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DRES CALDERON\Dropbox\Admin El Ocaso 2018\"/>
    </mc:Choice>
  </mc:AlternateContent>
  <xr:revisionPtr revIDLastSave="0" documentId="13_ncr:1_{563ED4B9-9867-4EC9-A13C-3FF6AA670CCA}" xr6:coauthVersionLast="45" xr6:coauthVersionMax="45" xr10:uidLastSave="{00000000-0000-0000-0000-000000000000}"/>
  <bookViews>
    <workbookView xWindow="-110" yWindow="-110" windowWidth="19420" windowHeight="10420" tabRatio="899" firstSheet="2" activeTab="3" xr2:uid="{00000000-000D-0000-FFFF-FFFF00000000}"/>
  </bookViews>
  <sheets>
    <sheet name="Listas" sheetId="7" state="hidden" r:id="rId1"/>
    <sheet name="Mensual" sheetId="41" state="hidden" r:id="rId2"/>
    <sheet name="ManodeObra" sheetId="2" r:id="rId3"/>
    <sheet name="Insumos_Servicios" sheetId="3" r:id="rId4"/>
    <sheet name="Caja_Menor" sheetId="42" r:id="rId5"/>
    <sheet name="EstructuraCostos" sheetId="1" r:id="rId6"/>
    <sheet name="PPTO_2019" sheetId="62" r:id="rId7"/>
    <sheet name="FuentesUsos.4.2.19" sheetId="64" r:id="rId8"/>
    <sheet name="Necesidad_Pptal" sheetId="8" r:id="rId9"/>
    <sheet name="Cod_Ingresos" sheetId="21" r:id="rId10"/>
  </sheets>
  <externalReferences>
    <externalReference r:id="rId11"/>
  </externalReferences>
  <definedNames>
    <definedName name="_xlnm._FilterDatabase" localSheetId="5" hidden="1">EstructuraCostos!$A$2:$A$146</definedName>
    <definedName name="_xlnm._FilterDatabase" localSheetId="3" hidden="1">Insumos_Servicios!$A$2:$V$1381</definedName>
    <definedName name="_xlnm._FilterDatabase" localSheetId="2" hidden="1">ManodeObra!$A$1:$R$5203</definedName>
    <definedName name="_xlnm._FilterDatabase" localSheetId="6" hidden="1">PPTO_2019!$A$2:$A$147</definedName>
    <definedName name="Administrativos">Listas!$F$56:$F$82</definedName>
    <definedName name="Alimentacion">Listas!$J$9:$J$11</definedName>
    <definedName name="Alimentacion1">Listas!$J$9:$J$11</definedName>
    <definedName name="Alimentacion2">Listas!$J$31:$J$33</definedName>
    <definedName name="_xlnm.Print_Area" localSheetId="5">EstructuraCostos!$A$1:$G$146</definedName>
    <definedName name="_xlnm.Print_Area" localSheetId="6">PPTO_2019!$A$1:$G$147</definedName>
    <definedName name="Aseo2">Listas!$J$48:$J$49</definedName>
    <definedName name="Caballos">Listas!$F$95:$F$98</definedName>
    <definedName name="controlpagos">Listas!$B$4:$B$5</definedName>
    <definedName name="FuentePago">Listas!$A$3:$A$4</definedName>
    <definedName name="Generales">Listas!$F$85:$F$92</definedName>
    <definedName name="Guadua">Listas!$F$52:$F$53</definedName>
    <definedName name="Hacienda">Listas!$F$116:$F$121</definedName>
    <definedName name="Inversion">Listas!$F$108:$F$113</definedName>
    <definedName name="Laborales">Listas!$F$101:$F$105</definedName>
    <definedName name="Lecheria">Listas!$F$26:$F$30</definedName>
    <definedName name="Levante_y_Ceba">Listas!$F$4:$F$8</definedName>
    <definedName name="LevanteyCeba">Listas!$F$4:$F$8</definedName>
    <definedName name="Manejo_de_Suelos_y_Praderas1">Listas!$J$5:$J$6</definedName>
    <definedName name="Manejo_de_Suelos_y_Praderas2">Listas!$J$27:$J$28</definedName>
    <definedName name="Manejo_Sanitario">Listas!$J$14:$J$17</definedName>
    <definedName name="Manejo_Sanitario1">Listas!$J$14:$J$17</definedName>
    <definedName name="Manejo_Sanitario2">Listas!$J$36:$J$39</definedName>
    <definedName name="ManejodeSuelosyPraderas">Listas!$J$5:$J$6</definedName>
    <definedName name="ManejoSanitario">Listas!$J$14:$J$17</definedName>
    <definedName name="Movimiento_Bebederos_Saladeros2">Listas!$J$45</definedName>
    <definedName name="Movimiento_Bebederos_y_Saladeros1">Listas!$J$23</definedName>
    <definedName name="Movimiento_de_Ganado1">Listas!$J$20</definedName>
    <definedName name="Movimiento_de_Ganado2">Listas!$J$42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61" i="3" l="1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C1361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50" i="3" l="1"/>
  <c r="G1350" i="3"/>
  <c r="C1350" i="3"/>
  <c r="I1350" i="3"/>
  <c r="Q1353" i="3"/>
  <c r="Q1354" i="3"/>
  <c r="Q1352" i="3"/>
  <c r="Q1355" i="3"/>
  <c r="Q1351" i="3"/>
  <c r="I1355" i="3"/>
  <c r="I1354" i="3"/>
  <c r="I1353" i="3"/>
  <c r="I1352" i="3"/>
  <c r="G1355" i="3"/>
  <c r="G1354" i="3"/>
  <c r="G1353" i="3"/>
  <c r="G1352" i="3"/>
  <c r="G1351" i="3"/>
  <c r="C1355" i="3"/>
  <c r="C1354" i="3"/>
  <c r="C1353" i="3"/>
  <c r="C1352" i="3"/>
  <c r="C1351" i="3"/>
  <c r="I1351" i="3"/>
  <c r="Q1360" i="3"/>
  <c r="I1360" i="3"/>
  <c r="G1360" i="3"/>
  <c r="C1360" i="3"/>
  <c r="G1279" i="3"/>
  <c r="Q891" i="3"/>
  <c r="Q617" i="3"/>
  <c r="Q1286" i="3"/>
  <c r="G1286" i="3"/>
  <c r="C1286" i="3"/>
  <c r="I1286" i="3"/>
  <c r="Q1280" i="3"/>
  <c r="G1280" i="3"/>
  <c r="C1280" i="3"/>
  <c r="I1280" i="3"/>
  <c r="I1349" i="3"/>
  <c r="Q1349" i="3"/>
  <c r="C1357" i="3" l="1"/>
  <c r="C1358" i="3"/>
  <c r="C1359" i="3"/>
  <c r="G1356" i="3"/>
  <c r="G1357" i="3"/>
  <c r="G1358" i="3"/>
  <c r="G1359" i="3"/>
  <c r="C1356" i="3"/>
  <c r="I1358" i="3"/>
  <c r="Q1358" i="3"/>
  <c r="Q1359" i="3"/>
  <c r="Q1348" i="3"/>
  <c r="I1356" i="3"/>
  <c r="I1357" i="3"/>
  <c r="I1359" i="3"/>
  <c r="N5204" i="2" l="1"/>
  <c r="I3494" i="2"/>
  <c r="G3680" i="2" l="1"/>
  <c r="G3681" i="2"/>
  <c r="I3680" i="2"/>
  <c r="I3681" i="2"/>
  <c r="G3626" i="2" l="1"/>
  <c r="G3653" i="2"/>
  <c r="N3653" i="2"/>
  <c r="I3653" i="2"/>
  <c r="N3626" i="2"/>
  <c r="I3626" i="2"/>
  <c r="N3600" i="2"/>
  <c r="N3599" i="2"/>
  <c r="C1347" i="3" l="1"/>
  <c r="C1348" i="3"/>
  <c r="G1347" i="3"/>
  <c r="G1348" i="3"/>
  <c r="I1347" i="3"/>
  <c r="I1348" i="3"/>
  <c r="Q1347" i="3"/>
  <c r="Q1346" i="3"/>
  <c r="C1346" i="3"/>
  <c r="G1346" i="3"/>
  <c r="I1346" i="3"/>
  <c r="G3625" i="2"/>
  <c r="C3625" i="2"/>
  <c r="C3620" i="2"/>
  <c r="C3619" i="2"/>
  <c r="I3625" i="2"/>
  <c r="N3625" i="2" l="1"/>
  <c r="Q1345" i="3" l="1"/>
  <c r="G1345" i="3"/>
  <c r="I1345" i="3"/>
  <c r="C1333" i="3"/>
  <c r="C1334" i="3"/>
  <c r="C1332" i="3"/>
  <c r="G1332" i="3"/>
  <c r="G1333" i="3"/>
  <c r="G1334" i="3"/>
  <c r="I1332" i="3"/>
  <c r="I1333" i="3"/>
  <c r="I1334" i="3"/>
  <c r="N3614" i="2"/>
  <c r="I3600" i="2" l="1"/>
  <c r="G3599" i="2"/>
  <c r="I3599" i="2"/>
  <c r="I3575" i="2" l="1"/>
  <c r="I3576" i="2"/>
  <c r="I129" i="3" l="1"/>
  <c r="Q1336" i="3" l="1"/>
  <c r="Q1337" i="3"/>
  <c r="Q1338" i="3"/>
  <c r="Q1339" i="3"/>
  <c r="Q1340" i="3"/>
  <c r="Q1341" i="3"/>
  <c r="Q1342" i="3"/>
  <c r="Q1343" i="3"/>
  <c r="Q1344" i="3"/>
  <c r="G1335" i="3"/>
  <c r="G1336" i="3"/>
  <c r="G1337" i="3"/>
  <c r="G1338" i="3"/>
  <c r="G1339" i="3"/>
  <c r="G1340" i="3"/>
  <c r="G1341" i="3"/>
  <c r="G1342" i="3"/>
  <c r="G1343" i="3"/>
  <c r="G1344" i="3"/>
  <c r="C1335" i="3"/>
  <c r="C1336" i="3"/>
  <c r="C1337" i="3"/>
  <c r="C1338" i="3"/>
  <c r="C1339" i="3"/>
  <c r="C1340" i="3"/>
  <c r="C1341" i="3"/>
  <c r="C1342" i="3"/>
  <c r="C1343" i="3"/>
  <c r="C1344" i="3"/>
  <c r="C1345" i="3"/>
  <c r="I1335" i="3"/>
  <c r="I1336" i="3"/>
  <c r="I1337" i="3"/>
  <c r="I1338" i="3"/>
  <c r="I1339" i="3"/>
  <c r="I1340" i="3"/>
  <c r="I1341" i="3"/>
  <c r="I1342" i="3"/>
  <c r="I1343" i="3"/>
  <c r="I1344" i="3"/>
  <c r="G1330" i="3"/>
  <c r="G1331" i="3"/>
  <c r="C1330" i="3"/>
  <c r="C1331" i="3"/>
  <c r="Q1335" i="3"/>
  <c r="I1331" i="3"/>
  <c r="I1330" i="3"/>
  <c r="Q1330" i="3"/>
  <c r="C1329" i="3"/>
  <c r="N3574" i="2"/>
  <c r="I3574" i="2"/>
  <c r="Q1329" i="3"/>
  <c r="C1328" i="3"/>
  <c r="C1327" i="3"/>
  <c r="C1326" i="3"/>
  <c r="C1325" i="3"/>
  <c r="C1324" i="3"/>
  <c r="C1323" i="3"/>
  <c r="C1322" i="3"/>
  <c r="G1329" i="3"/>
  <c r="G1322" i="3"/>
  <c r="G1323" i="3"/>
  <c r="G1324" i="3"/>
  <c r="G1325" i="3"/>
  <c r="G1326" i="3"/>
  <c r="G1327" i="3"/>
  <c r="G1328" i="3"/>
  <c r="I1323" i="3"/>
  <c r="I1324" i="3"/>
  <c r="I1325" i="3"/>
  <c r="I1326" i="3"/>
  <c r="I1327" i="3"/>
  <c r="I1328" i="3"/>
  <c r="I1329" i="3"/>
  <c r="Q1322" i="3"/>
  <c r="Q1323" i="3"/>
  <c r="Q1324" i="3"/>
  <c r="Q1325" i="3"/>
  <c r="Q1326" i="3"/>
  <c r="Q1327" i="3"/>
  <c r="Q1328" i="3"/>
  <c r="I1321" i="3"/>
  <c r="G1321" i="3" l="1"/>
  <c r="C1321" i="3"/>
  <c r="Q1321" i="3"/>
  <c r="Q1304" i="3" l="1"/>
  <c r="I1304" i="3"/>
  <c r="G1304" i="3"/>
  <c r="C1304" i="3"/>
  <c r="Q1314" i="3"/>
  <c r="Q1312" i="3"/>
  <c r="I1314" i="3"/>
  <c r="I1312" i="3"/>
  <c r="G1314" i="3"/>
  <c r="G1312" i="3"/>
  <c r="C1314" i="3"/>
  <c r="C1312" i="3"/>
  <c r="C1319" i="3" l="1"/>
  <c r="C1320" i="3"/>
  <c r="G1318" i="3"/>
  <c r="G1319" i="3"/>
  <c r="G1320" i="3"/>
  <c r="C1318" i="3"/>
  <c r="G1306" i="3" l="1"/>
  <c r="C1306" i="3"/>
  <c r="Q1320" i="3"/>
  <c r="Q1306" i="3"/>
  <c r="I1306" i="3"/>
  <c r="Q1318" i="3"/>
  <c r="Q1319" i="3"/>
  <c r="I1319" i="3" l="1"/>
  <c r="I1320" i="3" l="1"/>
  <c r="I1322" i="3"/>
  <c r="G1315" i="3"/>
  <c r="G1316" i="3"/>
  <c r="G1317" i="3"/>
  <c r="C1317" i="3"/>
  <c r="C1316" i="3"/>
  <c r="C1315" i="3"/>
  <c r="Q1315" i="3"/>
  <c r="Q1316" i="3"/>
  <c r="Q1317" i="3"/>
  <c r="I1315" i="3"/>
  <c r="I1316" i="3"/>
  <c r="I1317" i="3"/>
  <c r="I1318" i="3"/>
  <c r="N3548" i="2" l="1"/>
  <c r="N3549" i="2"/>
  <c r="I3549" i="2"/>
  <c r="C3559" i="2"/>
  <c r="G3559" i="2"/>
  <c r="I3559" i="2"/>
  <c r="N3559" i="2"/>
  <c r="C3560" i="2"/>
  <c r="G3560" i="2"/>
  <c r="I3560" i="2"/>
  <c r="N3560" i="2"/>
  <c r="Q1050" i="3" l="1"/>
  <c r="Q990" i="3"/>
  <c r="Q989" i="3"/>
  <c r="Q894" i="3"/>
  <c r="Q574" i="3"/>
  <c r="Q442" i="3"/>
  <c r="Q304" i="3"/>
  <c r="Q282" i="3"/>
  <c r="Q254" i="3"/>
  <c r="Q252" i="3"/>
  <c r="Q253" i="3"/>
  <c r="G1199" i="3"/>
  <c r="C1199" i="3"/>
  <c r="I1199" i="3"/>
  <c r="G1313" i="3" l="1"/>
  <c r="C1313" i="3"/>
  <c r="Q1313" i="3"/>
  <c r="I1313" i="3"/>
  <c r="C1307" i="3" l="1"/>
  <c r="C1308" i="3"/>
  <c r="C1309" i="3"/>
  <c r="C1310" i="3"/>
  <c r="C1311" i="3"/>
  <c r="G1305" i="3"/>
  <c r="G1307" i="3"/>
  <c r="G1308" i="3"/>
  <c r="G1309" i="3"/>
  <c r="G1310" i="3"/>
  <c r="G1311" i="3"/>
  <c r="I3538" i="2"/>
  <c r="C1305" i="3"/>
  <c r="I1311" i="3"/>
  <c r="I1305" i="3" l="1"/>
  <c r="I1307" i="3"/>
  <c r="I1308" i="3"/>
  <c r="I1309" i="3"/>
  <c r="I1310" i="3"/>
  <c r="Q1307" i="3"/>
  <c r="Q1308" i="3"/>
  <c r="Q1309" i="3"/>
  <c r="Q1310" i="3"/>
  <c r="Q1311" i="3"/>
  <c r="Q1305" i="3"/>
  <c r="G3533" i="2" l="1"/>
  <c r="I3533" i="2"/>
  <c r="G3534" i="2" l="1"/>
  <c r="G3535" i="2"/>
  <c r="I3534" i="2"/>
  <c r="I3535" i="2"/>
  <c r="G3509" i="2" l="1"/>
  <c r="G3510" i="2"/>
  <c r="N3509" i="2"/>
  <c r="N3510" i="2"/>
  <c r="I3509" i="2"/>
  <c r="I3510" i="2"/>
  <c r="I1277" i="3" l="1"/>
  <c r="Q1279" i="3"/>
  <c r="I1279" i="3"/>
  <c r="G1302" i="3"/>
  <c r="G1303" i="3"/>
  <c r="C1303" i="3"/>
  <c r="C1302" i="3"/>
  <c r="I1302" i="3"/>
  <c r="I1303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G1301" i="3"/>
  <c r="I1301" i="3"/>
  <c r="G1283" i="3"/>
  <c r="G1284" i="3"/>
  <c r="G1285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I1290" i="3"/>
  <c r="I1291" i="3"/>
  <c r="I1292" i="3"/>
  <c r="I1293" i="3"/>
  <c r="I1294" i="3"/>
  <c r="I1295" i="3"/>
  <c r="I1296" i="3"/>
  <c r="I1297" i="3"/>
  <c r="I1298" i="3"/>
  <c r="I1299" i="3"/>
  <c r="I1300" i="3"/>
  <c r="Q1283" i="3"/>
  <c r="Q1284" i="3"/>
  <c r="Q1285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C3520" i="2"/>
  <c r="G3521" i="2"/>
  <c r="G3522" i="2"/>
  <c r="I3521" i="2"/>
  <c r="I3522" i="2"/>
  <c r="G3508" i="2" l="1"/>
  <c r="G3475" i="2"/>
  <c r="N3437" i="2"/>
  <c r="I3437" i="2"/>
  <c r="I3508" i="2" l="1"/>
  <c r="N3500" i="2" l="1"/>
  <c r="I3517" i="2"/>
  <c r="I1281" i="3" l="1"/>
  <c r="Q1282" i="3"/>
  <c r="Q1281" i="3"/>
  <c r="G1278" i="3"/>
  <c r="G1282" i="3"/>
  <c r="Q1278" i="3"/>
  <c r="C1261" i="3" l="1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G1268" i="3"/>
  <c r="G1269" i="3"/>
  <c r="G1270" i="3"/>
  <c r="G1271" i="3"/>
  <c r="G1272" i="3"/>
  <c r="G1273" i="3"/>
  <c r="G1274" i="3"/>
  <c r="G1275" i="3"/>
  <c r="G1276" i="3"/>
  <c r="I1278" i="3"/>
  <c r="I1282" i="3"/>
  <c r="I1283" i="3"/>
  <c r="I1284" i="3"/>
  <c r="I1285" i="3"/>
  <c r="I1287" i="3"/>
  <c r="I1288" i="3"/>
  <c r="I1289" i="3"/>
  <c r="I1274" i="3"/>
  <c r="I1275" i="3"/>
  <c r="I1276" i="3"/>
  <c r="Q1276" i="3"/>
  <c r="Q1275" i="3"/>
  <c r="Q1274" i="3"/>
  <c r="N3475" i="2"/>
  <c r="I3475" i="2"/>
  <c r="I1271" i="3" l="1"/>
  <c r="I1272" i="3"/>
  <c r="I1273" i="3"/>
  <c r="I1266" i="3"/>
  <c r="I1267" i="3"/>
  <c r="I1268" i="3"/>
  <c r="I1269" i="3"/>
  <c r="I1270" i="3"/>
  <c r="Q1273" i="3"/>
  <c r="Q1266" i="3"/>
  <c r="Q1267" i="3"/>
  <c r="Q1268" i="3"/>
  <c r="Q1269" i="3"/>
  <c r="Q1270" i="3"/>
  <c r="Q1271" i="3"/>
  <c r="Q1272" i="3"/>
  <c r="N3461" i="2" l="1"/>
  <c r="N3450" i="2"/>
  <c r="N3438" i="2"/>
  <c r="G3461" i="2"/>
  <c r="G3462" i="2"/>
  <c r="I3450" i="2"/>
  <c r="I3461" i="2"/>
  <c r="I3462" i="2"/>
  <c r="C1260" i="3" l="1"/>
  <c r="G1261" i="3"/>
  <c r="G1262" i="3"/>
  <c r="G1263" i="3"/>
  <c r="G1264" i="3"/>
  <c r="G1265" i="3"/>
  <c r="G1266" i="3"/>
  <c r="G1267" i="3"/>
  <c r="G1258" i="3"/>
  <c r="G1259" i="3"/>
  <c r="G1260" i="3"/>
  <c r="C1259" i="3"/>
  <c r="Q1256" i="3"/>
  <c r="Q1257" i="3"/>
  <c r="Q1258" i="3"/>
  <c r="Q1260" i="3"/>
  <c r="Q1261" i="3"/>
  <c r="Q1262" i="3"/>
  <c r="Q1263" i="3"/>
  <c r="Q1264" i="3"/>
  <c r="Q1265" i="3"/>
  <c r="C1258" i="3"/>
  <c r="I1258" i="3"/>
  <c r="I1259" i="3"/>
  <c r="I1260" i="3"/>
  <c r="I1261" i="3"/>
  <c r="I1262" i="3"/>
  <c r="I1263" i="3"/>
  <c r="I1264" i="3"/>
  <c r="I1265" i="3"/>
  <c r="G3438" i="2" l="1"/>
  <c r="I3438" i="2"/>
  <c r="I3425" i="2"/>
  <c r="N3425" i="2"/>
  <c r="N3426" i="2" l="1"/>
  <c r="Q1196" i="3" l="1"/>
  <c r="G1196" i="3"/>
  <c r="C1196" i="3"/>
  <c r="I1196" i="3"/>
  <c r="C1197" i="3"/>
  <c r="G1197" i="3"/>
  <c r="I1197" i="3"/>
  <c r="Q1197" i="3"/>
  <c r="Q1195" i="3"/>
  <c r="I1195" i="3"/>
  <c r="G1195" i="3"/>
  <c r="C1195" i="3"/>
  <c r="Q1182" i="3"/>
  <c r="Q1254" i="3"/>
  <c r="G1257" i="3" l="1"/>
  <c r="C1257" i="3"/>
  <c r="I1257" i="3"/>
  <c r="I3406" i="2" l="1"/>
  <c r="G405" i="3" l="1"/>
  <c r="G357" i="3"/>
  <c r="C1230" i="3"/>
  <c r="C1249" i="3" l="1"/>
  <c r="C1250" i="3"/>
  <c r="C1251" i="3"/>
  <c r="C1252" i="3"/>
  <c r="C1253" i="3"/>
  <c r="C1254" i="3"/>
  <c r="C1255" i="3"/>
  <c r="C1256" i="3"/>
  <c r="G1249" i="3"/>
  <c r="G1250" i="3"/>
  <c r="G1251" i="3"/>
  <c r="G1252" i="3"/>
  <c r="G1253" i="3"/>
  <c r="G1254" i="3"/>
  <c r="G1255" i="3"/>
  <c r="G1256" i="3"/>
  <c r="I1256" i="3"/>
  <c r="I1253" i="3"/>
  <c r="I1254" i="3"/>
  <c r="I1255" i="3"/>
  <c r="Q1249" i="3"/>
  <c r="Q1250" i="3"/>
  <c r="Q1255" i="3"/>
  <c r="I1252" i="3"/>
  <c r="I1251" i="3"/>
  <c r="I1250" i="3"/>
  <c r="I1249" i="3"/>
  <c r="I3396" i="2" l="1"/>
  <c r="I3397" i="2"/>
  <c r="G3381" i="2" l="1"/>
  <c r="G3382" i="2"/>
  <c r="G3393" i="2"/>
  <c r="N3382" i="2"/>
  <c r="I3393" i="2"/>
  <c r="I3381" i="2"/>
  <c r="I3382" i="2"/>
  <c r="C1241" i="3"/>
  <c r="C1242" i="3"/>
  <c r="C1243" i="3"/>
  <c r="C1244" i="3"/>
  <c r="C1245" i="3"/>
  <c r="C1246" i="3"/>
  <c r="C1247" i="3"/>
  <c r="C1248" i="3"/>
  <c r="C1240" i="3"/>
  <c r="C1239" i="3"/>
  <c r="C1238" i="3"/>
  <c r="C1237" i="3"/>
  <c r="C1236" i="3"/>
  <c r="C1235" i="3"/>
  <c r="C1234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C1233" i="3"/>
  <c r="C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Q1230" i="3" l="1"/>
  <c r="I1230" i="3"/>
  <c r="Q1221" i="3" l="1"/>
  <c r="I1231" i="3"/>
  <c r="G1229" i="3"/>
  <c r="G1231" i="3"/>
  <c r="G1232" i="3"/>
  <c r="C1231" i="3"/>
  <c r="Q1231" i="3"/>
  <c r="G1223" i="3" l="1"/>
  <c r="G1224" i="3"/>
  <c r="C1224" i="3"/>
  <c r="C1223" i="3"/>
  <c r="Q1223" i="3"/>
  <c r="Q1224" i="3"/>
  <c r="I1223" i="3"/>
  <c r="I1224" i="3"/>
  <c r="G1207" i="3"/>
  <c r="C1207" i="3"/>
  <c r="Q1207" i="3"/>
  <c r="I1207" i="3"/>
  <c r="I3395" i="2" l="1"/>
  <c r="G3331" i="2"/>
  <c r="I3259" i="2"/>
  <c r="G3379" i="2" l="1"/>
  <c r="G3380" i="2"/>
  <c r="I3379" i="2"/>
  <c r="I3380" i="2"/>
  <c r="Q1222" i="3" l="1"/>
  <c r="Q1225" i="3"/>
  <c r="Q1226" i="3"/>
  <c r="Q1227" i="3"/>
  <c r="Q1228" i="3"/>
  <c r="Q1229" i="3"/>
  <c r="C1226" i="3"/>
  <c r="C1227" i="3"/>
  <c r="C1228" i="3"/>
  <c r="C1229" i="3"/>
  <c r="G1225" i="3"/>
  <c r="G1226" i="3"/>
  <c r="G1227" i="3"/>
  <c r="G1228" i="3"/>
  <c r="C1225" i="3"/>
  <c r="I1225" i="3"/>
  <c r="I1226" i="3"/>
  <c r="I1227" i="3"/>
  <c r="I1228" i="3"/>
  <c r="I1229" i="3"/>
  <c r="G3353" i="2"/>
  <c r="N3352" i="2"/>
  <c r="N3351" i="2"/>
  <c r="I3353" i="2"/>
  <c r="G3351" i="2"/>
  <c r="G3352" i="2"/>
  <c r="I3351" i="2"/>
  <c r="I3352" i="2"/>
  <c r="G3541" i="2" l="1"/>
  <c r="G3520" i="2"/>
  <c r="G3523" i="2"/>
  <c r="G3862" i="2"/>
  <c r="G3863" i="2"/>
  <c r="G3923" i="2"/>
  <c r="G3924" i="2"/>
  <c r="G3925" i="2"/>
  <c r="G3926" i="2"/>
  <c r="G3927" i="2"/>
  <c r="N3417" i="2"/>
  <c r="N3418" i="2"/>
  <c r="N3419" i="2"/>
  <c r="N3420" i="2"/>
  <c r="N3421" i="2"/>
  <c r="N3422" i="2"/>
  <c r="N3423" i="2"/>
  <c r="N3424" i="2"/>
  <c r="N3428" i="2"/>
  <c r="N3429" i="2"/>
  <c r="N3430" i="2"/>
  <c r="N3431" i="2"/>
  <c r="N3432" i="2"/>
  <c r="N3433" i="2"/>
  <c r="N3434" i="2"/>
  <c r="N3435" i="2"/>
  <c r="N3442" i="2"/>
  <c r="N3443" i="2"/>
  <c r="N3444" i="2"/>
  <c r="N3445" i="2"/>
  <c r="N3446" i="2"/>
  <c r="N3447" i="2"/>
  <c r="N3448" i="2"/>
  <c r="N3449" i="2"/>
  <c r="N3453" i="2"/>
  <c r="N3454" i="2"/>
  <c r="N3455" i="2"/>
  <c r="N3456" i="2"/>
  <c r="N3457" i="2"/>
  <c r="N3458" i="2"/>
  <c r="N3459" i="2"/>
  <c r="N3460" i="2"/>
  <c r="N3465" i="2"/>
  <c r="N3466" i="2"/>
  <c r="N3467" i="2"/>
  <c r="N3468" i="2"/>
  <c r="N3469" i="2"/>
  <c r="N3470" i="2"/>
  <c r="N3471" i="2"/>
  <c r="N3472" i="2"/>
  <c r="N3473" i="2"/>
  <c r="N3474" i="2"/>
  <c r="N3479" i="2"/>
  <c r="N3480" i="2"/>
  <c r="N3481" i="2"/>
  <c r="N3482" i="2"/>
  <c r="N3483" i="2"/>
  <c r="N3484" i="2"/>
  <c r="N3485" i="2"/>
  <c r="N3486" i="2"/>
  <c r="N3488" i="2"/>
  <c r="N3489" i="2"/>
  <c r="N3490" i="2"/>
  <c r="N3491" i="2"/>
  <c r="N3492" i="2"/>
  <c r="N3493" i="2"/>
  <c r="N3494" i="2"/>
  <c r="N3495" i="2"/>
  <c r="N3501" i="2"/>
  <c r="N3502" i="2"/>
  <c r="N3503" i="2"/>
  <c r="N3504" i="2"/>
  <c r="N3505" i="2"/>
  <c r="N3506" i="2"/>
  <c r="N3507" i="2"/>
  <c r="N3513" i="2"/>
  <c r="N3514" i="2"/>
  <c r="N3515" i="2"/>
  <c r="N3516" i="2"/>
  <c r="N3517" i="2"/>
  <c r="N3518" i="2"/>
  <c r="N3519" i="2"/>
  <c r="N3520" i="2"/>
  <c r="N3525" i="2"/>
  <c r="N3526" i="2"/>
  <c r="N3527" i="2"/>
  <c r="N3528" i="2"/>
  <c r="N3529" i="2"/>
  <c r="N3530" i="2"/>
  <c r="N3531" i="2"/>
  <c r="N3532" i="2"/>
  <c r="N3536" i="2"/>
  <c r="N3537" i="2"/>
  <c r="N3539" i="2"/>
  <c r="N3540" i="2"/>
  <c r="N3541" i="2"/>
  <c r="N3542" i="2"/>
  <c r="N3543" i="2"/>
  <c r="N3544" i="2"/>
  <c r="N3545" i="2"/>
  <c r="N3546" i="2"/>
  <c r="N3547" i="2"/>
  <c r="N3551" i="2"/>
  <c r="N3552" i="2"/>
  <c r="N3553" i="2"/>
  <c r="N3554" i="2"/>
  <c r="N3555" i="2"/>
  <c r="N3556" i="2"/>
  <c r="N3557" i="2"/>
  <c r="N3558" i="2"/>
  <c r="N3563" i="2"/>
  <c r="N3564" i="2"/>
  <c r="N3565" i="2"/>
  <c r="N3566" i="2"/>
  <c r="N3567" i="2"/>
  <c r="N3568" i="2"/>
  <c r="N3569" i="2"/>
  <c r="N3570" i="2"/>
  <c r="N3571" i="2"/>
  <c r="N3572" i="2"/>
  <c r="N3577" i="2"/>
  <c r="N3578" i="2"/>
  <c r="N3579" i="2"/>
  <c r="N3580" i="2"/>
  <c r="N3581" i="2"/>
  <c r="N3582" i="2"/>
  <c r="N3583" i="2"/>
  <c r="N3584" i="2"/>
  <c r="N3585" i="2"/>
  <c r="N3586" i="2"/>
  <c r="N3588" i="2"/>
  <c r="N3589" i="2"/>
  <c r="N3590" i="2"/>
  <c r="N3591" i="2"/>
  <c r="N3592" i="2"/>
  <c r="N3593" i="2"/>
  <c r="N3594" i="2"/>
  <c r="N3595" i="2"/>
  <c r="N3596" i="2"/>
  <c r="N3597" i="2"/>
  <c r="N3602" i="2"/>
  <c r="N3603" i="2"/>
  <c r="N3604" i="2"/>
  <c r="N3605" i="2"/>
  <c r="N3606" i="2"/>
  <c r="N3607" i="2"/>
  <c r="N3608" i="2"/>
  <c r="N3609" i="2"/>
  <c r="N3610" i="2"/>
  <c r="N3611" i="2"/>
  <c r="N3613" i="2"/>
  <c r="N3615" i="2"/>
  <c r="N3616" i="2"/>
  <c r="N3617" i="2"/>
  <c r="N3618" i="2"/>
  <c r="N3619" i="2"/>
  <c r="N3620" i="2"/>
  <c r="N3621" i="2"/>
  <c r="N3622" i="2"/>
  <c r="N3623" i="2"/>
  <c r="N3624" i="2"/>
  <c r="N3629" i="2"/>
  <c r="N3630" i="2"/>
  <c r="N3631" i="2"/>
  <c r="N3632" i="2"/>
  <c r="N3633" i="2"/>
  <c r="N3634" i="2"/>
  <c r="N3635" i="2"/>
  <c r="N3636" i="2"/>
  <c r="N3637" i="2"/>
  <c r="N3638" i="2"/>
  <c r="N3639" i="2"/>
  <c r="N3642" i="2"/>
  <c r="N3643" i="2"/>
  <c r="N3644" i="2"/>
  <c r="N3645" i="2"/>
  <c r="N3646" i="2"/>
  <c r="N3647" i="2"/>
  <c r="N3648" i="2"/>
  <c r="N3649" i="2"/>
  <c r="N3650" i="2"/>
  <c r="N3651" i="2"/>
  <c r="N3652" i="2"/>
  <c r="N3656" i="2"/>
  <c r="N3657" i="2"/>
  <c r="N3658" i="2"/>
  <c r="N3659" i="2"/>
  <c r="N3660" i="2"/>
  <c r="N3661" i="2"/>
  <c r="N3662" i="2"/>
  <c r="N3663" i="2"/>
  <c r="N3664" i="2"/>
  <c r="N3665" i="2"/>
  <c r="N3666" i="2"/>
  <c r="N3669" i="2"/>
  <c r="N3670" i="2"/>
  <c r="N3671" i="2"/>
  <c r="N3672" i="2"/>
  <c r="N3673" i="2"/>
  <c r="N3674" i="2"/>
  <c r="N3675" i="2"/>
  <c r="N3676" i="2"/>
  <c r="N3677" i="2"/>
  <c r="N3678" i="2"/>
  <c r="N3679" i="2"/>
  <c r="N3684" i="2"/>
  <c r="N3685" i="2"/>
  <c r="N3686" i="2"/>
  <c r="N3687" i="2"/>
  <c r="N3688" i="2"/>
  <c r="N3689" i="2"/>
  <c r="N3690" i="2"/>
  <c r="N3691" i="2"/>
  <c r="N3692" i="2"/>
  <c r="N3693" i="2"/>
  <c r="N3694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G3402" i="2"/>
  <c r="N3402" i="2"/>
  <c r="N3403" i="2"/>
  <c r="N3390" i="2"/>
  <c r="N3391" i="2"/>
  <c r="N3392" i="2"/>
  <c r="N3375" i="2"/>
  <c r="N3376" i="2"/>
  <c r="N3360" i="2"/>
  <c r="N3361" i="2"/>
  <c r="N3362" i="2"/>
  <c r="N3344" i="2"/>
  <c r="I1222" i="3"/>
  <c r="G1222" i="3"/>
  <c r="C1222" i="3"/>
  <c r="C1201" i="3"/>
  <c r="C1202" i="3"/>
  <c r="C1203" i="3"/>
  <c r="C1204" i="3"/>
  <c r="C1205" i="3"/>
  <c r="C1206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G1220" i="3"/>
  <c r="G1221" i="3"/>
  <c r="I1220" i="3"/>
  <c r="I1221" i="3"/>
  <c r="Q1220" i="3"/>
  <c r="Q1213" i="3"/>
  <c r="Q1214" i="3"/>
  <c r="Q1215" i="3"/>
  <c r="Q1216" i="3"/>
  <c r="Q1217" i="3"/>
  <c r="Q1218" i="3"/>
  <c r="Q1219" i="3"/>
  <c r="G1213" i="3"/>
  <c r="G1214" i="3"/>
  <c r="G1215" i="3"/>
  <c r="G1216" i="3"/>
  <c r="G1217" i="3"/>
  <c r="G1218" i="3"/>
  <c r="G1219" i="3"/>
  <c r="I1213" i="3"/>
  <c r="I1214" i="3"/>
  <c r="I1215" i="3"/>
  <c r="I1216" i="3"/>
  <c r="I1217" i="3"/>
  <c r="I1218" i="3"/>
  <c r="I1219" i="3"/>
  <c r="C1200" i="3"/>
  <c r="G1201" i="3"/>
  <c r="G1202" i="3"/>
  <c r="G1203" i="3"/>
  <c r="G1204" i="3"/>
  <c r="G1205" i="3"/>
  <c r="G1206" i="3"/>
  <c r="G1208" i="3"/>
  <c r="G1209" i="3"/>
  <c r="G1210" i="3"/>
  <c r="G1211" i="3"/>
  <c r="G1212" i="3"/>
  <c r="G1200" i="3"/>
  <c r="Q1200" i="3" l="1"/>
  <c r="Q1201" i="3"/>
  <c r="Q1202" i="3"/>
  <c r="Q1203" i="3"/>
  <c r="Q1204" i="3"/>
  <c r="Q1205" i="3"/>
  <c r="Q1206" i="3"/>
  <c r="Q1208" i="3"/>
  <c r="Q1209" i="3"/>
  <c r="Q1210" i="3"/>
  <c r="Q1211" i="3"/>
  <c r="Q1212" i="3"/>
  <c r="I1200" i="3"/>
  <c r="I1201" i="3"/>
  <c r="I1202" i="3"/>
  <c r="I1203" i="3"/>
  <c r="I1204" i="3"/>
  <c r="I1205" i="3"/>
  <c r="I1206" i="3"/>
  <c r="I1208" i="3"/>
  <c r="I1209" i="3"/>
  <c r="I1210" i="3"/>
  <c r="I1211" i="3"/>
  <c r="I1212" i="3"/>
  <c r="I3338" i="2"/>
  <c r="G3338" i="2"/>
  <c r="N3316" i="2" l="1"/>
  <c r="G3302" i="2"/>
  <c r="I3302" i="2"/>
  <c r="G3289" i="2"/>
  <c r="N3281" i="2" l="1"/>
  <c r="I3281" i="2"/>
  <c r="Q1189" i="3" l="1"/>
  <c r="Q1190" i="3"/>
  <c r="Q1191" i="3"/>
  <c r="Q994" i="3"/>
  <c r="G1181" i="3"/>
  <c r="C1181" i="3"/>
  <c r="I1181" i="3"/>
  <c r="C1147" i="3"/>
  <c r="G1147" i="3"/>
  <c r="I1147" i="3"/>
  <c r="Q1180" i="3"/>
  <c r="Q1172" i="3"/>
  <c r="G1172" i="3"/>
  <c r="C1172" i="3"/>
  <c r="I1172" i="3"/>
  <c r="G1171" i="3"/>
  <c r="C1171" i="3"/>
  <c r="I1171" i="3"/>
  <c r="Q1121" i="3"/>
  <c r="Q1120" i="3"/>
  <c r="Q1119" i="3"/>
  <c r="Q1118" i="3"/>
  <c r="G1121" i="3"/>
  <c r="G1120" i="3"/>
  <c r="G1119" i="3"/>
  <c r="G1118" i="3"/>
  <c r="C1121" i="3"/>
  <c r="C1120" i="3"/>
  <c r="C1119" i="3"/>
  <c r="C1118" i="3"/>
  <c r="I1121" i="3"/>
  <c r="I1120" i="3"/>
  <c r="I1119" i="3"/>
  <c r="I1118" i="3"/>
  <c r="G1117" i="3"/>
  <c r="C1117" i="3"/>
  <c r="I1117" i="3"/>
  <c r="C1180" i="3" l="1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8" i="3"/>
  <c r="G988" i="3"/>
  <c r="G1146" i="3"/>
  <c r="G1152" i="3"/>
  <c r="N3275" i="2"/>
  <c r="C3259" i="2"/>
  <c r="N3261" i="2"/>
  <c r="G3259" i="2"/>
  <c r="N3259" i="2"/>
  <c r="N3248" i="2"/>
  <c r="N3247" i="2"/>
  <c r="Q1193" i="3" l="1"/>
  <c r="G1180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Q1188" i="3"/>
  <c r="Q1194" i="3"/>
  <c r="Q1183" i="3"/>
  <c r="Q1184" i="3"/>
  <c r="Q1185" i="3"/>
  <c r="Q1192" i="3"/>
  <c r="I1186" i="3"/>
  <c r="I1187" i="3"/>
  <c r="I1188" i="3"/>
  <c r="I1189" i="3"/>
  <c r="I1190" i="3"/>
  <c r="I1191" i="3"/>
  <c r="I1192" i="3"/>
  <c r="I1193" i="3"/>
  <c r="I1194" i="3"/>
  <c r="I1184" i="3" l="1"/>
  <c r="I1185" i="3"/>
  <c r="I1183" i="3" l="1"/>
  <c r="I1180" i="3"/>
  <c r="I1182" i="3"/>
  <c r="N3246" i="2"/>
  <c r="C1148" i="3" l="1"/>
  <c r="G1148" i="3"/>
  <c r="C1179" i="3"/>
  <c r="C1178" i="3"/>
  <c r="C1177" i="3"/>
  <c r="C1175" i="3"/>
  <c r="C1173" i="3"/>
  <c r="G1174" i="3"/>
  <c r="C1174" i="3"/>
  <c r="G1170" i="3"/>
  <c r="G1176" i="3"/>
  <c r="G1173" i="3"/>
  <c r="G1175" i="3"/>
  <c r="G1177" i="3"/>
  <c r="G1178" i="3"/>
  <c r="G1179" i="3"/>
  <c r="C1176" i="3"/>
  <c r="C1170" i="3"/>
  <c r="Q1176" i="3"/>
  <c r="Q1174" i="3"/>
  <c r="Q1173" i="3"/>
  <c r="Q1175" i="3"/>
  <c r="Q1177" i="3"/>
  <c r="Q1178" i="3"/>
  <c r="Q1179" i="3"/>
  <c r="Q1170" i="3"/>
  <c r="I1170" i="3"/>
  <c r="I1176" i="3"/>
  <c r="I1174" i="3"/>
  <c r="I1173" i="3"/>
  <c r="I1175" i="3"/>
  <c r="I1177" i="3"/>
  <c r="I1178" i="3"/>
  <c r="I1179" i="3"/>
  <c r="Q1198" i="3"/>
  <c r="I1198" i="3"/>
  <c r="G1198" i="3"/>
  <c r="N3192" i="2"/>
  <c r="G3114" i="2"/>
  <c r="G3100" i="2"/>
  <c r="I3205" i="2"/>
  <c r="I3206" i="2"/>
  <c r="G3234" i="2" l="1"/>
  <c r="G3235" i="2"/>
  <c r="G3236" i="2"/>
  <c r="Q1152" i="3"/>
  <c r="I1152" i="3"/>
  <c r="Q1148" i="3"/>
  <c r="I1148" i="3"/>
  <c r="I1146" i="3"/>
  <c r="Q1146" i="3"/>
  <c r="G1150" i="3" l="1"/>
  <c r="C1150" i="3"/>
  <c r="Q1149" i="3"/>
  <c r="Q1153" i="3"/>
  <c r="Q1157" i="3"/>
  <c r="Q1154" i="3"/>
  <c r="Q1158" i="3"/>
  <c r="Q1155" i="3"/>
  <c r="Q1156" i="3"/>
  <c r="Q1161" i="3"/>
  <c r="Q1164" i="3"/>
  <c r="Q1151" i="3"/>
  <c r="Q1160" i="3"/>
  <c r="Q1159" i="3"/>
  <c r="Q1162" i="3"/>
  <c r="Q1163" i="3"/>
  <c r="Q1165" i="3"/>
  <c r="Q1166" i="3"/>
  <c r="Q1167" i="3"/>
  <c r="Q1169" i="3"/>
  <c r="Q1168" i="3"/>
  <c r="I1150" i="3"/>
  <c r="C1157" i="3"/>
  <c r="C1154" i="3"/>
  <c r="C1158" i="3"/>
  <c r="C1155" i="3"/>
  <c r="C1156" i="3"/>
  <c r="C1161" i="3"/>
  <c r="C1164" i="3"/>
  <c r="C1151" i="3"/>
  <c r="C1160" i="3"/>
  <c r="C1159" i="3"/>
  <c r="C1162" i="3"/>
  <c r="C1163" i="3"/>
  <c r="C1165" i="3"/>
  <c r="C1166" i="3"/>
  <c r="C1167" i="3"/>
  <c r="C1169" i="3"/>
  <c r="C1168" i="3"/>
  <c r="C1153" i="3"/>
  <c r="C1149" i="3"/>
  <c r="G1149" i="3"/>
  <c r="G1153" i="3"/>
  <c r="G1157" i="3"/>
  <c r="G1154" i="3"/>
  <c r="G1158" i="3"/>
  <c r="G1155" i="3"/>
  <c r="G1156" i="3"/>
  <c r="G1161" i="3"/>
  <c r="G1164" i="3"/>
  <c r="G1151" i="3"/>
  <c r="G1160" i="3"/>
  <c r="G1159" i="3"/>
  <c r="G1162" i="3"/>
  <c r="G1163" i="3"/>
  <c r="G1165" i="3"/>
  <c r="G1166" i="3"/>
  <c r="G1167" i="3"/>
  <c r="G1169" i="3"/>
  <c r="G1168" i="3"/>
  <c r="I1149" i="3"/>
  <c r="I1153" i="3"/>
  <c r="I1157" i="3"/>
  <c r="I1154" i="3"/>
  <c r="I1158" i="3"/>
  <c r="I1155" i="3"/>
  <c r="I1156" i="3"/>
  <c r="I1161" i="3"/>
  <c r="I1164" i="3"/>
  <c r="I1151" i="3"/>
  <c r="I1160" i="3"/>
  <c r="I1159" i="3"/>
  <c r="I1162" i="3"/>
  <c r="I1163" i="3"/>
  <c r="I1165" i="3"/>
  <c r="I1166" i="3"/>
  <c r="I1167" i="3"/>
  <c r="I1169" i="3"/>
  <c r="I1168" i="3"/>
  <c r="G3192" i="2"/>
  <c r="G3193" i="2"/>
  <c r="I3192" i="2"/>
  <c r="I3193" i="2"/>
  <c r="Q1145" i="3" l="1"/>
  <c r="I1145" i="3" l="1"/>
  <c r="G1145" i="3"/>
  <c r="C1145" i="3"/>
  <c r="G3139" i="2"/>
  <c r="G3140" i="2"/>
  <c r="G3141" i="2"/>
  <c r="N3141" i="2"/>
  <c r="N3140" i="2"/>
  <c r="N3139" i="2"/>
  <c r="I3140" i="2"/>
  <c r="I3141" i="2"/>
  <c r="I3139" i="2" l="1"/>
  <c r="Q1138" i="3"/>
  <c r="Q1139" i="3"/>
  <c r="Q1140" i="3"/>
  <c r="Q1141" i="3"/>
  <c r="Q1142" i="3"/>
  <c r="Q1143" i="3"/>
  <c r="Q1111" i="3"/>
  <c r="Q1113" i="3"/>
  <c r="Q1114" i="3"/>
  <c r="Q1115" i="3"/>
  <c r="Q1116" i="3"/>
  <c r="Q1127" i="3"/>
  <c r="Q1128" i="3"/>
  <c r="Q1125" i="3"/>
  <c r="Q1124" i="3"/>
  <c r="Q1122" i="3"/>
  <c r="Q1123" i="3"/>
  <c r="Q1126" i="3"/>
  <c r="Q1129" i="3"/>
  <c r="Q1130" i="3"/>
  <c r="Q1132" i="3"/>
  <c r="Q1131" i="3"/>
  <c r="Q1133" i="3"/>
  <c r="Q1134" i="3"/>
  <c r="Q1135" i="3"/>
  <c r="Q1136" i="3"/>
  <c r="C1144" i="3"/>
  <c r="C1143" i="3"/>
  <c r="C1142" i="3"/>
  <c r="C1141" i="3"/>
  <c r="C1140" i="3"/>
  <c r="C1139" i="3"/>
  <c r="C1138" i="3"/>
  <c r="G1138" i="3"/>
  <c r="G1139" i="3"/>
  <c r="G1140" i="3"/>
  <c r="G1141" i="3"/>
  <c r="G1142" i="3"/>
  <c r="G1143" i="3"/>
  <c r="G1144" i="3"/>
  <c r="I1138" i="3"/>
  <c r="I1139" i="3"/>
  <c r="I1140" i="3"/>
  <c r="I1141" i="3"/>
  <c r="I1142" i="3"/>
  <c r="I1143" i="3"/>
  <c r="I1144" i="3"/>
  <c r="G1082" i="3" l="1"/>
  <c r="G1080" i="3"/>
  <c r="C1080" i="3"/>
  <c r="C3136" i="2" l="1"/>
  <c r="E3136" i="2" s="1"/>
  <c r="C1114" i="3"/>
  <c r="I1137" i="3"/>
  <c r="G1137" i="3"/>
  <c r="C1137" i="3"/>
  <c r="Q1137" i="3"/>
  <c r="G1136" i="3"/>
  <c r="C1136" i="3"/>
  <c r="I1136" i="3"/>
  <c r="N3114" i="2"/>
  <c r="I3114" i="2"/>
  <c r="C3124" i="2"/>
  <c r="E3124" i="2" s="1"/>
  <c r="N3124" i="2"/>
  <c r="Q976" i="3" l="1"/>
  <c r="Q977" i="3"/>
  <c r="G2835" i="2"/>
  <c r="G2834" i="2"/>
  <c r="N1042" i="2"/>
  <c r="G2858" i="2" l="1"/>
  <c r="G2318" i="2"/>
  <c r="G2317" i="2"/>
  <c r="G940" i="3"/>
  <c r="G908" i="3"/>
  <c r="G1022" i="3"/>
  <c r="G1095" i="3"/>
  <c r="G1072" i="3"/>
  <c r="C1072" i="3"/>
  <c r="C990" i="3"/>
  <c r="C989" i="3"/>
  <c r="Q1088" i="3" l="1"/>
  <c r="C3112" i="2" l="1"/>
  <c r="E3112" i="2" s="1"/>
  <c r="C3111" i="2"/>
  <c r="E3111" i="2" s="1"/>
  <c r="C3110" i="2"/>
  <c r="E3110" i="2" s="1"/>
  <c r="C1109" i="3"/>
  <c r="C1110" i="3"/>
  <c r="C1112" i="3"/>
  <c r="C1111" i="3"/>
  <c r="C1113" i="3"/>
  <c r="C1115" i="3"/>
  <c r="C1116" i="3"/>
  <c r="C1127" i="3"/>
  <c r="C1128" i="3"/>
  <c r="C1125" i="3"/>
  <c r="C1124" i="3"/>
  <c r="C1122" i="3"/>
  <c r="C1123" i="3"/>
  <c r="C1126" i="3"/>
  <c r="C1129" i="3"/>
  <c r="C1130" i="3"/>
  <c r="C1132" i="3"/>
  <c r="C1131" i="3"/>
  <c r="C1133" i="3"/>
  <c r="C1134" i="3"/>
  <c r="C1135" i="3"/>
  <c r="N3100" i="2"/>
  <c r="I3100" i="2"/>
  <c r="G1104" i="3" l="1"/>
  <c r="C1104" i="3"/>
  <c r="Q1104" i="3"/>
  <c r="I1104" i="3"/>
  <c r="G1132" i="3"/>
  <c r="G1131" i="3"/>
  <c r="G1133" i="3"/>
  <c r="G1134" i="3"/>
  <c r="G1135" i="3"/>
  <c r="I1132" i="3"/>
  <c r="I1131" i="3"/>
  <c r="I1133" i="3"/>
  <c r="I1134" i="3"/>
  <c r="I1135" i="3"/>
  <c r="G3116" i="2"/>
  <c r="I3116" i="2"/>
  <c r="G3209" i="2" l="1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N3210" i="2"/>
  <c r="N3211" i="2"/>
  <c r="N3195" i="2"/>
  <c r="N3196" i="2"/>
  <c r="N3197" i="2"/>
  <c r="N3182" i="2"/>
  <c r="I3136" i="2"/>
  <c r="G3136" i="2"/>
  <c r="N3136" i="2"/>
  <c r="N3110" i="2"/>
  <c r="N3111" i="2"/>
  <c r="N3112" i="2"/>
  <c r="I3123" i="2"/>
  <c r="G3124" i="2"/>
  <c r="G3110" i="2"/>
  <c r="G3111" i="2"/>
  <c r="G3112" i="2"/>
  <c r="G3099" i="2"/>
  <c r="I3099" i="2"/>
  <c r="G1129" i="3"/>
  <c r="I1129" i="3"/>
  <c r="G1128" i="3"/>
  <c r="G1127" i="3"/>
  <c r="G1125" i="3"/>
  <c r="G1124" i="3"/>
  <c r="G1122" i="3"/>
  <c r="G1123" i="3"/>
  <c r="G1126" i="3"/>
  <c r="G1130" i="3"/>
  <c r="I1122" i="3"/>
  <c r="I1123" i="3"/>
  <c r="I1126" i="3"/>
  <c r="I1130" i="3"/>
  <c r="I1127" i="3"/>
  <c r="I1128" i="3"/>
  <c r="I1125" i="3"/>
  <c r="I1124" i="3"/>
  <c r="C3097" i="2"/>
  <c r="E3097" i="2" s="1"/>
  <c r="N3096" i="2" l="1"/>
  <c r="N3097" i="2"/>
  <c r="N3098" i="2"/>
  <c r="G3088" i="2" l="1"/>
  <c r="I3088" i="2"/>
  <c r="C3087" i="2" l="1"/>
  <c r="E3087" i="2" s="1"/>
  <c r="C3083" i="2"/>
  <c r="E3083" i="2" s="1"/>
  <c r="G3087" i="2"/>
  <c r="G3076" i="2"/>
  <c r="G3077" i="2"/>
  <c r="G3062" i="2"/>
  <c r="G3063" i="2"/>
  <c r="I3076" i="2"/>
  <c r="I3077" i="2"/>
  <c r="I3087" i="2"/>
  <c r="G1109" i="3" l="1"/>
  <c r="G1110" i="3"/>
  <c r="G1112" i="3"/>
  <c r="G1111" i="3"/>
  <c r="G1113" i="3"/>
  <c r="G1114" i="3"/>
  <c r="G1115" i="3"/>
  <c r="G1116" i="3"/>
  <c r="I1109" i="3"/>
  <c r="I1110" i="3"/>
  <c r="I1112" i="3"/>
  <c r="I1111" i="3"/>
  <c r="I1113" i="3"/>
  <c r="I1114" i="3"/>
  <c r="I1115" i="3"/>
  <c r="I1116" i="3"/>
  <c r="Q1110" i="3"/>
  <c r="Q1112" i="3"/>
  <c r="Q1109" i="3"/>
  <c r="N3079" i="2"/>
  <c r="N3080" i="2"/>
  <c r="N3081" i="2"/>
  <c r="N3082" i="2"/>
  <c r="N3083" i="2"/>
  <c r="N3084" i="2"/>
  <c r="N3062" i="2"/>
  <c r="N3063" i="2"/>
  <c r="Q1072" i="3" l="1"/>
  <c r="I1072" i="3"/>
  <c r="G1108" i="3"/>
  <c r="C1108" i="3"/>
  <c r="I1108" i="3"/>
  <c r="Q1106" i="3"/>
  <c r="C1106" i="3"/>
  <c r="G1106" i="3"/>
  <c r="I1106" i="3"/>
  <c r="Q1082" i="3"/>
  <c r="I1082" i="3"/>
  <c r="Q1080" i="3"/>
  <c r="I1080" i="3"/>
  <c r="Q1105" i="3"/>
  <c r="G1105" i="3"/>
  <c r="C1105" i="3"/>
  <c r="I1105" i="3"/>
  <c r="G1079" i="3"/>
  <c r="C1079" i="3"/>
  <c r="Q1079" i="3"/>
  <c r="Q996" i="3"/>
  <c r="G996" i="3"/>
  <c r="C996" i="3"/>
  <c r="I996" i="3"/>
  <c r="I1079" i="3"/>
  <c r="Q1078" i="3"/>
  <c r="G1078" i="3"/>
  <c r="G958" i="3"/>
  <c r="G939" i="3"/>
  <c r="G824" i="3"/>
  <c r="G436" i="3"/>
  <c r="C1078" i="3"/>
  <c r="C958" i="3"/>
  <c r="C939" i="3"/>
  <c r="C824" i="3"/>
  <c r="C436" i="3"/>
  <c r="I1078" i="3"/>
  <c r="Q1049" i="3"/>
  <c r="C1043" i="3"/>
  <c r="G1043" i="3"/>
  <c r="I1043" i="3"/>
  <c r="Q1042" i="3"/>
  <c r="G1042" i="3"/>
  <c r="G927" i="3"/>
  <c r="C1042" i="3"/>
  <c r="I1042" i="3"/>
  <c r="Q995" i="3"/>
  <c r="C892" i="3"/>
  <c r="C857" i="3"/>
  <c r="C781" i="3"/>
  <c r="C709" i="3"/>
  <c r="C708" i="3"/>
  <c r="C551" i="3"/>
  <c r="C528" i="3"/>
  <c r="C432" i="3"/>
  <c r="C229" i="3"/>
  <c r="G995" i="3"/>
  <c r="C995" i="3"/>
  <c r="C997" i="3"/>
  <c r="I995" i="3"/>
  <c r="Q972" i="3"/>
  <c r="G1107" i="3" l="1"/>
  <c r="I1107" i="3"/>
  <c r="C1107" i="3"/>
  <c r="Q1107" i="3"/>
  <c r="Q1095" i="3"/>
  <c r="I1095" i="3"/>
  <c r="I3062" i="2" l="1"/>
  <c r="I3063" i="2"/>
  <c r="N2936" i="2"/>
  <c r="N2997" i="2"/>
  <c r="N2998" i="2"/>
  <c r="N2999" i="2"/>
  <c r="N3067" i="2"/>
  <c r="N3039" i="2" l="1"/>
  <c r="I3039" i="2"/>
  <c r="C1102" i="3" l="1"/>
  <c r="C1103" i="3"/>
  <c r="C1099" i="3"/>
  <c r="C1101" i="3"/>
  <c r="C1100" i="3"/>
  <c r="C1098" i="3"/>
  <c r="C1097" i="3"/>
  <c r="G1096" i="3"/>
  <c r="G1097" i="3"/>
  <c r="G1098" i="3"/>
  <c r="G1100" i="3"/>
  <c r="G1101" i="3"/>
  <c r="G1099" i="3"/>
  <c r="G1103" i="3"/>
  <c r="G1102" i="3"/>
  <c r="C1096" i="3"/>
  <c r="I1096" i="3"/>
  <c r="I1097" i="3"/>
  <c r="I1098" i="3"/>
  <c r="I1100" i="3"/>
  <c r="I1101" i="3"/>
  <c r="I1099" i="3"/>
  <c r="I1103" i="3"/>
  <c r="I1102" i="3"/>
  <c r="Q1096" i="3"/>
  <c r="Q1097" i="3"/>
  <c r="Q1098" i="3"/>
  <c r="Q1100" i="3"/>
  <c r="Q1101" i="3"/>
  <c r="Q1099" i="3"/>
  <c r="N3027" i="2" l="1"/>
  <c r="I3027" i="2"/>
  <c r="C1083" i="3" l="1"/>
  <c r="C1087" i="3"/>
  <c r="C1085" i="3"/>
  <c r="C1086" i="3"/>
  <c r="C1088" i="3"/>
  <c r="C1089" i="3"/>
  <c r="C1090" i="3"/>
  <c r="C1091" i="3"/>
  <c r="C1092" i="3"/>
  <c r="C1094" i="3"/>
  <c r="C1093" i="3"/>
  <c r="G1084" i="3"/>
  <c r="G1083" i="3"/>
  <c r="G1087" i="3"/>
  <c r="G1085" i="3"/>
  <c r="G1086" i="3"/>
  <c r="G1088" i="3"/>
  <c r="G1089" i="3"/>
  <c r="G1090" i="3"/>
  <c r="G1091" i="3"/>
  <c r="G1092" i="3"/>
  <c r="G1094" i="3"/>
  <c r="G1093" i="3"/>
  <c r="C1084" i="3"/>
  <c r="Q1084" i="3"/>
  <c r="Q1083" i="3"/>
  <c r="Q1087" i="3"/>
  <c r="Q1085" i="3"/>
  <c r="Q1086" i="3"/>
  <c r="Q1089" i="3"/>
  <c r="Q1090" i="3"/>
  <c r="Q1091" i="3"/>
  <c r="Q1092" i="3"/>
  <c r="Q1094" i="3"/>
  <c r="Q1093" i="3"/>
  <c r="I1083" i="3"/>
  <c r="I1087" i="3"/>
  <c r="I1085" i="3"/>
  <c r="I1086" i="3"/>
  <c r="I1088" i="3"/>
  <c r="I1089" i="3"/>
  <c r="I1090" i="3"/>
  <c r="I1091" i="3"/>
  <c r="I1092" i="3"/>
  <c r="I1094" i="3"/>
  <c r="I1093" i="3"/>
  <c r="I1084" i="3"/>
  <c r="G281" i="3"/>
  <c r="G3003" i="2" l="1"/>
  <c r="G2997" i="2"/>
  <c r="G2998" i="2"/>
  <c r="G2999" i="2"/>
  <c r="G3000" i="2"/>
  <c r="G3001" i="2"/>
  <c r="C2999" i="2"/>
  <c r="E2999" i="2" s="1"/>
  <c r="C2998" i="2"/>
  <c r="E2998" i="2" s="1"/>
  <c r="C2997" i="2"/>
  <c r="E2997" i="2" s="1"/>
  <c r="I2997" i="2"/>
  <c r="I2998" i="2"/>
  <c r="I2999" i="2"/>
  <c r="N3001" i="2" l="1"/>
  <c r="I3001" i="2"/>
  <c r="I3003" i="2"/>
  <c r="I3000" i="2" l="1"/>
  <c r="I1081" i="3" l="1"/>
  <c r="G1081" i="3"/>
  <c r="C1081" i="3"/>
  <c r="Q1081" i="3"/>
  <c r="C2985" i="2" l="1"/>
  <c r="D2985" i="2" s="1"/>
  <c r="G2985" i="2"/>
  <c r="I2985" i="2"/>
  <c r="E2985" i="2" l="1"/>
  <c r="F2985" i="2" s="1"/>
  <c r="I1074" i="3"/>
  <c r="I1075" i="3"/>
  <c r="I1076" i="3"/>
  <c r="I1077" i="3"/>
  <c r="C1074" i="3"/>
  <c r="C1075" i="3"/>
  <c r="C1076" i="3"/>
  <c r="C1077" i="3"/>
  <c r="G1073" i="3"/>
  <c r="G1074" i="3"/>
  <c r="G1075" i="3"/>
  <c r="G1076" i="3"/>
  <c r="G1077" i="3"/>
  <c r="Q1073" i="3"/>
  <c r="Q1074" i="3"/>
  <c r="Q1075" i="3"/>
  <c r="Q1076" i="3"/>
  <c r="N2964" i="2"/>
  <c r="N2963" i="2"/>
  <c r="I1073" i="3" l="1"/>
  <c r="C1059" i="3"/>
  <c r="C1065" i="3"/>
  <c r="C1066" i="3"/>
  <c r="C1062" i="3"/>
  <c r="C1063" i="3"/>
  <c r="C1060" i="3"/>
  <c r="C1068" i="3"/>
  <c r="C1061" i="3"/>
  <c r="C1064" i="3"/>
  <c r="C1069" i="3"/>
  <c r="C1067" i="3"/>
  <c r="C1070" i="3"/>
  <c r="C1071" i="3"/>
  <c r="C1073" i="3"/>
  <c r="C1058" i="3"/>
  <c r="G1058" i="3"/>
  <c r="G1059" i="3"/>
  <c r="G1065" i="3"/>
  <c r="G1066" i="3"/>
  <c r="G1062" i="3"/>
  <c r="G1063" i="3"/>
  <c r="G1060" i="3"/>
  <c r="G1068" i="3"/>
  <c r="G1061" i="3"/>
  <c r="G1064" i="3"/>
  <c r="G1069" i="3"/>
  <c r="G1067" i="3"/>
  <c r="G1070" i="3"/>
  <c r="G1071" i="3"/>
  <c r="Q1018" i="3" l="1"/>
  <c r="G848" i="3"/>
  <c r="G438" i="3"/>
  <c r="C848" i="3"/>
  <c r="C438" i="3"/>
  <c r="I1018" i="3"/>
  <c r="G1018" i="3"/>
  <c r="C1018" i="3"/>
  <c r="Q1022" i="3"/>
  <c r="I1022" i="3"/>
  <c r="I988" i="3"/>
  <c r="G965" i="3"/>
  <c r="C965" i="3"/>
  <c r="I965" i="3"/>
  <c r="Q959" i="3"/>
  <c r="Q1048" i="3"/>
  <c r="G865" i="3"/>
  <c r="G726" i="3"/>
  <c r="G625" i="3"/>
  <c r="I1048" i="3"/>
  <c r="G1048" i="3"/>
  <c r="C1048" i="3"/>
  <c r="G959" i="3"/>
  <c r="C959" i="3"/>
  <c r="I959" i="3"/>
  <c r="I1059" i="3" l="1"/>
  <c r="I1065" i="3"/>
  <c r="I1066" i="3"/>
  <c r="I1062" i="3"/>
  <c r="I1063" i="3"/>
  <c r="I1060" i="3"/>
  <c r="I1068" i="3"/>
  <c r="I1061" i="3"/>
  <c r="I1064" i="3"/>
  <c r="I1069" i="3"/>
  <c r="I1067" i="3"/>
  <c r="I1070" i="3"/>
  <c r="I1071" i="3"/>
  <c r="Q1059" i="3"/>
  <c r="Q1065" i="3"/>
  <c r="Q1066" i="3"/>
  <c r="Q1062" i="3"/>
  <c r="Q1063" i="3"/>
  <c r="Q1060" i="3"/>
  <c r="Q1068" i="3"/>
  <c r="Q1061" i="3"/>
  <c r="Q1064" i="3"/>
  <c r="Q1069" i="3"/>
  <c r="Q1067" i="3"/>
  <c r="I1058" i="3"/>
  <c r="N2933" i="2"/>
  <c r="I2933" i="2"/>
  <c r="G2946" i="2" l="1"/>
  <c r="G2947" i="2"/>
  <c r="I2946" i="2"/>
  <c r="I2947" i="2"/>
  <c r="G2932" i="2" l="1"/>
  <c r="I2932" i="2"/>
  <c r="C1044" i="3" l="1"/>
  <c r="C1045" i="3"/>
  <c r="C1047" i="3"/>
  <c r="C1046" i="3"/>
  <c r="C1049" i="3"/>
  <c r="C1050" i="3"/>
  <c r="C1052" i="3"/>
  <c r="C1053" i="3"/>
  <c r="C1051" i="3"/>
  <c r="C1055" i="3"/>
  <c r="C1056" i="3"/>
  <c r="C1054" i="3"/>
  <c r="C1057" i="3"/>
  <c r="G1057" i="3"/>
  <c r="G1044" i="3"/>
  <c r="G1045" i="3"/>
  <c r="G1047" i="3"/>
  <c r="G1046" i="3"/>
  <c r="G1049" i="3"/>
  <c r="G1050" i="3"/>
  <c r="G1052" i="3"/>
  <c r="G1053" i="3"/>
  <c r="G1051" i="3"/>
  <c r="G1055" i="3"/>
  <c r="G1056" i="3"/>
  <c r="G1054" i="3"/>
  <c r="I1044" i="3"/>
  <c r="I1045" i="3"/>
  <c r="I1047" i="3"/>
  <c r="I1046" i="3"/>
  <c r="I1049" i="3"/>
  <c r="I1050" i="3"/>
  <c r="I1052" i="3"/>
  <c r="I1053" i="3"/>
  <c r="I1051" i="3"/>
  <c r="I1055" i="3"/>
  <c r="I1056" i="3"/>
  <c r="I1054" i="3"/>
  <c r="I1057" i="3"/>
  <c r="Q1044" i="3"/>
  <c r="Q1045" i="3"/>
  <c r="Q1047" i="3"/>
  <c r="Q1046" i="3"/>
  <c r="Q1052" i="3"/>
  <c r="Q1053" i="3"/>
  <c r="Q1051" i="3"/>
  <c r="Q1055" i="3"/>
  <c r="Q1056" i="3"/>
  <c r="Q1054" i="3"/>
  <c r="Q1057" i="3"/>
  <c r="G2900" i="2" l="1"/>
  <c r="G2901" i="2"/>
  <c r="G2902" i="2"/>
  <c r="G2903" i="2"/>
  <c r="G2904" i="2"/>
  <c r="I2900" i="2"/>
  <c r="I2901" i="2"/>
  <c r="I2902" i="2"/>
  <c r="I2903" i="2"/>
  <c r="I2904" i="2"/>
  <c r="N2904" i="2"/>
  <c r="N2902" i="2"/>
  <c r="N2903" i="2"/>
  <c r="G2916" i="2"/>
  <c r="I2916" i="2"/>
  <c r="I2917" i="2" l="1"/>
  <c r="Q1041" i="3" l="1"/>
  <c r="N2835" i="2"/>
  <c r="N2834" i="2"/>
  <c r="I2834" i="2"/>
  <c r="I2835" i="2"/>
  <c r="C1038" i="3" l="1"/>
  <c r="C1041" i="3"/>
  <c r="G1039" i="3"/>
  <c r="G1040" i="3"/>
  <c r="G1038" i="3"/>
  <c r="G1041" i="3"/>
  <c r="C1040" i="3"/>
  <c r="C1039" i="3"/>
  <c r="I1039" i="3"/>
  <c r="I1040" i="3"/>
  <c r="I1038" i="3"/>
  <c r="I1041" i="3"/>
  <c r="Q1038" i="3"/>
  <c r="Q1040" i="3"/>
  <c r="Q1039" i="3"/>
  <c r="C1031" i="3"/>
  <c r="C1034" i="3"/>
  <c r="C1036" i="3"/>
  <c r="C1035" i="3"/>
  <c r="C1032" i="3"/>
  <c r="C1033" i="3"/>
  <c r="C1037" i="3"/>
  <c r="G1031" i="3"/>
  <c r="G1034" i="3"/>
  <c r="G1036" i="3"/>
  <c r="G1035" i="3"/>
  <c r="G1032" i="3"/>
  <c r="G1033" i="3"/>
  <c r="G1037" i="3"/>
  <c r="I1031" i="3"/>
  <c r="I1034" i="3"/>
  <c r="I1036" i="3"/>
  <c r="I1035" i="3"/>
  <c r="I1032" i="3"/>
  <c r="I1033" i="3"/>
  <c r="I1037" i="3"/>
  <c r="Q1031" i="3"/>
  <c r="Q1034" i="3"/>
  <c r="Q1036" i="3"/>
  <c r="Q1035" i="3"/>
  <c r="Q1032" i="3"/>
  <c r="Q1033" i="3"/>
  <c r="Q986" i="3" l="1"/>
  <c r="Q987" i="3"/>
  <c r="I987" i="3"/>
  <c r="I986" i="3"/>
  <c r="G987" i="3"/>
  <c r="G986" i="3"/>
  <c r="C987" i="3"/>
  <c r="C986" i="3"/>
  <c r="Q980" i="3"/>
  <c r="G889" i="3"/>
  <c r="G888" i="3"/>
  <c r="G343" i="3"/>
  <c r="G317" i="3"/>
  <c r="C889" i="3"/>
  <c r="C888" i="3"/>
  <c r="C343" i="3"/>
  <c r="C317" i="3"/>
  <c r="C980" i="3"/>
  <c r="G980" i="3"/>
  <c r="I980" i="3"/>
  <c r="I977" i="3"/>
  <c r="G977" i="3"/>
  <c r="C977" i="3"/>
  <c r="I976" i="3"/>
  <c r="G976" i="3"/>
  <c r="C976" i="3"/>
  <c r="G131" i="3"/>
  <c r="G964" i="3"/>
  <c r="G885" i="3"/>
  <c r="G750" i="3"/>
  <c r="G749" i="3"/>
  <c r="G637" i="3"/>
  <c r="G542" i="3"/>
  <c r="G469" i="3"/>
  <c r="G435" i="3"/>
  <c r="G321" i="3"/>
  <c r="G230" i="3"/>
  <c r="C964" i="3"/>
  <c r="I964" i="3"/>
  <c r="C983" i="3" l="1"/>
  <c r="C984" i="3"/>
  <c r="C969" i="3"/>
  <c r="Q969" i="3"/>
  <c r="Q970" i="3"/>
  <c r="C1025" i="3" l="1"/>
  <c r="C1026" i="3"/>
  <c r="C1024" i="3"/>
  <c r="C1027" i="3"/>
  <c r="C1028" i="3"/>
  <c r="C1029" i="3"/>
  <c r="C1030" i="3"/>
  <c r="C1023" i="3"/>
  <c r="G1025" i="3"/>
  <c r="G1026" i="3"/>
  <c r="G1024" i="3"/>
  <c r="G1027" i="3"/>
  <c r="G1028" i="3"/>
  <c r="G1029" i="3"/>
  <c r="G1030" i="3"/>
  <c r="Q1025" i="3"/>
  <c r="Q1026" i="3"/>
  <c r="Q1024" i="3"/>
  <c r="Q1027" i="3"/>
  <c r="Q1028" i="3"/>
  <c r="Q1030" i="3"/>
  <c r="I1025" i="3"/>
  <c r="I1026" i="3"/>
  <c r="I1024" i="3"/>
  <c r="I1027" i="3"/>
  <c r="I1028" i="3"/>
  <c r="I1029" i="3"/>
  <c r="I1030" i="3"/>
  <c r="I2858" i="2"/>
  <c r="G1023" i="3" l="1"/>
  <c r="Q1023" i="3"/>
  <c r="I1023" i="3"/>
  <c r="Q1020" i="3" l="1"/>
  <c r="Q1021" i="3"/>
  <c r="I1019" i="3"/>
  <c r="I1020" i="3"/>
  <c r="I1021" i="3"/>
  <c r="C1019" i="3" l="1"/>
  <c r="C1020" i="3"/>
  <c r="C1021" i="3"/>
  <c r="G1019" i="3" l="1"/>
  <c r="G1020" i="3"/>
  <c r="G1021" i="3"/>
  <c r="C1017" i="3"/>
  <c r="C1016" i="3"/>
  <c r="Q1019" i="3"/>
  <c r="Q1017" i="3"/>
  <c r="Q1016" i="3"/>
  <c r="G2854" i="2" l="1"/>
  <c r="I2820" i="2"/>
  <c r="G2832" i="2"/>
  <c r="C2832" i="2"/>
  <c r="E2832" i="2" s="1"/>
  <c r="N2832" i="2"/>
  <c r="I2832" i="2"/>
  <c r="I2836" i="2"/>
  <c r="G1016" i="3" l="1"/>
  <c r="G1017" i="3"/>
  <c r="I1016" i="3"/>
  <c r="I1017" i="3"/>
  <c r="Q1015" i="3"/>
  <c r="I1015" i="3"/>
  <c r="G1015" i="3" l="1"/>
  <c r="C1010" i="3"/>
  <c r="C1011" i="3"/>
  <c r="C1012" i="3"/>
  <c r="C1013" i="3"/>
  <c r="C1014" i="3"/>
  <c r="C1015" i="3"/>
  <c r="G1006" i="3"/>
  <c r="G1007" i="3"/>
  <c r="G1008" i="3"/>
  <c r="G1009" i="3"/>
  <c r="G1010" i="3"/>
  <c r="G1011" i="3"/>
  <c r="G1012" i="3"/>
  <c r="G1013" i="3"/>
  <c r="G1014" i="3"/>
  <c r="C1009" i="3"/>
  <c r="C1008" i="3"/>
  <c r="C1007" i="3"/>
  <c r="C1006" i="3"/>
  <c r="Q1007" i="3"/>
  <c r="Q1008" i="3"/>
  <c r="Q1009" i="3"/>
  <c r="Q1010" i="3"/>
  <c r="Q1011" i="3"/>
  <c r="Q1012" i="3"/>
  <c r="Q1013" i="3"/>
  <c r="Q1014" i="3"/>
  <c r="Q1006" i="3"/>
  <c r="I1006" i="3"/>
  <c r="I1007" i="3"/>
  <c r="I1008" i="3"/>
  <c r="I1009" i="3"/>
  <c r="I1010" i="3"/>
  <c r="I1011" i="3"/>
  <c r="I1012" i="3"/>
  <c r="I1013" i="3"/>
  <c r="I1014" i="3"/>
  <c r="G974" i="3" l="1"/>
  <c r="G975" i="3"/>
  <c r="C975" i="3"/>
  <c r="C974" i="3"/>
  <c r="Q974" i="3"/>
  <c r="Q975" i="3"/>
  <c r="I974" i="3"/>
  <c r="I975" i="3"/>
  <c r="N2792" i="2" l="1"/>
  <c r="G2797" i="2" l="1"/>
  <c r="G2795" i="2"/>
  <c r="I2795" i="2"/>
  <c r="Q1004" i="3" l="1"/>
  <c r="Q1000" i="3"/>
  <c r="Q998" i="3"/>
  <c r="Q993" i="3"/>
  <c r="Q997" i="3"/>
  <c r="Q1001" i="3"/>
  <c r="Q999" i="3"/>
  <c r="Q1002" i="3"/>
  <c r="Q1003" i="3"/>
  <c r="G1001" i="3"/>
  <c r="G999" i="3"/>
  <c r="C994" i="3"/>
  <c r="C998" i="3"/>
  <c r="C1000" i="3"/>
  <c r="C1001" i="3"/>
  <c r="C999" i="3"/>
  <c r="C1004" i="3"/>
  <c r="C1002" i="3"/>
  <c r="C1003" i="3"/>
  <c r="C1005" i="3"/>
  <c r="G994" i="3"/>
  <c r="G997" i="3"/>
  <c r="G998" i="3"/>
  <c r="G1000" i="3"/>
  <c r="G1004" i="3"/>
  <c r="G1002" i="3"/>
  <c r="G1003" i="3"/>
  <c r="G1005" i="3"/>
  <c r="C993" i="3"/>
  <c r="G993" i="3"/>
  <c r="I993" i="3"/>
  <c r="I994" i="3"/>
  <c r="I997" i="3"/>
  <c r="I998" i="3"/>
  <c r="I1000" i="3"/>
  <c r="I1001" i="3"/>
  <c r="I999" i="3"/>
  <c r="I1004" i="3"/>
  <c r="I1002" i="3"/>
  <c r="I1003" i="3"/>
  <c r="I1005" i="3"/>
  <c r="Q656" i="3"/>
  <c r="G656" i="3"/>
  <c r="I656" i="3"/>
  <c r="C656" i="3"/>
  <c r="C992" i="3"/>
  <c r="C981" i="3"/>
  <c r="C982" i="3"/>
  <c r="G2786" i="2"/>
  <c r="I782" i="3" l="1"/>
  <c r="I779" i="3"/>
  <c r="I701" i="3"/>
  <c r="I602" i="3"/>
  <c r="I529" i="3"/>
  <c r="I496" i="3"/>
  <c r="I495" i="3"/>
  <c r="I494" i="3"/>
  <c r="I493" i="3"/>
  <c r="I492" i="3"/>
  <c r="I490" i="3"/>
  <c r="I489" i="3"/>
  <c r="I491" i="3"/>
  <c r="I486" i="3"/>
  <c r="I487" i="3"/>
  <c r="I488" i="3"/>
  <c r="I485" i="3"/>
  <c r="I469" i="3"/>
  <c r="I468" i="3"/>
  <c r="I467" i="3"/>
  <c r="I465" i="3"/>
  <c r="I466" i="3"/>
  <c r="I464" i="3"/>
  <c r="I463" i="3"/>
  <c r="I462" i="3"/>
  <c r="I458" i="3"/>
  <c r="I459" i="3"/>
  <c r="I460" i="3"/>
  <c r="I461" i="3"/>
  <c r="I457" i="3"/>
  <c r="I454" i="3"/>
  <c r="I456" i="3"/>
  <c r="I371" i="3"/>
  <c r="I321" i="3"/>
  <c r="I277" i="3"/>
  <c r="I230" i="3"/>
  <c r="Q473" i="3"/>
  <c r="G473" i="3"/>
  <c r="G404" i="3"/>
  <c r="G350" i="3"/>
  <c r="G271" i="3"/>
  <c r="C473" i="3"/>
  <c r="I473" i="3"/>
  <c r="Q868" i="3"/>
  <c r="C868" i="3"/>
  <c r="G868" i="3"/>
  <c r="I868" i="3"/>
  <c r="Q709" i="3"/>
  <c r="Q708" i="3"/>
  <c r="G892" i="3"/>
  <c r="G857" i="3"/>
  <c r="G781" i="3"/>
  <c r="G551" i="3"/>
  <c r="G528" i="3"/>
  <c r="G432" i="3"/>
  <c r="G229" i="3"/>
  <c r="G709" i="3"/>
  <c r="G708" i="3"/>
  <c r="G707" i="3"/>
  <c r="G706" i="3"/>
  <c r="G823" i="3"/>
  <c r="G822" i="3"/>
  <c r="I795" i="3"/>
  <c r="I709" i="3"/>
  <c r="I708" i="3"/>
  <c r="I863" i="3"/>
  <c r="G863" i="3"/>
  <c r="C863" i="3"/>
  <c r="G693" i="3"/>
  <c r="G692" i="3"/>
  <c r="C693" i="3"/>
  <c r="I685" i="3"/>
  <c r="Q693" i="3"/>
  <c r="I693" i="3"/>
  <c r="G721" i="3"/>
  <c r="C721" i="3"/>
  <c r="I721" i="3"/>
  <c r="Q720" i="3"/>
  <c r="Q719" i="3"/>
  <c r="Q718" i="3"/>
  <c r="C720" i="3"/>
  <c r="C719" i="3"/>
  <c r="C718" i="3"/>
  <c r="G919" i="3"/>
  <c r="G831" i="3"/>
  <c r="G830" i="3"/>
  <c r="G829" i="3"/>
  <c r="G720" i="3"/>
  <c r="G719" i="3"/>
  <c r="G718" i="3"/>
  <c r="G672" i="3"/>
  <c r="G671" i="3"/>
  <c r="G670" i="3"/>
  <c r="G520" i="3"/>
  <c r="G519" i="3"/>
  <c r="G518" i="3"/>
  <c r="G517" i="3"/>
  <c r="G410" i="3"/>
  <c r="G409" i="3"/>
  <c r="G408" i="3"/>
  <c r="G407" i="3"/>
  <c r="I720" i="3"/>
  <c r="I719" i="3"/>
  <c r="I718" i="3"/>
  <c r="Q669" i="3"/>
  <c r="C669" i="3"/>
  <c r="I669" i="3"/>
  <c r="I673" i="3"/>
  <c r="G673" i="3"/>
  <c r="C673" i="3"/>
  <c r="G638" i="3"/>
  <c r="C638" i="3"/>
  <c r="I638" i="3"/>
  <c r="Q505" i="3"/>
  <c r="G505" i="3"/>
  <c r="C505" i="3"/>
  <c r="I505" i="3"/>
  <c r="G891" i="3"/>
  <c r="G617" i="3"/>
  <c r="C617" i="3"/>
  <c r="Q958" i="3"/>
  <c r="I958" i="3"/>
  <c r="C437" i="3"/>
  <c r="G437" i="3"/>
  <c r="C954" i="3"/>
  <c r="I954" i="3"/>
  <c r="C978" i="3" l="1"/>
  <c r="C973" i="3"/>
  <c r="G973" i="3"/>
  <c r="G978" i="3"/>
  <c r="G979" i="3"/>
  <c r="G982" i="3"/>
  <c r="G981" i="3"/>
  <c r="G984" i="3"/>
  <c r="G983" i="3"/>
  <c r="G985" i="3"/>
  <c r="G989" i="3"/>
  <c r="G990" i="3"/>
  <c r="G991" i="3"/>
  <c r="G992" i="3"/>
  <c r="I2791" i="2"/>
  <c r="N2762" i="2"/>
  <c r="N2763" i="2"/>
  <c r="N2761" i="2"/>
  <c r="I2762" i="2"/>
  <c r="I2763" i="2"/>
  <c r="I989" i="3"/>
  <c r="I990" i="3"/>
  <c r="I991" i="3"/>
  <c r="I992" i="3"/>
  <c r="Q978" i="3"/>
  <c r="Q979" i="3"/>
  <c r="Q982" i="3"/>
  <c r="Q981" i="3"/>
  <c r="Q984" i="3"/>
  <c r="Q983" i="3"/>
  <c r="Q985" i="3"/>
  <c r="Q991" i="3"/>
  <c r="Q992" i="3"/>
  <c r="I978" i="3"/>
  <c r="I979" i="3"/>
  <c r="I982" i="3"/>
  <c r="I981" i="3"/>
  <c r="I984" i="3"/>
  <c r="I983" i="3"/>
  <c r="I985" i="3"/>
  <c r="G2776" i="2"/>
  <c r="G2777" i="2"/>
  <c r="I2776" i="2"/>
  <c r="I2777" i="2"/>
  <c r="G2761" i="2" l="1"/>
  <c r="I2761" i="2"/>
  <c r="Q973" i="3" l="1"/>
  <c r="I973" i="3"/>
  <c r="C972" i="3" l="1"/>
  <c r="C970" i="3"/>
  <c r="G966" i="3"/>
  <c r="G971" i="3"/>
  <c r="G967" i="3"/>
  <c r="G968" i="3"/>
  <c r="G970" i="3"/>
  <c r="G969" i="3"/>
  <c r="G972" i="3"/>
  <c r="C968" i="3"/>
  <c r="C967" i="3"/>
  <c r="C971" i="3"/>
  <c r="C966" i="3"/>
  <c r="I966" i="3"/>
  <c r="Q966" i="3" l="1"/>
  <c r="Q960" i="3"/>
  <c r="Q961" i="3"/>
  <c r="Q962" i="3"/>
  <c r="Q963" i="3"/>
  <c r="Q971" i="3"/>
  <c r="Q967" i="3"/>
  <c r="Q968" i="3"/>
  <c r="G2719" i="2" l="1"/>
  <c r="G2720" i="2"/>
  <c r="I2719" i="2" l="1"/>
  <c r="I2720" i="2"/>
  <c r="G2715" i="2"/>
  <c r="I2715" i="2"/>
  <c r="I2698" i="2" l="1"/>
  <c r="G2716" i="2"/>
  <c r="G2717" i="2"/>
  <c r="I971" i="3"/>
  <c r="I967" i="3"/>
  <c r="I968" i="3"/>
  <c r="I970" i="3"/>
  <c r="I969" i="3"/>
  <c r="I972" i="3"/>
  <c r="I2716" i="2"/>
  <c r="I2717" i="2"/>
  <c r="G952" i="3" l="1"/>
  <c r="C952" i="3"/>
  <c r="C953" i="3"/>
  <c r="C955" i="3"/>
  <c r="C956" i="3"/>
  <c r="C957" i="3"/>
  <c r="C960" i="3"/>
  <c r="C961" i="3"/>
  <c r="C962" i="3"/>
  <c r="C963" i="3"/>
  <c r="G961" i="3"/>
  <c r="G962" i="3"/>
  <c r="G963" i="3"/>
  <c r="G960" i="3"/>
  <c r="I960" i="3"/>
  <c r="I961" i="3"/>
  <c r="I962" i="3"/>
  <c r="I963" i="3"/>
  <c r="C2683" i="2"/>
  <c r="E2683" i="2" s="1"/>
  <c r="G2699" i="2"/>
  <c r="G2700" i="2"/>
  <c r="G2701" i="2"/>
  <c r="G2683" i="2"/>
  <c r="G2684" i="2"/>
  <c r="G2685" i="2"/>
  <c r="I2701" i="2"/>
  <c r="I2699" i="2"/>
  <c r="I2700" i="2"/>
  <c r="I2685" i="2"/>
  <c r="I2683" i="2" l="1"/>
  <c r="N2683" i="2"/>
  <c r="I2656" i="2"/>
  <c r="N2666" i="2"/>
  <c r="G2656" i="2"/>
  <c r="G2644" i="2"/>
  <c r="G2645" i="2"/>
  <c r="G2646" i="2"/>
  <c r="N2644" i="2"/>
  <c r="N2645" i="2"/>
  <c r="N2646" i="2"/>
  <c r="I2644" i="2"/>
  <c r="I2645" i="2"/>
  <c r="I2646" i="2"/>
  <c r="Q952" i="3" l="1"/>
  <c r="I952" i="3"/>
  <c r="I953" i="3"/>
  <c r="I955" i="3"/>
  <c r="I956" i="3"/>
  <c r="I957" i="3"/>
  <c r="Q953" i="3"/>
  <c r="Q955" i="3"/>
  <c r="Q956" i="3"/>
  <c r="G918" i="3"/>
  <c r="C918" i="3"/>
  <c r="G867" i="3"/>
  <c r="C867" i="3"/>
  <c r="I867" i="3"/>
  <c r="Q867" i="3"/>
  <c r="Q948" i="3" l="1"/>
  <c r="I951" i="3"/>
  <c r="I947" i="3"/>
  <c r="I948" i="3"/>
  <c r="I949" i="3"/>
  <c r="I950" i="3"/>
  <c r="Q946" i="3"/>
  <c r="Q947" i="3"/>
  <c r="Q949" i="3"/>
  <c r="Q950" i="3"/>
  <c r="Q951" i="3"/>
  <c r="Q934" i="3" l="1"/>
  <c r="Q672" i="3" l="1"/>
  <c r="Q671" i="3"/>
  <c r="Q670" i="3"/>
  <c r="C672" i="3"/>
  <c r="C671" i="3"/>
  <c r="C670" i="3"/>
  <c r="I672" i="3"/>
  <c r="I671" i="3"/>
  <c r="I670" i="3"/>
  <c r="C637" i="3"/>
  <c r="I637" i="3"/>
  <c r="Q939" i="3"/>
  <c r="I939" i="3"/>
  <c r="Q892" i="3"/>
  <c r="I892" i="3"/>
  <c r="C891" i="3"/>
  <c r="Q927" i="3"/>
  <c r="C927" i="3"/>
  <c r="I927" i="3"/>
  <c r="C919" i="3"/>
  <c r="Q919" i="3"/>
  <c r="I919" i="3"/>
  <c r="Q945" i="3"/>
  <c r="Q944" i="3"/>
  <c r="G945" i="3"/>
  <c r="G944" i="3"/>
  <c r="C945" i="3"/>
  <c r="C944" i="3"/>
  <c r="I945" i="3"/>
  <c r="I944" i="3"/>
  <c r="I748" i="3" l="1"/>
  <c r="I747" i="3"/>
  <c r="G804" i="3" l="1"/>
  <c r="G803" i="3"/>
  <c r="G802" i="3"/>
  <c r="C802" i="3"/>
  <c r="C803" i="3"/>
  <c r="C804" i="3"/>
  <c r="Q804" i="3"/>
  <c r="Q803" i="3"/>
  <c r="Q802" i="3"/>
  <c r="I804" i="3"/>
  <c r="I803" i="3"/>
  <c r="I802" i="3"/>
  <c r="I943" i="3"/>
  <c r="I942" i="3"/>
  <c r="I946" i="3"/>
  <c r="Q943" i="3"/>
  <c r="Q942" i="3"/>
  <c r="G2617" i="2"/>
  <c r="G2618" i="2"/>
  <c r="I2617" i="2"/>
  <c r="I2618" i="2"/>
  <c r="I940" i="3" l="1"/>
  <c r="G926" i="3" l="1"/>
  <c r="C926" i="3"/>
  <c r="Q926" i="3"/>
  <c r="I926" i="3"/>
  <c r="I928" i="3"/>
  <c r="I930" i="3"/>
  <c r="I929" i="3"/>
  <c r="I931" i="3"/>
  <c r="I932" i="3"/>
  <c r="I933" i="3"/>
  <c r="I934" i="3"/>
  <c r="I935" i="3"/>
  <c r="I936" i="3"/>
  <c r="I937" i="3"/>
  <c r="I938" i="3"/>
  <c r="I941" i="3"/>
  <c r="Q930" i="3"/>
  <c r="Q929" i="3"/>
  <c r="Q931" i="3"/>
  <c r="Q932" i="3"/>
  <c r="Q935" i="3"/>
  <c r="Q936" i="3"/>
  <c r="Q937" i="3"/>
  <c r="Q938" i="3"/>
  <c r="Q941" i="3"/>
  <c r="Q928" i="3"/>
  <c r="I918" i="3"/>
  <c r="Q918" i="3"/>
  <c r="Q917" i="3" l="1"/>
  <c r="Q921" i="3"/>
  <c r="Q922" i="3"/>
  <c r="Q920" i="3"/>
  <c r="Q923" i="3"/>
  <c r="Q924" i="3"/>
  <c r="I917" i="3"/>
  <c r="I921" i="3"/>
  <c r="I922" i="3"/>
  <c r="I920" i="3"/>
  <c r="I923" i="3"/>
  <c r="I924" i="3"/>
  <c r="I925" i="3"/>
  <c r="G2578" i="2" l="1"/>
  <c r="I2578" i="2"/>
  <c r="N2596" i="2"/>
  <c r="N2595" i="2"/>
  <c r="N2594" i="2"/>
  <c r="N2593" i="2"/>
  <c r="N2592" i="2"/>
  <c r="N2591" i="2"/>
  <c r="N2590" i="2"/>
  <c r="N2589" i="2"/>
  <c r="C931" i="3" l="1"/>
  <c r="C917" i="3"/>
  <c r="Q916" i="3"/>
  <c r="I916" i="3"/>
  <c r="G2546" i="2" l="1"/>
  <c r="I2546" i="2"/>
  <c r="Q908" i="3" l="1"/>
  <c r="I908" i="3"/>
  <c r="I915" i="3"/>
  <c r="Q915" i="3"/>
  <c r="N2536" i="2" l="1"/>
  <c r="Q909" i="3"/>
  <c r="Q914" i="3"/>
  <c r="Q911" i="3"/>
  <c r="Q910" i="3"/>
  <c r="Q912" i="3"/>
  <c r="Q913" i="3"/>
  <c r="I909" i="3"/>
  <c r="I914" i="3"/>
  <c r="I911" i="3"/>
  <c r="I910" i="3"/>
  <c r="I912" i="3"/>
  <c r="I913" i="3"/>
  <c r="C895" i="3"/>
  <c r="Q895" i="3"/>
  <c r="G895" i="3"/>
  <c r="I895" i="3"/>
  <c r="Q906" i="3" l="1"/>
  <c r="Q905" i="3"/>
  <c r="Q907" i="3"/>
  <c r="I904" i="3"/>
  <c r="I906" i="3"/>
  <c r="I905" i="3"/>
  <c r="I907" i="3"/>
  <c r="I2524" i="2"/>
  <c r="Q903" i="3" l="1"/>
  <c r="I903" i="3"/>
  <c r="G2502" i="2" l="1"/>
  <c r="I2502" i="2"/>
  <c r="I896" i="3"/>
  <c r="I897" i="3"/>
  <c r="I898" i="3"/>
  <c r="I899" i="3"/>
  <c r="I902" i="3"/>
  <c r="I900" i="3"/>
  <c r="I901" i="3"/>
  <c r="Q897" i="3"/>
  <c r="Q898" i="3"/>
  <c r="Q899" i="3"/>
  <c r="Q902" i="3"/>
  <c r="Q900" i="3"/>
  <c r="Q901" i="3"/>
  <c r="Q896" i="3"/>
  <c r="I894" i="3"/>
  <c r="Q821" i="3" l="1"/>
  <c r="I542" i="3" l="1"/>
  <c r="C542" i="3"/>
  <c r="Q865" i="3"/>
  <c r="I865" i="3"/>
  <c r="C865" i="3"/>
  <c r="I891" i="3"/>
  <c r="I886" i="3"/>
  <c r="G886" i="3"/>
  <c r="C886" i="3"/>
  <c r="Q888" i="3"/>
  <c r="Q889" i="3"/>
  <c r="I889" i="3"/>
  <c r="I888" i="3"/>
  <c r="I885" i="3"/>
  <c r="C885" i="3"/>
  <c r="Q890" i="3" l="1"/>
  <c r="G2472" i="2" l="1"/>
  <c r="G2473" i="2"/>
  <c r="G2474" i="2"/>
  <c r="G2475" i="2"/>
  <c r="G2476" i="2"/>
  <c r="G2477" i="2"/>
  <c r="G2478" i="2"/>
  <c r="G2479" i="2"/>
  <c r="G2480" i="2"/>
  <c r="C2423" i="2"/>
  <c r="E2423" i="2" s="1"/>
  <c r="I2423" i="2"/>
  <c r="N2434" i="2"/>
  <c r="N2435" i="2"/>
  <c r="I2434" i="2"/>
  <c r="I2435" i="2"/>
  <c r="N2447" i="2"/>
  <c r="I2447" i="2"/>
  <c r="N2446" i="2"/>
  <c r="I2468" i="2"/>
  <c r="I2448" i="2" l="1"/>
  <c r="I2449" i="2"/>
  <c r="I2450" i="2"/>
  <c r="I2451" i="2"/>
  <c r="I2452" i="2"/>
  <c r="I2453" i="2"/>
  <c r="I2454" i="2"/>
  <c r="I2455" i="2"/>
  <c r="I2456" i="2"/>
  <c r="Q831" i="3" l="1"/>
  <c r="Q830" i="3"/>
  <c r="Q829" i="3"/>
  <c r="C831" i="3"/>
  <c r="C830" i="3"/>
  <c r="C829" i="3"/>
  <c r="I831" i="3"/>
  <c r="I830" i="3"/>
  <c r="I829" i="3"/>
  <c r="Q857" i="3"/>
  <c r="I857" i="3"/>
  <c r="Q848" i="3"/>
  <c r="I848" i="3"/>
  <c r="C798" i="3"/>
  <c r="I798" i="3"/>
  <c r="I824" i="3"/>
  <c r="C823" i="3"/>
  <c r="I823" i="3"/>
  <c r="I71" i="3"/>
  <c r="C704" i="3"/>
  <c r="Q726" i="3"/>
  <c r="Q625" i="3"/>
  <c r="C726" i="3"/>
  <c r="C625" i="3"/>
  <c r="I625" i="3"/>
  <c r="I726" i="3"/>
  <c r="C750" i="3"/>
  <c r="I750" i="3"/>
  <c r="C749" i="3"/>
  <c r="I749" i="3"/>
  <c r="C879" i="3" l="1"/>
  <c r="I887" i="3"/>
  <c r="I890" i="3"/>
  <c r="I893" i="3"/>
  <c r="I879" i="3"/>
  <c r="I880" i="3"/>
  <c r="I882" i="3"/>
  <c r="I881" i="3"/>
  <c r="I883" i="3"/>
  <c r="I884" i="3"/>
  <c r="I878" i="3"/>
  <c r="Q878" i="3"/>
  <c r="Q879" i="3"/>
  <c r="Q880" i="3"/>
  <c r="Q882" i="3"/>
  <c r="Q881" i="3"/>
  <c r="Q883" i="3"/>
  <c r="Q884" i="3"/>
  <c r="Q877" i="3" l="1"/>
  <c r="Q876" i="3"/>
  <c r="I877" i="3"/>
  <c r="I876" i="3" l="1"/>
  <c r="Q864" i="3"/>
  <c r="Q869" i="3"/>
  <c r="Q871" i="3"/>
  <c r="Q870" i="3"/>
  <c r="Q874" i="3"/>
  <c r="Q872" i="3"/>
  <c r="Q873" i="3"/>
  <c r="I864" i="3"/>
  <c r="I866" i="3"/>
  <c r="I869" i="3"/>
  <c r="I871" i="3"/>
  <c r="I870" i="3"/>
  <c r="I874" i="3"/>
  <c r="I872" i="3"/>
  <c r="I873" i="3"/>
  <c r="I875" i="3"/>
  <c r="I2398" i="2" l="1"/>
  <c r="I2402" i="2"/>
  <c r="G2383" i="2" l="1"/>
  <c r="G2384" i="2"/>
  <c r="N2384" i="2"/>
  <c r="N2383" i="2"/>
  <c r="I2383" i="2"/>
  <c r="I2384" i="2"/>
  <c r="G2382" i="2" l="1"/>
  <c r="I2382" i="2"/>
  <c r="Q686" i="3"/>
  <c r="G691" i="3"/>
  <c r="I691" i="3"/>
  <c r="Q691" i="3"/>
  <c r="I2381" i="2" l="1"/>
  <c r="G2381" i="2"/>
  <c r="I2357" i="2" l="1"/>
  <c r="Q849" i="3" l="1"/>
  <c r="Q850" i="3"/>
  <c r="Q851" i="3"/>
  <c r="Q852" i="3"/>
  <c r="Q853" i="3"/>
  <c r="Q854" i="3"/>
  <c r="Q855" i="3"/>
  <c r="Q856" i="3"/>
  <c r="Q858" i="3"/>
  <c r="Q859" i="3"/>
  <c r="Q860" i="3"/>
  <c r="Q861" i="3"/>
  <c r="Q862" i="3"/>
  <c r="I858" i="3"/>
  <c r="I859" i="3"/>
  <c r="I860" i="3"/>
  <c r="I861" i="3"/>
  <c r="I862" i="3"/>
  <c r="I850" i="3"/>
  <c r="I851" i="3"/>
  <c r="I852" i="3"/>
  <c r="I853" i="3"/>
  <c r="I854" i="3"/>
  <c r="I855" i="3"/>
  <c r="I856" i="3"/>
  <c r="I849" i="3"/>
  <c r="Q826" i="3"/>
  <c r="Q827" i="3"/>
  <c r="Q835" i="3"/>
  <c r="Q833" i="3"/>
  <c r="Q832" i="3"/>
  <c r="Q834" i="3"/>
  <c r="Q836" i="3"/>
  <c r="Q837" i="3"/>
  <c r="Q838" i="3"/>
  <c r="Q839" i="3"/>
  <c r="Q840" i="3"/>
  <c r="Q847" i="3"/>
  <c r="Q842" i="3"/>
  <c r="Q843" i="3"/>
  <c r="Q844" i="3"/>
  <c r="Q845" i="3"/>
  <c r="Q846" i="3"/>
  <c r="I841" i="3"/>
  <c r="I842" i="3"/>
  <c r="I843" i="3"/>
  <c r="I844" i="3"/>
  <c r="I845" i="3"/>
  <c r="I846" i="3"/>
  <c r="N2330" i="2"/>
  <c r="I2330" i="2"/>
  <c r="N2317" i="2" l="1"/>
  <c r="N2318" i="2"/>
  <c r="I2318" i="2"/>
  <c r="I2317" i="2" l="1"/>
  <c r="Q825" i="3" l="1"/>
  <c r="Q822" i="3"/>
  <c r="I226" i="3"/>
  <c r="G2313" i="2"/>
  <c r="I2313" i="2"/>
  <c r="I2301" i="2" l="1"/>
  <c r="I2302" i="2"/>
  <c r="G2301" i="2"/>
  <c r="G2302" i="2"/>
  <c r="G2289" i="2"/>
  <c r="G2273" i="2"/>
  <c r="G2274" i="2"/>
  <c r="G2275" i="2"/>
  <c r="I2289" i="2"/>
  <c r="I2273" i="2"/>
  <c r="I2274" i="2"/>
  <c r="I2275" i="2"/>
  <c r="G2260" i="2" l="1"/>
  <c r="G2261" i="2"/>
  <c r="N2261" i="2"/>
  <c r="N2260" i="2"/>
  <c r="I2260" i="2"/>
  <c r="I2261" i="2"/>
  <c r="Q816" i="3" l="1"/>
  <c r="Q817" i="3"/>
  <c r="Q818" i="3"/>
  <c r="Q820" i="3"/>
  <c r="Q819" i="3"/>
  <c r="Q800" i="3" l="1"/>
  <c r="Q799" i="3"/>
  <c r="G800" i="3"/>
  <c r="G799" i="3"/>
  <c r="C799" i="3"/>
  <c r="C800" i="3"/>
  <c r="I800" i="3"/>
  <c r="I799" i="3"/>
  <c r="G765" i="3" l="1"/>
  <c r="G773" i="3"/>
  <c r="C773" i="3"/>
  <c r="C765" i="3"/>
  <c r="Q765" i="3"/>
  <c r="Q773" i="3"/>
  <c r="I765" i="3"/>
  <c r="I773" i="3"/>
  <c r="G764" i="3"/>
  <c r="C764" i="3"/>
  <c r="Q764" i="3"/>
  <c r="I764" i="3"/>
  <c r="G2248" i="2"/>
  <c r="I2248" i="2"/>
  <c r="G774" i="3"/>
  <c r="C774" i="3"/>
  <c r="Q793" i="3" l="1"/>
  <c r="Q795" i="3"/>
  <c r="Q796" i="3"/>
  <c r="Q797" i="3"/>
  <c r="Q801" i="3"/>
  <c r="Q807" i="3"/>
  <c r="Q806" i="3"/>
  <c r="Q808" i="3"/>
  <c r="Q805" i="3"/>
  <c r="Q809" i="3"/>
  <c r="Q811" i="3"/>
  <c r="Q812" i="3"/>
  <c r="Q813" i="3"/>
  <c r="Q814" i="3"/>
  <c r="Q815" i="3"/>
  <c r="Q791" i="3"/>
  <c r="Q792" i="3"/>
  <c r="Q794" i="3"/>
  <c r="C748" i="3"/>
  <c r="G747" i="3"/>
  <c r="G748" i="3"/>
  <c r="C747" i="3"/>
  <c r="Q748" i="3"/>
  <c r="G2233" i="2"/>
  <c r="I2233" i="2"/>
  <c r="G2219" i="2"/>
  <c r="G2220" i="2"/>
  <c r="G2221" i="2"/>
  <c r="I2219" i="2" l="1"/>
  <c r="I2220" i="2"/>
  <c r="I2221" i="2"/>
  <c r="G2129" i="2" l="1"/>
  <c r="G2128" i="2"/>
  <c r="G2127" i="2"/>
  <c r="G2116" i="2"/>
  <c r="G2115" i="2"/>
  <c r="G2114" i="2"/>
  <c r="G2113" i="2"/>
  <c r="G2102" i="2"/>
  <c r="G2101" i="2"/>
  <c r="G2100" i="2"/>
  <c r="G2099" i="2"/>
  <c r="G2098" i="2"/>
  <c r="G2097" i="2"/>
  <c r="G2086" i="2"/>
  <c r="G2085" i="2"/>
  <c r="G2084" i="2"/>
  <c r="G2083" i="2"/>
  <c r="G1993" i="2"/>
  <c r="G1981" i="2"/>
  <c r="G1980" i="2"/>
  <c r="G1968" i="2"/>
  <c r="G1967" i="2"/>
  <c r="G1966" i="2"/>
  <c r="G1965" i="2"/>
  <c r="G1964" i="2"/>
  <c r="G1952" i="2"/>
  <c r="G1951" i="2"/>
  <c r="G1950" i="2"/>
  <c r="G1936" i="2"/>
  <c r="G1935" i="2"/>
  <c r="G1934" i="2"/>
  <c r="G1924" i="2"/>
  <c r="G1923" i="2"/>
  <c r="G1922" i="2"/>
  <c r="G1921" i="2"/>
  <c r="G1917" i="2"/>
  <c r="G1908" i="2"/>
  <c r="G1907" i="2"/>
  <c r="G1897" i="2"/>
  <c r="G1896" i="2"/>
  <c r="G1886" i="2"/>
  <c r="G1885" i="2"/>
  <c r="G1884" i="2"/>
  <c r="G1883" i="2"/>
  <c r="G1882" i="2"/>
  <c r="G1793" i="2"/>
  <c r="G1783" i="2"/>
  <c r="G1782" i="2"/>
  <c r="G1772" i="2"/>
  <c r="G1771" i="2"/>
  <c r="G1770" i="2"/>
  <c r="G1769" i="2"/>
  <c r="G1744" i="2"/>
  <c r="G1745" i="2"/>
  <c r="G1707" i="2"/>
  <c r="G1664" i="2"/>
  <c r="G1665" i="2"/>
  <c r="G1666" i="2"/>
  <c r="G1641" i="2"/>
  <c r="G1642" i="2"/>
  <c r="G1643" i="2"/>
  <c r="G1554" i="2"/>
  <c r="G1546" i="2"/>
  <c r="G1538" i="2"/>
  <c r="G1537" i="2"/>
  <c r="G1536" i="2"/>
  <c r="G1535" i="2"/>
  <c r="G1534" i="2"/>
  <c r="G1533" i="2"/>
  <c r="G1525" i="2"/>
  <c r="G1517" i="2"/>
  <c r="G1516" i="2"/>
  <c r="G1507" i="2"/>
  <c r="G1506" i="2"/>
  <c r="G1505" i="2"/>
  <c r="G1498" i="2"/>
  <c r="G1327" i="2"/>
  <c r="G1313" i="2"/>
  <c r="G1302" i="2"/>
  <c r="G1301" i="2"/>
  <c r="G1291" i="2"/>
  <c r="G1289" i="2"/>
  <c r="G1243" i="2"/>
  <c r="G1244" i="2"/>
  <c r="G1127" i="2"/>
  <c r="G1118" i="2"/>
  <c r="G1117" i="2"/>
  <c r="G1116" i="2"/>
  <c r="G1115" i="2"/>
  <c r="G1106" i="2"/>
  <c r="G1105" i="2"/>
  <c r="G1104" i="2"/>
  <c r="G1103" i="2"/>
  <c r="G1102" i="2"/>
  <c r="G1101" i="2"/>
  <c r="G1080" i="2"/>
  <c r="G1079" i="2"/>
  <c r="G1078" i="2"/>
  <c r="G1045" i="2"/>
  <c r="G1044" i="2"/>
  <c r="G1035" i="2"/>
  <c r="G1010" i="2"/>
  <c r="G1009" i="2"/>
  <c r="G1008" i="2"/>
  <c r="G1007" i="2"/>
  <c r="G1001" i="2"/>
  <c r="G999" i="2"/>
  <c r="G965" i="2"/>
  <c r="G964" i="2"/>
  <c r="G954" i="2"/>
  <c r="G953" i="2"/>
  <c r="G952" i="2"/>
  <c r="G928" i="2"/>
  <c r="G927" i="2"/>
  <c r="G879" i="2"/>
  <c r="G878" i="2"/>
  <c r="G862" i="2"/>
  <c r="G857" i="2"/>
  <c r="G856" i="2"/>
  <c r="G855" i="2"/>
  <c r="G845" i="2"/>
  <c r="G844" i="2"/>
  <c r="G843" i="2"/>
  <c r="G842" i="2"/>
  <c r="G841" i="2"/>
  <c r="G840" i="2"/>
  <c r="G833" i="2"/>
  <c r="G830" i="2"/>
  <c r="G728" i="2"/>
  <c r="G635" i="2"/>
  <c r="G609" i="2"/>
  <c r="G583" i="2"/>
  <c r="G575" i="2"/>
  <c r="G552" i="2"/>
  <c r="G551" i="2"/>
  <c r="G347" i="2"/>
  <c r="G346" i="2"/>
  <c r="G314" i="2"/>
  <c r="G11" i="2"/>
  <c r="G10" i="2"/>
  <c r="G27" i="2"/>
  <c r="G26" i="2"/>
  <c r="N2159" i="2"/>
  <c r="N2158" i="2"/>
  <c r="N2157" i="2"/>
  <c r="N2156" i="2"/>
  <c r="G2156" i="2"/>
  <c r="G2157" i="2"/>
  <c r="G2158" i="2"/>
  <c r="G2159" i="2"/>
  <c r="G2154" i="2"/>
  <c r="I2156" i="2"/>
  <c r="I2157" i="2"/>
  <c r="I2158" i="2"/>
  <c r="I2159" i="2"/>
  <c r="Q790" i="3" l="1"/>
  <c r="Q774" i="3"/>
  <c r="I774" i="3"/>
  <c r="G717" i="3"/>
  <c r="C717" i="3"/>
  <c r="Q717" i="3"/>
  <c r="I717" i="3"/>
  <c r="G2182" i="2"/>
  <c r="G2183" i="2"/>
  <c r="I76" i="3" l="1"/>
  <c r="Q781" i="3" l="1"/>
  <c r="I781" i="3"/>
  <c r="I780" i="3" l="1"/>
  <c r="G780" i="3"/>
  <c r="C780" i="3"/>
  <c r="Q723" i="3" l="1"/>
  <c r="Q722" i="3"/>
  <c r="I755" i="3" l="1"/>
  <c r="C755" i="3"/>
  <c r="C529" i="3"/>
  <c r="I2182" i="2" l="1"/>
  <c r="I2183" i="2"/>
  <c r="Q784" i="3" l="1"/>
  <c r="Q786" i="3"/>
  <c r="Q787" i="3"/>
  <c r="Q785" i="3"/>
  <c r="I2154" i="2" l="1"/>
  <c r="G2151" i="2"/>
  <c r="Q772" i="3"/>
  <c r="Q777" i="3"/>
  <c r="Q776" i="3"/>
  <c r="Q775" i="3"/>
  <c r="Q778" i="3"/>
  <c r="Q779" i="3"/>
  <c r="Q782" i="3"/>
  <c r="Q783" i="3"/>
  <c r="Q771" i="3"/>
  <c r="N2129" i="2" l="1"/>
  <c r="N2128" i="2"/>
  <c r="I2128" i="2"/>
  <c r="I2129" i="2"/>
  <c r="N2114" i="2"/>
  <c r="N2113" i="2"/>
  <c r="I2113" i="2"/>
  <c r="I2114" i="2"/>
  <c r="N2100" i="2"/>
  <c r="I2100" i="2"/>
  <c r="N2084" i="2"/>
  <c r="N2083" i="2"/>
  <c r="I2083" i="2"/>
  <c r="I2084" i="2"/>
  <c r="G2140" i="2" l="1"/>
  <c r="G2141" i="2"/>
  <c r="G2142" i="2"/>
  <c r="I2140" i="2"/>
  <c r="I2141" i="2"/>
  <c r="I2142" i="2"/>
  <c r="C740" i="3" l="1"/>
  <c r="C741" i="3"/>
  <c r="C742" i="3"/>
  <c r="C743" i="3"/>
  <c r="C744" i="3"/>
  <c r="C745" i="3"/>
  <c r="N2108" i="2"/>
  <c r="Q756" i="3"/>
  <c r="Q757" i="3"/>
  <c r="Q762" i="3"/>
  <c r="Q761" i="3"/>
  <c r="Q759" i="3"/>
  <c r="Q760" i="3"/>
  <c r="Q758" i="3"/>
  <c r="Q769" i="3"/>
  <c r="Q766" i="3"/>
  <c r="Q770" i="3"/>
  <c r="Q768" i="3"/>
  <c r="Q767" i="3"/>
  <c r="G740" i="3" l="1"/>
  <c r="G741" i="3"/>
  <c r="G742" i="3"/>
  <c r="G743" i="3"/>
  <c r="G744" i="3"/>
  <c r="G745" i="3"/>
  <c r="Q740" i="3"/>
  <c r="Q741" i="3"/>
  <c r="Q742" i="3"/>
  <c r="Q743" i="3"/>
  <c r="Q744" i="3"/>
  <c r="Q745" i="3"/>
  <c r="I740" i="3"/>
  <c r="I741" i="3"/>
  <c r="I742" i="3"/>
  <c r="I743" i="3"/>
  <c r="I744" i="3"/>
  <c r="I745" i="3"/>
  <c r="G633" i="3" l="1"/>
  <c r="Q633" i="3"/>
  <c r="I633" i="3"/>
  <c r="G739" i="3" l="1"/>
  <c r="C739" i="3"/>
  <c r="Q739" i="3"/>
  <c r="Q754" i="3"/>
  <c r="I739" i="3"/>
  <c r="C724" i="3"/>
  <c r="G724" i="3"/>
  <c r="C725" i="3"/>
  <c r="G725" i="3"/>
  <c r="Q746" i="3"/>
  <c r="Q737" i="3"/>
  <c r="Q738" i="3"/>
  <c r="Q736" i="3"/>
  <c r="G2043" i="2" l="1"/>
  <c r="G2044" i="2"/>
  <c r="N2044" i="2"/>
  <c r="N2043" i="2"/>
  <c r="I2043" i="2"/>
  <c r="I2044" i="2"/>
  <c r="Q724" i="3"/>
  <c r="Q725" i="3"/>
  <c r="I724" i="3"/>
  <c r="I725" i="3"/>
  <c r="I722" i="3" l="1"/>
  <c r="I723" i="3"/>
  <c r="Q729" i="3" l="1"/>
  <c r="Q728" i="3"/>
  <c r="Q730" i="3"/>
  <c r="Q733" i="3"/>
  <c r="Q731" i="3"/>
  <c r="Q732" i="3"/>
  <c r="Q734" i="3"/>
  <c r="C707" i="3"/>
  <c r="C706" i="3"/>
  <c r="G698" i="3"/>
  <c r="G697" i="3"/>
  <c r="G696" i="3"/>
  <c r="C698" i="3"/>
  <c r="C697" i="3"/>
  <c r="C696" i="3"/>
  <c r="Q698" i="3"/>
  <c r="Q697" i="3"/>
  <c r="Q696" i="3"/>
  <c r="I698" i="3"/>
  <c r="I697" i="3"/>
  <c r="I696" i="3"/>
  <c r="Q707" i="3"/>
  <c r="I706" i="3"/>
  <c r="I707" i="3"/>
  <c r="Q706" i="3"/>
  <c r="C712" i="3" l="1"/>
  <c r="C752" i="3"/>
  <c r="C751" i="3"/>
  <c r="C703" i="3"/>
  <c r="C702" i="3"/>
  <c r="C701" i="3"/>
  <c r="C695" i="3"/>
  <c r="G712" i="3"/>
  <c r="G752" i="3"/>
  <c r="G751" i="3"/>
  <c r="G703" i="3"/>
  <c r="G695" i="3"/>
  <c r="I695" i="3"/>
  <c r="Q695" i="3"/>
  <c r="Q712" i="3"/>
  <c r="I712" i="3"/>
  <c r="Q752" i="3"/>
  <c r="I752" i="3"/>
  <c r="Q751" i="3"/>
  <c r="I751" i="3"/>
  <c r="Q703" i="3"/>
  <c r="I703" i="3"/>
  <c r="I2019" i="2" l="1"/>
  <c r="Q727" i="3" l="1"/>
  <c r="I1993" i="2" l="1"/>
  <c r="G705" i="3" l="1"/>
  <c r="C705" i="3"/>
  <c r="Q705" i="3"/>
  <c r="I705" i="3"/>
  <c r="I1950" i="2" l="1"/>
  <c r="I1936" i="2"/>
  <c r="N1922" i="2"/>
  <c r="I1922" i="2"/>
  <c r="N1966" i="2"/>
  <c r="I1966" i="2"/>
  <c r="N1965" i="2"/>
  <c r="I1965" i="2"/>
  <c r="I1964" i="2"/>
  <c r="N1964" i="2"/>
  <c r="N1923" i="2"/>
  <c r="I1923" i="2"/>
  <c r="N1882" i="2"/>
  <c r="I1882" i="2"/>
  <c r="Q713" i="3" l="1"/>
  <c r="Q714" i="3"/>
  <c r="Q715" i="3"/>
  <c r="Q711" i="3" l="1"/>
  <c r="I704" i="3"/>
  <c r="Q568" i="3" l="1"/>
  <c r="G568" i="3"/>
  <c r="C568" i="3"/>
  <c r="I568" i="3"/>
  <c r="G573" i="3"/>
  <c r="C573" i="3"/>
  <c r="Q573" i="3"/>
  <c r="I573" i="3"/>
  <c r="G1841" i="2" l="1"/>
  <c r="C1841" i="2"/>
  <c r="E1841" i="2" s="1"/>
  <c r="N1841" i="2"/>
  <c r="I1841" i="2"/>
  <c r="N1906" i="2"/>
  <c r="G1906" i="2"/>
  <c r="C1906" i="2"/>
  <c r="E1906" i="2" s="1"/>
  <c r="I1906" i="2"/>
  <c r="G4039" i="2"/>
  <c r="G4028" i="2"/>
  <c r="G4027" i="2"/>
  <c r="G4026" i="2"/>
  <c r="G4025" i="2"/>
  <c r="G4014" i="2"/>
  <c r="G1843" i="2"/>
  <c r="N1843" i="2"/>
  <c r="I1843" i="2"/>
  <c r="I1883" i="2" l="1"/>
  <c r="I1884" i="2"/>
  <c r="Q701" i="3" l="1"/>
  <c r="Q699" i="3"/>
  <c r="Q692" i="3"/>
  <c r="Q700" i="3"/>
  <c r="Q702" i="3"/>
  <c r="Q710" i="3"/>
  <c r="G1859" i="2" l="1"/>
  <c r="G1858" i="2"/>
  <c r="C1856" i="2"/>
  <c r="E1856" i="2" s="1"/>
  <c r="G1844" i="2"/>
  <c r="G1845" i="2"/>
  <c r="N1858" i="2" l="1"/>
  <c r="N1856" i="2"/>
  <c r="I1858" i="2"/>
  <c r="I1859" i="2"/>
  <c r="I1856" i="2"/>
  <c r="C683" i="3" l="1"/>
  <c r="C682" i="3"/>
  <c r="Q682" i="3"/>
  <c r="Q683" i="3"/>
  <c r="G682" i="3"/>
  <c r="G683" i="3"/>
  <c r="I682" i="3"/>
  <c r="I683" i="3"/>
  <c r="G1856" i="2"/>
  <c r="I1845" i="2" l="1"/>
  <c r="I1844" i="2"/>
  <c r="Q685" i="3"/>
  <c r="Q687" i="3"/>
  <c r="Q689" i="3"/>
  <c r="Q688" i="3"/>
  <c r="Q690" i="3"/>
  <c r="Q676" i="3" l="1"/>
  <c r="Q675" i="3"/>
  <c r="Q677" i="3"/>
  <c r="Q674" i="3"/>
  <c r="Q680" i="3"/>
  <c r="Q681" i="3"/>
  <c r="G1834" i="2" l="1"/>
  <c r="G1832" i="2" l="1"/>
  <c r="C1832" i="2"/>
  <c r="E1832" i="2" s="1"/>
  <c r="N1832" i="2" l="1"/>
  <c r="C586" i="3" l="1"/>
  <c r="G586" i="3"/>
  <c r="I586" i="3"/>
  <c r="Q586" i="3"/>
  <c r="C552" i="3"/>
  <c r="G552" i="3"/>
  <c r="I552" i="3"/>
  <c r="Q552" i="3"/>
  <c r="C474" i="3"/>
  <c r="G474" i="3"/>
  <c r="I474" i="3"/>
  <c r="I617" i="3"/>
  <c r="I585" i="3"/>
  <c r="C585" i="3"/>
  <c r="I551" i="3"/>
  <c r="I528" i="3"/>
  <c r="Q472" i="3"/>
  <c r="Q303" i="3"/>
  <c r="C472" i="3"/>
  <c r="I472" i="3"/>
  <c r="C493" i="3" l="1"/>
  <c r="G493" i="3"/>
  <c r="Q493" i="3"/>
  <c r="I1832" i="2" l="1"/>
  <c r="I1833" i="2"/>
  <c r="I1834" i="2"/>
  <c r="N1793" i="2" l="1"/>
  <c r="I1793" i="2"/>
  <c r="N1771" i="2"/>
  <c r="N1770" i="2"/>
  <c r="N1769" i="2"/>
  <c r="I1769" i="2"/>
  <c r="I1770" i="2"/>
  <c r="I1771" i="2"/>
  <c r="I1745" i="2"/>
  <c r="I1744" i="2"/>
  <c r="G1730" i="2"/>
  <c r="I1730" i="2"/>
  <c r="I1664" i="2"/>
  <c r="I1665" i="2"/>
  <c r="I1666" i="2"/>
  <c r="I1643" i="2"/>
  <c r="C665" i="3" l="1"/>
  <c r="Q657" i="3"/>
  <c r="Q658" i="3"/>
  <c r="Q659" i="3"/>
  <c r="Q660" i="3"/>
  <c r="Q662" i="3"/>
  <c r="Q661" i="3"/>
  <c r="Q663" i="3"/>
  <c r="Q664" i="3"/>
  <c r="Q666" i="3"/>
  <c r="Q665" i="3"/>
  <c r="Q667" i="3"/>
  <c r="Q668" i="3"/>
  <c r="G1797" i="2" l="1"/>
  <c r="G1805" i="2"/>
  <c r="I1805" i="2"/>
  <c r="Q635" i="3" l="1"/>
  <c r="Q636" i="3"/>
  <c r="Q639" i="3"/>
  <c r="Q640" i="3"/>
  <c r="Q641" i="3"/>
  <c r="Q645" i="3"/>
  <c r="Q646" i="3"/>
  <c r="Q642" i="3"/>
  <c r="Q647" i="3"/>
  <c r="Q648" i="3"/>
  <c r="Q649" i="3"/>
  <c r="Q654" i="3"/>
  <c r="Q651" i="3"/>
  <c r="Q652" i="3"/>
  <c r="Q655" i="3"/>
  <c r="Q650" i="3"/>
  <c r="Q653" i="3"/>
  <c r="G646" i="3"/>
  <c r="G1767" i="2"/>
  <c r="C1717" i="2" l="1"/>
  <c r="E1717" i="2" s="1"/>
  <c r="N1707" i="2" l="1"/>
  <c r="I1707" i="2"/>
  <c r="I1717" i="2"/>
  <c r="G1717" i="2"/>
  <c r="N1717" i="2"/>
  <c r="Q623" i="3" l="1"/>
  <c r="Q618" i="3"/>
  <c r="Q621" i="3"/>
  <c r="Q622" i="3"/>
  <c r="Q619" i="3"/>
  <c r="Q620" i="3"/>
  <c r="Q624" i="3"/>
  <c r="Q627" i="3"/>
  <c r="Q628" i="3"/>
  <c r="Q626" i="3"/>
  <c r="Q629" i="3"/>
  <c r="Q630" i="3"/>
  <c r="Q631" i="3"/>
  <c r="Q634" i="3"/>
  <c r="G1695" i="2"/>
  <c r="I1695" i="2"/>
  <c r="G1696" i="2" l="1"/>
  <c r="I1696" i="2"/>
  <c r="Q613" i="3" l="1"/>
  <c r="Q615" i="3"/>
  <c r="I615" i="3"/>
  <c r="G502" i="3"/>
  <c r="G503" i="3"/>
  <c r="G504" i="3"/>
  <c r="C502" i="3"/>
  <c r="Q616" i="3"/>
  <c r="Q614" i="3"/>
  <c r="Q612" i="3"/>
  <c r="I1641" i="2" l="1"/>
  <c r="I1642" i="2"/>
  <c r="Q602" i="3" l="1"/>
  <c r="Q610" i="3"/>
  <c r="Q611" i="3"/>
  <c r="G1624" i="2" l="1"/>
  <c r="G1625" i="2"/>
  <c r="G1626" i="2"/>
  <c r="G1627" i="2"/>
  <c r="G1628" i="2"/>
  <c r="G1629" i="2"/>
  <c r="G1630" i="2"/>
  <c r="G1631" i="2"/>
  <c r="I1624" i="2"/>
  <c r="C602" i="3" l="1"/>
  <c r="G602" i="3"/>
  <c r="G608" i="3"/>
  <c r="C608" i="3"/>
  <c r="Q608" i="3"/>
  <c r="I608" i="3"/>
  <c r="Q604" i="3"/>
  <c r="Q603" i="3"/>
  <c r="Q605" i="3"/>
  <c r="Q607" i="3"/>
  <c r="Q606" i="3"/>
  <c r="Q587" i="3" l="1"/>
  <c r="Q588" i="3"/>
  <c r="Q589" i="3"/>
  <c r="Q590" i="3"/>
  <c r="Q596" i="3"/>
  <c r="Q592" i="3"/>
  <c r="Q597" i="3"/>
  <c r="Q595" i="3"/>
  <c r="Q593" i="3"/>
  <c r="Q591" i="3"/>
  <c r="Q594" i="3"/>
  <c r="Q600" i="3"/>
  <c r="Q601" i="3"/>
  <c r="Q579" i="3" l="1"/>
  <c r="Q578" i="3"/>
  <c r="Q580" i="3"/>
  <c r="Q581" i="3"/>
  <c r="Q582" i="3"/>
  <c r="Q583" i="3"/>
  <c r="Q584" i="3"/>
  <c r="Q572" i="3" l="1"/>
  <c r="Q575" i="3"/>
  <c r="Q576" i="3"/>
  <c r="Q577" i="3"/>
  <c r="G544" i="3" l="1"/>
  <c r="C544" i="3"/>
  <c r="Q544" i="3"/>
  <c r="I544" i="3"/>
  <c r="I1554" i="2" l="1"/>
  <c r="G1555" i="2"/>
  <c r="I1555" i="2"/>
  <c r="C1546" i="2"/>
  <c r="D1546" i="2" s="1"/>
  <c r="I1546" i="2"/>
  <c r="E1546" i="2" l="1"/>
  <c r="F1546" i="2" s="1"/>
  <c r="N1533" i="2"/>
  <c r="I1533" i="2"/>
  <c r="Q571" i="3"/>
  <c r="Q570" i="3"/>
  <c r="Q569" i="3"/>
  <c r="I1534" i="2" l="1"/>
  <c r="I1535" i="2"/>
  <c r="I1536" i="2"/>
  <c r="Q550" i="3" l="1"/>
  <c r="Q553" i="3"/>
  <c r="Q554" i="3"/>
  <c r="Q558" i="3"/>
  <c r="Q557" i="3"/>
  <c r="Q559" i="3"/>
  <c r="Q561" i="3"/>
  <c r="Q560" i="3"/>
  <c r="Q556" i="3"/>
  <c r="Q563" i="3"/>
  <c r="Q566" i="3"/>
  <c r="Q565" i="3"/>
  <c r="Q567" i="3"/>
  <c r="Q555" i="3"/>
  <c r="Q549" i="3"/>
  <c r="I817" i="3" l="1"/>
  <c r="I818" i="3"/>
  <c r="I820" i="3"/>
  <c r="I819" i="3"/>
  <c r="I821" i="3"/>
  <c r="I822" i="3"/>
  <c r="I825" i="3"/>
  <c r="I826" i="3"/>
  <c r="I827" i="3"/>
  <c r="I828" i="3"/>
  <c r="I835" i="3"/>
  <c r="I833" i="3"/>
  <c r="I832" i="3"/>
  <c r="I834" i="3"/>
  <c r="I836" i="3"/>
  <c r="I837" i="3"/>
  <c r="I838" i="3"/>
  <c r="I839" i="3"/>
  <c r="I840" i="3"/>
  <c r="I847" i="3"/>
  <c r="I786" i="3"/>
  <c r="I733" i="3"/>
  <c r="I731" i="3"/>
  <c r="I732" i="3"/>
  <c r="I734" i="3"/>
  <c r="I735" i="3"/>
  <c r="I738" i="3"/>
  <c r="I737" i="3"/>
  <c r="I736" i="3"/>
  <c r="I746" i="3"/>
  <c r="I753" i="3"/>
  <c r="I754" i="3"/>
  <c r="I756" i="3"/>
  <c r="I702" i="3"/>
  <c r="I710" i="3"/>
  <c r="I711" i="3"/>
  <c r="I713" i="3"/>
  <c r="I714" i="3"/>
  <c r="I665" i="3"/>
  <c r="I645" i="3"/>
  <c r="I646" i="3"/>
  <c r="I642" i="3"/>
  <c r="I647" i="3"/>
  <c r="I648" i="3"/>
  <c r="I649" i="3"/>
  <c r="I654" i="3"/>
  <c r="I651" i="3"/>
  <c r="I652" i="3"/>
  <c r="I655" i="3"/>
  <c r="I650" i="3"/>
  <c r="G541" i="3" l="1"/>
  <c r="C541" i="3"/>
  <c r="Q541" i="3"/>
  <c r="I541" i="3"/>
  <c r="Q545" i="3"/>
  <c r="Q546" i="3"/>
  <c r="Q547" i="3"/>
  <c r="Q548" i="3"/>
  <c r="I1506" i="2"/>
  <c r="I1498" i="2"/>
  <c r="Q537" i="3" l="1"/>
  <c r="Q534" i="3"/>
  <c r="Q536" i="3"/>
  <c r="Q535" i="3"/>
  <c r="Q538" i="3"/>
  <c r="Q543" i="3"/>
  <c r="Q533" i="3"/>
  <c r="G527" i="3"/>
  <c r="C527" i="3"/>
  <c r="N1457" i="2" l="1"/>
  <c r="N1470" i="2"/>
  <c r="N1469" i="2"/>
  <c r="Q528" i="3" l="1"/>
  <c r="Q527" i="3"/>
  <c r="I527" i="3"/>
  <c r="I520" i="3"/>
  <c r="I519" i="3"/>
  <c r="I518" i="3"/>
  <c r="I517" i="3"/>
  <c r="C520" i="3"/>
  <c r="C519" i="3"/>
  <c r="C518" i="3"/>
  <c r="C517" i="3"/>
  <c r="Q429" i="3"/>
  <c r="I503" i="3" l="1"/>
  <c r="I502" i="3"/>
  <c r="I504" i="3"/>
  <c r="G169" i="3" l="1"/>
  <c r="Q168" i="3"/>
  <c r="G168" i="3"/>
  <c r="C168" i="3"/>
  <c r="Q166" i="3"/>
  <c r="G166" i="3"/>
  <c r="C166" i="3"/>
  <c r="C170" i="3"/>
  <c r="G170" i="3"/>
  <c r="I170" i="3"/>
  <c r="C171" i="3"/>
  <c r="G171" i="3"/>
  <c r="I171" i="3"/>
  <c r="C469" i="3"/>
  <c r="I439" i="3"/>
  <c r="Q432" i="3"/>
  <c r="I432" i="3"/>
  <c r="I438" i="3"/>
  <c r="I437" i="3"/>
  <c r="I436" i="3"/>
  <c r="I435" i="3"/>
  <c r="C435" i="3"/>
  <c r="Q431" i="3"/>
  <c r="C431" i="3"/>
  <c r="I431" i="3"/>
  <c r="C303" i="3"/>
  <c r="I303" i="3"/>
  <c r="I357" i="3"/>
  <c r="C407" i="3"/>
  <c r="I407" i="3"/>
  <c r="I405" i="3"/>
  <c r="C404" i="3"/>
  <c r="Q404" i="3"/>
  <c r="I404" i="3"/>
  <c r="I343" i="3"/>
  <c r="I1449" i="2" l="1"/>
  <c r="I515" i="3"/>
  <c r="G515" i="3"/>
  <c r="C515" i="3"/>
  <c r="Q515" i="3"/>
  <c r="Q530" i="3"/>
  <c r="Q531" i="3"/>
  <c r="Q525" i="3" l="1"/>
  <c r="Q523" i="3"/>
  <c r="Q524" i="3"/>
  <c r="I320" i="3" l="1"/>
  <c r="C277" i="3"/>
  <c r="C278" i="3"/>
  <c r="Q522" i="3"/>
  <c r="Q526" i="3"/>
  <c r="Q521" i="3"/>
  <c r="G516" i="3" l="1"/>
  <c r="G1390" i="2" l="1"/>
  <c r="G1391" i="2"/>
  <c r="Q501" i="3" l="1"/>
  <c r="Q506" i="3"/>
  <c r="Q509" i="3"/>
  <c r="Q507" i="3"/>
  <c r="Q510" i="3"/>
  <c r="Q512" i="3"/>
  <c r="Q511" i="3"/>
  <c r="Q508" i="3"/>
  <c r="Q513" i="3"/>
  <c r="Q514" i="3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Q500" i="3" l="1"/>
  <c r="G3083" i="2"/>
  <c r="C1342" i="2"/>
  <c r="E1342" i="2" s="1"/>
  <c r="F1342" i="2" s="1"/>
  <c r="G1342" i="2"/>
  <c r="I1342" i="2"/>
  <c r="N1351" i="2"/>
  <c r="N1350" i="2"/>
  <c r="N1349" i="2"/>
  <c r="N1348" i="2"/>
  <c r="N1347" i="2"/>
  <c r="N1346" i="2"/>
  <c r="N1345" i="2"/>
  <c r="N1344" i="2"/>
  <c r="N1343" i="2"/>
  <c r="D1342" i="2" l="1"/>
  <c r="N1340" i="2"/>
  <c r="N1339" i="2"/>
  <c r="N1338" i="2"/>
  <c r="N1337" i="2"/>
  <c r="N1336" i="2"/>
  <c r="N1335" i="2"/>
  <c r="N1334" i="2"/>
  <c r="N1333" i="2"/>
  <c r="N1332" i="2"/>
  <c r="N1327" i="2"/>
  <c r="I1327" i="2"/>
  <c r="I205" i="3"/>
  <c r="G172" i="3"/>
  <c r="C172" i="3"/>
  <c r="I112" i="3" l="1"/>
  <c r="I111" i="3"/>
  <c r="I113" i="3"/>
  <c r="N1313" i="2" l="1"/>
  <c r="I1313" i="2"/>
  <c r="I596" i="3" l="1"/>
  <c r="I592" i="3"/>
  <c r="I597" i="3"/>
  <c r="I595" i="3"/>
  <c r="C442" i="3" l="1"/>
  <c r="C441" i="3"/>
  <c r="C401" i="3"/>
  <c r="C388" i="3"/>
  <c r="C387" i="3"/>
  <c r="C346" i="3"/>
  <c r="C304" i="3"/>
  <c r="C253" i="3"/>
  <c r="C252" i="3"/>
  <c r="C152" i="3"/>
  <c r="C146" i="3"/>
  <c r="C92" i="3"/>
  <c r="C91" i="3"/>
  <c r="G475" i="3"/>
  <c r="G442" i="3"/>
  <c r="G441" i="3"/>
  <c r="G401" i="3"/>
  <c r="G388" i="3"/>
  <c r="G387" i="3"/>
  <c r="G346" i="3"/>
  <c r="G304" i="3"/>
  <c r="G253" i="3"/>
  <c r="G252" i="3"/>
  <c r="G152" i="3"/>
  <c r="I304" i="3"/>
  <c r="Q498" i="3"/>
  <c r="Q499" i="3"/>
  <c r="I144" i="3"/>
  <c r="I549" i="3"/>
  <c r="I550" i="3"/>
  <c r="I553" i="3"/>
  <c r="I554" i="3"/>
  <c r="I558" i="3"/>
  <c r="I557" i="3"/>
  <c r="I559" i="3"/>
  <c r="I561" i="3"/>
  <c r="I560" i="3"/>
  <c r="I556" i="3"/>
  <c r="I562" i="3"/>
  <c r="I564" i="3"/>
  <c r="I563" i="3"/>
  <c r="I566" i="3"/>
  <c r="I565" i="3"/>
  <c r="Q497" i="3"/>
  <c r="Q478" i="3"/>
  <c r="Q477" i="3"/>
  <c r="Q482" i="3"/>
  <c r="Q481" i="3"/>
  <c r="Q480" i="3"/>
  <c r="Q483" i="3"/>
  <c r="Q484" i="3"/>
  <c r="Q485" i="3"/>
  <c r="Q488" i="3"/>
  <c r="Q487" i="3"/>
  <c r="Q486" i="3"/>
  <c r="Q492" i="3"/>
  <c r="Q494" i="3"/>
  <c r="Q495" i="3"/>
  <c r="Q496" i="3"/>
  <c r="Q479" i="3"/>
  <c r="I1289" i="2"/>
  <c r="I1291" i="2"/>
  <c r="G1255" i="2" l="1"/>
  <c r="G1229" i="2"/>
  <c r="G1230" i="2"/>
  <c r="G1231" i="2"/>
  <c r="N1255" i="2"/>
  <c r="I1255" i="2"/>
  <c r="N1243" i="2"/>
  <c r="I1243" i="2"/>
  <c r="N1244" i="2"/>
  <c r="I1244" i="2"/>
  <c r="N1231" i="2"/>
  <c r="I1231" i="2"/>
  <c r="N1230" i="2"/>
  <c r="I1230" i="2"/>
  <c r="N1229" i="2"/>
  <c r="I1229" i="2"/>
  <c r="N1216" i="2"/>
  <c r="I1216" i="2"/>
  <c r="N1182" i="2"/>
  <c r="I1182" i="2"/>
  <c r="N1157" i="2"/>
  <c r="I1157" i="2"/>
  <c r="N1148" i="2"/>
  <c r="I1148" i="2"/>
  <c r="N1142" i="2"/>
  <c r="I1142" i="2"/>
  <c r="N1116" i="2"/>
  <c r="I1116" i="2"/>
  <c r="N1102" i="2"/>
  <c r="N1101" i="2"/>
  <c r="I1101" i="2"/>
  <c r="I1102" i="2"/>
  <c r="G1070" i="2"/>
  <c r="N1032" i="2"/>
  <c r="I1032" i="2"/>
  <c r="I1009" i="2"/>
  <c r="I1010" i="2"/>
  <c r="Q401" i="3"/>
  <c r="I401" i="3"/>
  <c r="N999" i="2"/>
  <c r="I999" i="2"/>
  <c r="I952" i="2"/>
  <c r="G916" i="2"/>
  <c r="I916" i="2"/>
  <c r="G893" i="2"/>
  <c r="N893" i="2"/>
  <c r="I893" i="2"/>
  <c r="N879" i="2"/>
  <c r="I879" i="2"/>
  <c r="C1275" i="2"/>
  <c r="Q475" i="3" l="1"/>
  <c r="C475" i="3"/>
  <c r="I475" i="3"/>
  <c r="N1235" i="2" l="1"/>
  <c r="G1275" i="2" l="1"/>
  <c r="Q471" i="3" l="1"/>
  <c r="Q470" i="3"/>
  <c r="N1275" i="2"/>
  <c r="I1257" i="2"/>
  <c r="G1257" i="2"/>
  <c r="G1258" i="2"/>
  <c r="G1259" i="2"/>
  <c r="I1259" i="2"/>
  <c r="N1259" i="2"/>
  <c r="G1242" i="2" l="1"/>
  <c r="I1235" i="2"/>
  <c r="I1236" i="2"/>
  <c r="I1237" i="2"/>
  <c r="I1238" i="2"/>
  <c r="I1239" i="2"/>
  <c r="I1240" i="2"/>
  <c r="I1241" i="2"/>
  <c r="I1242" i="2"/>
  <c r="N1204" i="2"/>
  <c r="I1204" i="2"/>
  <c r="G1204" i="2"/>
  <c r="C1204" i="2"/>
  <c r="E1204" i="2" s="1"/>
  <c r="Q456" i="3" l="1"/>
  <c r="Q454" i="3"/>
  <c r="Q461" i="3"/>
  <c r="Q460" i="3"/>
  <c r="Q459" i="3"/>
  <c r="Q458" i="3"/>
  <c r="Q464" i="3"/>
  <c r="Q466" i="3"/>
  <c r="Q465" i="3"/>
  <c r="Q467" i="3"/>
  <c r="Q468" i="3"/>
  <c r="Q434" i="3" l="1"/>
  <c r="Q441" i="3"/>
  <c r="I441" i="3"/>
  <c r="I442" i="3"/>
  <c r="G444" i="3"/>
  <c r="C444" i="3"/>
  <c r="I444" i="3"/>
  <c r="Q448" i="3"/>
  <c r="Q447" i="3"/>
  <c r="Q443" i="3"/>
  <c r="Q444" i="3"/>
  <c r="Q433" i="3"/>
  <c r="Q446" i="3"/>
  <c r="Q445" i="3"/>
  <c r="Q449" i="3"/>
  <c r="Q450" i="3"/>
  <c r="Q451" i="3"/>
  <c r="Q452" i="3"/>
  <c r="Q453" i="3"/>
  <c r="Q455" i="3"/>
  <c r="G358" i="3"/>
  <c r="G359" i="3"/>
  <c r="G360" i="3"/>
  <c r="G1233" i="2"/>
  <c r="I1215" i="2" l="1"/>
  <c r="G1194" i="2" l="1"/>
  <c r="I1194" i="2" l="1"/>
  <c r="G1169" i="2"/>
  <c r="G1170" i="2"/>
  <c r="G1171" i="2"/>
  <c r="I1169" i="2"/>
  <c r="I1170" i="2"/>
  <c r="I1171" i="2"/>
  <c r="G1159" i="2" l="1"/>
  <c r="G1156" i="2"/>
  <c r="I433" i="3" l="1"/>
  <c r="C1156" i="2"/>
  <c r="E1156" i="2" s="1"/>
  <c r="N1156" i="2"/>
  <c r="I1156" i="2"/>
  <c r="C433" i="3" l="1"/>
  <c r="G433" i="3"/>
  <c r="I1147" i="2"/>
  <c r="Q430" i="3" l="1"/>
  <c r="Q427" i="3"/>
  <c r="Q428" i="3"/>
  <c r="G403" i="3"/>
  <c r="C403" i="3"/>
  <c r="Q403" i="3"/>
  <c r="I403" i="3"/>
  <c r="I1146" i="2"/>
  <c r="N1145" i="2"/>
  <c r="N1113" i="2"/>
  <c r="G1139" i="2"/>
  <c r="C1139" i="2"/>
  <c r="E1139" i="2" s="1"/>
  <c r="I1139" i="2"/>
  <c r="N1139" i="2"/>
  <c r="N1125" i="2"/>
  <c r="G1125" i="2"/>
  <c r="C1125" i="2"/>
  <c r="E1125" i="2" s="1"/>
  <c r="G1113" i="2"/>
  <c r="C1113" i="2"/>
  <c r="E1113" i="2" s="1"/>
  <c r="I1125" i="2"/>
  <c r="I1113" i="2"/>
  <c r="G1099" i="2"/>
  <c r="I1099" i="2"/>
  <c r="C1099" i="2"/>
  <c r="E1099" i="2" s="1"/>
  <c r="N1099" i="2"/>
  <c r="G1089" i="2"/>
  <c r="C1089" i="2"/>
  <c r="E1089" i="2" s="1"/>
  <c r="I1089" i="2"/>
  <c r="N1089" i="2"/>
  <c r="N1078" i="2"/>
  <c r="I1078" i="2"/>
  <c r="I1070" i="2"/>
  <c r="N1070" i="2"/>
  <c r="G1066" i="2"/>
  <c r="C1066" i="2"/>
  <c r="E1066" i="2" s="1"/>
  <c r="G1055" i="2"/>
  <c r="C1055" i="2"/>
  <c r="E1055" i="2" s="1"/>
  <c r="I1055" i="2"/>
  <c r="I1066" i="2"/>
  <c r="N1066" i="2"/>
  <c r="N1055" i="2"/>
  <c r="I1127" i="2"/>
  <c r="N1115" i="2"/>
  <c r="I1115" i="2"/>
  <c r="C360" i="3" l="1"/>
  <c r="C359" i="3"/>
  <c r="C358" i="3"/>
  <c r="Q358" i="3"/>
  <c r="Q359" i="3"/>
  <c r="Q360" i="3"/>
  <c r="I358" i="3"/>
  <c r="I359" i="3"/>
  <c r="I360" i="3"/>
  <c r="Q350" i="3"/>
  <c r="C1100" i="2"/>
  <c r="E1100" i="2" s="1"/>
  <c r="G1100" i="2"/>
  <c r="I1100" i="2"/>
  <c r="I1103" i="2"/>
  <c r="N1100" i="2"/>
  <c r="N1088" i="2"/>
  <c r="N1087" i="2"/>
  <c r="N1086" i="2"/>
  <c r="N1085" i="2"/>
  <c r="N1084" i="2"/>
  <c r="N1083" i="2"/>
  <c r="I1079" i="2" l="1"/>
  <c r="I1080" i="2"/>
  <c r="Q426" i="3" l="1"/>
  <c r="Q425" i="3"/>
  <c r="Q424" i="3"/>
  <c r="Q423" i="3"/>
  <c r="Q422" i="3"/>
  <c r="Q421" i="3"/>
  <c r="Q420" i="3"/>
  <c r="Q416" i="3"/>
  <c r="Q417" i="3"/>
  <c r="Q415" i="3"/>
  <c r="Q413" i="3"/>
  <c r="Q412" i="3"/>
  <c r="Q414" i="3"/>
  <c r="Q411" i="3"/>
  <c r="G402" i="3" l="1"/>
  <c r="I402" i="3"/>
  <c r="C402" i="3"/>
  <c r="G1059" i="2"/>
  <c r="I1059" i="2"/>
  <c r="Q406" i="3" l="1"/>
  <c r="I283" i="3" l="1"/>
  <c r="I284" i="3"/>
  <c r="I285" i="3"/>
  <c r="I286" i="3"/>
  <c r="Q395" i="3"/>
  <c r="Q396" i="3"/>
  <c r="Q398" i="3"/>
  <c r="Q397" i="3"/>
  <c r="Q399" i="3"/>
  <c r="Q400" i="3"/>
  <c r="Q364" i="3" l="1"/>
  <c r="Q366" i="3"/>
  <c r="Q361" i="3"/>
  <c r="Q367" i="3"/>
  <c r="Q362" i="3"/>
  <c r="Q363" i="3"/>
  <c r="Q370" i="3"/>
  <c r="Q369" i="3"/>
  <c r="Q368" i="3"/>
  <c r="Q374" i="3"/>
  <c r="Q373" i="3"/>
  <c r="Q372" i="3"/>
  <c r="Q375" i="3"/>
  <c r="Q376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4" i="3"/>
  <c r="Q391" i="3"/>
  <c r="Q393" i="3"/>
  <c r="Q392" i="3"/>
  <c r="Q365" i="3"/>
  <c r="G1042" i="2"/>
  <c r="C1042" i="2"/>
  <c r="E1042" i="2" s="1"/>
  <c r="I1042" i="2"/>
  <c r="I1044" i="2"/>
  <c r="I1045" i="2"/>
  <c r="I1035" i="2"/>
  <c r="I350" i="3" l="1"/>
  <c r="I1021" i="2" l="1"/>
  <c r="C76" i="3" l="1"/>
  <c r="Q106" i="3"/>
  <c r="I106" i="3"/>
  <c r="C106" i="3"/>
  <c r="G519" i="2" l="1"/>
  <c r="G518" i="2"/>
  <c r="G508" i="2"/>
  <c r="G507" i="2"/>
  <c r="G441" i="2"/>
  <c r="G440" i="2"/>
  <c r="G439" i="2"/>
  <c r="G430" i="2"/>
  <c r="G407" i="2"/>
  <c r="G406" i="2"/>
  <c r="G405" i="2"/>
  <c r="G404" i="2"/>
  <c r="G110" i="2"/>
  <c r="C131" i="3" l="1"/>
  <c r="C130" i="3"/>
  <c r="G277" i="3"/>
  <c r="G153" i="3"/>
  <c r="C71" i="3"/>
  <c r="C65" i="3"/>
  <c r="Q40" i="64" l="1"/>
  <c r="L48" i="64"/>
  <c r="E31" i="64"/>
  <c r="Q39" i="64"/>
  <c r="Q41" i="64" s="1"/>
  <c r="O67" i="64"/>
  <c r="O64" i="64"/>
  <c r="O61" i="64"/>
  <c r="O58" i="64"/>
  <c r="O55" i="64"/>
  <c r="P52" i="64"/>
  <c r="P55" i="64" s="1"/>
  <c r="P58" i="64" s="1"/>
  <c r="P61" i="64" s="1"/>
  <c r="P64" i="64" s="1"/>
  <c r="P67" i="64" s="1"/>
  <c r="K59" i="64"/>
  <c r="L59" i="64" s="1"/>
  <c r="K60" i="64"/>
  <c r="L60" i="64" s="1"/>
  <c r="K61" i="64"/>
  <c r="L61" i="64" s="1"/>
  <c r="K62" i="64"/>
  <c r="L62" i="64" s="1"/>
  <c r="K63" i="64"/>
  <c r="L63" i="64" s="1"/>
  <c r="K64" i="64"/>
  <c r="L64" i="64" s="1"/>
  <c r="K65" i="64"/>
  <c r="L65" i="64" s="1"/>
  <c r="K66" i="64"/>
  <c r="L66" i="64" s="1"/>
  <c r="K67" i="64"/>
  <c r="L67" i="64" s="1"/>
  <c r="O52" i="64"/>
  <c r="L49" i="64"/>
  <c r="L50" i="64"/>
  <c r="K51" i="64"/>
  <c r="L51" i="64" s="1"/>
  <c r="K53" i="64"/>
  <c r="L53" i="64" s="1"/>
  <c r="K54" i="64"/>
  <c r="L54" i="64" s="1"/>
  <c r="K55" i="64"/>
  <c r="L55" i="64" s="1"/>
  <c r="K56" i="64"/>
  <c r="L56" i="64" s="1"/>
  <c r="K57" i="64"/>
  <c r="L57" i="64" s="1"/>
  <c r="K58" i="64"/>
  <c r="L58" i="64" s="1"/>
  <c r="L32" i="64"/>
  <c r="I32" i="64"/>
  <c r="K31" i="64"/>
  <c r="K34" i="64" s="1"/>
  <c r="H31" i="64"/>
  <c r="H34" i="64" s="1"/>
  <c r="F47" i="64"/>
  <c r="F40" i="64" s="1"/>
  <c r="F42" i="64" s="1"/>
  <c r="F43" i="64" s="1"/>
  <c r="N58" i="64" l="1"/>
  <c r="Q58" i="64" s="1"/>
  <c r="N67" i="64"/>
  <c r="Q67" i="64" s="1"/>
  <c r="N61" i="64"/>
  <c r="Q61" i="64" s="1"/>
  <c r="N55" i="64"/>
  <c r="Q55" i="64" s="1"/>
  <c r="Q42" i="64"/>
  <c r="R49" i="64"/>
  <c r="R52" i="64" s="1"/>
  <c r="R55" i="64" s="1"/>
  <c r="R58" i="64" s="1"/>
  <c r="N64" i="64"/>
  <c r="Q64" i="64" s="1"/>
  <c r="H47" i="64"/>
  <c r="E48" i="64" s="1"/>
  <c r="H48" i="64" s="1"/>
  <c r="L47" i="64"/>
  <c r="N49" i="64" s="1"/>
  <c r="B40" i="64"/>
  <c r="B42" i="64" s="1"/>
  <c r="B43" i="64" s="1"/>
  <c r="E3" i="64" l="1"/>
  <c r="B32" i="64"/>
  <c r="B31" i="64"/>
  <c r="E32" i="64"/>
  <c r="D32" i="64"/>
  <c r="D31" i="64"/>
  <c r="B13" i="64"/>
  <c r="B23" i="64"/>
  <c r="B34" i="64" l="1"/>
  <c r="E34" i="64"/>
  <c r="D149" i="1" l="1"/>
  <c r="E149" i="1"/>
  <c r="I139" i="1"/>
  <c r="I130" i="1"/>
  <c r="I67" i="1"/>
  <c r="H147" i="1"/>
  <c r="I147" i="1" s="1"/>
  <c r="G141" i="1"/>
  <c r="F141" i="1"/>
  <c r="G131" i="1"/>
  <c r="F131" i="1"/>
  <c r="H129" i="1"/>
  <c r="I129" i="1" s="1"/>
  <c r="G113" i="1"/>
  <c r="F113" i="1"/>
  <c r="H111" i="1"/>
  <c r="I111" i="1" s="1"/>
  <c r="H107" i="1"/>
  <c r="I107" i="1" s="1"/>
  <c r="G106" i="1"/>
  <c r="F106" i="1"/>
  <c r="G89" i="1"/>
  <c r="F89" i="1"/>
  <c r="I964" i="2" l="1"/>
  <c r="I965" i="2"/>
  <c r="C963" i="2"/>
  <c r="D963" i="2" s="1"/>
  <c r="G963" i="2"/>
  <c r="I963" i="2"/>
  <c r="N963" i="2"/>
  <c r="I948" i="2"/>
  <c r="E963" i="2" l="1"/>
  <c r="F963" i="2" s="1"/>
  <c r="I927" i="2"/>
  <c r="I928" i="2"/>
  <c r="C915" i="2"/>
  <c r="E915" i="2" s="1"/>
  <c r="I915" i="2" l="1"/>
  <c r="G915" i="2"/>
  <c r="N915" i="2"/>
  <c r="G195" i="3" l="1"/>
  <c r="I346" i="3"/>
  <c r="Q344" i="3"/>
  <c r="Q320" i="3"/>
  <c r="G320" i="3"/>
  <c r="C320" i="3"/>
  <c r="C321" i="3"/>
  <c r="C891" i="2" l="1"/>
  <c r="E891" i="2" s="1"/>
  <c r="Q352" i="3"/>
  <c r="Q353" i="3"/>
  <c r="Q351" i="3"/>
  <c r="Q354" i="3"/>
  <c r="Q355" i="3"/>
  <c r="Q356" i="3"/>
  <c r="Q349" i="3"/>
  <c r="I316" i="3"/>
  <c r="I317" i="3"/>
  <c r="Q317" i="3" l="1"/>
  <c r="Q281" i="3"/>
  <c r="I278" i="3"/>
  <c r="G278" i="3"/>
  <c r="Q286" i="3"/>
  <c r="G286" i="3"/>
  <c r="C286" i="3"/>
  <c r="Q285" i="3"/>
  <c r="G285" i="3"/>
  <c r="C285" i="3"/>
  <c r="Q284" i="3"/>
  <c r="G284" i="3"/>
  <c r="C284" i="3"/>
  <c r="Q283" i="3"/>
  <c r="G283" i="3"/>
  <c r="C283" i="3"/>
  <c r="C72" i="3"/>
  <c r="Q271" i="3"/>
  <c r="I271" i="3"/>
  <c r="Q232" i="3"/>
  <c r="I232" i="3"/>
  <c r="G232" i="3"/>
  <c r="C232" i="3"/>
  <c r="C230" i="3"/>
  <c r="Q209" i="3"/>
  <c r="G209" i="3"/>
  <c r="C209" i="3"/>
  <c r="Q208" i="3"/>
  <c r="G208" i="3"/>
  <c r="C208" i="3"/>
  <c r="Q207" i="3"/>
  <c r="G207" i="3"/>
  <c r="C207" i="3"/>
  <c r="Q206" i="3"/>
  <c r="G206" i="3"/>
  <c r="C206" i="3"/>
  <c r="G352" i="3" l="1"/>
  <c r="Q347" i="3"/>
  <c r="G901" i="2" l="1"/>
  <c r="G891" i="2"/>
  <c r="N891" i="2"/>
  <c r="I891" i="2"/>
  <c r="G894" i="2"/>
  <c r="I894" i="2" l="1"/>
  <c r="I878" i="2" l="1"/>
  <c r="Q342" i="3" l="1"/>
  <c r="Q341" i="3"/>
  <c r="Q345" i="3"/>
  <c r="I840" i="2" l="1"/>
  <c r="I841" i="2"/>
  <c r="Q325" i="3" l="1"/>
  <c r="Q323" i="3"/>
  <c r="Q324" i="3"/>
  <c r="Q322" i="3"/>
  <c r="Q327" i="3"/>
  <c r="Q331" i="3"/>
  <c r="Q332" i="3"/>
  <c r="Q326" i="3"/>
  <c r="Q330" i="3"/>
  <c r="Q333" i="3"/>
  <c r="Q329" i="3"/>
  <c r="Q328" i="3"/>
  <c r="Q336" i="3"/>
  <c r="Q334" i="3"/>
  <c r="Q337" i="3"/>
  <c r="Q335" i="3"/>
  <c r="Q339" i="3"/>
  <c r="Q340" i="3"/>
  <c r="I281" i="3" l="1"/>
  <c r="I845" i="2" l="1"/>
  <c r="G825" i="2" l="1"/>
  <c r="I830" i="2"/>
  <c r="Q319" i="3"/>
  <c r="G791" i="2" l="1"/>
  <c r="I791" i="2"/>
  <c r="G780" i="2" l="1"/>
  <c r="G781" i="2"/>
  <c r="C781" i="2"/>
  <c r="E781" i="2" s="1"/>
  <c r="C780" i="2"/>
  <c r="E780" i="2" s="1"/>
  <c r="G773" i="2"/>
  <c r="G774" i="2"/>
  <c r="G775" i="2"/>
  <c r="C774" i="2"/>
  <c r="E774" i="2" s="1"/>
  <c r="C773" i="2"/>
  <c r="E773" i="2" s="1"/>
  <c r="N774" i="2"/>
  <c r="N775" i="2"/>
  <c r="N773" i="2"/>
  <c r="I773" i="2"/>
  <c r="I774" i="2"/>
  <c r="I775" i="2"/>
  <c r="I780" i="2"/>
  <c r="I781" i="2"/>
  <c r="Q318" i="3"/>
  <c r="D781" i="2" l="1"/>
  <c r="D780" i="2"/>
  <c r="F781" i="2"/>
  <c r="F780" i="2"/>
  <c r="Q307" i="3"/>
  <c r="Q308" i="3"/>
  <c r="Q306" i="3"/>
  <c r="Q305" i="3"/>
  <c r="Q309" i="3"/>
  <c r="Q310" i="3"/>
  <c r="Q315" i="3"/>
  <c r="Q312" i="3"/>
  <c r="Q313" i="3"/>
  <c r="Q311" i="3"/>
  <c r="Q314" i="3"/>
  <c r="Q277" i="3"/>
  <c r="Q302" i="3" l="1"/>
  <c r="G776" i="2" l="1"/>
  <c r="I776" i="2"/>
  <c r="I728" i="2"/>
  <c r="N779" i="2" l="1"/>
  <c r="Q301" i="3" l="1"/>
  <c r="Q294" i="3"/>
  <c r="Q287" i="3"/>
  <c r="Q291" i="3"/>
  <c r="Q288" i="3"/>
  <c r="Q292" i="3"/>
  <c r="Q293" i="3"/>
  <c r="Q290" i="3"/>
  <c r="Q289" i="3"/>
  <c r="Q299" i="3"/>
  <c r="Q300" i="3"/>
  <c r="Q297" i="3"/>
  <c r="Q296" i="3"/>
  <c r="Q298" i="3"/>
  <c r="Q276" i="3"/>
  <c r="Q275" i="3"/>
  <c r="Q279" i="3"/>
  <c r="C739" i="2" l="1"/>
  <c r="E739" i="2" s="1"/>
  <c r="I739" i="2"/>
  <c r="N739" i="2"/>
  <c r="G708" i="2" l="1"/>
  <c r="N627" i="2" l="1"/>
  <c r="G627" i="2"/>
  <c r="C627" i="2"/>
  <c r="E627" i="2" s="1"/>
  <c r="G618" i="2"/>
  <c r="C618" i="2"/>
  <c r="E618" i="2" s="1"/>
  <c r="I627" i="2"/>
  <c r="N618" i="2"/>
  <c r="I618" i="2"/>
  <c r="N685" i="2"/>
  <c r="I685" i="2"/>
  <c r="G685" i="2"/>
  <c r="G676" i="2" l="1"/>
  <c r="I676" i="2"/>
  <c r="Q274" i="3" l="1"/>
  <c r="Q273" i="3"/>
  <c r="Q265" i="3" l="1"/>
  <c r="Q266" i="3"/>
  <c r="Q268" i="3"/>
  <c r="Q269" i="3"/>
  <c r="Q267" i="3"/>
  <c r="Q270" i="3"/>
  <c r="Q264" i="3"/>
  <c r="Q263" i="3"/>
  <c r="C250" i="3" l="1"/>
  <c r="G250" i="3"/>
  <c r="G251" i="3"/>
  <c r="C251" i="3"/>
  <c r="Q251" i="3"/>
  <c r="Q250" i="3"/>
  <c r="I251" i="3"/>
  <c r="I250" i="3"/>
  <c r="I152" i="3"/>
  <c r="I153" i="3"/>
  <c r="G656" i="2" l="1"/>
  <c r="N651" i="2" l="1"/>
  <c r="G651" i="2"/>
  <c r="I651" i="2"/>
  <c r="G650" i="2"/>
  <c r="I650" i="2"/>
  <c r="N650" i="2"/>
  <c r="I635" i="2" l="1"/>
  <c r="Q262" i="3" l="1"/>
  <c r="C195" i="3"/>
  <c r="Q195" i="3" l="1"/>
  <c r="I195" i="3"/>
  <c r="C204" i="3"/>
  <c r="G204" i="3"/>
  <c r="Q204" i="3"/>
  <c r="I204" i="3"/>
  <c r="Q257" i="3" l="1"/>
  <c r="Q258" i="3"/>
  <c r="Q259" i="3"/>
  <c r="Q261" i="3"/>
  <c r="Q260" i="3"/>
  <c r="I609" i="2" l="1"/>
  <c r="G249" i="3" l="1"/>
  <c r="C249" i="3"/>
  <c r="I249" i="3"/>
  <c r="Q255" i="3" l="1"/>
  <c r="Q256" i="3"/>
  <c r="C572" i="2" l="1"/>
  <c r="E572" i="2" s="1"/>
  <c r="I583" i="2" l="1"/>
  <c r="I575" i="2" l="1"/>
  <c r="G572" i="2" l="1"/>
  <c r="G573" i="2"/>
  <c r="N483" i="2" l="1"/>
  <c r="I172" i="3" l="1"/>
  <c r="Q248" i="3" l="1"/>
  <c r="Q235" i="3" l="1"/>
  <c r="Q234" i="3"/>
  <c r="Q236" i="3"/>
  <c r="Q240" i="3"/>
  <c r="Q241" i="3"/>
  <c r="Q244" i="3"/>
  <c r="Q237" i="3"/>
  <c r="Q239" i="3"/>
  <c r="Q243" i="3"/>
  <c r="Q242" i="3"/>
  <c r="Q238" i="3"/>
  <c r="Q247" i="3"/>
  <c r="Q233" i="3"/>
  <c r="N572" i="2"/>
  <c r="I572" i="2"/>
  <c r="N551" i="2"/>
  <c r="I551" i="2"/>
  <c r="I552" i="2"/>
  <c r="Q231" i="3" l="1"/>
  <c r="C224" i="3"/>
  <c r="C225" i="3"/>
  <c r="C227" i="3"/>
  <c r="C223" i="3"/>
  <c r="I224" i="3"/>
  <c r="I225" i="3"/>
  <c r="G223" i="3"/>
  <c r="G224" i="3"/>
  <c r="G225" i="3"/>
  <c r="Q225" i="3"/>
  <c r="Q224" i="3"/>
  <c r="Q223" i="3"/>
  <c r="I223" i="3"/>
  <c r="I222" i="3"/>
  <c r="Q228" i="3" l="1"/>
  <c r="G516" i="2" l="1"/>
  <c r="G517" i="2"/>
  <c r="I516" i="2"/>
  <c r="I517" i="2"/>
  <c r="N516" i="2"/>
  <c r="N517" i="2"/>
  <c r="Q203" i="3"/>
  <c r="G203" i="3"/>
  <c r="C203" i="3"/>
  <c r="I203" i="3"/>
  <c r="G219" i="3"/>
  <c r="C219" i="3"/>
  <c r="I219" i="3"/>
  <c r="Q219" i="3"/>
  <c r="Q227" i="3"/>
  <c r="I518" i="2"/>
  <c r="Q214" i="3"/>
  <c r="Q216" i="3"/>
  <c r="Q213" i="3"/>
  <c r="Q215" i="3"/>
  <c r="Q212" i="3"/>
  <c r="Q211" i="3"/>
  <c r="Q218" i="3"/>
  <c r="Q217" i="3"/>
  <c r="Q221" i="3"/>
  <c r="Q222" i="3"/>
  <c r="G490" i="2"/>
  <c r="I506" i="2" l="1"/>
  <c r="G506" i="2"/>
  <c r="I497" i="2"/>
  <c r="I498" i="2"/>
  <c r="I499" i="2"/>
  <c r="I500" i="2"/>
  <c r="I501" i="2"/>
  <c r="I502" i="2"/>
  <c r="I503" i="2"/>
  <c r="I504" i="2"/>
  <c r="I505" i="2"/>
  <c r="I507" i="2"/>
  <c r="I508" i="2"/>
  <c r="G494" i="2"/>
  <c r="I494" i="2"/>
  <c r="G483" i="2" l="1"/>
  <c r="C483" i="2"/>
  <c r="E483" i="2" s="1"/>
  <c r="I483" i="2"/>
  <c r="G109" i="3" l="1"/>
  <c r="Q172" i="3" l="1"/>
  <c r="Q145" i="3"/>
  <c r="Q143" i="3"/>
  <c r="I143" i="3"/>
  <c r="G143" i="3"/>
  <c r="C143" i="3"/>
  <c r="Q130" i="3"/>
  <c r="G125" i="3"/>
  <c r="C125" i="3"/>
  <c r="Q174" i="3" l="1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6" i="3"/>
  <c r="Q198" i="3"/>
  <c r="Q197" i="3"/>
  <c r="Q199" i="3"/>
  <c r="Q200" i="3"/>
  <c r="Q202" i="3"/>
  <c r="Q201" i="3"/>
  <c r="Q210" i="3"/>
  <c r="Q173" i="3"/>
  <c r="I439" i="2" l="1"/>
  <c r="P154" i="3" l="1"/>
  <c r="Q154" i="3" s="1"/>
  <c r="N416" i="2" l="1"/>
  <c r="N415" i="2"/>
  <c r="N414" i="2"/>
  <c r="N413" i="2"/>
  <c r="N412" i="2"/>
  <c r="N411" i="2"/>
  <c r="N410" i="2"/>
  <c r="N409" i="2"/>
  <c r="I404" i="2"/>
  <c r="I405" i="2"/>
  <c r="I406" i="2"/>
  <c r="N402" i="2"/>
  <c r="N392" i="2"/>
  <c r="Q152" i="3" l="1"/>
  <c r="Q153" i="3"/>
  <c r="I150" i="3" l="1"/>
  <c r="Q156" i="3"/>
  <c r="Q157" i="3"/>
  <c r="Q155" i="3"/>
  <c r="Q160" i="3"/>
  <c r="Q159" i="3"/>
  <c r="Q158" i="3"/>
  <c r="Q161" i="3"/>
  <c r="Q162" i="3"/>
  <c r="Q163" i="3"/>
  <c r="Q164" i="3"/>
  <c r="Q165" i="3"/>
  <c r="Q167" i="3"/>
  <c r="Q136" i="3" l="1"/>
  <c r="I362" i="2" l="1"/>
  <c r="G358" i="2" l="1"/>
  <c r="G359" i="2"/>
  <c r="I358" i="2"/>
  <c r="I359" i="2"/>
  <c r="G345" i="2" l="1"/>
  <c r="C345" i="2"/>
  <c r="E345" i="2" s="1"/>
  <c r="N345" i="2"/>
  <c r="I345" i="2"/>
  <c r="C121" i="3"/>
  <c r="C122" i="3"/>
  <c r="C123" i="3"/>
  <c r="G123" i="3"/>
  <c r="G121" i="3"/>
  <c r="G122" i="3"/>
  <c r="I123" i="3"/>
  <c r="I121" i="3"/>
  <c r="I122" i="3"/>
  <c r="Q123" i="3"/>
  <c r="Q121" i="3"/>
  <c r="Q122" i="3"/>
  <c r="Q151" i="3" l="1"/>
  <c r="Q150" i="3"/>
  <c r="Q149" i="3"/>
  <c r="Q148" i="3"/>
  <c r="I346" i="2"/>
  <c r="I347" i="2"/>
  <c r="G333" i="2" l="1"/>
  <c r="G334" i="2"/>
  <c r="I333" i="2"/>
  <c r="I334" i="2"/>
  <c r="G37" i="3" l="1"/>
  <c r="C37" i="3"/>
  <c r="C28" i="3"/>
  <c r="C29" i="3"/>
  <c r="G29" i="3"/>
  <c r="G28" i="3"/>
  <c r="G27" i="3"/>
  <c r="C27" i="3"/>
  <c r="C4" i="3"/>
  <c r="G4" i="3"/>
  <c r="I314" i="2" l="1"/>
  <c r="G313" i="2"/>
  <c r="C313" i="2"/>
  <c r="E313" i="2" s="1"/>
  <c r="N313" i="2"/>
  <c r="I313" i="2"/>
  <c r="N316" i="2"/>
  <c r="N317" i="2"/>
  <c r="N318" i="2"/>
  <c r="N319" i="2"/>
  <c r="N320" i="2"/>
  <c r="N321" i="2"/>
  <c r="C310" i="2"/>
  <c r="E310" i="2" s="1"/>
  <c r="G310" i="2"/>
  <c r="I310" i="2"/>
  <c r="D310" i="2" l="1"/>
  <c r="F310" i="2"/>
  <c r="Q112" i="3"/>
  <c r="P111" i="3"/>
  <c r="Q111" i="3" s="1"/>
  <c r="Q109" i="3"/>
  <c r="I109" i="3"/>
  <c r="Q77" i="3"/>
  <c r="Q29" i="3"/>
  <c r="Q27" i="3"/>
  <c r="Q71" i="3"/>
  <c r="Q72" i="3"/>
  <c r="Q37" i="3"/>
  <c r="I37" i="3"/>
  <c r="P68" i="3"/>
  <c r="P67" i="3"/>
  <c r="N244" i="2" l="1"/>
  <c r="Q132" i="3" l="1"/>
  <c r="Q134" i="3"/>
  <c r="Q135" i="3"/>
  <c r="Q133" i="3"/>
  <c r="Q137" i="3"/>
  <c r="Q138" i="3"/>
  <c r="Q139" i="3"/>
  <c r="Q140" i="3"/>
  <c r="Q141" i="3"/>
  <c r="Q142" i="3"/>
  <c r="G275" i="2" l="1"/>
  <c r="I275" i="2"/>
  <c r="G276" i="2"/>
  <c r="I276" i="2"/>
  <c r="I383" i="3" l="1"/>
  <c r="G383" i="3"/>
  <c r="I382" i="3"/>
  <c r="G382" i="3"/>
  <c r="I381" i="3"/>
  <c r="G381" i="3"/>
  <c r="I380" i="3"/>
  <c r="G380" i="3"/>
  <c r="I379" i="3"/>
  <c r="G379" i="3"/>
  <c r="I378" i="3"/>
  <c r="G378" i="3"/>
  <c r="I377" i="3"/>
  <c r="G377" i="3"/>
  <c r="I376" i="3"/>
  <c r="G376" i="3"/>
  <c r="I375" i="3"/>
  <c r="G375" i="3"/>
  <c r="I372" i="3"/>
  <c r="G372" i="3"/>
  <c r="I373" i="3"/>
  <c r="G373" i="3"/>
  <c r="I374" i="3"/>
  <c r="G374" i="3"/>
  <c r="C383" i="3"/>
  <c r="C382" i="3"/>
  <c r="C381" i="3"/>
  <c r="C380" i="3"/>
  <c r="C379" i="3"/>
  <c r="C378" i="3"/>
  <c r="C377" i="3"/>
  <c r="C376" i="3"/>
  <c r="C375" i="3"/>
  <c r="C372" i="3"/>
  <c r="C373" i="3"/>
  <c r="C374" i="3"/>
  <c r="I426" i="3"/>
  <c r="I430" i="3"/>
  <c r="I427" i="3"/>
  <c r="I428" i="3"/>
  <c r="I429" i="3"/>
  <c r="I434" i="3"/>
  <c r="I443" i="3"/>
  <c r="I446" i="3"/>
  <c r="G425" i="3"/>
  <c r="G426" i="3"/>
  <c r="G430" i="3"/>
  <c r="G427" i="3"/>
  <c r="G428" i="3"/>
  <c r="G429" i="3"/>
  <c r="G434" i="3"/>
  <c r="G443" i="3"/>
  <c r="G446" i="3"/>
  <c r="G445" i="3"/>
  <c r="G447" i="3"/>
  <c r="G448" i="3"/>
  <c r="G449" i="3"/>
  <c r="G450" i="3"/>
  <c r="G451" i="3"/>
  <c r="G452" i="3"/>
  <c r="G453" i="3"/>
  <c r="G455" i="3"/>
  <c r="G454" i="3"/>
  <c r="Q114" i="3" l="1"/>
  <c r="Q115" i="3"/>
  <c r="Q119" i="3"/>
  <c r="Q120" i="3"/>
  <c r="Q126" i="3"/>
  <c r="Q127" i="3"/>
  <c r="Q128" i="3"/>
  <c r="Q129" i="3"/>
  <c r="Q116" i="3" l="1"/>
  <c r="Q118" i="3"/>
  <c r="Q117" i="3"/>
  <c r="N226" i="2" l="1"/>
  <c r="Q107" i="3" l="1"/>
  <c r="G78" i="3"/>
  <c r="N193" i="2" l="1"/>
  <c r="Q105" i="3" l="1"/>
  <c r="G91" i="3"/>
  <c r="Q104" i="3"/>
  <c r="Q93" i="3"/>
  <c r="Q94" i="3"/>
  <c r="Q95" i="3"/>
  <c r="Q96" i="3"/>
  <c r="Q97" i="3"/>
  <c r="Q98" i="3"/>
  <c r="Q100" i="3"/>
  <c r="Q99" i="3"/>
  <c r="Q101" i="3"/>
  <c r="Q102" i="3"/>
  <c r="Q91" i="3"/>
  <c r="I91" i="3"/>
  <c r="Q78" i="3" l="1"/>
  <c r="Q79" i="3"/>
  <c r="Q80" i="3"/>
  <c r="Q82" i="3"/>
  <c r="Q86" i="3"/>
  <c r="Q88" i="3"/>
  <c r="Q87" i="3"/>
  <c r="Q85" i="3"/>
  <c r="Q83" i="3"/>
  <c r="Q84" i="3"/>
  <c r="Q81" i="3"/>
  <c r="Q89" i="3"/>
  <c r="Q90" i="3"/>
  <c r="Q92" i="3"/>
  <c r="Q73" i="3" l="1"/>
  <c r="Q74" i="3"/>
  <c r="Q75" i="3"/>
  <c r="I73" i="3" l="1"/>
  <c r="Q69" i="3"/>
  <c r="N150" i="2"/>
  <c r="N151" i="2"/>
  <c r="G142" i="2" l="1"/>
  <c r="C66" i="3" l="1"/>
  <c r="C63" i="3"/>
  <c r="G63" i="3"/>
  <c r="G66" i="3"/>
  <c r="G64" i="3"/>
  <c r="C64" i="3"/>
  <c r="Q62" i="3"/>
  <c r="Q64" i="3"/>
  <c r="Q63" i="3"/>
  <c r="Q66" i="3"/>
  <c r="I64" i="3"/>
  <c r="I63" i="3"/>
  <c r="I66" i="3"/>
  <c r="I22" i="3" l="1"/>
  <c r="C67" i="3"/>
  <c r="C68" i="3"/>
  <c r="C70" i="3"/>
  <c r="C69" i="3"/>
  <c r="C73" i="3"/>
  <c r="C74" i="3"/>
  <c r="C75" i="3"/>
  <c r="C78" i="3"/>
  <c r="C79" i="3"/>
  <c r="C80" i="3"/>
  <c r="C82" i="3"/>
  <c r="C86" i="3"/>
  <c r="C88" i="3"/>
  <c r="C87" i="3"/>
  <c r="C85" i="3"/>
  <c r="C83" i="3"/>
  <c r="C84" i="3"/>
  <c r="C81" i="3"/>
  <c r="C89" i="3"/>
  <c r="C90" i="3"/>
  <c r="C93" i="3"/>
  <c r="C94" i="3"/>
  <c r="C95" i="3"/>
  <c r="C96" i="3"/>
  <c r="C97" i="3"/>
  <c r="C98" i="3"/>
  <c r="C100" i="3"/>
  <c r="C99" i="3"/>
  <c r="C101" i="3"/>
  <c r="C102" i="3"/>
  <c r="C103" i="3"/>
  <c r="C104" i="3"/>
  <c r="C105" i="3"/>
  <c r="C107" i="3"/>
  <c r="C108" i="3"/>
  <c r="C117" i="3"/>
  <c r="C116" i="3"/>
  <c r="C118" i="3"/>
  <c r="C114" i="3"/>
  <c r="C115" i="3"/>
  <c r="C119" i="3"/>
  <c r="C120" i="3"/>
  <c r="C124" i="3"/>
  <c r="C126" i="3"/>
  <c r="C127" i="3"/>
  <c r="C128" i="3"/>
  <c r="C129" i="3"/>
  <c r="C132" i="3"/>
  <c r="C134" i="3"/>
  <c r="C135" i="3"/>
  <c r="C133" i="3"/>
  <c r="C136" i="3"/>
  <c r="C137" i="3"/>
  <c r="C138" i="3"/>
  <c r="C139" i="3"/>
  <c r="C140" i="3"/>
  <c r="C141" i="3"/>
  <c r="C142" i="3"/>
  <c r="C145" i="3"/>
  <c r="C147" i="3"/>
  <c r="C148" i="3"/>
  <c r="C151" i="3"/>
  <c r="C150" i="3"/>
  <c r="C149" i="3"/>
  <c r="C154" i="3"/>
  <c r="C156" i="3"/>
  <c r="C157" i="3"/>
  <c r="C155" i="3"/>
  <c r="C160" i="3"/>
  <c r="C159" i="3"/>
  <c r="C158" i="3"/>
  <c r="C161" i="3"/>
  <c r="C162" i="3"/>
  <c r="C163" i="3"/>
  <c r="C164" i="3"/>
  <c r="C165" i="3"/>
  <c r="C167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6" i="3"/>
  <c r="C198" i="3"/>
  <c r="C197" i="3"/>
  <c r="C199" i="3"/>
  <c r="C200" i="3"/>
  <c r="C202" i="3"/>
  <c r="C201" i="3"/>
  <c r="C210" i="3"/>
  <c r="C214" i="3"/>
  <c r="C216" i="3"/>
  <c r="C213" i="3"/>
  <c r="C215" i="3"/>
  <c r="C212" i="3"/>
  <c r="C211" i="3"/>
  <c r="C218" i="3"/>
  <c r="C217" i="3"/>
  <c r="C220" i="3"/>
  <c r="C221" i="3"/>
  <c r="C222" i="3"/>
  <c r="C228" i="3"/>
  <c r="C231" i="3"/>
  <c r="C233" i="3"/>
  <c r="C235" i="3"/>
  <c r="C234" i="3"/>
  <c r="C236" i="3"/>
  <c r="C240" i="3"/>
  <c r="C241" i="3"/>
  <c r="C244" i="3"/>
  <c r="C237" i="3"/>
  <c r="C239" i="3"/>
  <c r="C243" i="3"/>
  <c r="C242" i="3"/>
  <c r="C238" i="3"/>
  <c r="C246" i="3"/>
  <c r="C245" i="3"/>
  <c r="C247" i="3"/>
  <c r="C248" i="3"/>
  <c r="C254" i="3"/>
  <c r="C255" i="3"/>
  <c r="C256" i="3"/>
  <c r="C257" i="3"/>
  <c r="C258" i="3"/>
  <c r="C259" i="3"/>
  <c r="C261" i="3"/>
  <c r="C260" i="3"/>
  <c r="C262" i="3"/>
  <c r="C263" i="3"/>
  <c r="C264" i="3"/>
  <c r="C265" i="3"/>
  <c r="C266" i="3"/>
  <c r="C268" i="3"/>
  <c r="C269" i="3"/>
  <c r="C267" i="3"/>
  <c r="C270" i="3"/>
  <c r="C272" i="3"/>
  <c r="C273" i="3"/>
  <c r="C274" i="3"/>
  <c r="C276" i="3"/>
  <c r="C275" i="3"/>
  <c r="C279" i="3"/>
  <c r="C280" i="3"/>
  <c r="C282" i="3"/>
  <c r="C292" i="3"/>
  <c r="C293" i="3"/>
  <c r="C288" i="3"/>
  <c r="C291" i="3"/>
  <c r="C290" i="3"/>
  <c r="C289" i="3"/>
  <c r="C287" i="3"/>
  <c r="C294" i="3"/>
  <c r="C295" i="3"/>
  <c r="C299" i="3"/>
  <c r="C300" i="3"/>
  <c r="C301" i="3"/>
  <c r="C297" i="3"/>
  <c r="C296" i="3"/>
  <c r="C298" i="3"/>
  <c r="C302" i="3"/>
  <c r="C307" i="3"/>
  <c r="C308" i="3"/>
  <c r="C306" i="3"/>
  <c r="C305" i="3"/>
  <c r="C309" i="3"/>
  <c r="C310" i="3"/>
  <c r="C315" i="3"/>
  <c r="C312" i="3"/>
  <c r="C313" i="3"/>
  <c r="C311" i="3"/>
  <c r="C314" i="3"/>
  <c r="C318" i="3"/>
  <c r="C319" i="3"/>
  <c r="C325" i="3"/>
  <c r="C323" i="3"/>
  <c r="C324" i="3"/>
  <c r="C322" i="3"/>
  <c r="C327" i="3"/>
  <c r="C331" i="3"/>
  <c r="C332" i="3"/>
  <c r="C326" i="3"/>
  <c r="C330" i="3"/>
  <c r="C333" i="3"/>
  <c r="C329" i="3"/>
  <c r="C328" i="3"/>
  <c r="C336" i="3"/>
  <c r="C334" i="3"/>
  <c r="C337" i="3"/>
  <c r="C335" i="3"/>
  <c r="C338" i="3"/>
  <c r="C339" i="3"/>
  <c r="C340" i="3"/>
  <c r="C342" i="3"/>
  <c r="C341" i="3"/>
  <c r="C344" i="3"/>
  <c r="C345" i="3"/>
  <c r="C347" i="3"/>
  <c r="C348" i="3"/>
  <c r="C349" i="3"/>
  <c r="C352" i="3"/>
  <c r="C353" i="3"/>
  <c r="C351" i="3"/>
  <c r="C354" i="3"/>
  <c r="C355" i="3"/>
  <c r="C356" i="3"/>
  <c r="C365" i="3"/>
  <c r="C364" i="3"/>
  <c r="C366" i="3"/>
  <c r="C361" i="3"/>
  <c r="C367" i="3"/>
  <c r="C362" i="3"/>
  <c r="C363" i="3"/>
  <c r="C370" i="3"/>
  <c r="C369" i="3"/>
  <c r="C368" i="3"/>
  <c r="C371" i="3"/>
  <c r="C384" i="3"/>
  <c r="C385" i="3"/>
  <c r="C386" i="3"/>
  <c r="C389" i="3"/>
  <c r="C390" i="3"/>
  <c r="C394" i="3"/>
  <c r="C391" i="3"/>
  <c r="C393" i="3"/>
  <c r="C392" i="3"/>
  <c r="C395" i="3"/>
  <c r="C396" i="3"/>
  <c r="C398" i="3"/>
  <c r="C397" i="3"/>
  <c r="C399" i="3"/>
  <c r="C400" i="3"/>
  <c r="C406" i="3"/>
  <c r="C411" i="3"/>
  <c r="C414" i="3"/>
  <c r="C412" i="3"/>
  <c r="C413" i="3"/>
  <c r="C415" i="3"/>
  <c r="C417" i="3"/>
  <c r="C416" i="3"/>
  <c r="C418" i="3"/>
  <c r="C419" i="3"/>
  <c r="C420" i="3"/>
  <c r="C421" i="3"/>
  <c r="C422" i="3"/>
  <c r="C423" i="3"/>
  <c r="C424" i="3"/>
  <c r="C425" i="3"/>
  <c r="C426" i="3"/>
  <c r="C430" i="3"/>
  <c r="C427" i="3"/>
  <c r="C428" i="3"/>
  <c r="C429" i="3"/>
  <c r="C434" i="3"/>
  <c r="C443" i="3"/>
  <c r="C446" i="3"/>
  <c r="C445" i="3"/>
  <c r="C447" i="3"/>
  <c r="C448" i="3"/>
  <c r="C449" i="3"/>
  <c r="C450" i="3"/>
  <c r="C451" i="3"/>
  <c r="C452" i="3"/>
  <c r="C453" i="3"/>
  <c r="C455" i="3"/>
  <c r="C456" i="3"/>
  <c r="C454" i="3"/>
  <c r="C457" i="3"/>
  <c r="C461" i="3"/>
  <c r="C460" i="3"/>
  <c r="C459" i="3"/>
  <c r="C458" i="3"/>
  <c r="C462" i="3"/>
  <c r="C463" i="3"/>
  <c r="C464" i="3"/>
  <c r="C466" i="3"/>
  <c r="C465" i="3"/>
  <c r="C467" i="3"/>
  <c r="C468" i="3"/>
  <c r="C470" i="3"/>
  <c r="C471" i="3"/>
  <c r="C476" i="3"/>
  <c r="C479" i="3"/>
  <c r="C478" i="3"/>
  <c r="C477" i="3"/>
  <c r="C482" i="3"/>
  <c r="C481" i="3"/>
  <c r="C480" i="3"/>
  <c r="C483" i="3"/>
  <c r="C484" i="3"/>
  <c r="C485" i="3"/>
  <c r="C488" i="3"/>
  <c r="C487" i="3"/>
  <c r="C486" i="3"/>
  <c r="C491" i="3"/>
  <c r="C489" i="3"/>
  <c r="C490" i="3"/>
  <c r="C492" i="3"/>
  <c r="C494" i="3"/>
  <c r="C495" i="3"/>
  <c r="C496" i="3"/>
  <c r="C497" i="3"/>
  <c r="C498" i="3"/>
  <c r="C499" i="3"/>
  <c r="C500" i="3"/>
  <c r="C501" i="3"/>
  <c r="C506" i="3"/>
  <c r="C509" i="3"/>
  <c r="C507" i="3"/>
  <c r="C510" i="3"/>
  <c r="C512" i="3"/>
  <c r="C511" i="3"/>
  <c r="C508" i="3"/>
  <c r="C513" i="3"/>
  <c r="C514" i="3"/>
  <c r="C516" i="3"/>
  <c r="C521" i="3"/>
  <c r="C522" i="3"/>
  <c r="C525" i="3"/>
  <c r="C523" i="3"/>
  <c r="C524" i="3"/>
  <c r="C526" i="3"/>
  <c r="C530" i="3"/>
  <c r="C531" i="3"/>
  <c r="C532" i="3"/>
  <c r="C533" i="3"/>
  <c r="C537" i="3"/>
  <c r="C534" i="3"/>
  <c r="C536" i="3"/>
  <c r="C535" i="3"/>
  <c r="C538" i="3"/>
  <c r="C539" i="3"/>
  <c r="C540" i="3"/>
  <c r="C543" i="3"/>
  <c r="C545" i="3"/>
  <c r="C546" i="3"/>
  <c r="C547" i="3"/>
  <c r="C548" i="3"/>
  <c r="C549" i="3"/>
  <c r="C550" i="3"/>
  <c r="C553" i="3"/>
  <c r="C554" i="3"/>
  <c r="C558" i="3"/>
  <c r="C557" i="3"/>
  <c r="C559" i="3"/>
  <c r="C561" i="3"/>
  <c r="C560" i="3"/>
  <c r="C556" i="3"/>
  <c r="C562" i="3"/>
  <c r="C564" i="3"/>
  <c r="C563" i="3"/>
  <c r="C566" i="3"/>
  <c r="C565" i="3"/>
  <c r="C567" i="3"/>
  <c r="C555" i="3"/>
  <c r="C569" i="3"/>
  <c r="C570" i="3"/>
  <c r="C571" i="3"/>
  <c r="C572" i="3"/>
  <c r="C574" i="3"/>
  <c r="C575" i="3"/>
  <c r="C576" i="3"/>
  <c r="C577" i="3"/>
  <c r="C579" i="3"/>
  <c r="C578" i="3"/>
  <c r="C580" i="3"/>
  <c r="C581" i="3"/>
  <c r="C582" i="3"/>
  <c r="C583" i="3"/>
  <c r="C584" i="3"/>
  <c r="C587" i="3"/>
  <c r="C588" i="3"/>
  <c r="C589" i="3"/>
  <c r="C590" i="3"/>
  <c r="C596" i="3"/>
  <c r="C592" i="3"/>
  <c r="C597" i="3"/>
  <c r="C595" i="3"/>
  <c r="C593" i="3"/>
  <c r="C591" i="3"/>
  <c r="C594" i="3"/>
  <c r="C598" i="3"/>
  <c r="C599" i="3"/>
  <c r="C600" i="3"/>
  <c r="C601" i="3"/>
  <c r="C604" i="3"/>
  <c r="C603" i="3"/>
  <c r="C605" i="3"/>
  <c r="C607" i="3"/>
  <c r="C606" i="3"/>
  <c r="C609" i="3"/>
  <c r="C610" i="3"/>
  <c r="C611" i="3"/>
  <c r="C612" i="3"/>
  <c r="C614" i="3"/>
  <c r="C613" i="3"/>
  <c r="C616" i="3"/>
  <c r="C623" i="3"/>
  <c r="C618" i="3"/>
  <c r="C621" i="3"/>
  <c r="C622" i="3"/>
  <c r="C619" i="3"/>
  <c r="C620" i="3"/>
  <c r="C624" i="3"/>
  <c r="C627" i="3"/>
  <c r="C628" i="3"/>
  <c r="C626" i="3"/>
  <c r="C629" i="3"/>
  <c r="C630" i="3"/>
  <c r="C631" i="3"/>
  <c r="C632" i="3"/>
  <c r="C634" i="3"/>
  <c r="C635" i="3"/>
  <c r="C636" i="3"/>
  <c r="C639" i="3"/>
  <c r="C640" i="3"/>
  <c r="C641" i="3"/>
  <c r="C644" i="3"/>
  <c r="C643" i="3"/>
  <c r="C645" i="3"/>
  <c r="C646" i="3"/>
  <c r="C642" i="3"/>
  <c r="C647" i="3"/>
  <c r="C648" i="3"/>
  <c r="C649" i="3"/>
  <c r="C654" i="3"/>
  <c r="C651" i="3"/>
  <c r="C652" i="3"/>
  <c r="C655" i="3"/>
  <c r="C650" i="3"/>
  <c r="C653" i="3"/>
  <c r="C657" i="3"/>
  <c r="C658" i="3"/>
  <c r="C659" i="3"/>
  <c r="C660" i="3"/>
  <c r="C662" i="3"/>
  <c r="C661" i="3"/>
  <c r="C663" i="3"/>
  <c r="C664" i="3"/>
  <c r="C666" i="3"/>
  <c r="Q52" i="3"/>
  <c r="Q58" i="3"/>
  <c r="Q60" i="3"/>
  <c r="Q53" i="3"/>
  <c r="Q55" i="3"/>
  <c r="Q57" i="3"/>
  <c r="Q59" i="3"/>
  <c r="Q54" i="3"/>
  <c r="Q56" i="3"/>
  <c r="Q67" i="3"/>
  <c r="Q68" i="3"/>
  <c r="Q70" i="3"/>
  <c r="Q51" i="3" l="1"/>
  <c r="N122" i="2"/>
  <c r="N121" i="2"/>
  <c r="N120" i="2"/>
  <c r="N119" i="2"/>
  <c r="N118" i="2"/>
  <c r="N117" i="2"/>
  <c r="I110" i="2" l="1"/>
  <c r="N111" i="2" l="1"/>
  <c r="N112" i="2"/>
  <c r="C3" i="3" l="1"/>
  <c r="E3" i="3" s="1"/>
  <c r="G3" i="3"/>
  <c r="I3" i="3"/>
  <c r="G22" i="3"/>
  <c r="C22" i="3"/>
  <c r="E22" i="3" s="1"/>
  <c r="Q22" i="3"/>
  <c r="Q41" i="3" l="1"/>
  <c r="Q42" i="3"/>
  <c r="C47" i="3"/>
  <c r="Q31" i="3"/>
  <c r="Q32" i="3"/>
  <c r="Q30" i="3"/>
  <c r="Q35" i="3"/>
  <c r="Q34" i="3"/>
  <c r="Q36" i="3"/>
  <c r="Q33" i="3"/>
  <c r="Q38" i="3"/>
  <c r="Q39" i="3"/>
  <c r="Q40" i="3"/>
  <c r="Q43" i="3"/>
  <c r="Q45" i="3"/>
  <c r="Q47" i="3"/>
  <c r="Q46" i="3"/>
  <c r="Q50" i="3"/>
  <c r="Q48" i="3"/>
  <c r="Q49" i="3"/>
  <c r="Q44" i="3"/>
  <c r="Q26" i="3"/>
  <c r="Q25" i="3"/>
  <c r="N104" i="2" l="1"/>
  <c r="N105" i="2"/>
  <c r="N79" i="2" l="1"/>
  <c r="N77" i="2"/>
  <c r="N76" i="2"/>
  <c r="N75" i="2"/>
  <c r="N74" i="2"/>
  <c r="I307" i="3" l="1"/>
  <c r="I308" i="3"/>
  <c r="I306" i="3"/>
  <c r="G307" i="3"/>
  <c r="G308" i="3"/>
  <c r="G306" i="3"/>
  <c r="I211" i="3"/>
  <c r="I218" i="3"/>
  <c r="I217" i="3"/>
  <c r="I220" i="3"/>
  <c r="I221" i="3"/>
  <c r="I227" i="3"/>
  <c r="I228" i="3"/>
  <c r="I231" i="3"/>
  <c r="I233" i="3"/>
  <c r="I235" i="3"/>
  <c r="G211" i="3"/>
  <c r="G218" i="3"/>
  <c r="G217" i="3"/>
  <c r="G220" i="3"/>
  <c r="G221" i="3"/>
  <c r="G222" i="3"/>
  <c r="G227" i="3"/>
  <c r="G228" i="3"/>
  <c r="G231" i="3"/>
  <c r="G233" i="3"/>
  <c r="G235" i="3"/>
  <c r="G179" i="3"/>
  <c r="G173" i="3"/>
  <c r="G154" i="3"/>
  <c r="G156" i="3"/>
  <c r="I154" i="3"/>
  <c r="I156" i="3"/>
  <c r="I81" i="3"/>
  <c r="I84" i="3"/>
  <c r="G84" i="3"/>
  <c r="G81" i="3"/>
  <c r="I74" i="3"/>
  <c r="I75" i="3"/>
  <c r="G74" i="3"/>
  <c r="G75" i="3"/>
  <c r="Q23" i="3"/>
  <c r="N53" i="2" l="1"/>
  <c r="C30" i="3" l="1"/>
  <c r="Q8" i="3"/>
  <c r="Q12" i="3"/>
  <c r="Q7" i="3"/>
  <c r="Q5" i="3"/>
  <c r="Q6" i="3"/>
  <c r="Q9" i="3"/>
  <c r="Q11" i="3"/>
  <c r="Q14" i="3"/>
  <c r="Q13" i="3"/>
  <c r="Q18" i="3"/>
  <c r="Q16" i="3"/>
  <c r="Q21" i="3"/>
  <c r="Q15" i="3"/>
  <c r="Q17" i="3"/>
  <c r="Q20" i="3"/>
  <c r="Q10" i="3"/>
  <c r="N50" i="2" l="1"/>
  <c r="I50" i="2"/>
  <c r="G50" i="2"/>
  <c r="C50" i="2"/>
  <c r="E50" i="2" s="1"/>
  <c r="I10" i="2"/>
  <c r="I11" i="2"/>
  <c r="I26" i="2"/>
  <c r="I27" i="2"/>
  <c r="E128" i="62" l="1"/>
  <c r="I151" i="62" l="1"/>
  <c r="I150" i="62"/>
  <c r="I148" i="62"/>
  <c r="I140" i="62"/>
  <c r="I130" i="62"/>
  <c r="I129" i="62"/>
  <c r="I128" i="62"/>
  <c r="I127" i="62"/>
  <c r="I125" i="62"/>
  <c r="I124" i="62"/>
  <c r="I116" i="62"/>
  <c r="I115" i="62"/>
  <c r="I114" i="62"/>
  <c r="I112" i="62"/>
  <c r="I105" i="62"/>
  <c r="I102" i="62"/>
  <c r="I88" i="62"/>
  <c r="I87" i="62"/>
  <c r="I86" i="62"/>
  <c r="I85" i="62"/>
  <c r="I84" i="62"/>
  <c r="I83" i="62"/>
  <c r="I82" i="62"/>
  <c r="I81" i="62"/>
  <c r="I80" i="62"/>
  <c r="I79" i="62"/>
  <c r="I78" i="62"/>
  <c r="I77" i="62"/>
  <c r="I76" i="62"/>
  <c r="I74" i="62"/>
  <c r="I73" i="62"/>
  <c r="I72" i="62"/>
  <c r="I71" i="62"/>
  <c r="I68" i="62"/>
  <c r="I66" i="62"/>
  <c r="I64" i="62"/>
  <c r="I63" i="62"/>
  <c r="I61" i="62"/>
  <c r="I60" i="62"/>
  <c r="I59" i="62"/>
  <c r="I57" i="62"/>
  <c r="I56" i="62"/>
  <c r="I54" i="62"/>
  <c r="I53" i="62"/>
  <c r="I51" i="62"/>
  <c r="I50" i="62"/>
  <c r="I49" i="62"/>
  <c r="I48" i="62"/>
  <c r="I47" i="62"/>
  <c r="I46" i="62"/>
  <c r="I45" i="62"/>
  <c r="I43" i="62"/>
  <c r="I42" i="62"/>
  <c r="I41" i="62"/>
  <c r="I40" i="62"/>
  <c r="I38" i="62"/>
  <c r="I37" i="62"/>
  <c r="I36" i="62"/>
  <c r="I35" i="62"/>
  <c r="I34" i="62"/>
  <c r="I33" i="62"/>
  <c r="I30" i="62"/>
  <c r="I29" i="62"/>
  <c r="I27" i="62"/>
  <c r="I24" i="62"/>
  <c r="I17" i="62"/>
  <c r="I12" i="62"/>
  <c r="E126" i="62" l="1"/>
  <c r="I126" i="62" s="1"/>
  <c r="E123" i="62" l="1"/>
  <c r="I123" i="62" s="1"/>
  <c r="E122" i="62"/>
  <c r="I122" i="62" s="1"/>
  <c r="D121" i="62"/>
  <c r="E121" i="62"/>
  <c r="D119" i="62"/>
  <c r="D120" i="62"/>
  <c r="E120" i="62"/>
  <c r="E118" i="62"/>
  <c r="I118" i="62" s="1"/>
  <c r="E117" i="62"/>
  <c r="D143" i="62"/>
  <c r="E143" i="62"/>
  <c r="D144" i="62"/>
  <c r="E144" i="62"/>
  <c r="D145" i="62"/>
  <c r="E145" i="62"/>
  <c r="D146" i="62"/>
  <c r="E146" i="62"/>
  <c r="D147" i="62"/>
  <c r="E147" i="62"/>
  <c r="D142" i="62"/>
  <c r="E142" i="62"/>
  <c r="D133" i="62"/>
  <c r="E133" i="62"/>
  <c r="D134" i="62"/>
  <c r="E134" i="62"/>
  <c r="D135" i="62"/>
  <c r="E135" i="62"/>
  <c r="D136" i="62"/>
  <c r="E136" i="62"/>
  <c r="D137" i="62"/>
  <c r="I137" i="62" s="1"/>
  <c r="D138" i="62"/>
  <c r="E138" i="62"/>
  <c r="E139" i="62"/>
  <c r="I139" i="62" s="1"/>
  <c r="D132" i="62"/>
  <c r="E132" i="62"/>
  <c r="D108" i="62"/>
  <c r="E108" i="62"/>
  <c r="D109" i="62"/>
  <c r="E109" i="62"/>
  <c r="D110" i="62"/>
  <c r="E110" i="62"/>
  <c r="D111" i="62"/>
  <c r="E111" i="62"/>
  <c r="D107" i="62"/>
  <c r="E107" i="62"/>
  <c r="D104" i="62"/>
  <c r="E104" i="62"/>
  <c r="D103" i="62"/>
  <c r="E103" i="62"/>
  <c r="D101" i="62"/>
  <c r="E101" i="62"/>
  <c r="D100" i="62"/>
  <c r="E100" i="62"/>
  <c r="D99" i="62"/>
  <c r="E99" i="62"/>
  <c r="D98" i="62"/>
  <c r="E98" i="62"/>
  <c r="D92" i="62"/>
  <c r="E92" i="62"/>
  <c r="D93" i="62"/>
  <c r="E93" i="62"/>
  <c r="D94" i="62"/>
  <c r="E94" i="62"/>
  <c r="D95" i="62"/>
  <c r="E95" i="62"/>
  <c r="D96" i="62"/>
  <c r="E96" i="62"/>
  <c r="D97" i="62"/>
  <c r="I97" i="62" s="1"/>
  <c r="D91" i="62"/>
  <c r="E91" i="62"/>
  <c r="E90" i="62"/>
  <c r="D90" i="62"/>
  <c r="E75" i="62"/>
  <c r="I75" i="62" s="1"/>
  <c r="E70" i="62"/>
  <c r="E69" i="62" s="1"/>
  <c r="D70" i="62"/>
  <c r="D69" i="62" s="1"/>
  <c r="D67" i="62"/>
  <c r="D65" i="62" s="1"/>
  <c r="E67" i="62"/>
  <c r="E65" i="62" s="1"/>
  <c r="E26" i="62"/>
  <c r="I26" i="62" s="1"/>
  <c r="E23" i="62"/>
  <c r="E22" i="62"/>
  <c r="E21" i="62"/>
  <c r="E20" i="62"/>
  <c r="E19" i="62"/>
  <c r="E16" i="62"/>
  <c r="E15" i="62"/>
  <c r="E14" i="62"/>
  <c r="E11" i="62"/>
  <c r="E10" i="62"/>
  <c r="E9" i="62"/>
  <c r="E8" i="62"/>
  <c r="E7" i="62"/>
  <c r="D25" i="62"/>
  <c r="D23" i="62"/>
  <c r="D22" i="62"/>
  <c r="D21" i="62"/>
  <c r="D20" i="62"/>
  <c r="D19" i="62"/>
  <c r="D16" i="62"/>
  <c r="D15" i="62"/>
  <c r="D14" i="62"/>
  <c r="D11" i="62"/>
  <c r="D10" i="62"/>
  <c r="D9" i="62"/>
  <c r="D8" i="62"/>
  <c r="D7" i="62"/>
  <c r="E44" i="62"/>
  <c r="I44" i="62" s="1"/>
  <c r="E39" i="62"/>
  <c r="I39" i="62" s="1"/>
  <c r="D28" i="62"/>
  <c r="H147" i="62"/>
  <c r="H146" i="62"/>
  <c r="H145" i="62"/>
  <c r="H144" i="62"/>
  <c r="H143" i="62"/>
  <c r="H142" i="62"/>
  <c r="G141" i="62"/>
  <c r="F141" i="62"/>
  <c r="H139" i="62"/>
  <c r="H138" i="62"/>
  <c r="H137" i="62"/>
  <c r="H136" i="62"/>
  <c r="H135" i="62"/>
  <c r="H134" i="62"/>
  <c r="H133" i="62"/>
  <c r="H132" i="62"/>
  <c r="G131" i="62"/>
  <c r="F131" i="62"/>
  <c r="H129" i="62"/>
  <c r="H128" i="62"/>
  <c r="H127" i="62"/>
  <c r="H126" i="62"/>
  <c r="H125" i="62"/>
  <c r="H124" i="62"/>
  <c r="H123" i="62"/>
  <c r="H122" i="62"/>
  <c r="H121" i="62"/>
  <c r="H120" i="62"/>
  <c r="H119" i="62"/>
  <c r="H118" i="62"/>
  <c r="H117" i="62"/>
  <c r="H116" i="62"/>
  <c r="H115" i="62"/>
  <c r="H114" i="62"/>
  <c r="G113" i="62"/>
  <c r="F113" i="62"/>
  <c r="H111" i="62"/>
  <c r="H110" i="62"/>
  <c r="H109" i="62"/>
  <c r="H108" i="62"/>
  <c r="H107" i="62"/>
  <c r="G106" i="62"/>
  <c r="F106" i="62"/>
  <c r="H104" i="62"/>
  <c r="H103" i="62"/>
  <c r="H102" i="62"/>
  <c r="H101" i="62"/>
  <c r="H100" i="62"/>
  <c r="H99" i="62"/>
  <c r="H98" i="62"/>
  <c r="H97" i="62"/>
  <c r="H96" i="62"/>
  <c r="H95" i="62"/>
  <c r="H94" i="62"/>
  <c r="H93" i="62"/>
  <c r="H92" i="62"/>
  <c r="H91" i="62"/>
  <c r="H90" i="62"/>
  <c r="G89" i="62"/>
  <c r="F89" i="62"/>
  <c r="H87" i="62"/>
  <c r="H86" i="62"/>
  <c r="H85" i="62"/>
  <c r="H84" i="62"/>
  <c r="H83" i="62"/>
  <c r="H82" i="62"/>
  <c r="H81" i="62"/>
  <c r="H80" i="62"/>
  <c r="H79" i="62"/>
  <c r="H78" i="62"/>
  <c r="H77" i="62"/>
  <c r="H76" i="62"/>
  <c r="H75" i="62"/>
  <c r="H74" i="62"/>
  <c r="H73" i="62"/>
  <c r="H72" i="62"/>
  <c r="H71" i="62"/>
  <c r="H70" i="62"/>
  <c r="G69" i="62"/>
  <c r="F69" i="62"/>
  <c r="H66" i="62"/>
  <c r="G65" i="62"/>
  <c r="F65" i="62"/>
  <c r="H63" i="62"/>
  <c r="G62" i="62"/>
  <c r="F62" i="62"/>
  <c r="E62" i="62"/>
  <c r="I62" i="62" s="1"/>
  <c r="H60" i="62"/>
  <c r="H59" i="62"/>
  <c r="G58" i="62"/>
  <c r="F58" i="62"/>
  <c r="E58" i="62"/>
  <c r="I58" i="62" s="1"/>
  <c r="H56" i="62"/>
  <c r="G55" i="62"/>
  <c r="F55" i="62"/>
  <c r="E55" i="62"/>
  <c r="I55" i="62" s="1"/>
  <c r="H53" i="62"/>
  <c r="G52" i="62"/>
  <c r="F52" i="62"/>
  <c r="E52" i="62"/>
  <c r="I52" i="62" s="1"/>
  <c r="H50" i="62"/>
  <c r="H49" i="62"/>
  <c r="H48" i="62"/>
  <c r="H47" i="62"/>
  <c r="H46" i="62"/>
  <c r="H45" i="62"/>
  <c r="G44" i="62"/>
  <c r="F44" i="62"/>
  <c r="H42" i="62"/>
  <c r="H41" i="62"/>
  <c r="H40" i="62"/>
  <c r="G39" i="62"/>
  <c r="F39" i="62"/>
  <c r="H37" i="62"/>
  <c r="H36" i="62"/>
  <c r="H35" i="62"/>
  <c r="H34" i="62"/>
  <c r="H33" i="62"/>
  <c r="G32" i="62"/>
  <c r="F32" i="62"/>
  <c r="E32" i="62"/>
  <c r="I32" i="62" s="1"/>
  <c r="G28" i="62"/>
  <c r="F28" i="62"/>
  <c r="E28" i="62"/>
  <c r="H26" i="62"/>
  <c r="G25" i="62"/>
  <c r="F25" i="62"/>
  <c r="H23" i="62"/>
  <c r="H22" i="62"/>
  <c r="H21" i="62"/>
  <c r="H20" i="62"/>
  <c r="H19" i="62"/>
  <c r="G18" i="62"/>
  <c r="F18" i="62"/>
  <c r="H16" i="62"/>
  <c r="H15" i="62"/>
  <c r="H14" i="62"/>
  <c r="G13" i="62"/>
  <c r="F13" i="62"/>
  <c r="H11" i="62"/>
  <c r="H10" i="62"/>
  <c r="H9" i="62"/>
  <c r="H8" i="62"/>
  <c r="H7" i="62"/>
  <c r="G6" i="62"/>
  <c r="F6" i="62"/>
  <c r="C18" i="3"/>
  <c r="G18" i="3"/>
  <c r="I18" i="3"/>
  <c r="E113" i="62" l="1"/>
  <c r="D6" i="62"/>
  <c r="D18" i="62"/>
  <c r="E6" i="62"/>
  <c r="E18" i="62"/>
  <c r="E89" i="62"/>
  <c r="E131" i="62"/>
  <c r="I131" i="62" s="1"/>
  <c r="D89" i="62"/>
  <c r="E141" i="62"/>
  <c r="I119" i="62"/>
  <c r="D113" i="62"/>
  <c r="D13" i="62"/>
  <c r="D141" i="62"/>
  <c r="I20" i="62"/>
  <c r="I91" i="62"/>
  <c r="H62" i="62"/>
  <c r="I19" i="62"/>
  <c r="G31" i="62"/>
  <c r="I11" i="62"/>
  <c r="H39" i="62"/>
  <c r="I70" i="62"/>
  <c r="I8" i="62"/>
  <c r="H69" i="62"/>
  <c r="H55" i="62"/>
  <c r="H18" i="62"/>
  <c r="E25" i="62"/>
  <c r="I25" i="62" s="1"/>
  <c r="H131" i="62"/>
  <c r="I14" i="62"/>
  <c r="I28" i="62"/>
  <c r="I7" i="62"/>
  <c r="I23" i="62"/>
  <c r="H141" i="62"/>
  <c r="I138" i="62"/>
  <c r="H44" i="62"/>
  <c r="H106" i="62"/>
  <c r="E31" i="62"/>
  <c r="I31" i="62" s="1"/>
  <c r="I69" i="62"/>
  <c r="I96" i="62"/>
  <c r="I94" i="62"/>
  <c r="I92" i="62"/>
  <c r="I99" i="62"/>
  <c r="I101" i="62"/>
  <c r="I104" i="62"/>
  <c r="I111" i="62"/>
  <c r="I109" i="62"/>
  <c r="I132" i="62"/>
  <c r="I135" i="62"/>
  <c r="I133" i="62"/>
  <c r="I147" i="62"/>
  <c r="I145" i="62"/>
  <c r="I143" i="62"/>
  <c r="I121" i="62"/>
  <c r="I9" i="62"/>
  <c r="I15" i="62"/>
  <c r="I21" i="62"/>
  <c r="E106" i="62"/>
  <c r="I120" i="62"/>
  <c r="H13" i="62"/>
  <c r="I10" i="62"/>
  <c r="I16" i="62"/>
  <c r="I22" i="62"/>
  <c r="I67" i="62"/>
  <c r="I90" i="62"/>
  <c r="I95" i="62"/>
  <c r="I93" i="62"/>
  <c r="I98" i="62"/>
  <c r="I100" i="62"/>
  <c r="I103" i="62"/>
  <c r="D106" i="62"/>
  <c r="I107" i="62"/>
  <c r="I110" i="62"/>
  <c r="I108" i="62"/>
  <c r="I136" i="62"/>
  <c r="I134" i="62"/>
  <c r="I142" i="62"/>
  <c r="I146" i="62"/>
  <c r="I144" i="62"/>
  <c r="I117" i="62"/>
  <c r="I65" i="62"/>
  <c r="E13" i="62"/>
  <c r="H28" i="62"/>
  <c r="F5" i="62"/>
  <c r="H25" i="62"/>
  <c r="H65" i="62"/>
  <c r="G5" i="62"/>
  <c r="H6" i="62"/>
  <c r="F31" i="62"/>
  <c r="H32" i="62"/>
  <c r="H52" i="62"/>
  <c r="H58" i="62"/>
  <c r="H89" i="62"/>
  <c r="H113" i="62"/>
  <c r="C4116" i="2"/>
  <c r="G4115" i="2"/>
  <c r="D5" i="62" l="1"/>
  <c r="I13" i="62"/>
  <c r="D149" i="62"/>
  <c r="I141" i="62"/>
  <c r="I113" i="62"/>
  <c r="H5" i="62"/>
  <c r="E5" i="62"/>
  <c r="E149" i="62" s="1"/>
  <c r="I18" i="62"/>
  <c r="I89" i="62"/>
  <c r="I6" i="62"/>
  <c r="I106" i="62"/>
  <c r="H31" i="62"/>
  <c r="G149" i="62"/>
  <c r="F149" i="62"/>
  <c r="I149" i="62" l="1"/>
  <c r="I5" i="62"/>
  <c r="H149" i="62"/>
  <c r="H153" i="62" s="1"/>
  <c r="N4116" i="2"/>
  <c r="I4116" i="2"/>
  <c r="G4116" i="2"/>
  <c r="I4117" i="2" l="1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G4053" i="2"/>
  <c r="I4053" i="2"/>
  <c r="I4039" i="2" l="1"/>
  <c r="I4014" i="2" l="1"/>
  <c r="I4025" i="2"/>
  <c r="I4011" i="2"/>
  <c r="I4009" i="2" l="1"/>
  <c r="I4010" i="2"/>
  <c r="I3998" i="2" l="1"/>
  <c r="I3983" i="2"/>
  <c r="I3923" i="2" l="1"/>
  <c r="I3924" i="2"/>
  <c r="I3927" i="2"/>
  <c r="I3922" i="2"/>
  <c r="G3922" i="2"/>
  <c r="H104" i="1" l="1"/>
  <c r="I104" i="1" s="1"/>
  <c r="I3862" i="2" l="1"/>
  <c r="G3823" i="2" l="1"/>
  <c r="I3823" i="2"/>
  <c r="I3824" i="2"/>
  <c r="I3822" i="2"/>
  <c r="I3821" i="2"/>
  <c r="I3820" i="2"/>
  <c r="I3819" i="2"/>
  <c r="I3818" i="2"/>
  <c r="I3817" i="2"/>
  <c r="I3816" i="2"/>
  <c r="I3815" i="2"/>
  <c r="I3814" i="2"/>
  <c r="I3813" i="2"/>
  <c r="I3812" i="2"/>
  <c r="G3810" i="2" l="1"/>
  <c r="C3728" i="2" l="1"/>
  <c r="C3727" i="2"/>
  <c r="G3727" i="2"/>
  <c r="G3728" i="2"/>
  <c r="I3727" i="2"/>
  <c r="I3728" i="2"/>
  <c r="G3685" i="2" l="1"/>
  <c r="I3685" i="2"/>
  <c r="I3541" i="2" l="1"/>
  <c r="G3619" i="2" l="1"/>
  <c r="G3620" i="2"/>
  <c r="I3619" i="2"/>
  <c r="I3620" i="2"/>
  <c r="G3556" i="2" l="1"/>
  <c r="I3520" i="2" l="1"/>
  <c r="I3523" i="2" l="1"/>
  <c r="G3479" i="2" l="1"/>
  <c r="G3480" i="2"/>
  <c r="G3481" i="2"/>
  <c r="G3482" i="2"/>
  <c r="I3481" i="2"/>
  <c r="I3479" i="2" l="1"/>
  <c r="I3480" i="2"/>
  <c r="I3482" i="2"/>
  <c r="G3476" i="2" l="1"/>
  <c r="G3477" i="2"/>
  <c r="G3478" i="2"/>
  <c r="I3476" i="2"/>
  <c r="I3477" i="2"/>
  <c r="I3478" i="2"/>
  <c r="G3454" i="2"/>
  <c r="I3416" i="2" l="1"/>
  <c r="G3416" i="2"/>
  <c r="I3402" i="2"/>
  <c r="G3344" i="2" l="1"/>
  <c r="I3344" i="2"/>
  <c r="N3317" i="2" l="1"/>
  <c r="I3316" i="2"/>
  <c r="G3316" i="2"/>
  <c r="C3274" i="2" l="1"/>
  <c r="C3273" i="2"/>
  <c r="C3260" i="2"/>
  <c r="C3258" i="2"/>
  <c r="N3273" i="2" l="1"/>
  <c r="N3274" i="2"/>
  <c r="I3273" i="2"/>
  <c r="I3274" i="2"/>
  <c r="G3273" i="2"/>
  <c r="G3274" i="2"/>
  <c r="N3258" i="2"/>
  <c r="N3260" i="2"/>
  <c r="G3258" i="2"/>
  <c r="G3260" i="2"/>
  <c r="I3258" i="2"/>
  <c r="I3260" i="2"/>
  <c r="G3245" i="2"/>
  <c r="C3245" i="2"/>
  <c r="I3245" i="2"/>
  <c r="N3245" i="2"/>
  <c r="C3232" i="2"/>
  <c r="G3231" i="2"/>
  <c r="C3231" i="2"/>
  <c r="N3231" i="2"/>
  <c r="I3231" i="2"/>
  <c r="G3232" i="2"/>
  <c r="I3232" i="2"/>
  <c r="I3233" i="2" l="1"/>
  <c r="G3233" i="2"/>
  <c r="G931" i="3" l="1"/>
  <c r="G917" i="3"/>
  <c r="G879" i="3"/>
  <c r="G665" i="3"/>
  <c r="I3209" i="2"/>
  <c r="I3210" i="2"/>
  <c r="I3211" i="2"/>
  <c r="G3191" i="2" l="1"/>
  <c r="G3194" i="2"/>
  <c r="C3194" i="2"/>
  <c r="E3194" i="2" s="1"/>
  <c r="C3191" i="2"/>
  <c r="E3191" i="2" s="1"/>
  <c r="I3191" i="2"/>
  <c r="I3194" i="2"/>
  <c r="B9" i="42" l="1"/>
  <c r="G3155" i="2" l="1"/>
  <c r="D13" i="41" l="1"/>
  <c r="D12" i="41"/>
  <c r="D11" i="41"/>
  <c r="D10" i="41"/>
  <c r="D9" i="41"/>
  <c r="D8" i="41"/>
  <c r="D7" i="41"/>
  <c r="D6" i="41"/>
  <c r="D5" i="41"/>
  <c r="D4" i="41"/>
  <c r="D3" i="41"/>
  <c r="D2" i="41"/>
  <c r="D14" i="41" l="1"/>
  <c r="D15" i="41" s="1"/>
  <c r="I3124" i="2"/>
  <c r="I3097" i="2" l="1"/>
  <c r="I3110" i="2"/>
  <c r="I3111" i="2"/>
  <c r="I3112" i="2"/>
  <c r="G3097" i="2"/>
  <c r="I3083" i="2" l="1"/>
  <c r="G3032" i="2" l="1"/>
  <c r="G3033" i="2"/>
  <c r="G3034" i="2"/>
  <c r="G3035" i="2"/>
  <c r="G3036" i="2"/>
  <c r="G3037" i="2"/>
  <c r="G3038" i="2"/>
  <c r="I2974" i="2" l="1"/>
  <c r="G2974" i="2"/>
  <c r="C2974" i="2"/>
  <c r="E2974" i="2" s="1"/>
  <c r="N2839" i="2" l="1"/>
  <c r="I2839" i="2"/>
  <c r="G2839" i="2"/>
  <c r="C2839" i="2"/>
  <c r="D2839" i="2" l="1"/>
  <c r="E2839" i="2"/>
  <c r="F2839" i="2" s="1"/>
  <c r="C2934" i="2"/>
  <c r="D2934" i="2" s="1"/>
  <c r="G2934" i="2"/>
  <c r="I2934" i="2"/>
  <c r="E2934" i="2" l="1"/>
  <c r="F2934" i="2" s="1"/>
  <c r="G2936" i="2"/>
  <c r="C2936" i="2"/>
  <c r="E2936" i="2" s="1"/>
  <c r="I2936" i="2"/>
  <c r="N2930" i="2"/>
  <c r="I2930" i="2"/>
  <c r="G2930" i="2"/>
  <c r="C2930" i="2"/>
  <c r="E2930" i="2" s="1"/>
  <c r="G956" i="3" l="1"/>
  <c r="G648" i="3"/>
  <c r="H146" i="1" l="1"/>
  <c r="I146" i="1" s="1"/>
  <c r="H145" i="1"/>
  <c r="I145" i="1" s="1"/>
  <c r="H144" i="1"/>
  <c r="I144" i="1" s="1"/>
  <c r="H143" i="1"/>
  <c r="I143" i="1" s="1"/>
  <c r="H142" i="1"/>
  <c r="I142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32" i="1"/>
  <c r="I132" i="1" s="1"/>
  <c r="H131" i="1"/>
  <c r="I131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H114" i="1"/>
  <c r="I114" i="1" s="1"/>
  <c r="H113" i="1"/>
  <c r="I113" i="1" s="1"/>
  <c r="H110" i="1"/>
  <c r="I110" i="1" s="1"/>
  <c r="H109" i="1"/>
  <c r="I109" i="1" s="1"/>
  <c r="H108" i="1"/>
  <c r="I108" i="1" s="1"/>
  <c r="H106" i="1"/>
  <c r="I106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6" i="1"/>
  <c r="I66" i="1" s="1"/>
  <c r="H63" i="1"/>
  <c r="H60" i="1"/>
  <c r="H59" i="1"/>
  <c r="H56" i="1"/>
  <c r="H53" i="1"/>
  <c r="H50" i="1"/>
  <c r="H49" i="1"/>
  <c r="H48" i="1"/>
  <c r="H47" i="1"/>
  <c r="H46" i="1"/>
  <c r="H45" i="1"/>
  <c r="H42" i="1"/>
  <c r="H41" i="1"/>
  <c r="H40" i="1"/>
  <c r="H37" i="1"/>
  <c r="H36" i="1"/>
  <c r="H35" i="1"/>
  <c r="H34" i="1"/>
  <c r="H33" i="1"/>
  <c r="H29" i="1"/>
  <c r="I29" i="1" s="1"/>
  <c r="H26" i="1"/>
  <c r="I26" i="1" s="1"/>
  <c r="H23" i="1"/>
  <c r="I23" i="1" s="1"/>
  <c r="H22" i="1"/>
  <c r="I22" i="1" s="1"/>
  <c r="H21" i="1"/>
  <c r="I21" i="1" s="1"/>
  <c r="H20" i="1"/>
  <c r="I20" i="1" s="1"/>
  <c r="H19" i="1"/>
  <c r="I19" i="1" s="1"/>
  <c r="H16" i="1"/>
  <c r="I16" i="1" s="1"/>
  <c r="H15" i="1"/>
  <c r="I15" i="1" s="1"/>
  <c r="H14" i="1"/>
  <c r="I14" i="1" s="1"/>
  <c r="H11" i="1"/>
  <c r="I11" i="1" s="1"/>
  <c r="H10" i="1"/>
  <c r="I10" i="1" s="1"/>
  <c r="H9" i="1"/>
  <c r="I9" i="1" s="1"/>
  <c r="H8" i="1"/>
  <c r="I8" i="1" s="1"/>
  <c r="H7" i="1"/>
  <c r="I7" i="1" s="1"/>
  <c r="N2814" i="2" l="1"/>
  <c r="N2815" i="2"/>
  <c r="H89" i="1" l="1"/>
  <c r="I89" i="1" s="1"/>
  <c r="G2714" i="2" l="1"/>
  <c r="G816" i="3" l="1"/>
  <c r="G851" i="3" l="1"/>
  <c r="C851" i="3"/>
  <c r="N2473" i="2" l="1"/>
  <c r="I2473" i="2"/>
  <c r="C2473" i="2"/>
  <c r="E2473" i="2" s="1"/>
  <c r="C2437" i="2" l="1"/>
  <c r="E2437" i="2" s="1"/>
  <c r="N2437" i="2"/>
  <c r="G2437" i="2"/>
  <c r="I2437" i="2"/>
  <c r="G2436" i="2"/>
  <c r="I2436" i="2"/>
  <c r="C935" i="3" l="1"/>
  <c r="C936" i="3"/>
  <c r="C937" i="3"/>
  <c r="G935" i="3"/>
  <c r="G936" i="3"/>
  <c r="G937" i="3"/>
  <c r="G938" i="3"/>
  <c r="G941" i="3"/>
  <c r="G943" i="3"/>
  <c r="G942" i="3"/>
  <c r="G946" i="3"/>
  <c r="G905" i="3" l="1"/>
  <c r="G907" i="3" l="1"/>
  <c r="G909" i="3"/>
  <c r="G914" i="3"/>
  <c r="C905" i="3"/>
  <c r="C909" i="3"/>
  <c r="C914" i="3"/>
  <c r="C921" i="3" l="1"/>
  <c r="G921" i="3"/>
  <c r="G2407" i="2" l="1"/>
  <c r="G880" i="3"/>
  <c r="G882" i="3"/>
  <c r="G881" i="3"/>
  <c r="G883" i="3"/>
  <c r="G884" i="3"/>
  <c r="C880" i="3"/>
  <c r="C882" i="3"/>
  <c r="C881" i="3"/>
  <c r="C883" i="3"/>
  <c r="C884" i="3"/>
  <c r="C34" i="3" l="1"/>
  <c r="C35" i="3"/>
  <c r="C862" i="3"/>
  <c r="G860" i="3"/>
  <c r="G861" i="3"/>
  <c r="G862" i="3"/>
  <c r="G876" i="3"/>
  <c r="C876" i="3"/>
  <c r="C861" i="3"/>
  <c r="C860" i="3"/>
  <c r="F2162" i="2" l="1"/>
  <c r="E2162" i="2"/>
  <c r="D2162" i="2"/>
  <c r="E2108" i="2"/>
  <c r="F2108" i="2" s="1"/>
  <c r="D2108" i="2"/>
  <c r="F1777" i="2"/>
  <c r="E1777" i="2"/>
  <c r="D1777" i="2"/>
  <c r="F1761" i="2"/>
  <c r="E1761" i="2"/>
  <c r="D1761" i="2"/>
  <c r="E1275" i="2"/>
  <c r="F1275" i="2" s="1"/>
  <c r="D1275" i="2"/>
  <c r="C1581" i="2"/>
  <c r="G1581" i="2"/>
  <c r="I1581" i="2"/>
  <c r="N1581" i="2"/>
  <c r="E1581" i="2" l="1"/>
  <c r="F1581" i="2" s="1"/>
  <c r="D1581" i="2"/>
  <c r="N2348" i="2" l="1"/>
  <c r="N2328" i="2" l="1"/>
  <c r="N2327" i="2"/>
  <c r="N2326" i="2"/>
  <c r="N2325" i="2"/>
  <c r="N2324" i="2"/>
  <c r="N2323" i="2"/>
  <c r="N2322" i="2"/>
  <c r="N2321" i="2"/>
  <c r="N2316" i="2"/>
  <c r="G826" i="3" l="1"/>
  <c r="G827" i="3"/>
  <c r="G828" i="3"/>
  <c r="G811" i="3"/>
  <c r="C811" i="3"/>
  <c r="C840" i="3"/>
  <c r="G840" i="3"/>
  <c r="G834" i="3" l="1"/>
  <c r="G836" i="3"/>
  <c r="G837" i="3"/>
  <c r="C837" i="3"/>
  <c r="C836" i="3"/>
  <c r="C834" i="3"/>
  <c r="C828" i="3"/>
  <c r="C827" i="3"/>
  <c r="C826" i="3"/>
  <c r="G825" i="3" l="1"/>
  <c r="C825" i="3"/>
  <c r="I811" i="3" l="1"/>
  <c r="G2279" i="2"/>
  <c r="N2162" i="2" l="1"/>
  <c r="I2162" i="2"/>
  <c r="G2162" i="2"/>
  <c r="C2151" i="2"/>
  <c r="I2151" i="2"/>
  <c r="N2151" i="2"/>
  <c r="E2151" i="2" l="1"/>
  <c r="F2151" i="2" s="1"/>
  <c r="D2151" i="2"/>
  <c r="C2280" i="2"/>
  <c r="C2281" i="2"/>
  <c r="G2280" i="2"/>
  <c r="G2281" i="2"/>
  <c r="N2280" i="2"/>
  <c r="N2281" i="2"/>
  <c r="I2280" i="2"/>
  <c r="I2281" i="2"/>
  <c r="E2281" i="2" l="1"/>
  <c r="F2281" i="2" s="1"/>
  <c r="D2281" i="2"/>
  <c r="D2280" i="2"/>
  <c r="E2280" i="2"/>
  <c r="F2280" i="2" s="1"/>
  <c r="C816" i="3"/>
  <c r="I816" i="3" l="1"/>
  <c r="C818" i="3"/>
  <c r="C820" i="3"/>
  <c r="C819" i="3"/>
  <c r="N2231" i="2" l="1"/>
  <c r="N2230" i="2"/>
  <c r="N2229" i="2"/>
  <c r="N2228" i="2"/>
  <c r="N2227" i="2"/>
  <c r="N2226" i="2"/>
  <c r="N2225" i="2"/>
  <c r="N2224" i="2"/>
  <c r="N2223" i="2"/>
  <c r="N2216" i="2" l="1"/>
  <c r="N2215" i="2"/>
  <c r="N2214" i="2"/>
  <c r="N2213" i="2"/>
  <c r="N2212" i="2"/>
  <c r="N2211" i="2"/>
  <c r="N2210" i="2"/>
  <c r="N2209" i="2"/>
  <c r="G2184" i="2" l="1"/>
  <c r="C2184" i="2"/>
  <c r="I2184" i="2"/>
  <c r="E2184" i="2" l="1"/>
  <c r="F2184" i="2" s="1"/>
  <c r="D2184" i="2"/>
  <c r="G2108" i="2" l="1"/>
  <c r="C762" i="3" l="1"/>
  <c r="C761" i="3"/>
  <c r="C759" i="3"/>
  <c r="G759" i="3"/>
  <c r="G761" i="3"/>
  <c r="G762" i="3"/>
  <c r="I762" i="3" l="1"/>
  <c r="I761" i="3"/>
  <c r="I759" i="3"/>
  <c r="N2150" i="2" l="1"/>
  <c r="N2149" i="2"/>
  <c r="N2148" i="2"/>
  <c r="N2147" i="2"/>
  <c r="N2146" i="2"/>
  <c r="N2145" i="2"/>
  <c r="N2144" i="2"/>
  <c r="N2139" i="2"/>
  <c r="G2107" i="2" l="1"/>
  <c r="C2107" i="2"/>
  <c r="N2107" i="2"/>
  <c r="I2107" i="2"/>
  <c r="I2108" i="2"/>
  <c r="E2107" i="2" l="1"/>
  <c r="F2107" i="2" s="1"/>
  <c r="D2107" i="2"/>
  <c r="G2095" i="2"/>
  <c r="G2045" i="2"/>
  <c r="C2095" i="2"/>
  <c r="C2045" i="2"/>
  <c r="I2045" i="2"/>
  <c r="N2095" i="2"/>
  <c r="I2095" i="2"/>
  <c r="E2095" i="2" l="1"/>
  <c r="F2095" i="2" s="1"/>
  <c r="D2095" i="2"/>
  <c r="D2045" i="2"/>
  <c r="E2045" i="2"/>
  <c r="F2045" i="2" s="1"/>
  <c r="G1986" i="2" l="1"/>
  <c r="C1986" i="2"/>
  <c r="N1986" i="2"/>
  <c r="I1986" i="2"/>
  <c r="G1985" i="2"/>
  <c r="C1985" i="2"/>
  <c r="I1985" i="2"/>
  <c r="N1985" i="2"/>
  <c r="E1985" i="2" l="1"/>
  <c r="F1985" i="2" s="1"/>
  <c r="D1985" i="2"/>
  <c r="E1986" i="2"/>
  <c r="F1986" i="2" s="1"/>
  <c r="D1986" i="2"/>
  <c r="C675" i="3"/>
  <c r="G1992" i="2"/>
  <c r="G1973" i="2" l="1"/>
  <c r="C1973" i="2"/>
  <c r="I1973" i="2"/>
  <c r="N1973" i="2"/>
  <c r="E1973" i="2" l="1"/>
  <c r="F1973" i="2" s="1"/>
  <c r="D1973" i="2"/>
  <c r="N1932" i="2"/>
  <c r="N1946" i="2"/>
  <c r="I1946" i="2" l="1"/>
  <c r="G1946" i="2" l="1"/>
  <c r="C1946" i="2"/>
  <c r="E1946" i="2" l="1"/>
  <c r="F1946" i="2" s="1"/>
  <c r="D1946" i="2"/>
  <c r="G662" i="3"/>
  <c r="G651" i="3" l="1"/>
  <c r="G652" i="3"/>
  <c r="G655" i="3"/>
  <c r="G650" i="3"/>
  <c r="G641" i="3"/>
  <c r="G644" i="3"/>
  <c r="G643" i="3"/>
  <c r="I641" i="3" l="1"/>
  <c r="I644" i="3"/>
  <c r="I643" i="3"/>
  <c r="I624" i="3" l="1"/>
  <c r="G624" i="3"/>
  <c r="G1761" i="2" l="1"/>
  <c r="G1777" i="2"/>
  <c r="G1790" i="2"/>
  <c r="C1790" i="2"/>
  <c r="C1804" i="2"/>
  <c r="C1818" i="2"/>
  <c r="G1818" i="2"/>
  <c r="G1804" i="2"/>
  <c r="G1748" i="2"/>
  <c r="C1748" i="2"/>
  <c r="I1748" i="2"/>
  <c r="I1761" i="2"/>
  <c r="I1777" i="2"/>
  <c r="I1818" i="2"/>
  <c r="I1804" i="2"/>
  <c r="I1790" i="2"/>
  <c r="N1804" i="2"/>
  <c r="N1790" i="2"/>
  <c r="N1777" i="2"/>
  <c r="N1761" i="2"/>
  <c r="C1647" i="2"/>
  <c r="C1646" i="2"/>
  <c r="G1646" i="2"/>
  <c r="G1647" i="2"/>
  <c r="N1647" i="2"/>
  <c r="N1646" i="2"/>
  <c r="I1646" i="2"/>
  <c r="I1647" i="2"/>
  <c r="G606" i="3"/>
  <c r="I606" i="3"/>
  <c r="I591" i="3"/>
  <c r="I594" i="3"/>
  <c r="G591" i="3"/>
  <c r="G594" i="3"/>
  <c r="E1646" i="2" l="1"/>
  <c r="F1646" i="2" s="1"/>
  <c r="D1646" i="2"/>
  <c r="E1818" i="2"/>
  <c r="F1818" i="2" s="1"/>
  <c r="D1818" i="2"/>
  <c r="E1804" i="2"/>
  <c r="F1804" i="2" s="1"/>
  <c r="D1804" i="2"/>
  <c r="E1647" i="2"/>
  <c r="F1647" i="2" s="1"/>
  <c r="D1647" i="2"/>
  <c r="D1790" i="2"/>
  <c r="E1790" i="2"/>
  <c r="F1790" i="2" s="1"/>
  <c r="E1748" i="2"/>
  <c r="F1748" i="2" s="1"/>
  <c r="D1748" i="2"/>
  <c r="G613" i="3"/>
  <c r="G1740" i="2" l="1"/>
  <c r="G1734" i="2"/>
  <c r="C1734" i="2"/>
  <c r="N1734" i="2"/>
  <c r="E1734" i="2" l="1"/>
  <c r="F1734" i="2" s="1"/>
  <c r="D1734" i="2"/>
  <c r="I1734" i="2"/>
  <c r="I415" i="3" l="1"/>
  <c r="G415" i="3"/>
  <c r="I193" i="3" l="1"/>
  <c r="G193" i="3"/>
  <c r="G593" i="3" l="1"/>
  <c r="G599" i="3"/>
  <c r="I599" i="3"/>
  <c r="I593" i="3" l="1"/>
  <c r="G582" i="3" l="1"/>
  <c r="G580" i="3"/>
  <c r="I580" i="3"/>
  <c r="I581" i="3"/>
  <c r="I582" i="3"/>
  <c r="G559" i="3" l="1"/>
  <c r="I534" i="3" l="1"/>
  <c r="I536" i="3"/>
  <c r="I535" i="3"/>
  <c r="I538" i="3"/>
  <c r="I539" i="3"/>
  <c r="I540" i="3"/>
  <c r="I543" i="3"/>
  <c r="I545" i="3"/>
  <c r="I546" i="3"/>
  <c r="I547" i="3"/>
  <c r="I548" i="3"/>
  <c r="G534" i="3"/>
  <c r="G536" i="3"/>
  <c r="G535" i="3"/>
  <c r="G538" i="3"/>
  <c r="G539" i="3"/>
  <c r="G540" i="3"/>
  <c r="G543" i="3"/>
  <c r="G545" i="3"/>
  <c r="G546" i="3"/>
  <c r="G547" i="3"/>
  <c r="G548" i="3"/>
  <c r="G98" i="3"/>
  <c r="G532" i="3" l="1"/>
  <c r="I532" i="3"/>
  <c r="G34" i="3" l="1"/>
  <c r="G35" i="3"/>
  <c r="G30" i="3"/>
  <c r="I30" i="3" l="1"/>
  <c r="I35" i="3"/>
  <c r="I34" i="3"/>
  <c r="I501" i="3" l="1"/>
  <c r="G501" i="3"/>
  <c r="N1369" i="2"/>
  <c r="I1369" i="2"/>
  <c r="C1369" i="2"/>
  <c r="G1369" i="2"/>
  <c r="D1369" i="2" l="1"/>
  <c r="E1369" i="2"/>
  <c r="F1369" i="2" s="1"/>
  <c r="G487" i="3"/>
  <c r="G486" i="3"/>
  <c r="G491" i="3"/>
  <c r="G488" i="3"/>
  <c r="C1296" i="2" l="1"/>
  <c r="I1339" i="2"/>
  <c r="E1296" i="2" l="1"/>
  <c r="F1296" i="2" s="1"/>
  <c r="D1296" i="2"/>
  <c r="G485" i="3"/>
  <c r="G489" i="3" l="1"/>
  <c r="I1296" i="2" l="1"/>
  <c r="G1296" i="2"/>
  <c r="N1296" i="2"/>
  <c r="I1275" i="2" l="1"/>
  <c r="G459" i="3" l="1"/>
  <c r="G458" i="3"/>
  <c r="G462" i="3"/>
  <c r="G463" i="3"/>
  <c r="G464" i="3"/>
  <c r="G465" i="3"/>
  <c r="G1236" i="2" l="1"/>
  <c r="G1235" i="2"/>
  <c r="C1235" i="2"/>
  <c r="E1235" i="2" l="1"/>
  <c r="F1235" i="2" s="1"/>
  <c r="D1235" i="2"/>
  <c r="G1227" i="2"/>
  <c r="C1227" i="2"/>
  <c r="N1227" i="2"/>
  <c r="I1227" i="2"/>
  <c r="E1227" i="2" l="1"/>
  <c r="F1227" i="2" s="1"/>
  <c r="D1227" i="2"/>
  <c r="I452" i="3"/>
  <c r="G423" i="3" l="1"/>
  <c r="G422" i="3"/>
  <c r="I422" i="3"/>
  <c r="I423" i="3"/>
  <c r="G1175" i="2" l="1"/>
  <c r="G424" i="3" l="1"/>
  <c r="I424" i="3" l="1"/>
  <c r="I425" i="3"/>
  <c r="G1038" i="2" l="1"/>
  <c r="C1038" i="2"/>
  <c r="E1038" i="2" l="1"/>
  <c r="F1038" i="2" s="1"/>
  <c r="D1038" i="2"/>
  <c r="N1038" i="2"/>
  <c r="I1038" i="2"/>
  <c r="G6" i="1" l="1"/>
  <c r="G13" i="1"/>
  <c r="G18" i="1"/>
  <c r="G25" i="1"/>
  <c r="G28" i="1"/>
  <c r="G32" i="1"/>
  <c r="G39" i="1"/>
  <c r="G44" i="1"/>
  <c r="G52" i="1"/>
  <c r="G55" i="1"/>
  <c r="G58" i="1"/>
  <c r="G62" i="1"/>
  <c r="G65" i="1"/>
  <c r="G69" i="1"/>
  <c r="F69" i="1"/>
  <c r="F55" i="1"/>
  <c r="F44" i="1"/>
  <c r="F39" i="1"/>
  <c r="F32" i="1"/>
  <c r="F28" i="1"/>
  <c r="F25" i="1"/>
  <c r="F18" i="1"/>
  <c r="F13" i="1"/>
  <c r="F6" i="1"/>
  <c r="F5" i="1" l="1"/>
  <c r="H28" i="1"/>
  <c r="I28" i="1" s="1"/>
  <c r="H6" i="1"/>
  <c r="I6" i="1" s="1"/>
  <c r="H44" i="1"/>
  <c r="H25" i="1"/>
  <c r="I25" i="1" s="1"/>
  <c r="H39" i="1"/>
  <c r="H18" i="1"/>
  <c r="I18" i="1" s="1"/>
  <c r="H69" i="1"/>
  <c r="I69" i="1" s="1"/>
  <c r="H55" i="1"/>
  <c r="H32" i="1"/>
  <c r="H13" i="1"/>
  <c r="I13" i="1" s="1"/>
  <c r="J74" i="1"/>
  <c r="J94" i="1"/>
  <c r="J81" i="1"/>
  <c r="J73" i="1"/>
  <c r="J101" i="1"/>
  <c r="J93" i="1"/>
  <c r="J70" i="1"/>
  <c r="J84" i="1"/>
  <c r="J80" i="1"/>
  <c r="J76" i="1"/>
  <c r="J72" i="1"/>
  <c r="J100" i="1"/>
  <c r="J96" i="1"/>
  <c r="J92" i="1"/>
  <c r="J85" i="1"/>
  <c r="J77" i="1"/>
  <c r="J97" i="1"/>
  <c r="J87" i="1"/>
  <c r="J83" i="1"/>
  <c r="J79" i="1"/>
  <c r="J75" i="1"/>
  <c r="J71" i="1"/>
  <c r="J99" i="1"/>
  <c r="J95" i="1"/>
  <c r="J91" i="1"/>
  <c r="J86" i="1"/>
  <c r="J82" i="1"/>
  <c r="J78" i="1"/>
  <c r="J90" i="1"/>
  <c r="J98" i="1"/>
  <c r="G31" i="1"/>
  <c r="G5" i="1"/>
  <c r="G149" i="1" l="1"/>
  <c r="J11" i="1"/>
  <c r="J10" i="1"/>
  <c r="J9" i="1"/>
  <c r="H5" i="1"/>
  <c r="I5" i="1" s="1"/>
  <c r="G323" i="3" l="1"/>
  <c r="I323" i="3"/>
  <c r="I1033" i="2" l="1"/>
  <c r="G1003" i="2" l="1"/>
  <c r="G325" i="3" l="1"/>
  <c r="G367" i="3" l="1"/>
  <c r="I367" i="3"/>
  <c r="C958" i="2" l="1"/>
  <c r="N969" i="2"/>
  <c r="N970" i="2"/>
  <c r="C969" i="2"/>
  <c r="C970" i="2"/>
  <c r="G969" i="2"/>
  <c r="G970" i="2"/>
  <c r="I969" i="2"/>
  <c r="I970" i="2"/>
  <c r="E969" i="2" l="1"/>
  <c r="F969" i="2" s="1"/>
  <c r="D969" i="2"/>
  <c r="E970" i="2"/>
  <c r="F970" i="2" s="1"/>
  <c r="D970" i="2"/>
  <c r="E958" i="2"/>
  <c r="F958" i="2" s="1"/>
  <c r="D958" i="2"/>
  <c r="G345" i="3"/>
  <c r="G347" i="3"/>
  <c r="G348" i="3"/>
  <c r="G349" i="3"/>
  <c r="I345" i="3"/>
  <c r="I347" i="3"/>
  <c r="I348" i="3"/>
  <c r="I349" i="3"/>
  <c r="C869" i="2" l="1"/>
  <c r="I869" i="2"/>
  <c r="G869" i="2"/>
  <c r="E869" i="2" l="1"/>
  <c r="F869" i="2" s="1"/>
  <c r="D869" i="2"/>
  <c r="I335" i="3"/>
  <c r="I338" i="3"/>
  <c r="G338" i="3"/>
  <c r="G335" i="3"/>
  <c r="C826" i="2" l="1"/>
  <c r="D826" i="2" l="1"/>
  <c r="E826" i="2"/>
  <c r="F826" i="2" s="1"/>
  <c r="C803" i="2"/>
  <c r="G803" i="2"/>
  <c r="I803" i="2"/>
  <c r="E803" i="2" l="1"/>
  <c r="F803" i="2" s="1"/>
  <c r="D803" i="2"/>
  <c r="N802" i="2"/>
  <c r="N801" i="2"/>
  <c r="N800" i="2"/>
  <c r="N799" i="2"/>
  <c r="N798" i="2"/>
  <c r="N797" i="2"/>
  <c r="N796" i="2"/>
  <c r="N795" i="2"/>
  <c r="N794" i="2"/>
  <c r="I289" i="3" l="1"/>
  <c r="I287" i="3"/>
  <c r="G289" i="3"/>
  <c r="G287" i="3"/>
  <c r="I275" i="3"/>
  <c r="G275" i="3"/>
  <c r="G293" i="3" l="1"/>
  <c r="G288" i="3"/>
  <c r="G291" i="3"/>
  <c r="I293" i="3"/>
  <c r="I288" i="3"/>
  <c r="I291" i="3"/>
  <c r="I241" i="3" l="1"/>
  <c r="G241" i="3"/>
  <c r="G641" i="2" l="1"/>
  <c r="G588" i="2"/>
  <c r="N588" i="2"/>
  <c r="I588" i="2"/>
  <c r="C588" i="2"/>
  <c r="I173" i="3"/>
  <c r="G244" i="3"/>
  <c r="I244" i="3"/>
  <c r="G237" i="3"/>
  <c r="G240" i="3"/>
  <c r="I240" i="3"/>
  <c r="G14" i="2"/>
  <c r="C537" i="2"/>
  <c r="I155" i="3"/>
  <c r="I160" i="3"/>
  <c r="I159" i="3"/>
  <c r="G155" i="3"/>
  <c r="G160" i="3"/>
  <c r="G159" i="3"/>
  <c r="G138" i="3"/>
  <c r="I134" i="3"/>
  <c r="I135" i="3"/>
  <c r="I133" i="3"/>
  <c r="G133" i="3"/>
  <c r="G134" i="3"/>
  <c r="G135" i="3"/>
  <c r="G190" i="3"/>
  <c r="G167" i="3"/>
  <c r="G55" i="3"/>
  <c r="G60" i="3"/>
  <c r="G53" i="3"/>
  <c r="G57" i="3"/>
  <c r="G52" i="3"/>
  <c r="G58" i="3"/>
  <c r="C481" i="2"/>
  <c r="F52" i="1"/>
  <c r="H52" i="1" s="1"/>
  <c r="F58" i="1"/>
  <c r="H58" i="1" s="1"/>
  <c r="F62" i="1"/>
  <c r="H62" i="1" s="1"/>
  <c r="G180" i="3"/>
  <c r="G150" i="3"/>
  <c r="I180" i="3"/>
  <c r="N449" i="2"/>
  <c r="N448" i="2"/>
  <c r="N447" i="2"/>
  <c r="N446" i="2"/>
  <c r="N445" i="2"/>
  <c r="N444" i="2"/>
  <c r="N443" i="2"/>
  <c r="N442" i="2"/>
  <c r="I167" i="3"/>
  <c r="G174" i="3"/>
  <c r="N308" i="2"/>
  <c r="L6" i="8"/>
  <c r="I138" i="3"/>
  <c r="C57" i="3"/>
  <c r="C55" i="3"/>
  <c r="C53" i="3"/>
  <c r="C60" i="3"/>
  <c r="C58" i="3"/>
  <c r="I52" i="3"/>
  <c r="I58" i="3"/>
  <c r="I60" i="3"/>
  <c r="I53" i="3"/>
  <c r="I55" i="3"/>
  <c r="I57" i="3"/>
  <c r="C52" i="3"/>
  <c r="N236" i="2"/>
  <c r="N237" i="2"/>
  <c r="N238" i="2"/>
  <c r="N239" i="2"/>
  <c r="N240" i="2"/>
  <c r="N241" i="2"/>
  <c r="N242" i="2"/>
  <c r="N243" i="2"/>
  <c r="N196" i="2"/>
  <c r="N197" i="2"/>
  <c r="N198" i="2"/>
  <c r="N199" i="2"/>
  <c r="N200" i="2"/>
  <c r="N201" i="2"/>
  <c r="N202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67" i="2"/>
  <c r="N166" i="2"/>
  <c r="N165" i="2"/>
  <c r="N164" i="2"/>
  <c r="N163" i="2"/>
  <c r="N162" i="2"/>
  <c r="N161" i="2"/>
  <c r="N156" i="2"/>
  <c r="N155" i="2"/>
  <c r="N154" i="2"/>
  <c r="N108" i="2"/>
  <c r="C36" i="3"/>
  <c r="E36" i="3" s="1"/>
  <c r="G36" i="3"/>
  <c r="I36" i="3"/>
  <c r="C33" i="3"/>
  <c r="E33" i="3" s="1"/>
  <c r="G33" i="3"/>
  <c r="I33" i="3"/>
  <c r="C38" i="3"/>
  <c r="G38" i="3"/>
  <c r="I38" i="3"/>
  <c r="I32" i="3"/>
  <c r="G32" i="3"/>
  <c r="C32" i="3"/>
  <c r="E32" i="3" s="1"/>
  <c r="I31" i="3"/>
  <c r="G31" i="3"/>
  <c r="C31" i="3"/>
  <c r="E31" i="3" s="1"/>
  <c r="N78" i="2"/>
  <c r="I4" i="2"/>
  <c r="I5" i="2"/>
  <c r="I6" i="2"/>
  <c r="I7" i="2"/>
  <c r="I8" i="2"/>
  <c r="I9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1" i="2"/>
  <c r="I312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5" i="2"/>
  <c r="I336" i="2"/>
  <c r="I337" i="2"/>
  <c r="I338" i="2"/>
  <c r="I339" i="2"/>
  <c r="I340" i="2"/>
  <c r="I341" i="2"/>
  <c r="I342" i="2"/>
  <c r="I343" i="2"/>
  <c r="I344" i="2"/>
  <c r="I348" i="2"/>
  <c r="I349" i="2"/>
  <c r="I350" i="2"/>
  <c r="I351" i="2"/>
  <c r="I352" i="2"/>
  <c r="I353" i="2"/>
  <c r="I354" i="2"/>
  <c r="I355" i="2"/>
  <c r="I356" i="2"/>
  <c r="I357" i="2"/>
  <c r="I360" i="2"/>
  <c r="I361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4" i="2"/>
  <c r="I485" i="2"/>
  <c r="I486" i="2"/>
  <c r="I487" i="2"/>
  <c r="I488" i="2"/>
  <c r="I489" i="2"/>
  <c r="I490" i="2"/>
  <c r="I491" i="2"/>
  <c r="I492" i="2"/>
  <c r="I493" i="2"/>
  <c r="I495" i="2"/>
  <c r="I496" i="2"/>
  <c r="I509" i="2"/>
  <c r="I510" i="2"/>
  <c r="I511" i="2"/>
  <c r="I512" i="2"/>
  <c r="I513" i="2"/>
  <c r="I514" i="2"/>
  <c r="I515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3" i="2"/>
  <c r="I574" i="2"/>
  <c r="I576" i="2"/>
  <c r="I577" i="2"/>
  <c r="I578" i="2"/>
  <c r="I579" i="2"/>
  <c r="I580" i="2"/>
  <c r="I581" i="2"/>
  <c r="I582" i="2"/>
  <c r="I584" i="2"/>
  <c r="I585" i="2"/>
  <c r="I586" i="2"/>
  <c r="I587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10" i="2"/>
  <c r="I611" i="2"/>
  <c r="I612" i="2"/>
  <c r="I613" i="2"/>
  <c r="I614" i="2"/>
  <c r="I615" i="2"/>
  <c r="I616" i="2"/>
  <c r="I617" i="2"/>
  <c r="I619" i="2"/>
  <c r="I620" i="2"/>
  <c r="I621" i="2"/>
  <c r="I622" i="2"/>
  <c r="I623" i="2"/>
  <c r="I624" i="2"/>
  <c r="I625" i="2"/>
  <c r="I626" i="2"/>
  <c r="I628" i="2"/>
  <c r="I629" i="2"/>
  <c r="I630" i="2"/>
  <c r="I631" i="2"/>
  <c r="I632" i="2"/>
  <c r="I633" i="2"/>
  <c r="I634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7" i="2"/>
  <c r="I678" i="2"/>
  <c r="I679" i="2"/>
  <c r="I680" i="2"/>
  <c r="I681" i="2"/>
  <c r="I682" i="2"/>
  <c r="I683" i="2"/>
  <c r="I684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9" i="2"/>
  <c r="I730" i="2"/>
  <c r="I731" i="2"/>
  <c r="I732" i="2"/>
  <c r="I733" i="2"/>
  <c r="I734" i="2"/>
  <c r="I735" i="2"/>
  <c r="I736" i="2"/>
  <c r="I737" i="2"/>
  <c r="I738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7" i="2"/>
  <c r="I778" i="2"/>
  <c r="I779" i="2"/>
  <c r="I782" i="2"/>
  <c r="I783" i="2"/>
  <c r="I784" i="2"/>
  <c r="I785" i="2"/>
  <c r="I786" i="2"/>
  <c r="I787" i="2"/>
  <c r="I788" i="2"/>
  <c r="I789" i="2"/>
  <c r="I790" i="2"/>
  <c r="I792" i="2"/>
  <c r="I793" i="2"/>
  <c r="I794" i="2"/>
  <c r="I795" i="2"/>
  <c r="I796" i="2"/>
  <c r="I797" i="2"/>
  <c r="I798" i="2"/>
  <c r="I799" i="2"/>
  <c r="I800" i="2"/>
  <c r="I801" i="2"/>
  <c r="I802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1" i="2"/>
  <c r="I832" i="2"/>
  <c r="I833" i="2"/>
  <c r="I834" i="2"/>
  <c r="I835" i="2"/>
  <c r="I836" i="2"/>
  <c r="I837" i="2"/>
  <c r="I838" i="2"/>
  <c r="I839" i="2"/>
  <c r="I842" i="2"/>
  <c r="I843" i="2"/>
  <c r="I844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70" i="2"/>
  <c r="I871" i="2"/>
  <c r="I872" i="2"/>
  <c r="I873" i="2"/>
  <c r="I874" i="2"/>
  <c r="I875" i="2"/>
  <c r="I876" i="2"/>
  <c r="I877" i="2"/>
  <c r="I880" i="2"/>
  <c r="I881" i="2"/>
  <c r="I882" i="2"/>
  <c r="I883" i="2"/>
  <c r="I884" i="2"/>
  <c r="I885" i="2"/>
  <c r="I886" i="2"/>
  <c r="I887" i="2"/>
  <c r="I888" i="2"/>
  <c r="I889" i="2"/>
  <c r="I890" i="2"/>
  <c r="I892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7" i="2"/>
  <c r="I918" i="2"/>
  <c r="I919" i="2"/>
  <c r="I920" i="2"/>
  <c r="I921" i="2"/>
  <c r="I922" i="2"/>
  <c r="I923" i="2"/>
  <c r="I924" i="2"/>
  <c r="I925" i="2"/>
  <c r="I926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9" i="2"/>
  <c r="I950" i="2"/>
  <c r="I951" i="2"/>
  <c r="I953" i="2"/>
  <c r="I954" i="2"/>
  <c r="I955" i="2"/>
  <c r="I956" i="2"/>
  <c r="I957" i="2"/>
  <c r="I958" i="2"/>
  <c r="I959" i="2"/>
  <c r="I960" i="2"/>
  <c r="I961" i="2"/>
  <c r="I962" i="2"/>
  <c r="I966" i="2"/>
  <c r="I967" i="2"/>
  <c r="I968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1000" i="2"/>
  <c r="I1001" i="2"/>
  <c r="I1002" i="2"/>
  <c r="I1003" i="2"/>
  <c r="I1004" i="2"/>
  <c r="I1005" i="2"/>
  <c r="I1006" i="2"/>
  <c r="I1007" i="2"/>
  <c r="I1008" i="2"/>
  <c r="I1011" i="2"/>
  <c r="I1012" i="2"/>
  <c r="I1013" i="2"/>
  <c r="I1014" i="2"/>
  <c r="I1015" i="2"/>
  <c r="I1016" i="2"/>
  <c r="I1017" i="2"/>
  <c r="I1018" i="2"/>
  <c r="I1019" i="2"/>
  <c r="I1020" i="2"/>
  <c r="I1022" i="2"/>
  <c r="I1023" i="2"/>
  <c r="I1024" i="2"/>
  <c r="I1025" i="2"/>
  <c r="I1026" i="2"/>
  <c r="I1027" i="2"/>
  <c r="I1028" i="2"/>
  <c r="I1029" i="2"/>
  <c r="I1030" i="2"/>
  <c r="I1031" i="2"/>
  <c r="I1034" i="2"/>
  <c r="I1036" i="2"/>
  <c r="I1037" i="2"/>
  <c r="I1039" i="2"/>
  <c r="I1040" i="2"/>
  <c r="I1041" i="2"/>
  <c r="I1043" i="2"/>
  <c r="I1046" i="2"/>
  <c r="I1047" i="2"/>
  <c r="I1048" i="2"/>
  <c r="I1049" i="2"/>
  <c r="I1050" i="2"/>
  <c r="I1051" i="2"/>
  <c r="I1052" i="2"/>
  <c r="I1053" i="2"/>
  <c r="I1054" i="2"/>
  <c r="I1056" i="2"/>
  <c r="I1057" i="2"/>
  <c r="I1058" i="2"/>
  <c r="I1060" i="2"/>
  <c r="I1061" i="2"/>
  <c r="I1062" i="2"/>
  <c r="I1063" i="2"/>
  <c r="I1064" i="2"/>
  <c r="I1065" i="2"/>
  <c r="I1067" i="2"/>
  <c r="I1068" i="2"/>
  <c r="I1069" i="2"/>
  <c r="I1071" i="2"/>
  <c r="I1072" i="2"/>
  <c r="I1073" i="2"/>
  <c r="I1074" i="2"/>
  <c r="I1075" i="2"/>
  <c r="I1076" i="2"/>
  <c r="I1077" i="2"/>
  <c r="I1081" i="2"/>
  <c r="I1082" i="2"/>
  <c r="I1083" i="2"/>
  <c r="I1084" i="2"/>
  <c r="I1085" i="2"/>
  <c r="I1086" i="2"/>
  <c r="I1087" i="2"/>
  <c r="I1088" i="2"/>
  <c r="I1090" i="2"/>
  <c r="I1091" i="2"/>
  <c r="I1092" i="2"/>
  <c r="I1093" i="2"/>
  <c r="I1094" i="2"/>
  <c r="I1095" i="2"/>
  <c r="I1096" i="2"/>
  <c r="I1097" i="2"/>
  <c r="I1098" i="2"/>
  <c r="I1104" i="2"/>
  <c r="I1105" i="2"/>
  <c r="I1106" i="2"/>
  <c r="I1107" i="2"/>
  <c r="I1108" i="2"/>
  <c r="I1109" i="2"/>
  <c r="I1110" i="2"/>
  <c r="I1111" i="2"/>
  <c r="I1112" i="2"/>
  <c r="I1114" i="2"/>
  <c r="I1117" i="2"/>
  <c r="I1118" i="2"/>
  <c r="I1119" i="2"/>
  <c r="I1120" i="2"/>
  <c r="I1121" i="2"/>
  <c r="I1122" i="2"/>
  <c r="I1123" i="2"/>
  <c r="I1124" i="2"/>
  <c r="I1126" i="2"/>
  <c r="I1128" i="2"/>
  <c r="I1129" i="2"/>
  <c r="I1130" i="2"/>
  <c r="I1131" i="2"/>
  <c r="I1132" i="2"/>
  <c r="I1133" i="2"/>
  <c r="I1134" i="2"/>
  <c r="I1135" i="2"/>
  <c r="I1136" i="2"/>
  <c r="I1137" i="2"/>
  <c r="I1138" i="2"/>
  <c r="I1140" i="2"/>
  <c r="I1141" i="2"/>
  <c r="I1143" i="2"/>
  <c r="I1144" i="2"/>
  <c r="I1145" i="2"/>
  <c r="I1149" i="2"/>
  <c r="I1150" i="2"/>
  <c r="I1151" i="2"/>
  <c r="I1152" i="2"/>
  <c r="I1153" i="2"/>
  <c r="I1154" i="2"/>
  <c r="I1155" i="2"/>
  <c r="I1158" i="2"/>
  <c r="I1159" i="2"/>
  <c r="I1160" i="2"/>
  <c r="I1161" i="2"/>
  <c r="I1162" i="2"/>
  <c r="I1163" i="2"/>
  <c r="I1164" i="2"/>
  <c r="I1165" i="2"/>
  <c r="I1166" i="2"/>
  <c r="I1167" i="2"/>
  <c r="I1168" i="2"/>
  <c r="I1172" i="2"/>
  <c r="I1173" i="2"/>
  <c r="I1174" i="2"/>
  <c r="I1175" i="2"/>
  <c r="I1176" i="2"/>
  <c r="I1177" i="2"/>
  <c r="I1178" i="2"/>
  <c r="I1179" i="2"/>
  <c r="I1180" i="2"/>
  <c r="I1181" i="2"/>
  <c r="I1183" i="2"/>
  <c r="I1184" i="2"/>
  <c r="I1185" i="2"/>
  <c r="I1186" i="2"/>
  <c r="I1187" i="2"/>
  <c r="I1188" i="2"/>
  <c r="I1189" i="2"/>
  <c r="I1190" i="2"/>
  <c r="I1191" i="2"/>
  <c r="I1192" i="2"/>
  <c r="I1193" i="2"/>
  <c r="I1195" i="2"/>
  <c r="I1196" i="2"/>
  <c r="I1197" i="2"/>
  <c r="I1198" i="2"/>
  <c r="I1199" i="2"/>
  <c r="I1200" i="2"/>
  <c r="I1201" i="2"/>
  <c r="I1202" i="2"/>
  <c r="I1203" i="2"/>
  <c r="I1205" i="2"/>
  <c r="I1206" i="2"/>
  <c r="I1207" i="2"/>
  <c r="I1208" i="2"/>
  <c r="I1209" i="2"/>
  <c r="I1210" i="2"/>
  <c r="I1211" i="2"/>
  <c r="I1212" i="2"/>
  <c r="I1213" i="2"/>
  <c r="I1214" i="2"/>
  <c r="I1217" i="2"/>
  <c r="I1218" i="2"/>
  <c r="I1219" i="2"/>
  <c r="I1220" i="2"/>
  <c r="I1221" i="2"/>
  <c r="I1222" i="2"/>
  <c r="I1223" i="2"/>
  <c r="I1224" i="2"/>
  <c r="I1225" i="2"/>
  <c r="I1226" i="2"/>
  <c r="I1228" i="2"/>
  <c r="I1232" i="2"/>
  <c r="I1233" i="2"/>
  <c r="I1234" i="2"/>
  <c r="I1245" i="2"/>
  <c r="I1246" i="2"/>
  <c r="I1247" i="2"/>
  <c r="I1248" i="2"/>
  <c r="I1249" i="2"/>
  <c r="I1250" i="2"/>
  <c r="I1251" i="2"/>
  <c r="I1252" i="2"/>
  <c r="I1253" i="2"/>
  <c r="I1254" i="2"/>
  <c r="I1256" i="2"/>
  <c r="I1258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90" i="2"/>
  <c r="I1292" i="2"/>
  <c r="I1293" i="2"/>
  <c r="I1294" i="2"/>
  <c r="I1295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8" i="2"/>
  <c r="I1329" i="2"/>
  <c r="I1330" i="2"/>
  <c r="I1331" i="2"/>
  <c r="I1332" i="2"/>
  <c r="I1333" i="2"/>
  <c r="I1334" i="2"/>
  <c r="I1335" i="2"/>
  <c r="I1336" i="2"/>
  <c r="I1337" i="2"/>
  <c r="I1338" i="2"/>
  <c r="I1340" i="2"/>
  <c r="I1341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70" i="2"/>
  <c r="I1371" i="2"/>
  <c r="I1372" i="2"/>
  <c r="I1373" i="2"/>
  <c r="I1374" i="2"/>
  <c r="I1375" i="2"/>
  <c r="I1376" i="2"/>
  <c r="I1377" i="2"/>
  <c r="I1378" i="2"/>
  <c r="I1379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9" i="2"/>
  <c r="I1500" i="2"/>
  <c r="I1501" i="2"/>
  <c r="I1502" i="2"/>
  <c r="I1503" i="2"/>
  <c r="I1504" i="2"/>
  <c r="I1505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7" i="2"/>
  <c r="I1538" i="2"/>
  <c r="I1539" i="2"/>
  <c r="I1540" i="2"/>
  <c r="I1541" i="2"/>
  <c r="I1542" i="2"/>
  <c r="I1543" i="2"/>
  <c r="I1544" i="2"/>
  <c r="I1545" i="2"/>
  <c r="I1547" i="2"/>
  <c r="I1548" i="2"/>
  <c r="I1549" i="2"/>
  <c r="I1550" i="2"/>
  <c r="I1551" i="2"/>
  <c r="I1552" i="2"/>
  <c r="I1553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4" i="2"/>
  <c r="I1645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7" i="2"/>
  <c r="I1698" i="2"/>
  <c r="I1699" i="2"/>
  <c r="I1700" i="2"/>
  <c r="I1701" i="2"/>
  <c r="I1702" i="2"/>
  <c r="I1703" i="2"/>
  <c r="I1704" i="2"/>
  <c r="I1705" i="2"/>
  <c r="I1706" i="2"/>
  <c r="I1708" i="2"/>
  <c r="I1709" i="2"/>
  <c r="I1710" i="2"/>
  <c r="I1711" i="2"/>
  <c r="I1712" i="2"/>
  <c r="I1713" i="2"/>
  <c r="I1714" i="2"/>
  <c r="I1715" i="2"/>
  <c r="I1716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1" i="2"/>
  <c r="I1732" i="2"/>
  <c r="I1733" i="2"/>
  <c r="I1735" i="2"/>
  <c r="I1736" i="2"/>
  <c r="I1737" i="2"/>
  <c r="I1738" i="2"/>
  <c r="I1739" i="2"/>
  <c r="I1740" i="2"/>
  <c r="I1741" i="2"/>
  <c r="I1742" i="2"/>
  <c r="I1743" i="2"/>
  <c r="I1746" i="2"/>
  <c r="I1747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2" i="2"/>
  <c r="I1763" i="2"/>
  <c r="I1764" i="2"/>
  <c r="I1765" i="2"/>
  <c r="I1766" i="2"/>
  <c r="I1767" i="2"/>
  <c r="I1768" i="2"/>
  <c r="I1772" i="2"/>
  <c r="I1773" i="2"/>
  <c r="I1774" i="2"/>
  <c r="I1775" i="2"/>
  <c r="I1776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1" i="2"/>
  <c r="I1792" i="2"/>
  <c r="I1794" i="2"/>
  <c r="I1795" i="2"/>
  <c r="I1796" i="2"/>
  <c r="I1797" i="2"/>
  <c r="I1798" i="2"/>
  <c r="I1799" i="2"/>
  <c r="I1800" i="2"/>
  <c r="I1801" i="2"/>
  <c r="I1802" i="2"/>
  <c r="I1803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5" i="2"/>
  <c r="I1836" i="2"/>
  <c r="I1837" i="2"/>
  <c r="I1838" i="2"/>
  <c r="I1839" i="2"/>
  <c r="I1840" i="2"/>
  <c r="I1842" i="2"/>
  <c r="I1846" i="2"/>
  <c r="I1847" i="2"/>
  <c r="I1848" i="2"/>
  <c r="I1849" i="2"/>
  <c r="I1850" i="2"/>
  <c r="I1851" i="2"/>
  <c r="I1852" i="2"/>
  <c r="I1853" i="2"/>
  <c r="I1854" i="2"/>
  <c r="I1855" i="2"/>
  <c r="I1857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7" i="2"/>
  <c r="I1938" i="2"/>
  <c r="I1939" i="2"/>
  <c r="I1940" i="2"/>
  <c r="I1941" i="2"/>
  <c r="I1942" i="2"/>
  <c r="I1943" i="2"/>
  <c r="I1944" i="2"/>
  <c r="I1945" i="2"/>
  <c r="I1947" i="2"/>
  <c r="I1948" i="2"/>
  <c r="I1949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7" i="2"/>
  <c r="I1968" i="2"/>
  <c r="I1969" i="2"/>
  <c r="I1970" i="2"/>
  <c r="I1971" i="2"/>
  <c r="I1972" i="2"/>
  <c r="I1974" i="2"/>
  <c r="I1975" i="2"/>
  <c r="I1976" i="2"/>
  <c r="I1977" i="2"/>
  <c r="I1978" i="2"/>
  <c r="I1979" i="2"/>
  <c r="I1980" i="2"/>
  <c r="I1981" i="2"/>
  <c r="I1982" i="2"/>
  <c r="I1983" i="2"/>
  <c r="I1984" i="2"/>
  <c r="I1987" i="2"/>
  <c r="I1988" i="2"/>
  <c r="I1989" i="2"/>
  <c r="I1990" i="2"/>
  <c r="I1991" i="2"/>
  <c r="I1992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5" i="2"/>
  <c r="I2086" i="2"/>
  <c r="I2087" i="2"/>
  <c r="I2088" i="2"/>
  <c r="I2089" i="2"/>
  <c r="I2090" i="2"/>
  <c r="I2091" i="2"/>
  <c r="I2092" i="2"/>
  <c r="I2093" i="2"/>
  <c r="I2094" i="2"/>
  <c r="I2096" i="2"/>
  <c r="I2097" i="2"/>
  <c r="I2098" i="2"/>
  <c r="I2099" i="2"/>
  <c r="I2101" i="2"/>
  <c r="I2102" i="2"/>
  <c r="I2103" i="2"/>
  <c r="I2104" i="2"/>
  <c r="I2105" i="2"/>
  <c r="I2106" i="2"/>
  <c r="I2109" i="2"/>
  <c r="I2110" i="2"/>
  <c r="I2111" i="2"/>
  <c r="I2112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30" i="2"/>
  <c r="I2131" i="2"/>
  <c r="I2132" i="2"/>
  <c r="I2133" i="2"/>
  <c r="I2134" i="2"/>
  <c r="I2135" i="2"/>
  <c r="I2136" i="2"/>
  <c r="I2137" i="2"/>
  <c r="I2138" i="2"/>
  <c r="I2139" i="2"/>
  <c r="I2143" i="2"/>
  <c r="I2144" i="2"/>
  <c r="I2145" i="2"/>
  <c r="I2146" i="2"/>
  <c r="I2147" i="2"/>
  <c r="I2148" i="2"/>
  <c r="I2149" i="2"/>
  <c r="I2150" i="2"/>
  <c r="I2152" i="2"/>
  <c r="I2153" i="2"/>
  <c r="I2155" i="2"/>
  <c r="I2160" i="2"/>
  <c r="I2161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22" i="2"/>
  <c r="I2223" i="2"/>
  <c r="I2224" i="2"/>
  <c r="I2225" i="2"/>
  <c r="I2226" i="2"/>
  <c r="I2227" i="2"/>
  <c r="I2228" i="2"/>
  <c r="I2229" i="2"/>
  <c r="I2230" i="2"/>
  <c r="I2231" i="2"/>
  <c r="I2232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9" i="2"/>
  <c r="I2250" i="2"/>
  <c r="I2251" i="2"/>
  <c r="I2252" i="2"/>
  <c r="I2253" i="2"/>
  <c r="I2254" i="2"/>
  <c r="I2255" i="2"/>
  <c r="I2256" i="2"/>
  <c r="I2257" i="2"/>
  <c r="I2258" i="2"/>
  <c r="I2259" i="2"/>
  <c r="I2262" i="2"/>
  <c r="I2263" i="2"/>
  <c r="I2264" i="2"/>
  <c r="I2265" i="2"/>
  <c r="I2266" i="2"/>
  <c r="I2267" i="2"/>
  <c r="I2268" i="2"/>
  <c r="I2269" i="2"/>
  <c r="I2270" i="2"/>
  <c r="I2271" i="2"/>
  <c r="I2272" i="2"/>
  <c r="I2276" i="2"/>
  <c r="I2277" i="2"/>
  <c r="I2278" i="2"/>
  <c r="I2279" i="2"/>
  <c r="I2282" i="2"/>
  <c r="I2283" i="2"/>
  <c r="I2284" i="2"/>
  <c r="I2285" i="2"/>
  <c r="I2286" i="2"/>
  <c r="I2287" i="2"/>
  <c r="I2288" i="2"/>
  <c r="I2290" i="2"/>
  <c r="I2291" i="2"/>
  <c r="I2292" i="2"/>
  <c r="I2293" i="2"/>
  <c r="I2294" i="2"/>
  <c r="I2295" i="2"/>
  <c r="I2296" i="2"/>
  <c r="I2297" i="2"/>
  <c r="I2298" i="2"/>
  <c r="I2299" i="2"/>
  <c r="I2300" i="2"/>
  <c r="I2303" i="2"/>
  <c r="I2304" i="2"/>
  <c r="I2305" i="2"/>
  <c r="I2306" i="2"/>
  <c r="I2307" i="2"/>
  <c r="I2308" i="2"/>
  <c r="I2309" i="2"/>
  <c r="I2310" i="2"/>
  <c r="I2311" i="2"/>
  <c r="I2312" i="2"/>
  <c r="I2314" i="2"/>
  <c r="I2315" i="2"/>
  <c r="I2316" i="2"/>
  <c r="I2319" i="2"/>
  <c r="I2320" i="2"/>
  <c r="I2321" i="2"/>
  <c r="I2322" i="2"/>
  <c r="I2323" i="2"/>
  <c r="I2324" i="2"/>
  <c r="I2325" i="2"/>
  <c r="I2326" i="2"/>
  <c r="I2327" i="2"/>
  <c r="I2328" i="2"/>
  <c r="I2329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9" i="2"/>
  <c r="I2400" i="2"/>
  <c r="I2401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4" i="2"/>
  <c r="I2425" i="2"/>
  <c r="I2426" i="2"/>
  <c r="I2427" i="2"/>
  <c r="I2428" i="2"/>
  <c r="I2429" i="2"/>
  <c r="I2430" i="2"/>
  <c r="I2431" i="2"/>
  <c r="I2432" i="2"/>
  <c r="I2433" i="2"/>
  <c r="I2438" i="2"/>
  <c r="I2439" i="2"/>
  <c r="I2440" i="2"/>
  <c r="I2441" i="2"/>
  <c r="I2442" i="2"/>
  <c r="I2443" i="2"/>
  <c r="I2444" i="2"/>
  <c r="I2445" i="2"/>
  <c r="I2446" i="2"/>
  <c r="I2457" i="2"/>
  <c r="I2458" i="2"/>
  <c r="I2459" i="2"/>
  <c r="I2460" i="2"/>
  <c r="I2461" i="2"/>
  <c r="I2462" i="2"/>
  <c r="I2463" i="2"/>
  <c r="I2464" i="2"/>
  <c r="I2465" i="2"/>
  <c r="I2466" i="2"/>
  <c r="I2467" i="2"/>
  <c r="I2469" i="2"/>
  <c r="I2470" i="2"/>
  <c r="I2471" i="2"/>
  <c r="I2472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7" i="2"/>
  <c r="I2648" i="2"/>
  <c r="I2649" i="2"/>
  <c r="I2650" i="2"/>
  <c r="I2651" i="2"/>
  <c r="I2652" i="2"/>
  <c r="I2653" i="2"/>
  <c r="I2654" i="2"/>
  <c r="I2655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4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8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2" i="2"/>
  <c r="I2793" i="2"/>
  <c r="I2794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1" i="2"/>
  <c r="I2822" i="2"/>
  <c r="I2823" i="2"/>
  <c r="I2824" i="2"/>
  <c r="I2825" i="2"/>
  <c r="I2826" i="2"/>
  <c r="I2827" i="2"/>
  <c r="I2828" i="2"/>
  <c r="I2829" i="2"/>
  <c r="I2830" i="2"/>
  <c r="I2831" i="2"/>
  <c r="I2833" i="2"/>
  <c r="I2837" i="2"/>
  <c r="I2838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5" i="2"/>
  <c r="I2906" i="2"/>
  <c r="I2907" i="2"/>
  <c r="I2908" i="2"/>
  <c r="I2909" i="2"/>
  <c r="I2910" i="2"/>
  <c r="I2911" i="2"/>
  <c r="I2912" i="2"/>
  <c r="I2913" i="2"/>
  <c r="I2914" i="2"/>
  <c r="I2915" i="2"/>
  <c r="I2919" i="2"/>
  <c r="I2920" i="2"/>
  <c r="I2921" i="2"/>
  <c r="I2922" i="2"/>
  <c r="I2923" i="2"/>
  <c r="I2924" i="2"/>
  <c r="I2925" i="2"/>
  <c r="I2926" i="2"/>
  <c r="I2927" i="2"/>
  <c r="I2928" i="2"/>
  <c r="I2929" i="2"/>
  <c r="I2931" i="2"/>
  <c r="I2935" i="2"/>
  <c r="I2937" i="2"/>
  <c r="I2938" i="2"/>
  <c r="I2939" i="2"/>
  <c r="I2940" i="2"/>
  <c r="I2941" i="2"/>
  <c r="I2942" i="2"/>
  <c r="I2943" i="2"/>
  <c r="I2944" i="2"/>
  <c r="I2945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5" i="2"/>
  <c r="I2976" i="2"/>
  <c r="I2977" i="2"/>
  <c r="I2978" i="2"/>
  <c r="I2979" i="2"/>
  <c r="I2980" i="2"/>
  <c r="I2981" i="2"/>
  <c r="I2982" i="2"/>
  <c r="I2983" i="2"/>
  <c r="I2984" i="2"/>
  <c r="I2986" i="2"/>
  <c r="I2987" i="2"/>
  <c r="I2988" i="2"/>
  <c r="I2989" i="2"/>
  <c r="I2990" i="2"/>
  <c r="I2991" i="2"/>
  <c r="I2992" i="2"/>
  <c r="I2993" i="2"/>
  <c r="I2994" i="2"/>
  <c r="I2995" i="2"/>
  <c r="I2996" i="2"/>
  <c r="I3002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8" i="2"/>
  <c r="I3029" i="2"/>
  <c r="I3030" i="2"/>
  <c r="I3031" i="2"/>
  <c r="I3032" i="2"/>
  <c r="I3033" i="2"/>
  <c r="I3034" i="2"/>
  <c r="I3035" i="2"/>
  <c r="I3036" i="2"/>
  <c r="I3037" i="2"/>
  <c r="I3038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8" i="2"/>
  <c r="I3079" i="2"/>
  <c r="I3080" i="2"/>
  <c r="I3081" i="2"/>
  <c r="I3082" i="2"/>
  <c r="I3084" i="2"/>
  <c r="I3085" i="2"/>
  <c r="I3086" i="2"/>
  <c r="I3089" i="2"/>
  <c r="I3090" i="2"/>
  <c r="I3091" i="2"/>
  <c r="I3092" i="2"/>
  <c r="I3093" i="2"/>
  <c r="I3094" i="2"/>
  <c r="I3095" i="2"/>
  <c r="I3096" i="2"/>
  <c r="I3098" i="2"/>
  <c r="I3101" i="2"/>
  <c r="I3102" i="2"/>
  <c r="I3103" i="2"/>
  <c r="I3104" i="2"/>
  <c r="I3105" i="2"/>
  <c r="I3106" i="2"/>
  <c r="I3107" i="2"/>
  <c r="I3108" i="2"/>
  <c r="I3109" i="2"/>
  <c r="I3113" i="2"/>
  <c r="I3115" i="2"/>
  <c r="I3117" i="2"/>
  <c r="I3118" i="2"/>
  <c r="I3119" i="2"/>
  <c r="I3120" i="2"/>
  <c r="I3121" i="2"/>
  <c r="I3122" i="2"/>
  <c r="I3125" i="2"/>
  <c r="I3126" i="2"/>
  <c r="I3127" i="2"/>
  <c r="I3128" i="2"/>
  <c r="I3129" i="2"/>
  <c r="I3130" i="2"/>
  <c r="I3131" i="2"/>
  <c r="I3132" i="2"/>
  <c r="I3133" i="2"/>
  <c r="I3134" i="2"/>
  <c r="I3135" i="2"/>
  <c r="I3137" i="2"/>
  <c r="I3138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5" i="2"/>
  <c r="I3196" i="2"/>
  <c r="I3197" i="2"/>
  <c r="I3198" i="2"/>
  <c r="I3199" i="2"/>
  <c r="I3200" i="2"/>
  <c r="I3201" i="2"/>
  <c r="I3202" i="2"/>
  <c r="I3203" i="2"/>
  <c r="I3204" i="2"/>
  <c r="I3207" i="2"/>
  <c r="I3208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4" i="2"/>
  <c r="I3235" i="2"/>
  <c r="I3236" i="2"/>
  <c r="I3237" i="2"/>
  <c r="I3238" i="2"/>
  <c r="I3239" i="2"/>
  <c r="I3240" i="2"/>
  <c r="I3241" i="2"/>
  <c r="I3242" i="2"/>
  <c r="I3243" i="2"/>
  <c r="I3244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5" i="2"/>
  <c r="I3276" i="2"/>
  <c r="I3277" i="2"/>
  <c r="I3278" i="2"/>
  <c r="I3279" i="2"/>
  <c r="I3280" i="2"/>
  <c r="I3282" i="2"/>
  <c r="I3283" i="2"/>
  <c r="I3284" i="2"/>
  <c r="I3285" i="2"/>
  <c r="I3286" i="2"/>
  <c r="I3287" i="2"/>
  <c r="I3288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9" i="2"/>
  <c r="I3340" i="2"/>
  <c r="I3341" i="2"/>
  <c r="I3342" i="2"/>
  <c r="I3343" i="2"/>
  <c r="I3345" i="2"/>
  <c r="I3346" i="2"/>
  <c r="I3347" i="2"/>
  <c r="I3348" i="2"/>
  <c r="I3349" i="2"/>
  <c r="I3350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83" i="2"/>
  <c r="I3384" i="2"/>
  <c r="I3385" i="2"/>
  <c r="I3386" i="2"/>
  <c r="I3387" i="2"/>
  <c r="I3388" i="2"/>
  <c r="I3389" i="2"/>
  <c r="I3390" i="2"/>
  <c r="I3391" i="2"/>
  <c r="I3392" i="2"/>
  <c r="I3394" i="2"/>
  <c r="I3398" i="2"/>
  <c r="I3399" i="2"/>
  <c r="I3400" i="2"/>
  <c r="I3401" i="2"/>
  <c r="I3403" i="2"/>
  <c r="I3404" i="2"/>
  <c r="I3405" i="2"/>
  <c r="I3407" i="2"/>
  <c r="I3408" i="2"/>
  <c r="I3409" i="2"/>
  <c r="I3410" i="2"/>
  <c r="I3411" i="2"/>
  <c r="I3412" i="2"/>
  <c r="I3413" i="2"/>
  <c r="I3414" i="2"/>
  <c r="I3415" i="2"/>
  <c r="I3417" i="2"/>
  <c r="I3418" i="2"/>
  <c r="I3419" i="2"/>
  <c r="I3420" i="2"/>
  <c r="I3421" i="2"/>
  <c r="I3422" i="2"/>
  <c r="I3423" i="2"/>
  <c r="I3424" i="2"/>
  <c r="I3426" i="2"/>
  <c r="I3427" i="2"/>
  <c r="I3428" i="2"/>
  <c r="I3429" i="2"/>
  <c r="I3430" i="2"/>
  <c r="I3431" i="2"/>
  <c r="I3432" i="2"/>
  <c r="I3433" i="2"/>
  <c r="I3434" i="2"/>
  <c r="I3435" i="2"/>
  <c r="I3436" i="2"/>
  <c r="I3439" i="2"/>
  <c r="I3440" i="2"/>
  <c r="I3441" i="2"/>
  <c r="I3442" i="2"/>
  <c r="I3443" i="2"/>
  <c r="I3444" i="2"/>
  <c r="I3445" i="2"/>
  <c r="I3446" i="2"/>
  <c r="I3447" i="2"/>
  <c r="I3448" i="2"/>
  <c r="I3449" i="2"/>
  <c r="I3451" i="2"/>
  <c r="I3452" i="2"/>
  <c r="I3453" i="2"/>
  <c r="I3454" i="2"/>
  <c r="I3455" i="2"/>
  <c r="I3456" i="2"/>
  <c r="I3457" i="2"/>
  <c r="I3458" i="2"/>
  <c r="I3459" i="2"/>
  <c r="I3460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83" i="2"/>
  <c r="I3484" i="2"/>
  <c r="I3485" i="2"/>
  <c r="I3486" i="2"/>
  <c r="I3487" i="2"/>
  <c r="I3488" i="2"/>
  <c r="I3489" i="2"/>
  <c r="I3490" i="2"/>
  <c r="I3491" i="2"/>
  <c r="I3492" i="2"/>
  <c r="I3493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11" i="2"/>
  <c r="I3512" i="2"/>
  <c r="I3513" i="2"/>
  <c r="I3514" i="2"/>
  <c r="I3515" i="2"/>
  <c r="I3516" i="2"/>
  <c r="I3518" i="2"/>
  <c r="I3519" i="2"/>
  <c r="I3524" i="2"/>
  <c r="I3525" i="2"/>
  <c r="I3526" i="2"/>
  <c r="I3527" i="2"/>
  <c r="I3528" i="2"/>
  <c r="I3529" i="2"/>
  <c r="I3530" i="2"/>
  <c r="I3531" i="2"/>
  <c r="I3532" i="2"/>
  <c r="I3536" i="2"/>
  <c r="I3537" i="2"/>
  <c r="I3539" i="2"/>
  <c r="I3540" i="2"/>
  <c r="I3542" i="2"/>
  <c r="I3543" i="2"/>
  <c r="I3544" i="2"/>
  <c r="I3545" i="2"/>
  <c r="I3546" i="2"/>
  <c r="I3547" i="2"/>
  <c r="I3548" i="2"/>
  <c r="I3550" i="2"/>
  <c r="I3551" i="2"/>
  <c r="I3552" i="2"/>
  <c r="I3553" i="2"/>
  <c r="I3554" i="2"/>
  <c r="I3555" i="2"/>
  <c r="I3556" i="2"/>
  <c r="I3557" i="2"/>
  <c r="I3558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21" i="2"/>
  <c r="I3622" i="2"/>
  <c r="I3623" i="2"/>
  <c r="I3624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2" i="2"/>
  <c r="I3683" i="2"/>
  <c r="I3684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1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5" i="2"/>
  <c r="I3926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4" i="2"/>
  <c r="I3985" i="2"/>
  <c r="I3986" i="2"/>
  <c r="I3987" i="2"/>
  <c r="I3988" i="2"/>
  <c r="I3989" i="2"/>
  <c r="I3990" i="2"/>
  <c r="I3991" i="2"/>
  <c r="I3992" i="2"/>
  <c r="I3993" i="2"/>
  <c r="I3994" i="2"/>
  <c r="I3996" i="2"/>
  <c r="I3997" i="2"/>
  <c r="I3999" i="2"/>
  <c r="I4000" i="2"/>
  <c r="I4001" i="2"/>
  <c r="I4002" i="2"/>
  <c r="I4003" i="2"/>
  <c r="I4004" i="2"/>
  <c r="I4005" i="2"/>
  <c r="I4006" i="2"/>
  <c r="I4007" i="2"/>
  <c r="I4008" i="2"/>
  <c r="I4012" i="2"/>
  <c r="I4013" i="2"/>
  <c r="I4015" i="2"/>
  <c r="I4016" i="2"/>
  <c r="I4017" i="2"/>
  <c r="I4018" i="2"/>
  <c r="I4019" i="2"/>
  <c r="I4020" i="2"/>
  <c r="I4021" i="2"/>
  <c r="I4022" i="2"/>
  <c r="I4023" i="2"/>
  <c r="I4024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3" i="2"/>
  <c r="H6" i="8"/>
  <c r="I194" i="3"/>
  <c r="I196" i="3"/>
  <c r="I198" i="3"/>
  <c r="I197" i="3"/>
  <c r="I199" i="3"/>
  <c r="I200" i="3"/>
  <c r="I202" i="3"/>
  <c r="I201" i="3"/>
  <c r="I210" i="3"/>
  <c r="I214" i="3"/>
  <c r="I216" i="3"/>
  <c r="I213" i="3"/>
  <c r="I215" i="3"/>
  <c r="I212" i="3"/>
  <c r="I234" i="3"/>
  <c r="I236" i="3"/>
  <c r="I237" i="3"/>
  <c r="I239" i="3"/>
  <c r="I243" i="3"/>
  <c r="I242" i="3"/>
  <c r="I238" i="3"/>
  <c r="I246" i="3"/>
  <c r="I245" i="3"/>
  <c r="I247" i="3"/>
  <c r="I248" i="3"/>
  <c r="I252" i="3"/>
  <c r="I253" i="3"/>
  <c r="I254" i="3"/>
  <c r="I255" i="3"/>
  <c r="I256" i="3"/>
  <c r="I257" i="3"/>
  <c r="I258" i="3"/>
  <c r="I259" i="3"/>
  <c r="I261" i="3"/>
  <c r="I260" i="3"/>
  <c r="I262" i="3"/>
  <c r="I263" i="3"/>
  <c r="I264" i="3"/>
  <c r="I265" i="3"/>
  <c r="I266" i="3"/>
  <c r="I268" i="3"/>
  <c r="I269" i="3"/>
  <c r="I267" i="3"/>
  <c r="I270" i="3"/>
  <c r="I272" i="3"/>
  <c r="I273" i="3"/>
  <c r="I274" i="3"/>
  <c r="I276" i="3"/>
  <c r="I279" i="3"/>
  <c r="I280" i="3"/>
  <c r="I282" i="3"/>
  <c r="I292" i="3"/>
  <c r="I290" i="3"/>
  <c r="I294" i="3"/>
  <c r="I295" i="3"/>
  <c r="I299" i="3"/>
  <c r="I300" i="3"/>
  <c r="I301" i="3"/>
  <c r="I297" i="3"/>
  <c r="I296" i="3"/>
  <c r="I298" i="3"/>
  <c r="I302" i="3"/>
  <c r="I305" i="3"/>
  <c r="I309" i="3"/>
  <c r="I310" i="3"/>
  <c r="I315" i="3"/>
  <c r="I312" i="3"/>
  <c r="I313" i="3"/>
  <c r="I311" i="3"/>
  <c r="I314" i="3"/>
  <c r="I318" i="3"/>
  <c r="I319" i="3"/>
  <c r="I325" i="3"/>
  <c r="I324" i="3"/>
  <c r="I322" i="3"/>
  <c r="I327" i="3"/>
  <c r="I331" i="3"/>
  <c r="I332" i="3"/>
  <c r="I326" i="3"/>
  <c r="I330" i="3"/>
  <c r="I333" i="3"/>
  <c r="I329" i="3"/>
  <c r="I328" i="3"/>
  <c r="I336" i="3"/>
  <c r="I334" i="3"/>
  <c r="I337" i="3"/>
  <c r="I339" i="3"/>
  <c r="I340" i="3"/>
  <c r="I342" i="3"/>
  <c r="I341" i="3"/>
  <c r="I344" i="3"/>
  <c r="I352" i="3"/>
  <c r="I353" i="3"/>
  <c r="I351" i="3"/>
  <c r="I354" i="3"/>
  <c r="I355" i="3"/>
  <c r="I356" i="3"/>
  <c r="I365" i="3"/>
  <c r="I364" i="3"/>
  <c r="I366" i="3"/>
  <c r="I361" i="3"/>
  <c r="I362" i="3"/>
  <c r="I363" i="3"/>
  <c r="I370" i="3"/>
  <c r="I369" i="3"/>
  <c r="I368" i="3"/>
  <c r="I384" i="3"/>
  <c r="I385" i="3"/>
  <c r="I386" i="3"/>
  <c r="I387" i="3"/>
  <c r="I388" i="3"/>
  <c r="I389" i="3"/>
  <c r="I390" i="3"/>
  <c r="I394" i="3"/>
  <c r="I391" i="3"/>
  <c r="I393" i="3"/>
  <c r="I392" i="3"/>
  <c r="I395" i="3"/>
  <c r="I396" i="3"/>
  <c r="I398" i="3"/>
  <c r="I397" i="3"/>
  <c r="I399" i="3"/>
  <c r="I400" i="3"/>
  <c r="I406" i="3"/>
  <c r="I411" i="3"/>
  <c r="I414" i="3"/>
  <c r="I412" i="3"/>
  <c r="I413" i="3"/>
  <c r="I417" i="3"/>
  <c r="I416" i="3"/>
  <c r="I418" i="3"/>
  <c r="I419" i="3"/>
  <c r="I420" i="3"/>
  <c r="I421" i="3"/>
  <c r="I445" i="3"/>
  <c r="I447" i="3"/>
  <c r="I448" i="3"/>
  <c r="I449" i="3"/>
  <c r="I450" i="3"/>
  <c r="I451" i="3"/>
  <c r="I453" i="3"/>
  <c r="I455" i="3"/>
  <c r="I470" i="3"/>
  <c r="I471" i="3"/>
  <c r="I476" i="3"/>
  <c r="I479" i="3"/>
  <c r="I478" i="3"/>
  <c r="I477" i="3"/>
  <c r="I482" i="3"/>
  <c r="I481" i="3"/>
  <c r="I480" i="3"/>
  <c r="I483" i="3"/>
  <c r="I484" i="3"/>
  <c r="I497" i="3"/>
  <c r="I498" i="3"/>
  <c r="I499" i="3"/>
  <c r="I500" i="3"/>
  <c r="I506" i="3"/>
  <c r="I509" i="3"/>
  <c r="I507" i="3"/>
  <c r="I510" i="3"/>
  <c r="I512" i="3"/>
  <c r="I511" i="3"/>
  <c r="I508" i="3"/>
  <c r="I513" i="3"/>
  <c r="I514" i="3"/>
  <c r="I516" i="3"/>
  <c r="I521" i="3"/>
  <c r="I522" i="3"/>
  <c r="I525" i="3"/>
  <c r="I523" i="3"/>
  <c r="I524" i="3"/>
  <c r="I526" i="3"/>
  <c r="I530" i="3"/>
  <c r="I531" i="3"/>
  <c r="I533" i="3"/>
  <c r="I537" i="3"/>
  <c r="I567" i="3"/>
  <c r="I555" i="3"/>
  <c r="I569" i="3"/>
  <c r="I570" i="3"/>
  <c r="I571" i="3"/>
  <c r="I572" i="3"/>
  <c r="I574" i="3"/>
  <c r="I575" i="3"/>
  <c r="I576" i="3"/>
  <c r="I577" i="3"/>
  <c r="I579" i="3"/>
  <c r="I578" i="3"/>
  <c r="I583" i="3"/>
  <c r="I584" i="3"/>
  <c r="I587" i="3"/>
  <c r="I588" i="3"/>
  <c r="I589" i="3"/>
  <c r="I590" i="3"/>
  <c r="I598" i="3"/>
  <c r="I600" i="3"/>
  <c r="I601" i="3"/>
  <c r="I604" i="3"/>
  <c r="I603" i="3"/>
  <c r="I605" i="3"/>
  <c r="I607" i="3"/>
  <c r="I609" i="3"/>
  <c r="I610" i="3"/>
  <c r="I611" i="3"/>
  <c r="I612" i="3"/>
  <c r="I614" i="3"/>
  <c r="I613" i="3"/>
  <c r="I616" i="3"/>
  <c r="I623" i="3"/>
  <c r="I618" i="3"/>
  <c r="I621" i="3"/>
  <c r="I622" i="3"/>
  <c r="I619" i="3"/>
  <c r="I620" i="3"/>
  <c r="I627" i="3"/>
  <c r="I628" i="3"/>
  <c r="I626" i="3"/>
  <c r="I629" i="3"/>
  <c r="I630" i="3"/>
  <c r="I631" i="3"/>
  <c r="I632" i="3"/>
  <c r="I634" i="3"/>
  <c r="I635" i="3"/>
  <c r="I636" i="3"/>
  <c r="I639" i="3"/>
  <c r="I640" i="3"/>
  <c r="I653" i="3"/>
  <c r="I657" i="3"/>
  <c r="I658" i="3"/>
  <c r="I659" i="3"/>
  <c r="I660" i="3"/>
  <c r="I662" i="3"/>
  <c r="I661" i="3"/>
  <c r="I663" i="3"/>
  <c r="I664" i="3"/>
  <c r="I666" i="3"/>
  <c r="I667" i="3"/>
  <c r="I668" i="3"/>
  <c r="I676" i="3"/>
  <c r="I675" i="3"/>
  <c r="I677" i="3"/>
  <c r="I674" i="3"/>
  <c r="I678" i="3"/>
  <c r="I679" i="3"/>
  <c r="I680" i="3"/>
  <c r="I681" i="3"/>
  <c r="I684" i="3"/>
  <c r="I686" i="3"/>
  <c r="I687" i="3"/>
  <c r="I689" i="3"/>
  <c r="I688" i="3"/>
  <c r="I690" i="3"/>
  <c r="I692" i="3"/>
  <c r="I694" i="3"/>
  <c r="I699" i="3"/>
  <c r="I700" i="3"/>
  <c r="I715" i="3"/>
  <c r="I716" i="3"/>
  <c r="I727" i="3"/>
  <c r="I729" i="3"/>
  <c r="I728" i="3"/>
  <c r="I730" i="3"/>
  <c r="I757" i="3"/>
  <c r="I760" i="3"/>
  <c r="I758" i="3"/>
  <c r="I763" i="3"/>
  <c r="I769" i="3"/>
  <c r="I766" i="3"/>
  <c r="I770" i="3"/>
  <c r="I768" i="3"/>
  <c r="I767" i="3"/>
  <c r="I771" i="3"/>
  <c r="I772" i="3"/>
  <c r="I777" i="3"/>
  <c r="I776" i="3"/>
  <c r="I775" i="3"/>
  <c r="I778" i="3"/>
  <c r="I783" i="3"/>
  <c r="I784" i="3"/>
  <c r="I787" i="3"/>
  <c r="I785" i="3"/>
  <c r="I789" i="3"/>
  <c r="I788" i="3"/>
  <c r="I790" i="3"/>
  <c r="I791" i="3"/>
  <c r="I792" i="3"/>
  <c r="I794" i="3"/>
  <c r="I793" i="3"/>
  <c r="I796" i="3"/>
  <c r="I797" i="3"/>
  <c r="I801" i="3"/>
  <c r="I807" i="3"/>
  <c r="I806" i="3"/>
  <c r="I808" i="3"/>
  <c r="I805" i="3"/>
  <c r="I809" i="3"/>
  <c r="I810" i="3"/>
  <c r="I812" i="3"/>
  <c r="I813" i="3"/>
  <c r="I814" i="3"/>
  <c r="I815" i="3"/>
  <c r="I11" i="3"/>
  <c r="I14" i="3"/>
  <c r="I13" i="3"/>
  <c r="I19" i="3"/>
  <c r="I16" i="3"/>
  <c r="I21" i="3"/>
  <c r="I15" i="3"/>
  <c r="I17" i="3"/>
  <c r="I20" i="3"/>
  <c r="I23" i="3"/>
  <c r="I25" i="3"/>
  <c r="I39" i="3"/>
  <c r="I40" i="3"/>
  <c r="I41" i="3"/>
  <c r="I42" i="3"/>
  <c r="I43" i="3"/>
  <c r="I45" i="3"/>
  <c r="I47" i="3"/>
  <c r="I46" i="3"/>
  <c r="I50" i="3"/>
  <c r="I48" i="3"/>
  <c r="I49" i="3"/>
  <c r="I44" i="3"/>
  <c r="I51" i="3"/>
  <c r="I59" i="3"/>
  <c r="I54" i="3"/>
  <c r="I56" i="3"/>
  <c r="I61" i="3"/>
  <c r="I62" i="3"/>
  <c r="I67" i="3"/>
  <c r="I68" i="3"/>
  <c r="I78" i="3"/>
  <c r="I79" i="3"/>
  <c r="I80" i="3"/>
  <c r="I82" i="3"/>
  <c r="I86" i="3"/>
  <c r="I88" i="3"/>
  <c r="I87" i="3"/>
  <c r="I85" i="3"/>
  <c r="I83" i="3"/>
  <c r="I89" i="3"/>
  <c r="I90" i="3"/>
  <c r="I92" i="3"/>
  <c r="I93" i="3"/>
  <c r="I94" i="3"/>
  <c r="I95" i="3"/>
  <c r="I96" i="3"/>
  <c r="I97" i="3"/>
  <c r="I98" i="3"/>
  <c r="I100" i="3"/>
  <c r="I99" i="3"/>
  <c r="I101" i="3"/>
  <c r="I102" i="3"/>
  <c r="I103" i="3"/>
  <c r="I104" i="3"/>
  <c r="I105" i="3"/>
  <c r="I107" i="3"/>
  <c r="I108" i="3"/>
  <c r="I117" i="3"/>
  <c r="I116" i="3"/>
  <c r="I118" i="3"/>
  <c r="I114" i="3"/>
  <c r="I115" i="3"/>
  <c r="I119" i="3"/>
  <c r="I120" i="3"/>
  <c r="I124" i="3"/>
  <c r="I126" i="3"/>
  <c r="I127" i="3"/>
  <c r="I128" i="3"/>
  <c r="I132" i="3"/>
  <c r="I136" i="3"/>
  <c r="I137" i="3"/>
  <c r="I139" i="3"/>
  <c r="I140" i="3"/>
  <c r="I141" i="3"/>
  <c r="I142" i="3"/>
  <c r="I145" i="3"/>
  <c r="I146" i="3"/>
  <c r="I147" i="3"/>
  <c r="I148" i="3"/>
  <c r="I151" i="3"/>
  <c r="I149" i="3"/>
  <c r="I157" i="3"/>
  <c r="I158" i="3"/>
  <c r="I161" i="3"/>
  <c r="I162" i="3"/>
  <c r="I163" i="3"/>
  <c r="I164" i="3"/>
  <c r="I165" i="3"/>
  <c r="I174" i="3"/>
  <c r="I175" i="3"/>
  <c r="I176" i="3"/>
  <c r="I177" i="3"/>
  <c r="I178" i="3"/>
  <c r="I179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G26" i="3"/>
  <c r="G25" i="3"/>
  <c r="G39" i="3"/>
  <c r="G40" i="3"/>
  <c r="G41" i="3"/>
  <c r="G42" i="3"/>
  <c r="G43" i="3"/>
  <c r="G45" i="3"/>
  <c r="G47" i="3"/>
  <c r="G46" i="3"/>
  <c r="G50" i="3"/>
  <c r="G48" i="3"/>
  <c r="G49" i="3"/>
  <c r="G44" i="3"/>
  <c r="G51" i="3"/>
  <c r="G59" i="3"/>
  <c r="G54" i="3"/>
  <c r="G56" i="3"/>
  <c r="G61" i="3"/>
  <c r="G62" i="3"/>
  <c r="G67" i="3"/>
  <c r="G68" i="3"/>
  <c r="G70" i="3"/>
  <c r="G69" i="3"/>
  <c r="G73" i="3"/>
  <c r="G79" i="3"/>
  <c r="G80" i="3"/>
  <c r="G82" i="3"/>
  <c r="G86" i="3"/>
  <c r="G88" i="3"/>
  <c r="G87" i="3"/>
  <c r="G85" i="3"/>
  <c r="G83" i="3"/>
  <c r="G89" i="3"/>
  <c r="G90" i="3"/>
  <c r="G92" i="3"/>
  <c r="G93" i="3"/>
  <c r="G94" i="3"/>
  <c r="G95" i="3"/>
  <c r="G96" i="3"/>
  <c r="G97" i="3"/>
  <c r="G100" i="3"/>
  <c r="G99" i="3"/>
  <c r="G101" i="3"/>
  <c r="G102" i="3"/>
  <c r="G103" i="3"/>
  <c r="G104" i="3"/>
  <c r="G105" i="3"/>
  <c r="G107" i="3"/>
  <c r="G108" i="3"/>
  <c r="G117" i="3"/>
  <c r="G116" i="3"/>
  <c r="G118" i="3"/>
  <c r="G114" i="3"/>
  <c r="G115" i="3"/>
  <c r="G119" i="3"/>
  <c r="G120" i="3"/>
  <c r="G124" i="3"/>
  <c r="G126" i="3"/>
  <c r="G127" i="3"/>
  <c r="G128" i="3"/>
  <c r="G129" i="3"/>
  <c r="G132" i="3"/>
  <c r="G136" i="3"/>
  <c r="G137" i="3"/>
  <c r="G139" i="3"/>
  <c r="G140" i="3"/>
  <c r="G141" i="3"/>
  <c r="G142" i="3"/>
  <c r="G145" i="3"/>
  <c r="G146" i="3"/>
  <c r="G147" i="3"/>
  <c r="G148" i="3"/>
  <c r="G151" i="3"/>
  <c r="G149" i="3"/>
  <c r="G157" i="3"/>
  <c r="G158" i="3"/>
  <c r="G161" i="3"/>
  <c r="G162" i="3"/>
  <c r="G163" i="3"/>
  <c r="G164" i="3"/>
  <c r="G165" i="3"/>
  <c r="G175" i="3"/>
  <c r="G176" i="3"/>
  <c r="G177" i="3"/>
  <c r="G178" i="3"/>
  <c r="G181" i="3"/>
  <c r="G182" i="3"/>
  <c r="G183" i="3"/>
  <c r="G184" i="3"/>
  <c r="G185" i="3"/>
  <c r="G186" i="3"/>
  <c r="G187" i="3"/>
  <c r="G188" i="3"/>
  <c r="G189" i="3"/>
  <c r="G191" i="3"/>
  <c r="G192" i="3"/>
  <c r="G194" i="3"/>
  <c r="G196" i="3"/>
  <c r="G198" i="3"/>
  <c r="G197" i="3"/>
  <c r="G199" i="3"/>
  <c r="G200" i="3"/>
  <c r="G202" i="3"/>
  <c r="G201" i="3"/>
  <c r="G210" i="3"/>
  <c r="G214" i="3"/>
  <c r="G216" i="3"/>
  <c r="G213" i="3"/>
  <c r="G215" i="3"/>
  <c r="G212" i="3"/>
  <c r="G234" i="3"/>
  <c r="G236" i="3"/>
  <c r="G239" i="3"/>
  <c r="G243" i="3"/>
  <c r="G242" i="3"/>
  <c r="G238" i="3"/>
  <c r="G246" i="3"/>
  <c r="G245" i="3"/>
  <c r="G247" i="3"/>
  <c r="G248" i="3"/>
  <c r="G254" i="3"/>
  <c r="G255" i="3"/>
  <c r="G256" i="3"/>
  <c r="G257" i="3"/>
  <c r="G258" i="3"/>
  <c r="G259" i="3"/>
  <c r="G261" i="3"/>
  <c r="G260" i="3"/>
  <c r="G262" i="3"/>
  <c r="G263" i="3"/>
  <c r="G264" i="3"/>
  <c r="G265" i="3"/>
  <c r="G266" i="3"/>
  <c r="G268" i="3"/>
  <c r="G269" i="3"/>
  <c r="G267" i="3"/>
  <c r="G270" i="3"/>
  <c r="G272" i="3"/>
  <c r="G273" i="3"/>
  <c r="G274" i="3"/>
  <c r="G276" i="3"/>
  <c r="G279" i="3"/>
  <c r="G280" i="3"/>
  <c r="G282" i="3"/>
  <c r="G292" i="3"/>
  <c r="G290" i="3"/>
  <c r="G294" i="3"/>
  <c r="G295" i="3"/>
  <c r="G299" i="3"/>
  <c r="G300" i="3"/>
  <c r="G301" i="3"/>
  <c r="G297" i="3"/>
  <c r="G296" i="3"/>
  <c r="G298" i="3"/>
  <c r="G302" i="3"/>
  <c r="G305" i="3"/>
  <c r="G309" i="3"/>
  <c r="G310" i="3"/>
  <c r="G315" i="3"/>
  <c r="G312" i="3"/>
  <c r="G313" i="3"/>
  <c r="G311" i="3"/>
  <c r="G314" i="3"/>
  <c r="G318" i="3"/>
  <c r="G319" i="3"/>
  <c r="G324" i="3"/>
  <c r="G322" i="3"/>
  <c r="G327" i="3"/>
  <c r="G331" i="3"/>
  <c r="G332" i="3"/>
  <c r="G326" i="3"/>
  <c r="G330" i="3"/>
  <c r="G333" i="3"/>
  <c r="G329" i="3"/>
  <c r="G328" i="3"/>
  <c r="G336" i="3"/>
  <c r="G334" i="3"/>
  <c r="G337" i="3"/>
  <c r="G339" i="3"/>
  <c r="G340" i="3"/>
  <c r="G342" i="3"/>
  <c r="G341" i="3"/>
  <c r="G344" i="3"/>
  <c r="G353" i="3"/>
  <c r="G351" i="3"/>
  <c r="G354" i="3"/>
  <c r="G355" i="3"/>
  <c r="G356" i="3"/>
  <c r="G365" i="3"/>
  <c r="G364" i="3"/>
  <c r="G366" i="3"/>
  <c r="G361" i="3"/>
  <c r="G362" i="3"/>
  <c r="G363" i="3"/>
  <c r="G370" i="3"/>
  <c r="G369" i="3"/>
  <c r="G368" i="3"/>
  <c r="G371" i="3"/>
  <c r="G384" i="3"/>
  <c r="G385" i="3"/>
  <c r="G386" i="3"/>
  <c r="G389" i="3"/>
  <c r="G390" i="3"/>
  <c r="G394" i="3"/>
  <c r="G391" i="3"/>
  <c r="G393" i="3"/>
  <c r="G392" i="3"/>
  <c r="G395" i="3"/>
  <c r="G396" i="3"/>
  <c r="G398" i="3"/>
  <c r="G397" i="3"/>
  <c r="G399" i="3"/>
  <c r="G400" i="3"/>
  <c r="G406" i="3"/>
  <c r="G411" i="3"/>
  <c r="G414" i="3"/>
  <c r="G412" i="3"/>
  <c r="G413" i="3"/>
  <c r="G417" i="3"/>
  <c r="G416" i="3"/>
  <c r="G418" i="3"/>
  <c r="G419" i="3"/>
  <c r="G420" i="3"/>
  <c r="G421" i="3"/>
  <c r="G456" i="3"/>
  <c r="G457" i="3"/>
  <c r="G461" i="3"/>
  <c r="G460" i="3"/>
  <c r="G466" i="3"/>
  <c r="G467" i="3"/>
  <c r="G468" i="3"/>
  <c r="G470" i="3"/>
  <c r="G471" i="3"/>
  <c r="G476" i="3"/>
  <c r="G479" i="3"/>
  <c r="G478" i="3"/>
  <c r="G477" i="3"/>
  <c r="G482" i="3"/>
  <c r="G481" i="3"/>
  <c r="G480" i="3"/>
  <c r="G483" i="3"/>
  <c r="G484" i="3"/>
  <c r="G490" i="3"/>
  <c r="G492" i="3"/>
  <c r="G494" i="3"/>
  <c r="G495" i="3"/>
  <c r="G496" i="3"/>
  <c r="G497" i="3"/>
  <c r="G498" i="3"/>
  <c r="G499" i="3"/>
  <c r="G500" i="3"/>
  <c r="G506" i="3"/>
  <c r="G509" i="3"/>
  <c r="G507" i="3"/>
  <c r="G510" i="3"/>
  <c r="G512" i="3"/>
  <c r="G511" i="3"/>
  <c r="G508" i="3"/>
  <c r="G513" i="3"/>
  <c r="G514" i="3"/>
  <c r="G521" i="3"/>
  <c r="G522" i="3"/>
  <c r="G525" i="3"/>
  <c r="G523" i="3"/>
  <c r="G524" i="3"/>
  <c r="G526" i="3"/>
  <c r="G530" i="3"/>
  <c r="G531" i="3"/>
  <c r="G533" i="3"/>
  <c r="G537" i="3"/>
  <c r="G549" i="3"/>
  <c r="G550" i="3"/>
  <c r="G553" i="3"/>
  <c r="G554" i="3"/>
  <c r="G558" i="3"/>
  <c r="G557" i="3"/>
  <c r="G561" i="3"/>
  <c r="G560" i="3"/>
  <c r="G556" i="3"/>
  <c r="G562" i="3"/>
  <c r="G564" i="3"/>
  <c r="G563" i="3"/>
  <c r="G566" i="3"/>
  <c r="G565" i="3"/>
  <c r="G567" i="3"/>
  <c r="G555" i="3"/>
  <c r="G569" i="3"/>
  <c r="G570" i="3"/>
  <c r="G571" i="3"/>
  <c r="G572" i="3"/>
  <c r="G574" i="3"/>
  <c r="G575" i="3"/>
  <c r="G576" i="3"/>
  <c r="G577" i="3"/>
  <c r="G579" i="3"/>
  <c r="G578" i="3"/>
  <c r="G581" i="3"/>
  <c r="G583" i="3"/>
  <c r="G584" i="3"/>
  <c r="G587" i="3"/>
  <c r="G588" i="3"/>
  <c r="G589" i="3"/>
  <c r="G590" i="3"/>
  <c r="G596" i="3"/>
  <c r="G592" i="3"/>
  <c r="G597" i="3"/>
  <c r="G595" i="3"/>
  <c r="G598" i="3"/>
  <c r="G600" i="3"/>
  <c r="G601" i="3"/>
  <c r="G604" i="3"/>
  <c r="G603" i="3"/>
  <c r="G605" i="3"/>
  <c r="G607" i="3"/>
  <c r="G609" i="3"/>
  <c r="G610" i="3"/>
  <c r="G611" i="3"/>
  <c r="G612" i="3"/>
  <c r="G614" i="3"/>
  <c r="G616" i="3"/>
  <c r="G623" i="3"/>
  <c r="G618" i="3"/>
  <c r="G621" i="3"/>
  <c r="G622" i="3"/>
  <c r="G619" i="3"/>
  <c r="G620" i="3"/>
  <c r="G627" i="3"/>
  <c r="G628" i="3"/>
  <c r="G626" i="3"/>
  <c r="G629" i="3"/>
  <c r="G630" i="3"/>
  <c r="G631" i="3"/>
  <c r="G632" i="3"/>
  <c r="G634" i="3"/>
  <c r="G635" i="3"/>
  <c r="G636" i="3"/>
  <c r="G639" i="3"/>
  <c r="G640" i="3"/>
  <c r="G645" i="3"/>
  <c r="G642" i="3"/>
  <c r="G647" i="3"/>
  <c r="G649" i="3"/>
  <c r="G654" i="3"/>
  <c r="G653" i="3"/>
  <c r="G657" i="3"/>
  <c r="G658" i="3"/>
  <c r="G659" i="3"/>
  <c r="G660" i="3"/>
  <c r="G661" i="3"/>
  <c r="G663" i="3"/>
  <c r="G664" i="3"/>
  <c r="G666" i="3"/>
  <c r="G667" i="3"/>
  <c r="G668" i="3"/>
  <c r="G676" i="3"/>
  <c r="G675" i="3"/>
  <c r="G677" i="3"/>
  <c r="G674" i="3"/>
  <c r="G678" i="3"/>
  <c r="G679" i="3"/>
  <c r="G680" i="3"/>
  <c r="G681" i="3"/>
  <c r="G684" i="3"/>
  <c r="G685" i="3"/>
  <c r="G686" i="3"/>
  <c r="G687" i="3"/>
  <c r="G689" i="3"/>
  <c r="G688" i="3"/>
  <c r="G690" i="3"/>
  <c r="G694" i="3"/>
  <c r="G699" i="3"/>
  <c r="G700" i="3"/>
  <c r="G701" i="3"/>
  <c r="G702" i="3"/>
  <c r="G710" i="3"/>
  <c r="G711" i="3"/>
  <c r="G713" i="3"/>
  <c r="G714" i="3"/>
  <c r="G715" i="3"/>
  <c r="G716" i="3"/>
  <c r="G722" i="3"/>
  <c r="G723" i="3"/>
  <c r="G727" i="3"/>
  <c r="G729" i="3"/>
  <c r="G728" i="3"/>
  <c r="G730" i="3"/>
  <c r="G733" i="3"/>
  <c r="G731" i="3"/>
  <c r="G732" i="3"/>
  <c r="G734" i="3"/>
  <c r="G735" i="3"/>
  <c r="G738" i="3"/>
  <c r="G737" i="3"/>
  <c r="G736" i="3"/>
  <c r="G746" i="3"/>
  <c r="G753" i="3"/>
  <c r="G754" i="3"/>
  <c r="G756" i="3"/>
  <c r="G757" i="3"/>
  <c r="G760" i="3"/>
  <c r="G758" i="3"/>
  <c r="G763" i="3"/>
  <c r="G769" i="3"/>
  <c r="G766" i="3"/>
  <c r="G770" i="3"/>
  <c r="G768" i="3"/>
  <c r="G767" i="3"/>
  <c r="G771" i="3"/>
  <c r="G772" i="3"/>
  <c r="G777" i="3"/>
  <c r="G776" i="3"/>
  <c r="G775" i="3"/>
  <c r="G778" i="3"/>
  <c r="G779" i="3"/>
  <c r="G782" i="3"/>
  <c r="G783" i="3"/>
  <c r="G784" i="3"/>
  <c r="G786" i="3"/>
  <c r="G787" i="3"/>
  <c r="G785" i="3"/>
  <c r="G789" i="3"/>
  <c r="G788" i="3"/>
  <c r="G790" i="3"/>
  <c r="G791" i="3"/>
  <c r="G792" i="3"/>
  <c r="G794" i="3"/>
  <c r="G793" i="3"/>
  <c r="G795" i="3"/>
  <c r="G796" i="3"/>
  <c r="G797" i="3"/>
  <c r="G801" i="3"/>
  <c r="G807" i="3"/>
  <c r="G806" i="3"/>
  <c r="G808" i="3"/>
  <c r="G805" i="3"/>
  <c r="G809" i="3"/>
  <c r="G810" i="3"/>
  <c r="G812" i="3"/>
  <c r="G813" i="3"/>
  <c r="G814" i="3"/>
  <c r="G815" i="3"/>
  <c r="G817" i="3"/>
  <c r="G818" i="3"/>
  <c r="G820" i="3"/>
  <c r="G819" i="3"/>
  <c r="G821" i="3"/>
  <c r="G835" i="3"/>
  <c r="G833" i="3"/>
  <c r="G832" i="3"/>
  <c r="G838" i="3"/>
  <c r="G839" i="3"/>
  <c r="G847" i="3"/>
  <c r="G841" i="3"/>
  <c r="G842" i="3"/>
  <c r="G843" i="3"/>
  <c r="G844" i="3"/>
  <c r="G845" i="3"/>
  <c r="G846" i="3"/>
  <c r="G849" i="3"/>
  <c r="G850" i="3"/>
  <c r="G852" i="3"/>
  <c r="G853" i="3"/>
  <c r="G854" i="3"/>
  <c r="G855" i="3"/>
  <c r="G856" i="3"/>
  <c r="G858" i="3"/>
  <c r="G859" i="3"/>
  <c r="G864" i="3"/>
  <c r="G866" i="3"/>
  <c r="G869" i="3"/>
  <c r="G871" i="3"/>
  <c r="G870" i="3"/>
  <c r="G874" i="3"/>
  <c r="G872" i="3"/>
  <c r="G873" i="3"/>
  <c r="G875" i="3"/>
  <c r="G877" i="3"/>
  <c r="G878" i="3"/>
  <c r="G887" i="3"/>
  <c r="G890" i="3"/>
  <c r="G893" i="3"/>
  <c r="G894" i="3"/>
  <c r="G896" i="3"/>
  <c r="G897" i="3"/>
  <c r="G898" i="3"/>
  <c r="G899" i="3"/>
  <c r="G902" i="3"/>
  <c r="G900" i="3"/>
  <c r="G901" i="3"/>
  <c r="G903" i="3"/>
  <c r="G904" i="3"/>
  <c r="G906" i="3"/>
  <c r="G911" i="3"/>
  <c r="G910" i="3"/>
  <c r="G912" i="3"/>
  <c r="G913" i="3"/>
  <c r="G915" i="3"/>
  <c r="G916" i="3"/>
  <c r="G922" i="3"/>
  <c r="G920" i="3"/>
  <c r="G923" i="3"/>
  <c r="G924" i="3"/>
  <c r="G925" i="3"/>
  <c r="G928" i="3"/>
  <c r="G930" i="3"/>
  <c r="G929" i="3"/>
  <c r="G932" i="3"/>
  <c r="G933" i="3"/>
  <c r="G934" i="3"/>
  <c r="G947" i="3"/>
  <c r="G948" i="3"/>
  <c r="G949" i="3"/>
  <c r="G950" i="3"/>
  <c r="G951" i="3"/>
  <c r="G953" i="3"/>
  <c r="G955" i="3"/>
  <c r="G957" i="3"/>
  <c r="G8" i="3"/>
  <c r="G12" i="3"/>
  <c r="G7" i="3"/>
  <c r="G5" i="3"/>
  <c r="G6" i="3"/>
  <c r="G9" i="3"/>
  <c r="G11" i="3"/>
  <c r="G14" i="3"/>
  <c r="G13" i="3"/>
  <c r="G19" i="3"/>
  <c r="G16" i="3"/>
  <c r="G21" i="3"/>
  <c r="G15" i="3"/>
  <c r="G17" i="3"/>
  <c r="G20" i="3"/>
  <c r="G23" i="3"/>
  <c r="G24" i="3"/>
  <c r="C26" i="3"/>
  <c r="C25" i="3"/>
  <c r="C39" i="3"/>
  <c r="C40" i="3"/>
  <c r="C41" i="3"/>
  <c r="C42" i="3"/>
  <c r="C43" i="3"/>
  <c r="C45" i="3"/>
  <c r="C46" i="3"/>
  <c r="C50" i="3"/>
  <c r="C48" i="3"/>
  <c r="C49" i="3"/>
  <c r="C44" i="3"/>
  <c r="C51" i="3"/>
  <c r="C59" i="3"/>
  <c r="C54" i="3"/>
  <c r="C56" i="3"/>
  <c r="C61" i="3"/>
  <c r="C62" i="3"/>
  <c r="C667" i="3"/>
  <c r="C668" i="3"/>
  <c r="C676" i="3"/>
  <c r="C677" i="3"/>
  <c r="C674" i="3"/>
  <c r="C678" i="3"/>
  <c r="C679" i="3"/>
  <c r="C680" i="3"/>
  <c r="C681" i="3"/>
  <c r="C684" i="3"/>
  <c r="C685" i="3"/>
  <c r="C686" i="3"/>
  <c r="C687" i="3"/>
  <c r="C689" i="3"/>
  <c r="C688" i="3"/>
  <c r="C690" i="3"/>
  <c r="C692" i="3"/>
  <c r="C694" i="3"/>
  <c r="C699" i="3"/>
  <c r="C700" i="3"/>
  <c r="C710" i="3"/>
  <c r="C711" i="3"/>
  <c r="C713" i="3"/>
  <c r="C714" i="3"/>
  <c r="C715" i="3"/>
  <c r="C716" i="3"/>
  <c r="C722" i="3"/>
  <c r="C723" i="3"/>
  <c r="C727" i="3"/>
  <c r="C729" i="3"/>
  <c r="C728" i="3"/>
  <c r="C730" i="3"/>
  <c r="C733" i="3"/>
  <c r="C731" i="3"/>
  <c r="C732" i="3"/>
  <c r="C734" i="3"/>
  <c r="C735" i="3"/>
  <c r="C738" i="3"/>
  <c r="C737" i="3"/>
  <c r="C736" i="3"/>
  <c r="C746" i="3"/>
  <c r="C753" i="3"/>
  <c r="C754" i="3"/>
  <c r="C756" i="3"/>
  <c r="C757" i="3"/>
  <c r="C760" i="3"/>
  <c r="C758" i="3"/>
  <c r="C763" i="3"/>
  <c r="C769" i="3"/>
  <c r="C766" i="3"/>
  <c r="C770" i="3"/>
  <c r="C768" i="3"/>
  <c r="C767" i="3"/>
  <c r="C771" i="3"/>
  <c r="C772" i="3"/>
  <c r="C777" i="3"/>
  <c r="C776" i="3"/>
  <c r="C775" i="3"/>
  <c r="C778" i="3"/>
  <c r="C779" i="3"/>
  <c r="C782" i="3"/>
  <c r="C783" i="3"/>
  <c r="C784" i="3"/>
  <c r="C786" i="3"/>
  <c r="C787" i="3"/>
  <c r="C785" i="3"/>
  <c r="C789" i="3"/>
  <c r="C788" i="3"/>
  <c r="C790" i="3"/>
  <c r="C791" i="3"/>
  <c r="C792" i="3"/>
  <c r="C794" i="3"/>
  <c r="C793" i="3"/>
  <c r="C795" i="3"/>
  <c r="C796" i="3"/>
  <c r="C797" i="3"/>
  <c r="C801" i="3"/>
  <c r="C807" i="3"/>
  <c r="C806" i="3"/>
  <c r="C808" i="3"/>
  <c r="C805" i="3"/>
  <c r="C809" i="3"/>
  <c r="C810" i="3"/>
  <c r="C812" i="3"/>
  <c r="C813" i="3"/>
  <c r="C814" i="3"/>
  <c r="C815" i="3"/>
  <c r="C817" i="3"/>
  <c r="C821" i="3"/>
  <c r="C822" i="3"/>
  <c r="C835" i="3"/>
  <c r="C833" i="3"/>
  <c r="C832" i="3"/>
  <c r="C838" i="3"/>
  <c r="C839" i="3"/>
  <c r="C847" i="3"/>
  <c r="C841" i="3"/>
  <c r="C842" i="3"/>
  <c r="C843" i="3"/>
  <c r="C844" i="3"/>
  <c r="C845" i="3"/>
  <c r="C846" i="3"/>
  <c r="C849" i="3"/>
  <c r="C850" i="3"/>
  <c r="C852" i="3"/>
  <c r="C853" i="3"/>
  <c r="C854" i="3"/>
  <c r="C855" i="3"/>
  <c r="C856" i="3"/>
  <c r="C858" i="3"/>
  <c r="C859" i="3"/>
  <c r="C864" i="3"/>
  <c r="C866" i="3"/>
  <c r="C869" i="3"/>
  <c r="C871" i="3"/>
  <c r="C870" i="3"/>
  <c r="C874" i="3"/>
  <c r="C872" i="3"/>
  <c r="C873" i="3"/>
  <c r="C875" i="3"/>
  <c r="C877" i="3"/>
  <c r="C878" i="3"/>
  <c r="C887" i="3"/>
  <c r="C890" i="3"/>
  <c r="C893" i="3"/>
  <c r="C894" i="3"/>
  <c r="C896" i="3"/>
  <c r="C897" i="3"/>
  <c r="C898" i="3"/>
  <c r="C899" i="3"/>
  <c r="C902" i="3"/>
  <c r="C900" i="3"/>
  <c r="C901" i="3"/>
  <c r="C903" i="3"/>
  <c r="C904" i="3"/>
  <c r="C906" i="3"/>
  <c r="C911" i="3"/>
  <c r="C910" i="3"/>
  <c r="C912" i="3"/>
  <c r="C913" i="3"/>
  <c r="C915" i="3"/>
  <c r="C916" i="3"/>
  <c r="C922" i="3"/>
  <c r="C920" i="3"/>
  <c r="C923" i="3"/>
  <c r="C924" i="3"/>
  <c r="C925" i="3"/>
  <c r="C928" i="3"/>
  <c r="C930" i="3"/>
  <c r="C929" i="3"/>
  <c r="C932" i="3"/>
  <c r="C933" i="3"/>
  <c r="C934" i="3"/>
  <c r="C938" i="3"/>
  <c r="C941" i="3"/>
  <c r="C943" i="3"/>
  <c r="C942" i="3"/>
  <c r="C946" i="3"/>
  <c r="C947" i="3"/>
  <c r="C948" i="3"/>
  <c r="C949" i="3"/>
  <c r="C950" i="3"/>
  <c r="C951" i="3"/>
  <c r="C8" i="3"/>
  <c r="E8" i="3" s="1"/>
  <c r="C12" i="3"/>
  <c r="E12" i="3" s="1"/>
  <c r="C7" i="3"/>
  <c r="E7" i="3" s="1"/>
  <c r="C5" i="3"/>
  <c r="E5" i="3" s="1"/>
  <c r="C6" i="3"/>
  <c r="E6" i="3" s="1"/>
  <c r="C9" i="3"/>
  <c r="E9" i="3" s="1"/>
  <c r="C11" i="3"/>
  <c r="E11" i="3" s="1"/>
  <c r="C14" i="3"/>
  <c r="E14" i="3" s="1"/>
  <c r="C13" i="3"/>
  <c r="E13" i="3" s="1"/>
  <c r="C19" i="3"/>
  <c r="E19" i="3" s="1"/>
  <c r="E18" i="3"/>
  <c r="C16" i="3"/>
  <c r="E16" i="3" s="1"/>
  <c r="C21" i="3"/>
  <c r="E21" i="3" s="1"/>
  <c r="C15" i="3"/>
  <c r="E15" i="3" s="1"/>
  <c r="C17" i="3"/>
  <c r="E17" i="3" s="1"/>
  <c r="C20" i="3"/>
  <c r="E20" i="3" s="1"/>
  <c r="C23" i="3"/>
  <c r="E23" i="3" s="1"/>
  <c r="C24" i="3"/>
  <c r="E24" i="3" s="1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6" i="2"/>
  <c r="N107" i="2"/>
  <c r="N109" i="2"/>
  <c r="N113" i="2"/>
  <c r="N114" i="2"/>
  <c r="N115" i="2"/>
  <c r="N116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2" i="2"/>
  <c r="N153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207" i="2"/>
  <c r="N208" i="2"/>
  <c r="N209" i="2"/>
  <c r="N210" i="2"/>
  <c r="N211" i="2"/>
  <c r="N212" i="2"/>
  <c r="N213" i="2"/>
  <c r="N216" i="2"/>
  <c r="N217" i="2"/>
  <c r="N218" i="2"/>
  <c r="N219" i="2"/>
  <c r="N220" i="2"/>
  <c r="N221" i="2"/>
  <c r="N222" i="2"/>
  <c r="N227" i="2"/>
  <c r="N228" i="2"/>
  <c r="N229" i="2"/>
  <c r="N230" i="2"/>
  <c r="N231" i="2"/>
  <c r="N232" i="2"/>
  <c r="N245" i="2"/>
  <c r="N246" i="2"/>
  <c r="N247" i="2"/>
  <c r="N248" i="2"/>
  <c r="N249" i="2"/>
  <c r="N250" i="2"/>
  <c r="N251" i="2"/>
  <c r="N252" i="2"/>
  <c r="N255" i="2"/>
  <c r="N256" i="2"/>
  <c r="N257" i="2"/>
  <c r="N258" i="2"/>
  <c r="N259" i="2"/>
  <c r="N260" i="2"/>
  <c r="N261" i="2"/>
  <c r="N262" i="2"/>
  <c r="N265" i="2"/>
  <c r="N266" i="2"/>
  <c r="N267" i="2"/>
  <c r="N268" i="2"/>
  <c r="N269" i="2"/>
  <c r="N270" i="2"/>
  <c r="N271" i="2"/>
  <c r="N272" i="2"/>
  <c r="N279" i="2"/>
  <c r="N280" i="2"/>
  <c r="N281" i="2"/>
  <c r="N282" i="2"/>
  <c r="N283" i="2"/>
  <c r="N284" i="2"/>
  <c r="N285" i="2"/>
  <c r="N286" i="2"/>
  <c r="N291" i="2"/>
  <c r="N292" i="2"/>
  <c r="N293" i="2"/>
  <c r="N294" i="2"/>
  <c r="N295" i="2"/>
  <c r="N296" i="2"/>
  <c r="N297" i="2"/>
  <c r="N298" i="2"/>
  <c r="N302" i="2"/>
  <c r="N303" i="2"/>
  <c r="N304" i="2"/>
  <c r="N305" i="2"/>
  <c r="N306" i="2"/>
  <c r="N307" i="2"/>
  <c r="N309" i="2"/>
  <c r="N311" i="2"/>
  <c r="N312" i="2"/>
  <c r="N315" i="2"/>
  <c r="N324" i="2"/>
  <c r="N325" i="2"/>
  <c r="N326" i="2"/>
  <c r="N327" i="2"/>
  <c r="N328" i="2"/>
  <c r="N329" i="2"/>
  <c r="N330" i="2"/>
  <c r="N331" i="2"/>
  <c r="N337" i="2"/>
  <c r="N338" i="2"/>
  <c r="N339" i="2"/>
  <c r="N340" i="2"/>
  <c r="N341" i="2"/>
  <c r="N342" i="2"/>
  <c r="N343" i="2"/>
  <c r="N344" i="2"/>
  <c r="N350" i="2"/>
  <c r="N351" i="2"/>
  <c r="N352" i="2"/>
  <c r="N353" i="2"/>
  <c r="N354" i="2"/>
  <c r="N355" i="2"/>
  <c r="N356" i="2"/>
  <c r="N357" i="2"/>
  <c r="N363" i="2"/>
  <c r="N364" i="2"/>
  <c r="N365" i="2"/>
  <c r="N366" i="2"/>
  <c r="N367" i="2"/>
  <c r="N368" i="2"/>
  <c r="N369" i="2"/>
  <c r="N370" i="2"/>
  <c r="N373" i="2"/>
  <c r="N374" i="2"/>
  <c r="N375" i="2"/>
  <c r="N376" i="2"/>
  <c r="N377" i="2"/>
  <c r="N378" i="2"/>
  <c r="N379" i="2"/>
  <c r="N380" i="2"/>
  <c r="N384" i="2"/>
  <c r="N386" i="2"/>
  <c r="N387" i="2"/>
  <c r="N388" i="2"/>
  <c r="N389" i="2"/>
  <c r="N390" i="2"/>
  <c r="N391" i="2"/>
  <c r="N393" i="2"/>
  <c r="N396" i="2"/>
  <c r="N397" i="2"/>
  <c r="N398" i="2"/>
  <c r="N399" i="2"/>
  <c r="N400" i="2"/>
  <c r="N401" i="2"/>
  <c r="N403" i="2"/>
  <c r="N420" i="2"/>
  <c r="N421" i="2"/>
  <c r="N422" i="2"/>
  <c r="N423" i="2"/>
  <c r="N424" i="2"/>
  <c r="N425" i="2"/>
  <c r="N426" i="2"/>
  <c r="N427" i="2"/>
  <c r="N431" i="2"/>
  <c r="N432" i="2"/>
  <c r="N433" i="2"/>
  <c r="N434" i="2"/>
  <c r="N435" i="2"/>
  <c r="N436" i="2"/>
  <c r="N437" i="2"/>
  <c r="N438" i="2"/>
  <c r="N452" i="2"/>
  <c r="N453" i="2"/>
  <c r="N455" i="2"/>
  <c r="N456" i="2"/>
  <c r="N457" i="2"/>
  <c r="N458" i="2"/>
  <c r="N459" i="2"/>
  <c r="N460" i="2"/>
  <c r="N461" i="2"/>
  <c r="N466" i="2"/>
  <c r="N467" i="2"/>
  <c r="N468" i="2"/>
  <c r="N469" i="2"/>
  <c r="N470" i="2"/>
  <c r="N471" i="2"/>
  <c r="N472" i="2"/>
  <c r="N476" i="2"/>
  <c r="N477" i="2"/>
  <c r="N478" i="2"/>
  <c r="N479" i="2"/>
  <c r="N480" i="2"/>
  <c r="N481" i="2"/>
  <c r="N482" i="2"/>
  <c r="N486" i="2"/>
  <c r="N487" i="2"/>
  <c r="N488" i="2"/>
  <c r="N489" i="2"/>
  <c r="N490" i="2"/>
  <c r="N491" i="2"/>
  <c r="N492" i="2"/>
  <c r="N493" i="2"/>
  <c r="N497" i="2"/>
  <c r="N498" i="2"/>
  <c r="N499" i="2"/>
  <c r="N500" i="2"/>
  <c r="N501" i="2"/>
  <c r="N502" i="2"/>
  <c r="N503" i="2"/>
  <c r="N509" i="2"/>
  <c r="N510" i="2"/>
  <c r="N511" i="2"/>
  <c r="N512" i="2"/>
  <c r="N513" i="2"/>
  <c r="N514" i="2"/>
  <c r="N515" i="2"/>
  <c r="N523" i="2"/>
  <c r="N524" i="2"/>
  <c r="N525" i="2"/>
  <c r="N526" i="2"/>
  <c r="N527" i="2"/>
  <c r="N528" i="2"/>
  <c r="N529" i="2"/>
  <c r="N530" i="2"/>
  <c r="N531" i="2"/>
  <c r="N534" i="2"/>
  <c r="N535" i="2"/>
  <c r="N536" i="2"/>
  <c r="N537" i="2"/>
  <c r="N538" i="2"/>
  <c r="N539" i="2"/>
  <c r="N540" i="2"/>
  <c r="N544" i="2"/>
  <c r="N545" i="2"/>
  <c r="N546" i="2"/>
  <c r="N547" i="2"/>
  <c r="N548" i="2"/>
  <c r="N549" i="2"/>
  <c r="N550" i="2"/>
  <c r="N556" i="2"/>
  <c r="N557" i="2"/>
  <c r="N558" i="2"/>
  <c r="N559" i="2"/>
  <c r="N560" i="2"/>
  <c r="N561" i="2"/>
  <c r="N562" i="2"/>
  <c r="N565" i="2"/>
  <c r="N566" i="2"/>
  <c r="N567" i="2"/>
  <c r="N568" i="2"/>
  <c r="N569" i="2"/>
  <c r="N570" i="2"/>
  <c r="N571" i="2"/>
  <c r="N576" i="2"/>
  <c r="N577" i="2"/>
  <c r="N578" i="2"/>
  <c r="N579" i="2"/>
  <c r="N580" i="2"/>
  <c r="N581" i="2"/>
  <c r="N582" i="2"/>
  <c r="N586" i="2"/>
  <c r="N587" i="2"/>
  <c r="N589" i="2"/>
  <c r="N590" i="2"/>
  <c r="N591" i="2"/>
  <c r="N592" i="2"/>
  <c r="N596" i="2"/>
  <c r="N597" i="2"/>
  <c r="N598" i="2"/>
  <c r="N599" i="2"/>
  <c r="N600" i="2"/>
  <c r="N601" i="2"/>
  <c r="N603" i="2"/>
  <c r="N604" i="2"/>
  <c r="N605" i="2"/>
  <c r="N606" i="2"/>
  <c r="N607" i="2"/>
  <c r="N608" i="2"/>
  <c r="N612" i="2"/>
  <c r="N613" i="2"/>
  <c r="N614" i="2"/>
  <c r="N615" i="2"/>
  <c r="N616" i="2"/>
  <c r="N617" i="2"/>
  <c r="N621" i="2"/>
  <c r="N622" i="2"/>
  <c r="N623" i="2"/>
  <c r="N624" i="2"/>
  <c r="N625" i="2"/>
  <c r="N626" i="2"/>
  <c r="N629" i="2"/>
  <c r="N630" i="2"/>
  <c r="N631" i="2"/>
  <c r="N632" i="2"/>
  <c r="N633" i="2"/>
  <c r="N634" i="2"/>
  <c r="N637" i="2"/>
  <c r="N638" i="2"/>
  <c r="N643" i="2"/>
  <c r="N644" i="2"/>
  <c r="N645" i="2"/>
  <c r="N646" i="2"/>
  <c r="N647" i="2"/>
  <c r="N648" i="2"/>
  <c r="N649" i="2"/>
  <c r="N656" i="2"/>
  <c r="N657" i="2"/>
  <c r="N658" i="2"/>
  <c r="N659" i="2"/>
  <c r="N660" i="2"/>
  <c r="N661" i="2"/>
  <c r="N662" i="2"/>
  <c r="N663" i="2"/>
  <c r="N665" i="2"/>
  <c r="N666" i="2"/>
  <c r="N667" i="2"/>
  <c r="N668" i="2"/>
  <c r="N669" i="2"/>
  <c r="N670" i="2"/>
  <c r="N671" i="2"/>
  <c r="N672" i="2"/>
  <c r="N677" i="2"/>
  <c r="N678" i="2"/>
  <c r="N679" i="2"/>
  <c r="N680" i="2"/>
  <c r="N681" i="2"/>
  <c r="N682" i="2"/>
  <c r="N683" i="2"/>
  <c r="N684" i="2"/>
  <c r="N689" i="2"/>
  <c r="N690" i="2"/>
  <c r="N691" i="2"/>
  <c r="N692" i="2"/>
  <c r="N693" i="2"/>
  <c r="N694" i="2"/>
  <c r="N695" i="2"/>
  <c r="N696" i="2"/>
  <c r="N700" i="2"/>
  <c r="N701" i="2"/>
  <c r="N702" i="2"/>
  <c r="N703" i="2"/>
  <c r="N704" i="2"/>
  <c r="N705" i="2"/>
  <c r="N706" i="2"/>
  <c r="N707" i="2"/>
  <c r="N709" i="2"/>
  <c r="N710" i="2"/>
  <c r="N711" i="2"/>
  <c r="N712" i="2"/>
  <c r="N713" i="2"/>
  <c r="N714" i="2"/>
  <c r="N715" i="2"/>
  <c r="N716" i="2"/>
  <c r="N717" i="2"/>
  <c r="N720" i="2"/>
  <c r="N721" i="2"/>
  <c r="N722" i="2"/>
  <c r="N723" i="2"/>
  <c r="N724" i="2"/>
  <c r="N725" i="2"/>
  <c r="N726" i="2"/>
  <c r="N727" i="2"/>
  <c r="N731" i="2"/>
  <c r="N732" i="2"/>
  <c r="N733" i="2"/>
  <c r="N734" i="2"/>
  <c r="N735" i="2"/>
  <c r="N736" i="2"/>
  <c r="N737" i="2"/>
  <c r="N738" i="2"/>
  <c r="N742" i="2"/>
  <c r="N743" i="2"/>
  <c r="N744" i="2"/>
  <c r="N745" i="2"/>
  <c r="N746" i="2"/>
  <c r="N747" i="2"/>
  <c r="N748" i="2"/>
  <c r="N749" i="2"/>
  <c r="N750" i="2"/>
  <c r="N753" i="2"/>
  <c r="N754" i="2"/>
  <c r="N755" i="2"/>
  <c r="N756" i="2"/>
  <c r="N757" i="2"/>
  <c r="N758" i="2"/>
  <c r="N759" i="2"/>
  <c r="N760" i="2"/>
  <c r="N761" i="2"/>
  <c r="N764" i="2"/>
  <c r="N765" i="2"/>
  <c r="N766" i="2"/>
  <c r="N767" i="2"/>
  <c r="N768" i="2"/>
  <c r="N769" i="2"/>
  <c r="N770" i="2"/>
  <c r="N771" i="2"/>
  <c r="N772" i="2"/>
  <c r="N780" i="2"/>
  <c r="N781" i="2"/>
  <c r="N782" i="2"/>
  <c r="N783" i="2"/>
  <c r="N784" i="2"/>
  <c r="N785" i="2"/>
  <c r="N786" i="2"/>
  <c r="N787" i="2"/>
  <c r="N788" i="2"/>
  <c r="N789" i="2"/>
  <c r="N790" i="2"/>
  <c r="N806" i="2"/>
  <c r="N807" i="2"/>
  <c r="N808" i="2"/>
  <c r="N809" i="2"/>
  <c r="N810" i="2"/>
  <c r="N811" i="2"/>
  <c r="N812" i="2"/>
  <c r="N813" i="2"/>
  <c r="N814" i="2"/>
  <c r="N818" i="2"/>
  <c r="N819" i="2"/>
  <c r="N820" i="2"/>
  <c r="N821" i="2"/>
  <c r="N822" i="2"/>
  <c r="N823" i="2"/>
  <c r="N824" i="2"/>
  <c r="N825" i="2"/>
  <c r="N826" i="2"/>
  <c r="N831" i="2"/>
  <c r="N832" i="2"/>
  <c r="N833" i="2"/>
  <c r="N834" i="2"/>
  <c r="N835" i="2"/>
  <c r="N836" i="2"/>
  <c r="N837" i="2"/>
  <c r="N838" i="2"/>
  <c r="N839" i="2"/>
  <c r="N846" i="2"/>
  <c r="N847" i="2"/>
  <c r="N848" i="2"/>
  <c r="N849" i="2"/>
  <c r="N850" i="2"/>
  <c r="N851" i="2"/>
  <c r="N852" i="2"/>
  <c r="N853" i="2"/>
  <c r="N854" i="2"/>
  <c r="N858" i="2"/>
  <c r="N859" i="2"/>
  <c r="N860" i="2"/>
  <c r="N861" i="2"/>
  <c r="N862" i="2"/>
  <c r="N863" i="2"/>
  <c r="N864" i="2"/>
  <c r="N865" i="2"/>
  <c r="N866" i="2"/>
  <c r="N870" i="2"/>
  <c r="N871" i="2"/>
  <c r="N872" i="2"/>
  <c r="N873" i="2"/>
  <c r="N874" i="2"/>
  <c r="N875" i="2"/>
  <c r="N876" i="2"/>
  <c r="N877" i="2"/>
  <c r="N883" i="2"/>
  <c r="N884" i="2"/>
  <c r="N885" i="2"/>
  <c r="N886" i="2"/>
  <c r="N887" i="2"/>
  <c r="N888" i="2"/>
  <c r="N889" i="2"/>
  <c r="N890" i="2"/>
  <c r="N896" i="2"/>
  <c r="N897" i="2"/>
  <c r="N898" i="2"/>
  <c r="N899" i="2"/>
  <c r="N900" i="2"/>
  <c r="N901" i="2"/>
  <c r="N902" i="2"/>
  <c r="N903" i="2"/>
  <c r="N907" i="2"/>
  <c r="N908" i="2"/>
  <c r="N909" i="2"/>
  <c r="N910" i="2"/>
  <c r="N911" i="2"/>
  <c r="N912" i="2"/>
  <c r="N913" i="2"/>
  <c r="N914" i="2"/>
  <c r="N919" i="2"/>
  <c r="N920" i="2"/>
  <c r="N921" i="2"/>
  <c r="N922" i="2"/>
  <c r="N923" i="2"/>
  <c r="N924" i="2"/>
  <c r="N925" i="2"/>
  <c r="N926" i="2"/>
  <c r="N931" i="2"/>
  <c r="N932" i="2"/>
  <c r="N933" i="2"/>
  <c r="N934" i="2"/>
  <c r="N935" i="2"/>
  <c r="N936" i="2"/>
  <c r="N937" i="2"/>
  <c r="N938" i="2"/>
  <c r="N939" i="2"/>
  <c r="N940" i="2"/>
  <c r="N943" i="2"/>
  <c r="N944" i="2"/>
  <c r="N945" i="2"/>
  <c r="N946" i="2"/>
  <c r="N947" i="2"/>
  <c r="N948" i="2"/>
  <c r="N949" i="2"/>
  <c r="N950" i="2"/>
  <c r="N951" i="2"/>
  <c r="N955" i="2"/>
  <c r="N956" i="2"/>
  <c r="N957" i="2"/>
  <c r="N958" i="2"/>
  <c r="N959" i="2"/>
  <c r="N960" i="2"/>
  <c r="N961" i="2"/>
  <c r="N962" i="2"/>
  <c r="N968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7" i="2"/>
  <c r="N998" i="2"/>
  <c r="N1000" i="2"/>
  <c r="N1001" i="2"/>
  <c r="N1002" i="2"/>
  <c r="N1003" i="2"/>
  <c r="N1004" i="2"/>
  <c r="N1005" i="2"/>
  <c r="N1007" i="2"/>
  <c r="N1012" i="2"/>
  <c r="N1013" i="2"/>
  <c r="N1014" i="2"/>
  <c r="N1015" i="2"/>
  <c r="N1016" i="2"/>
  <c r="N1017" i="2"/>
  <c r="N1024" i="2"/>
  <c r="N1025" i="2"/>
  <c r="N1026" i="2"/>
  <c r="N1027" i="2"/>
  <c r="N1028" i="2"/>
  <c r="N1029" i="2"/>
  <c r="N1031" i="2"/>
  <c r="N1036" i="2"/>
  <c r="N1037" i="2"/>
  <c r="N1039" i="2"/>
  <c r="N1040" i="2"/>
  <c r="N1041" i="2"/>
  <c r="N1043" i="2"/>
  <c r="N1049" i="2"/>
  <c r="N1050" i="2"/>
  <c r="N1051" i="2"/>
  <c r="N1052" i="2"/>
  <c r="N1053" i="2"/>
  <c r="N1054" i="2"/>
  <c r="N1060" i="2"/>
  <c r="N1061" i="2"/>
  <c r="N1062" i="2"/>
  <c r="N1063" i="2"/>
  <c r="N1064" i="2"/>
  <c r="N1065" i="2"/>
  <c r="N1071" i="2"/>
  <c r="N1072" i="2"/>
  <c r="N1073" i="2"/>
  <c r="N1074" i="2"/>
  <c r="N1075" i="2"/>
  <c r="N1076" i="2"/>
  <c r="N1077" i="2"/>
  <c r="N1093" i="2"/>
  <c r="N1094" i="2"/>
  <c r="N1095" i="2"/>
  <c r="N1096" i="2"/>
  <c r="N1097" i="2"/>
  <c r="N1098" i="2"/>
  <c r="N1107" i="2"/>
  <c r="N1108" i="2"/>
  <c r="N1109" i="2"/>
  <c r="N1110" i="2"/>
  <c r="N1111" i="2"/>
  <c r="N1112" i="2"/>
  <c r="N1114" i="2"/>
  <c r="N1119" i="2"/>
  <c r="N1120" i="2"/>
  <c r="N1121" i="2"/>
  <c r="N1122" i="2"/>
  <c r="N1123" i="2"/>
  <c r="N1124" i="2"/>
  <c r="N1126" i="2"/>
  <c r="N1133" i="2"/>
  <c r="N1134" i="2"/>
  <c r="N1135" i="2"/>
  <c r="N1136" i="2"/>
  <c r="N1137" i="2"/>
  <c r="N1138" i="2"/>
  <c r="N1140" i="2"/>
  <c r="N1141" i="2"/>
  <c r="N1146" i="2"/>
  <c r="N1149" i="2"/>
  <c r="N1150" i="2"/>
  <c r="N1151" i="2"/>
  <c r="N1152" i="2"/>
  <c r="N1153" i="2"/>
  <c r="N1154" i="2"/>
  <c r="N1155" i="2"/>
  <c r="N1161" i="2"/>
  <c r="N1162" i="2"/>
  <c r="N1163" i="2"/>
  <c r="N1164" i="2"/>
  <c r="N1165" i="2"/>
  <c r="N1166" i="2"/>
  <c r="N1167" i="2"/>
  <c r="N1168" i="2"/>
  <c r="N1174" i="2"/>
  <c r="N1175" i="2"/>
  <c r="N1176" i="2"/>
  <c r="N1177" i="2"/>
  <c r="N1178" i="2"/>
  <c r="N1179" i="2"/>
  <c r="N1180" i="2"/>
  <c r="N1181" i="2"/>
  <c r="N1186" i="2"/>
  <c r="N1187" i="2"/>
  <c r="N1188" i="2"/>
  <c r="N1189" i="2"/>
  <c r="N1190" i="2"/>
  <c r="N1191" i="2"/>
  <c r="N1192" i="2"/>
  <c r="N1193" i="2"/>
  <c r="N1197" i="2"/>
  <c r="N1198" i="2"/>
  <c r="N1199" i="2"/>
  <c r="N1200" i="2"/>
  <c r="N1201" i="2"/>
  <c r="N1202" i="2"/>
  <c r="N1203" i="2"/>
  <c r="N1208" i="2"/>
  <c r="N1209" i="2"/>
  <c r="N1210" i="2"/>
  <c r="N1211" i="2"/>
  <c r="N1212" i="2"/>
  <c r="N1213" i="2"/>
  <c r="N1214" i="2"/>
  <c r="N1219" i="2"/>
  <c r="N1220" i="2"/>
  <c r="N1221" i="2"/>
  <c r="N1222" i="2"/>
  <c r="N1223" i="2"/>
  <c r="N1224" i="2"/>
  <c r="N1225" i="2"/>
  <c r="N1226" i="2"/>
  <c r="N1228" i="2"/>
  <c r="N1234" i="2"/>
  <c r="N1236" i="2"/>
  <c r="N1237" i="2"/>
  <c r="N1238" i="2"/>
  <c r="N1239" i="2"/>
  <c r="N1240" i="2"/>
  <c r="N1241" i="2"/>
  <c r="N1246" i="2"/>
  <c r="N1247" i="2"/>
  <c r="N1248" i="2"/>
  <c r="N1249" i="2"/>
  <c r="N1250" i="2"/>
  <c r="N1251" i="2"/>
  <c r="N1252" i="2"/>
  <c r="N1253" i="2"/>
  <c r="N1258" i="2"/>
  <c r="N1260" i="2"/>
  <c r="N1261" i="2"/>
  <c r="N1262" i="2"/>
  <c r="N1263" i="2"/>
  <c r="N1264" i="2"/>
  <c r="N1265" i="2"/>
  <c r="N1266" i="2"/>
  <c r="N1267" i="2"/>
  <c r="N1269" i="2"/>
  <c r="N1270" i="2"/>
  <c r="N1271" i="2"/>
  <c r="N1272" i="2"/>
  <c r="N1273" i="2"/>
  <c r="N1274" i="2"/>
  <c r="N1276" i="2"/>
  <c r="N1277" i="2"/>
  <c r="N1279" i="2"/>
  <c r="N1280" i="2"/>
  <c r="N1281" i="2"/>
  <c r="N1282" i="2"/>
  <c r="N1283" i="2"/>
  <c r="N1284" i="2"/>
  <c r="N1285" i="2"/>
  <c r="N1286" i="2"/>
  <c r="N1290" i="2"/>
  <c r="N1292" i="2"/>
  <c r="N1293" i="2"/>
  <c r="N1294" i="2"/>
  <c r="N1295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8" i="2"/>
  <c r="N1319" i="2"/>
  <c r="N1320" i="2"/>
  <c r="N1321" i="2"/>
  <c r="N1322" i="2"/>
  <c r="N1323" i="2"/>
  <c r="N1324" i="2"/>
  <c r="N1325" i="2"/>
  <c r="N1326" i="2"/>
  <c r="N1355" i="2"/>
  <c r="N1356" i="2"/>
  <c r="N1357" i="2"/>
  <c r="N1358" i="2"/>
  <c r="N1359" i="2"/>
  <c r="N1360" i="2"/>
  <c r="N1361" i="2"/>
  <c r="N1362" i="2"/>
  <c r="N1363" i="2"/>
  <c r="N1367" i="2"/>
  <c r="N1370" i="2"/>
  <c r="N1371" i="2"/>
  <c r="N1372" i="2"/>
  <c r="N1373" i="2"/>
  <c r="N1374" i="2"/>
  <c r="N1375" i="2"/>
  <c r="N1376" i="2"/>
  <c r="N1377" i="2"/>
  <c r="N1380" i="2"/>
  <c r="N1381" i="2"/>
  <c r="N1382" i="2"/>
  <c r="N1383" i="2"/>
  <c r="N1384" i="2"/>
  <c r="N1385" i="2"/>
  <c r="N1386" i="2"/>
  <c r="N1387" i="2"/>
  <c r="N1388" i="2"/>
  <c r="N1395" i="2"/>
  <c r="N1396" i="2"/>
  <c r="N1397" i="2"/>
  <c r="N1398" i="2"/>
  <c r="N1399" i="2"/>
  <c r="N1400" i="2"/>
  <c r="N1401" i="2"/>
  <c r="N1402" i="2"/>
  <c r="N1403" i="2"/>
  <c r="N1410" i="2"/>
  <c r="N1411" i="2"/>
  <c r="N1412" i="2"/>
  <c r="N1413" i="2"/>
  <c r="N1414" i="2"/>
  <c r="N1415" i="2"/>
  <c r="N1416" i="2"/>
  <c r="N1417" i="2"/>
  <c r="N1418" i="2"/>
  <c r="N1423" i="2"/>
  <c r="N1424" i="2"/>
  <c r="N1425" i="2"/>
  <c r="N1426" i="2"/>
  <c r="N1427" i="2"/>
  <c r="N1428" i="2"/>
  <c r="N1429" i="2"/>
  <c r="N1430" i="2"/>
  <c r="N1431" i="2"/>
  <c r="N1436" i="2"/>
  <c r="N1437" i="2"/>
  <c r="N1438" i="2"/>
  <c r="N1439" i="2"/>
  <c r="N1440" i="2"/>
  <c r="N1441" i="2"/>
  <c r="N1442" i="2"/>
  <c r="N1443" i="2"/>
  <c r="N1444" i="2"/>
  <c r="N1448" i="2"/>
  <c r="N1450" i="2"/>
  <c r="N1451" i="2"/>
  <c r="N1452" i="2"/>
  <c r="N1453" i="2"/>
  <c r="N1454" i="2"/>
  <c r="N1455" i="2"/>
  <c r="N1456" i="2"/>
  <c r="N1460" i="2"/>
  <c r="N1461" i="2"/>
  <c r="N1462" i="2"/>
  <c r="N1463" i="2"/>
  <c r="N1464" i="2"/>
  <c r="N1465" i="2"/>
  <c r="N1466" i="2"/>
  <c r="N1475" i="2"/>
  <c r="N1476" i="2"/>
  <c r="N1477" i="2"/>
  <c r="N1478" i="2"/>
  <c r="N1479" i="2"/>
  <c r="N1480" i="2"/>
  <c r="N1483" i="2"/>
  <c r="N1484" i="2"/>
  <c r="N1485" i="2"/>
  <c r="N1486" i="2"/>
  <c r="N1487" i="2"/>
  <c r="N1488" i="2"/>
  <c r="N1492" i="2"/>
  <c r="N1493" i="2"/>
  <c r="N1494" i="2"/>
  <c r="N1495" i="2"/>
  <c r="N1496" i="2"/>
  <c r="N1497" i="2"/>
  <c r="N1499" i="2"/>
  <c r="N1500" i="2"/>
  <c r="N1501" i="2"/>
  <c r="N1502" i="2"/>
  <c r="N1503" i="2"/>
  <c r="N1504" i="2"/>
  <c r="N1508" i="2"/>
  <c r="N1509" i="2"/>
  <c r="N1510" i="2"/>
  <c r="N1511" i="2"/>
  <c r="N1512" i="2"/>
  <c r="N1513" i="2"/>
  <c r="N1514" i="2"/>
  <c r="N1515" i="2"/>
  <c r="N1518" i="2"/>
  <c r="N1519" i="2"/>
  <c r="N1520" i="2"/>
  <c r="N1521" i="2"/>
  <c r="N1522" i="2"/>
  <c r="N1523" i="2"/>
  <c r="N1524" i="2"/>
  <c r="N1526" i="2"/>
  <c r="N1527" i="2"/>
  <c r="N1528" i="2"/>
  <c r="N1529" i="2"/>
  <c r="N1530" i="2"/>
  <c r="N1531" i="2"/>
  <c r="N1532" i="2"/>
  <c r="N1539" i="2"/>
  <c r="N1540" i="2"/>
  <c r="N1541" i="2"/>
  <c r="N1542" i="2"/>
  <c r="N1543" i="2"/>
  <c r="N1544" i="2"/>
  <c r="N1545" i="2"/>
  <c r="N1547" i="2"/>
  <c r="N1548" i="2"/>
  <c r="N1549" i="2"/>
  <c r="N1550" i="2"/>
  <c r="N1551" i="2"/>
  <c r="N1552" i="2"/>
  <c r="N1553" i="2"/>
  <c r="N1556" i="2"/>
  <c r="N1557" i="2"/>
  <c r="N1558" i="2"/>
  <c r="N1559" i="2"/>
  <c r="N1560" i="2"/>
  <c r="N1561" i="2"/>
  <c r="N1562" i="2"/>
  <c r="N1564" i="2"/>
  <c r="N1565" i="2"/>
  <c r="N1566" i="2"/>
  <c r="N1567" i="2"/>
  <c r="N1568" i="2"/>
  <c r="N1569" i="2"/>
  <c r="N1570" i="2"/>
  <c r="N1571" i="2"/>
  <c r="N1573" i="2"/>
  <c r="N1574" i="2"/>
  <c r="N1577" i="2"/>
  <c r="N1578" i="2"/>
  <c r="N1579" i="2"/>
  <c r="N1580" i="2"/>
  <c r="N1582" i="2"/>
  <c r="N1583" i="2"/>
  <c r="N1585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3" i="2"/>
  <c r="N1604" i="2"/>
  <c r="N1605" i="2"/>
  <c r="N1606" i="2"/>
  <c r="N1607" i="2"/>
  <c r="N1608" i="2"/>
  <c r="N1609" i="2"/>
  <c r="N1610" i="2"/>
  <c r="N1615" i="2"/>
  <c r="N1616" i="2"/>
  <c r="N1617" i="2"/>
  <c r="N1618" i="2"/>
  <c r="N1619" i="2"/>
  <c r="N1620" i="2"/>
  <c r="N1621" i="2"/>
  <c r="N1623" i="2"/>
  <c r="N1625" i="2"/>
  <c r="N1626" i="2"/>
  <c r="N1627" i="2"/>
  <c r="N1628" i="2"/>
  <c r="N1629" i="2"/>
  <c r="N1630" i="2"/>
  <c r="N1631" i="2"/>
  <c r="N1633" i="2"/>
  <c r="N1634" i="2"/>
  <c r="N1635" i="2"/>
  <c r="N1636" i="2"/>
  <c r="N1637" i="2"/>
  <c r="N1638" i="2"/>
  <c r="N1639" i="2"/>
  <c r="N1648" i="2"/>
  <c r="N1649" i="2"/>
  <c r="N1650" i="2"/>
  <c r="N1651" i="2"/>
  <c r="N1652" i="2"/>
  <c r="N1656" i="2"/>
  <c r="N1657" i="2"/>
  <c r="N1658" i="2"/>
  <c r="N1659" i="2"/>
  <c r="N1660" i="2"/>
  <c r="N1661" i="2"/>
  <c r="N1662" i="2"/>
  <c r="N1669" i="2"/>
  <c r="N1670" i="2"/>
  <c r="N1671" i="2"/>
  <c r="N1672" i="2"/>
  <c r="N1673" i="2"/>
  <c r="N1674" i="2"/>
  <c r="N1675" i="2"/>
  <c r="N1679" i="2"/>
  <c r="N1680" i="2"/>
  <c r="N1681" i="2"/>
  <c r="N1682" i="2"/>
  <c r="N1683" i="2"/>
  <c r="N1684" i="2"/>
  <c r="N1685" i="2"/>
  <c r="N1687" i="2"/>
  <c r="N1688" i="2"/>
  <c r="N1689" i="2"/>
  <c r="N1690" i="2"/>
  <c r="N1691" i="2"/>
  <c r="N1692" i="2"/>
  <c r="N1693" i="2"/>
  <c r="N1694" i="2"/>
  <c r="N1699" i="2"/>
  <c r="N1700" i="2"/>
  <c r="N1701" i="2"/>
  <c r="N1702" i="2"/>
  <c r="N1703" i="2"/>
  <c r="N1704" i="2"/>
  <c r="N1705" i="2"/>
  <c r="N1710" i="2"/>
  <c r="N1711" i="2"/>
  <c r="N1712" i="2"/>
  <c r="N1713" i="2"/>
  <c r="N1714" i="2"/>
  <c r="N1715" i="2"/>
  <c r="N1716" i="2"/>
  <c r="N1721" i="2"/>
  <c r="N1722" i="2"/>
  <c r="N1723" i="2"/>
  <c r="N1724" i="2"/>
  <c r="N1725" i="2"/>
  <c r="N1726" i="2"/>
  <c r="N1727" i="2"/>
  <c r="N1728" i="2"/>
  <c r="N1732" i="2"/>
  <c r="N1733" i="2"/>
  <c r="N1735" i="2"/>
  <c r="N1736" i="2"/>
  <c r="N1737" i="2"/>
  <c r="N1738" i="2"/>
  <c r="N1739" i="2"/>
  <c r="N1740" i="2"/>
  <c r="N1741" i="2"/>
  <c r="N1742" i="2"/>
  <c r="N1749" i="2"/>
  <c r="N1750" i="2"/>
  <c r="N1751" i="2"/>
  <c r="N1752" i="2"/>
  <c r="N1753" i="2"/>
  <c r="N1754" i="2"/>
  <c r="N1755" i="2"/>
  <c r="N1756" i="2"/>
  <c r="N1759" i="2"/>
  <c r="N1760" i="2"/>
  <c r="N1762" i="2"/>
  <c r="N1763" i="2"/>
  <c r="N1764" i="2"/>
  <c r="N1765" i="2"/>
  <c r="N1766" i="2"/>
  <c r="N1767" i="2"/>
  <c r="N1768" i="2"/>
  <c r="N1773" i="2"/>
  <c r="N1774" i="2"/>
  <c r="N1775" i="2"/>
  <c r="N1776" i="2"/>
  <c r="N1778" i="2"/>
  <c r="N1779" i="2"/>
  <c r="N1780" i="2"/>
  <c r="N1781" i="2"/>
  <c r="N1784" i="2"/>
  <c r="N1785" i="2"/>
  <c r="N1786" i="2"/>
  <c r="N1787" i="2"/>
  <c r="N1788" i="2"/>
  <c r="N1789" i="2"/>
  <c r="N1791" i="2"/>
  <c r="N1792" i="2"/>
  <c r="N1796" i="2"/>
  <c r="N1797" i="2"/>
  <c r="N1798" i="2"/>
  <c r="N1799" i="2"/>
  <c r="N1800" i="2"/>
  <c r="N1801" i="2"/>
  <c r="N1802" i="2"/>
  <c r="N1803" i="2"/>
  <c r="N1808" i="2"/>
  <c r="N1809" i="2"/>
  <c r="N1810" i="2"/>
  <c r="N1811" i="2"/>
  <c r="N1812" i="2"/>
  <c r="N1813" i="2"/>
  <c r="N1814" i="2"/>
  <c r="N1815" i="2"/>
  <c r="N1816" i="2"/>
  <c r="N1820" i="2"/>
  <c r="N1821" i="2"/>
  <c r="N1822" i="2"/>
  <c r="N1823" i="2"/>
  <c r="N1824" i="2"/>
  <c r="N1825" i="2"/>
  <c r="N1826" i="2"/>
  <c r="N1827" i="2"/>
  <c r="N1828" i="2"/>
  <c r="N1831" i="2"/>
  <c r="N1833" i="2"/>
  <c r="N1835" i="2"/>
  <c r="N1836" i="2"/>
  <c r="N1837" i="2"/>
  <c r="N1838" i="2"/>
  <c r="N1839" i="2"/>
  <c r="N1840" i="2"/>
  <c r="N1842" i="2"/>
  <c r="N1848" i="2"/>
  <c r="N1849" i="2"/>
  <c r="N1850" i="2"/>
  <c r="N1851" i="2"/>
  <c r="N1852" i="2"/>
  <c r="N1853" i="2"/>
  <c r="N1854" i="2"/>
  <c r="N1855" i="2"/>
  <c r="N1862" i="2"/>
  <c r="N1863" i="2"/>
  <c r="N1864" i="2"/>
  <c r="N1865" i="2"/>
  <c r="N1866" i="2"/>
  <c r="N1867" i="2"/>
  <c r="N1868" i="2"/>
  <c r="N1869" i="2"/>
  <c r="N1870" i="2"/>
  <c r="N1873" i="2"/>
  <c r="N1874" i="2"/>
  <c r="N1875" i="2"/>
  <c r="N1876" i="2"/>
  <c r="N1877" i="2"/>
  <c r="N1878" i="2"/>
  <c r="N1879" i="2"/>
  <c r="N1880" i="2"/>
  <c r="N1881" i="2"/>
  <c r="N1887" i="2"/>
  <c r="N1888" i="2"/>
  <c r="N1889" i="2"/>
  <c r="N1890" i="2"/>
  <c r="N1891" i="2"/>
  <c r="N1892" i="2"/>
  <c r="N1893" i="2"/>
  <c r="N1894" i="2"/>
  <c r="N1895" i="2"/>
  <c r="N1898" i="2"/>
  <c r="N1899" i="2"/>
  <c r="N1900" i="2"/>
  <c r="N1901" i="2"/>
  <c r="N1902" i="2"/>
  <c r="N1903" i="2"/>
  <c r="N1904" i="2"/>
  <c r="N1905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5" i="2"/>
  <c r="N1926" i="2"/>
  <c r="N1927" i="2"/>
  <c r="N1928" i="2"/>
  <c r="N1929" i="2"/>
  <c r="N1930" i="2"/>
  <c r="N1931" i="2"/>
  <c r="N1933" i="2"/>
  <c r="N1934" i="2"/>
  <c r="N1935" i="2"/>
  <c r="N1939" i="2"/>
  <c r="N1940" i="2"/>
  <c r="N1941" i="2"/>
  <c r="N1942" i="2"/>
  <c r="N1943" i="2"/>
  <c r="N1944" i="2"/>
  <c r="N1945" i="2"/>
  <c r="N1947" i="2"/>
  <c r="N1948" i="2"/>
  <c r="N1949" i="2"/>
  <c r="N1953" i="2"/>
  <c r="N1954" i="2"/>
  <c r="N1955" i="2"/>
  <c r="N1956" i="2"/>
  <c r="N1957" i="2"/>
  <c r="N1958" i="2"/>
  <c r="N1959" i="2"/>
  <c r="N1960" i="2"/>
  <c r="N1961" i="2"/>
  <c r="N1962" i="2"/>
  <c r="N1963" i="2"/>
  <c r="N1969" i="2"/>
  <c r="N1970" i="2"/>
  <c r="N1971" i="2"/>
  <c r="N1972" i="2"/>
  <c r="N1974" i="2"/>
  <c r="N1975" i="2"/>
  <c r="N1976" i="2"/>
  <c r="N1977" i="2"/>
  <c r="N1978" i="2"/>
  <c r="N1979" i="2"/>
  <c r="N1982" i="2"/>
  <c r="N1983" i="2"/>
  <c r="N1984" i="2"/>
  <c r="N1987" i="2"/>
  <c r="N1988" i="2"/>
  <c r="N1989" i="2"/>
  <c r="N1990" i="2"/>
  <c r="N1991" i="2"/>
  <c r="N1992" i="2"/>
  <c r="N1996" i="2"/>
  <c r="N1997" i="2"/>
  <c r="N1998" i="2"/>
  <c r="N1999" i="2"/>
  <c r="N2000" i="2"/>
  <c r="N2001" i="2"/>
  <c r="N2002" i="2"/>
  <c r="N2003" i="2"/>
  <c r="N2004" i="2"/>
  <c r="N2005" i="2"/>
  <c r="N2006" i="2"/>
  <c r="N2009" i="2"/>
  <c r="N2010" i="2"/>
  <c r="N2011" i="2"/>
  <c r="N2012" i="2"/>
  <c r="N2013" i="2"/>
  <c r="N2014" i="2"/>
  <c r="N2015" i="2"/>
  <c r="N2016" i="2"/>
  <c r="N2017" i="2"/>
  <c r="N2018" i="2"/>
  <c r="N2021" i="2"/>
  <c r="N2022" i="2"/>
  <c r="N2023" i="2"/>
  <c r="N2024" i="2"/>
  <c r="N2025" i="2"/>
  <c r="N2026" i="2"/>
  <c r="N2027" i="2"/>
  <c r="N2028" i="2"/>
  <c r="N2029" i="2"/>
  <c r="N2030" i="2"/>
  <c r="N2033" i="2"/>
  <c r="N2034" i="2"/>
  <c r="N2035" i="2"/>
  <c r="N2036" i="2"/>
  <c r="N2037" i="2"/>
  <c r="N2038" i="2"/>
  <c r="N2039" i="2"/>
  <c r="N2040" i="2"/>
  <c r="N2041" i="2"/>
  <c r="N2042" i="2"/>
  <c r="N2047" i="2"/>
  <c r="N2048" i="2"/>
  <c r="N2049" i="2"/>
  <c r="N2050" i="2"/>
  <c r="N2051" i="2"/>
  <c r="N2052" i="2"/>
  <c r="N2053" i="2"/>
  <c r="N2054" i="2"/>
  <c r="N2055" i="2"/>
  <c r="N2056" i="2"/>
  <c r="N2059" i="2"/>
  <c r="N2060" i="2"/>
  <c r="N2061" i="2"/>
  <c r="N2062" i="2"/>
  <c r="N2063" i="2"/>
  <c r="N2064" i="2"/>
  <c r="N2065" i="2"/>
  <c r="N2066" i="2"/>
  <c r="N2067" i="2"/>
  <c r="N2068" i="2"/>
  <c r="N2071" i="2"/>
  <c r="N2073" i="2"/>
  <c r="N2074" i="2"/>
  <c r="N2075" i="2"/>
  <c r="N2076" i="2"/>
  <c r="N2077" i="2"/>
  <c r="N2078" i="2"/>
  <c r="N2079" i="2"/>
  <c r="N2080" i="2"/>
  <c r="N2081" i="2"/>
  <c r="N2082" i="2"/>
  <c r="N2087" i="2"/>
  <c r="N2088" i="2"/>
  <c r="N2089" i="2"/>
  <c r="N2090" i="2"/>
  <c r="N2091" i="2"/>
  <c r="N2092" i="2"/>
  <c r="N2093" i="2"/>
  <c r="N2094" i="2"/>
  <c r="N2096" i="2"/>
  <c r="N2103" i="2"/>
  <c r="N2104" i="2"/>
  <c r="N2105" i="2"/>
  <c r="N2106" i="2"/>
  <c r="N2109" i="2"/>
  <c r="N2110" i="2"/>
  <c r="N2111" i="2"/>
  <c r="N2112" i="2"/>
  <c r="N2117" i="2"/>
  <c r="N2118" i="2"/>
  <c r="N2119" i="2"/>
  <c r="N2120" i="2"/>
  <c r="N2121" i="2"/>
  <c r="N2122" i="2"/>
  <c r="N2123" i="2"/>
  <c r="N2124" i="2"/>
  <c r="N2125" i="2"/>
  <c r="N2126" i="2"/>
  <c r="N2130" i="2"/>
  <c r="N2131" i="2"/>
  <c r="N2132" i="2"/>
  <c r="N2133" i="2"/>
  <c r="N2134" i="2"/>
  <c r="N2135" i="2"/>
  <c r="N2136" i="2"/>
  <c r="N2137" i="2"/>
  <c r="N2138" i="2"/>
  <c r="N2152" i="2"/>
  <c r="N2153" i="2"/>
  <c r="N2155" i="2"/>
  <c r="N2160" i="2"/>
  <c r="N2161" i="2"/>
  <c r="N2163" i="2"/>
  <c r="N2164" i="2"/>
  <c r="N2165" i="2"/>
  <c r="N2166" i="2"/>
  <c r="N2167" i="2"/>
  <c r="N2168" i="2"/>
  <c r="N2169" i="2"/>
  <c r="N2172" i="2"/>
  <c r="N2173" i="2"/>
  <c r="N2174" i="2"/>
  <c r="N2175" i="2"/>
  <c r="N2176" i="2"/>
  <c r="N2177" i="2"/>
  <c r="N2178" i="2"/>
  <c r="N2179" i="2"/>
  <c r="N2180" i="2"/>
  <c r="N2181" i="2"/>
  <c r="N2185" i="2"/>
  <c r="N2186" i="2"/>
  <c r="N2187" i="2"/>
  <c r="N2188" i="2"/>
  <c r="N2189" i="2"/>
  <c r="N2190" i="2"/>
  <c r="N2191" i="2"/>
  <c r="N2192" i="2"/>
  <c r="N2193" i="2"/>
  <c r="N2194" i="2"/>
  <c r="N2197" i="2"/>
  <c r="N2198" i="2"/>
  <c r="N2199" i="2"/>
  <c r="N2200" i="2"/>
  <c r="N2201" i="2"/>
  <c r="N2202" i="2"/>
  <c r="N2203" i="2"/>
  <c r="N2204" i="2"/>
  <c r="N2205" i="2"/>
  <c r="N2206" i="2"/>
  <c r="N2217" i="2"/>
  <c r="N2218" i="2"/>
  <c r="N2232" i="2"/>
  <c r="N2237" i="2"/>
  <c r="N2238" i="2"/>
  <c r="N2239" i="2"/>
  <c r="N2240" i="2"/>
  <c r="N2241" i="2"/>
  <c r="N2242" i="2"/>
  <c r="N2243" i="2"/>
  <c r="N2244" i="2"/>
  <c r="N2245" i="2"/>
  <c r="N2246" i="2"/>
  <c r="N2247" i="2"/>
  <c r="N2250" i="2"/>
  <c r="N2251" i="2"/>
  <c r="N2252" i="2"/>
  <c r="N2253" i="2"/>
  <c r="N2254" i="2"/>
  <c r="N2255" i="2"/>
  <c r="N2256" i="2"/>
  <c r="N2257" i="2"/>
  <c r="N2258" i="2"/>
  <c r="N2259" i="2"/>
  <c r="N2263" i="2"/>
  <c r="N2264" i="2"/>
  <c r="N2265" i="2"/>
  <c r="N2266" i="2"/>
  <c r="N2267" i="2"/>
  <c r="N2268" i="2"/>
  <c r="N2269" i="2"/>
  <c r="N2270" i="2"/>
  <c r="N2271" i="2"/>
  <c r="N2272" i="2"/>
  <c r="N2278" i="2"/>
  <c r="N2279" i="2"/>
  <c r="N2282" i="2"/>
  <c r="N2283" i="2"/>
  <c r="N2284" i="2"/>
  <c r="N2285" i="2"/>
  <c r="N2286" i="2"/>
  <c r="N2287" i="2"/>
  <c r="N2290" i="2"/>
  <c r="N2291" i="2"/>
  <c r="N2292" i="2"/>
  <c r="N2293" i="2"/>
  <c r="N2294" i="2"/>
  <c r="N2295" i="2"/>
  <c r="N2296" i="2"/>
  <c r="N2297" i="2"/>
  <c r="N2298" i="2"/>
  <c r="N2299" i="2"/>
  <c r="N2303" i="2"/>
  <c r="N2304" i="2"/>
  <c r="N2305" i="2"/>
  <c r="N2306" i="2"/>
  <c r="N2307" i="2"/>
  <c r="N2308" i="2"/>
  <c r="N2309" i="2"/>
  <c r="N2310" i="2"/>
  <c r="N2311" i="2"/>
  <c r="N2312" i="2"/>
  <c r="N2329" i="2"/>
  <c r="N2334" i="2"/>
  <c r="N2335" i="2"/>
  <c r="N2336" i="2"/>
  <c r="N2337" i="2"/>
  <c r="N2338" i="2"/>
  <c r="N2339" i="2"/>
  <c r="N2340" i="2"/>
  <c r="N2341" i="2"/>
  <c r="N2342" i="2"/>
  <c r="N2343" i="2"/>
  <c r="N2347" i="2"/>
  <c r="N2349" i="2"/>
  <c r="N2350" i="2"/>
  <c r="N2351" i="2"/>
  <c r="N2352" i="2"/>
  <c r="N2353" i="2"/>
  <c r="N2354" i="2"/>
  <c r="N2355" i="2"/>
  <c r="N2356" i="2"/>
  <c r="N2360" i="2"/>
  <c r="N2361" i="2"/>
  <c r="N2362" i="2"/>
  <c r="N2363" i="2"/>
  <c r="N2364" i="2"/>
  <c r="N2365" i="2"/>
  <c r="N2366" i="2"/>
  <c r="N2367" i="2"/>
  <c r="N2368" i="2"/>
  <c r="N2369" i="2"/>
  <c r="N2371" i="2"/>
  <c r="N2372" i="2"/>
  <c r="N2373" i="2"/>
  <c r="N2374" i="2"/>
  <c r="N2375" i="2"/>
  <c r="N2376" i="2"/>
  <c r="N2377" i="2"/>
  <c r="N2378" i="2"/>
  <c r="N2379" i="2"/>
  <c r="N2380" i="2"/>
  <c r="N2387" i="2"/>
  <c r="N2388" i="2"/>
  <c r="N2389" i="2"/>
  <c r="N2390" i="2"/>
  <c r="N2391" i="2"/>
  <c r="N2392" i="2"/>
  <c r="N2393" i="2"/>
  <c r="N2394" i="2"/>
  <c r="N2395" i="2"/>
  <c r="N2396" i="2"/>
  <c r="N2399" i="2"/>
  <c r="N2400" i="2"/>
  <c r="N2403" i="2"/>
  <c r="N2404" i="2"/>
  <c r="N2405" i="2"/>
  <c r="N2406" i="2"/>
  <c r="N2407" i="2"/>
  <c r="N2408" i="2"/>
  <c r="N2409" i="2"/>
  <c r="N2410" i="2"/>
  <c r="N2411" i="2"/>
  <c r="N2414" i="2"/>
  <c r="N2415" i="2"/>
  <c r="N2416" i="2"/>
  <c r="N2417" i="2"/>
  <c r="N2418" i="2"/>
  <c r="N2419" i="2"/>
  <c r="N2420" i="2"/>
  <c r="N2421" i="2"/>
  <c r="N2422" i="2"/>
  <c r="N2424" i="2"/>
  <c r="N2425" i="2"/>
  <c r="N2426" i="2"/>
  <c r="N2427" i="2"/>
  <c r="N2428" i="2"/>
  <c r="N2429" i="2"/>
  <c r="N2430" i="2"/>
  <c r="N2431" i="2"/>
  <c r="N2432" i="2"/>
  <c r="N2438" i="2"/>
  <c r="N2439" i="2"/>
  <c r="N2440" i="2"/>
  <c r="N2441" i="2"/>
  <c r="N2442" i="2"/>
  <c r="N2443" i="2"/>
  <c r="N2444" i="2"/>
  <c r="N2445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9" i="2"/>
  <c r="N2470" i="2"/>
  <c r="N2471" i="2"/>
  <c r="N2472" i="2"/>
  <c r="N2474" i="2"/>
  <c r="N2475" i="2"/>
  <c r="N2476" i="2"/>
  <c r="N2477" i="2"/>
  <c r="N2478" i="2"/>
  <c r="N2481" i="2"/>
  <c r="N2482" i="2"/>
  <c r="N2484" i="2"/>
  <c r="N2485" i="2"/>
  <c r="N2486" i="2"/>
  <c r="N2487" i="2"/>
  <c r="N2488" i="2"/>
  <c r="N2489" i="2"/>
  <c r="N2490" i="2"/>
  <c r="N2491" i="2"/>
  <c r="N2494" i="2"/>
  <c r="N2495" i="2"/>
  <c r="N2496" i="2"/>
  <c r="N2497" i="2"/>
  <c r="N2498" i="2"/>
  <c r="N2499" i="2"/>
  <c r="N2500" i="2"/>
  <c r="N2501" i="2"/>
  <c r="N2505" i="2"/>
  <c r="N2506" i="2"/>
  <c r="N2507" i="2"/>
  <c r="N2508" i="2"/>
  <c r="N2509" i="2"/>
  <c r="N2510" i="2"/>
  <c r="N2511" i="2"/>
  <c r="N2512" i="2"/>
  <c r="N2516" i="2"/>
  <c r="N2517" i="2"/>
  <c r="N2518" i="2"/>
  <c r="N2519" i="2"/>
  <c r="N2520" i="2"/>
  <c r="N2521" i="2"/>
  <c r="N2522" i="2"/>
  <c r="N2523" i="2"/>
  <c r="N2527" i="2"/>
  <c r="N2528" i="2"/>
  <c r="N2529" i="2"/>
  <c r="N2530" i="2"/>
  <c r="N2531" i="2"/>
  <c r="N2532" i="2"/>
  <c r="N2533" i="2"/>
  <c r="N2534" i="2"/>
  <c r="N2537" i="2"/>
  <c r="N2538" i="2"/>
  <c r="N2539" i="2"/>
  <c r="N2540" i="2"/>
  <c r="N2541" i="2"/>
  <c r="N2542" i="2"/>
  <c r="N2543" i="2"/>
  <c r="N2544" i="2"/>
  <c r="N2545" i="2"/>
  <c r="N2548" i="2"/>
  <c r="N2549" i="2"/>
  <c r="N2550" i="2"/>
  <c r="N2551" i="2"/>
  <c r="N2552" i="2"/>
  <c r="N2553" i="2"/>
  <c r="N2554" i="2"/>
  <c r="N2555" i="2"/>
  <c r="N2557" i="2"/>
  <c r="N2558" i="2"/>
  <c r="N2559" i="2"/>
  <c r="N2560" i="2"/>
  <c r="N2561" i="2"/>
  <c r="N2562" i="2"/>
  <c r="N2563" i="2"/>
  <c r="N2564" i="2"/>
  <c r="N2566" i="2"/>
  <c r="N2567" i="2"/>
  <c r="N2568" i="2"/>
  <c r="N2569" i="2"/>
  <c r="N2570" i="2"/>
  <c r="N2571" i="2"/>
  <c r="N2572" i="2"/>
  <c r="N2573" i="2"/>
  <c r="N2574" i="2"/>
  <c r="N2575" i="2"/>
  <c r="N2577" i="2"/>
  <c r="N2579" i="2"/>
  <c r="N2580" i="2"/>
  <c r="N2581" i="2"/>
  <c r="N2582" i="2"/>
  <c r="N2583" i="2"/>
  <c r="N2584" i="2"/>
  <c r="N2585" i="2"/>
  <c r="N2586" i="2"/>
  <c r="N2599" i="2"/>
  <c r="N2600" i="2"/>
  <c r="N2601" i="2"/>
  <c r="N2602" i="2"/>
  <c r="N2603" i="2"/>
  <c r="N2604" i="2"/>
  <c r="N2605" i="2"/>
  <c r="N2606" i="2"/>
  <c r="N2609" i="2"/>
  <c r="N2610" i="2"/>
  <c r="N2611" i="2"/>
  <c r="N2612" i="2"/>
  <c r="N2613" i="2"/>
  <c r="N2614" i="2"/>
  <c r="N2615" i="2"/>
  <c r="N2620" i="2"/>
  <c r="N2621" i="2"/>
  <c r="N2622" i="2"/>
  <c r="N2623" i="2"/>
  <c r="N2624" i="2"/>
  <c r="N2625" i="2"/>
  <c r="N2626" i="2"/>
  <c r="N2629" i="2"/>
  <c r="N2630" i="2"/>
  <c r="N2631" i="2"/>
  <c r="N2632" i="2"/>
  <c r="N2633" i="2"/>
  <c r="N2634" i="2"/>
  <c r="N2635" i="2"/>
  <c r="N2637" i="2"/>
  <c r="N2638" i="2"/>
  <c r="N2639" i="2"/>
  <c r="N2640" i="2"/>
  <c r="N2641" i="2"/>
  <c r="N2642" i="2"/>
  <c r="N2643" i="2"/>
  <c r="N2649" i="2"/>
  <c r="N2650" i="2"/>
  <c r="N2651" i="2"/>
  <c r="N2652" i="2"/>
  <c r="N2653" i="2"/>
  <c r="N2654" i="2"/>
  <c r="N2655" i="2"/>
  <c r="N2657" i="2"/>
  <c r="N2658" i="2"/>
  <c r="N2659" i="2"/>
  <c r="N2660" i="2"/>
  <c r="N2661" i="2"/>
  <c r="N2662" i="2"/>
  <c r="N2663" i="2"/>
  <c r="N2664" i="2"/>
  <c r="N2665" i="2"/>
  <c r="N2667" i="2"/>
  <c r="N2669" i="2"/>
  <c r="N2670" i="2"/>
  <c r="N2673" i="2"/>
  <c r="N2674" i="2"/>
  <c r="N2675" i="2"/>
  <c r="N2676" i="2"/>
  <c r="N2677" i="2"/>
  <c r="N2678" i="2"/>
  <c r="N2679" i="2"/>
  <c r="N2680" i="2"/>
  <c r="N2681" i="2"/>
  <c r="N2682" i="2"/>
  <c r="N2687" i="2"/>
  <c r="N2688" i="2"/>
  <c r="N2689" i="2"/>
  <c r="N2690" i="2"/>
  <c r="N2691" i="2"/>
  <c r="N2692" i="2"/>
  <c r="N2693" i="2"/>
  <c r="N2694" i="2"/>
  <c r="N2695" i="2"/>
  <c r="N2696" i="2"/>
  <c r="N2697" i="2"/>
  <c r="N2704" i="2"/>
  <c r="N2705" i="2"/>
  <c r="N2706" i="2"/>
  <c r="N2707" i="2"/>
  <c r="N2708" i="2"/>
  <c r="N2709" i="2"/>
  <c r="N2710" i="2"/>
  <c r="N2711" i="2"/>
  <c r="N2712" i="2"/>
  <c r="N2713" i="2"/>
  <c r="N2714" i="2"/>
  <c r="N2721" i="2"/>
  <c r="N2722" i="2"/>
  <c r="N2723" i="2"/>
  <c r="N2724" i="2"/>
  <c r="N2725" i="2"/>
  <c r="N2726" i="2"/>
  <c r="N2727" i="2"/>
  <c r="N2728" i="2"/>
  <c r="N2729" i="2"/>
  <c r="N2730" i="2"/>
  <c r="N2731" i="2"/>
  <c r="N2734" i="2"/>
  <c r="N2735" i="2"/>
  <c r="N2736" i="2"/>
  <c r="N2737" i="2"/>
  <c r="N2738" i="2"/>
  <c r="N2739" i="2"/>
  <c r="N2740" i="2"/>
  <c r="N2741" i="2"/>
  <c r="N2742" i="2"/>
  <c r="N2743" i="2"/>
  <c r="N2744" i="2"/>
  <c r="N2747" i="2"/>
  <c r="N2748" i="2"/>
  <c r="N2749" i="2"/>
  <c r="N2751" i="2"/>
  <c r="N2752" i="2"/>
  <c r="N2753" i="2"/>
  <c r="N2754" i="2"/>
  <c r="N2755" i="2"/>
  <c r="N2756" i="2"/>
  <c r="N2757" i="2"/>
  <c r="N2758" i="2"/>
  <c r="N2759" i="2"/>
  <c r="N2766" i="2"/>
  <c r="N2767" i="2"/>
  <c r="N2768" i="2"/>
  <c r="N2769" i="2"/>
  <c r="N2770" i="2"/>
  <c r="N2771" i="2"/>
  <c r="N2772" i="2"/>
  <c r="N2773" i="2"/>
  <c r="N2774" i="2"/>
  <c r="N2775" i="2"/>
  <c r="N2781" i="2"/>
  <c r="N2782" i="2"/>
  <c r="N2783" i="2"/>
  <c r="N2784" i="2"/>
  <c r="N2785" i="2"/>
  <c r="N2786" i="2"/>
  <c r="N2787" i="2"/>
  <c r="N2788" i="2"/>
  <c r="N2789" i="2"/>
  <c r="N2790" i="2"/>
  <c r="N2796" i="2"/>
  <c r="N2797" i="2"/>
  <c r="N2798" i="2"/>
  <c r="N2799" i="2"/>
  <c r="N2800" i="2"/>
  <c r="N2801" i="2"/>
  <c r="N2802" i="2"/>
  <c r="N2803" i="2"/>
  <c r="N2804" i="2"/>
  <c r="N2805" i="2"/>
  <c r="N2810" i="2"/>
  <c r="N2811" i="2"/>
  <c r="N2812" i="2"/>
  <c r="N2813" i="2"/>
  <c r="N2816" i="2"/>
  <c r="N2817" i="2"/>
  <c r="N2818" i="2"/>
  <c r="N2819" i="2"/>
  <c r="N2822" i="2"/>
  <c r="N2823" i="2"/>
  <c r="N2824" i="2"/>
  <c r="N2825" i="2"/>
  <c r="N2826" i="2"/>
  <c r="N2827" i="2"/>
  <c r="N2828" i="2"/>
  <c r="N2829" i="2"/>
  <c r="N2830" i="2"/>
  <c r="N2831" i="2"/>
  <c r="N2833" i="2"/>
  <c r="N2837" i="2"/>
  <c r="N2838" i="2"/>
  <c r="N2840" i="2"/>
  <c r="N2841" i="2"/>
  <c r="N2842" i="2"/>
  <c r="N2843" i="2"/>
  <c r="N2844" i="2"/>
  <c r="N2845" i="2"/>
  <c r="N2846" i="2"/>
  <c r="N2848" i="2"/>
  <c r="N2849" i="2"/>
  <c r="N2850" i="2"/>
  <c r="N2851" i="2"/>
  <c r="N2852" i="2"/>
  <c r="N2853" i="2"/>
  <c r="N2854" i="2"/>
  <c r="N2855" i="2"/>
  <c r="N2856" i="2"/>
  <c r="N2857" i="2"/>
  <c r="N2862" i="2"/>
  <c r="N2863" i="2"/>
  <c r="N2864" i="2"/>
  <c r="N2865" i="2"/>
  <c r="N2866" i="2"/>
  <c r="N2867" i="2"/>
  <c r="N2868" i="2"/>
  <c r="N2869" i="2"/>
  <c r="N2870" i="2"/>
  <c r="N2873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5" i="2"/>
  <c r="N2906" i="2"/>
  <c r="N2907" i="2"/>
  <c r="N2908" i="2"/>
  <c r="N2909" i="2"/>
  <c r="N2910" i="2"/>
  <c r="N2911" i="2"/>
  <c r="N2912" i="2"/>
  <c r="N2913" i="2"/>
  <c r="N2914" i="2"/>
  <c r="N2915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1" i="2"/>
  <c r="N2937" i="2"/>
  <c r="N2938" i="2"/>
  <c r="N2939" i="2"/>
  <c r="N2940" i="2"/>
  <c r="N2941" i="2"/>
  <c r="N2942" i="2"/>
  <c r="N2943" i="2"/>
  <c r="N2944" i="2"/>
  <c r="N2950" i="2"/>
  <c r="N2951" i="2"/>
  <c r="N2952" i="2"/>
  <c r="N2953" i="2"/>
  <c r="N2954" i="2"/>
  <c r="N2955" i="2"/>
  <c r="N2956" i="2"/>
  <c r="N2957" i="2"/>
  <c r="N2958" i="2"/>
  <c r="N2961" i="2"/>
  <c r="N2965" i="2"/>
  <c r="N2966" i="2"/>
  <c r="N2967" i="2"/>
  <c r="N2968" i="2"/>
  <c r="N2969" i="2"/>
  <c r="N2970" i="2"/>
  <c r="N2971" i="2"/>
  <c r="N2976" i="2"/>
  <c r="N2977" i="2"/>
  <c r="N2978" i="2"/>
  <c r="N2979" i="2"/>
  <c r="N2980" i="2"/>
  <c r="N2981" i="2"/>
  <c r="N2982" i="2"/>
  <c r="N2983" i="2"/>
  <c r="N2984" i="2"/>
  <c r="N2988" i="2"/>
  <c r="N2989" i="2"/>
  <c r="N2990" i="2"/>
  <c r="N2991" i="2"/>
  <c r="N2992" i="2"/>
  <c r="N2993" i="2"/>
  <c r="N2994" i="2"/>
  <c r="N2995" i="2"/>
  <c r="N2996" i="2"/>
  <c r="N3002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6" i="2"/>
  <c r="N3030" i="2"/>
  <c r="N3031" i="2"/>
  <c r="N3032" i="2"/>
  <c r="N3033" i="2"/>
  <c r="N3034" i="2"/>
  <c r="N3035" i="2"/>
  <c r="N3036" i="2"/>
  <c r="N3037" i="2"/>
  <c r="N3038" i="2"/>
  <c r="N3041" i="2"/>
  <c r="N3042" i="2"/>
  <c r="N3043" i="2"/>
  <c r="N3044" i="2"/>
  <c r="N3045" i="2"/>
  <c r="N3046" i="2"/>
  <c r="N3047" i="2"/>
  <c r="N3048" i="2"/>
  <c r="N3049" i="2"/>
  <c r="N3051" i="2"/>
  <c r="N3052" i="2"/>
  <c r="N3053" i="2"/>
  <c r="N3054" i="2"/>
  <c r="N3055" i="2"/>
  <c r="N3056" i="2"/>
  <c r="N3057" i="2"/>
  <c r="N3058" i="2"/>
  <c r="N3059" i="2"/>
  <c r="N3060" i="2"/>
  <c r="N3061" i="2"/>
  <c r="N3065" i="2"/>
  <c r="N3066" i="2"/>
  <c r="N3068" i="2"/>
  <c r="N3069" i="2"/>
  <c r="N3070" i="2"/>
  <c r="N3071" i="2"/>
  <c r="N3072" i="2"/>
  <c r="N3073" i="2"/>
  <c r="N3074" i="2"/>
  <c r="N3075" i="2"/>
  <c r="N3078" i="2"/>
  <c r="N3085" i="2"/>
  <c r="N3086" i="2"/>
  <c r="N3090" i="2"/>
  <c r="N3091" i="2"/>
  <c r="N3092" i="2"/>
  <c r="N3093" i="2"/>
  <c r="N3094" i="2"/>
  <c r="N3095" i="2"/>
  <c r="N3104" i="2"/>
  <c r="N3105" i="2"/>
  <c r="N3106" i="2"/>
  <c r="N3107" i="2"/>
  <c r="N3108" i="2"/>
  <c r="N3109" i="2"/>
  <c r="N3118" i="2"/>
  <c r="N3119" i="2"/>
  <c r="N3120" i="2"/>
  <c r="N3121" i="2"/>
  <c r="N3122" i="2"/>
  <c r="N3123" i="2"/>
  <c r="N3125" i="2"/>
  <c r="N3126" i="2"/>
  <c r="N3130" i="2"/>
  <c r="N3131" i="2"/>
  <c r="N3132" i="2"/>
  <c r="N3133" i="2"/>
  <c r="N3134" i="2"/>
  <c r="N3135" i="2"/>
  <c r="N3137" i="2"/>
  <c r="N3138" i="2"/>
  <c r="N3145" i="2"/>
  <c r="N3146" i="2"/>
  <c r="N3147" i="2"/>
  <c r="N3148" i="2"/>
  <c r="N3149" i="2"/>
  <c r="N3150" i="2"/>
  <c r="N3151" i="2"/>
  <c r="N3152" i="2"/>
  <c r="N3153" i="2"/>
  <c r="N3158" i="2"/>
  <c r="N3159" i="2"/>
  <c r="N3160" i="2"/>
  <c r="N3161" i="2"/>
  <c r="N3162" i="2"/>
  <c r="N3163" i="2"/>
  <c r="N3164" i="2"/>
  <c r="N3165" i="2"/>
  <c r="N3166" i="2"/>
  <c r="N3167" i="2"/>
  <c r="N3168" i="2"/>
  <c r="N3170" i="2"/>
  <c r="N3171" i="2"/>
  <c r="N3172" i="2"/>
  <c r="N3173" i="2"/>
  <c r="N3174" i="2"/>
  <c r="N3175" i="2"/>
  <c r="N3176" i="2"/>
  <c r="N3177" i="2"/>
  <c r="N3178" i="2"/>
  <c r="N3183" i="2"/>
  <c r="N3184" i="2"/>
  <c r="N3185" i="2"/>
  <c r="N3186" i="2"/>
  <c r="N3187" i="2"/>
  <c r="N3188" i="2"/>
  <c r="N3189" i="2"/>
  <c r="N3190" i="2"/>
  <c r="N3198" i="2"/>
  <c r="N3199" i="2"/>
  <c r="N3200" i="2"/>
  <c r="N3201" i="2"/>
  <c r="N3202" i="2"/>
  <c r="N3203" i="2"/>
  <c r="N3212" i="2"/>
  <c r="N3213" i="2"/>
  <c r="N3214" i="2"/>
  <c r="N3215" i="2"/>
  <c r="N3216" i="2"/>
  <c r="N3217" i="2"/>
  <c r="N3218" i="2"/>
  <c r="N3219" i="2"/>
  <c r="N3223" i="2"/>
  <c r="N3224" i="2"/>
  <c r="N3225" i="2"/>
  <c r="N3226" i="2"/>
  <c r="N3227" i="2"/>
  <c r="N3228" i="2"/>
  <c r="N3229" i="2"/>
  <c r="N3230" i="2"/>
  <c r="N3235" i="2"/>
  <c r="N3236" i="2"/>
  <c r="N3237" i="2"/>
  <c r="N3238" i="2"/>
  <c r="N3239" i="2"/>
  <c r="N3240" i="2"/>
  <c r="N3241" i="2"/>
  <c r="N3242" i="2"/>
  <c r="N3243" i="2"/>
  <c r="N3244" i="2"/>
  <c r="N3250" i="2"/>
  <c r="N3251" i="2"/>
  <c r="N3252" i="2"/>
  <c r="N3253" i="2"/>
  <c r="N3254" i="2"/>
  <c r="N3255" i="2"/>
  <c r="N3256" i="2"/>
  <c r="N3257" i="2"/>
  <c r="N3266" i="2"/>
  <c r="N3267" i="2"/>
  <c r="N3268" i="2"/>
  <c r="N3269" i="2"/>
  <c r="N3270" i="2"/>
  <c r="N3271" i="2"/>
  <c r="N3272" i="2"/>
  <c r="N3277" i="2"/>
  <c r="N3278" i="2"/>
  <c r="N3279" i="2"/>
  <c r="N3280" i="2"/>
  <c r="N3282" i="2"/>
  <c r="N3283" i="2"/>
  <c r="N3284" i="2"/>
  <c r="N3285" i="2"/>
  <c r="N3286" i="2"/>
  <c r="N3292" i="2"/>
  <c r="N3293" i="2"/>
  <c r="N3294" i="2"/>
  <c r="N3295" i="2"/>
  <c r="N3296" i="2"/>
  <c r="N3297" i="2"/>
  <c r="N3298" i="2"/>
  <c r="N3299" i="2"/>
  <c r="N3300" i="2"/>
  <c r="N3301" i="2"/>
  <c r="N3305" i="2"/>
  <c r="N3306" i="2"/>
  <c r="N3307" i="2"/>
  <c r="N3308" i="2"/>
  <c r="N3309" i="2"/>
  <c r="N3310" i="2"/>
  <c r="N3311" i="2"/>
  <c r="N3312" i="2"/>
  <c r="N3313" i="2"/>
  <c r="N3314" i="2"/>
  <c r="N3318" i="2"/>
  <c r="N3319" i="2"/>
  <c r="N3320" i="2"/>
  <c r="N3321" i="2"/>
  <c r="N3322" i="2"/>
  <c r="N3323" i="2"/>
  <c r="N3324" i="2"/>
  <c r="N3325" i="2"/>
  <c r="N3326" i="2"/>
  <c r="N3329" i="2"/>
  <c r="N3330" i="2"/>
  <c r="N3331" i="2"/>
  <c r="N3332" i="2"/>
  <c r="N3333" i="2"/>
  <c r="N3334" i="2"/>
  <c r="N3335" i="2"/>
  <c r="N3336" i="2"/>
  <c r="N3337" i="2"/>
  <c r="N3341" i="2"/>
  <c r="N3342" i="2"/>
  <c r="N3343" i="2"/>
  <c r="N3345" i="2"/>
  <c r="N3346" i="2"/>
  <c r="N3347" i="2"/>
  <c r="N3348" i="2"/>
  <c r="N3349" i="2"/>
  <c r="N3356" i="2"/>
  <c r="N3357" i="2"/>
  <c r="N3358" i="2"/>
  <c r="N3359" i="2"/>
  <c r="N3363" i="2"/>
  <c r="N3364" i="2"/>
  <c r="N3369" i="2"/>
  <c r="N3370" i="2"/>
  <c r="N3371" i="2"/>
  <c r="N3372" i="2"/>
  <c r="N3373" i="2"/>
  <c r="N3374" i="2"/>
  <c r="N3377" i="2"/>
  <c r="N3384" i="2"/>
  <c r="N3385" i="2"/>
  <c r="N3386" i="2"/>
  <c r="N3387" i="2"/>
  <c r="N3388" i="2"/>
  <c r="N3389" i="2"/>
  <c r="N3394" i="2"/>
  <c r="N3395" i="2"/>
  <c r="N3396" i="2"/>
  <c r="N3397" i="2"/>
  <c r="N3398" i="2"/>
  <c r="N3399" i="2"/>
  <c r="N3400" i="2"/>
  <c r="N3401" i="2"/>
  <c r="N3404" i="2"/>
  <c r="N3405" i="2"/>
  <c r="N3407" i="2"/>
  <c r="N3408" i="2"/>
  <c r="N3409" i="2"/>
  <c r="N3410" i="2"/>
  <c r="N3411" i="2"/>
  <c r="N3412" i="2"/>
  <c r="N3413" i="2"/>
  <c r="N3414" i="2"/>
  <c r="N3929" i="2"/>
  <c r="N3930" i="2"/>
  <c r="N3931" i="2"/>
  <c r="N3932" i="2"/>
  <c r="N3933" i="2"/>
  <c r="N3934" i="2"/>
  <c r="N3935" i="2"/>
  <c r="N3936" i="2"/>
  <c r="N3940" i="2"/>
  <c r="N3941" i="2"/>
  <c r="N3942" i="2"/>
  <c r="N3943" i="2"/>
  <c r="N3944" i="2"/>
  <c r="N3945" i="2"/>
  <c r="N3946" i="2"/>
  <c r="N3947" i="2"/>
  <c r="N3948" i="2"/>
  <c r="N3950" i="2"/>
  <c r="N3951" i="2"/>
  <c r="N3952" i="2"/>
  <c r="N3953" i="2"/>
  <c r="N3954" i="2"/>
  <c r="N3955" i="2"/>
  <c r="N3956" i="2"/>
  <c r="N3957" i="2"/>
  <c r="N3958" i="2"/>
  <c r="N3961" i="2"/>
  <c r="N3962" i="2"/>
  <c r="N3963" i="2"/>
  <c r="N3964" i="2"/>
  <c r="N3965" i="2"/>
  <c r="N3966" i="2"/>
  <c r="N3967" i="2"/>
  <c r="N3968" i="2"/>
  <c r="N3969" i="2"/>
  <c r="N3970" i="2"/>
  <c r="N3971" i="2"/>
  <c r="N3973" i="2"/>
  <c r="N3974" i="2"/>
  <c r="N3975" i="2"/>
  <c r="N3976" i="2"/>
  <c r="N3977" i="2"/>
  <c r="N3978" i="2"/>
  <c r="N3979" i="2"/>
  <c r="N3980" i="2"/>
  <c r="N3981" i="2"/>
  <c r="N3982" i="2"/>
  <c r="N3985" i="2"/>
  <c r="N3986" i="2"/>
  <c r="N3987" i="2"/>
  <c r="N3988" i="2"/>
  <c r="N3989" i="2"/>
  <c r="N3990" i="2"/>
  <c r="N3991" i="2"/>
  <c r="N3992" i="2"/>
  <c r="N3993" i="2"/>
  <c r="N3994" i="2"/>
  <c r="N3999" i="2"/>
  <c r="N4000" i="2"/>
  <c r="N4001" i="2"/>
  <c r="N4002" i="2"/>
  <c r="N4003" i="2"/>
  <c r="N4004" i="2"/>
  <c r="N4005" i="2"/>
  <c r="N4006" i="2"/>
  <c r="N4007" i="2"/>
  <c r="N4008" i="2"/>
  <c r="N4015" i="2"/>
  <c r="N4016" i="2"/>
  <c r="N4017" i="2"/>
  <c r="N4018" i="2"/>
  <c r="N4019" i="2"/>
  <c r="N4020" i="2"/>
  <c r="N4021" i="2"/>
  <c r="N4022" i="2"/>
  <c r="N4023" i="2"/>
  <c r="N4024" i="2"/>
  <c r="N4029" i="2"/>
  <c r="N4030" i="2"/>
  <c r="N4031" i="2"/>
  <c r="N4032" i="2"/>
  <c r="N4033" i="2"/>
  <c r="N4034" i="2"/>
  <c r="N4035" i="2"/>
  <c r="N4036" i="2"/>
  <c r="N4037" i="2"/>
  <c r="N4038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5" i="2"/>
  <c r="N4056" i="2"/>
  <c r="N4057" i="2"/>
  <c r="N4058" i="2"/>
  <c r="N4059" i="2"/>
  <c r="N4060" i="2"/>
  <c r="N4061" i="2"/>
  <c r="N4062" i="2"/>
  <c r="N4063" i="2"/>
  <c r="N4064" i="2"/>
  <c r="N4065" i="2"/>
  <c r="N4067" i="2"/>
  <c r="N4068" i="2"/>
  <c r="N4069" i="2"/>
  <c r="N4070" i="2"/>
  <c r="N4071" i="2"/>
  <c r="N4072" i="2"/>
  <c r="N4073" i="2"/>
  <c r="N4074" i="2"/>
  <c r="N4075" i="2"/>
  <c r="N4076" i="2"/>
  <c r="N4077" i="2"/>
  <c r="N4079" i="2"/>
  <c r="N4080" i="2"/>
  <c r="N4081" i="2"/>
  <c r="N4082" i="2"/>
  <c r="N4083" i="2"/>
  <c r="N4084" i="2"/>
  <c r="N4085" i="2"/>
  <c r="N4086" i="2"/>
  <c r="N4087" i="2"/>
  <c r="N4088" i="2"/>
  <c r="N4089" i="2"/>
  <c r="N4091" i="2"/>
  <c r="N4092" i="2"/>
  <c r="N4093" i="2"/>
  <c r="N4094" i="2"/>
  <c r="N4095" i="2"/>
  <c r="N4096" i="2"/>
  <c r="N4097" i="2"/>
  <c r="N4098" i="2"/>
  <c r="N4099" i="2"/>
  <c r="N4100" i="2"/>
  <c r="N4101" i="2"/>
  <c r="N4103" i="2"/>
  <c r="N4104" i="2"/>
  <c r="N4105" i="2"/>
  <c r="N4106" i="2"/>
  <c r="N4107" i="2"/>
  <c r="N4108" i="2"/>
  <c r="N4109" i="2"/>
  <c r="N4110" i="2"/>
  <c r="N4111" i="2"/>
  <c r="N4112" i="2"/>
  <c r="N4113" i="2"/>
  <c r="N4115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4" i="2"/>
  <c r="N5" i="2"/>
  <c r="N6" i="2"/>
  <c r="N7" i="2"/>
  <c r="N8" i="2"/>
  <c r="N9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8" i="2"/>
  <c r="N29" i="2"/>
  <c r="N30" i="2"/>
  <c r="N31" i="2"/>
  <c r="N32" i="2"/>
  <c r="N33" i="2"/>
  <c r="N36" i="2"/>
  <c r="N37" i="2"/>
  <c r="N38" i="2"/>
  <c r="N39" i="2"/>
  <c r="N40" i="2"/>
  <c r="N41" i="2"/>
  <c r="N44" i="2"/>
  <c r="N45" i="2"/>
  <c r="N46" i="2"/>
  <c r="N47" i="2"/>
  <c r="N48" i="2"/>
  <c r="N49" i="2"/>
  <c r="N54" i="2"/>
  <c r="N55" i="2"/>
  <c r="N56" i="2"/>
  <c r="N57" i="2"/>
  <c r="N58" i="2"/>
  <c r="N59" i="2"/>
  <c r="N62" i="2"/>
  <c r="N63" i="2"/>
  <c r="N64" i="2"/>
  <c r="N65" i="2"/>
  <c r="N66" i="2"/>
  <c r="N68" i="2"/>
  <c r="N69" i="2"/>
  <c r="N70" i="2"/>
  <c r="N71" i="2"/>
  <c r="N72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1" i="2"/>
  <c r="G312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5" i="2"/>
  <c r="G336" i="2"/>
  <c r="G337" i="2"/>
  <c r="G338" i="2"/>
  <c r="G339" i="2"/>
  <c r="G340" i="2"/>
  <c r="G341" i="2"/>
  <c r="G342" i="2"/>
  <c r="G343" i="2"/>
  <c r="G344" i="2"/>
  <c r="G348" i="2"/>
  <c r="G349" i="2"/>
  <c r="G350" i="2"/>
  <c r="G351" i="2"/>
  <c r="G352" i="2"/>
  <c r="G353" i="2"/>
  <c r="G354" i="2"/>
  <c r="G355" i="2"/>
  <c r="G356" i="2"/>
  <c r="G357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1" i="2"/>
  <c r="G432" i="2"/>
  <c r="G433" i="2"/>
  <c r="G434" i="2"/>
  <c r="G435" i="2"/>
  <c r="G436" i="2"/>
  <c r="G437" i="2"/>
  <c r="G438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4" i="2"/>
  <c r="G485" i="2"/>
  <c r="G486" i="2"/>
  <c r="G487" i="2"/>
  <c r="G488" i="2"/>
  <c r="G489" i="2"/>
  <c r="G491" i="2"/>
  <c r="G492" i="2"/>
  <c r="G493" i="2"/>
  <c r="G495" i="2"/>
  <c r="G496" i="2"/>
  <c r="G497" i="2"/>
  <c r="G498" i="2"/>
  <c r="G499" i="2"/>
  <c r="G500" i="2"/>
  <c r="G501" i="2"/>
  <c r="G502" i="2"/>
  <c r="G503" i="2"/>
  <c r="G504" i="2"/>
  <c r="G505" i="2"/>
  <c r="G509" i="2"/>
  <c r="G510" i="2"/>
  <c r="G511" i="2"/>
  <c r="G512" i="2"/>
  <c r="G513" i="2"/>
  <c r="G514" i="2"/>
  <c r="G515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4" i="2"/>
  <c r="G576" i="2"/>
  <c r="G577" i="2"/>
  <c r="G578" i="2"/>
  <c r="G579" i="2"/>
  <c r="G580" i="2"/>
  <c r="G581" i="2"/>
  <c r="G582" i="2"/>
  <c r="G584" i="2"/>
  <c r="G585" i="2"/>
  <c r="G586" i="2"/>
  <c r="G587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10" i="2"/>
  <c r="G611" i="2"/>
  <c r="G612" i="2"/>
  <c r="G613" i="2"/>
  <c r="G614" i="2"/>
  <c r="G615" i="2"/>
  <c r="G616" i="2"/>
  <c r="G617" i="2"/>
  <c r="G619" i="2"/>
  <c r="G620" i="2"/>
  <c r="G621" i="2"/>
  <c r="G622" i="2"/>
  <c r="G623" i="2"/>
  <c r="G624" i="2"/>
  <c r="G625" i="2"/>
  <c r="G626" i="2"/>
  <c r="G628" i="2"/>
  <c r="G629" i="2"/>
  <c r="G630" i="2"/>
  <c r="G631" i="2"/>
  <c r="G632" i="2"/>
  <c r="G633" i="2"/>
  <c r="G634" i="2"/>
  <c r="G636" i="2"/>
  <c r="G637" i="2"/>
  <c r="G638" i="2"/>
  <c r="G639" i="2"/>
  <c r="G640" i="2"/>
  <c r="G642" i="2"/>
  <c r="G643" i="2"/>
  <c r="G644" i="2"/>
  <c r="G645" i="2"/>
  <c r="G646" i="2"/>
  <c r="G647" i="2"/>
  <c r="G648" i="2"/>
  <c r="G649" i="2"/>
  <c r="G652" i="2"/>
  <c r="G653" i="2"/>
  <c r="G654" i="2"/>
  <c r="G655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7" i="2"/>
  <c r="G678" i="2"/>
  <c r="G679" i="2"/>
  <c r="G680" i="2"/>
  <c r="G681" i="2"/>
  <c r="G682" i="2"/>
  <c r="G683" i="2"/>
  <c r="G684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9" i="2"/>
  <c r="G730" i="2"/>
  <c r="G731" i="2"/>
  <c r="G732" i="2"/>
  <c r="G733" i="2"/>
  <c r="G734" i="2"/>
  <c r="G735" i="2"/>
  <c r="G736" i="2"/>
  <c r="G737" i="2"/>
  <c r="G738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7" i="2"/>
  <c r="G778" i="2"/>
  <c r="G779" i="2"/>
  <c r="G782" i="2"/>
  <c r="G783" i="2"/>
  <c r="G784" i="2"/>
  <c r="G785" i="2"/>
  <c r="G786" i="2"/>
  <c r="G787" i="2"/>
  <c r="G788" i="2"/>
  <c r="G789" i="2"/>
  <c r="G790" i="2"/>
  <c r="G792" i="2"/>
  <c r="G793" i="2"/>
  <c r="G794" i="2"/>
  <c r="G795" i="2"/>
  <c r="G796" i="2"/>
  <c r="G797" i="2"/>
  <c r="G798" i="2"/>
  <c r="G799" i="2"/>
  <c r="G800" i="2"/>
  <c r="G801" i="2"/>
  <c r="G802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6" i="2"/>
  <c r="G827" i="2"/>
  <c r="G828" i="2"/>
  <c r="G829" i="2"/>
  <c r="G831" i="2"/>
  <c r="G832" i="2"/>
  <c r="G834" i="2"/>
  <c r="G835" i="2"/>
  <c r="G836" i="2"/>
  <c r="G837" i="2"/>
  <c r="G838" i="2"/>
  <c r="G839" i="2"/>
  <c r="G846" i="2"/>
  <c r="G847" i="2"/>
  <c r="G848" i="2"/>
  <c r="G849" i="2"/>
  <c r="G850" i="2"/>
  <c r="G851" i="2"/>
  <c r="G852" i="2"/>
  <c r="G853" i="2"/>
  <c r="G854" i="2"/>
  <c r="G858" i="2"/>
  <c r="G859" i="2"/>
  <c r="G860" i="2"/>
  <c r="G861" i="2"/>
  <c r="G863" i="2"/>
  <c r="G864" i="2"/>
  <c r="G865" i="2"/>
  <c r="G866" i="2"/>
  <c r="G867" i="2"/>
  <c r="G868" i="2"/>
  <c r="G870" i="2"/>
  <c r="G871" i="2"/>
  <c r="G872" i="2"/>
  <c r="G873" i="2"/>
  <c r="G874" i="2"/>
  <c r="G875" i="2"/>
  <c r="G876" i="2"/>
  <c r="G877" i="2"/>
  <c r="G880" i="2"/>
  <c r="G881" i="2"/>
  <c r="G882" i="2"/>
  <c r="G883" i="2"/>
  <c r="G884" i="2"/>
  <c r="G885" i="2"/>
  <c r="G886" i="2"/>
  <c r="G887" i="2"/>
  <c r="G888" i="2"/>
  <c r="G889" i="2"/>
  <c r="G890" i="2"/>
  <c r="G892" i="2"/>
  <c r="G895" i="2"/>
  <c r="G896" i="2"/>
  <c r="G897" i="2"/>
  <c r="G898" i="2"/>
  <c r="G899" i="2"/>
  <c r="G900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7" i="2"/>
  <c r="G918" i="2"/>
  <c r="G919" i="2"/>
  <c r="G920" i="2"/>
  <c r="G921" i="2"/>
  <c r="G922" i="2"/>
  <c r="G923" i="2"/>
  <c r="G924" i="2"/>
  <c r="G925" i="2"/>
  <c r="G926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5" i="2"/>
  <c r="G956" i="2"/>
  <c r="G957" i="2"/>
  <c r="G958" i="2"/>
  <c r="G959" i="2"/>
  <c r="G960" i="2"/>
  <c r="G961" i="2"/>
  <c r="G962" i="2"/>
  <c r="G966" i="2"/>
  <c r="G967" i="2"/>
  <c r="G968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1000" i="2"/>
  <c r="G1002" i="2"/>
  <c r="G1004" i="2"/>
  <c r="G1005" i="2"/>
  <c r="G1006" i="2"/>
  <c r="G1011" i="2"/>
  <c r="G1012" i="2"/>
  <c r="G1013" i="2"/>
  <c r="G1014" i="2"/>
  <c r="G1015" i="2"/>
  <c r="G1016" i="2"/>
  <c r="G1017" i="2"/>
  <c r="G1018" i="2"/>
  <c r="G1019" i="2"/>
  <c r="G1020" i="2"/>
  <c r="G1022" i="2"/>
  <c r="G1023" i="2"/>
  <c r="G1024" i="2"/>
  <c r="G1025" i="2"/>
  <c r="G1026" i="2"/>
  <c r="G1027" i="2"/>
  <c r="G1028" i="2"/>
  <c r="G1029" i="2"/>
  <c r="G1030" i="2"/>
  <c r="G1031" i="2"/>
  <c r="G1033" i="2"/>
  <c r="G1034" i="2"/>
  <c r="G1036" i="2"/>
  <c r="G1037" i="2"/>
  <c r="G1039" i="2"/>
  <c r="G1040" i="2"/>
  <c r="G1041" i="2"/>
  <c r="G1043" i="2"/>
  <c r="G1046" i="2"/>
  <c r="G1047" i="2"/>
  <c r="G1048" i="2"/>
  <c r="G1049" i="2"/>
  <c r="G1050" i="2"/>
  <c r="G1051" i="2"/>
  <c r="G1052" i="2"/>
  <c r="G1053" i="2"/>
  <c r="G1054" i="2"/>
  <c r="G1056" i="2"/>
  <c r="G1057" i="2"/>
  <c r="G1058" i="2"/>
  <c r="G1060" i="2"/>
  <c r="G1061" i="2"/>
  <c r="G1062" i="2"/>
  <c r="G1063" i="2"/>
  <c r="G1064" i="2"/>
  <c r="G1065" i="2"/>
  <c r="G1067" i="2"/>
  <c r="G1068" i="2"/>
  <c r="G1069" i="2"/>
  <c r="G1071" i="2"/>
  <c r="G1072" i="2"/>
  <c r="G1073" i="2"/>
  <c r="G1074" i="2"/>
  <c r="G1075" i="2"/>
  <c r="G1076" i="2"/>
  <c r="G1077" i="2"/>
  <c r="G1081" i="2"/>
  <c r="G1082" i="2"/>
  <c r="G1083" i="2"/>
  <c r="G1084" i="2"/>
  <c r="G1085" i="2"/>
  <c r="G1086" i="2"/>
  <c r="G1087" i="2"/>
  <c r="G1088" i="2"/>
  <c r="G1090" i="2"/>
  <c r="G1091" i="2"/>
  <c r="G1092" i="2"/>
  <c r="G1093" i="2"/>
  <c r="G1094" i="2"/>
  <c r="G1095" i="2"/>
  <c r="G1096" i="2"/>
  <c r="G1097" i="2"/>
  <c r="G1098" i="2"/>
  <c r="G1107" i="2"/>
  <c r="G1108" i="2"/>
  <c r="G1109" i="2"/>
  <c r="G1110" i="2"/>
  <c r="G1111" i="2"/>
  <c r="G1112" i="2"/>
  <c r="G1114" i="2"/>
  <c r="G1119" i="2"/>
  <c r="G1120" i="2"/>
  <c r="G1121" i="2"/>
  <c r="G1122" i="2"/>
  <c r="G1123" i="2"/>
  <c r="G1124" i="2"/>
  <c r="G1126" i="2"/>
  <c r="G1128" i="2"/>
  <c r="G1129" i="2"/>
  <c r="G1130" i="2"/>
  <c r="G1131" i="2"/>
  <c r="G1132" i="2"/>
  <c r="G1133" i="2"/>
  <c r="G1134" i="2"/>
  <c r="G1135" i="2"/>
  <c r="G1136" i="2"/>
  <c r="G1137" i="2"/>
  <c r="G1138" i="2"/>
  <c r="G1140" i="2"/>
  <c r="G1141" i="2"/>
  <c r="G1143" i="2"/>
  <c r="G1144" i="2"/>
  <c r="G1145" i="2"/>
  <c r="G1146" i="2"/>
  <c r="G1149" i="2"/>
  <c r="G1150" i="2"/>
  <c r="G1151" i="2"/>
  <c r="G1152" i="2"/>
  <c r="G1153" i="2"/>
  <c r="G1154" i="2"/>
  <c r="G1155" i="2"/>
  <c r="G1158" i="2"/>
  <c r="G1160" i="2"/>
  <c r="G1161" i="2"/>
  <c r="G1162" i="2"/>
  <c r="G1163" i="2"/>
  <c r="G1164" i="2"/>
  <c r="G1165" i="2"/>
  <c r="G1166" i="2"/>
  <c r="G1167" i="2"/>
  <c r="G1168" i="2"/>
  <c r="G1172" i="2"/>
  <c r="G1173" i="2"/>
  <c r="G1174" i="2"/>
  <c r="G1176" i="2"/>
  <c r="G1177" i="2"/>
  <c r="G1178" i="2"/>
  <c r="G1179" i="2"/>
  <c r="G1180" i="2"/>
  <c r="G1181" i="2"/>
  <c r="G1183" i="2"/>
  <c r="G1184" i="2"/>
  <c r="G1185" i="2"/>
  <c r="G1186" i="2"/>
  <c r="G1187" i="2"/>
  <c r="G1188" i="2"/>
  <c r="G1189" i="2"/>
  <c r="G1190" i="2"/>
  <c r="G1191" i="2"/>
  <c r="G1192" i="2"/>
  <c r="G1193" i="2"/>
  <c r="G1195" i="2"/>
  <c r="G1196" i="2"/>
  <c r="G1197" i="2"/>
  <c r="G1198" i="2"/>
  <c r="G1199" i="2"/>
  <c r="G1200" i="2"/>
  <c r="G1201" i="2"/>
  <c r="G1202" i="2"/>
  <c r="G1203" i="2"/>
  <c r="G1205" i="2"/>
  <c r="G1206" i="2"/>
  <c r="G1207" i="2"/>
  <c r="G1208" i="2"/>
  <c r="G1209" i="2"/>
  <c r="G1210" i="2"/>
  <c r="G1211" i="2"/>
  <c r="G1212" i="2"/>
  <c r="G1213" i="2"/>
  <c r="G1214" i="2"/>
  <c r="G1217" i="2"/>
  <c r="G1218" i="2"/>
  <c r="G1219" i="2"/>
  <c r="G1220" i="2"/>
  <c r="G1221" i="2"/>
  <c r="G1222" i="2"/>
  <c r="G1223" i="2"/>
  <c r="G1224" i="2"/>
  <c r="G1225" i="2"/>
  <c r="G1226" i="2"/>
  <c r="G1228" i="2"/>
  <c r="G1232" i="2"/>
  <c r="G1234" i="2"/>
  <c r="G1237" i="2"/>
  <c r="G1238" i="2"/>
  <c r="G1239" i="2"/>
  <c r="G1240" i="2"/>
  <c r="G1241" i="2"/>
  <c r="G1245" i="2"/>
  <c r="G1246" i="2"/>
  <c r="G1247" i="2"/>
  <c r="G1248" i="2"/>
  <c r="G1249" i="2"/>
  <c r="G1250" i="2"/>
  <c r="G1251" i="2"/>
  <c r="G1252" i="2"/>
  <c r="G1253" i="2"/>
  <c r="G1254" i="2"/>
  <c r="G1256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90" i="2"/>
  <c r="G1292" i="2"/>
  <c r="G1293" i="2"/>
  <c r="G1294" i="2"/>
  <c r="G1295" i="2"/>
  <c r="G1297" i="2"/>
  <c r="G1298" i="2"/>
  <c r="G1299" i="2"/>
  <c r="G1300" i="2"/>
  <c r="G1303" i="2"/>
  <c r="G1304" i="2"/>
  <c r="G1305" i="2"/>
  <c r="G1306" i="2"/>
  <c r="G1307" i="2"/>
  <c r="G1308" i="2"/>
  <c r="G1309" i="2"/>
  <c r="G1310" i="2"/>
  <c r="G1311" i="2"/>
  <c r="G1312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9" i="2"/>
  <c r="G1500" i="2"/>
  <c r="G1501" i="2"/>
  <c r="G1502" i="2"/>
  <c r="G1503" i="2"/>
  <c r="G1504" i="2"/>
  <c r="G1508" i="2"/>
  <c r="G1509" i="2"/>
  <c r="G1510" i="2"/>
  <c r="G1511" i="2"/>
  <c r="G1512" i="2"/>
  <c r="G1513" i="2"/>
  <c r="G1514" i="2"/>
  <c r="G1515" i="2"/>
  <c r="G1518" i="2"/>
  <c r="G1519" i="2"/>
  <c r="G1520" i="2"/>
  <c r="G1521" i="2"/>
  <c r="G1522" i="2"/>
  <c r="G1523" i="2"/>
  <c r="G1524" i="2"/>
  <c r="G1526" i="2"/>
  <c r="G1527" i="2"/>
  <c r="G1528" i="2"/>
  <c r="G1529" i="2"/>
  <c r="G1530" i="2"/>
  <c r="G1531" i="2"/>
  <c r="G1532" i="2"/>
  <c r="G1539" i="2"/>
  <c r="G1540" i="2"/>
  <c r="G1541" i="2"/>
  <c r="G1542" i="2"/>
  <c r="G1543" i="2"/>
  <c r="G1544" i="2"/>
  <c r="G1545" i="2"/>
  <c r="G1547" i="2"/>
  <c r="G1548" i="2"/>
  <c r="G1549" i="2"/>
  <c r="G1550" i="2"/>
  <c r="G1551" i="2"/>
  <c r="G1552" i="2"/>
  <c r="G1553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32" i="2"/>
  <c r="G1633" i="2"/>
  <c r="G1634" i="2"/>
  <c r="G1635" i="2"/>
  <c r="G1636" i="2"/>
  <c r="G1637" i="2"/>
  <c r="G1638" i="2"/>
  <c r="G1639" i="2"/>
  <c r="G1640" i="2"/>
  <c r="G1644" i="2"/>
  <c r="G1645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7" i="2"/>
  <c r="G1698" i="2"/>
  <c r="G1699" i="2"/>
  <c r="G1700" i="2"/>
  <c r="G1701" i="2"/>
  <c r="G1702" i="2"/>
  <c r="G1703" i="2"/>
  <c r="G1704" i="2"/>
  <c r="G1705" i="2"/>
  <c r="G1706" i="2"/>
  <c r="G1708" i="2"/>
  <c r="G1709" i="2"/>
  <c r="G1710" i="2"/>
  <c r="G1711" i="2"/>
  <c r="G1712" i="2"/>
  <c r="G1713" i="2"/>
  <c r="G1714" i="2"/>
  <c r="G1715" i="2"/>
  <c r="G1716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1" i="2"/>
  <c r="G1732" i="2"/>
  <c r="G1733" i="2"/>
  <c r="G1735" i="2"/>
  <c r="G1736" i="2"/>
  <c r="G1737" i="2"/>
  <c r="G1738" i="2"/>
  <c r="G1739" i="2"/>
  <c r="G1741" i="2"/>
  <c r="G1742" i="2"/>
  <c r="G1743" i="2"/>
  <c r="G1746" i="2"/>
  <c r="G1747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2" i="2"/>
  <c r="G1763" i="2"/>
  <c r="G1764" i="2"/>
  <c r="G1765" i="2"/>
  <c r="G1766" i="2"/>
  <c r="G1768" i="2"/>
  <c r="G1773" i="2"/>
  <c r="G1774" i="2"/>
  <c r="G1775" i="2"/>
  <c r="G1776" i="2"/>
  <c r="G1778" i="2"/>
  <c r="G1779" i="2"/>
  <c r="G1780" i="2"/>
  <c r="G1781" i="2"/>
  <c r="G1784" i="2"/>
  <c r="G1785" i="2"/>
  <c r="G1786" i="2"/>
  <c r="G1787" i="2"/>
  <c r="G1788" i="2"/>
  <c r="G1789" i="2"/>
  <c r="G1791" i="2"/>
  <c r="G1792" i="2"/>
  <c r="G1794" i="2"/>
  <c r="G1795" i="2"/>
  <c r="G1796" i="2"/>
  <c r="G1798" i="2"/>
  <c r="G1799" i="2"/>
  <c r="G1800" i="2"/>
  <c r="G1801" i="2"/>
  <c r="G1802" i="2"/>
  <c r="G1803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3" i="2"/>
  <c r="G1835" i="2"/>
  <c r="G1836" i="2"/>
  <c r="G1837" i="2"/>
  <c r="G1838" i="2"/>
  <c r="G1839" i="2"/>
  <c r="G1840" i="2"/>
  <c r="G1842" i="2"/>
  <c r="G1846" i="2"/>
  <c r="G1847" i="2"/>
  <c r="G1848" i="2"/>
  <c r="G1849" i="2"/>
  <c r="G1850" i="2"/>
  <c r="G1851" i="2"/>
  <c r="G1852" i="2"/>
  <c r="G1853" i="2"/>
  <c r="G1854" i="2"/>
  <c r="G1855" i="2"/>
  <c r="G1857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7" i="2"/>
  <c r="G1888" i="2"/>
  <c r="G1889" i="2"/>
  <c r="G1890" i="2"/>
  <c r="G1891" i="2"/>
  <c r="G1892" i="2"/>
  <c r="G1893" i="2"/>
  <c r="G1894" i="2"/>
  <c r="G1895" i="2"/>
  <c r="G1898" i="2"/>
  <c r="G1899" i="2"/>
  <c r="G1900" i="2"/>
  <c r="G1901" i="2"/>
  <c r="G1902" i="2"/>
  <c r="G1903" i="2"/>
  <c r="G1904" i="2"/>
  <c r="G1905" i="2"/>
  <c r="G1909" i="2"/>
  <c r="G1910" i="2"/>
  <c r="G1911" i="2"/>
  <c r="G1912" i="2"/>
  <c r="G1913" i="2"/>
  <c r="G1914" i="2"/>
  <c r="G1915" i="2"/>
  <c r="G1916" i="2"/>
  <c r="G1918" i="2"/>
  <c r="G1919" i="2"/>
  <c r="G1920" i="2"/>
  <c r="G1925" i="2"/>
  <c r="G1926" i="2"/>
  <c r="G1927" i="2"/>
  <c r="G1928" i="2"/>
  <c r="G1929" i="2"/>
  <c r="G1930" i="2"/>
  <c r="G1931" i="2"/>
  <c r="G1932" i="2"/>
  <c r="G1933" i="2"/>
  <c r="G1937" i="2"/>
  <c r="G1938" i="2"/>
  <c r="G1939" i="2"/>
  <c r="G1940" i="2"/>
  <c r="G1941" i="2"/>
  <c r="G1942" i="2"/>
  <c r="G1943" i="2"/>
  <c r="G1944" i="2"/>
  <c r="G1945" i="2"/>
  <c r="G1947" i="2"/>
  <c r="G1948" i="2"/>
  <c r="G1949" i="2"/>
  <c r="G1953" i="2"/>
  <c r="G1954" i="2"/>
  <c r="G1955" i="2"/>
  <c r="G1956" i="2"/>
  <c r="G1957" i="2"/>
  <c r="G1958" i="2"/>
  <c r="G1959" i="2"/>
  <c r="G1960" i="2"/>
  <c r="G1961" i="2"/>
  <c r="G1962" i="2"/>
  <c r="G1963" i="2"/>
  <c r="G1969" i="2"/>
  <c r="G1970" i="2"/>
  <c r="G1971" i="2"/>
  <c r="G1972" i="2"/>
  <c r="G1974" i="2"/>
  <c r="G1975" i="2"/>
  <c r="G1976" i="2"/>
  <c r="G1977" i="2"/>
  <c r="G1978" i="2"/>
  <c r="G1979" i="2"/>
  <c r="G1982" i="2"/>
  <c r="G1983" i="2"/>
  <c r="G1984" i="2"/>
  <c r="G1987" i="2"/>
  <c r="G1988" i="2"/>
  <c r="G1989" i="2"/>
  <c r="G1990" i="2"/>
  <c r="G1991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7" i="2"/>
  <c r="G2088" i="2"/>
  <c r="G2089" i="2"/>
  <c r="G2090" i="2"/>
  <c r="G2091" i="2"/>
  <c r="G2092" i="2"/>
  <c r="G2093" i="2"/>
  <c r="G2094" i="2"/>
  <c r="G2096" i="2"/>
  <c r="G2103" i="2"/>
  <c r="G2104" i="2"/>
  <c r="G2105" i="2"/>
  <c r="G2106" i="2"/>
  <c r="G2109" i="2"/>
  <c r="G2110" i="2"/>
  <c r="G2111" i="2"/>
  <c r="G2112" i="2"/>
  <c r="G2117" i="2"/>
  <c r="G2118" i="2"/>
  <c r="G2119" i="2"/>
  <c r="G2120" i="2"/>
  <c r="G2121" i="2"/>
  <c r="G2122" i="2"/>
  <c r="G2123" i="2"/>
  <c r="G2124" i="2"/>
  <c r="G2125" i="2"/>
  <c r="G2126" i="2"/>
  <c r="G2130" i="2"/>
  <c r="G2131" i="2"/>
  <c r="G2132" i="2"/>
  <c r="G2133" i="2"/>
  <c r="G2134" i="2"/>
  <c r="G2135" i="2"/>
  <c r="G2136" i="2"/>
  <c r="G2137" i="2"/>
  <c r="G2138" i="2"/>
  <c r="G2139" i="2"/>
  <c r="G2143" i="2"/>
  <c r="G2144" i="2"/>
  <c r="G2145" i="2"/>
  <c r="G2146" i="2"/>
  <c r="G2147" i="2"/>
  <c r="G2148" i="2"/>
  <c r="G2149" i="2"/>
  <c r="G2150" i="2"/>
  <c r="G2152" i="2"/>
  <c r="G2153" i="2"/>
  <c r="G2155" i="2"/>
  <c r="G2160" i="2"/>
  <c r="G2161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22" i="2"/>
  <c r="G2223" i="2"/>
  <c r="G2224" i="2"/>
  <c r="G2225" i="2"/>
  <c r="G2226" i="2"/>
  <c r="G2227" i="2"/>
  <c r="G2228" i="2"/>
  <c r="G2229" i="2"/>
  <c r="G2230" i="2"/>
  <c r="G2231" i="2"/>
  <c r="G2232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9" i="2"/>
  <c r="G2250" i="2"/>
  <c r="G2251" i="2"/>
  <c r="G2252" i="2"/>
  <c r="G2253" i="2"/>
  <c r="G2254" i="2"/>
  <c r="G2255" i="2"/>
  <c r="G2256" i="2"/>
  <c r="G2257" i="2"/>
  <c r="G2258" i="2"/>
  <c r="G2259" i="2"/>
  <c r="G2262" i="2"/>
  <c r="G2263" i="2"/>
  <c r="G2264" i="2"/>
  <c r="G2265" i="2"/>
  <c r="G2266" i="2"/>
  <c r="G2267" i="2"/>
  <c r="G2268" i="2"/>
  <c r="G2269" i="2"/>
  <c r="G2270" i="2"/>
  <c r="G2271" i="2"/>
  <c r="G2272" i="2"/>
  <c r="G2276" i="2"/>
  <c r="G2277" i="2"/>
  <c r="G2278" i="2"/>
  <c r="G2282" i="2"/>
  <c r="G2283" i="2"/>
  <c r="G2284" i="2"/>
  <c r="G2285" i="2"/>
  <c r="G2286" i="2"/>
  <c r="G2287" i="2"/>
  <c r="G2288" i="2"/>
  <c r="G2290" i="2"/>
  <c r="G2291" i="2"/>
  <c r="G2292" i="2"/>
  <c r="G2293" i="2"/>
  <c r="G2294" i="2"/>
  <c r="G2295" i="2"/>
  <c r="G2296" i="2"/>
  <c r="G2297" i="2"/>
  <c r="G2298" i="2"/>
  <c r="G2299" i="2"/>
  <c r="G2300" i="2"/>
  <c r="G2303" i="2"/>
  <c r="G2304" i="2"/>
  <c r="G2305" i="2"/>
  <c r="G2306" i="2"/>
  <c r="G2307" i="2"/>
  <c r="G2308" i="2"/>
  <c r="G2309" i="2"/>
  <c r="G2310" i="2"/>
  <c r="G2311" i="2"/>
  <c r="G2312" i="2"/>
  <c r="G2314" i="2"/>
  <c r="G2315" i="2"/>
  <c r="G2316" i="2"/>
  <c r="G2319" i="2"/>
  <c r="G2320" i="2"/>
  <c r="G2321" i="2"/>
  <c r="G2322" i="2"/>
  <c r="G2323" i="2"/>
  <c r="G2324" i="2"/>
  <c r="G2325" i="2"/>
  <c r="G2326" i="2"/>
  <c r="G2327" i="2"/>
  <c r="G2328" i="2"/>
  <c r="G2329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9" i="2"/>
  <c r="G2400" i="2"/>
  <c r="G2401" i="2"/>
  <c r="G2403" i="2"/>
  <c r="G2404" i="2"/>
  <c r="G2405" i="2"/>
  <c r="G2406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4" i="2"/>
  <c r="G2425" i="2"/>
  <c r="G2426" i="2"/>
  <c r="G2427" i="2"/>
  <c r="G2428" i="2"/>
  <c r="G2429" i="2"/>
  <c r="G2430" i="2"/>
  <c r="G2431" i="2"/>
  <c r="G2432" i="2"/>
  <c r="G2433" i="2"/>
  <c r="G2438" i="2"/>
  <c r="G2439" i="2"/>
  <c r="G2440" i="2"/>
  <c r="G2441" i="2"/>
  <c r="G2442" i="2"/>
  <c r="G2443" i="2"/>
  <c r="G2444" i="2"/>
  <c r="G2445" i="2"/>
  <c r="G2446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9" i="2"/>
  <c r="G2470" i="2"/>
  <c r="G2471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7" i="2"/>
  <c r="G2648" i="2"/>
  <c r="G2649" i="2"/>
  <c r="G2650" i="2"/>
  <c r="G2651" i="2"/>
  <c r="G2652" i="2"/>
  <c r="G2653" i="2"/>
  <c r="G2654" i="2"/>
  <c r="G2655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7" i="2"/>
  <c r="G2678" i="2"/>
  <c r="G2679" i="2"/>
  <c r="G2680" i="2"/>
  <c r="G2681" i="2"/>
  <c r="G2682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8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8" i="2"/>
  <c r="G2779" i="2"/>
  <c r="G2780" i="2"/>
  <c r="G2781" i="2"/>
  <c r="G2782" i="2"/>
  <c r="G2783" i="2"/>
  <c r="G2784" i="2"/>
  <c r="G2785" i="2"/>
  <c r="G2787" i="2"/>
  <c r="G2788" i="2"/>
  <c r="G2789" i="2"/>
  <c r="G2790" i="2"/>
  <c r="G2792" i="2"/>
  <c r="G2793" i="2"/>
  <c r="G2794" i="2"/>
  <c r="G2796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1" i="2"/>
  <c r="G2822" i="2"/>
  <c r="G2823" i="2"/>
  <c r="G2824" i="2"/>
  <c r="G2825" i="2"/>
  <c r="G2826" i="2"/>
  <c r="G2827" i="2"/>
  <c r="G2828" i="2"/>
  <c r="G2829" i="2"/>
  <c r="G2830" i="2"/>
  <c r="G2831" i="2"/>
  <c r="G2833" i="2"/>
  <c r="G2836" i="2"/>
  <c r="G2837" i="2"/>
  <c r="G2838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5" i="2"/>
  <c r="G2856" i="2"/>
  <c r="G2857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5" i="2"/>
  <c r="G2906" i="2"/>
  <c r="G2907" i="2"/>
  <c r="G2908" i="2"/>
  <c r="G2909" i="2"/>
  <c r="G2910" i="2"/>
  <c r="G2911" i="2"/>
  <c r="G2912" i="2"/>
  <c r="G2913" i="2"/>
  <c r="G2914" i="2"/>
  <c r="G2915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1" i="2"/>
  <c r="G2935" i="2"/>
  <c r="G2937" i="2"/>
  <c r="G2938" i="2"/>
  <c r="G2939" i="2"/>
  <c r="G2940" i="2"/>
  <c r="G2941" i="2"/>
  <c r="G2942" i="2"/>
  <c r="G2943" i="2"/>
  <c r="G2944" i="2"/>
  <c r="G2945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5" i="2"/>
  <c r="G2976" i="2"/>
  <c r="G2977" i="2"/>
  <c r="G2978" i="2"/>
  <c r="G2979" i="2"/>
  <c r="G2980" i="2"/>
  <c r="G2981" i="2"/>
  <c r="G2982" i="2"/>
  <c r="G2983" i="2"/>
  <c r="G2984" i="2"/>
  <c r="G2986" i="2"/>
  <c r="G2987" i="2"/>
  <c r="G2988" i="2"/>
  <c r="G2989" i="2"/>
  <c r="G2990" i="2"/>
  <c r="G2991" i="2"/>
  <c r="G2992" i="2"/>
  <c r="G2993" i="2"/>
  <c r="G2994" i="2"/>
  <c r="G2995" i="2"/>
  <c r="G2996" i="2"/>
  <c r="G3002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8" i="2"/>
  <c r="G3029" i="2"/>
  <c r="G3030" i="2"/>
  <c r="G3031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8" i="2"/>
  <c r="G3079" i="2"/>
  <c r="G3080" i="2"/>
  <c r="G3081" i="2"/>
  <c r="G3082" i="2"/>
  <c r="G3084" i="2"/>
  <c r="G3085" i="2"/>
  <c r="G3086" i="2"/>
  <c r="G3089" i="2"/>
  <c r="G3090" i="2"/>
  <c r="G3091" i="2"/>
  <c r="G3092" i="2"/>
  <c r="G3093" i="2"/>
  <c r="G3094" i="2"/>
  <c r="G3095" i="2"/>
  <c r="G3096" i="2"/>
  <c r="G3098" i="2"/>
  <c r="G3101" i="2"/>
  <c r="G3102" i="2"/>
  <c r="G3103" i="2"/>
  <c r="G3104" i="2"/>
  <c r="G3105" i="2"/>
  <c r="G3106" i="2"/>
  <c r="G3107" i="2"/>
  <c r="G3108" i="2"/>
  <c r="G3109" i="2"/>
  <c r="G3113" i="2"/>
  <c r="G3115" i="2"/>
  <c r="G3117" i="2"/>
  <c r="G3118" i="2"/>
  <c r="G3119" i="2"/>
  <c r="G3120" i="2"/>
  <c r="G3121" i="2"/>
  <c r="G3122" i="2"/>
  <c r="G3123" i="2"/>
  <c r="G3125" i="2"/>
  <c r="G3126" i="2"/>
  <c r="G3127" i="2"/>
  <c r="G3128" i="2"/>
  <c r="G3129" i="2"/>
  <c r="G3130" i="2"/>
  <c r="G3131" i="2"/>
  <c r="G3132" i="2"/>
  <c r="G3133" i="2"/>
  <c r="G3134" i="2"/>
  <c r="G3135" i="2"/>
  <c r="G3137" i="2"/>
  <c r="G3138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5" i="2"/>
  <c r="G3196" i="2"/>
  <c r="G3197" i="2"/>
  <c r="G3198" i="2"/>
  <c r="G3199" i="2"/>
  <c r="G3200" i="2"/>
  <c r="G3201" i="2"/>
  <c r="G3202" i="2"/>
  <c r="G3203" i="2"/>
  <c r="G3204" i="2"/>
  <c r="G3207" i="2"/>
  <c r="G3208" i="2"/>
  <c r="G3230" i="2"/>
  <c r="G3237" i="2"/>
  <c r="G3238" i="2"/>
  <c r="G3239" i="2"/>
  <c r="G3240" i="2"/>
  <c r="G3241" i="2"/>
  <c r="G3242" i="2"/>
  <c r="G3243" i="2"/>
  <c r="G3244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2" i="2"/>
  <c r="G3333" i="2"/>
  <c r="G3334" i="2"/>
  <c r="G3335" i="2"/>
  <c r="G3336" i="2"/>
  <c r="G3337" i="2"/>
  <c r="G3339" i="2"/>
  <c r="G3340" i="2"/>
  <c r="G3341" i="2"/>
  <c r="G3342" i="2"/>
  <c r="G3343" i="2"/>
  <c r="G3345" i="2"/>
  <c r="G3346" i="2"/>
  <c r="G3347" i="2"/>
  <c r="G3348" i="2"/>
  <c r="G3349" i="2"/>
  <c r="G3350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83" i="2"/>
  <c r="G3384" i="2"/>
  <c r="G3385" i="2"/>
  <c r="G3386" i="2"/>
  <c r="G3387" i="2"/>
  <c r="G3388" i="2"/>
  <c r="G3389" i="2"/>
  <c r="G3390" i="2"/>
  <c r="G3391" i="2"/>
  <c r="G3392" i="2"/>
  <c r="G3394" i="2"/>
  <c r="G3395" i="2"/>
  <c r="G3396" i="2"/>
  <c r="G3397" i="2"/>
  <c r="G3398" i="2"/>
  <c r="G3399" i="2"/>
  <c r="G3400" i="2"/>
  <c r="G3401" i="2"/>
  <c r="G3403" i="2"/>
  <c r="G3404" i="2"/>
  <c r="G3405" i="2"/>
  <c r="G3407" i="2"/>
  <c r="G3408" i="2"/>
  <c r="G3409" i="2"/>
  <c r="G3410" i="2"/>
  <c r="G3411" i="2"/>
  <c r="G3412" i="2"/>
  <c r="G3413" i="2"/>
  <c r="G3414" i="2"/>
  <c r="G3415" i="2"/>
  <c r="G3417" i="2"/>
  <c r="G3418" i="2"/>
  <c r="G3419" i="2"/>
  <c r="G3420" i="2"/>
  <c r="G3421" i="2"/>
  <c r="G3422" i="2"/>
  <c r="G3423" i="2"/>
  <c r="G3424" i="2"/>
  <c r="G3426" i="2"/>
  <c r="G3427" i="2"/>
  <c r="G3428" i="2"/>
  <c r="G3429" i="2"/>
  <c r="G3430" i="2"/>
  <c r="G3431" i="2"/>
  <c r="G3432" i="2"/>
  <c r="G3433" i="2"/>
  <c r="G3434" i="2"/>
  <c r="G3435" i="2"/>
  <c r="G3436" i="2"/>
  <c r="G3439" i="2"/>
  <c r="G3440" i="2"/>
  <c r="G3441" i="2"/>
  <c r="G3442" i="2"/>
  <c r="G3443" i="2"/>
  <c r="G3444" i="2"/>
  <c r="G3445" i="2"/>
  <c r="G3446" i="2"/>
  <c r="G3447" i="2"/>
  <c r="G3448" i="2"/>
  <c r="G3449" i="2"/>
  <c r="G3451" i="2"/>
  <c r="G3452" i="2"/>
  <c r="G3453" i="2"/>
  <c r="G3455" i="2"/>
  <c r="G3456" i="2"/>
  <c r="G3457" i="2"/>
  <c r="G3458" i="2"/>
  <c r="G3459" i="2"/>
  <c r="G3460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11" i="2"/>
  <c r="G3512" i="2"/>
  <c r="G3513" i="2"/>
  <c r="G3514" i="2"/>
  <c r="G3515" i="2"/>
  <c r="G3516" i="2"/>
  <c r="G3517" i="2"/>
  <c r="G3518" i="2"/>
  <c r="G3519" i="2"/>
  <c r="G3524" i="2"/>
  <c r="G3525" i="2"/>
  <c r="G3526" i="2"/>
  <c r="G3527" i="2"/>
  <c r="G3528" i="2"/>
  <c r="G3529" i="2"/>
  <c r="G3530" i="2"/>
  <c r="G3531" i="2"/>
  <c r="G3532" i="2"/>
  <c r="G3536" i="2"/>
  <c r="G3537" i="2"/>
  <c r="G3538" i="2"/>
  <c r="G3539" i="2"/>
  <c r="G3540" i="2"/>
  <c r="G3542" i="2"/>
  <c r="G3543" i="2"/>
  <c r="G3544" i="2"/>
  <c r="G3545" i="2"/>
  <c r="G3546" i="2"/>
  <c r="G3547" i="2"/>
  <c r="G3548" i="2"/>
  <c r="G3550" i="2"/>
  <c r="G3551" i="2"/>
  <c r="G3552" i="2"/>
  <c r="G3553" i="2"/>
  <c r="G3554" i="2"/>
  <c r="G3555" i="2"/>
  <c r="G3557" i="2"/>
  <c r="G3558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21" i="2"/>
  <c r="G3622" i="2"/>
  <c r="G3623" i="2"/>
  <c r="G3624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2" i="2"/>
  <c r="G3683" i="2"/>
  <c r="G3684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4" i="2"/>
  <c r="G3985" i="2"/>
  <c r="G3986" i="2"/>
  <c r="G3987" i="2"/>
  <c r="G3988" i="2"/>
  <c r="G3989" i="2"/>
  <c r="G3990" i="2"/>
  <c r="G3991" i="2"/>
  <c r="G3992" i="2"/>
  <c r="G3993" i="2"/>
  <c r="G3994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12" i="2"/>
  <c r="G4013" i="2"/>
  <c r="G4015" i="2"/>
  <c r="G4016" i="2"/>
  <c r="G4017" i="2"/>
  <c r="G4018" i="2"/>
  <c r="G4019" i="2"/>
  <c r="G4020" i="2"/>
  <c r="G4021" i="2"/>
  <c r="G4022" i="2"/>
  <c r="G4023" i="2"/>
  <c r="G4024" i="2"/>
  <c r="G4029" i="2"/>
  <c r="G4030" i="2"/>
  <c r="G4031" i="2"/>
  <c r="G4032" i="2"/>
  <c r="G4033" i="2"/>
  <c r="G4034" i="2"/>
  <c r="G4035" i="2"/>
  <c r="G4036" i="2"/>
  <c r="G4037" i="2"/>
  <c r="G4038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4" i="2"/>
  <c r="G5" i="2"/>
  <c r="G6" i="2"/>
  <c r="G7" i="2"/>
  <c r="G8" i="2"/>
  <c r="G9" i="2"/>
  <c r="G12" i="2"/>
  <c r="G13" i="2"/>
  <c r="G15" i="2"/>
  <c r="G16" i="2"/>
  <c r="G17" i="2"/>
  <c r="G18" i="2"/>
  <c r="G19" i="2"/>
  <c r="G20" i="2"/>
  <c r="G21" i="2"/>
  <c r="G22" i="2"/>
  <c r="G23" i="2"/>
  <c r="G24" i="2"/>
  <c r="G25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1" i="2"/>
  <c r="C312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5" i="2"/>
  <c r="C336" i="2"/>
  <c r="C337" i="2"/>
  <c r="C338" i="2"/>
  <c r="C339" i="2"/>
  <c r="C340" i="2"/>
  <c r="C341" i="2"/>
  <c r="C342" i="2"/>
  <c r="C343" i="2"/>
  <c r="C344" i="2"/>
  <c r="C348" i="2"/>
  <c r="C349" i="2"/>
  <c r="C350" i="2"/>
  <c r="C351" i="2"/>
  <c r="C352" i="2"/>
  <c r="C353" i="2"/>
  <c r="C354" i="2"/>
  <c r="C355" i="2"/>
  <c r="C356" i="2"/>
  <c r="C357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2" i="2"/>
  <c r="C484" i="2"/>
  <c r="C485" i="2"/>
  <c r="C486" i="2"/>
  <c r="C487" i="2"/>
  <c r="C488" i="2"/>
  <c r="C489" i="2"/>
  <c r="C490" i="2"/>
  <c r="C491" i="2"/>
  <c r="C492" i="2"/>
  <c r="C493" i="2"/>
  <c r="C495" i="2"/>
  <c r="C496" i="2"/>
  <c r="C497" i="2"/>
  <c r="C498" i="2"/>
  <c r="C499" i="2"/>
  <c r="C500" i="2"/>
  <c r="C501" i="2"/>
  <c r="C502" i="2"/>
  <c r="C503" i="2"/>
  <c r="C504" i="2"/>
  <c r="C505" i="2"/>
  <c r="C507" i="2"/>
  <c r="C508" i="2"/>
  <c r="C509" i="2"/>
  <c r="C510" i="2"/>
  <c r="C511" i="2"/>
  <c r="C512" i="2"/>
  <c r="C513" i="2"/>
  <c r="C514" i="2"/>
  <c r="C515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3" i="2"/>
  <c r="C574" i="2"/>
  <c r="C576" i="2"/>
  <c r="C577" i="2"/>
  <c r="C578" i="2"/>
  <c r="C579" i="2"/>
  <c r="C580" i="2"/>
  <c r="C581" i="2"/>
  <c r="C582" i="2"/>
  <c r="C584" i="2"/>
  <c r="C585" i="2"/>
  <c r="C586" i="2"/>
  <c r="C587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10" i="2"/>
  <c r="C611" i="2"/>
  <c r="C612" i="2"/>
  <c r="C613" i="2"/>
  <c r="C614" i="2"/>
  <c r="C615" i="2"/>
  <c r="C616" i="2"/>
  <c r="C617" i="2"/>
  <c r="C619" i="2"/>
  <c r="C620" i="2"/>
  <c r="C621" i="2"/>
  <c r="C622" i="2"/>
  <c r="C623" i="2"/>
  <c r="C624" i="2"/>
  <c r="C625" i="2"/>
  <c r="C626" i="2"/>
  <c r="C628" i="2"/>
  <c r="C629" i="2"/>
  <c r="C630" i="2"/>
  <c r="C631" i="2"/>
  <c r="C632" i="2"/>
  <c r="C633" i="2"/>
  <c r="C634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7" i="2"/>
  <c r="C678" i="2"/>
  <c r="C679" i="2"/>
  <c r="C680" i="2"/>
  <c r="C681" i="2"/>
  <c r="C682" i="2"/>
  <c r="C683" i="2"/>
  <c r="C684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9" i="2"/>
  <c r="C730" i="2"/>
  <c r="C731" i="2"/>
  <c r="C732" i="2"/>
  <c r="C733" i="2"/>
  <c r="C734" i="2"/>
  <c r="C735" i="2"/>
  <c r="C736" i="2"/>
  <c r="C737" i="2"/>
  <c r="C738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7" i="2"/>
  <c r="C778" i="2"/>
  <c r="C779" i="2"/>
  <c r="C782" i="2"/>
  <c r="C783" i="2"/>
  <c r="C784" i="2"/>
  <c r="C785" i="2"/>
  <c r="C786" i="2"/>
  <c r="C787" i="2"/>
  <c r="C788" i="2"/>
  <c r="C789" i="2"/>
  <c r="C790" i="2"/>
  <c r="C792" i="2"/>
  <c r="C793" i="2"/>
  <c r="C794" i="2"/>
  <c r="C795" i="2"/>
  <c r="C796" i="2"/>
  <c r="C797" i="2"/>
  <c r="C798" i="2"/>
  <c r="C799" i="2"/>
  <c r="C800" i="2"/>
  <c r="C801" i="2"/>
  <c r="C802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7" i="2"/>
  <c r="C828" i="2"/>
  <c r="C829" i="2"/>
  <c r="C831" i="2"/>
  <c r="C832" i="2"/>
  <c r="C833" i="2"/>
  <c r="C834" i="2"/>
  <c r="C835" i="2"/>
  <c r="C836" i="2"/>
  <c r="C837" i="2"/>
  <c r="C838" i="2"/>
  <c r="C839" i="2"/>
  <c r="C842" i="2"/>
  <c r="C843" i="2"/>
  <c r="C844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70" i="2"/>
  <c r="C871" i="2"/>
  <c r="C872" i="2"/>
  <c r="C873" i="2"/>
  <c r="C874" i="2"/>
  <c r="C875" i="2"/>
  <c r="C876" i="2"/>
  <c r="C877" i="2"/>
  <c r="C880" i="2"/>
  <c r="C881" i="2"/>
  <c r="C882" i="2"/>
  <c r="C883" i="2"/>
  <c r="C884" i="2"/>
  <c r="C885" i="2"/>
  <c r="C886" i="2"/>
  <c r="C887" i="2"/>
  <c r="C888" i="2"/>
  <c r="C889" i="2"/>
  <c r="C890" i="2"/>
  <c r="C892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7" i="2"/>
  <c r="C918" i="2"/>
  <c r="C919" i="2"/>
  <c r="C920" i="2"/>
  <c r="C921" i="2"/>
  <c r="C922" i="2"/>
  <c r="C923" i="2"/>
  <c r="C924" i="2"/>
  <c r="C925" i="2"/>
  <c r="C926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3" i="2"/>
  <c r="C954" i="2"/>
  <c r="C955" i="2"/>
  <c r="C956" i="2"/>
  <c r="C957" i="2"/>
  <c r="C959" i="2"/>
  <c r="C960" i="2"/>
  <c r="C961" i="2"/>
  <c r="C962" i="2"/>
  <c r="C966" i="2"/>
  <c r="C967" i="2"/>
  <c r="C968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1000" i="2"/>
  <c r="C1001" i="2"/>
  <c r="C1002" i="2"/>
  <c r="C1003" i="2"/>
  <c r="C1004" i="2"/>
  <c r="C1005" i="2"/>
  <c r="C1006" i="2"/>
  <c r="C1007" i="2"/>
  <c r="C1008" i="2"/>
  <c r="C1011" i="2"/>
  <c r="C1012" i="2"/>
  <c r="C1013" i="2"/>
  <c r="C1014" i="2"/>
  <c r="C1015" i="2"/>
  <c r="C1016" i="2"/>
  <c r="C1017" i="2"/>
  <c r="C1018" i="2"/>
  <c r="C1019" i="2"/>
  <c r="C1020" i="2"/>
  <c r="C1022" i="2"/>
  <c r="C1023" i="2"/>
  <c r="C1024" i="2"/>
  <c r="C1025" i="2"/>
  <c r="C1026" i="2"/>
  <c r="C1027" i="2"/>
  <c r="C1028" i="2"/>
  <c r="C1029" i="2"/>
  <c r="C1030" i="2"/>
  <c r="C1031" i="2"/>
  <c r="C1033" i="2"/>
  <c r="C1034" i="2"/>
  <c r="C1036" i="2"/>
  <c r="C1037" i="2"/>
  <c r="C1039" i="2"/>
  <c r="C1040" i="2"/>
  <c r="C1041" i="2"/>
  <c r="C1043" i="2"/>
  <c r="C1046" i="2"/>
  <c r="C1047" i="2"/>
  <c r="C1048" i="2"/>
  <c r="C1049" i="2"/>
  <c r="C1050" i="2"/>
  <c r="C1051" i="2"/>
  <c r="C1052" i="2"/>
  <c r="C1053" i="2"/>
  <c r="C1054" i="2"/>
  <c r="C1056" i="2"/>
  <c r="C1057" i="2"/>
  <c r="C1058" i="2"/>
  <c r="C1060" i="2"/>
  <c r="C1061" i="2"/>
  <c r="C1062" i="2"/>
  <c r="C1063" i="2"/>
  <c r="C1064" i="2"/>
  <c r="C1065" i="2"/>
  <c r="C1067" i="2"/>
  <c r="C1068" i="2"/>
  <c r="C1069" i="2"/>
  <c r="C1071" i="2"/>
  <c r="C1072" i="2"/>
  <c r="C1073" i="2"/>
  <c r="C1074" i="2"/>
  <c r="C1075" i="2"/>
  <c r="C1076" i="2"/>
  <c r="C1077" i="2"/>
  <c r="C1081" i="2"/>
  <c r="C1082" i="2"/>
  <c r="C1083" i="2"/>
  <c r="C1084" i="2"/>
  <c r="C1085" i="2"/>
  <c r="C1086" i="2"/>
  <c r="C1087" i="2"/>
  <c r="C1088" i="2"/>
  <c r="C1090" i="2"/>
  <c r="C1091" i="2"/>
  <c r="C1092" i="2"/>
  <c r="C1093" i="2"/>
  <c r="C1094" i="2"/>
  <c r="C1095" i="2"/>
  <c r="C1096" i="2"/>
  <c r="C1097" i="2"/>
  <c r="C1098" i="2"/>
  <c r="C1104" i="2"/>
  <c r="C1105" i="2"/>
  <c r="C1106" i="2"/>
  <c r="C1107" i="2"/>
  <c r="C1108" i="2"/>
  <c r="C1109" i="2"/>
  <c r="C1110" i="2"/>
  <c r="C1111" i="2"/>
  <c r="C1112" i="2"/>
  <c r="C1114" i="2"/>
  <c r="C1117" i="2"/>
  <c r="C1118" i="2"/>
  <c r="C1119" i="2"/>
  <c r="C1120" i="2"/>
  <c r="C1121" i="2"/>
  <c r="C1122" i="2"/>
  <c r="C1123" i="2"/>
  <c r="C1124" i="2"/>
  <c r="C1126" i="2"/>
  <c r="C1128" i="2"/>
  <c r="C1129" i="2"/>
  <c r="C1130" i="2"/>
  <c r="C1131" i="2"/>
  <c r="C1132" i="2"/>
  <c r="C1133" i="2"/>
  <c r="C1134" i="2"/>
  <c r="C1135" i="2"/>
  <c r="C1136" i="2"/>
  <c r="C1137" i="2"/>
  <c r="C1138" i="2"/>
  <c r="C1140" i="2"/>
  <c r="C1141" i="2"/>
  <c r="C1143" i="2"/>
  <c r="C1144" i="2"/>
  <c r="C1145" i="2"/>
  <c r="C1146" i="2"/>
  <c r="C1149" i="2"/>
  <c r="C1150" i="2"/>
  <c r="C1151" i="2"/>
  <c r="C1152" i="2"/>
  <c r="C1153" i="2"/>
  <c r="C1154" i="2"/>
  <c r="C1155" i="2"/>
  <c r="C1158" i="2"/>
  <c r="C1159" i="2"/>
  <c r="C1160" i="2"/>
  <c r="C1161" i="2"/>
  <c r="C1162" i="2"/>
  <c r="C1163" i="2"/>
  <c r="C1164" i="2"/>
  <c r="C1165" i="2"/>
  <c r="C1166" i="2"/>
  <c r="C1167" i="2"/>
  <c r="C1168" i="2"/>
  <c r="C1172" i="2"/>
  <c r="C1173" i="2"/>
  <c r="C1174" i="2"/>
  <c r="C1175" i="2"/>
  <c r="C1176" i="2"/>
  <c r="C1177" i="2"/>
  <c r="C1178" i="2"/>
  <c r="C1179" i="2"/>
  <c r="C1180" i="2"/>
  <c r="C1181" i="2"/>
  <c r="C1183" i="2"/>
  <c r="C1184" i="2"/>
  <c r="C1185" i="2"/>
  <c r="C1186" i="2"/>
  <c r="C1187" i="2"/>
  <c r="C1188" i="2"/>
  <c r="C1189" i="2"/>
  <c r="C1190" i="2"/>
  <c r="C1191" i="2"/>
  <c r="C1192" i="2"/>
  <c r="C1193" i="2"/>
  <c r="C1195" i="2"/>
  <c r="C1196" i="2"/>
  <c r="C1197" i="2"/>
  <c r="C1198" i="2"/>
  <c r="C1199" i="2"/>
  <c r="C1200" i="2"/>
  <c r="C1201" i="2"/>
  <c r="C1202" i="2"/>
  <c r="C1203" i="2"/>
  <c r="C1205" i="2"/>
  <c r="C1206" i="2"/>
  <c r="C1207" i="2"/>
  <c r="C1208" i="2"/>
  <c r="C1209" i="2"/>
  <c r="C1210" i="2"/>
  <c r="C1211" i="2"/>
  <c r="C1212" i="2"/>
  <c r="C1213" i="2"/>
  <c r="C1214" i="2"/>
  <c r="C1217" i="2"/>
  <c r="C1218" i="2"/>
  <c r="C1219" i="2"/>
  <c r="C1220" i="2"/>
  <c r="C1221" i="2"/>
  <c r="C1222" i="2"/>
  <c r="C1223" i="2"/>
  <c r="C1224" i="2"/>
  <c r="C1225" i="2"/>
  <c r="C1226" i="2"/>
  <c r="C1228" i="2"/>
  <c r="C1232" i="2"/>
  <c r="C1233" i="2"/>
  <c r="C1234" i="2"/>
  <c r="C1236" i="2"/>
  <c r="C1237" i="2"/>
  <c r="C1238" i="2"/>
  <c r="C1239" i="2"/>
  <c r="C1240" i="2"/>
  <c r="C1241" i="2"/>
  <c r="C1245" i="2"/>
  <c r="C1246" i="2"/>
  <c r="C1247" i="2"/>
  <c r="C1248" i="2"/>
  <c r="C1249" i="2"/>
  <c r="C1250" i="2"/>
  <c r="C1251" i="2"/>
  <c r="C1252" i="2"/>
  <c r="C1253" i="2"/>
  <c r="C1254" i="2"/>
  <c r="C1256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90" i="2"/>
  <c r="C1291" i="2"/>
  <c r="C1292" i="2"/>
  <c r="C1293" i="2"/>
  <c r="C1294" i="2"/>
  <c r="C1295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9" i="2"/>
  <c r="C1500" i="2"/>
  <c r="C1501" i="2"/>
  <c r="C1502" i="2"/>
  <c r="C1503" i="2"/>
  <c r="C1504" i="2"/>
  <c r="C1505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7" i="2"/>
  <c r="C1538" i="2"/>
  <c r="C1539" i="2"/>
  <c r="C1540" i="2"/>
  <c r="C1541" i="2"/>
  <c r="C1542" i="2"/>
  <c r="C1543" i="2"/>
  <c r="C1544" i="2"/>
  <c r="C1545" i="2"/>
  <c r="C1547" i="2"/>
  <c r="C1548" i="2"/>
  <c r="C1549" i="2"/>
  <c r="C1550" i="2"/>
  <c r="C1551" i="2"/>
  <c r="C1552" i="2"/>
  <c r="C1553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4" i="2"/>
  <c r="C1645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7" i="2"/>
  <c r="C1698" i="2"/>
  <c r="C1699" i="2"/>
  <c r="C1700" i="2"/>
  <c r="C1701" i="2"/>
  <c r="C1702" i="2"/>
  <c r="C1703" i="2"/>
  <c r="C1704" i="2"/>
  <c r="C1705" i="2"/>
  <c r="C1706" i="2"/>
  <c r="C1708" i="2"/>
  <c r="C1709" i="2"/>
  <c r="C1710" i="2"/>
  <c r="C1711" i="2"/>
  <c r="C1712" i="2"/>
  <c r="C1713" i="2"/>
  <c r="C1714" i="2"/>
  <c r="C1715" i="2"/>
  <c r="C1716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1" i="2"/>
  <c r="C1732" i="2"/>
  <c r="C1733" i="2"/>
  <c r="C1735" i="2"/>
  <c r="C1736" i="2"/>
  <c r="C1737" i="2"/>
  <c r="C1738" i="2"/>
  <c r="C1739" i="2"/>
  <c r="C1740" i="2"/>
  <c r="C1741" i="2"/>
  <c r="C1742" i="2"/>
  <c r="C1743" i="2"/>
  <c r="C1746" i="2"/>
  <c r="C1747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2" i="2"/>
  <c r="C1763" i="2"/>
  <c r="C1764" i="2"/>
  <c r="C1765" i="2"/>
  <c r="C1766" i="2"/>
  <c r="C1767" i="2"/>
  <c r="C1768" i="2"/>
  <c r="C1772" i="2"/>
  <c r="C1773" i="2"/>
  <c r="C1774" i="2"/>
  <c r="C1775" i="2"/>
  <c r="C1776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1" i="2"/>
  <c r="C1792" i="2"/>
  <c r="C1794" i="2"/>
  <c r="C1795" i="2"/>
  <c r="C1796" i="2"/>
  <c r="C1797" i="2"/>
  <c r="C1798" i="2"/>
  <c r="C1799" i="2"/>
  <c r="C1800" i="2"/>
  <c r="C1801" i="2"/>
  <c r="C1802" i="2"/>
  <c r="C1803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3" i="2"/>
  <c r="C1835" i="2"/>
  <c r="C1836" i="2"/>
  <c r="C1837" i="2"/>
  <c r="C1838" i="2"/>
  <c r="C1839" i="2"/>
  <c r="C1840" i="2"/>
  <c r="C1842" i="2"/>
  <c r="C1846" i="2"/>
  <c r="C1847" i="2"/>
  <c r="C1848" i="2"/>
  <c r="C1849" i="2"/>
  <c r="C1850" i="2"/>
  <c r="C1851" i="2"/>
  <c r="C1852" i="2"/>
  <c r="C1853" i="2"/>
  <c r="C1854" i="2"/>
  <c r="C1855" i="2"/>
  <c r="C1857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7" i="2"/>
  <c r="C1938" i="2"/>
  <c r="C1939" i="2"/>
  <c r="C1940" i="2"/>
  <c r="C1941" i="2"/>
  <c r="C1942" i="2"/>
  <c r="C1943" i="2"/>
  <c r="C1944" i="2"/>
  <c r="C1945" i="2"/>
  <c r="C1947" i="2"/>
  <c r="C1948" i="2"/>
  <c r="C1949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7" i="2"/>
  <c r="C1968" i="2"/>
  <c r="C1969" i="2"/>
  <c r="C1970" i="2"/>
  <c r="C1971" i="2"/>
  <c r="C1972" i="2"/>
  <c r="C1974" i="2"/>
  <c r="C1975" i="2"/>
  <c r="C1976" i="2"/>
  <c r="C1977" i="2"/>
  <c r="C1978" i="2"/>
  <c r="C1979" i="2"/>
  <c r="C1980" i="2"/>
  <c r="C1981" i="2"/>
  <c r="C1982" i="2"/>
  <c r="C1983" i="2"/>
  <c r="C1984" i="2"/>
  <c r="C1987" i="2"/>
  <c r="C1988" i="2"/>
  <c r="C1989" i="2"/>
  <c r="C1990" i="2"/>
  <c r="C1991" i="2"/>
  <c r="C1992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5" i="2"/>
  <c r="C2086" i="2"/>
  <c r="C2087" i="2"/>
  <c r="C2088" i="2"/>
  <c r="C2089" i="2"/>
  <c r="C2090" i="2"/>
  <c r="C2091" i="2"/>
  <c r="C2092" i="2"/>
  <c r="C2093" i="2"/>
  <c r="C2094" i="2"/>
  <c r="C2096" i="2"/>
  <c r="C2097" i="2"/>
  <c r="C2098" i="2"/>
  <c r="C2099" i="2"/>
  <c r="C2101" i="2"/>
  <c r="C2102" i="2"/>
  <c r="C2103" i="2"/>
  <c r="C2104" i="2"/>
  <c r="C2105" i="2"/>
  <c r="C2106" i="2"/>
  <c r="C2109" i="2"/>
  <c r="C2110" i="2"/>
  <c r="C2111" i="2"/>
  <c r="C2112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30" i="2"/>
  <c r="C2131" i="2"/>
  <c r="C2132" i="2"/>
  <c r="C2133" i="2"/>
  <c r="C2134" i="2"/>
  <c r="C2135" i="2"/>
  <c r="C2136" i="2"/>
  <c r="C2137" i="2"/>
  <c r="C2138" i="2"/>
  <c r="C2139" i="2"/>
  <c r="C2143" i="2"/>
  <c r="C2144" i="2"/>
  <c r="C2145" i="2"/>
  <c r="C2146" i="2"/>
  <c r="C2147" i="2"/>
  <c r="C2148" i="2"/>
  <c r="C2149" i="2"/>
  <c r="C2150" i="2"/>
  <c r="C2152" i="2"/>
  <c r="C2153" i="2"/>
  <c r="C2155" i="2"/>
  <c r="C2160" i="2"/>
  <c r="C2161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22" i="2"/>
  <c r="C2223" i="2"/>
  <c r="C2224" i="2"/>
  <c r="C2225" i="2"/>
  <c r="C2226" i="2"/>
  <c r="C2227" i="2"/>
  <c r="C2228" i="2"/>
  <c r="C2229" i="2"/>
  <c r="C2230" i="2"/>
  <c r="C2231" i="2"/>
  <c r="C2232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9" i="2"/>
  <c r="C2250" i="2"/>
  <c r="C2251" i="2"/>
  <c r="C2252" i="2"/>
  <c r="C2253" i="2"/>
  <c r="C2254" i="2"/>
  <c r="C2255" i="2"/>
  <c r="C2256" i="2"/>
  <c r="C2257" i="2"/>
  <c r="C2258" i="2"/>
  <c r="C2259" i="2"/>
  <c r="C2262" i="2"/>
  <c r="C2263" i="2"/>
  <c r="C2264" i="2"/>
  <c r="C2265" i="2"/>
  <c r="C2266" i="2"/>
  <c r="C2267" i="2"/>
  <c r="C2268" i="2"/>
  <c r="C2269" i="2"/>
  <c r="C2270" i="2"/>
  <c r="C2271" i="2"/>
  <c r="C2272" i="2"/>
  <c r="C2276" i="2"/>
  <c r="C2277" i="2"/>
  <c r="C2278" i="2"/>
  <c r="C2279" i="2"/>
  <c r="C2282" i="2"/>
  <c r="C2283" i="2"/>
  <c r="C2284" i="2"/>
  <c r="C2285" i="2"/>
  <c r="C2286" i="2"/>
  <c r="C2287" i="2"/>
  <c r="C2288" i="2"/>
  <c r="C2290" i="2"/>
  <c r="C2291" i="2"/>
  <c r="C2292" i="2"/>
  <c r="C2293" i="2"/>
  <c r="C2294" i="2"/>
  <c r="C2295" i="2"/>
  <c r="C2296" i="2"/>
  <c r="C2297" i="2"/>
  <c r="C2298" i="2"/>
  <c r="C2299" i="2"/>
  <c r="C2300" i="2"/>
  <c r="C2303" i="2"/>
  <c r="C2304" i="2"/>
  <c r="C2305" i="2"/>
  <c r="C2306" i="2"/>
  <c r="C2307" i="2"/>
  <c r="C2308" i="2"/>
  <c r="C2309" i="2"/>
  <c r="C2310" i="2"/>
  <c r="C2311" i="2"/>
  <c r="C2312" i="2"/>
  <c r="C2314" i="2"/>
  <c r="C2315" i="2"/>
  <c r="C2316" i="2"/>
  <c r="C2319" i="2"/>
  <c r="C2320" i="2"/>
  <c r="C2321" i="2"/>
  <c r="C2322" i="2"/>
  <c r="C2323" i="2"/>
  <c r="C2324" i="2"/>
  <c r="C2325" i="2"/>
  <c r="C2326" i="2"/>
  <c r="C2327" i="2"/>
  <c r="C2328" i="2"/>
  <c r="C2329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9" i="2"/>
  <c r="C2400" i="2"/>
  <c r="C2401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4" i="2"/>
  <c r="C2425" i="2"/>
  <c r="C2426" i="2"/>
  <c r="C2427" i="2"/>
  <c r="C2428" i="2"/>
  <c r="C2429" i="2"/>
  <c r="C2430" i="2"/>
  <c r="C2431" i="2"/>
  <c r="C2432" i="2"/>
  <c r="C2433" i="2"/>
  <c r="C2436" i="2"/>
  <c r="C2438" i="2"/>
  <c r="C2439" i="2"/>
  <c r="C2440" i="2"/>
  <c r="C2441" i="2"/>
  <c r="C2442" i="2"/>
  <c r="C2443" i="2"/>
  <c r="C2444" i="2"/>
  <c r="C2445" i="2"/>
  <c r="C2446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9" i="2"/>
  <c r="C2470" i="2"/>
  <c r="C2471" i="2"/>
  <c r="C2472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7" i="2"/>
  <c r="C2648" i="2"/>
  <c r="C2649" i="2"/>
  <c r="C2650" i="2"/>
  <c r="C2651" i="2"/>
  <c r="C2652" i="2"/>
  <c r="C2653" i="2"/>
  <c r="C2654" i="2"/>
  <c r="C2655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4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8" i="2"/>
  <c r="C2719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2" i="2"/>
  <c r="C2793" i="2"/>
  <c r="C2794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1" i="2"/>
  <c r="C2822" i="2"/>
  <c r="C2823" i="2"/>
  <c r="C2824" i="2"/>
  <c r="C2825" i="2"/>
  <c r="C2826" i="2"/>
  <c r="C2827" i="2"/>
  <c r="C2828" i="2"/>
  <c r="C2829" i="2"/>
  <c r="C2830" i="2"/>
  <c r="C2831" i="2"/>
  <c r="C2833" i="2"/>
  <c r="C2836" i="2"/>
  <c r="C2837" i="2"/>
  <c r="C2838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5" i="2"/>
  <c r="C2906" i="2"/>
  <c r="C2907" i="2"/>
  <c r="C2908" i="2"/>
  <c r="C2909" i="2"/>
  <c r="C2910" i="2"/>
  <c r="C2911" i="2"/>
  <c r="C2912" i="2"/>
  <c r="C2913" i="2"/>
  <c r="C2914" i="2"/>
  <c r="C2915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1" i="2"/>
  <c r="C2935" i="2"/>
  <c r="C2937" i="2"/>
  <c r="C2938" i="2"/>
  <c r="C2939" i="2"/>
  <c r="C2940" i="2"/>
  <c r="C2941" i="2"/>
  <c r="C2942" i="2"/>
  <c r="C2943" i="2"/>
  <c r="C2944" i="2"/>
  <c r="C2945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5" i="2"/>
  <c r="C2976" i="2"/>
  <c r="C2977" i="2"/>
  <c r="C2978" i="2"/>
  <c r="C2979" i="2"/>
  <c r="C2980" i="2"/>
  <c r="C2981" i="2"/>
  <c r="C2982" i="2"/>
  <c r="C2983" i="2"/>
  <c r="C2984" i="2"/>
  <c r="C2986" i="2"/>
  <c r="C2987" i="2"/>
  <c r="C2988" i="2"/>
  <c r="C2989" i="2"/>
  <c r="C2990" i="2"/>
  <c r="C2991" i="2"/>
  <c r="C2992" i="2"/>
  <c r="C2993" i="2"/>
  <c r="C2994" i="2"/>
  <c r="C2995" i="2"/>
  <c r="C2996" i="2"/>
  <c r="C3002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8" i="2"/>
  <c r="C3029" i="2"/>
  <c r="C3030" i="2"/>
  <c r="C3031" i="2"/>
  <c r="C3032" i="2"/>
  <c r="C3033" i="2"/>
  <c r="C3034" i="2"/>
  <c r="C3035" i="2"/>
  <c r="C3036" i="2"/>
  <c r="C3037" i="2"/>
  <c r="C3038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8" i="2"/>
  <c r="C3079" i="2"/>
  <c r="C3080" i="2"/>
  <c r="C3081" i="2"/>
  <c r="C3082" i="2"/>
  <c r="C3084" i="2"/>
  <c r="C3085" i="2"/>
  <c r="C3086" i="2"/>
  <c r="C3089" i="2"/>
  <c r="C3090" i="2"/>
  <c r="C3091" i="2"/>
  <c r="C3092" i="2"/>
  <c r="C3093" i="2"/>
  <c r="C3094" i="2"/>
  <c r="C3095" i="2"/>
  <c r="C3096" i="2"/>
  <c r="C3098" i="2"/>
  <c r="C3101" i="2"/>
  <c r="C3102" i="2"/>
  <c r="C3103" i="2"/>
  <c r="C3104" i="2"/>
  <c r="C3105" i="2"/>
  <c r="C3106" i="2"/>
  <c r="C3107" i="2"/>
  <c r="C3108" i="2"/>
  <c r="C3109" i="2"/>
  <c r="C3113" i="2"/>
  <c r="C3115" i="2"/>
  <c r="C3117" i="2"/>
  <c r="C3118" i="2"/>
  <c r="C3119" i="2"/>
  <c r="C3120" i="2"/>
  <c r="C3121" i="2"/>
  <c r="C3122" i="2"/>
  <c r="C3123" i="2"/>
  <c r="C3125" i="2"/>
  <c r="C3126" i="2"/>
  <c r="C3127" i="2"/>
  <c r="C3128" i="2"/>
  <c r="C3129" i="2"/>
  <c r="C3130" i="2"/>
  <c r="C3131" i="2"/>
  <c r="C3132" i="2"/>
  <c r="C3133" i="2"/>
  <c r="C3134" i="2"/>
  <c r="C3135" i="2"/>
  <c r="C3137" i="2"/>
  <c r="C3138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5" i="2"/>
  <c r="C3196" i="2"/>
  <c r="C3197" i="2"/>
  <c r="C3198" i="2"/>
  <c r="C3199" i="2"/>
  <c r="C3200" i="2"/>
  <c r="C3201" i="2"/>
  <c r="C3202" i="2"/>
  <c r="E3202" i="2" s="1"/>
  <c r="C3203" i="2"/>
  <c r="E3203" i="2" s="1"/>
  <c r="C3204" i="2"/>
  <c r="E3204" i="2" s="1"/>
  <c r="C3207" i="2"/>
  <c r="E3207" i="2" s="1"/>
  <c r="C3208" i="2"/>
  <c r="E3208" i="2" s="1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4" i="2"/>
  <c r="C3235" i="2"/>
  <c r="C3236" i="2"/>
  <c r="C3237" i="2"/>
  <c r="C3238" i="2"/>
  <c r="C3239" i="2"/>
  <c r="C3240" i="2"/>
  <c r="C3241" i="2"/>
  <c r="C3242" i="2"/>
  <c r="C3243" i="2"/>
  <c r="C3244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9" i="2"/>
  <c r="C3340" i="2"/>
  <c r="C3341" i="2"/>
  <c r="C3342" i="2"/>
  <c r="C3343" i="2"/>
  <c r="C3345" i="2"/>
  <c r="C3346" i="2"/>
  <c r="C3347" i="2"/>
  <c r="C3348" i="2"/>
  <c r="C3349" i="2"/>
  <c r="C3350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83" i="2"/>
  <c r="C3384" i="2"/>
  <c r="C3385" i="2"/>
  <c r="C3386" i="2"/>
  <c r="C3387" i="2"/>
  <c r="C3388" i="2"/>
  <c r="C3389" i="2"/>
  <c r="C3390" i="2"/>
  <c r="C3391" i="2"/>
  <c r="C3392" i="2"/>
  <c r="C3394" i="2"/>
  <c r="C3395" i="2"/>
  <c r="C3396" i="2"/>
  <c r="C3397" i="2"/>
  <c r="C3398" i="2"/>
  <c r="C3399" i="2"/>
  <c r="C3400" i="2"/>
  <c r="C3401" i="2"/>
  <c r="C3403" i="2"/>
  <c r="C3404" i="2"/>
  <c r="C3405" i="2"/>
  <c r="C3407" i="2"/>
  <c r="C3408" i="2"/>
  <c r="C3409" i="2"/>
  <c r="C3410" i="2"/>
  <c r="C3411" i="2"/>
  <c r="C3412" i="2"/>
  <c r="C3413" i="2"/>
  <c r="C3414" i="2"/>
  <c r="C3415" i="2"/>
  <c r="C3417" i="2"/>
  <c r="C3418" i="2"/>
  <c r="C3419" i="2"/>
  <c r="C3420" i="2"/>
  <c r="C3421" i="2"/>
  <c r="C3422" i="2"/>
  <c r="C3423" i="2"/>
  <c r="C3424" i="2"/>
  <c r="C3426" i="2"/>
  <c r="C3427" i="2"/>
  <c r="C3428" i="2"/>
  <c r="C3429" i="2"/>
  <c r="C3430" i="2"/>
  <c r="C3431" i="2"/>
  <c r="C3432" i="2"/>
  <c r="C3433" i="2"/>
  <c r="C3434" i="2"/>
  <c r="C3435" i="2"/>
  <c r="C3436" i="2"/>
  <c r="C3439" i="2"/>
  <c r="C3440" i="2"/>
  <c r="C3441" i="2"/>
  <c r="C3442" i="2"/>
  <c r="C3443" i="2"/>
  <c r="C3444" i="2"/>
  <c r="C3445" i="2"/>
  <c r="C3446" i="2"/>
  <c r="C3447" i="2"/>
  <c r="C3448" i="2"/>
  <c r="C3449" i="2"/>
  <c r="C3451" i="2"/>
  <c r="C3452" i="2"/>
  <c r="C3453" i="2"/>
  <c r="C3454" i="2"/>
  <c r="C3455" i="2"/>
  <c r="C3456" i="2"/>
  <c r="C3457" i="2"/>
  <c r="C3458" i="2"/>
  <c r="C3459" i="2"/>
  <c r="C3460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11" i="2"/>
  <c r="C3512" i="2"/>
  <c r="C3513" i="2"/>
  <c r="C3514" i="2"/>
  <c r="C3515" i="2"/>
  <c r="C3516" i="2"/>
  <c r="C3517" i="2"/>
  <c r="C3518" i="2"/>
  <c r="C3519" i="2"/>
  <c r="C3524" i="2"/>
  <c r="C3525" i="2"/>
  <c r="C3526" i="2"/>
  <c r="C3527" i="2"/>
  <c r="C3528" i="2"/>
  <c r="C3529" i="2"/>
  <c r="C3530" i="2"/>
  <c r="C3531" i="2"/>
  <c r="C3532" i="2"/>
  <c r="C3536" i="2"/>
  <c r="C3537" i="2"/>
  <c r="C3538" i="2"/>
  <c r="C3539" i="2"/>
  <c r="C3540" i="2"/>
  <c r="C3542" i="2"/>
  <c r="C3543" i="2"/>
  <c r="C3544" i="2"/>
  <c r="C3545" i="2"/>
  <c r="C3546" i="2"/>
  <c r="C3547" i="2"/>
  <c r="C3548" i="2"/>
  <c r="C3550" i="2"/>
  <c r="C3551" i="2"/>
  <c r="C3552" i="2"/>
  <c r="C3553" i="2"/>
  <c r="C3554" i="2"/>
  <c r="C3555" i="2"/>
  <c r="C3556" i="2"/>
  <c r="C3557" i="2"/>
  <c r="C3558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21" i="2"/>
  <c r="C3622" i="2"/>
  <c r="C3623" i="2"/>
  <c r="C3624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2" i="2"/>
  <c r="C3683" i="2"/>
  <c r="C3684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5" i="2"/>
  <c r="C3926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4" i="2"/>
  <c r="C3985" i="2"/>
  <c r="C3986" i="2"/>
  <c r="C3987" i="2"/>
  <c r="C3988" i="2"/>
  <c r="C3989" i="2"/>
  <c r="C3990" i="2"/>
  <c r="C3991" i="2"/>
  <c r="C3992" i="2"/>
  <c r="C3993" i="2"/>
  <c r="C3994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12" i="2"/>
  <c r="C4013" i="2"/>
  <c r="C4015" i="2"/>
  <c r="C4016" i="2"/>
  <c r="C4017" i="2"/>
  <c r="C4018" i="2"/>
  <c r="C4019" i="2"/>
  <c r="C4020" i="2"/>
  <c r="C4021" i="2"/>
  <c r="C4022" i="2"/>
  <c r="C4023" i="2"/>
  <c r="C4024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4" i="2"/>
  <c r="C5" i="2"/>
  <c r="C6" i="2"/>
  <c r="C7" i="2"/>
  <c r="C8" i="2"/>
  <c r="C9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I8" i="3"/>
  <c r="I12" i="3"/>
  <c r="I7" i="3"/>
  <c r="I5" i="3"/>
  <c r="I6" i="3"/>
  <c r="I9" i="3"/>
  <c r="I10" i="3"/>
  <c r="N3" i="2"/>
  <c r="G10" i="3"/>
  <c r="G3" i="2"/>
  <c r="F65" i="1"/>
  <c r="H65" i="1" s="1"/>
  <c r="I65" i="1" s="1"/>
  <c r="C10" i="3"/>
  <c r="E10" i="3" s="1"/>
  <c r="C3" i="2"/>
  <c r="D3" i="2" s="1"/>
  <c r="C6" i="8"/>
  <c r="E3201" i="2" l="1"/>
  <c r="F3201" i="2" s="1"/>
  <c r="D3201" i="2"/>
  <c r="E3157" i="2"/>
  <c r="F3157" i="2" s="1"/>
  <c r="D3157" i="2"/>
  <c r="E3084" i="2"/>
  <c r="F3084" i="2" s="1"/>
  <c r="D3084" i="2"/>
  <c r="D3034" i="2"/>
  <c r="E3034" i="2"/>
  <c r="F3034" i="2" s="1"/>
  <c r="E2988" i="2"/>
  <c r="F2988" i="2" s="1"/>
  <c r="D2988" i="2"/>
  <c r="E2937" i="2"/>
  <c r="F2937" i="2" s="1"/>
  <c r="D2937" i="2"/>
  <c r="E2887" i="2"/>
  <c r="F2887" i="2" s="1"/>
  <c r="D2887" i="2"/>
  <c r="D2844" i="2"/>
  <c r="E2844" i="2"/>
  <c r="F2844" i="2" s="1"/>
  <c r="E2794" i="2"/>
  <c r="F2794" i="2" s="1"/>
  <c r="D2794" i="2"/>
  <c r="D2742" i="2"/>
  <c r="E2742" i="2"/>
  <c r="F2742" i="2" s="1"/>
  <c r="E2686" i="2"/>
  <c r="F2686" i="2" s="1"/>
  <c r="D2686" i="2"/>
  <c r="E2635" i="2"/>
  <c r="F2635" i="2" s="1"/>
  <c r="D2635" i="2"/>
  <c r="E2587" i="2"/>
  <c r="F2587" i="2" s="1"/>
  <c r="D2587" i="2"/>
  <c r="E2538" i="2"/>
  <c r="F2538" i="2" s="1"/>
  <c r="D2538" i="2"/>
  <c r="E2499" i="2"/>
  <c r="F2499" i="2" s="1"/>
  <c r="D2499" i="2"/>
  <c r="E2451" i="2"/>
  <c r="F2451" i="2" s="1"/>
  <c r="D2451" i="2"/>
  <c r="E2385" i="2"/>
  <c r="F2385" i="2" s="1"/>
  <c r="D2385" i="2"/>
  <c r="E2334" i="2"/>
  <c r="F2334" i="2" s="1"/>
  <c r="D2334" i="2"/>
  <c r="E2279" i="2"/>
  <c r="F2279" i="2" s="1"/>
  <c r="D2279" i="2"/>
  <c r="E2226" i="2"/>
  <c r="F2226" i="2" s="1"/>
  <c r="D2226" i="2"/>
  <c r="D2174" i="2"/>
  <c r="E2174" i="2"/>
  <c r="F2174" i="2" s="1"/>
  <c r="E2119" i="2"/>
  <c r="F2119" i="2" s="1"/>
  <c r="D2119" i="2"/>
  <c r="E2063" i="2"/>
  <c r="F2063" i="2" s="1"/>
  <c r="D2063" i="2"/>
  <c r="D2011" i="2"/>
  <c r="E2011" i="2"/>
  <c r="F2011" i="2" s="1"/>
  <c r="E1949" i="2"/>
  <c r="F1949" i="2" s="1"/>
  <c r="D1949" i="2"/>
  <c r="E1890" i="2"/>
  <c r="F1890" i="2" s="1"/>
  <c r="D1890" i="2"/>
  <c r="E1833" i="2"/>
  <c r="F1833" i="2" s="1"/>
  <c r="D1833" i="2"/>
  <c r="E1780" i="2"/>
  <c r="F1780" i="2" s="1"/>
  <c r="D1780" i="2"/>
  <c r="E1722" i="2"/>
  <c r="F1722" i="2" s="1"/>
  <c r="D1722" i="2"/>
  <c r="E1680" i="2"/>
  <c r="F1680" i="2" s="1"/>
  <c r="D1680" i="2"/>
  <c r="E1625" i="2"/>
  <c r="F1625" i="2" s="1"/>
  <c r="D1625" i="2"/>
  <c r="E1567" i="2"/>
  <c r="F1567" i="2" s="1"/>
  <c r="D1567" i="2"/>
  <c r="E1517" i="2"/>
  <c r="F1517" i="2" s="1"/>
  <c r="D1517" i="2"/>
  <c r="D1470" i="2"/>
  <c r="E1470" i="2"/>
  <c r="F1470" i="2" s="1"/>
  <c r="D1423" i="2"/>
  <c r="E1423" i="2"/>
  <c r="F1423" i="2" s="1"/>
  <c r="E1381" i="2"/>
  <c r="F1381" i="2" s="1"/>
  <c r="D1381" i="2"/>
  <c r="E1343" i="2"/>
  <c r="F1343" i="2" s="1"/>
  <c r="D1343" i="2"/>
  <c r="E1297" i="2"/>
  <c r="F1297" i="2" s="1"/>
  <c r="D1297" i="2"/>
  <c r="E1241" i="2"/>
  <c r="F1241" i="2" s="1"/>
  <c r="D1241" i="2"/>
  <c r="D1176" i="2"/>
  <c r="E1176" i="2"/>
  <c r="F1176" i="2" s="1"/>
  <c r="E1118" i="2"/>
  <c r="F1118" i="2" s="1"/>
  <c r="D1118" i="2"/>
  <c r="D1056" i="2"/>
  <c r="E1056" i="2"/>
  <c r="F1056" i="2" s="1"/>
  <c r="E1001" i="2"/>
  <c r="F1001" i="2" s="1"/>
  <c r="D1001" i="2"/>
  <c r="D957" i="2"/>
  <c r="E957" i="2"/>
  <c r="F957" i="2" s="1"/>
  <c r="E863" i="2"/>
  <c r="F863" i="2" s="1"/>
  <c r="D863" i="2"/>
  <c r="E818" i="2"/>
  <c r="F818" i="2" s="1"/>
  <c r="D818" i="2"/>
  <c r="D764" i="2"/>
  <c r="E764" i="2"/>
  <c r="F764" i="2" s="1"/>
  <c r="E714" i="2"/>
  <c r="F714" i="2" s="1"/>
  <c r="D714" i="2"/>
  <c r="E666" i="2"/>
  <c r="F666" i="2" s="1"/>
  <c r="D666" i="2"/>
  <c r="E617" i="2"/>
  <c r="F617" i="2" s="1"/>
  <c r="D617" i="2"/>
  <c r="D559" i="2"/>
  <c r="E559" i="2"/>
  <c r="F559" i="2" s="1"/>
  <c r="E505" i="2"/>
  <c r="F505" i="2" s="1"/>
  <c r="D505" i="2"/>
  <c r="E3189" i="2"/>
  <c r="F3189" i="2" s="1"/>
  <c r="D3189" i="2"/>
  <c r="E3131" i="2"/>
  <c r="F3131" i="2" s="1"/>
  <c r="D3131" i="2"/>
  <c r="E3041" i="2"/>
  <c r="F3041" i="2" s="1"/>
  <c r="D3041" i="2"/>
  <c r="E2980" i="2"/>
  <c r="F2980" i="2" s="1"/>
  <c r="D2980" i="2"/>
  <c r="E2924" i="2"/>
  <c r="F2924" i="2" s="1"/>
  <c r="D2924" i="2"/>
  <c r="E2872" i="2"/>
  <c r="F2872" i="2" s="1"/>
  <c r="D2872" i="2"/>
  <c r="E2826" i="2"/>
  <c r="F2826" i="2" s="1"/>
  <c r="D2826" i="2"/>
  <c r="E2778" i="2"/>
  <c r="F2778" i="2" s="1"/>
  <c r="D2778" i="2"/>
  <c r="E2726" i="2"/>
  <c r="F2726" i="2" s="1"/>
  <c r="D2726" i="2"/>
  <c r="E2669" i="2"/>
  <c r="F2669" i="2" s="1"/>
  <c r="D2669" i="2"/>
  <c r="E2619" i="2"/>
  <c r="F2619" i="2" s="1"/>
  <c r="D2619" i="2"/>
  <c r="E2570" i="2"/>
  <c r="F2570" i="2" s="1"/>
  <c r="D2570" i="2"/>
  <c r="E2458" i="2"/>
  <c r="F2458" i="2" s="1"/>
  <c r="D2458" i="2"/>
  <c r="E2367" i="2"/>
  <c r="F2367" i="2" s="1"/>
  <c r="D2367" i="2"/>
  <c r="D2316" i="2"/>
  <c r="E2316" i="2"/>
  <c r="F2316" i="2" s="1"/>
  <c r="E2259" i="2"/>
  <c r="F2259" i="2" s="1"/>
  <c r="D2259" i="2"/>
  <c r="E2208" i="2"/>
  <c r="F2208" i="2" s="1"/>
  <c r="D2208" i="2"/>
  <c r="E2147" i="2"/>
  <c r="F2147" i="2" s="1"/>
  <c r="D2147" i="2"/>
  <c r="E2089" i="2"/>
  <c r="F2089" i="2" s="1"/>
  <c r="D2089" i="2"/>
  <c r="E2036" i="2"/>
  <c r="F2036" i="2" s="1"/>
  <c r="D2036" i="2"/>
  <c r="E1978" i="2"/>
  <c r="F1978" i="2" s="1"/>
  <c r="D1978" i="2"/>
  <c r="D1924" i="2"/>
  <c r="E1924" i="2"/>
  <c r="F1924" i="2" s="1"/>
  <c r="E1871" i="2"/>
  <c r="F1871" i="2" s="1"/>
  <c r="D1871" i="2"/>
  <c r="D1816" i="2"/>
  <c r="E1816" i="2"/>
  <c r="F1816" i="2" s="1"/>
  <c r="E1759" i="2"/>
  <c r="F1759" i="2" s="1"/>
  <c r="D1759" i="2"/>
  <c r="E1705" i="2"/>
  <c r="F1705" i="2" s="1"/>
  <c r="D1705" i="2"/>
  <c r="E1653" i="2"/>
  <c r="F1653" i="2" s="1"/>
  <c r="D1653" i="2"/>
  <c r="E1600" i="2"/>
  <c r="F1600" i="2" s="1"/>
  <c r="D1600" i="2"/>
  <c r="E1545" i="2"/>
  <c r="F1545" i="2" s="1"/>
  <c r="D1545" i="2"/>
  <c r="E1486" i="2"/>
  <c r="F1486" i="2" s="1"/>
  <c r="D1486" i="2"/>
  <c r="E1439" i="2"/>
  <c r="F1439" i="2" s="1"/>
  <c r="D1439" i="2"/>
  <c r="E1389" i="2"/>
  <c r="F1389" i="2" s="1"/>
  <c r="D1389" i="2"/>
  <c r="D1330" i="2"/>
  <c r="E1330" i="2"/>
  <c r="F1330" i="2" s="1"/>
  <c r="E1279" i="2"/>
  <c r="F1279" i="2" s="1"/>
  <c r="D1279" i="2"/>
  <c r="D1211" i="2"/>
  <c r="E1211" i="2"/>
  <c r="F1211" i="2" s="1"/>
  <c r="E1146" i="2"/>
  <c r="F1146" i="2" s="1"/>
  <c r="D1146" i="2"/>
  <c r="E1086" i="2"/>
  <c r="F1086" i="2" s="1"/>
  <c r="D1086" i="2"/>
  <c r="E1018" i="2"/>
  <c r="F1018" i="2" s="1"/>
  <c r="D1018" i="2"/>
  <c r="E948" i="2"/>
  <c r="F948" i="2" s="1"/>
  <c r="D948" i="2"/>
  <c r="E890" i="2"/>
  <c r="F890" i="2" s="1"/>
  <c r="D890" i="2"/>
  <c r="E836" i="2"/>
  <c r="F836" i="2" s="1"/>
  <c r="D836" i="2"/>
  <c r="E784" i="2"/>
  <c r="F784" i="2" s="1"/>
  <c r="D784" i="2"/>
  <c r="E731" i="2"/>
  <c r="F731" i="2" s="1"/>
  <c r="D731" i="2"/>
  <c r="E683" i="2"/>
  <c r="F683" i="2" s="1"/>
  <c r="D683" i="2"/>
  <c r="E634" i="2"/>
  <c r="F634" i="2" s="1"/>
  <c r="D634" i="2"/>
  <c r="E584" i="2"/>
  <c r="F584" i="2" s="1"/>
  <c r="D584" i="2"/>
  <c r="E524" i="2"/>
  <c r="F524" i="2" s="1"/>
  <c r="D524" i="2"/>
  <c r="E3200" i="2"/>
  <c r="F3200" i="2" s="1"/>
  <c r="D3200" i="2"/>
  <c r="D3188" i="2"/>
  <c r="E3188" i="2"/>
  <c r="F3188" i="2" s="1"/>
  <c r="D3180" i="2"/>
  <c r="E3180" i="2"/>
  <c r="F3180" i="2" s="1"/>
  <c r="E3172" i="2"/>
  <c r="F3172" i="2" s="1"/>
  <c r="D3172" i="2"/>
  <c r="E3164" i="2"/>
  <c r="F3164" i="2" s="1"/>
  <c r="D3164" i="2"/>
  <c r="E3156" i="2"/>
  <c r="F3156" i="2" s="1"/>
  <c r="D3156" i="2"/>
  <c r="E3149" i="2"/>
  <c r="F3149" i="2" s="1"/>
  <c r="D3149" i="2"/>
  <c r="E3142" i="2"/>
  <c r="F3142" i="2" s="1"/>
  <c r="D3142" i="2"/>
  <c r="E3130" i="2"/>
  <c r="F3130" i="2" s="1"/>
  <c r="D3130" i="2"/>
  <c r="D3122" i="2"/>
  <c r="E3122" i="2"/>
  <c r="F3122" i="2" s="1"/>
  <c r="D3113" i="2"/>
  <c r="E3113" i="2"/>
  <c r="F3113" i="2" s="1"/>
  <c r="E3102" i="2"/>
  <c r="F3102" i="2" s="1"/>
  <c r="D3102" i="2"/>
  <c r="E3092" i="2"/>
  <c r="F3092" i="2" s="1"/>
  <c r="D3092" i="2"/>
  <c r="E3082" i="2"/>
  <c r="F3082" i="2" s="1"/>
  <c r="D3082" i="2"/>
  <c r="E3073" i="2"/>
  <c r="F3073" i="2" s="1"/>
  <c r="D3073" i="2"/>
  <c r="E3065" i="2"/>
  <c r="F3065" i="2" s="1"/>
  <c r="D3065" i="2"/>
  <c r="E3056" i="2"/>
  <c r="F3056" i="2" s="1"/>
  <c r="D3056" i="2"/>
  <c r="D3048" i="2"/>
  <c r="E3048" i="2"/>
  <c r="F3048" i="2" s="1"/>
  <c r="E3033" i="2"/>
  <c r="F3033" i="2" s="1"/>
  <c r="D3033" i="2"/>
  <c r="E3024" i="2"/>
  <c r="F3024" i="2" s="1"/>
  <c r="D3024" i="2"/>
  <c r="E3016" i="2"/>
  <c r="F3016" i="2" s="1"/>
  <c r="D3016" i="2"/>
  <c r="E3008" i="2"/>
  <c r="F3008" i="2" s="1"/>
  <c r="D3008" i="2"/>
  <c r="E2987" i="2"/>
  <c r="F2987" i="2" s="1"/>
  <c r="D2987" i="2"/>
  <c r="D2979" i="2"/>
  <c r="E2979" i="2"/>
  <c r="F2979" i="2" s="1"/>
  <c r="D2970" i="2"/>
  <c r="E2970" i="2"/>
  <c r="F2970" i="2" s="1"/>
  <c r="E2962" i="2"/>
  <c r="F2962" i="2" s="1"/>
  <c r="D2962" i="2"/>
  <c r="E2954" i="2"/>
  <c r="F2954" i="2" s="1"/>
  <c r="D2954" i="2"/>
  <c r="E2944" i="2"/>
  <c r="F2944" i="2" s="1"/>
  <c r="D2944" i="2"/>
  <c r="E2935" i="2"/>
  <c r="F2935" i="2" s="1"/>
  <c r="D2935" i="2"/>
  <c r="E2915" i="2"/>
  <c r="F2915" i="2" s="1"/>
  <c r="D2915" i="2"/>
  <c r="D2907" i="2"/>
  <c r="E2907" i="2"/>
  <c r="F2907" i="2" s="1"/>
  <c r="E2894" i="2"/>
  <c r="F2894" i="2" s="1"/>
  <c r="D2894" i="2"/>
  <c r="E2886" i="2"/>
  <c r="F2886" i="2" s="1"/>
  <c r="D2886" i="2"/>
  <c r="E2878" i="2"/>
  <c r="F2878" i="2" s="1"/>
  <c r="D2878" i="2"/>
  <c r="E2871" i="2"/>
  <c r="F2871" i="2" s="1"/>
  <c r="D2871" i="2"/>
  <c r="D2864" i="2"/>
  <c r="E2864" i="2"/>
  <c r="F2864" i="2" s="1"/>
  <c r="E2849" i="2"/>
  <c r="F2849" i="2" s="1"/>
  <c r="D2849" i="2"/>
  <c r="D2843" i="2"/>
  <c r="E2843" i="2"/>
  <c r="F2843" i="2" s="1"/>
  <c r="E2825" i="2"/>
  <c r="F2825" i="2" s="1"/>
  <c r="D2825" i="2"/>
  <c r="D2818" i="2"/>
  <c r="E2818" i="2"/>
  <c r="F2818" i="2" s="1"/>
  <c r="E2810" i="2"/>
  <c r="F2810" i="2" s="1"/>
  <c r="D2810" i="2"/>
  <c r="E2802" i="2"/>
  <c r="F2802" i="2" s="1"/>
  <c r="D2802" i="2"/>
  <c r="E2793" i="2"/>
  <c r="F2793" i="2" s="1"/>
  <c r="D2793" i="2"/>
  <c r="D2784" i="2"/>
  <c r="E2784" i="2"/>
  <c r="F2784" i="2" s="1"/>
  <c r="E2775" i="2"/>
  <c r="F2775" i="2" s="1"/>
  <c r="D2775" i="2"/>
  <c r="E2767" i="2"/>
  <c r="F2767" i="2" s="1"/>
  <c r="D2767" i="2"/>
  <c r="E2756" i="2"/>
  <c r="F2756" i="2" s="1"/>
  <c r="D2756" i="2"/>
  <c r="D2748" i="2"/>
  <c r="E2748" i="2"/>
  <c r="F2748" i="2" s="1"/>
  <c r="E2741" i="2"/>
  <c r="F2741" i="2" s="1"/>
  <c r="D2741" i="2"/>
  <c r="E2733" i="2"/>
  <c r="F2733" i="2" s="1"/>
  <c r="D2733" i="2"/>
  <c r="E2725" i="2"/>
  <c r="F2725" i="2" s="1"/>
  <c r="D2725" i="2"/>
  <c r="E2713" i="2"/>
  <c r="F2713" i="2" s="1"/>
  <c r="D2713" i="2"/>
  <c r="E2705" i="2"/>
  <c r="F2705" i="2" s="1"/>
  <c r="D2705" i="2"/>
  <c r="E2693" i="2"/>
  <c r="F2693" i="2" s="1"/>
  <c r="D2693" i="2"/>
  <c r="E2684" i="2"/>
  <c r="F2684" i="2" s="1"/>
  <c r="D2684" i="2"/>
  <c r="E2675" i="2"/>
  <c r="F2675" i="2" s="1"/>
  <c r="D2675" i="2"/>
  <c r="E2668" i="2"/>
  <c r="F2668" i="2" s="1"/>
  <c r="D2668" i="2"/>
  <c r="E2660" i="2"/>
  <c r="F2660" i="2" s="1"/>
  <c r="D2660" i="2"/>
  <c r="E2652" i="2"/>
  <c r="F2652" i="2" s="1"/>
  <c r="D2652" i="2"/>
  <c r="E2642" i="2"/>
  <c r="F2642" i="2" s="1"/>
  <c r="D2642" i="2"/>
  <c r="E2634" i="2"/>
  <c r="F2634" i="2" s="1"/>
  <c r="D2634" i="2"/>
  <c r="E2626" i="2"/>
  <c r="F2626" i="2" s="1"/>
  <c r="D2626" i="2"/>
  <c r="E2616" i="2"/>
  <c r="F2616" i="2" s="1"/>
  <c r="D2616" i="2"/>
  <c r="E2608" i="2"/>
  <c r="F2608" i="2" s="1"/>
  <c r="D2608" i="2"/>
  <c r="E2602" i="2"/>
  <c r="F2602" i="2" s="1"/>
  <c r="D2602" i="2"/>
  <c r="E2594" i="2"/>
  <c r="F2594" i="2" s="1"/>
  <c r="D2594" i="2"/>
  <c r="E2586" i="2"/>
  <c r="F2586" i="2" s="1"/>
  <c r="D2586" i="2"/>
  <c r="E2577" i="2"/>
  <c r="F2577" i="2" s="1"/>
  <c r="D2577" i="2"/>
  <c r="E2569" i="2"/>
  <c r="F2569" i="2" s="1"/>
  <c r="D2569" i="2"/>
  <c r="E2561" i="2"/>
  <c r="F2561" i="2" s="1"/>
  <c r="D2561" i="2"/>
  <c r="E2554" i="2"/>
  <c r="F2554" i="2" s="1"/>
  <c r="D2554" i="2"/>
  <c r="E2545" i="2"/>
  <c r="F2545" i="2" s="1"/>
  <c r="D2545" i="2"/>
  <c r="E2537" i="2"/>
  <c r="F2537" i="2" s="1"/>
  <c r="D2537" i="2"/>
  <c r="E2531" i="2"/>
  <c r="F2531" i="2" s="1"/>
  <c r="D2531" i="2"/>
  <c r="E2523" i="2"/>
  <c r="F2523" i="2" s="1"/>
  <c r="D2523" i="2"/>
  <c r="E2515" i="2"/>
  <c r="F2515" i="2" s="1"/>
  <c r="D2515" i="2"/>
  <c r="D2507" i="2"/>
  <c r="E2507" i="2"/>
  <c r="F2507" i="2" s="1"/>
  <c r="D2498" i="2"/>
  <c r="E2498" i="2"/>
  <c r="F2498" i="2" s="1"/>
  <c r="E2490" i="2"/>
  <c r="F2490" i="2" s="1"/>
  <c r="D2490" i="2"/>
  <c r="E2482" i="2"/>
  <c r="F2482" i="2" s="1"/>
  <c r="D2482" i="2"/>
  <c r="D2475" i="2"/>
  <c r="E2475" i="2"/>
  <c r="F2475" i="2" s="1"/>
  <c r="E2465" i="2"/>
  <c r="F2465" i="2" s="1"/>
  <c r="D2465" i="2"/>
  <c r="E2457" i="2"/>
  <c r="F2457" i="2" s="1"/>
  <c r="D2457" i="2"/>
  <c r="E2450" i="2"/>
  <c r="F2450" i="2" s="1"/>
  <c r="D2450" i="2"/>
  <c r="E2441" i="2"/>
  <c r="F2441" i="2" s="1"/>
  <c r="D2441" i="2"/>
  <c r="E2431" i="2"/>
  <c r="F2431" i="2" s="1"/>
  <c r="D2431" i="2"/>
  <c r="E2424" i="2"/>
  <c r="F2424" i="2" s="1"/>
  <c r="D2424" i="2"/>
  <c r="E2415" i="2"/>
  <c r="F2415" i="2" s="1"/>
  <c r="D2415" i="2"/>
  <c r="E2409" i="2"/>
  <c r="F2409" i="2" s="1"/>
  <c r="D2409" i="2"/>
  <c r="E2392" i="2"/>
  <c r="F2392" i="2" s="1"/>
  <c r="D2392" i="2"/>
  <c r="E2380" i="2"/>
  <c r="F2380" i="2" s="1"/>
  <c r="D2380" i="2"/>
  <c r="E2372" i="2"/>
  <c r="F2372" i="2" s="1"/>
  <c r="D2372" i="2"/>
  <c r="E2366" i="2"/>
  <c r="F2366" i="2" s="1"/>
  <c r="D2366" i="2"/>
  <c r="E2358" i="2"/>
  <c r="F2358" i="2" s="1"/>
  <c r="D2358" i="2"/>
  <c r="E2349" i="2"/>
  <c r="F2349" i="2" s="1"/>
  <c r="D2349" i="2"/>
  <c r="E2341" i="2"/>
  <c r="F2341" i="2" s="1"/>
  <c r="D2341" i="2"/>
  <c r="D2333" i="2"/>
  <c r="E2333" i="2"/>
  <c r="F2333" i="2" s="1"/>
  <c r="D2325" i="2"/>
  <c r="E2325" i="2"/>
  <c r="F2325" i="2" s="1"/>
  <c r="E2307" i="2"/>
  <c r="F2307" i="2" s="1"/>
  <c r="D2307" i="2"/>
  <c r="E2297" i="2"/>
  <c r="F2297" i="2" s="1"/>
  <c r="D2297" i="2"/>
  <c r="E2288" i="2"/>
  <c r="F2288" i="2" s="1"/>
  <c r="D2288" i="2"/>
  <c r="E2278" i="2"/>
  <c r="F2278" i="2" s="1"/>
  <c r="D2278" i="2"/>
  <c r="E2267" i="2"/>
  <c r="F2267" i="2" s="1"/>
  <c r="D2267" i="2"/>
  <c r="E2258" i="2"/>
  <c r="F2258" i="2" s="1"/>
  <c r="D2258" i="2"/>
  <c r="E2250" i="2"/>
  <c r="F2250" i="2" s="1"/>
  <c r="D2250" i="2"/>
  <c r="D2242" i="2"/>
  <c r="E2242" i="2"/>
  <c r="F2242" i="2" s="1"/>
  <c r="E2234" i="2"/>
  <c r="F2234" i="2" s="1"/>
  <c r="D2234" i="2"/>
  <c r="E2225" i="2"/>
  <c r="F2225" i="2" s="1"/>
  <c r="D2225" i="2"/>
  <c r="E2215" i="2"/>
  <c r="F2215" i="2" s="1"/>
  <c r="D2215" i="2"/>
  <c r="E2207" i="2"/>
  <c r="F2207" i="2" s="1"/>
  <c r="D2207" i="2"/>
  <c r="E2199" i="2"/>
  <c r="F2199" i="2" s="1"/>
  <c r="D2199" i="2"/>
  <c r="D2191" i="2"/>
  <c r="E2191" i="2"/>
  <c r="F2191" i="2" s="1"/>
  <c r="E2181" i="2"/>
  <c r="F2181" i="2" s="1"/>
  <c r="D2181" i="2"/>
  <c r="E2173" i="2"/>
  <c r="F2173" i="2" s="1"/>
  <c r="D2173" i="2"/>
  <c r="E2165" i="2"/>
  <c r="F2165" i="2" s="1"/>
  <c r="D2165" i="2"/>
  <c r="E2155" i="2"/>
  <c r="F2155" i="2" s="1"/>
  <c r="D2155" i="2"/>
  <c r="D2146" i="2"/>
  <c r="E2146" i="2"/>
  <c r="F2146" i="2" s="1"/>
  <c r="D2135" i="2"/>
  <c r="E2135" i="2"/>
  <c r="F2135" i="2" s="1"/>
  <c r="E2126" i="2"/>
  <c r="F2126" i="2" s="1"/>
  <c r="D2126" i="2"/>
  <c r="D2118" i="2"/>
  <c r="E2118" i="2"/>
  <c r="F2118" i="2" s="1"/>
  <c r="E2106" i="2"/>
  <c r="F2106" i="2" s="1"/>
  <c r="D2106" i="2"/>
  <c r="E2097" i="2"/>
  <c r="F2097" i="2" s="1"/>
  <c r="D2097" i="2"/>
  <c r="E2088" i="2"/>
  <c r="F2088" i="2" s="1"/>
  <c r="D2088" i="2"/>
  <c r="E2078" i="2"/>
  <c r="F2078" i="2" s="1"/>
  <c r="D2078" i="2"/>
  <c r="D2070" i="2"/>
  <c r="E2070" i="2"/>
  <c r="F2070" i="2" s="1"/>
  <c r="E2062" i="2"/>
  <c r="F2062" i="2" s="1"/>
  <c r="D2062" i="2"/>
  <c r="E2054" i="2"/>
  <c r="F2054" i="2" s="1"/>
  <c r="D2054" i="2"/>
  <c r="E2046" i="2"/>
  <c r="F2046" i="2" s="1"/>
  <c r="D2046" i="2"/>
  <c r="E2035" i="2"/>
  <c r="F2035" i="2" s="1"/>
  <c r="D2035" i="2"/>
  <c r="D2027" i="2"/>
  <c r="E2027" i="2"/>
  <c r="F2027" i="2" s="1"/>
  <c r="D2018" i="2"/>
  <c r="E2018" i="2"/>
  <c r="F2018" i="2" s="1"/>
  <c r="E2010" i="2"/>
  <c r="F2010" i="2" s="1"/>
  <c r="D2010" i="2"/>
  <c r="D2003" i="2"/>
  <c r="E2003" i="2"/>
  <c r="F2003" i="2" s="1"/>
  <c r="D1996" i="2"/>
  <c r="E1996" i="2"/>
  <c r="F1996" i="2" s="1"/>
  <c r="D1987" i="2"/>
  <c r="E1987" i="2"/>
  <c r="F1987" i="2" s="1"/>
  <c r="E1977" i="2"/>
  <c r="F1977" i="2" s="1"/>
  <c r="D1977" i="2"/>
  <c r="E1968" i="2"/>
  <c r="F1968" i="2" s="1"/>
  <c r="D1968" i="2"/>
  <c r="D1957" i="2"/>
  <c r="E1957" i="2"/>
  <c r="F1957" i="2" s="1"/>
  <c r="E1948" i="2"/>
  <c r="F1948" i="2" s="1"/>
  <c r="D1948" i="2"/>
  <c r="E1939" i="2"/>
  <c r="F1939" i="2" s="1"/>
  <c r="D1939" i="2"/>
  <c r="E1930" i="2"/>
  <c r="F1930" i="2" s="1"/>
  <c r="D1930" i="2"/>
  <c r="D1921" i="2"/>
  <c r="E1921" i="2"/>
  <c r="F1921" i="2" s="1"/>
  <c r="D1913" i="2"/>
  <c r="E1913" i="2"/>
  <c r="F1913" i="2" s="1"/>
  <c r="D1905" i="2"/>
  <c r="E1905" i="2"/>
  <c r="F1905" i="2" s="1"/>
  <c r="E1897" i="2"/>
  <c r="F1897" i="2" s="1"/>
  <c r="D1897" i="2"/>
  <c r="E1889" i="2"/>
  <c r="F1889" i="2" s="1"/>
  <c r="D1889" i="2"/>
  <c r="E1878" i="2"/>
  <c r="F1878" i="2" s="1"/>
  <c r="D1878" i="2"/>
  <c r="E1870" i="2"/>
  <c r="F1870" i="2" s="1"/>
  <c r="D1870" i="2"/>
  <c r="E1862" i="2"/>
  <c r="F1862" i="2" s="1"/>
  <c r="D1862" i="2"/>
  <c r="D1851" i="2"/>
  <c r="E1851" i="2"/>
  <c r="F1851" i="2" s="1"/>
  <c r="D1831" i="2"/>
  <c r="E1831" i="2"/>
  <c r="F1831" i="2" s="1"/>
  <c r="E1824" i="2"/>
  <c r="F1824" i="2" s="1"/>
  <c r="D1824" i="2"/>
  <c r="E1815" i="2"/>
  <c r="F1815" i="2" s="1"/>
  <c r="D1815" i="2"/>
  <c r="E1807" i="2"/>
  <c r="F1807" i="2" s="1"/>
  <c r="D1807" i="2"/>
  <c r="E1797" i="2"/>
  <c r="F1797" i="2" s="1"/>
  <c r="D1797" i="2"/>
  <c r="D1787" i="2"/>
  <c r="E1787" i="2"/>
  <c r="F1787" i="2" s="1"/>
  <c r="E1779" i="2"/>
  <c r="F1779" i="2" s="1"/>
  <c r="D1779" i="2"/>
  <c r="E1767" i="2"/>
  <c r="F1767" i="2" s="1"/>
  <c r="D1767" i="2"/>
  <c r="D1758" i="2"/>
  <c r="E1758" i="2"/>
  <c r="F1758" i="2" s="1"/>
  <c r="E1750" i="2"/>
  <c r="F1750" i="2" s="1"/>
  <c r="D1750" i="2"/>
  <c r="E1739" i="2"/>
  <c r="F1739" i="2" s="1"/>
  <c r="D1739" i="2"/>
  <c r="D1729" i="2"/>
  <c r="E1729" i="2"/>
  <c r="F1729" i="2" s="1"/>
  <c r="E1721" i="2"/>
  <c r="F1721" i="2" s="1"/>
  <c r="D1721" i="2"/>
  <c r="E1712" i="2"/>
  <c r="F1712" i="2" s="1"/>
  <c r="D1712" i="2"/>
  <c r="D1704" i="2"/>
  <c r="E1704" i="2"/>
  <c r="F1704" i="2" s="1"/>
  <c r="E1694" i="2"/>
  <c r="F1694" i="2" s="1"/>
  <c r="D1694" i="2"/>
  <c r="E1679" i="2"/>
  <c r="F1679" i="2" s="1"/>
  <c r="D1679" i="2"/>
  <c r="E1671" i="2"/>
  <c r="F1671" i="2" s="1"/>
  <c r="D1671" i="2"/>
  <c r="E1660" i="2"/>
  <c r="F1660" i="2" s="1"/>
  <c r="D1660" i="2"/>
  <c r="D1652" i="2"/>
  <c r="E1652" i="2"/>
  <c r="F1652" i="2" s="1"/>
  <c r="E1639" i="2"/>
  <c r="F1639" i="2" s="1"/>
  <c r="D1639" i="2"/>
  <c r="D1632" i="2"/>
  <c r="E1632" i="2"/>
  <c r="F1632" i="2" s="1"/>
  <c r="E1623" i="2"/>
  <c r="F1623" i="2" s="1"/>
  <c r="D1623" i="2"/>
  <c r="E1615" i="2"/>
  <c r="F1615" i="2" s="1"/>
  <c r="D1615" i="2"/>
  <c r="D1607" i="2"/>
  <c r="E1607" i="2"/>
  <c r="F1607" i="2" s="1"/>
  <c r="E1599" i="2"/>
  <c r="F1599" i="2" s="1"/>
  <c r="D1599" i="2"/>
  <c r="E1591" i="2"/>
  <c r="F1591" i="2" s="1"/>
  <c r="D1591" i="2"/>
  <c r="E1583" i="2"/>
  <c r="F1583" i="2" s="1"/>
  <c r="D1583" i="2"/>
  <c r="E1574" i="2"/>
  <c r="F1574" i="2" s="1"/>
  <c r="D1574" i="2"/>
  <c r="E1566" i="2"/>
  <c r="F1566" i="2" s="1"/>
  <c r="D1566" i="2"/>
  <c r="D1559" i="2"/>
  <c r="E1559" i="2"/>
  <c r="F1559" i="2" s="1"/>
  <c r="E1551" i="2"/>
  <c r="F1551" i="2" s="1"/>
  <c r="D1551" i="2"/>
  <c r="E1544" i="2"/>
  <c r="F1544" i="2" s="1"/>
  <c r="D1544" i="2"/>
  <c r="E1532" i="2"/>
  <c r="F1532" i="2" s="1"/>
  <c r="D1532" i="2"/>
  <c r="E1524" i="2"/>
  <c r="F1524" i="2" s="1"/>
  <c r="D1524" i="2"/>
  <c r="D1516" i="2"/>
  <c r="E1516" i="2"/>
  <c r="F1516" i="2" s="1"/>
  <c r="E1508" i="2"/>
  <c r="F1508" i="2" s="1"/>
  <c r="D1508" i="2"/>
  <c r="E1500" i="2"/>
  <c r="F1500" i="2" s="1"/>
  <c r="D1500" i="2"/>
  <c r="E1493" i="2"/>
  <c r="F1493" i="2" s="1"/>
  <c r="D1493" i="2"/>
  <c r="E1485" i="2"/>
  <c r="F1485" i="2" s="1"/>
  <c r="D1485" i="2"/>
  <c r="E1477" i="2"/>
  <c r="F1477" i="2" s="1"/>
  <c r="D1477" i="2"/>
  <c r="E1469" i="2"/>
  <c r="F1469" i="2" s="1"/>
  <c r="D1469" i="2"/>
  <c r="E1461" i="2"/>
  <c r="F1461" i="2" s="1"/>
  <c r="D1461" i="2"/>
  <c r="E1446" i="2"/>
  <c r="F1446" i="2" s="1"/>
  <c r="D1446" i="2"/>
  <c r="E1438" i="2"/>
  <c r="F1438" i="2" s="1"/>
  <c r="D1438" i="2"/>
  <c r="E1430" i="2"/>
  <c r="F1430" i="2" s="1"/>
  <c r="D1430" i="2"/>
  <c r="E1422" i="2"/>
  <c r="F1422" i="2" s="1"/>
  <c r="D1422" i="2"/>
  <c r="E1414" i="2"/>
  <c r="F1414" i="2" s="1"/>
  <c r="D1414" i="2"/>
  <c r="D1406" i="2"/>
  <c r="E1406" i="2"/>
  <c r="F1406" i="2" s="1"/>
  <c r="D1398" i="2"/>
  <c r="E1398" i="2"/>
  <c r="F1398" i="2" s="1"/>
  <c r="E1388" i="2"/>
  <c r="F1388" i="2" s="1"/>
  <c r="D1388" i="2"/>
  <c r="E1380" i="2"/>
  <c r="F1380" i="2" s="1"/>
  <c r="D1380" i="2"/>
  <c r="E1373" i="2"/>
  <c r="F1373" i="2" s="1"/>
  <c r="D1373" i="2"/>
  <c r="E1364" i="2"/>
  <c r="F1364" i="2" s="1"/>
  <c r="D1364" i="2"/>
  <c r="D1356" i="2"/>
  <c r="E1356" i="2"/>
  <c r="F1356" i="2" s="1"/>
  <c r="E1350" i="2"/>
  <c r="F1350" i="2" s="1"/>
  <c r="D1350" i="2"/>
  <c r="E1337" i="2"/>
  <c r="F1337" i="2" s="1"/>
  <c r="D1337" i="2"/>
  <c r="E1329" i="2"/>
  <c r="F1329" i="2" s="1"/>
  <c r="D1329" i="2"/>
  <c r="D1321" i="2"/>
  <c r="E1321" i="2"/>
  <c r="F1321" i="2" s="1"/>
  <c r="E1312" i="2"/>
  <c r="F1312" i="2" s="1"/>
  <c r="D1312" i="2"/>
  <c r="E1304" i="2"/>
  <c r="F1304" i="2" s="1"/>
  <c r="D1304" i="2"/>
  <c r="E1295" i="2"/>
  <c r="F1295" i="2" s="1"/>
  <c r="D1295" i="2"/>
  <c r="E1286" i="2"/>
  <c r="F1286" i="2" s="1"/>
  <c r="D1286" i="2"/>
  <c r="E1278" i="2"/>
  <c r="F1278" i="2" s="1"/>
  <c r="D1278" i="2"/>
  <c r="E1269" i="2"/>
  <c r="F1269" i="2" s="1"/>
  <c r="D1269" i="2"/>
  <c r="E1261" i="2"/>
  <c r="F1261" i="2" s="1"/>
  <c r="D1261" i="2"/>
  <c r="E1251" i="2"/>
  <c r="F1251" i="2" s="1"/>
  <c r="D1251" i="2"/>
  <c r="E1240" i="2"/>
  <c r="F1240" i="2" s="1"/>
  <c r="D1240" i="2"/>
  <c r="E1228" i="2"/>
  <c r="F1228" i="2" s="1"/>
  <c r="D1228" i="2"/>
  <c r="E1219" i="2"/>
  <c r="F1219" i="2" s="1"/>
  <c r="D1219" i="2"/>
  <c r="E1210" i="2"/>
  <c r="F1210" i="2" s="1"/>
  <c r="D1210" i="2"/>
  <c r="E1201" i="2"/>
  <c r="F1201" i="2" s="1"/>
  <c r="D1201" i="2"/>
  <c r="D1192" i="2"/>
  <c r="E1192" i="2"/>
  <c r="F1192" i="2" s="1"/>
  <c r="E1184" i="2"/>
  <c r="F1184" i="2" s="1"/>
  <c r="D1184" i="2"/>
  <c r="E1175" i="2"/>
  <c r="F1175" i="2" s="1"/>
  <c r="D1175" i="2"/>
  <c r="D1164" i="2"/>
  <c r="E1164" i="2"/>
  <c r="F1164" i="2" s="1"/>
  <c r="E1155" i="2"/>
  <c r="F1155" i="2" s="1"/>
  <c r="D1155" i="2"/>
  <c r="D1145" i="2"/>
  <c r="E1145" i="2"/>
  <c r="F1145" i="2" s="1"/>
  <c r="E1135" i="2"/>
  <c r="F1135" i="2" s="1"/>
  <c r="D1135" i="2"/>
  <c r="E1126" i="2"/>
  <c r="F1126" i="2" s="1"/>
  <c r="D1126" i="2"/>
  <c r="D1117" i="2"/>
  <c r="E1117" i="2"/>
  <c r="F1117" i="2" s="1"/>
  <c r="E1106" i="2"/>
  <c r="F1106" i="2" s="1"/>
  <c r="D1106" i="2"/>
  <c r="E1093" i="2"/>
  <c r="F1093" i="2" s="1"/>
  <c r="D1093" i="2"/>
  <c r="E1085" i="2"/>
  <c r="F1085" i="2" s="1"/>
  <c r="D1085" i="2"/>
  <c r="E1074" i="2"/>
  <c r="F1074" i="2" s="1"/>
  <c r="D1074" i="2"/>
  <c r="E1064" i="2"/>
  <c r="F1064" i="2" s="1"/>
  <c r="D1064" i="2"/>
  <c r="E1054" i="2"/>
  <c r="F1054" i="2" s="1"/>
  <c r="D1054" i="2"/>
  <c r="E1046" i="2"/>
  <c r="F1046" i="2" s="1"/>
  <c r="D1046" i="2"/>
  <c r="E1026" i="2"/>
  <c r="F1026" i="2" s="1"/>
  <c r="D1026" i="2"/>
  <c r="E1017" i="2"/>
  <c r="F1017" i="2" s="1"/>
  <c r="D1017" i="2"/>
  <c r="D1008" i="2"/>
  <c r="E1008" i="2"/>
  <c r="F1008" i="2" s="1"/>
  <c r="E1000" i="2"/>
  <c r="F1000" i="2" s="1"/>
  <c r="D1000" i="2"/>
  <c r="E991" i="2"/>
  <c r="F991" i="2" s="1"/>
  <c r="D991" i="2"/>
  <c r="D984" i="2"/>
  <c r="E984" i="2"/>
  <c r="F984" i="2" s="1"/>
  <c r="E967" i="2"/>
  <c r="F967" i="2" s="1"/>
  <c r="D967" i="2"/>
  <c r="E956" i="2"/>
  <c r="F956" i="2" s="1"/>
  <c r="D956" i="2"/>
  <c r="E947" i="2"/>
  <c r="F947" i="2" s="1"/>
  <c r="D947" i="2"/>
  <c r="E939" i="2"/>
  <c r="F939" i="2" s="1"/>
  <c r="D939" i="2"/>
  <c r="E931" i="2"/>
  <c r="F931" i="2" s="1"/>
  <c r="D931" i="2"/>
  <c r="E923" i="2"/>
  <c r="F923" i="2" s="1"/>
  <c r="D923" i="2"/>
  <c r="E914" i="2"/>
  <c r="F914" i="2" s="1"/>
  <c r="D914" i="2"/>
  <c r="E906" i="2"/>
  <c r="F906" i="2" s="1"/>
  <c r="D906" i="2"/>
  <c r="E899" i="2"/>
  <c r="F899" i="2" s="1"/>
  <c r="D899" i="2"/>
  <c r="E889" i="2"/>
  <c r="F889" i="2" s="1"/>
  <c r="D889" i="2"/>
  <c r="E881" i="2"/>
  <c r="F881" i="2" s="1"/>
  <c r="D881" i="2"/>
  <c r="E871" i="2"/>
  <c r="F871" i="2" s="1"/>
  <c r="D871" i="2"/>
  <c r="E862" i="2"/>
  <c r="F862" i="2" s="1"/>
  <c r="D862" i="2"/>
  <c r="E854" i="2"/>
  <c r="F854" i="2" s="1"/>
  <c r="D854" i="2"/>
  <c r="E846" i="2"/>
  <c r="F846" i="2" s="1"/>
  <c r="D846" i="2"/>
  <c r="E835" i="2"/>
  <c r="F835" i="2" s="1"/>
  <c r="D835" i="2"/>
  <c r="E825" i="2"/>
  <c r="F825" i="2" s="1"/>
  <c r="D825" i="2"/>
  <c r="D817" i="2"/>
  <c r="E817" i="2"/>
  <c r="F817" i="2" s="1"/>
  <c r="E809" i="2"/>
  <c r="F809" i="2" s="1"/>
  <c r="D809" i="2"/>
  <c r="E800" i="2"/>
  <c r="F800" i="2" s="1"/>
  <c r="D800" i="2"/>
  <c r="E792" i="2"/>
  <c r="F792" i="2" s="1"/>
  <c r="D792" i="2"/>
  <c r="E783" i="2"/>
  <c r="F783" i="2" s="1"/>
  <c r="D783" i="2"/>
  <c r="E771" i="2"/>
  <c r="F771" i="2" s="1"/>
  <c r="D771" i="2"/>
  <c r="E763" i="2"/>
  <c r="F763" i="2" s="1"/>
  <c r="D763" i="2"/>
  <c r="E755" i="2"/>
  <c r="F755" i="2" s="1"/>
  <c r="D755" i="2"/>
  <c r="E747" i="2"/>
  <c r="F747" i="2" s="1"/>
  <c r="D747" i="2"/>
  <c r="E738" i="2"/>
  <c r="F738" i="2" s="1"/>
  <c r="D738" i="2"/>
  <c r="E730" i="2"/>
  <c r="F730" i="2" s="1"/>
  <c r="D730" i="2"/>
  <c r="E721" i="2"/>
  <c r="F721" i="2" s="1"/>
  <c r="D721" i="2"/>
  <c r="E713" i="2"/>
  <c r="F713" i="2" s="1"/>
  <c r="D713" i="2"/>
  <c r="E707" i="2"/>
  <c r="F707" i="2" s="1"/>
  <c r="D707" i="2"/>
  <c r="E699" i="2"/>
  <c r="F699" i="2" s="1"/>
  <c r="D699" i="2"/>
  <c r="E691" i="2"/>
  <c r="F691" i="2" s="1"/>
  <c r="D691" i="2"/>
  <c r="E682" i="2"/>
  <c r="F682" i="2" s="1"/>
  <c r="D682" i="2"/>
  <c r="E673" i="2"/>
  <c r="F673" i="2" s="1"/>
  <c r="D673" i="2"/>
  <c r="E665" i="2"/>
  <c r="F665" i="2" s="1"/>
  <c r="D665" i="2"/>
  <c r="E660" i="2"/>
  <c r="F660" i="2" s="1"/>
  <c r="D660" i="2"/>
  <c r="E652" i="2"/>
  <c r="F652" i="2" s="1"/>
  <c r="D652" i="2"/>
  <c r="E642" i="2"/>
  <c r="F642" i="2" s="1"/>
  <c r="D642" i="2"/>
  <c r="E633" i="2"/>
  <c r="F633" i="2" s="1"/>
  <c r="D633" i="2"/>
  <c r="E624" i="2"/>
  <c r="F624" i="2" s="1"/>
  <c r="D624" i="2"/>
  <c r="E616" i="2"/>
  <c r="F616" i="2" s="1"/>
  <c r="D616" i="2"/>
  <c r="E607" i="2"/>
  <c r="F607" i="2" s="1"/>
  <c r="D607" i="2"/>
  <c r="E600" i="2"/>
  <c r="F600" i="2" s="1"/>
  <c r="D600" i="2"/>
  <c r="E592" i="2"/>
  <c r="F592" i="2" s="1"/>
  <c r="D592" i="2"/>
  <c r="E582" i="2"/>
  <c r="F582" i="2" s="1"/>
  <c r="D582" i="2"/>
  <c r="E573" i="2"/>
  <c r="F573" i="2" s="1"/>
  <c r="D573" i="2"/>
  <c r="E564" i="2"/>
  <c r="F564" i="2" s="1"/>
  <c r="D564" i="2"/>
  <c r="E558" i="2"/>
  <c r="F558" i="2" s="1"/>
  <c r="D558" i="2"/>
  <c r="E548" i="2"/>
  <c r="F548" i="2" s="1"/>
  <c r="D548" i="2"/>
  <c r="E540" i="2"/>
  <c r="F540" i="2" s="1"/>
  <c r="D540" i="2"/>
  <c r="E531" i="2"/>
  <c r="F531" i="2" s="1"/>
  <c r="D531" i="2"/>
  <c r="E523" i="2"/>
  <c r="F523" i="2" s="1"/>
  <c r="D523" i="2"/>
  <c r="E513" i="2"/>
  <c r="F513" i="2" s="1"/>
  <c r="D513" i="2"/>
  <c r="E504" i="2"/>
  <c r="F504" i="2" s="1"/>
  <c r="D504" i="2"/>
  <c r="E496" i="2"/>
  <c r="F496" i="2" s="1"/>
  <c r="D496" i="2"/>
  <c r="E487" i="2"/>
  <c r="F487" i="2" s="1"/>
  <c r="D487" i="2"/>
  <c r="D3165" i="2"/>
  <c r="E3165" i="2"/>
  <c r="F3165" i="2" s="1"/>
  <c r="D3103" i="2"/>
  <c r="E3103" i="2"/>
  <c r="F3103" i="2" s="1"/>
  <c r="E3066" i="2"/>
  <c r="F3066" i="2" s="1"/>
  <c r="D3066" i="2"/>
  <c r="D3025" i="2"/>
  <c r="E3025" i="2"/>
  <c r="F3025" i="2" s="1"/>
  <c r="E2971" i="2"/>
  <c r="F2971" i="2" s="1"/>
  <c r="D2971" i="2"/>
  <c r="E2917" i="2"/>
  <c r="F2917" i="2" s="1"/>
  <c r="D2917" i="2"/>
  <c r="E2865" i="2"/>
  <c r="F2865" i="2" s="1"/>
  <c r="D2865" i="2"/>
  <c r="D2819" i="2"/>
  <c r="E2819" i="2"/>
  <c r="F2819" i="2" s="1"/>
  <c r="D2768" i="2"/>
  <c r="E2768" i="2"/>
  <c r="F2768" i="2" s="1"/>
  <c r="D2714" i="2"/>
  <c r="E2714" i="2"/>
  <c r="F2714" i="2" s="1"/>
  <c r="E2661" i="2"/>
  <c r="F2661" i="2" s="1"/>
  <c r="D2661" i="2"/>
  <c r="E2609" i="2"/>
  <c r="F2609" i="2" s="1"/>
  <c r="D2609" i="2"/>
  <c r="D2562" i="2"/>
  <c r="E2562" i="2"/>
  <c r="F2562" i="2" s="1"/>
  <c r="D2516" i="2"/>
  <c r="E2516" i="2"/>
  <c r="F2516" i="2" s="1"/>
  <c r="E2476" i="2"/>
  <c r="F2476" i="2" s="1"/>
  <c r="D2476" i="2"/>
  <c r="E2442" i="2"/>
  <c r="F2442" i="2" s="1"/>
  <c r="D2442" i="2"/>
  <c r="E2401" i="2"/>
  <c r="F2401" i="2" s="1"/>
  <c r="D2401" i="2"/>
  <c r="E2350" i="2"/>
  <c r="F2350" i="2" s="1"/>
  <c r="D2350" i="2"/>
  <c r="E2290" i="2"/>
  <c r="F2290" i="2" s="1"/>
  <c r="D2290" i="2"/>
  <c r="E2235" i="2"/>
  <c r="F2235" i="2" s="1"/>
  <c r="D2235" i="2"/>
  <c r="E2136" i="2"/>
  <c r="F2136" i="2" s="1"/>
  <c r="D2136" i="2"/>
  <c r="D2079" i="2"/>
  <c r="E2079" i="2"/>
  <c r="F2079" i="2" s="1"/>
  <c r="D2028" i="2"/>
  <c r="E2028" i="2"/>
  <c r="F2028" i="2" s="1"/>
  <c r="E1988" i="2"/>
  <c r="F1988" i="2" s="1"/>
  <c r="D1988" i="2"/>
  <c r="D1931" i="2"/>
  <c r="E1931" i="2"/>
  <c r="F1931" i="2" s="1"/>
  <c r="E1898" i="2"/>
  <c r="F1898" i="2" s="1"/>
  <c r="D1898" i="2"/>
  <c r="E1842" i="2"/>
  <c r="F1842" i="2" s="1"/>
  <c r="D1842" i="2"/>
  <c r="E1788" i="2"/>
  <c r="F1788" i="2" s="1"/>
  <c r="D1788" i="2"/>
  <c r="E1740" i="2"/>
  <c r="F1740" i="2" s="1"/>
  <c r="D1740" i="2"/>
  <c r="E1697" i="2"/>
  <c r="F1697" i="2" s="1"/>
  <c r="D1697" i="2"/>
  <c r="E1640" i="2"/>
  <c r="F1640" i="2" s="1"/>
  <c r="D1640" i="2"/>
  <c r="E1592" i="2"/>
  <c r="F1592" i="2" s="1"/>
  <c r="D1592" i="2"/>
  <c r="E1552" i="2"/>
  <c r="F1552" i="2" s="1"/>
  <c r="D1552" i="2"/>
  <c r="E1501" i="2"/>
  <c r="F1501" i="2" s="1"/>
  <c r="D1501" i="2"/>
  <c r="E1462" i="2"/>
  <c r="F1462" i="2" s="1"/>
  <c r="D1462" i="2"/>
  <c r="E1415" i="2"/>
  <c r="F1415" i="2" s="1"/>
  <c r="D1415" i="2"/>
  <c r="E1365" i="2"/>
  <c r="F1365" i="2" s="1"/>
  <c r="D1365" i="2"/>
  <c r="E1314" i="2"/>
  <c r="F1314" i="2" s="1"/>
  <c r="D1314" i="2"/>
  <c r="E1262" i="2"/>
  <c r="F1262" i="2" s="1"/>
  <c r="D1262" i="2"/>
  <c r="E1202" i="2"/>
  <c r="F1202" i="2" s="1"/>
  <c r="D1202" i="2"/>
  <c r="D1094" i="2"/>
  <c r="E1094" i="2"/>
  <c r="F1094" i="2" s="1"/>
  <c r="E1034" i="2"/>
  <c r="F1034" i="2" s="1"/>
  <c r="D1034" i="2"/>
  <c r="E985" i="2"/>
  <c r="F985" i="2" s="1"/>
  <c r="D985" i="2"/>
  <c r="E932" i="2"/>
  <c r="F932" i="2" s="1"/>
  <c r="D932" i="2"/>
  <c r="E900" i="2"/>
  <c r="F900" i="2" s="1"/>
  <c r="D900" i="2"/>
  <c r="E847" i="2"/>
  <c r="F847" i="2" s="1"/>
  <c r="D847" i="2"/>
  <c r="D793" i="2"/>
  <c r="E793" i="2"/>
  <c r="F793" i="2" s="1"/>
  <c r="E740" i="2"/>
  <c r="F740" i="2" s="1"/>
  <c r="D740" i="2"/>
  <c r="E700" i="2"/>
  <c r="F700" i="2" s="1"/>
  <c r="D700" i="2"/>
  <c r="E653" i="2"/>
  <c r="F653" i="2" s="1"/>
  <c r="D653" i="2"/>
  <c r="E601" i="2"/>
  <c r="F601" i="2" s="1"/>
  <c r="D601" i="2"/>
  <c r="E549" i="2"/>
  <c r="F549" i="2" s="1"/>
  <c r="D549" i="2"/>
  <c r="E488" i="2"/>
  <c r="F488" i="2" s="1"/>
  <c r="D488" i="2"/>
  <c r="D3199" i="2"/>
  <c r="E3199" i="2"/>
  <c r="F3199" i="2" s="1"/>
  <c r="E3187" i="2"/>
  <c r="F3187" i="2" s="1"/>
  <c r="D3187" i="2"/>
  <c r="E3179" i="2"/>
  <c r="F3179" i="2" s="1"/>
  <c r="D3179" i="2"/>
  <c r="E3171" i="2"/>
  <c r="F3171" i="2" s="1"/>
  <c r="D3171" i="2"/>
  <c r="E3163" i="2"/>
  <c r="F3163" i="2" s="1"/>
  <c r="D3163" i="2"/>
  <c r="E3155" i="2"/>
  <c r="F3155" i="2" s="1"/>
  <c r="D3155" i="2"/>
  <c r="E3148" i="2"/>
  <c r="F3148" i="2" s="1"/>
  <c r="D3148" i="2"/>
  <c r="D3138" i="2"/>
  <c r="E3138" i="2"/>
  <c r="F3138" i="2" s="1"/>
  <c r="D3129" i="2"/>
  <c r="E3129" i="2"/>
  <c r="F3129" i="2" s="1"/>
  <c r="E3121" i="2"/>
  <c r="F3121" i="2" s="1"/>
  <c r="D3121" i="2"/>
  <c r="E3109" i="2"/>
  <c r="F3109" i="2" s="1"/>
  <c r="D3109" i="2"/>
  <c r="E3101" i="2"/>
  <c r="F3101" i="2" s="1"/>
  <c r="D3101" i="2"/>
  <c r="E3091" i="2"/>
  <c r="F3091" i="2" s="1"/>
  <c r="D3091" i="2"/>
  <c r="E3081" i="2"/>
  <c r="F3081" i="2" s="1"/>
  <c r="D3081" i="2"/>
  <c r="E3072" i="2"/>
  <c r="F3072" i="2" s="1"/>
  <c r="D3072" i="2"/>
  <c r="D3055" i="2"/>
  <c r="E3055" i="2"/>
  <c r="F3055" i="2" s="1"/>
  <c r="E3047" i="2"/>
  <c r="F3047" i="2" s="1"/>
  <c r="D3047" i="2"/>
  <c r="E3040" i="2"/>
  <c r="F3040" i="2" s="1"/>
  <c r="D3040" i="2"/>
  <c r="E3032" i="2"/>
  <c r="F3032" i="2" s="1"/>
  <c r="D3032" i="2"/>
  <c r="E3023" i="2"/>
  <c r="F3023" i="2" s="1"/>
  <c r="D3023" i="2"/>
  <c r="E3015" i="2"/>
  <c r="F3015" i="2" s="1"/>
  <c r="D3015" i="2"/>
  <c r="E3007" i="2"/>
  <c r="F3007" i="2" s="1"/>
  <c r="D3007" i="2"/>
  <c r="D2994" i="2"/>
  <c r="E2994" i="2"/>
  <c r="F2994" i="2" s="1"/>
  <c r="D2986" i="2"/>
  <c r="E2986" i="2"/>
  <c r="F2986" i="2" s="1"/>
  <c r="E2978" i="2"/>
  <c r="F2978" i="2" s="1"/>
  <c r="D2978" i="2"/>
  <c r="E2969" i="2"/>
  <c r="F2969" i="2" s="1"/>
  <c r="D2969" i="2"/>
  <c r="E2961" i="2"/>
  <c r="F2961" i="2" s="1"/>
  <c r="D2961" i="2"/>
  <c r="E2953" i="2"/>
  <c r="F2953" i="2" s="1"/>
  <c r="D2953" i="2"/>
  <c r="E2943" i="2"/>
  <c r="F2943" i="2" s="1"/>
  <c r="D2943" i="2"/>
  <c r="E2931" i="2"/>
  <c r="F2931" i="2" s="1"/>
  <c r="D2931" i="2"/>
  <c r="D2923" i="2"/>
  <c r="E2923" i="2"/>
  <c r="F2923" i="2" s="1"/>
  <c r="D2914" i="2"/>
  <c r="E2914" i="2"/>
  <c r="F2914" i="2" s="1"/>
  <c r="E2906" i="2"/>
  <c r="F2906" i="2" s="1"/>
  <c r="D2906" i="2"/>
  <c r="E2893" i="2"/>
  <c r="F2893" i="2" s="1"/>
  <c r="D2893" i="2"/>
  <c r="E2885" i="2"/>
  <c r="F2885" i="2" s="1"/>
  <c r="D2885" i="2"/>
  <c r="D2870" i="2"/>
  <c r="E2870" i="2"/>
  <c r="F2870" i="2" s="1"/>
  <c r="E2863" i="2"/>
  <c r="F2863" i="2" s="1"/>
  <c r="D2863" i="2"/>
  <c r="D2855" i="2"/>
  <c r="E2855" i="2"/>
  <c r="F2855" i="2" s="1"/>
  <c r="E2848" i="2"/>
  <c r="F2848" i="2" s="1"/>
  <c r="D2848" i="2"/>
  <c r="E2842" i="2"/>
  <c r="F2842" i="2" s="1"/>
  <c r="D2842" i="2"/>
  <c r="D2833" i="2"/>
  <c r="E2833" i="2"/>
  <c r="F2833" i="2" s="1"/>
  <c r="D2817" i="2"/>
  <c r="E2817" i="2"/>
  <c r="F2817" i="2" s="1"/>
  <c r="D2809" i="2"/>
  <c r="E2809" i="2"/>
  <c r="F2809" i="2" s="1"/>
  <c r="E2801" i="2"/>
  <c r="F2801" i="2" s="1"/>
  <c r="D2801" i="2"/>
  <c r="D2792" i="2"/>
  <c r="E2792" i="2"/>
  <c r="F2792" i="2" s="1"/>
  <c r="D2783" i="2"/>
  <c r="E2783" i="2"/>
  <c r="F2783" i="2" s="1"/>
  <c r="D2774" i="2"/>
  <c r="E2774" i="2"/>
  <c r="F2774" i="2" s="1"/>
  <c r="E2766" i="2"/>
  <c r="F2766" i="2" s="1"/>
  <c r="D2766" i="2"/>
  <c r="D2755" i="2"/>
  <c r="E2755" i="2"/>
  <c r="F2755" i="2" s="1"/>
  <c r="D2740" i="2"/>
  <c r="E2740" i="2"/>
  <c r="F2740" i="2" s="1"/>
  <c r="E2732" i="2"/>
  <c r="F2732" i="2" s="1"/>
  <c r="D2732" i="2"/>
  <c r="D2724" i="2"/>
  <c r="E2724" i="2"/>
  <c r="F2724" i="2" s="1"/>
  <c r="D2712" i="2"/>
  <c r="E2712" i="2"/>
  <c r="F2712" i="2" s="1"/>
  <c r="D2704" i="2"/>
  <c r="E2704" i="2"/>
  <c r="F2704" i="2" s="1"/>
  <c r="E2692" i="2"/>
  <c r="F2692" i="2" s="1"/>
  <c r="D2692" i="2"/>
  <c r="E2682" i="2"/>
  <c r="F2682" i="2" s="1"/>
  <c r="D2682" i="2"/>
  <c r="E2674" i="2"/>
  <c r="F2674" i="2" s="1"/>
  <c r="D2674" i="2"/>
  <c r="E2667" i="2"/>
  <c r="F2667" i="2" s="1"/>
  <c r="D2667" i="2"/>
  <c r="E2659" i="2"/>
  <c r="F2659" i="2" s="1"/>
  <c r="D2659" i="2"/>
  <c r="E2651" i="2"/>
  <c r="F2651" i="2" s="1"/>
  <c r="D2651" i="2"/>
  <c r="E2641" i="2"/>
  <c r="F2641" i="2" s="1"/>
  <c r="D2641" i="2"/>
  <c r="E2633" i="2"/>
  <c r="F2633" i="2" s="1"/>
  <c r="D2633" i="2"/>
  <c r="E2625" i="2"/>
  <c r="F2625" i="2" s="1"/>
  <c r="D2625" i="2"/>
  <c r="E2615" i="2"/>
  <c r="F2615" i="2" s="1"/>
  <c r="D2615" i="2"/>
  <c r="E2607" i="2"/>
  <c r="F2607" i="2" s="1"/>
  <c r="D2607" i="2"/>
  <c r="E2601" i="2"/>
  <c r="F2601" i="2" s="1"/>
  <c r="D2601" i="2"/>
  <c r="E2593" i="2"/>
  <c r="F2593" i="2" s="1"/>
  <c r="D2593" i="2"/>
  <c r="E2585" i="2"/>
  <c r="F2585" i="2" s="1"/>
  <c r="D2585" i="2"/>
  <c r="E2576" i="2"/>
  <c r="F2576" i="2" s="1"/>
  <c r="D2576" i="2"/>
  <c r="E2568" i="2"/>
  <c r="F2568" i="2" s="1"/>
  <c r="D2568" i="2"/>
  <c r="E2560" i="2"/>
  <c r="F2560" i="2" s="1"/>
  <c r="D2560" i="2"/>
  <c r="E2553" i="2"/>
  <c r="F2553" i="2" s="1"/>
  <c r="D2553" i="2"/>
  <c r="E2544" i="2"/>
  <c r="F2544" i="2" s="1"/>
  <c r="D2544" i="2"/>
  <c r="D2536" i="2"/>
  <c r="E2536" i="2"/>
  <c r="F2536" i="2" s="1"/>
  <c r="E2530" i="2"/>
  <c r="F2530" i="2" s="1"/>
  <c r="D2530" i="2"/>
  <c r="D2522" i="2"/>
  <c r="E2522" i="2"/>
  <c r="F2522" i="2" s="1"/>
  <c r="D2514" i="2"/>
  <c r="E2514" i="2"/>
  <c r="F2514" i="2" s="1"/>
  <c r="E2506" i="2"/>
  <c r="F2506" i="2" s="1"/>
  <c r="D2506" i="2"/>
  <c r="E2497" i="2"/>
  <c r="F2497" i="2" s="1"/>
  <c r="D2497" i="2"/>
  <c r="E2489" i="2"/>
  <c r="F2489" i="2" s="1"/>
  <c r="D2489" i="2"/>
  <c r="E2481" i="2"/>
  <c r="F2481" i="2" s="1"/>
  <c r="D2481" i="2"/>
  <c r="E2474" i="2"/>
  <c r="F2474" i="2" s="1"/>
  <c r="D2474" i="2"/>
  <c r="E2464" i="2"/>
  <c r="F2464" i="2" s="1"/>
  <c r="D2464" i="2"/>
  <c r="D2456" i="2"/>
  <c r="E2456" i="2"/>
  <c r="F2456" i="2" s="1"/>
  <c r="D2449" i="2"/>
  <c r="E2449" i="2"/>
  <c r="F2449" i="2" s="1"/>
  <c r="D2440" i="2"/>
  <c r="E2440" i="2"/>
  <c r="F2440" i="2" s="1"/>
  <c r="D2430" i="2"/>
  <c r="E2430" i="2"/>
  <c r="F2430" i="2" s="1"/>
  <c r="D2422" i="2"/>
  <c r="E2422" i="2"/>
  <c r="F2422" i="2" s="1"/>
  <c r="D2414" i="2"/>
  <c r="E2414" i="2"/>
  <c r="F2414" i="2" s="1"/>
  <c r="D2408" i="2"/>
  <c r="E2408" i="2"/>
  <c r="F2408" i="2" s="1"/>
  <c r="D2400" i="2"/>
  <c r="E2400" i="2"/>
  <c r="F2400" i="2" s="1"/>
  <c r="D2391" i="2"/>
  <c r="E2391" i="2"/>
  <c r="F2391" i="2" s="1"/>
  <c r="D2379" i="2"/>
  <c r="E2379" i="2"/>
  <c r="F2379" i="2" s="1"/>
  <c r="D2371" i="2"/>
  <c r="E2371" i="2"/>
  <c r="F2371" i="2" s="1"/>
  <c r="E2365" i="2"/>
  <c r="F2365" i="2" s="1"/>
  <c r="D2365" i="2"/>
  <c r="E2356" i="2"/>
  <c r="F2356" i="2" s="1"/>
  <c r="D2356" i="2"/>
  <c r="D2348" i="2"/>
  <c r="E2348" i="2"/>
  <c r="F2348" i="2" s="1"/>
  <c r="D2340" i="2"/>
  <c r="E2340" i="2"/>
  <c r="F2340" i="2" s="1"/>
  <c r="E2332" i="2"/>
  <c r="F2332" i="2" s="1"/>
  <c r="D2332" i="2"/>
  <c r="E2324" i="2"/>
  <c r="F2324" i="2" s="1"/>
  <c r="D2324" i="2"/>
  <c r="D2315" i="2"/>
  <c r="E2315" i="2"/>
  <c r="F2315" i="2" s="1"/>
  <c r="E2306" i="2"/>
  <c r="F2306" i="2" s="1"/>
  <c r="D2306" i="2"/>
  <c r="D2296" i="2"/>
  <c r="E2296" i="2"/>
  <c r="F2296" i="2" s="1"/>
  <c r="D2287" i="2"/>
  <c r="E2287" i="2"/>
  <c r="F2287" i="2" s="1"/>
  <c r="D2277" i="2"/>
  <c r="E2277" i="2"/>
  <c r="F2277" i="2" s="1"/>
  <c r="E2266" i="2"/>
  <c r="F2266" i="2" s="1"/>
  <c r="D2266" i="2"/>
  <c r="E2257" i="2"/>
  <c r="F2257" i="2" s="1"/>
  <c r="D2257" i="2"/>
  <c r="E2241" i="2"/>
  <c r="F2241" i="2" s="1"/>
  <c r="D2241" i="2"/>
  <c r="E2232" i="2"/>
  <c r="F2232" i="2" s="1"/>
  <c r="D2232" i="2"/>
  <c r="E2224" i="2"/>
  <c r="F2224" i="2" s="1"/>
  <c r="D2224" i="2"/>
  <c r="E2214" i="2"/>
  <c r="F2214" i="2" s="1"/>
  <c r="D2214" i="2"/>
  <c r="E2206" i="2"/>
  <c r="F2206" i="2" s="1"/>
  <c r="D2206" i="2"/>
  <c r="E2198" i="2"/>
  <c r="F2198" i="2" s="1"/>
  <c r="D2198" i="2"/>
  <c r="E2190" i="2"/>
  <c r="F2190" i="2" s="1"/>
  <c r="D2190" i="2"/>
  <c r="E2180" i="2"/>
  <c r="F2180" i="2" s="1"/>
  <c r="D2180" i="2"/>
  <c r="E2172" i="2"/>
  <c r="F2172" i="2" s="1"/>
  <c r="D2172" i="2"/>
  <c r="E2164" i="2"/>
  <c r="F2164" i="2" s="1"/>
  <c r="D2164" i="2"/>
  <c r="E2145" i="2"/>
  <c r="F2145" i="2" s="1"/>
  <c r="D2145" i="2"/>
  <c r="E2134" i="2"/>
  <c r="F2134" i="2" s="1"/>
  <c r="D2134" i="2"/>
  <c r="E2125" i="2"/>
  <c r="F2125" i="2" s="1"/>
  <c r="D2125" i="2"/>
  <c r="E2117" i="2"/>
  <c r="F2117" i="2" s="1"/>
  <c r="D2117" i="2"/>
  <c r="E2105" i="2"/>
  <c r="F2105" i="2" s="1"/>
  <c r="D2105" i="2"/>
  <c r="D2096" i="2"/>
  <c r="E2096" i="2"/>
  <c r="F2096" i="2" s="1"/>
  <c r="E2087" i="2"/>
  <c r="F2087" i="2" s="1"/>
  <c r="D2087" i="2"/>
  <c r="D2077" i="2"/>
  <c r="E2077" i="2"/>
  <c r="F2077" i="2" s="1"/>
  <c r="D2069" i="2"/>
  <c r="E2069" i="2"/>
  <c r="F2069" i="2" s="1"/>
  <c r="E2061" i="2"/>
  <c r="F2061" i="2" s="1"/>
  <c r="D2061" i="2"/>
  <c r="E2053" i="2"/>
  <c r="F2053" i="2" s="1"/>
  <c r="D2053" i="2"/>
  <c r="D2042" i="2"/>
  <c r="E2042" i="2"/>
  <c r="F2042" i="2" s="1"/>
  <c r="E2034" i="2"/>
  <c r="F2034" i="2" s="1"/>
  <c r="D2034" i="2"/>
  <c r="E2026" i="2"/>
  <c r="F2026" i="2" s="1"/>
  <c r="D2026" i="2"/>
  <c r="E2017" i="2"/>
  <c r="F2017" i="2" s="1"/>
  <c r="D2017" i="2"/>
  <c r="E2009" i="2"/>
  <c r="F2009" i="2" s="1"/>
  <c r="D2009" i="2"/>
  <c r="E1995" i="2"/>
  <c r="F1995" i="2" s="1"/>
  <c r="D1995" i="2"/>
  <c r="E1984" i="2"/>
  <c r="F1984" i="2" s="1"/>
  <c r="D1984" i="2"/>
  <c r="E1976" i="2"/>
  <c r="F1976" i="2" s="1"/>
  <c r="D1976" i="2"/>
  <c r="D1967" i="2"/>
  <c r="E1967" i="2"/>
  <c r="F1967" i="2" s="1"/>
  <c r="D1956" i="2"/>
  <c r="E1956" i="2"/>
  <c r="F1956" i="2" s="1"/>
  <c r="E1947" i="2"/>
  <c r="F1947" i="2" s="1"/>
  <c r="D1947" i="2"/>
  <c r="D1938" i="2"/>
  <c r="E1938" i="2"/>
  <c r="F1938" i="2" s="1"/>
  <c r="D1929" i="2"/>
  <c r="E1929" i="2"/>
  <c r="F1929" i="2" s="1"/>
  <c r="E1920" i="2"/>
  <c r="F1920" i="2" s="1"/>
  <c r="D1920" i="2"/>
  <c r="E1912" i="2"/>
  <c r="F1912" i="2" s="1"/>
  <c r="D1912" i="2"/>
  <c r="E1904" i="2"/>
  <c r="F1904" i="2" s="1"/>
  <c r="D1904" i="2"/>
  <c r="E1896" i="2"/>
  <c r="F1896" i="2" s="1"/>
  <c r="D1896" i="2"/>
  <c r="D1888" i="2"/>
  <c r="E1888" i="2"/>
  <c r="F1888" i="2" s="1"/>
  <c r="E1877" i="2"/>
  <c r="F1877" i="2" s="1"/>
  <c r="D1877" i="2"/>
  <c r="E1869" i="2"/>
  <c r="F1869" i="2" s="1"/>
  <c r="D1869" i="2"/>
  <c r="E1861" i="2"/>
  <c r="F1861" i="2" s="1"/>
  <c r="D1861" i="2"/>
  <c r="E1850" i="2"/>
  <c r="F1850" i="2" s="1"/>
  <c r="D1850" i="2"/>
  <c r="E1840" i="2"/>
  <c r="F1840" i="2" s="1"/>
  <c r="D1840" i="2"/>
  <c r="E1830" i="2"/>
  <c r="F1830" i="2" s="1"/>
  <c r="D1830" i="2"/>
  <c r="E1823" i="2"/>
  <c r="F1823" i="2" s="1"/>
  <c r="D1823" i="2"/>
  <c r="E1814" i="2"/>
  <c r="F1814" i="2" s="1"/>
  <c r="D1814" i="2"/>
  <c r="E1806" i="2"/>
  <c r="F1806" i="2" s="1"/>
  <c r="D1806" i="2"/>
  <c r="E1796" i="2"/>
  <c r="F1796" i="2" s="1"/>
  <c r="D1796" i="2"/>
  <c r="E1786" i="2"/>
  <c r="F1786" i="2" s="1"/>
  <c r="D1786" i="2"/>
  <c r="E1778" i="2"/>
  <c r="F1778" i="2" s="1"/>
  <c r="D1778" i="2"/>
  <c r="E1766" i="2"/>
  <c r="F1766" i="2" s="1"/>
  <c r="D1766" i="2"/>
  <c r="E1757" i="2"/>
  <c r="F1757" i="2" s="1"/>
  <c r="D1757" i="2"/>
  <c r="E1749" i="2"/>
  <c r="F1749" i="2" s="1"/>
  <c r="D1749" i="2"/>
  <c r="E1738" i="2"/>
  <c r="F1738" i="2" s="1"/>
  <c r="D1738" i="2"/>
  <c r="E1728" i="2"/>
  <c r="F1728" i="2" s="1"/>
  <c r="D1728" i="2"/>
  <c r="E1720" i="2"/>
  <c r="F1720" i="2" s="1"/>
  <c r="D1720" i="2"/>
  <c r="E1711" i="2"/>
  <c r="F1711" i="2" s="1"/>
  <c r="D1711" i="2"/>
  <c r="E1703" i="2"/>
  <c r="F1703" i="2" s="1"/>
  <c r="D1703" i="2"/>
  <c r="D1693" i="2"/>
  <c r="E1693" i="2"/>
  <c r="F1693" i="2" s="1"/>
  <c r="E1686" i="2"/>
  <c r="F1686" i="2" s="1"/>
  <c r="D1686" i="2"/>
  <c r="E1678" i="2"/>
  <c r="F1678" i="2" s="1"/>
  <c r="D1678" i="2"/>
  <c r="D1670" i="2"/>
  <c r="E1670" i="2"/>
  <c r="F1670" i="2" s="1"/>
  <c r="E1659" i="2"/>
  <c r="F1659" i="2" s="1"/>
  <c r="D1659" i="2"/>
  <c r="E1651" i="2"/>
  <c r="F1651" i="2" s="1"/>
  <c r="D1651" i="2"/>
  <c r="E1638" i="2"/>
  <c r="F1638" i="2" s="1"/>
  <c r="D1638" i="2"/>
  <c r="E1631" i="2"/>
  <c r="F1631" i="2" s="1"/>
  <c r="D1631" i="2"/>
  <c r="E1622" i="2"/>
  <c r="F1622" i="2" s="1"/>
  <c r="D1622" i="2"/>
  <c r="E1614" i="2"/>
  <c r="F1614" i="2" s="1"/>
  <c r="D1614" i="2"/>
  <c r="E1606" i="2"/>
  <c r="F1606" i="2" s="1"/>
  <c r="D1606" i="2"/>
  <c r="E1598" i="2"/>
  <c r="F1598" i="2" s="1"/>
  <c r="D1598" i="2"/>
  <c r="E1590" i="2"/>
  <c r="F1590" i="2" s="1"/>
  <c r="D1590" i="2"/>
  <c r="E1582" i="2"/>
  <c r="F1582" i="2" s="1"/>
  <c r="D1582" i="2"/>
  <c r="E1573" i="2"/>
  <c r="F1573" i="2" s="1"/>
  <c r="D1573" i="2"/>
  <c r="E1565" i="2"/>
  <c r="F1565" i="2" s="1"/>
  <c r="D1565" i="2"/>
  <c r="E1558" i="2"/>
  <c r="F1558" i="2" s="1"/>
  <c r="D1558" i="2"/>
  <c r="E1550" i="2"/>
  <c r="F1550" i="2" s="1"/>
  <c r="D1550" i="2"/>
  <c r="E1543" i="2"/>
  <c r="F1543" i="2" s="1"/>
  <c r="D1543" i="2"/>
  <c r="E1531" i="2"/>
  <c r="F1531" i="2" s="1"/>
  <c r="D1531" i="2"/>
  <c r="E1523" i="2"/>
  <c r="F1523" i="2" s="1"/>
  <c r="D1523" i="2"/>
  <c r="E1515" i="2"/>
  <c r="F1515" i="2" s="1"/>
  <c r="D1515" i="2"/>
  <c r="E1507" i="2"/>
  <c r="F1507" i="2" s="1"/>
  <c r="D1507" i="2"/>
  <c r="E1499" i="2"/>
  <c r="F1499" i="2" s="1"/>
  <c r="D1499" i="2"/>
  <c r="D1492" i="2"/>
  <c r="E1492" i="2"/>
  <c r="F1492" i="2" s="1"/>
  <c r="D1484" i="2"/>
  <c r="E1484" i="2"/>
  <c r="F1484" i="2" s="1"/>
  <c r="D1476" i="2"/>
  <c r="E1476" i="2"/>
  <c r="F1476" i="2" s="1"/>
  <c r="D1468" i="2"/>
  <c r="E1468" i="2"/>
  <c r="F1468" i="2" s="1"/>
  <c r="E1460" i="2"/>
  <c r="F1460" i="2" s="1"/>
  <c r="D1460" i="2"/>
  <c r="E1453" i="2"/>
  <c r="F1453" i="2" s="1"/>
  <c r="D1453" i="2"/>
  <c r="D1445" i="2"/>
  <c r="E1445" i="2"/>
  <c r="F1445" i="2" s="1"/>
  <c r="E1437" i="2"/>
  <c r="F1437" i="2" s="1"/>
  <c r="D1437" i="2"/>
  <c r="E1429" i="2"/>
  <c r="F1429" i="2" s="1"/>
  <c r="D1429" i="2"/>
  <c r="D1421" i="2"/>
  <c r="E1421" i="2"/>
  <c r="F1421" i="2" s="1"/>
  <c r="E1413" i="2"/>
  <c r="F1413" i="2" s="1"/>
  <c r="D1413" i="2"/>
  <c r="E1405" i="2"/>
  <c r="F1405" i="2" s="1"/>
  <c r="D1405" i="2"/>
  <c r="E1397" i="2"/>
  <c r="F1397" i="2" s="1"/>
  <c r="D1397" i="2"/>
  <c r="E1387" i="2"/>
  <c r="F1387" i="2" s="1"/>
  <c r="D1387" i="2"/>
  <c r="E1379" i="2"/>
  <c r="F1379" i="2" s="1"/>
  <c r="D1379" i="2"/>
  <c r="E1372" i="2"/>
  <c r="F1372" i="2" s="1"/>
  <c r="D1372" i="2"/>
  <c r="E1363" i="2"/>
  <c r="F1363" i="2" s="1"/>
  <c r="D1363" i="2"/>
  <c r="E1355" i="2"/>
  <c r="F1355" i="2" s="1"/>
  <c r="D1355" i="2"/>
  <c r="E1349" i="2"/>
  <c r="F1349" i="2" s="1"/>
  <c r="D1349" i="2"/>
  <c r="E1336" i="2"/>
  <c r="F1336" i="2" s="1"/>
  <c r="D1336" i="2"/>
  <c r="E1328" i="2"/>
  <c r="F1328" i="2" s="1"/>
  <c r="D1328" i="2"/>
  <c r="E1320" i="2"/>
  <c r="F1320" i="2" s="1"/>
  <c r="D1320" i="2"/>
  <c r="E1311" i="2"/>
  <c r="F1311" i="2" s="1"/>
  <c r="D1311" i="2"/>
  <c r="E1303" i="2"/>
  <c r="F1303" i="2" s="1"/>
  <c r="D1303" i="2"/>
  <c r="E1294" i="2"/>
  <c r="F1294" i="2" s="1"/>
  <c r="D1294" i="2"/>
  <c r="E1285" i="2"/>
  <c r="F1285" i="2" s="1"/>
  <c r="D1285" i="2"/>
  <c r="E1277" i="2"/>
  <c r="F1277" i="2" s="1"/>
  <c r="D1277" i="2"/>
  <c r="E1268" i="2"/>
  <c r="F1268" i="2" s="1"/>
  <c r="D1268" i="2"/>
  <c r="D1260" i="2"/>
  <c r="E1260" i="2"/>
  <c r="F1260" i="2" s="1"/>
  <c r="E1250" i="2"/>
  <c r="F1250" i="2" s="1"/>
  <c r="D1250" i="2"/>
  <c r="E1239" i="2"/>
  <c r="F1239" i="2" s="1"/>
  <c r="D1239" i="2"/>
  <c r="E1226" i="2"/>
  <c r="F1226" i="2" s="1"/>
  <c r="D1226" i="2"/>
  <c r="E1218" i="2"/>
  <c r="F1218" i="2" s="1"/>
  <c r="D1218" i="2"/>
  <c r="E1209" i="2"/>
  <c r="F1209" i="2" s="1"/>
  <c r="D1209" i="2"/>
  <c r="E1200" i="2"/>
  <c r="F1200" i="2" s="1"/>
  <c r="D1200" i="2"/>
  <c r="E1191" i="2"/>
  <c r="F1191" i="2" s="1"/>
  <c r="D1191" i="2"/>
  <c r="D1183" i="2"/>
  <c r="E1183" i="2"/>
  <c r="F1183" i="2" s="1"/>
  <c r="E1174" i="2"/>
  <c r="F1174" i="2" s="1"/>
  <c r="D1174" i="2"/>
  <c r="E1163" i="2"/>
  <c r="F1163" i="2" s="1"/>
  <c r="D1163" i="2"/>
  <c r="E1154" i="2"/>
  <c r="F1154" i="2" s="1"/>
  <c r="D1154" i="2"/>
  <c r="E1144" i="2"/>
  <c r="F1144" i="2" s="1"/>
  <c r="D1144" i="2"/>
  <c r="D1134" i="2"/>
  <c r="E1134" i="2"/>
  <c r="F1134" i="2" s="1"/>
  <c r="E1124" i="2"/>
  <c r="F1124" i="2" s="1"/>
  <c r="D1124" i="2"/>
  <c r="E1114" i="2"/>
  <c r="F1114" i="2" s="1"/>
  <c r="D1114" i="2"/>
  <c r="E1105" i="2"/>
  <c r="F1105" i="2" s="1"/>
  <c r="D1105" i="2"/>
  <c r="E1092" i="2"/>
  <c r="F1092" i="2" s="1"/>
  <c r="D1092" i="2"/>
  <c r="E1084" i="2"/>
  <c r="F1084" i="2" s="1"/>
  <c r="D1084" i="2"/>
  <c r="E1073" i="2"/>
  <c r="F1073" i="2" s="1"/>
  <c r="D1073" i="2"/>
  <c r="D1063" i="2"/>
  <c r="E1063" i="2"/>
  <c r="F1063" i="2" s="1"/>
  <c r="E1053" i="2"/>
  <c r="F1053" i="2" s="1"/>
  <c r="D1053" i="2"/>
  <c r="E1043" i="2"/>
  <c r="F1043" i="2" s="1"/>
  <c r="D1043" i="2"/>
  <c r="E1033" i="2"/>
  <c r="F1033" i="2" s="1"/>
  <c r="D1033" i="2"/>
  <c r="D1025" i="2"/>
  <c r="E1025" i="2"/>
  <c r="F1025" i="2" s="1"/>
  <c r="E1016" i="2"/>
  <c r="F1016" i="2" s="1"/>
  <c r="D1016" i="2"/>
  <c r="E1007" i="2"/>
  <c r="F1007" i="2" s="1"/>
  <c r="D1007" i="2"/>
  <c r="D998" i="2"/>
  <c r="E998" i="2"/>
  <c r="F998" i="2" s="1"/>
  <c r="E990" i="2"/>
  <c r="F990" i="2" s="1"/>
  <c r="D990" i="2"/>
  <c r="D983" i="2"/>
  <c r="E983" i="2"/>
  <c r="F983" i="2" s="1"/>
  <c r="E976" i="2"/>
  <c r="F976" i="2" s="1"/>
  <c r="D976" i="2"/>
  <c r="E966" i="2"/>
  <c r="F966" i="2" s="1"/>
  <c r="D966" i="2"/>
  <c r="E955" i="2"/>
  <c r="F955" i="2" s="1"/>
  <c r="D955" i="2"/>
  <c r="E946" i="2"/>
  <c r="F946" i="2" s="1"/>
  <c r="D946" i="2"/>
  <c r="E938" i="2"/>
  <c r="F938" i="2" s="1"/>
  <c r="D938" i="2"/>
  <c r="E922" i="2"/>
  <c r="F922" i="2" s="1"/>
  <c r="D922" i="2"/>
  <c r="E913" i="2"/>
  <c r="F913" i="2" s="1"/>
  <c r="D913" i="2"/>
  <c r="E905" i="2"/>
  <c r="F905" i="2" s="1"/>
  <c r="D905" i="2"/>
  <c r="E898" i="2"/>
  <c r="F898" i="2" s="1"/>
  <c r="D898" i="2"/>
  <c r="E888" i="2"/>
  <c r="F888" i="2" s="1"/>
  <c r="D888" i="2"/>
  <c r="E880" i="2"/>
  <c r="F880" i="2" s="1"/>
  <c r="D880" i="2"/>
  <c r="E870" i="2"/>
  <c r="F870" i="2" s="1"/>
  <c r="D870" i="2"/>
  <c r="E861" i="2"/>
  <c r="F861" i="2" s="1"/>
  <c r="D861" i="2"/>
  <c r="E853" i="2"/>
  <c r="F853" i="2" s="1"/>
  <c r="D853" i="2"/>
  <c r="E844" i="2"/>
  <c r="F844" i="2" s="1"/>
  <c r="D844" i="2"/>
  <c r="E834" i="2"/>
  <c r="F834" i="2" s="1"/>
  <c r="D834" i="2"/>
  <c r="E824" i="2"/>
  <c r="F824" i="2" s="1"/>
  <c r="D824" i="2"/>
  <c r="E816" i="2"/>
  <c r="F816" i="2" s="1"/>
  <c r="D816" i="2"/>
  <c r="D808" i="2"/>
  <c r="E808" i="2"/>
  <c r="F808" i="2" s="1"/>
  <c r="E799" i="2"/>
  <c r="F799" i="2" s="1"/>
  <c r="D799" i="2"/>
  <c r="E790" i="2"/>
  <c r="F790" i="2" s="1"/>
  <c r="D790" i="2"/>
  <c r="E782" i="2"/>
  <c r="F782" i="2" s="1"/>
  <c r="D782" i="2"/>
  <c r="E770" i="2"/>
  <c r="F770" i="2" s="1"/>
  <c r="D770" i="2"/>
  <c r="E762" i="2"/>
  <c r="F762" i="2" s="1"/>
  <c r="D762" i="2"/>
  <c r="E754" i="2"/>
  <c r="F754" i="2" s="1"/>
  <c r="D754" i="2"/>
  <c r="E746" i="2"/>
  <c r="F746" i="2" s="1"/>
  <c r="D746" i="2"/>
  <c r="E737" i="2"/>
  <c r="F737" i="2" s="1"/>
  <c r="D737" i="2"/>
  <c r="E729" i="2"/>
  <c r="F729" i="2" s="1"/>
  <c r="D729" i="2"/>
  <c r="E720" i="2"/>
  <c r="F720" i="2" s="1"/>
  <c r="D720" i="2"/>
  <c r="E712" i="2"/>
  <c r="F712" i="2" s="1"/>
  <c r="D712" i="2"/>
  <c r="E706" i="2"/>
  <c r="F706" i="2" s="1"/>
  <c r="D706" i="2"/>
  <c r="D698" i="2"/>
  <c r="E698" i="2"/>
  <c r="F698" i="2" s="1"/>
  <c r="E690" i="2"/>
  <c r="F690" i="2" s="1"/>
  <c r="D690" i="2"/>
  <c r="E681" i="2"/>
  <c r="F681" i="2" s="1"/>
  <c r="D681" i="2"/>
  <c r="E672" i="2"/>
  <c r="F672" i="2" s="1"/>
  <c r="D672" i="2"/>
  <c r="E659" i="2"/>
  <c r="F659" i="2" s="1"/>
  <c r="D659" i="2"/>
  <c r="E649" i="2"/>
  <c r="F649" i="2" s="1"/>
  <c r="D649" i="2"/>
  <c r="E641" i="2"/>
  <c r="F641" i="2" s="1"/>
  <c r="D641" i="2"/>
  <c r="D632" i="2"/>
  <c r="E632" i="2"/>
  <c r="F632" i="2" s="1"/>
  <c r="E623" i="2"/>
  <c r="F623" i="2" s="1"/>
  <c r="D623" i="2"/>
  <c r="D615" i="2"/>
  <c r="E615" i="2"/>
  <c r="F615" i="2" s="1"/>
  <c r="E606" i="2"/>
  <c r="F606" i="2" s="1"/>
  <c r="D606" i="2"/>
  <c r="E599" i="2"/>
  <c r="F599" i="2" s="1"/>
  <c r="D599" i="2"/>
  <c r="E591" i="2"/>
  <c r="F591" i="2" s="1"/>
  <c r="D591" i="2"/>
  <c r="E581" i="2"/>
  <c r="F581" i="2" s="1"/>
  <c r="D581" i="2"/>
  <c r="E571" i="2"/>
  <c r="F571" i="2" s="1"/>
  <c r="D571" i="2"/>
  <c r="E563" i="2"/>
  <c r="F563" i="2" s="1"/>
  <c r="D563" i="2"/>
  <c r="E557" i="2"/>
  <c r="F557" i="2" s="1"/>
  <c r="D557" i="2"/>
  <c r="D547" i="2"/>
  <c r="E547" i="2"/>
  <c r="F547" i="2" s="1"/>
  <c r="E539" i="2"/>
  <c r="F539" i="2" s="1"/>
  <c r="D539" i="2"/>
  <c r="E530" i="2"/>
  <c r="F530" i="2" s="1"/>
  <c r="D530" i="2"/>
  <c r="E522" i="2"/>
  <c r="F522" i="2" s="1"/>
  <c r="D522" i="2"/>
  <c r="E512" i="2"/>
  <c r="F512" i="2" s="1"/>
  <c r="D512" i="2"/>
  <c r="E503" i="2"/>
  <c r="F503" i="2" s="1"/>
  <c r="D503" i="2"/>
  <c r="E495" i="2"/>
  <c r="F495" i="2" s="1"/>
  <c r="D495" i="2"/>
  <c r="E486" i="2"/>
  <c r="F486" i="2" s="1"/>
  <c r="D486" i="2"/>
  <c r="E3150" i="2"/>
  <c r="F3150" i="2" s="1"/>
  <c r="D3150" i="2"/>
  <c r="E3017" i="2"/>
  <c r="F3017" i="2" s="1"/>
  <c r="D3017" i="2"/>
  <c r="E2945" i="2"/>
  <c r="F2945" i="2" s="1"/>
  <c r="D2945" i="2"/>
  <c r="E2879" i="2"/>
  <c r="F2879" i="2" s="1"/>
  <c r="D2879" i="2"/>
  <c r="E2836" i="2"/>
  <c r="F2836" i="2" s="1"/>
  <c r="D2836" i="2"/>
  <c r="D2785" i="2"/>
  <c r="E2785" i="2"/>
  <c r="F2785" i="2" s="1"/>
  <c r="D2734" i="2"/>
  <c r="E2734" i="2"/>
  <c r="F2734" i="2" s="1"/>
  <c r="E2676" i="2"/>
  <c r="F2676" i="2" s="1"/>
  <c r="D2676" i="2"/>
  <c r="E2627" i="2"/>
  <c r="F2627" i="2" s="1"/>
  <c r="D2627" i="2"/>
  <c r="E2579" i="2"/>
  <c r="F2579" i="2" s="1"/>
  <c r="D2579" i="2"/>
  <c r="D2532" i="2"/>
  <c r="E2532" i="2"/>
  <c r="F2532" i="2" s="1"/>
  <c r="E2483" i="2"/>
  <c r="F2483" i="2" s="1"/>
  <c r="D2483" i="2"/>
  <c r="E2416" i="2"/>
  <c r="F2416" i="2" s="1"/>
  <c r="D2416" i="2"/>
  <c r="D2359" i="2"/>
  <c r="E2359" i="2"/>
  <c r="F2359" i="2" s="1"/>
  <c r="D2308" i="2"/>
  <c r="E2308" i="2"/>
  <c r="F2308" i="2" s="1"/>
  <c r="E2251" i="2"/>
  <c r="F2251" i="2" s="1"/>
  <c r="D2251" i="2"/>
  <c r="E2192" i="2"/>
  <c r="F2192" i="2" s="1"/>
  <c r="D2192" i="2"/>
  <c r="D2127" i="2"/>
  <c r="E2127" i="2"/>
  <c r="F2127" i="2" s="1"/>
  <c r="E2071" i="2"/>
  <c r="F2071" i="2" s="1"/>
  <c r="D2071" i="2"/>
  <c r="D2020" i="2"/>
  <c r="E2020" i="2"/>
  <c r="F2020" i="2" s="1"/>
  <c r="E1969" i="2"/>
  <c r="F1969" i="2" s="1"/>
  <c r="D1969" i="2"/>
  <c r="E1914" i="2"/>
  <c r="F1914" i="2" s="1"/>
  <c r="D1914" i="2"/>
  <c r="D1863" i="2"/>
  <c r="E1863" i="2"/>
  <c r="F1863" i="2" s="1"/>
  <c r="D1798" i="2"/>
  <c r="E1798" i="2"/>
  <c r="F1798" i="2" s="1"/>
  <c r="E1731" i="2"/>
  <c r="F1731" i="2" s="1"/>
  <c r="D1731" i="2"/>
  <c r="E1661" i="2"/>
  <c r="F1661" i="2" s="1"/>
  <c r="D1661" i="2"/>
  <c r="E1608" i="2"/>
  <c r="F1608" i="2" s="1"/>
  <c r="D1608" i="2"/>
  <c r="E1560" i="2"/>
  <c r="F1560" i="2" s="1"/>
  <c r="D1560" i="2"/>
  <c r="E1509" i="2"/>
  <c r="F1509" i="2" s="1"/>
  <c r="D1509" i="2"/>
  <c r="E1447" i="2"/>
  <c r="F1447" i="2" s="1"/>
  <c r="D1447" i="2"/>
  <c r="E1399" i="2"/>
  <c r="F1399" i="2" s="1"/>
  <c r="D1399" i="2"/>
  <c r="D1351" i="2"/>
  <c r="E1351" i="2"/>
  <c r="F1351" i="2" s="1"/>
  <c r="E1305" i="2"/>
  <c r="F1305" i="2" s="1"/>
  <c r="D1305" i="2"/>
  <c r="D1252" i="2"/>
  <c r="E1252" i="2"/>
  <c r="F1252" i="2" s="1"/>
  <c r="E1193" i="2"/>
  <c r="F1193" i="2" s="1"/>
  <c r="D1193" i="2"/>
  <c r="E1136" i="2"/>
  <c r="F1136" i="2" s="1"/>
  <c r="D1136" i="2"/>
  <c r="E1075" i="2"/>
  <c r="F1075" i="2" s="1"/>
  <c r="D1075" i="2"/>
  <c r="E1027" i="2"/>
  <c r="F1027" i="2" s="1"/>
  <c r="D1027" i="2"/>
  <c r="E977" i="2"/>
  <c r="F977" i="2" s="1"/>
  <c r="D977" i="2"/>
  <c r="E882" i="2"/>
  <c r="F882" i="2" s="1"/>
  <c r="D882" i="2"/>
  <c r="E810" i="2"/>
  <c r="F810" i="2" s="1"/>
  <c r="D810" i="2"/>
  <c r="D748" i="2"/>
  <c r="E748" i="2"/>
  <c r="F748" i="2" s="1"/>
  <c r="E692" i="2"/>
  <c r="F692" i="2" s="1"/>
  <c r="D692" i="2"/>
  <c r="E643" i="2"/>
  <c r="F643" i="2" s="1"/>
  <c r="D643" i="2"/>
  <c r="E593" i="2"/>
  <c r="F593" i="2" s="1"/>
  <c r="D593" i="2"/>
  <c r="E541" i="2"/>
  <c r="F541" i="2" s="1"/>
  <c r="D541" i="2"/>
  <c r="D497" i="2"/>
  <c r="E497" i="2"/>
  <c r="F497" i="2" s="1"/>
  <c r="D3198" i="2"/>
  <c r="E3198" i="2"/>
  <c r="F3198" i="2" s="1"/>
  <c r="D3186" i="2"/>
  <c r="E3186" i="2"/>
  <c r="F3186" i="2" s="1"/>
  <c r="E3178" i="2"/>
  <c r="F3178" i="2" s="1"/>
  <c r="D3178" i="2"/>
  <c r="E3170" i="2"/>
  <c r="F3170" i="2" s="1"/>
  <c r="D3170" i="2"/>
  <c r="E3162" i="2"/>
  <c r="F3162" i="2" s="1"/>
  <c r="D3162" i="2"/>
  <c r="E3147" i="2"/>
  <c r="F3147" i="2" s="1"/>
  <c r="D3147" i="2"/>
  <c r="E3137" i="2"/>
  <c r="F3137" i="2" s="1"/>
  <c r="D3137" i="2"/>
  <c r="D3128" i="2"/>
  <c r="E3128" i="2"/>
  <c r="F3128" i="2" s="1"/>
  <c r="D3120" i="2"/>
  <c r="E3120" i="2"/>
  <c r="F3120" i="2" s="1"/>
  <c r="E3108" i="2"/>
  <c r="F3108" i="2" s="1"/>
  <c r="D3108" i="2"/>
  <c r="E3090" i="2"/>
  <c r="F3090" i="2" s="1"/>
  <c r="D3090" i="2"/>
  <c r="E3080" i="2"/>
  <c r="F3080" i="2" s="1"/>
  <c r="D3080" i="2"/>
  <c r="E3071" i="2"/>
  <c r="F3071" i="2" s="1"/>
  <c r="D3071" i="2"/>
  <c r="E3064" i="2"/>
  <c r="F3064" i="2" s="1"/>
  <c r="D3064" i="2"/>
  <c r="D3054" i="2"/>
  <c r="E3054" i="2"/>
  <c r="F3054" i="2" s="1"/>
  <c r="D3046" i="2"/>
  <c r="E3046" i="2"/>
  <c r="F3046" i="2" s="1"/>
  <c r="E3031" i="2"/>
  <c r="F3031" i="2" s="1"/>
  <c r="D3031" i="2"/>
  <c r="E3022" i="2"/>
  <c r="F3022" i="2" s="1"/>
  <c r="D3022" i="2"/>
  <c r="E3014" i="2"/>
  <c r="F3014" i="2" s="1"/>
  <c r="D3014" i="2"/>
  <c r="E3006" i="2"/>
  <c r="F3006" i="2" s="1"/>
  <c r="D3006" i="2"/>
  <c r="E2993" i="2"/>
  <c r="F2993" i="2" s="1"/>
  <c r="D2993" i="2"/>
  <c r="D2977" i="2"/>
  <c r="E2977" i="2"/>
  <c r="F2977" i="2" s="1"/>
  <c r="E2968" i="2"/>
  <c r="F2968" i="2" s="1"/>
  <c r="D2968" i="2"/>
  <c r="E2960" i="2"/>
  <c r="F2960" i="2" s="1"/>
  <c r="D2960" i="2"/>
  <c r="E2952" i="2"/>
  <c r="F2952" i="2" s="1"/>
  <c r="D2952" i="2"/>
  <c r="E2942" i="2"/>
  <c r="F2942" i="2" s="1"/>
  <c r="D2942" i="2"/>
  <c r="E2929" i="2"/>
  <c r="F2929" i="2" s="1"/>
  <c r="D2929" i="2"/>
  <c r="E2922" i="2"/>
  <c r="F2922" i="2" s="1"/>
  <c r="D2922" i="2"/>
  <c r="E2913" i="2"/>
  <c r="F2913" i="2" s="1"/>
  <c r="D2913" i="2"/>
  <c r="E2905" i="2"/>
  <c r="F2905" i="2" s="1"/>
  <c r="D2905" i="2"/>
  <c r="E2892" i="2"/>
  <c r="F2892" i="2" s="1"/>
  <c r="D2892" i="2"/>
  <c r="E2884" i="2"/>
  <c r="F2884" i="2" s="1"/>
  <c r="D2884" i="2"/>
  <c r="E2877" i="2"/>
  <c r="F2877" i="2" s="1"/>
  <c r="D2877" i="2"/>
  <c r="D2862" i="2"/>
  <c r="E2862" i="2"/>
  <c r="F2862" i="2" s="1"/>
  <c r="D2847" i="2"/>
  <c r="E2847" i="2"/>
  <c r="F2847" i="2" s="1"/>
  <c r="E2841" i="2"/>
  <c r="F2841" i="2" s="1"/>
  <c r="D2841" i="2"/>
  <c r="E2831" i="2"/>
  <c r="F2831" i="2" s="1"/>
  <c r="D2831" i="2"/>
  <c r="D2824" i="2"/>
  <c r="E2824" i="2"/>
  <c r="F2824" i="2" s="1"/>
  <c r="E2816" i="2"/>
  <c r="F2816" i="2" s="1"/>
  <c r="D2816" i="2"/>
  <c r="D2808" i="2"/>
  <c r="E2808" i="2"/>
  <c r="F2808" i="2" s="1"/>
  <c r="E2800" i="2"/>
  <c r="F2800" i="2" s="1"/>
  <c r="D2800" i="2"/>
  <c r="D2790" i="2"/>
  <c r="E2790" i="2"/>
  <c r="F2790" i="2" s="1"/>
  <c r="E2782" i="2"/>
  <c r="F2782" i="2" s="1"/>
  <c r="D2782" i="2"/>
  <c r="E2773" i="2"/>
  <c r="F2773" i="2" s="1"/>
  <c r="D2773" i="2"/>
  <c r="E2765" i="2"/>
  <c r="F2765" i="2" s="1"/>
  <c r="D2765" i="2"/>
  <c r="D2754" i="2"/>
  <c r="E2754" i="2"/>
  <c r="F2754" i="2" s="1"/>
  <c r="E2747" i="2"/>
  <c r="F2747" i="2" s="1"/>
  <c r="D2747" i="2"/>
  <c r="E2739" i="2"/>
  <c r="F2739" i="2" s="1"/>
  <c r="D2739" i="2"/>
  <c r="E2731" i="2"/>
  <c r="F2731" i="2" s="1"/>
  <c r="D2731" i="2"/>
  <c r="D2723" i="2"/>
  <c r="E2723" i="2"/>
  <c r="F2723" i="2" s="1"/>
  <c r="E2711" i="2"/>
  <c r="F2711" i="2" s="1"/>
  <c r="D2711" i="2"/>
  <c r="E2703" i="2"/>
  <c r="F2703" i="2" s="1"/>
  <c r="D2703" i="2"/>
  <c r="E2691" i="2"/>
  <c r="F2691" i="2" s="1"/>
  <c r="D2691" i="2"/>
  <c r="E2681" i="2"/>
  <c r="F2681" i="2" s="1"/>
  <c r="D2681" i="2"/>
  <c r="E2673" i="2"/>
  <c r="F2673" i="2" s="1"/>
  <c r="D2673" i="2"/>
  <c r="E2666" i="2"/>
  <c r="F2666" i="2" s="1"/>
  <c r="D2666" i="2"/>
  <c r="E2658" i="2"/>
  <c r="F2658" i="2" s="1"/>
  <c r="D2658" i="2"/>
  <c r="E2650" i="2"/>
  <c r="F2650" i="2" s="1"/>
  <c r="D2650" i="2"/>
  <c r="E2640" i="2"/>
  <c r="F2640" i="2" s="1"/>
  <c r="D2640" i="2"/>
  <c r="E2632" i="2"/>
  <c r="F2632" i="2" s="1"/>
  <c r="D2632" i="2"/>
  <c r="E2624" i="2"/>
  <c r="F2624" i="2" s="1"/>
  <c r="D2624" i="2"/>
  <c r="E2614" i="2"/>
  <c r="F2614" i="2" s="1"/>
  <c r="D2614" i="2"/>
  <c r="E2606" i="2"/>
  <c r="F2606" i="2" s="1"/>
  <c r="D2606" i="2"/>
  <c r="E2600" i="2"/>
  <c r="F2600" i="2" s="1"/>
  <c r="D2600" i="2"/>
  <c r="E2592" i="2"/>
  <c r="F2592" i="2" s="1"/>
  <c r="D2592" i="2"/>
  <c r="E2584" i="2"/>
  <c r="F2584" i="2" s="1"/>
  <c r="D2584" i="2"/>
  <c r="E2575" i="2"/>
  <c r="F2575" i="2" s="1"/>
  <c r="D2575" i="2"/>
  <c r="E2567" i="2"/>
  <c r="F2567" i="2" s="1"/>
  <c r="D2567" i="2"/>
  <c r="E2559" i="2"/>
  <c r="F2559" i="2" s="1"/>
  <c r="D2559" i="2"/>
  <c r="E2552" i="2"/>
  <c r="F2552" i="2" s="1"/>
  <c r="D2552" i="2"/>
  <c r="E2543" i="2"/>
  <c r="F2543" i="2" s="1"/>
  <c r="D2543" i="2"/>
  <c r="E2529" i="2"/>
  <c r="F2529" i="2" s="1"/>
  <c r="D2529" i="2"/>
  <c r="E2521" i="2"/>
  <c r="F2521" i="2" s="1"/>
  <c r="D2521" i="2"/>
  <c r="D2513" i="2"/>
  <c r="E2513" i="2"/>
  <c r="F2513" i="2" s="1"/>
  <c r="E2505" i="2"/>
  <c r="F2505" i="2" s="1"/>
  <c r="D2505" i="2"/>
  <c r="D2496" i="2"/>
  <c r="E2496" i="2"/>
  <c r="F2496" i="2" s="1"/>
  <c r="E2488" i="2"/>
  <c r="F2488" i="2" s="1"/>
  <c r="D2488" i="2"/>
  <c r="D2480" i="2"/>
  <c r="E2480" i="2"/>
  <c r="F2480" i="2" s="1"/>
  <c r="D2472" i="2"/>
  <c r="E2472" i="2"/>
  <c r="F2472" i="2" s="1"/>
  <c r="D2463" i="2"/>
  <c r="E2463" i="2"/>
  <c r="F2463" i="2" s="1"/>
  <c r="E2455" i="2"/>
  <c r="F2455" i="2" s="1"/>
  <c r="D2455" i="2"/>
  <c r="D2448" i="2"/>
  <c r="E2448" i="2"/>
  <c r="F2448" i="2" s="1"/>
  <c r="E2439" i="2"/>
  <c r="F2439" i="2" s="1"/>
  <c r="D2439" i="2"/>
  <c r="D2429" i="2"/>
  <c r="E2429" i="2"/>
  <c r="F2429" i="2" s="1"/>
  <c r="E2421" i="2"/>
  <c r="F2421" i="2" s="1"/>
  <c r="D2421" i="2"/>
  <c r="E2407" i="2"/>
  <c r="F2407" i="2" s="1"/>
  <c r="D2407" i="2"/>
  <c r="D2399" i="2"/>
  <c r="E2399" i="2"/>
  <c r="F2399" i="2" s="1"/>
  <c r="E2390" i="2"/>
  <c r="F2390" i="2" s="1"/>
  <c r="D2390" i="2"/>
  <c r="D2378" i="2"/>
  <c r="E2378" i="2"/>
  <c r="F2378" i="2" s="1"/>
  <c r="E2370" i="2"/>
  <c r="F2370" i="2" s="1"/>
  <c r="D2370" i="2"/>
  <c r="D2364" i="2"/>
  <c r="E2364" i="2"/>
  <c r="F2364" i="2" s="1"/>
  <c r="D2355" i="2"/>
  <c r="E2355" i="2"/>
  <c r="F2355" i="2" s="1"/>
  <c r="E2347" i="2"/>
  <c r="F2347" i="2" s="1"/>
  <c r="D2347" i="2"/>
  <c r="E2339" i="2"/>
  <c r="F2339" i="2" s="1"/>
  <c r="D2339" i="2"/>
  <c r="E2331" i="2"/>
  <c r="F2331" i="2" s="1"/>
  <c r="D2331" i="2"/>
  <c r="D2323" i="2"/>
  <c r="E2323" i="2"/>
  <c r="F2323" i="2" s="1"/>
  <c r="E2314" i="2"/>
  <c r="F2314" i="2" s="1"/>
  <c r="D2314" i="2"/>
  <c r="D2305" i="2"/>
  <c r="E2305" i="2"/>
  <c r="F2305" i="2" s="1"/>
  <c r="E2295" i="2"/>
  <c r="F2295" i="2" s="1"/>
  <c r="D2295" i="2"/>
  <c r="E2286" i="2"/>
  <c r="F2286" i="2" s="1"/>
  <c r="D2286" i="2"/>
  <c r="D2276" i="2"/>
  <c r="E2276" i="2"/>
  <c r="F2276" i="2" s="1"/>
  <c r="D2265" i="2"/>
  <c r="E2265" i="2"/>
  <c r="F2265" i="2" s="1"/>
  <c r="E2256" i="2"/>
  <c r="F2256" i="2" s="1"/>
  <c r="D2256" i="2"/>
  <c r="D2249" i="2"/>
  <c r="E2249" i="2"/>
  <c r="F2249" i="2" s="1"/>
  <c r="D2240" i="2"/>
  <c r="E2240" i="2"/>
  <c r="F2240" i="2" s="1"/>
  <c r="E2231" i="2"/>
  <c r="F2231" i="2" s="1"/>
  <c r="D2231" i="2"/>
  <c r="E2223" i="2"/>
  <c r="F2223" i="2" s="1"/>
  <c r="D2223" i="2"/>
  <c r="E2213" i="2"/>
  <c r="F2213" i="2" s="1"/>
  <c r="D2213" i="2"/>
  <c r="E2205" i="2"/>
  <c r="F2205" i="2" s="1"/>
  <c r="D2205" i="2"/>
  <c r="E2197" i="2"/>
  <c r="F2197" i="2" s="1"/>
  <c r="D2197" i="2"/>
  <c r="E2189" i="2"/>
  <c r="F2189" i="2" s="1"/>
  <c r="D2189" i="2"/>
  <c r="D2179" i="2"/>
  <c r="E2179" i="2"/>
  <c r="F2179" i="2" s="1"/>
  <c r="E2171" i="2"/>
  <c r="F2171" i="2" s="1"/>
  <c r="D2171" i="2"/>
  <c r="D2163" i="2"/>
  <c r="E2163" i="2"/>
  <c r="F2163" i="2" s="1"/>
  <c r="E2153" i="2"/>
  <c r="F2153" i="2" s="1"/>
  <c r="D2153" i="2"/>
  <c r="E2144" i="2"/>
  <c r="F2144" i="2" s="1"/>
  <c r="D2144" i="2"/>
  <c r="E2133" i="2"/>
  <c r="F2133" i="2" s="1"/>
  <c r="D2133" i="2"/>
  <c r="E2124" i="2"/>
  <c r="F2124" i="2" s="1"/>
  <c r="D2124" i="2"/>
  <c r="E2116" i="2"/>
  <c r="F2116" i="2" s="1"/>
  <c r="D2116" i="2"/>
  <c r="D2104" i="2"/>
  <c r="E2104" i="2"/>
  <c r="F2104" i="2" s="1"/>
  <c r="E2094" i="2"/>
  <c r="F2094" i="2" s="1"/>
  <c r="D2094" i="2"/>
  <c r="E2086" i="2"/>
  <c r="F2086" i="2" s="1"/>
  <c r="D2086" i="2"/>
  <c r="D2076" i="2"/>
  <c r="E2076" i="2"/>
  <c r="F2076" i="2" s="1"/>
  <c r="D2068" i="2"/>
  <c r="E2068" i="2"/>
  <c r="F2068" i="2" s="1"/>
  <c r="E2060" i="2"/>
  <c r="F2060" i="2" s="1"/>
  <c r="D2060" i="2"/>
  <c r="D2052" i="2"/>
  <c r="E2052" i="2"/>
  <c r="F2052" i="2" s="1"/>
  <c r="D2041" i="2"/>
  <c r="E2041" i="2"/>
  <c r="F2041" i="2" s="1"/>
  <c r="E2033" i="2"/>
  <c r="F2033" i="2" s="1"/>
  <c r="D2033" i="2"/>
  <c r="E2025" i="2"/>
  <c r="F2025" i="2" s="1"/>
  <c r="D2025" i="2"/>
  <c r="E2016" i="2"/>
  <c r="F2016" i="2" s="1"/>
  <c r="D2016" i="2"/>
  <c r="E2008" i="2"/>
  <c r="F2008" i="2" s="1"/>
  <c r="D2008" i="2"/>
  <c r="E2002" i="2"/>
  <c r="F2002" i="2" s="1"/>
  <c r="D2002" i="2"/>
  <c r="E1994" i="2"/>
  <c r="F1994" i="2" s="1"/>
  <c r="D1994" i="2"/>
  <c r="E1983" i="2"/>
  <c r="F1983" i="2" s="1"/>
  <c r="D1983" i="2"/>
  <c r="D1975" i="2"/>
  <c r="E1975" i="2"/>
  <c r="F1975" i="2" s="1"/>
  <c r="E1963" i="2"/>
  <c r="F1963" i="2" s="1"/>
  <c r="D1963" i="2"/>
  <c r="D1955" i="2"/>
  <c r="E1955" i="2"/>
  <c r="F1955" i="2" s="1"/>
  <c r="E1945" i="2"/>
  <c r="F1945" i="2" s="1"/>
  <c r="D1945" i="2"/>
  <c r="D1937" i="2"/>
  <c r="E1937" i="2"/>
  <c r="F1937" i="2" s="1"/>
  <c r="D1928" i="2"/>
  <c r="E1928" i="2"/>
  <c r="F1928" i="2" s="1"/>
  <c r="D1919" i="2"/>
  <c r="E1919" i="2"/>
  <c r="F1919" i="2" s="1"/>
  <c r="D1911" i="2"/>
  <c r="E1911" i="2"/>
  <c r="F1911" i="2" s="1"/>
  <c r="D1903" i="2"/>
  <c r="E1903" i="2"/>
  <c r="F1903" i="2" s="1"/>
  <c r="D1895" i="2"/>
  <c r="E1895" i="2"/>
  <c r="F1895" i="2" s="1"/>
  <c r="E1887" i="2"/>
  <c r="F1887" i="2" s="1"/>
  <c r="D1887" i="2"/>
  <c r="E1876" i="2"/>
  <c r="F1876" i="2" s="1"/>
  <c r="D1876" i="2"/>
  <c r="D1868" i="2"/>
  <c r="E1868" i="2"/>
  <c r="F1868" i="2" s="1"/>
  <c r="E1860" i="2"/>
  <c r="F1860" i="2" s="1"/>
  <c r="D1860" i="2"/>
  <c r="E1849" i="2"/>
  <c r="F1849" i="2" s="1"/>
  <c r="D1849" i="2"/>
  <c r="E1839" i="2"/>
  <c r="F1839" i="2" s="1"/>
  <c r="D1839" i="2"/>
  <c r="E1829" i="2"/>
  <c r="F1829" i="2" s="1"/>
  <c r="D1829" i="2"/>
  <c r="E1822" i="2"/>
  <c r="F1822" i="2" s="1"/>
  <c r="D1822" i="2"/>
  <c r="D1813" i="2"/>
  <c r="E1813" i="2"/>
  <c r="F1813" i="2" s="1"/>
  <c r="E1803" i="2"/>
  <c r="F1803" i="2" s="1"/>
  <c r="D1803" i="2"/>
  <c r="E1795" i="2"/>
  <c r="F1795" i="2" s="1"/>
  <c r="D1795" i="2"/>
  <c r="E1785" i="2"/>
  <c r="F1785" i="2" s="1"/>
  <c r="D1785" i="2"/>
  <c r="E1776" i="2"/>
  <c r="F1776" i="2" s="1"/>
  <c r="D1776" i="2"/>
  <c r="E1765" i="2"/>
  <c r="F1765" i="2" s="1"/>
  <c r="D1765" i="2"/>
  <c r="E1756" i="2"/>
  <c r="F1756" i="2" s="1"/>
  <c r="D1756" i="2"/>
  <c r="E1747" i="2"/>
  <c r="F1747" i="2" s="1"/>
  <c r="D1747" i="2"/>
  <c r="E1737" i="2"/>
  <c r="F1737" i="2" s="1"/>
  <c r="D1737" i="2"/>
  <c r="E1727" i="2"/>
  <c r="F1727" i="2" s="1"/>
  <c r="D1727" i="2"/>
  <c r="E1719" i="2"/>
  <c r="F1719" i="2" s="1"/>
  <c r="D1719" i="2"/>
  <c r="D1710" i="2"/>
  <c r="E1710" i="2"/>
  <c r="F1710" i="2" s="1"/>
  <c r="E1702" i="2"/>
  <c r="F1702" i="2" s="1"/>
  <c r="D1702" i="2"/>
  <c r="E1692" i="2"/>
  <c r="F1692" i="2" s="1"/>
  <c r="D1692" i="2"/>
  <c r="E1685" i="2"/>
  <c r="F1685" i="2" s="1"/>
  <c r="D1685" i="2"/>
  <c r="E1677" i="2"/>
  <c r="F1677" i="2" s="1"/>
  <c r="D1677" i="2"/>
  <c r="E1669" i="2"/>
  <c r="F1669" i="2" s="1"/>
  <c r="D1669" i="2"/>
  <c r="E1658" i="2"/>
  <c r="F1658" i="2" s="1"/>
  <c r="D1658" i="2"/>
  <c r="E1650" i="2"/>
  <c r="F1650" i="2" s="1"/>
  <c r="D1650" i="2"/>
  <c r="D1637" i="2"/>
  <c r="E1637" i="2"/>
  <c r="F1637" i="2" s="1"/>
  <c r="E1630" i="2"/>
  <c r="F1630" i="2" s="1"/>
  <c r="D1630" i="2"/>
  <c r="E1621" i="2"/>
  <c r="F1621" i="2" s="1"/>
  <c r="D1621" i="2"/>
  <c r="D1613" i="2"/>
  <c r="E1613" i="2"/>
  <c r="F1613" i="2" s="1"/>
  <c r="E1605" i="2"/>
  <c r="F1605" i="2" s="1"/>
  <c r="D1605" i="2"/>
  <c r="E1597" i="2"/>
  <c r="F1597" i="2" s="1"/>
  <c r="D1597" i="2"/>
  <c r="E1589" i="2"/>
  <c r="F1589" i="2" s="1"/>
  <c r="D1589" i="2"/>
  <c r="E1580" i="2"/>
  <c r="F1580" i="2" s="1"/>
  <c r="D1580" i="2"/>
  <c r="E1572" i="2"/>
  <c r="F1572" i="2" s="1"/>
  <c r="D1572" i="2"/>
  <c r="D1564" i="2"/>
  <c r="E1564" i="2"/>
  <c r="F1564" i="2" s="1"/>
  <c r="E1557" i="2"/>
  <c r="F1557" i="2" s="1"/>
  <c r="D1557" i="2"/>
  <c r="E1549" i="2"/>
  <c r="F1549" i="2" s="1"/>
  <c r="D1549" i="2"/>
  <c r="E1542" i="2"/>
  <c r="F1542" i="2" s="1"/>
  <c r="D1542" i="2"/>
  <c r="E1530" i="2"/>
  <c r="F1530" i="2" s="1"/>
  <c r="D1530" i="2"/>
  <c r="E1522" i="2"/>
  <c r="F1522" i="2" s="1"/>
  <c r="D1522" i="2"/>
  <c r="E1514" i="2"/>
  <c r="F1514" i="2" s="1"/>
  <c r="D1514" i="2"/>
  <c r="E1491" i="2"/>
  <c r="F1491" i="2" s="1"/>
  <c r="D1491" i="2"/>
  <c r="E1483" i="2"/>
  <c r="F1483" i="2" s="1"/>
  <c r="D1483" i="2"/>
  <c r="E1475" i="2"/>
  <c r="F1475" i="2" s="1"/>
  <c r="D1475" i="2"/>
  <c r="D1467" i="2"/>
  <c r="E1467" i="2"/>
  <c r="F1467" i="2" s="1"/>
  <c r="D1459" i="2"/>
  <c r="E1459" i="2"/>
  <c r="F1459" i="2" s="1"/>
  <c r="E1452" i="2"/>
  <c r="F1452" i="2" s="1"/>
  <c r="D1452" i="2"/>
  <c r="D1444" i="2"/>
  <c r="E1444" i="2"/>
  <c r="F1444" i="2" s="1"/>
  <c r="D1436" i="2"/>
  <c r="E1436" i="2"/>
  <c r="F1436" i="2" s="1"/>
  <c r="E1428" i="2"/>
  <c r="F1428" i="2" s="1"/>
  <c r="D1428" i="2"/>
  <c r="D1420" i="2"/>
  <c r="E1420" i="2"/>
  <c r="F1420" i="2" s="1"/>
  <c r="E1412" i="2"/>
  <c r="F1412" i="2" s="1"/>
  <c r="D1412" i="2"/>
  <c r="E1404" i="2"/>
  <c r="F1404" i="2" s="1"/>
  <c r="D1404" i="2"/>
  <c r="E1396" i="2"/>
  <c r="F1396" i="2" s="1"/>
  <c r="D1396" i="2"/>
  <c r="E1386" i="2"/>
  <c r="F1386" i="2" s="1"/>
  <c r="D1386" i="2"/>
  <c r="E1378" i="2"/>
  <c r="F1378" i="2" s="1"/>
  <c r="D1378" i="2"/>
  <c r="E1371" i="2"/>
  <c r="F1371" i="2" s="1"/>
  <c r="D1371" i="2"/>
  <c r="E1362" i="2"/>
  <c r="F1362" i="2" s="1"/>
  <c r="D1362" i="2"/>
  <c r="E1348" i="2"/>
  <c r="F1348" i="2" s="1"/>
  <c r="D1348" i="2"/>
  <c r="E1335" i="2"/>
  <c r="F1335" i="2" s="1"/>
  <c r="D1335" i="2"/>
  <c r="E1319" i="2"/>
  <c r="F1319" i="2" s="1"/>
  <c r="D1319" i="2"/>
  <c r="E1310" i="2"/>
  <c r="F1310" i="2" s="1"/>
  <c r="D1310" i="2"/>
  <c r="E1302" i="2"/>
  <c r="F1302" i="2" s="1"/>
  <c r="D1302" i="2"/>
  <c r="E1293" i="2"/>
  <c r="F1293" i="2" s="1"/>
  <c r="D1293" i="2"/>
  <c r="E1284" i="2"/>
  <c r="F1284" i="2" s="1"/>
  <c r="D1284" i="2"/>
  <c r="E1276" i="2"/>
  <c r="F1276" i="2" s="1"/>
  <c r="D1276" i="2"/>
  <c r="E1267" i="2"/>
  <c r="F1267" i="2" s="1"/>
  <c r="D1267" i="2"/>
  <c r="E1259" i="2"/>
  <c r="F1259" i="2" s="1"/>
  <c r="D1259" i="2"/>
  <c r="E1249" i="2"/>
  <c r="F1249" i="2" s="1"/>
  <c r="D1249" i="2"/>
  <c r="E1238" i="2"/>
  <c r="F1238" i="2" s="1"/>
  <c r="D1238" i="2"/>
  <c r="E1225" i="2"/>
  <c r="F1225" i="2" s="1"/>
  <c r="D1225" i="2"/>
  <c r="E1217" i="2"/>
  <c r="F1217" i="2" s="1"/>
  <c r="D1217" i="2"/>
  <c r="D1208" i="2"/>
  <c r="E1208" i="2"/>
  <c r="F1208" i="2" s="1"/>
  <c r="E1199" i="2"/>
  <c r="F1199" i="2" s="1"/>
  <c r="D1199" i="2"/>
  <c r="E1190" i="2"/>
  <c r="F1190" i="2" s="1"/>
  <c r="D1190" i="2"/>
  <c r="E1181" i="2"/>
  <c r="F1181" i="2" s="1"/>
  <c r="D1181" i="2"/>
  <c r="D1173" i="2"/>
  <c r="E1173" i="2"/>
  <c r="F1173" i="2" s="1"/>
  <c r="E1162" i="2"/>
  <c r="F1162" i="2" s="1"/>
  <c r="D1162" i="2"/>
  <c r="D1153" i="2"/>
  <c r="E1153" i="2"/>
  <c r="F1153" i="2" s="1"/>
  <c r="E1143" i="2"/>
  <c r="F1143" i="2" s="1"/>
  <c r="D1143" i="2"/>
  <c r="E1133" i="2"/>
  <c r="F1133" i="2" s="1"/>
  <c r="D1133" i="2"/>
  <c r="D1123" i="2"/>
  <c r="E1123" i="2"/>
  <c r="F1123" i="2" s="1"/>
  <c r="E1112" i="2"/>
  <c r="F1112" i="2" s="1"/>
  <c r="D1112" i="2"/>
  <c r="E1104" i="2"/>
  <c r="F1104" i="2" s="1"/>
  <c r="D1104" i="2"/>
  <c r="D1091" i="2"/>
  <c r="E1091" i="2"/>
  <c r="F1091" i="2" s="1"/>
  <c r="E1083" i="2"/>
  <c r="F1083" i="2" s="1"/>
  <c r="D1083" i="2"/>
  <c r="E1072" i="2"/>
  <c r="F1072" i="2" s="1"/>
  <c r="D1072" i="2"/>
  <c r="E1062" i="2"/>
  <c r="F1062" i="2" s="1"/>
  <c r="D1062" i="2"/>
  <c r="D1052" i="2"/>
  <c r="E1052" i="2"/>
  <c r="F1052" i="2" s="1"/>
  <c r="E1041" i="2"/>
  <c r="F1041" i="2" s="1"/>
  <c r="D1041" i="2"/>
  <c r="E1024" i="2"/>
  <c r="F1024" i="2" s="1"/>
  <c r="D1024" i="2"/>
  <c r="D1015" i="2"/>
  <c r="E1015" i="2"/>
  <c r="F1015" i="2" s="1"/>
  <c r="E1006" i="2"/>
  <c r="F1006" i="2" s="1"/>
  <c r="D1006" i="2"/>
  <c r="E997" i="2"/>
  <c r="F997" i="2" s="1"/>
  <c r="D997" i="2"/>
  <c r="E989" i="2"/>
  <c r="F989" i="2" s="1"/>
  <c r="D989" i="2"/>
  <c r="E982" i="2"/>
  <c r="F982" i="2" s="1"/>
  <c r="D982" i="2"/>
  <c r="E975" i="2"/>
  <c r="F975" i="2" s="1"/>
  <c r="D975" i="2"/>
  <c r="D954" i="2"/>
  <c r="E954" i="2"/>
  <c r="F954" i="2" s="1"/>
  <c r="E945" i="2"/>
  <c r="F945" i="2" s="1"/>
  <c r="D945" i="2"/>
  <c r="E937" i="2"/>
  <c r="F937" i="2" s="1"/>
  <c r="D937" i="2"/>
  <c r="E921" i="2"/>
  <c r="F921" i="2" s="1"/>
  <c r="D921" i="2"/>
  <c r="E912" i="2"/>
  <c r="F912" i="2" s="1"/>
  <c r="D912" i="2"/>
  <c r="E897" i="2"/>
  <c r="F897" i="2" s="1"/>
  <c r="D897" i="2"/>
  <c r="E887" i="2"/>
  <c r="F887" i="2" s="1"/>
  <c r="D887" i="2"/>
  <c r="E877" i="2"/>
  <c r="F877" i="2" s="1"/>
  <c r="D877" i="2"/>
  <c r="E868" i="2"/>
  <c r="F868" i="2" s="1"/>
  <c r="D868" i="2"/>
  <c r="D860" i="2"/>
  <c r="E860" i="2"/>
  <c r="F860" i="2" s="1"/>
  <c r="E852" i="2"/>
  <c r="F852" i="2" s="1"/>
  <c r="D852" i="2"/>
  <c r="E843" i="2"/>
  <c r="F843" i="2" s="1"/>
  <c r="D843" i="2"/>
  <c r="E833" i="2"/>
  <c r="F833" i="2" s="1"/>
  <c r="D833" i="2"/>
  <c r="D823" i="2"/>
  <c r="E823" i="2"/>
  <c r="F823" i="2" s="1"/>
  <c r="E815" i="2"/>
  <c r="F815" i="2" s="1"/>
  <c r="D815" i="2"/>
  <c r="E807" i="2"/>
  <c r="F807" i="2" s="1"/>
  <c r="D807" i="2"/>
  <c r="E798" i="2"/>
  <c r="F798" i="2" s="1"/>
  <c r="D798" i="2"/>
  <c r="E789" i="2"/>
  <c r="F789" i="2" s="1"/>
  <c r="D789" i="2"/>
  <c r="E769" i="2"/>
  <c r="F769" i="2" s="1"/>
  <c r="D769" i="2"/>
  <c r="D761" i="2"/>
  <c r="E761" i="2"/>
  <c r="F761" i="2" s="1"/>
  <c r="E753" i="2"/>
  <c r="F753" i="2" s="1"/>
  <c r="D753" i="2"/>
  <c r="D745" i="2"/>
  <c r="E745" i="2"/>
  <c r="F745" i="2" s="1"/>
  <c r="E736" i="2"/>
  <c r="F736" i="2" s="1"/>
  <c r="D736" i="2"/>
  <c r="E727" i="2"/>
  <c r="F727" i="2" s="1"/>
  <c r="D727" i="2"/>
  <c r="E719" i="2"/>
  <c r="F719" i="2" s="1"/>
  <c r="D719" i="2"/>
  <c r="D711" i="2"/>
  <c r="E711" i="2"/>
  <c r="F711" i="2" s="1"/>
  <c r="E705" i="2"/>
  <c r="F705" i="2" s="1"/>
  <c r="D705" i="2"/>
  <c r="E697" i="2"/>
  <c r="F697" i="2" s="1"/>
  <c r="D697" i="2"/>
  <c r="E689" i="2"/>
  <c r="F689" i="2" s="1"/>
  <c r="D689" i="2"/>
  <c r="E680" i="2"/>
  <c r="F680" i="2" s="1"/>
  <c r="D680" i="2"/>
  <c r="E671" i="2"/>
  <c r="F671" i="2" s="1"/>
  <c r="D671" i="2"/>
  <c r="E658" i="2"/>
  <c r="F658" i="2" s="1"/>
  <c r="D658" i="2"/>
  <c r="E648" i="2"/>
  <c r="F648" i="2" s="1"/>
  <c r="D648" i="2"/>
  <c r="E640" i="2"/>
  <c r="F640" i="2" s="1"/>
  <c r="D640" i="2"/>
  <c r="E631" i="2"/>
  <c r="F631" i="2" s="1"/>
  <c r="D631" i="2"/>
  <c r="E622" i="2"/>
  <c r="F622" i="2" s="1"/>
  <c r="D622" i="2"/>
  <c r="E614" i="2"/>
  <c r="F614" i="2" s="1"/>
  <c r="D614" i="2"/>
  <c r="E605" i="2"/>
  <c r="F605" i="2" s="1"/>
  <c r="D605" i="2"/>
  <c r="E598" i="2"/>
  <c r="F598" i="2" s="1"/>
  <c r="D598" i="2"/>
  <c r="E590" i="2"/>
  <c r="F590" i="2" s="1"/>
  <c r="D590" i="2"/>
  <c r="E580" i="2"/>
  <c r="F580" i="2" s="1"/>
  <c r="D580" i="2"/>
  <c r="E570" i="2"/>
  <c r="F570" i="2" s="1"/>
  <c r="D570" i="2"/>
  <c r="E556" i="2"/>
  <c r="F556" i="2" s="1"/>
  <c r="D556" i="2"/>
  <c r="E546" i="2"/>
  <c r="F546" i="2" s="1"/>
  <c r="D546" i="2"/>
  <c r="D538" i="2"/>
  <c r="E538" i="2"/>
  <c r="F538" i="2" s="1"/>
  <c r="E529" i="2"/>
  <c r="F529" i="2" s="1"/>
  <c r="D529" i="2"/>
  <c r="E521" i="2"/>
  <c r="F521" i="2" s="1"/>
  <c r="D521" i="2"/>
  <c r="E511" i="2"/>
  <c r="F511" i="2" s="1"/>
  <c r="D511" i="2"/>
  <c r="E502" i="2"/>
  <c r="F502" i="2" s="1"/>
  <c r="D502" i="2"/>
  <c r="E493" i="2"/>
  <c r="F493" i="2" s="1"/>
  <c r="D493" i="2"/>
  <c r="E485" i="2"/>
  <c r="F485" i="2" s="1"/>
  <c r="D485" i="2"/>
  <c r="E481" i="2"/>
  <c r="F481" i="2" s="1"/>
  <c r="D481" i="2"/>
  <c r="E3181" i="2"/>
  <c r="F3181" i="2" s="1"/>
  <c r="D3181" i="2"/>
  <c r="E3123" i="2"/>
  <c r="F3123" i="2" s="1"/>
  <c r="D3123" i="2"/>
  <c r="E3049" i="2"/>
  <c r="F3049" i="2" s="1"/>
  <c r="D3049" i="2"/>
  <c r="E2995" i="2"/>
  <c r="F2995" i="2" s="1"/>
  <c r="D2995" i="2"/>
  <c r="D2963" i="2"/>
  <c r="E2963" i="2"/>
  <c r="F2963" i="2" s="1"/>
  <c r="D2908" i="2"/>
  <c r="E2908" i="2"/>
  <c r="F2908" i="2" s="1"/>
  <c r="E2856" i="2"/>
  <c r="F2856" i="2" s="1"/>
  <c r="D2856" i="2"/>
  <c r="D2811" i="2"/>
  <c r="E2811" i="2"/>
  <c r="F2811" i="2" s="1"/>
  <c r="D2749" i="2"/>
  <c r="E2749" i="2"/>
  <c r="F2749" i="2" s="1"/>
  <c r="E2694" i="2"/>
  <c r="F2694" i="2" s="1"/>
  <c r="D2694" i="2"/>
  <c r="E2643" i="2"/>
  <c r="F2643" i="2" s="1"/>
  <c r="D2643" i="2"/>
  <c r="E2595" i="2"/>
  <c r="F2595" i="2" s="1"/>
  <c r="D2595" i="2"/>
  <c r="E2547" i="2"/>
  <c r="F2547" i="2" s="1"/>
  <c r="D2547" i="2"/>
  <c r="E2491" i="2"/>
  <c r="F2491" i="2" s="1"/>
  <c r="D2491" i="2"/>
  <c r="E2432" i="2"/>
  <c r="F2432" i="2" s="1"/>
  <c r="D2432" i="2"/>
  <c r="E2373" i="2"/>
  <c r="F2373" i="2" s="1"/>
  <c r="D2373" i="2"/>
  <c r="E2326" i="2"/>
  <c r="F2326" i="2" s="1"/>
  <c r="D2326" i="2"/>
  <c r="E2268" i="2"/>
  <c r="F2268" i="2" s="1"/>
  <c r="D2268" i="2"/>
  <c r="E2216" i="2"/>
  <c r="F2216" i="2" s="1"/>
  <c r="D2216" i="2"/>
  <c r="E2166" i="2"/>
  <c r="F2166" i="2" s="1"/>
  <c r="D2166" i="2"/>
  <c r="D2109" i="2"/>
  <c r="E2109" i="2"/>
  <c r="F2109" i="2" s="1"/>
  <c r="D2055" i="2"/>
  <c r="E2055" i="2"/>
  <c r="F2055" i="2" s="1"/>
  <c r="D2004" i="2"/>
  <c r="E2004" i="2"/>
  <c r="F2004" i="2" s="1"/>
  <c r="E1940" i="2"/>
  <c r="F1940" i="2" s="1"/>
  <c r="D1940" i="2"/>
  <c r="D1879" i="2"/>
  <c r="E1879" i="2"/>
  <c r="F1879" i="2" s="1"/>
  <c r="D1825" i="2"/>
  <c r="E1825" i="2"/>
  <c r="F1825" i="2" s="1"/>
  <c r="E1768" i="2"/>
  <c r="F1768" i="2" s="1"/>
  <c r="D1768" i="2"/>
  <c r="E1713" i="2"/>
  <c r="F1713" i="2" s="1"/>
  <c r="D1713" i="2"/>
  <c r="E1672" i="2"/>
  <c r="F1672" i="2" s="1"/>
  <c r="D1672" i="2"/>
  <c r="E1616" i="2"/>
  <c r="F1616" i="2" s="1"/>
  <c r="D1616" i="2"/>
  <c r="E1575" i="2"/>
  <c r="F1575" i="2" s="1"/>
  <c r="D1575" i="2"/>
  <c r="E1525" i="2"/>
  <c r="F1525" i="2" s="1"/>
  <c r="D1525" i="2"/>
  <c r="E1478" i="2"/>
  <c r="F1478" i="2" s="1"/>
  <c r="D1478" i="2"/>
  <c r="E1431" i="2"/>
  <c r="F1431" i="2" s="1"/>
  <c r="D1431" i="2"/>
  <c r="E1374" i="2"/>
  <c r="F1374" i="2" s="1"/>
  <c r="D1374" i="2"/>
  <c r="E1338" i="2"/>
  <c r="F1338" i="2" s="1"/>
  <c r="D1338" i="2"/>
  <c r="D1287" i="2"/>
  <c r="E1287" i="2"/>
  <c r="F1287" i="2" s="1"/>
  <c r="E1232" i="2"/>
  <c r="F1232" i="2" s="1"/>
  <c r="D1232" i="2"/>
  <c r="E1185" i="2"/>
  <c r="F1185" i="2" s="1"/>
  <c r="D1185" i="2"/>
  <c r="D1128" i="2"/>
  <c r="E1128" i="2"/>
  <c r="F1128" i="2" s="1"/>
  <c r="E1065" i="2"/>
  <c r="F1065" i="2" s="1"/>
  <c r="D1065" i="2"/>
  <c r="E1011" i="2"/>
  <c r="F1011" i="2" s="1"/>
  <c r="D1011" i="2"/>
  <c r="E968" i="2"/>
  <c r="F968" i="2" s="1"/>
  <c r="D968" i="2"/>
  <c r="E924" i="2"/>
  <c r="F924" i="2" s="1"/>
  <c r="D924" i="2"/>
  <c r="E872" i="2"/>
  <c r="F872" i="2" s="1"/>
  <c r="D872" i="2"/>
  <c r="E827" i="2"/>
  <c r="F827" i="2" s="1"/>
  <c r="D827" i="2"/>
  <c r="E772" i="2"/>
  <c r="F772" i="2" s="1"/>
  <c r="D772" i="2"/>
  <c r="E722" i="2"/>
  <c r="F722" i="2" s="1"/>
  <c r="D722" i="2"/>
  <c r="E661" i="2"/>
  <c r="F661" i="2" s="1"/>
  <c r="D661" i="2"/>
  <c r="E608" i="2"/>
  <c r="F608" i="2" s="1"/>
  <c r="D608" i="2"/>
  <c r="E565" i="2"/>
  <c r="F565" i="2" s="1"/>
  <c r="D565" i="2"/>
  <c r="E514" i="2"/>
  <c r="F514" i="2" s="1"/>
  <c r="D514" i="2"/>
  <c r="E3197" i="2"/>
  <c r="F3197" i="2" s="1"/>
  <c r="D3197" i="2"/>
  <c r="D3185" i="2"/>
  <c r="E3185" i="2"/>
  <c r="F3185" i="2" s="1"/>
  <c r="D3177" i="2"/>
  <c r="E3177" i="2"/>
  <c r="F3177" i="2" s="1"/>
  <c r="E3169" i="2"/>
  <c r="F3169" i="2" s="1"/>
  <c r="D3169" i="2"/>
  <c r="E3161" i="2"/>
  <c r="F3161" i="2" s="1"/>
  <c r="D3161" i="2"/>
  <c r="E3154" i="2"/>
  <c r="F3154" i="2" s="1"/>
  <c r="D3154" i="2"/>
  <c r="E3135" i="2"/>
  <c r="F3135" i="2" s="1"/>
  <c r="D3135" i="2"/>
  <c r="E3127" i="2"/>
  <c r="F3127" i="2" s="1"/>
  <c r="D3127" i="2"/>
  <c r="D3119" i="2"/>
  <c r="E3119" i="2"/>
  <c r="F3119" i="2" s="1"/>
  <c r="D3107" i="2"/>
  <c r="E3107" i="2"/>
  <c r="F3107" i="2" s="1"/>
  <c r="E3098" i="2"/>
  <c r="F3098" i="2" s="1"/>
  <c r="D3098" i="2"/>
  <c r="E3079" i="2"/>
  <c r="F3079" i="2" s="1"/>
  <c r="D3079" i="2"/>
  <c r="E3070" i="2"/>
  <c r="F3070" i="2" s="1"/>
  <c r="D3070" i="2"/>
  <c r="E3061" i="2"/>
  <c r="F3061" i="2" s="1"/>
  <c r="D3061" i="2"/>
  <c r="E3053" i="2"/>
  <c r="F3053" i="2" s="1"/>
  <c r="D3053" i="2"/>
  <c r="D3045" i="2"/>
  <c r="E3045" i="2"/>
  <c r="F3045" i="2" s="1"/>
  <c r="D3038" i="2"/>
  <c r="E3038" i="2"/>
  <c r="F3038" i="2" s="1"/>
  <c r="E3030" i="2"/>
  <c r="F3030" i="2" s="1"/>
  <c r="D3030" i="2"/>
  <c r="E3021" i="2"/>
  <c r="F3021" i="2" s="1"/>
  <c r="D3021" i="2"/>
  <c r="E3013" i="2"/>
  <c r="F3013" i="2" s="1"/>
  <c r="D3013" i="2"/>
  <c r="E3005" i="2"/>
  <c r="F3005" i="2" s="1"/>
  <c r="D3005" i="2"/>
  <c r="E2992" i="2"/>
  <c r="F2992" i="2" s="1"/>
  <c r="D2992" i="2"/>
  <c r="E2984" i="2"/>
  <c r="F2984" i="2" s="1"/>
  <c r="D2984" i="2"/>
  <c r="D2976" i="2"/>
  <c r="E2976" i="2"/>
  <c r="F2976" i="2" s="1"/>
  <c r="D2967" i="2"/>
  <c r="E2967" i="2"/>
  <c r="F2967" i="2" s="1"/>
  <c r="E2959" i="2"/>
  <c r="F2959" i="2" s="1"/>
  <c r="D2959" i="2"/>
  <c r="E2951" i="2"/>
  <c r="F2951" i="2" s="1"/>
  <c r="D2951" i="2"/>
  <c r="E2941" i="2"/>
  <c r="F2941" i="2" s="1"/>
  <c r="D2941" i="2"/>
  <c r="E2928" i="2"/>
  <c r="F2928" i="2" s="1"/>
  <c r="D2928" i="2"/>
  <c r="E2921" i="2"/>
  <c r="F2921" i="2" s="1"/>
  <c r="D2921" i="2"/>
  <c r="E2912" i="2"/>
  <c r="F2912" i="2" s="1"/>
  <c r="D2912" i="2"/>
  <c r="E2899" i="2"/>
  <c r="F2899" i="2" s="1"/>
  <c r="D2899" i="2"/>
  <c r="E2891" i="2"/>
  <c r="F2891" i="2" s="1"/>
  <c r="D2891" i="2"/>
  <c r="E2883" i="2"/>
  <c r="F2883" i="2" s="1"/>
  <c r="D2883" i="2"/>
  <c r="E2876" i="2"/>
  <c r="F2876" i="2" s="1"/>
  <c r="D2876" i="2"/>
  <c r="E2869" i="2"/>
  <c r="F2869" i="2" s="1"/>
  <c r="D2869" i="2"/>
  <c r="D2861" i="2"/>
  <c r="E2861" i="2"/>
  <c r="F2861" i="2" s="1"/>
  <c r="D2854" i="2"/>
  <c r="E2854" i="2"/>
  <c r="F2854" i="2" s="1"/>
  <c r="E2840" i="2"/>
  <c r="F2840" i="2" s="1"/>
  <c r="D2840" i="2"/>
  <c r="E2830" i="2"/>
  <c r="F2830" i="2" s="1"/>
  <c r="D2830" i="2"/>
  <c r="E2815" i="2"/>
  <c r="F2815" i="2" s="1"/>
  <c r="D2815" i="2"/>
  <c r="D2807" i="2"/>
  <c r="E2807" i="2"/>
  <c r="F2807" i="2" s="1"/>
  <c r="E2799" i="2"/>
  <c r="F2799" i="2" s="1"/>
  <c r="D2799" i="2"/>
  <c r="D2789" i="2"/>
  <c r="E2789" i="2"/>
  <c r="F2789" i="2" s="1"/>
  <c r="E2781" i="2"/>
  <c r="F2781" i="2" s="1"/>
  <c r="D2781" i="2"/>
  <c r="D2772" i="2"/>
  <c r="E2772" i="2"/>
  <c r="F2772" i="2" s="1"/>
  <c r="E2764" i="2"/>
  <c r="F2764" i="2" s="1"/>
  <c r="D2764" i="2"/>
  <c r="D2753" i="2"/>
  <c r="E2753" i="2"/>
  <c r="F2753" i="2" s="1"/>
  <c r="E2746" i="2"/>
  <c r="F2746" i="2" s="1"/>
  <c r="D2746" i="2"/>
  <c r="D2738" i="2"/>
  <c r="E2738" i="2"/>
  <c r="F2738" i="2" s="1"/>
  <c r="E2730" i="2"/>
  <c r="F2730" i="2" s="1"/>
  <c r="D2730" i="2"/>
  <c r="D2722" i="2"/>
  <c r="E2722" i="2"/>
  <c r="F2722" i="2" s="1"/>
  <c r="E2710" i="2"/>
  <c r="F2710" i="2" s="1"/>
  <c r="D2710" i="2"/>
  <c r="D2702" i="2"/>
  <c r="E2702" i="2"/>
  <c r="F2702" i="2" s="1"/>
  <c r="D2690" i="2"/>
  <c r="E2690" i="2"/>
  <c r="F2690" i="2" s="1"/>
  <c r="D2680" i="2"/>
  <c r="E2680" i="2"/>
  <c r="F2680" i="2" s="1"/>
  <c r="D2672" i="2"/>
  <c r="E2672" i="2"/>
  <c r="F2672" i="2" s="1"/>
  <c r="D2665" i="2"/>
  <c r="E2665" i="2"/>
  <c r="F2665" i="2" s="1"/>
  <c r="D2649" i="2"/>
  <c r="E2649" i="2"/>
  <c r="F2649" i="2" s="1"/>
  <c r="D2639" i="2"/>
  <c r="E2639" i="2"/>
  <c r="F2639" i="2" s="1"/>
  <c r="D2631" i="2"/>
  <c r="E2631" i="2"/>
  <c r="F2631" i="2" s="1"/>
  <c r="D2623" i="2"/>
  <c r="E2623" i="2"/>
  <c r="F2623" i="2" s="1"/>
  <c r="D2613" i="2"/>
  <c r="E2613" i="2"/>
  <c r="F2613" i="2" s="1"/>
  <c r="D2599" i="2"/>
  <c r="E2599" i="2"/>
  <c r="F2599" i="2" s="1"/>
  <c r="D2591" i="2"/>
  <c r="E2591" i="2"/>
  <c r="F2591" i="2" s="1"/>
  <c r="D2583" i="2"/>
  <c r="E2583" i="2"/>
  <c r="F2583" i="2" s="1"/>
  <c r="E2574" i="2"/>
  <c r="F2574" i="2" s="1"/>
  <c r="D2574" i="2"/>
  <c r="D2566" i="2"/>
  <c r="E2566" i="2"/>
  <c r="F2566" i="2" s="1"/>
  <c r="D2558" i="2"/>
  <c r="E2558" i="2"/>
  <c r="F2558" i="2" s="1"/>
  <c r="D2551" i="2"/>
  <c r="E2551" i="2"/>
  <c r="F2551" i="2" s="1"/>
  <c r="D2542" i="2"/>
  <c r="E2542" i="2"/>
  <c r="F2542" i="2" s="1"/>
  <c r="D2535" i="2"/>
  <c r="E2535" i="2"/>
  <c r="F2535" i="2" s="1"/>
  <c r="E2528" i="2"/>
  <c r="F2528" i="2" s="1"/>
  <c r="D2528" i="2"/>
  <c r="E2520" i="2"/>
  <c r="F2520" i="2" s="1"/>
  <c r="D2520" i="2"/>
  <c r="E2512" i="2"/>
  <c r="F2512" i="2" s="1"/>
  <c r="D2512" i="2"/>
  <c r="E2504" i="2"/>
  <c r="F2504" i="2" s="1"/>
  <c r="D2504" i="2"/>
  <c r="E2495" i="2"/>
  <c r="F2495" i="2" s="1"/>
  <c r="D2495" i="2"/>
  <c r="E2487" i="2"/>
  <c r="F2487" i="2" s="1"/>
  <c r="D2487" i="2"/>
  <c r="D2479" i="2"/>
  <c r="E2479" i="2"/>
  <c r="F2479" i="2" s="1"/>
  <c r="E2471" i="2"/>
  <c r="F2471" i="2" s="1"/>
  <c r="D2471" i="2"/>
  <c r="E2462" i="2"/>
  <c r="F2462" i="2" s="1"/>
  <c r="D2462" i="2"/>
  <c r="E2454" i="2"/>
  <c r="F2454" i="2" s="1"/>
  <c r="D2454" i="2"/>
  <c r="E2446" i="2"/>
  <c r="F2446" i="2" s="1"/>
  <c r="D2446" i="2"/>
  <c r="E2438" i="2"/>
  <c r="F2438" i="2" s="1"/>
  <c r="D2438" i="2"/>
  <c r="E2428" i="2"/>
  <c r="F2428" i="2" s="1"/>
  <c r="D2428" i="2"/>
  <c r="E2420" i="2"/>
  <c r="F2420" i="2" s="1"/>
  <c r="D2420" i="2"/>
  <c r="E2413" i="2"/>
  <c r="F2413" i="2" s="1"/>
  <c r="D2413" i="2"/>
  <c r="E2406" i="2"/>
  <c r="F2406" i="2" s="1"/>
  <c r="D2406" i="2"/>
  <c r="E2397" i="2"/>
  <c r="F2397" i="2" s="1"/>
  <c r="D2397" i="2"/>
  <c r="E2389" i="2"/>
  <c r="F2389" i="2" s="1"/>
  <c r="D2389" i="2"/>
  <c r="E2377" i="2"/>
  <c r="F2377" i="2" s="1"/>
  <c r="D2377" i="2"/>
  <c r="E2363" i="2"/>
  <c r="F2363" i="2" s="1"/>
  <c r="D2363" i="2"/>
  <c r="E2354" i="2"/>
  <c r="F2354" i="2" s="1"/>
  <c r="D2354" i="2"/>
  <c r="D2346" i="2"/>
  <c r="E2346" i="2"/>
  <c r="F2346" i="2" s="1"/>
  <c r="E2338" i="2"/>
  <c r="F2338" i="2" s="1"/>
  <c r="D2338" i="2"/>
  <c r="E2329" i="2"/>
  <c r="F2329" i="2" s="1"/>
  <c r="D2329" i="2"/>
  <c r="D2322" i="2"/>
  <c r="E2322" i="2"/>
  <c r="F2322" i="2" s="1"/>
  <c r="D2312" i="2"/>
  <c r="E2312" i="2"/>
  <c r="F2312" i="2" s="1"/>
  <c r="D2304" i="2"/>
  <c r="E2304" i="2"/>
  <c r="F2304" i="2" s="1"/>
  <c r="E2294" i="2"/>
  <c r="F2294" i="2" s="1"/>
  <c r="D2294" i="2"/>
  <c r="E2285" i="2"/>
  <c r="F2285" i="2" s="1"/>
  <c r="D2285" i="2"/>
  <c r="E2272" i="2"/>
  <c r="F2272" i="2" s="1"/>
  <c r="D2272" i="2"/>
  <c r="E2264" i="2"/>
  <c r="F2264" i="2" s="1"/>
  <c r="D2264" i="2"/>
  <c r="E2255" i="2"/>
  <c r="F2255" i="2" s="1"/>
  <c r="D2255" i="2"/>
  <c r="E2247" i="2"/>
  <c r="F2247" i="2" s="1"/>
  <c r="D2247" i="2"/>
  <c r="E2239" i="2"/>
  <c r="F2239" i="2" s="1"/>
  <c r="D2239" i="2"/>
  <c r="E2230" i="2"/>
  <c r="F2230" i="2" s="1"/>
  <c r="D2230" i="2"/>
  <c r="E2212" i="2"/>
  <c r="F2212" i="2" s="1"/>
  <c r="D2212" i="2"/>
  <c r="E2204" i="2"/>
  <c r="F2204" i="2" s="1"/>
  <c r="D2204" i="2"/>
  <c r="D2196" i="2"/>
  <c r="E2196" i="2"/>
  <c r="F2196" i="2" s="1"/>
  <c r="E2188" i="2"/>
  <c r="F2188" i="2" s="1"/>
  <c r="D2188" i="2"/>
  <c r="E2178" i="2"/>
  <c r="F2178" i="2" s="1"/>
  <c r="D2178" i="2"/>
  <c r="E2170" i="2"/>
  <c r="F2170" i="2" s="1"/>
  <c r="D2170" i="2"/>
  <c r="D2161" i="2"/>
  <c r="E2161" i="2"/>
  <c r="F2161" i="2" s="1"/>
  <c r="E2152" i="2"/>
  <c r="F2152" i="2" s="1"/>
  <c r="D2152" i="2"/>
  <c r="E2143" i="2"/>
  <c r="F2143" i="2" s="1"/>
  <c r="D2143" i="2"/>
  <c r="D2132" i="2"/>
  <c r="E2132" i="2"/>
  <c r="F2132" i="2" s="1"/>
  <c r="E2123" i="2"/>
  <c r="F2123" i="2" s="1"/>
  <c r="D2123" i="2"/>
  <c r="D2115" i="2"/>
  <c r="E2115" i="2"/>
  <c r="F2115" i="2" s="1"/>
  <c r="E2103" i="2"/>
  <c r="F2103" i="2" s="1"/>
  <c r="D2103" i="2"/>
  <c r="D2093" i="2"/>
  <c r="E2093" i="2"/>
  <c r="F2093" i="2" s="1"/>
  <c r="E2085" i="2"/>
  <c r="F2085" i="2" s="1"/>
  <c r="D2085" i="2"/>
  <c r="E2075" i="2"/>
  <c r="F2075" i="2" s="1"/>
  <c r="D2075" i="2"/>
  <c r="D2067" i="2"/>
  <c r="E2067" i="2"/>
  <c r="F2067" i="2" s="1"/>
  <c r="E2059" i="2"/>
  <c r="F2059" i="2" s="1"/>
  <c r="D2059" i="2"/>
  <c r="D2051" i="2"/>
  <c r="E2051" i="2"/>
  <c r="F2051" i="2" s="1"/>
  <c r="E2040" i="2"/>
  <c r="F2040" i="2" s="1"/>
  <c r="D2040" i="2"/>
  <c r="D2032" i="2"/>
  <c r="E2032" i="2"/>
  <c r="F2032" i="2" s="1"/>
  <c r="E2024" i="2"/>
  <c r="F2024" i="2" s="1"/>
  <c r="D2024" i="2"/>
  <c r="D2015" i="2"/>
  <c r="E2015" i="2"/>
  <c r="F2015" i="2" s="1"/>
  <c r="D2007" i="2"/>
  <c r="E2007" i="2"/>
  <c r="F2007" i="2" s="1"/>
  <c r="D2001" i="2"/>
  <c r="E2001" i="2"/>
  <c r="F2001" i="2" s="1"/>
  <c r="E1992" i="2"/>
  <c r="F1992" i="2" s="1"/>
  <c r="D1992" i="2"/>
  <c r="E1982" i="2"/>
  <c r="F1982" i="2" s="1"/>
  <c r="D1982" i="2"/>
  <c r="E1974" i="2"/>
  <c r="F1974" i="2" s="1"/>
  <c r="D1974" i="2"/>
  <c r="E1962" i="2"/>
  <c r="F1962" i="2" s="1"/>
  <c r="D1962" i="2"/>
  <c r="E1954" i="2"/>
  <c r="F1954" i="2" s="1"/>
  <c r="D1954" i="2"/>
  <c r="E1944" i="2"/>
  <c r="F1944" i="2" s="1"/>
  <c r="D1944" i="2"/>
  <c r="E1935" i="2"/>
  <c r="F1935" i="2" s="1"/>
  <c r="D1935" i="2"/>
  <c r="D1927" i="2"/>
  <c r="E1927" i="2"/>
  <c r="F1927" i="2" s="1"/>
  <c r="D1918" i="2"/>
  <c r="E1918" i="2"/>
  <c r="F1918" i="2" s="1"/>
  <c r="E1910" i="2"/>
  <c r="F1910" i="2" s="1"/>
  <c r="D1910" i="2"/>
  <c r="D1902" i="2"/>
  <c r="E1902" i="2"/>
  <c r="F1902" i="2" s="1"/>
  <c r="D1894" i="2"/>
  <c r="E1894" i="2"/>
  <c r="F1894" i="2" s="1"/>
  <c r="E1886" i="2"/>
  <c r="F1886" i="2" s="1"/>
  <c r="D1886" i="2"/>
  <c r="E1875" i="2"/>
  <c r="F1875" i="2" s="1"/>
  <c r="D1875" i="2"/>
  <c r="E1867" i="2"/>
  <c r="F1867" i="2" s="1"/>
  <c r="D1867" i="2"/>
  <c r="E1857" i="2"/>
  <c r="F1857" i="2" s="1"/>
  <c r="D1857" i="2"/>
  <c r="E1848" i="2"/>
  <c r="F1848" i="2" s="1"/>
  <c r="D1848" i="2"/>
  <c r="E1838" i="2"/>
  <c r="F1838" i="2" s="1"/>
  <c r="D1838" i="2"/>
  <c r="E1821" i="2"/>
  <c r="F1821" i="2" s="1"/>
  <c r="D1821" i="2"/>
  <c r="E1812" i="2"/>
  <c r="F1812" i="2" s="1"/>
  <c r="D1812" i="2"/>
  <c r="D1802" i="2"/>
  <c r="E1802" i="2"/>
  <c r="F1802" i="2" s="1"/>
  <c r="E1794" i="2"/>
  <c r="F1794" i="2" s="1"/>
  <c r="D1794" i="2"/>
  <c r="E1784" i="2"/>
  <c r="F1784" i="2" s="1"/>
  <c r="D1784" i="2"/>
  <c r="E1775" i="2"/>
  <c r="F1775" i="2" s="1"/>
  <c r="D1775" i="2"/>
  <c r="E1764" i="2"/>
  <c r="F1764" i="2" s="1"/>
  <c r="D1764" i="2"/>
  <c r="E1755" i="2"/>
  <c r="F1755" i="2" s="1"/>
  <c r="D1755" i="2"/>
  <c r="D1746" i="2"/>
  <c r="E1746" i="2"/>
  <c r="F1746" i="2" s="1"/>
  <c r="E1736" i="2"/>
  <c r="F1736" i="2" s="1"/>
  <c r="D1736" i="2"/>
  <c r="E1726" i="2"/>
  <c r="F1726" i="2" s="1"/>
  <c r="D1726" i="2"/>
  <c r="E1718" i="2"/>
  <c r="F1718" i="2" s="1"/>
  <c r="D1718" i="2"/>
  <c r="E1709" i="2"/>
  <c r="F1709" i="2" s="1"/>
  <c r="D1709" i="2"/>
  <c r="E1701" i="2"/>
  <c r="F1701" i="2" s="1"/>
  <c r="D1701" i="2"/>
  <c r="E1691" i="2"/>
  <c r="F1691" i="2" s="1"/>
  <c r="D1691" i="2"/>
  <c r="E1684" i="2"/>
  <c r="F1684" i="2" s="1"/>
  <c r="D1684" i="2"/>
  <c r="E1676" i="2"/>
  <c r="F1676" i="2" s="1"/>
  <c r="D1676" i="2"/>
  <c r="E1668" i="2"/>
  <c r="F1668" i="2" s="1"/>
  <c r="D1668" i="2"/>
  <c r="E1657" i="2"/>
  <c r="F1657" i="2" s="1"/>
  <c r="D1657" i="2"/>
  <c r="E1649" i="2"/>
  <c r="F1649" i="2" s="1"/>
  <c r="D1649" i="2"/>
  <c r="E1636" i="2"/>
  <c r="F1636" i="2" s="1"/>
  <c r="D1636" i="2"/>
  <c r="E1629" i="2"/>
  <c r="F1629" i="2" s="1"/>
  <c r="D1629" i="2"/>
  <c r="E1620" i="2"/>
  <c r="F1620" i="2" s="1"/>
  <c r="D1620" i="2"/>
  <c r="E1612" i="2"/>
  <c r="F1612" i="2" s="1"/>
  <c r="D1612" i="2"/>
  <c r="E1604" i="2"/>
  <c r="F1604" i="2" s="1"/>
  <c r="D1604" i="2"/>
  <c r="E1596" i="2"/>
  <c r="F1596" i="2" s="1"/>
  <c r="D1596" i="2"/>
  <c r="E1588" i="2"/>
  <c r="F1588" i="2" s="1"/>
  <c r="D1588" i="2"/>
  <c r="E1579" i="2"/>
  <c r="F1579" i="2" s="1"/>
  <c r="D1579" i="2"/>
  <c r="E1571" i="2"/>
  <c r="F1571" i="2" s="1"/>
  <c r="D1571" i="2"/>
  <c r="E1563" i="2"/>
  <c r="F1563" i="2" s="1"/>
  <c r="D1563" i="2"/>
  <c r="D1556" i="2"/>
  <c r="E1556" i="2"/>
  <c r="F1556" i="2" s="1"/>
  <c r="E1548" i="2"/>
  <c r="F1548" i="2" s="1"/>
  <c r="D1548" i="2"/>
  <c r="E1541" i="2"/>
  <c r="F1541" i="2" s="1"/>
  <c r="D1541" i="2"/>
  <c r="E1529" i="2"/>
  <c r="F1529" i="2" s="1"/>
  <c r="D1529" i="2"/>
  <c r="E1521" i="2"/>
  <c r="F1521" i="2" s="1"/>
  <c r="D1521" i="2"/>
  <c r="E1513" i="2"/>
  <c r="F1513" i="2" s="1"/>
  <c r="D1513" i="2"/>
  <c r="E1505" i="2"/>
  <c r="F1505" i="2" s="1"/>
  <c r="D1505" i="2"/>
  <c r="E1490" i="2"/>
  <c r="F1490" i="2" s="1"/>
  <c r="D1490" i="2"/>
  <c r="E1482" i="2"/>
  <c r="F1482" i="2" s="1"/>
  <c r="D1482" i="2"/>
  <c r="E1474" i="2"/>
  <c r="F1474" i="2" s="1"/>
  <c r="D1474" i="2"/>
  <c r="E1466" i="2"/>
  <c r="F1466" i="2" s="1"/>
  <c r="D1466" i="2"/>
  <c r="E1458" i="2"/>
  <c r="F1458" i="2" s="1"/>
  <c r="D1458" i="2"/>
  <c r="E1451" i="2"/>
  <c r="F1451" i="2" s="1"/>
  <c r="D1451" i="2"/>
  <c r="E1443" i="2"/>
  <c r="F1443" i="2" s="1"/>
  <c r="D1443" i="2"/>
  <c r="E1435" i="2"/>
  <c r="F1435" i="2" s="1"/>
  <c r="D1435" i="2"/>
  <c r="E1427" i="2"/>
  <c r="F1427" i="2" s="1"/>
  <c r="D1427" i="2"/>
  <c r="E1419" i="2"/>
  <c r="F1419" i="2" s="1"/>
  <c r="D1419" i="2"/>
  <c r="D1411" i="2"/>
  <c r="E1411" i="2"/>
  <c r="F1411" i="2" s="1"/>
  <c r="D1403" i="2"/>
  <c r="E1403" i="2"/>
  <c r="F1403" i="2" s="1"/>
  <c r="E1395" i="2"/>
  <c r="F1395" i="2" s="1"/>
  <c r="D1395" i="2"/>
  <c r="E1385" i="2"/>
  <c r="F1385" i="2" s="1"/>
  <c r="D1385" i="2"/>
  <c r="E1370" i="2"/>
  <c r="F1370" i="2" s="1"/>
  <c r="D1370" i="2"/>
  <c r="D1361" i="2"/>
  <c r="E1361" i="2"/>
  <c r="F1361" i="2" s="1"/>
  <c r="E1354" i="2"/>
  <c r="F1354" i="2" s="1"/>
  <c r="D1354" i="2"/>
  <c r="E1347" i="2"/>
  <c r="F1347" i="2" s="1"/>
  <c r="D1347" i="2"/>
  <c r="E1334" i="2"/>
  <c r="F1334" i="2" s="1"/>
  <c r="D1334" i="2"/>
  <c r="E1326" i="2"/>
  <c r="F1326" i="2" s="1"/>
  <c r="D1326" i="2"/>
  <c r="E1318" i="2"/>
  <c r="F1318" i="2" s="1"/>
  <c r="D1318" i="2"/>
  <c r="D1309" i="2"/>
  <c r="E1309" i="2"/>
  <c r="F1309" i="2" s="1"/>
  <c r="E1301" i="2"/>
  <c r="F1301" i="2" s="1"/>
  <c r="D1301" i="2"/>
  <c r="E1292" i="2"/>
  <c r="F1292" i="2" s="1"/>
  <c r="D1292" i="2"/>
  <c r="E1283" i="2"/>
  <c r="F1283" i="2" s="1"/>
  <c r="D1283" i="2"/>
  <c r="E1274" i="2"/>
  <c r="F1274" i="2" s="1"/>
  <c r="D1274" i="2"/>
  <c r="E1266" i="2"/>
  <c r="F1266" i="2" s="1"/>
  <c r="D1266" i="2"/>
  <c r="E1258" i="2"/>
  <c r="F1258" i="2" s="1"/>
  <c r="D1258" i="2"/>
  <c r="E1248" i="2"/>
  <c r="F1248" i="2" s="1"/>
  <c r="D1248" i="2"/>
  <c r="E1237" i="2"/>
  <c r="F1237" i="2" s="1"/>
  <c r="D1237" i="2"/>
  <c r="D1224" i="2"/>
  <c r="E1224" i="2"/>
  <c r="F1224" i="2" s="1"/>
  <c r="E1207" i="2"/>
  <c r="F1207" i="2" s="1"/>
  <c r="D1207" i="2"/>
  <c r="E1198" i="2"/>
  <c r="F1198" i="2" s="1"/>
  <c r="D1198" i="2"/>
  <c r="E1189" i="2"/>
  <c r="F1189" i="2" s="1"/>
  <c r="D1189" i="2"/>
  <c r="E1180" i="2"/>
  <c r="F1180" i="2" s="1"/>
  <c r="D1180" i="2"/>
  <c r="E1172" i="2"/>
  <c r="F1172" i="2" s="1"/>
  <c r="D1172" i="2"/>
  <c r="E1161" i="2"/>
  <c r="F1161" i="2" s="1"/>
  <c r="D1161" i="2"/>
  <c r="E1152" i="2"/>
  <c r="F1152" i="2" s="1"/>
  <c r="D1152" i="2"/>
  <c r="D1141" i="2"/>
  <c r="E1141" i="2"/>
  <c r="F1141" i="2" s="1"/>
  <c r="E1132" i="2"/>
  <c r="F1132" i="2" s="1"/>
  <c r="D1132" i="2"/>
  <c r="E1122" i="2"/>
  <c r="F1122" i="2" s="1"/>
  <c r="D1122" i="2"/>
  <c r="E1111" i="2"/>
  <c r="F1111" i="2" s="1"/>
  <c r="D1111" i="2"/>
  <c r="E1098" i="2"/>
  <c r="F1098" i="2" s="1"/>
  <c r="D1098" i="2"/>
  <c r="D1082" i="2"/>
  <c r="E1082" i="2"/>
  <c r="F1082" i="2" s="1"/>
  <c r="D1071" i="2"/>
  <c r="E1071" i="2"/>
  <c r="F1071" i="2" s="1"/>
  <c r="E1061" i="2"/>
  <c r="F1061" i="2" s="1"/>
  <c r="D1061" i="2"/>
  <c r="E1051" i="2"/>
  <c r="F1051" i="2" s="1"/>
  <c r="D1051" i="2"/>
  <c r="D1040" i="2"/>
  <c r="E1040" i="2"/>
  <c r="F1040" i="2" s="1"/>
  <c r="D1031" i="2"/>
  <c r="E1031" i="2"/>
  <c r="F1031" i="2" s="1"/>
  <c r="E1023" i="2"/>
  <c r="F1023" i="2" s="1"/>
  <c r="D1023" i="2"/>
  <c r="E1014" i="2"/>
  <c r="F1014" i="2" s="1"/>
  <c r="D1014" i="2"/>
  <c r="D1005" i="2"/>
  <c r="E1005" i="2"/>
  <c r="F1005" i="2" s="1"/>
  <c r="E996" i="2"/>
  <c r="F996" i="2" s="1"/>
  <c r="D996" i="2"/>
  <c r="D988" i="2"/>
  <c r="E988" i="2"/>
  <c r="F988" i="2" s="1"/>
  <c r="E981" i="2"/>
  <c r="F981" i="2" s="1"/>
  <c r="D981" i="2"/>
  <c r="E974" i="2"/>
  <c r="F974" i="2" s="1"/>
  <c r="D974" i="2"/>
  <c r="E962" i="2"/>
  <c r="F962" i="2" s="1"/>
  <c r="D962" i="2"/>
  <c r="E953" i="2"/>
  <c r="F953" i="2" s="1"/>
  <c r="D953" i="2"/>
  <c r="E944" i="2"/>
  <c r="F944" i="2" s="1"/>
  <c r="D944" i="2"/>
  <c r="E936" i="2"/>
  <c r="F936" i="2" s="1"/>
  <c r="D936" i="2"/>
  <c r="E930" i="2"/>
  <c r="F930" i="2" s="1"/>
  <c r="D930" i="2"/>
  <c r="E920" i="2"/>
  <c r="F920" i="2" s="1"/>
  <c r="D920" i="2"/>
  <c r="D911" i="2"/>
  <c r="E911" i="2"/>
  <c r="F911" i="2" s="1"/>
  <c r="D904" i="2"/>
  <c r="E904" i="2"/>
  <c r="F904" i="2" s="1"/>
  <c r="E896" i="2"/>
  <c r="F896" i="2" s="1"/>
  <c r="D896" i="2"/>
  <c r="E886" i="2"/>
  <c r="F886" i="2" s="1"/>
  <c r="D886" i="2"/>
  <c r="E876" i="2"/>
  <c r="F876" i="2" s="1"/>
  <c r="D876" i="2"/>
  <c r="E867" i="2"/>
  <c r="F867" i="2" s="1"/>
  <c r="D867" i="2"/>
  <c r="E859" i="2"/>
  <c r="F859" i="2" s="1"/>
  <c r="D859" i="2"/>
  <c r="D851" i="2"/>
  <c r="E851" i="2"/>
  <c r="F851" i="2" s="1"/>
  <c r="E842" i="2"/>
  <c r="F842" i="2" s="1"/>
  <c r="D842" i="2"/>
  <c r="E832" i="2"/>
  <c r="F832" i="2" s="1"/>
  <c r="D832" i="2"/>
  <c r="E822" i="2"/>
  <c r="F822" i="2" s="1"/>
  <c r="D822" i="2"/>
  <c r="E814" i="2"/>
  <c r="F814" i="2" s="1"/>
  <c r="D814" i="2"/>
  <c r="E806" i="2"/>
  <c r="F806" i="2" s="1"/>
  <c r="D806" i="2"/>
  <c r="E797" i="2"/>
  <c r="F797" i="2" s="1"/>
  <c r="D797" i="2"/>
  <c r="E788" i="2"/>
  <c r="F788" i="2" s="1"/>
  <c r="D788" i="2"/>
  <c r="E768" i="2"/>
  <c r="F768" i="2" s="1"/>
  <c r="D768" i="2"/>
  <c r="E760" i="2"/>
  <c r="F760" i="2" s="1"/>
  <c r="D760" i="2"/>
  <c r="E752" i="2"/>
  <c r="F752" i="2" s="1"/>
  <c r="D752" i="2"/>
  <c r="E744" i="2"/>
  <c r="F744" i="2" s="1"/>
  <c r="D744" i="2"/>
  <c r="E735" i="2"/>
  <c r="F735" i="2" s="1"/>
  <c r="D735" i="2"/>
  <c r="E726" i="2"/>
  <c r="F726" i="2" s="1"/>
  <c r="D726" i="2"/>
  <c r="E718" i="2"/>
  <c r="F718" i="2" s="1"/>
  <c r="D718" i="2"/>
  <c r="E710" i="2"/>
  <c r="F710" i="2" s="1"/>
  <c r="D710" i="2"/>
  <c r="D704" i="2"/>
  <c r="E704" i="2"/>
  <c r="F704" i="2" s="1"/>
  <c r="E696" i="2"/>
  <c r="F696" i="2" s="1"/>
  <c r="D696" i="2"/>
  <c r="E688" i="2"/>
  <c r="F688" i="2" s="1"/>
  <c r="D688" i="2"/>
  <c r="E679" i="2"/>
  <c r="F679" i="2" s="1"/>
  <c r="D679" i="2"/>
  <c r="E670" i="2"/>
  <c r="F670" i="2" s="1"/>
  <c r="D670" i="2"/>
  <c r="E664" i="2"/>
  <c r="F664" i="2" s="1"/>
  <c r="D664" i="2"/>
  <c r="E657" i="2"/>
  <c r="F657" i="2" s="1"/>
  <c r="D657" i="2"/>
  <c r="E647" i="2"/>
  <c r="F647" i="2" s="1"/>
  <c r="D647" i="2"/>
  <c r="D639" i="2"/>
  <c r="E639" i="2"/>
  <c r="F639" i="2" s="1"/>
  <c r="E630" i="2"/>
  <c r="F630" i="2" s="1"/>
  <c r="D630" i="2"/>
  <c r="D621" i="2"/>
  <c r="E621" i="2"/>
  <c r="F621" i="2" s="1"/>
  <c r="E613" i="2"/>
  <c r="F613" i="2" s="1"/>
  <c r="D613" i="2"/>
  <c r="E604" i="2"/>
  <c r="F604" i="2" s="1"/>
  <c r="D604" i="2"/>
  <c r="E597" i="2"/>
  <c r="F597" i="2" s="1"/>
  <c r="D597" i="2"/>
  <c r="E589" i="2"/>
  <c r="F589" i="2" s="1"/>
  <c r="D589" i="2"/>
  <c r="E579" i="2"/>
  <c r="F579" i="2" s="1"/>
  <c r="D579" i="2"/>
  <c r="E569" i="2"/>
  <c r="F569" i="2" s="1"/>
  <c r="D569" i="2"/>
  <c r="E555" i="2"/>
  <c r="F555" i="2" s="1"/>
  <c r="D555" i="2"/>
  <c r="E545" i="2"/>
  <c r="F545" i="2" s="1"/>
  <c r="D545" i="2"/>
  <c r="E536" i="2"/>
  <c r="F536" i="2" s="1"/>
  <c r="D536" i="2"/>
  <c r="E528" i="2"/>
  <c r="F528" i="2" s="1"/>
  <c r="D528" i="2"/>
  <c r="E520" i="2"/>
  <c r="F520" i="2" s="1"/>
  <c r="D520" i="2"/>
  <c r="E510" i="2"/>
  <c r="F510" i="2" s="1"/>
  <c r="D510" i="2"/>
  <c r="E501" i="2"/>
  <c r="F501" i="2" s="1"/>
  <c r="D501" i="2"/>
  <c r="E492" i="2"/>
  <c r="F492" i="2" s="1"/>
  <c r="D492" i="2"/>
  <c r="E484" i="2"/>
  <c r="F484" i="2" s="1"/>
  <c r="D484" i="2"/>
  <c r="D3173" i="2"/>
  <c r="E3173" i="2"/>
  <c r="F3173" i="2" s="1"/>
  <c r="E3115" i="2"/>
  <c r="F3115" i="2" s="1"/>
  <c r="D3115" i="2"/>
  <c r="E3057" i="2"/>
  <c r="F3057" i="2" s="1"/>
  <c r="D3057" i="2"/>
  <c r="E3009" i="2"/>
  <c r="F3009" i="2" s="1"/>
  <c r="D3009" i="2"/>
  <c r="D2955" i="2"/>
  <c r="E2955" i="2"/>
  <c r="F2955" i="2" s="1"/>
  <c r="E2895" i="2"/>
  <c r="F2895" i="2" s="1"/>
  <c r="D2895" i="2"/>
  <c r="D2850" i="2"/>
  <c r="E2850" i="2"/>
  <c r="F2850" i="2" s="1"/>
  <c r="D2803" i="2"/>
  <c r="E2803" i="2"/>
  <c r="F2803" i="2" s="1"/>
  <c r="E2757" i="2"/>
  <c r="F2757" i="2" s="1"/>
  <c r="D2757" i="2"/>
  <c r="D2706" i="2"/>
  <c r="E2706" i="2"/>
  <c r="F2706" i="2" s="1"/>
  <c r="E2653" i="2"/>
  <c r="F2653" i="2" s="1"/>
  <c r="D2653" i="2"/>
  <c r="D2603" i="2"/>
  <c r="E2603" i="2"/>
  <c r="F2603" i="2" s="1"/>
  <c r="E2555" i="2"/>
  <c r="F2555" i="2" s="1"/>
  <c r="D2555" i="2"/>
  <c r="E2508" i="2"/>
  <c r="F2508" i="2" s="1"/>
  <c r="D2508" i="2"/>
  <c r="E2466" i="2"/>
  <c r="F2466" i="2" s="1"/>
  <c r="D2466" i="2"/>
  <c r="E2393" i="2"/>
  <c r="F2393" i="2" s="1"/>
  <c r="D2393" i="2"/>
  <c r="D2342" i="2"/>
  <c r="E2342" i="2"/>
  <c r="F2342" i="2" s="1"/>
  <c r="E2298" i="2"/>
  <c r="F2298" i="2" s="1"/>
  <c r="D2298" i="2"/>
  <c r="D2243" i="2"/>
  <c r="E2243" i="2"/>
  <c r="F2243" i="2" s="1"/>
  <c r="E2200" i="2"/>
  <c r="F2200" i="2" s="1"/>
  <c r="D2200" i="2"/>
  <c r="E2098" i="2"/>
  <c r="F2098" i="2" s="1"/>
  <c r="D2098" i="2"/>
  <c r="E2047" i="2"/>
  <c r="F2047" i="2" s="1"/>
  <c r="D2047" i="2"/>
  <c r="D1997" i="2"/>
  <c r="E1997" i="2"/>
  <c r="F1997" i="2" s="1"/>
  <c r="E1958" i="2"/>
  <c r="F1958" i="2" s="1"/>
  <c r="D1958" i="2"/>
  <c r="E1852" i="2"/>
  <c r="F1852" i="2" s="1"/>
  <c r="D1852" i="2"/>
  <c r="E1808" i="2"/>
  <c r="F1808" i="2" s="1"/>
  <c r="D1808" i="2"/>
  <c r="E1751" i="2"/>
  <c r="F1751" i="2" s="1"/>
  <c r="D1751" i="2"/>
  <c r="E1687" i="2"/>
  <c r="F1687" i="2" s="1"/>
  <c r="D1687" i="2"/>
  <c r="E1584" i="2"/>
  <c r="F1584" i="2" s="1"/>
  <c r="D1584" i="2"/>
  <c r="E1537" i="2"/>
  <c r="F1537" i="2" s="1"/>
  <c r="D1537" i="2"/>
  <c r="E1494" i="2"/>
  <c r="F1494" i="2" s="1"/>
  <c r="D1494" i="2"/>
  <c r="E1454" i="2"/>
  <c r="F1454" i="2" s="1"/>
  <c r="D1454" i="2"/>
  <c r="D1407" i="2"/>
  <c r="E1407" i="2"/>
  <c r="F1407" i="2" s="1"/>
  <c r="E1357" i="2"/>
  <c r="F1357" i="2" s="1"/>
  <c r="D1357" i="2"/>
  <c r="E1322" i="2"/>
  <c r="F1322" i="2" s="1"/>
  <c r="D1322" i="2"/>
  <c r="E1270" i="2"/>
  <c r="F1270" i="2" s="1"/>
  <c r="D1270" i="2"/>
  <c r="E1220" i="2"/>
  <c r="F1220" i="2" s="1"/>
  <c r="D1220" i="2"/>
  <c r="E1165" i="2"/>
  <c r="F1165" i="2" s="1"/>
  <c r="D1165" i="2"/>
  <c r="E1107" i="2"/>
  <c r="F1107" i="2" s="1"/>
  <c r="D1107" i="2"/>
  <c r="E1047" i="2"/>
  <c r="F1047" i="2" s="1"/>
  <c r="D1047" i="2"/>
  <c r="D992" i="2"/>
  <c r="E992" i="2"/>
  <c r="F992" i="2" s="1"/>
  <c r="E940" i="2"/>
  <c r="F940" i="2" s="1"/>
  <c r="D940" i="2"/>
  <c r="E907" i="2"/>
  <c r="F907" i="2" s="1"/>
  <c r="D907" i="2"/>
  <c r="E855" i="2"/>
  <c r="F855" i="2" s="1"/>
  <c r="D855" i="2"/>
  <c r="E801" i="2"/>
  <c r="F801" i="2" s="1"/>
  <c r="D801" i="2"/>
  <c r="E756" i="2"/>
  <c r="F756" i="2" s="1"/>
  <c r="D756" i="2"/>
  <c r="E708" i="2"/>
  <c r="F708" i="2" s="1"/>
  <c r="D708" i="2"/>
  <c r="E674" i="2"/>
  <c r="F674" i="2" s="1"/>
  <c r="D674" i="2"/>
  <c r="E625" i="2"/>
  <c r="F625" i="2" s="1"/>
  <c r="D625" i="2"/>
  <c r="E574" i="2"/>
  <c r="F574" i="2" s="1"/>
  <c r="D574" i="2"/>
  <c r="E532" i="2"/>
  <c r="F532" i="2" s="1"/>
  <c r="D532" i="2"/>
  <c r="E3196" i="2"/>
  <c r="F3196" i="2" s="1"/>
  <c r="D3196" i="2"/>
  <c r="E3184" i="2"/>
  <c r="F3184" i="2" s="1"/>
  <c r="D3184" i="2"/>
  <c r="D3176" i="2"/>
  <c r="E3176" i="2"/>
  <c r="F3176" i="2" s="1"/>
  <c r="D3168" i="2"/>
  <c r="E3168" i="2"/>
  <c r="F3168" i="2" s="1"/>
  <c r="E3160" i="2"/>
  <c r="F3160" i="2" s="1"/>
  <c r="D3160" i="2"/>
  <c r="E3153" i="2"/>
  <c r="F3153" i="2" s="1"/>
  <c r="D3153" i="2"/>
  <c r="E3146" i="2"/>
  <c r="F3146" i="2" s="1"/>
  <c r="D3146" i="2"/>
  <c r="E3134" i="2"/>
  <c r="F3134" i="2" s="1"/>
  <c r="D3134" i="2"/>
  <c r="E3118" i="2"/>
  <c r="F3118" i="2" s="1"/>
  <c r="D3118" i="2"/>
  <c r="D3106" i="2"/>
  <c r="E3106" i="2"/>
  <c r="F3106" i="2" s="1"/>
  <c r="D3096" i="2"/>
  <c r="E3096" i="2"/>
  <c r="F3096" i="2" s="1"/>
  <c r="E3089" i="2"/>
  <c r="F3089" i="2" s="1"/>
  <c r="D3089" i="2"/>
  <c r="E3078" i="2"/>
  <c r="F3078" i="2" s="1"/>
  <c r="D3078" i="2"/>
  <c r="E3069" i="2"/>
  <c r="F3069" i="2" s="1"/>
  <c r="D3069" i="2"/>
  <c r="E3060" i="2"/>
  <c r="F3060" i="2" s="1"/>
  <c r="D3060" i="2"/>
  <c r="E3052" i="2"/>
  <c r="F3052" i="2" s="1"/>
  <c r="D3052" i="2"/>
  <c r="E3044" i="2"/>
  <c r="F3044" i="2" s="1"/>
  <c r="D3044" i="2"/>
  <c r="D3037" i="2"/>
  <c r="E3037" i="2"/>
  <c r="F3037" i="2" s="1"/>
  <c r="D3029" i="2"/>
  <c r="E3029" i="2"/>
  <c r="F3029" i="2" s="1"/>
  <c r="E3020" i="2"/>
  <c r="F3020" i="2" s="1"/>
  <c r="D3020" i="2"/>
  <c r="E3012" i="2"/>
  <c r="F3012" i="2" s="1"/>
  <c r="D3012" i="2"/>
  <c r="E3004" i="2"/>
  <c r="F3004" i="2" s="1"/>
  <c r="D3004" i="2"/>
  <c r="E2991" i="2"/>
  <c r="F2991" i="2" s="1"/>
  <c r="D2991" i="2"/>
  <c r="E2983" i="2"/>
  <c r="F2983" i="2" s="1"/>
  <c r="D2983" i="2"/>
  <c r="E2975" i="2"/>
  <c r="F2975" i="2" s="1"/>
  <c r="D2975" i="2"/>
  <c r="D2966" i="2"/>
  <c r="E2966" i="2"/>
  <c r="F2966" i="2" s="1"/>
  <c r="D2958" i="2"/>
  <c r="E2958" i="2"/>
  <c r="F2958" i="2" s="1"/>
  <c r="E2950" i="2"/>
  <c r="F2950" i="2" s="1"/>
  <c r="D2950" i="2"/>
  <c r="E2940" i="2"/>
  <c r="F2940" i="2" s="1"/>
  <c r="D2940" i="2"/>
  <c r="E2927" i="2"/>
  <c r="F2927" i="2" s="1"/>
  <c r="D2927" i="2"/>
  <c r="E2920" i="2"/>
  <c r="F2920" i="2" s="1"/>
  <c r="D2920" i="2"/>
  <c r="D2911" i="2"/>
  <c r="E2911" i="2"/>
  <c r="F2911" i="2" s="1"/>
  <c r="E2898" i="2"/>
  <c r="F2898" i="2" s="1"/>
  <c r="D2898" i="2"/>
  <c r="D2890" i="2"/>
  <c r="E2890" i="2"/>
  <c r="F2890" i="2" s="1"/>
  <c r="E2882" i="2"/>
  <c r="F2882" i="2" s="1"/>
  <c r="D2882" i="2"/>
  <c r="E2875" i="2"/>
  <c r="F2875" i="2" s="1"/>
  <c r="D2875" i="2"/>
  <c r="E2868" i="2"/>
  <c r="F2868" i="2" s="1"/>
  <c r="D2868" i="2"/>
  <c r="E2860" i="2"/>
  <c r="F2860" i="2" s="1"/>
  <c r="D2860" i="2"/>
  <c r="D2853" i="2"/>
  <c r="E2853" i="2"/>
  <c r="F2853" i="2" s="1"/>
  <c r="E2846" i="2"/>
  <c r="F2846" i="2" s="1"/>
  <c r="D2846" i="2"/>
  <c r="E2838" i="2"/>
  <c r="F2838" i="2" s="1"/>
  <c r="D2838" i="2"/>
  <c r="E2829" i="2"/>
  <c r="F2829" i="2" s="1"/>
  <c r="D2829" i="2"/>
  <c r="D2823" i="2"/>
  <c r="E2823" i="2"/>
  <c r="F2823" i="2" s="1"/>
  <c r="E2814" i="2"/>
  <c r="F2814" i="2" s="1"/>
  <c r="D2814" i="2"/>
  <c r="D2806" i="2"/>
  <c r="E2806" i="2"/>
  <c r="F2806" i="2" s="1"/>
  <c r="D2798" i="2"/>
  <c r="E2798" i="2"/>
  <c r="F2798" i="2" s="1"/>
  <c r="D2788" i="2"/>
  <c r="E2788" i="2"/>
  <c r="F2788" i="2" s="1"/>
  <c r="D2771" i="2"/>
  <c r="E2771" i="2"/>
  <c r="F2771" i="2" s="1"/>
  <c r="D2760" i="2"/>
  <c r="E2760" i="2"/>
  <c r="F2760" i="2" s="1"/>
  <c r="D2752" i="2"/>
  <c r="E2752" i="2"/>
  <c r="F2752" i="2" s="1"/>
  <c r="E2745" i="2"/>
  <c r="F2745" i="2" s="1"/>
  <c r="D2745" i="2"/>
  <c r="D2737" i="2"/>
  <c r="E2737" i="2"/>
  <c r="F2737" i="2" s="1"/>
  <c r="D2729" i="2"/>
  <c r="E2729" i="2"/>
  <c r="F2729" i="2" s="1"/>
  <c r="D2721" i="2"/>
  <c r="E2721" i="2"/>
  <c r="F2721" i="2" s="1"/>
  <c r="E2709" i="2"/>
  <c r="F2709" i="2" s="1"/>
  <c r="D2709" i="2"/>
  <c r="E2697" i="2"/>
  <c r="F2697" i="2" s="1"/>
  <c r="D2697" i="2"/>
  <c r="E2689" i="2"/>
  <c r="F2689" i="2" s="1"/>
  <c r="D2689" i="2"/>
  <c r="E2679" i="2"/>
  <c r="F2679" i="2" s="1"/>
  <c r="D2679" i="2"/>
  <c r="E2671" i="2"/>
  <c r="F2671" i="2" s="1"/>
  <c r="D2671" i="2"/>
  <c r="E2664" i="2"/>
  <c r="F2664" i="2" s="1"/>
  <c r="D2664" i="2"/>
  <c r="D2657" i="2"/>
  <c r="E2657" i="2"/>
  <c r="F2657" i="2" s="1"/>
  <c r="E2648" i="2"/>
  <c r="F2648" i="2" s="1"/>
  <c r="D2648" i="2"/>
  <c r="E2638" i="2"/>
  <c r="F2638" i="2" s="1"/>
  <c r="D2638" i="2"/>
  <c r="E2630" i="2"/>
  <c r="F2630" i="2" s="1"/>
  <c r="D2630" i="2"/>
  <c r="E2622" i="2"/>
  <c r="F2622" i="2" s="1"/>
  <c r="D2622" i="2"/>
  <c r="E2612" i="2"/>
  <c r="F2612" i="2" s="1"/>
  <c r="D2612" i="2"/>
  <c r="E2605" i="2"/>
  <c r="F2605" i="2" s="1"/>
  <c r="D2605" i="2"/>
  <c r="E2598" i="2"/>
  <c r="F2598" i="2" s="1"/>
  <c r="D2598" i="2"/>
  <c r="E2590" i="2"/>
  <c r="F2590" i="2" s="1"/>
  <c r="D2590" i="2"/>
  <c r="E2582" i="2"/>
  <c r="F2582" i="2" s="1"/>
  <c r="D2582" i="2"/>
  <c r="D2573" i="2"/>
  <c r="E2573" i="2"/>
  <c r="F2573" i="2" s="1"/>
  <c r="D2565" i="2"/>
  <c r="E2565" i="2"/>
  <c r="F2565" i="2" s="1"/>
  <c r="E2557" i="2"/>
  <c r="F2557" i="2" s="1"/>
  <c r="D2557" i="2"/>
  <c r="D2550" i="2"/>
  <c r="E2550" i="2"/>
  <c r="F2550" i="2" s="1"/>
  <c r="E2541" i="2"/>
  <c r="F2541" i="2" s="1"/>
  <c r="D2541" i="2"/>
  <c r="D2527" i="2"/>
  <c r="E2527" i="2"/>
  <c r="F2527" i="2" s="1"/>
  <c r="D2519" i="2"/>
  <c r="E2519" i="2"/>
  <c r="F2519" i="2" s="1"/>
  <c r="E2511" i="2"/>
  <c r="F2511" i="2" s="1"/>
  <c r="D2511" i="2"/>
  <c r="E2503" i="2"/>
  <c r="F2503" i="2" s="1"/>
  <c r="D2503" i="2"/>
  <c r="E2494" i="2"/>
  <c r="F2494" i="2" s="1"/>
  <c r="D2494" i="2"/>
  <c r="E2486" i="2"/>
  <c r="F2486" i="2" s="1"/>
  <c r="D2486" i="2"/>
  <c r="E2470" i="2"/>
  <c r="F2470" i="2" s="1"/>
  <c r="D2470" i="2"/>
  <c r="E2461" i="2"/>
  <c r="F2461" i="2" s="1"/>
  <c r="D2461" i="2"/>
  <c r="E2445" i="2"/>
  <c r="F2445" i="2" s="1"/>
  <c r="D2445" i="2"/>
  <c r="E2427" i="2"/>
  <c r="F2427" i="2" s="1"/>
  <c r="D2427" i="2"/>
  <c r="E2419" i="2"/>
  <c r="F2419" i="2" s="1"/>
  <c r="D2419" i="2"/>
  <c r="E2412" i="2"/>
  <c r="F2412" i="2" s="1"/>
  <c r="D2412" i="2"/>
  <c r="E2405" i="2"/>
  <c r="F2405" i="2" s="1"/>
  <c r="D2405" i="2"/>
  <c r="E2396" i="2"/>
  <c r="F2396" i="2" s="1"/>
  <c r="D2396" i="2"/>
  <c r="E2388" i="2"/>
  <c r="F2388" i="2" s="1"/>
  <c r="D2388" i="2"/>
  <c r="E2376" i="2"/>
  <c r="F2376" i="2" s="1"/>
  <c r="D2376" i="2"/>
  <c r="D2362" i="2"/>
  <c r="E2362" i="2"/>
  <c r="F2362" i="2" s="1"/>
  <c r="E2353" i="2"/>
  <c r="F2353" i="2" s="1"/>
  <c r="D2353" i="2"/>
  <c r="E2345" i="2"/>
  <c r="F2345" i="2" s="1"/>
  <c r="D2345" i="2"/>
  <c r="D2337" i="2"/>
  <c r="E2337" i="2"/>
  <c r="F2337" i="2" s="1"/>
  <c r="E2328" i="2"/>
  <c r="F2328" i="2" s="1"/>
  <c r="D2328" i="2"/>
  <c r="E2321" i="2"/>
  <c r="F2321" i="2" s="1"/>
  <c r="D2321" i="2"/>
  <c r="E2311" i="2"/>
  <c r="F2311" i="2" s="1"/>
  <c r="D2311" i="2"/>
  <c r="E2303" i="2"/>
  <c r="F2303" i="2" s="1"/>
  <c r="D2303" i="2"/>
  <c r="D2293" i="2"/>
  <c r="E2293" i="2"/>
  <c r="F2293" i="2" s="1"/>
  <c r="E2284" i="2"/>
  <c r="F2284" i="2" s="1"/>
  <c r="D2284" i="2"/>
  <c r="D2271" i="2"/>
  <c r="E2271" i="2"/>
  <c r="F2271" i="2" s="1"/>
  <c r="E2263" i="2"/>
  <c r="F2263" i="2" s="1"/>
  <c r="D2263" i="2"/>
  <c r="E2254" i="2"/>
  <c r="F2254" i="2" s="1"/>
  <c r="D2254" i="2"/>
  <c r="D2246" i="2"/>
  <c r="E2246" i="2"/>
  <c r="F2246" i="2" s="1"/>
  <c r="E2238" i="2"/>
  <c r="F2238" i="2" s="1"/>
  <c r="D2238" i="2"/>
  <c r="E2229" i="2"/>
  <c r="F2229" i="2" s="1"/>
  <c r="D2229" i="2"/>
  <c r="E2222" i="2"/>
  <c r="F2222" i="2" s="1"/>
  <c r="D2222" i="2"/>
  <c r="E2211" i="2"/>
  <c r="F2211" i="2" s="1"/>
  <c r="D2211" i="2"/>
  <c r="E2203" i="2"/>
  <c r="F2203" i="2" s="1"/>
  <c r="D2203" i="2"/>
  <c r="E2195" i="2"/>
  <c r="F2195" i="2" s="1"/>
  <c r="D2195" i="2"/>
  <c r="E2187" i="2"/>
  <c r="F2187" i="2" s="1"/>
  <c r="D2187" i="2"/>
  <c r="D2177" i="2"/>
  <c r="E2177" i="2"/>
  <c r="F2177" i="2" s="1"/>
  <c r="E2169" i="2"/>
  <c r="F2169" i="2" s="1"/>
  <c r="D2169" i="2"/>
  <c r="D2160" i="2"/>
  <c r="E2160" i="2"/>
  <c r="F2160" i="2" s="1"/>
  <c r="E2150" i="2"/>
  <c r="F2150" i="2" s="1"/>
  <c r="D2150" i="2"/>
  <c r="E2139" i="2"/>
  <c r="F2139" i="2" s="1"/>
  <c r="D2139" i="2"/>
  <c r="D2131" i="2"/>
  <c r="E2131" i="2"/>
  <c r="F2131" i="2" s="1"/>
  <c r="E2122" i="2"/>
  <c r="F2122" i="2" s="1"/>
  <c r="D2122" i="2"/>
  <c r="D2112" i="2"/>
  <c r="E2112" i="2"/>
  <c r="F2112" i="2" s="1"/>
  <c r="E2102" i="2"/>
  <c r="F2102" i="2" s="1"/>
  <c r="D2102" i="2"/>
  <c r="E2092" i="2"/>
  <c r="F2092" i="2" s="1"/>
  <c r="D2092" i="2"/>
  <c r="D2082" i="2"/>
  <c r="E2082" i="2"/>
  <c r="F2082" i="2" s="1"/>
  <c r="E2074" i="2"/>
  <c r="F2074" i="2" s="1"/>
  <c r="D2074" i="2"/>
  <c r="E2066" i="2"/>
  <c r="F2066" i="2" s="1"/>
  <c r="D2066" i="2"/>
  <c r="E2058" i="2"/>
  <c r="F2058" i="2" s="1"/>
  <c r="D2058" i="2"/>
  <c r="E2050" i="2"/>
  <c r="F2050" i="2" s="1"/>
  <c r="D2050" i="2"/>
  <c r="D2039" i="2"/>
  <c r="E2039" i="2"/>
  <c r="F2039" i="2" s="1"/>
  <c r="D2031" i="2"/>
  <c r="E2031" i="2"/>
  <c r="F2031" i="2" s="1"/>
  <c r="E2023" i="2"/>
  <c r="F2023" i="2" s="1"/>
  <c r="D2023" i="2"/>
  <c r="D2014" i="2"/>
  <c r="E2014" i="2"/>
  <c r="F2014" i="2" s="1"/>
  <c r="D2000" i="2"/>
  <c r="E2000" i="2"/>
  <c r="F2000" i="2" s="1"/>
  <c r="D1991" i="2"/>
  <c r="E1991" i="2"/>
  <c r="F1991" i="2" s="1"/>
  <c r="E1981" i="2"/>
  <c r="F1981" i="2" s="1"/>
  <c r="D1981" i="2"/>
  <c r="E1972" i="2"/>
  <c r="F1972" i="2" s="1"/>
  <c r="D1972" i="2"/>
  <c r="E1961" i="2"/>
  <c r="F1961" i="2" s="1"/>
  <c r="D1961" i="2"/>
  <c r="D1953" i="2"/>
  <c r="E1953" i="2"/>
  <c r="F1953" i="2" s="1"/>
  <c r="D1943" i="2"/>
  <c r="E1943" i="2"/>
  <c r="F1943" i="2" s="1"/>
  <c r="D1934" i="2"/>
  <c r="E1934" i="2"/>
  <c r="F1934" i="2" s="1"/>
  <c r="D1926" i="2"/>
  <c r="E1926" i="2"/>
  <c r="F1926" i="2" s="1"/>
  <c r="E1917" i="2"/>
  <c r="F1917" i="2" s="1"/>
  <c r="D1917" i="2"/>
  <c r="E1909" i="2"/>
  <c r="F1909" i="2" s="1"/>
  <c r="D1909" i="2"/>
  <c r="E1901" i="2"/>
  <c r="F1901" i="2" s="1"/>
  <c r="D1901" i="2"/>
  <c r="E1893" i="2"/>
  <c r="F1893" i="2" s="1"/>
  <c r="D1893" i="2"/>
  <c r="E1885" i="2"/>
  <c r="F1885" i="2" s="1"/>
  <c r="D1885" i="2"/>
  <c r="D1874" i="2"/>
  <c r="E1874" i="2"/>
  <c r="F1874" i="2" s="1"/>
  <c r="D1866" i="2"/>
  <c r="E1866" i="2"/>
  <c r="F1866" i="2" s="1"/>
  <c r="E1855" i="2"/>
  <c r="F1855" i="2" s="1"/>
  <c r="D1855" i="2"/>
  <c r="E1847" i="2"/>
  <c r="F1847" i="2" s="1"/>
  <c r="D1847" i="2"/>
  <c r="D1837" i="2"/>
  <c r="E1837" i="2"/>
  <c r="F1837" i="2" s="1"/>
  <c r="D1828" i="2"/>
  <c r="E1828" i="2"/>
  <c r="F1828" i="2" s="1"/>
  <c r="E1820" i="2"/>
  <c r="F1820" i="2" s="1"/>
  <c r="D1820" i="2"/>
  <c r="E1811" i="2"/>
  <c r="F1811" i="2" s="1"/>
  <c r="D1811" i="2"/>
  <c r="E1801" i="2"/>
  <c r="F1801" i="2" s="1"/>
  <c r="D1801" i="2"/>
  <c r="E1792" i="2"/>
  <c r="F1792" i="2" s="1"/>
  <c r="D1792" i="2"/>
  <c r="E1783" i="2"/>
  <c r="F1783" i="2" s="1"/>
  <c r="D1783" i="2"/>
  <c r="D1774" i="2"/>
  <c r="E1774" i="2"/>
  <c r="F1774" i="2" s="1"/>
  <c r="E1763" i="2"/>
  <c r="F1763" i="2" s="1"/>
  <c r="D1763" i="2"/>
  <c r="D1754" i="2"/>
  <c r="E1754" i="2"/>
  <c r="F1754" i="2" s="1"/>
  <c r="E1743" i="2"/>
  <c r="F1743" i="2" s="1"/>
  <c r="D1743" i="2"/>
  <c r="E1735" i="2"/>
  <c r="F1735" i="2" s="1"/>
  <c r="D1735" i="2"/>
  <c r="E1725" i="2"/>
  <c r="F1725" i="2" s="1"/>
  <c r="D1725" i="2"/>
  <c r="E1716" i="2"/>
  <c r="F1716" i="2" s="1"/>
  <c r="D1716" i="2"/>
  <c r="E1708" i="2"/>
  <c r="F1708" i="2" s="1"/>
  <c r="D1708" i="2"/>
  <c r="E1700" i="2"/>
  <c r="F1700" i="2" s="1"/>
  <c r="D1700" i="2"/>
  <c r="E1690" i="2"/>
  <c r="F1690" i="2" s="1"/>
  <c r="D1690" i="2"/>
  <c r="E1683" i="2"/>
  <c r="F1683" i="2" s="1"/>
  <c r="D1683" i="2"/>
  <c r="E1675" i="2"/>
  <c r="F1675" i="2" s="1"/>
  <c r="D1675" i="2"/>
  <c r="E1667" i="2"/>
  <c r="F1667" i="2" s="1"/>
  <c r="D1667" i="2"/>
  <c r="E1656" i="2"/>
  <c r="F1656" i="2" s="1"/>
  <c r="D1656" i="2"/>
  <c r="E1648" i="2"/>
  <c r="F1648" i="2" s="1"/>
  <c r="D1648" i="2"/>
  <c r="E1635" i="2"/>
  <c r="F1635" i="2" s="1"/>
  <c r="D1635" i="2"/>
  <c r="E1628" i="2"/>
  <c r="F1628" i="2" s="1"/>
  <c r="D1628" i="2"/>
  <c r="D1619" i="2"/>
  <c r="E1619" i="2"/>
  <c r="F1619" i="2" s="1"/>
  <c r="E1611" i="2"/>
  <c r="F1611" i="2" s="1"/>
  <c r="D1611" i="2"/>
  <c r="E1603" i="2"/>
  <c r="F1603" i="2" s="1"/>
  <c r="D1603" i="2"/>
  <c r="D1595" i="2"/>
  <c r="E1595" i="2"/>
  <c r="F1595" i="2" s="1"/>
  <c r="E1587" i="2"/>
  <c r="F1587" i="2" s="1"/>
  <c r="D1587" i="2"/>
  <c r="E1578" i="2"/>
  <c r="F1578" i="2" s="1"/>
  <c r="D1578" i="2"/>
  <c r="E1570" i="2"/>
  <c r="F1570" i="2" s="1"/>
  <c r="D1570" i="2"/>
  <c r="E1547" i="2"/>
  <c r="F1547" i="2" s="1"/>
  <c r="D1547" i="2"/>
  <c r="E1540" i="2"/>
  <c r="F1540" i="2" s="1"/>
  <c r="D1540" i="2"/>
  <c r="D1528" i="2"/>
  <c r="E1528" i="2"/>
  <c r="F1528" i="2" s="1"/>
  <c r="E1520" i="2"/>
  <c r="F1520" i="2" s="1"/>
  <c r="D1520" i="2"/>
  <c r="E1512" i="2"/>
  <c r="F1512" i="2" s="1"/>
  <c r="D1512" i="2"/>
  <c r="E1504" i="2"/>
  <c r="F1504" i="2" s="1"/>
  <c r="D1504" i="2"/>
  <c r="E1497" i="2"/>
  <c r="F1497" i="2" s="1"/>
  <c r="D1497" i="2"/>
  <c r="E1489" i="2"/>
  <c r="F1489" i="2" s="1"/>
  <c r="D1489" i="2"/>
  <c r="E1481" i="2"/>
  <c r="F1481" i="2" s="1"/>
  <c r="D1481" i="2"/>
  <c r="E1473" i="2"/>
  <c r="F1473" i="2" s="1"/>
  <c r="D1473" i="2"/>
  <c r="E1465" i="2"/>
  <c r="F1465" i="2" s="1"/>
  <c r="D1465" i="2"/>
  <c r="E1457" i="2"/>
  <c r="F1457" i="2" s="1"/>
  <c r="D1457" i="2"/>
  <c r="D1450" i="2"/>
  <c r="E1450" i="2"/>
  <c r="F1450" i="2" s="1"/>
  <c r="E1442" i="2"/>
  <c r="F1442" i="2" s="1"/>
  <c r="D1442" i="2"/>
  <c r="E1434" i="2"/>
  <c r="F1434" i="2" s="1"/>
  <c r="D1434" i="2"/>
  <c r="D1426" i="2"/>
  <c r="E1426" i="2"/>
  <c r="F1426" i="2" s="1"/>
  <c r="E1418" i="2"/>
  <c r="F1418" i="2" s="1"/>
  <c r="D1418" i="2"/>
  <c r="E1410" i="2"/>
  <c r="F1410" i="2" s="1"/>
  <c r="D1410" i="2"/>
  <c r="E1402" i="2"/>
  <c r="F1402" i="2" s="1"/>
  <c r="D1402" i="2"/>
  <c r="D1394" i="2"/>
  <c r="E1394" i="2"/>
  <c r="F1394" i="2" s="1"/>
  <c r="D1384" i="2"/>
  <c r="E1384" i="2"/>
  <c r="F1384" i="2" s="1"/>
  <c r="E1377" i="2"/>
  <c r="F1377" i="2" s="1"/>
  <c r="D1377" i="2"/>
  <c r="E1368" i="2"/>
  <c r="F1368" i="2" s="1"/>
  <c r="D1368" i="2"/>
  <c r="E1360" i="2"/>
  <c r="F1360" i="2" s="1"/>
  <c r="D1360" i="2"/>
  <c r="E1346" i="2"/>
  <c r="F1346" i="2" s="1"/>
  <c r="D1346" i="2"/>
  <c r="E1341" i="2"/>
  <c r="F1341" i="2" s="1"/>
  <c r="D1341" i="2"/>
  <c r="D1333" i="2"/>
  <c r="E1333" i="2"/>
  <c r="F1333" i="2" s="1"/>
  <c r="E1325" i="2"/>
  <c r="F1325" i="2" s="1"/>
  <c r="D1325" i="2"/>
  <c r="E1317" i="2"/>
  <c r="F1317" i="2" s="1"/>
  <c r="D1317" i="2"/>
  <c r="E1308" i="2"/>
  <c r="F1308" i="2" s="1"/>
  <c r="D1308" i="2"/>
  <c r="E1300" i="2"/>
  <c r="F1300" i="2" s="1"/>
  <c r="D1300" i="2"/>
  <c r="D1291" i="2"/>
  <c r="E1291" i="2"/>
  <c r="F1291" i="2" s="1"/>
  <c r="E1282" i="2"/>
  <c r="F1282" i="2" s="1"/>
  <c r="D1282" i="2"/>
  <c r="E1273" i="2"/>
  <c r="F1273" i="2" s="1"/>
  <c r="D1273" i="2"/>
  <c r="E1265" i="2"/>
  <c r="F1265" i="2" s="1"/>
  <c r="D1265" i="2"/>
  <c r="D1256" i="2"/>
  <c r="E1256" i="2"/>
  <c r="F1256" i="2" s="1"/>
  <c r="E1247" i="2"/>
  <c r="F1247" i="2" s="1"/>
  <c r="D1247" i="2"/>
  <c r="E1236" i="2"/>
  <c r="F1236" i="2" s="1"/>
  <c r="D1236" i="2"/>
  <c r="E1223" i="2"/>
  <c r="F1223" i="2" s="1"/>
  <c r="D1223" i="2"/>
  <c r="E1214" i="2"/>
  <c r="F1214" i="2" s="1"/>
  <c r="D1214" i="2"/>
  <c r="E1206" i="2"/>
  <c r="F1206" i="2" s="1"/>
  <c r="D1206" i="2"/>
  <c r="E1197" i="2"/>
  <c r="F1197" i="2" s="1"/>
  <c r="D1197" i="2"/>
  <c r="E1188" i="2"/>
  <c r="F1188" i="2" s="1"/>
  <c r="D1188" i="2"/>
  <c r="E1179" i="2"/>
  <c r="F1179" i="2" s="1"/>
  <c r="D1179" i="2"/>
  <c r="E1168" i="2"/>
  <c r="F1168" i="2" s="1"/>
  <c r="D1168" i="2"/>
  <c r="D1160" i="2"/>
  <c r="E1160" i="2"/>
  <c r="F1160" i="2" s="1"/>
  <c r="E1151" i="2"/>
  <c r="F1151" i="2" s="1"/>
  <c r="D1151" i="2"/>
  <c r="E1140" i="2"/>
  <c r="F1140" i="2" s="1"/>
  <c r="D1140" i="2"/>
  <c r="E1131" i="2"/>
  <c r="F1131" i="2" s="1"/>
  <c r="D1131" i="2"/>
  <c r="E1121" i="2"/>
  <c r="F1121" i="2" s="1"/>
  <c r="D1121" i="2"/>
  <c r="D1110" i="2"/>
  <c r="E1110" i="2"/>
  <c r="F1110" i="2" s="1"/>
  <c r="E1097" i="2"/>
  <c r="F1097" i="2" s="1"/>
  <c r="D1097" i="2"/>
  <c r="E1090" i="2"/>
  <c r="F1090" i="2" s="1"/>
  <c r="D1090" i="2"/>
  <c r="E1081" i="2"/>
  <c r="F1081" i="2" s="1"/>
  <c r="D1081" i="2"/>
  <c r="E1069" i="2"/>
  <c r="F1069" i="2" s="1"/>
  <c r="D1069" i="2"/>
  <c r="E1060" i="2"/>
  <c r="F1060" i="2" s="1"/>
  <c r="D1060" i="2"/>
  <c r="E1050" i="2"/>
  <c r="F1050" i="2" s="1"/>
  <c r="D1050" i="2"/>
  <c r="E1039" i="2"/>
  <c r="F1039" i="2" s="1"/>
  <c r="D1039" i="2"/>
  <c r="E1030" i="2"/>
  <c r="F1030" i="2" s="1"/>
  <c r="D1030" i="2"/>
  <c r="D1022" i="2"/>
  <c r="E1022" i="2"/>
  <c r="F1022" i="2" s="1"/>
  <c r="E1013" i="2"/>
  <c r="F1013" i="2" s="1"/>
  <c r="D1013" i="2"/>
  <c r="E1004" i="2"/>
  <c r="F1004" i="2" s="1"/>
  <c r="D1004" i="2"/>
  <c r="E995" i="2"/>
  <c r="F995" i="2" s="1"/>
  <c r="D995" i="2"/>
  <c r="E987" i="2"/>
  <c r="F987" i="2" s="1"/>
  <c r="D987" i="2"/>
  <c r="D980" i="2"/>
  <c r="E980" i="2"/>
  <c r="F980" i="2" s="1"/>
  <c r="E973" i="2"/>
  <c r="F973" i="2" s="1"/>
  <c r="D973" i="2"/>
  <c r="E961" i="2"/>
  <c r="F961" i="2" s="1"/>
  <c r="D961" i="2"/>
  <c r="E951" i="2"/>
  <c r="F951" i="2" s="1"/>
  <c r="D951" i="2"/>
  <c r="E943" i="2"/>
  <c r="F943" i="2" s="1"/>
  <c r="D943" i="2"/>
  <c r="E935" i="2"/>
  <c r="F935" i="2" s="1"/>
  <c r="D935" i="2"/>
  <c r="E929" i="2"/>
  <c r="F929" i="2" s="1"/>
  <c r="D929" i="2"/>
  <c r="E919" i="2"/>
  <c r="F919" i="2" s="1"/>
  <c r="D919" i="2"/>
  <c r="E910" i="2"/>
  <c r="F910" i="2" s="1"/>
  <c r="D910" i="2"/>
  <c r="E903" i="2"/>
  <c r="F903" i="2" s="1"/>
  <c r="D903" i="2"/>
  <c r="D885" i="2"/>
  <c r="E885" i="2"/>
  <c r="F885" i="2" s="1"/>
  <c r="E875" i="2"/>
  <c r="F875" i="2" s="1"/>
  <c r="D875" i="2"/>
  <c r="D866" i="2"/>
  <c r="E866" i="2"/>
  <c r="F866" i="2" s="1"/>
  <c r="E858" i="2"/>
  <c r="F858" i="2" s="1"/>
  <c r="D858" i="2"/>
  <c r="E850" i="2"/>
  <c r="F850" i="2" s="1"/>
  <c r="D850" i="2"/>
  <c r="D839" i="2"/>
  <c r="E839" i="2"/>
  <c r="F839" i="2" s="1"/>
  <c r="E831" i="2"/>
  <c r="F831" i="2" s="1"/>
  <c r="D831" i="2"/>
  <c r="E821" i="2"/>
  <c r="F821" i="2" s="1"/>
  <c r="D821" i="2"/>
  <c r="E813" i="2"/>
  <c r="F813" i="2" s="1"/>
  <c r="D813" i="2"/>
  <c r="D805" i="2"/>
  <c r="E805" i="2"/>
  <c r="F805" i="2" s="1"/>
  <c r="E796" i="2"/>
  <c r="F796" i="2" s="1"/>
  <c r="D796" i="2"/>
  <c r="E787" i="2"/>
  <c r="F787" i="2" s="1"/>
  <c r="D787" i="2"/>
  <c r="E779" i="2"/>
  <c r="F779" i="2" s="1"/>
  <c r="D779" i="2"/>
  <c r="D767" i="2"/>
  <c r="E767" i="2"/>
  <c r="F767" i="2" s="1"/>
  <c r="E759" i="2"/>
  <c r="F759" i="2" s="1"/>
  <c r="D759" i="2"/>
  <c r="D751" i="2"/>
  <c r="E751" i="2"/>
  <c r="F751" i="2" s="1"/>
  <c r="E743" i="2"/>
  <c r="F743" i="2" s="1"/>
  <c r="D743" i="2"/>
  <c r="E734" i="2"/>
  <c r="F734" i="2" s="1"/>
  <c r="D734" i="2"/>
  <c r="E725" i="2"/>
  <c r="F725" i="2" s="1"/>
  <c r="D725" i="2"/>
  <c r="E717" i="2"/>
  <c r="F717" i="2" s="1"/>
  <c r="D717" i="2"/>
  <c r="E709" i="2"/>
  <c r="F709" i="2" s="1"/>
  <c r="D709" i="2"/>
  <c r="E703" i="2"/>
  <c r="F703" i="2" s="1"/>
  <c r="D703" i="2"/>
  <c r="E695" i="2"/>
  <c r="F695" i="2" s="1"/>
  <c r="D695" i="2"/>
  <c r="E687" i="2"/>
  <c r="F687" i="2" s="1"/>
  <c r="D687" i="2"/>
  <c r="E678" i="2"/>
  <c r="F678" i="2" s="1"/>
  <c r="D678" i="2"/>
  <c r="E669" i="2"/>
  <c r="F669" i="2" s="1"/>
  <c r="D669" i="2"/>
  <c r="E656" i="2"/>
  <c r="F656" i="2" s="1"/>
  <c r="D656" i="2"/>
  <c r="E646" i="2"/>
  <c r="F646" i="2" s="1"/>
  <c r="D646" i="2"/>
  <c r="E638" i="2"/>
  <c r="F638" i="2" s="1"/>
  <c r="D638" i="2"/>
  <c r="E629" i="2"/>
  <c r="F629" i="2" s="1"/>
  <c r="D629" i="2"/>
  <c r="E620" i="2"/>
  <c r="F620" i="2" s="1"/>
  <c r="D620" i="2"/>
  <c r="E612" i="2"/>
  <c r="F612" i="2" s="1"/>
  <c r="D612" i="2"/>
  <c r="E603" i="2"/>
  <c r="F603" i="2" s="1"/>
  <c r="D603" i="2"/>
  <c r="E596" i="2"/>
  <c r="F596" i="2" s="1"/>
  <c r="D596" i="2"/>
  <c r="E587" i="2"/>
  <c r="F587" i="2" s="1"/>
  <c r="D587" i="2"/>
  <c r="E578" i="2"/>
  <c r="F578" i="2" s="1"/>
  <c r="D578" i="2"/>
  <c r="E568" i="2"/>
  <c r="F568" i="2" s="1"/>
  <c r="D568" i="2"/>
  <c r="E562" i="2"/>
  <c r="F562" i="2" s="1"/>
  <c r="D562" i="2"/>
  <c r="E554" i="2"/>
  <c r="F554" i="2" s="1"/>
  <c r="D554" i="2"/>
  <c r="E544" i="2"/>
  <c r="F544" i="2" s="1"/>
  <c r="D544" i="2"/>
  <c r="E535" i="2"/>
  <c r="F535" i="2" s="1"/>
  <c r="D535" i="2"/>
  <c r="E527" i="2"/>
  <c r="F527" i="2" s="1"/>
  <c r="D527" i="2"/>
  <c r="E519" i="2"/>
  <c r="F519" i="2" s="1"/>
  <c r="D519" i="2"/>
  <c r="D509" i="2"/>
  <c r="E509" i="2"/>
  <c r="F509" i="2" s="1"/>
  <c r="E500" i="2"/>
  <c r="F500" i="2" s="1"/>
  <c r="D500" i="2"/>
  <c r="E491" i="2"/>
  <c r="F491" i="2" s="1"/>
  <c r="D491" i="2"/>
  <c r="E3143" i="2"/>
  <c r="F3143" i="2" s="1"/>
  <c r="D3143" i="2"/>
  <c r="E3195" i="2"/>
  <c r="F3195" i="2" s="1"/>
  <c r="D3195" i="2"/>
  <c r="E3175" i="2"/>
  <c r="F3175" i="2" s="1"/>
  <c r="D3175" i="2"/>
  <c r="D3159" i="2"/>
  <c r="E3159" i="2"/>
  <c r="F3159" i="2" s="1"/>
  <c r="E3145" i="2"/>
  <c r="F3145" i="2" s="1"/>
  <c r="D3145" i="2"/>
  <c r="E3126" i="2"/>
  <c r="F3126" i="2" s="1"/>
  <c r="D3126" i="2"/>
  <c r="E3105" i="2"/>
  <c r="F3105" i="2" s="1"/>
  <c r="D3105" i="2"/>
  <c r="D3086" i="2"/>
  <c r="E3086" i="2"/>
  <c r="F3086" i="2" s="1"/>
  <c r="E3068" i="2"/>
  <c r="F3068" i="2" s="1"/>
  <c r="D3068" i="2"/>
  <c r="E3051" i="2"/>
  <c r="F3051" i="2" s="1"/>
  <c r="D3051" i="2"/>
  <c r="E3036" i="2"/>
  <c r="F3036" i="2" s="1"/>
  <c r="D3036" i="2"/>
  <c r="D3019" i="2"/>
  <c r="E3019" i="2"/>
  <c r="F3019" i="2" s="1"/>
  <c r="E3002" i="2"/>
  <c r="F3002" i="2" s="1"/>
  <c r="D3002" i="2"/>
  <c r="E2982" i="2"/>
  <c r="F2982" i="2" s="1"/>
  <c r="D2982" i="2"/>
  <c r="E2965" i="2"/>
  <c r="F2965" i="2" s="1"/>
  <c r="D2965" i="2"/>
  <c r="D2949" i="2"/>
  <c r="E2949" i="2"/>
  <c r="F2949" i="2" s="1"/>
  <c r="E2926" i="2"/>
  <c r="F2926" i="2" s="1"/>
  <c r="D2926" i="2"/>
  <c r="D2910" i="2"/>
  <c r="E2910" i="2"/>
  <c r="F2910" i="2" s="1"/>
  <c r="E2889" i="2"/>
  <c r="F2889" i="2" s="1"/>
  <c r="D2889" i="2"/>
  <c r="E2874" i="2"/>
  <c r="F2874" i="2" s="1"/>
  <c r="D2874" i="2"/>
  <c r="E2859" i="2"/>
  <c r="F2859" i="2" s="1"/>
  <c r="D2859" i="2"/>
  <c r="E2828" i="2"/>
  <c r="F2828" i="2" s="1"/>
  <c r="D2828" i="2"/>
  <c r="E2813" i="2"/>
  <c r="F2813" i="2" s="1"/>
  <c r="D2813" i="2"/>
  <c r="E2797" i="2"/>
  <c r="F2797" i="2" s="1"/>
  <c r="D2797" i="2"/>
  <c r="E2780" i="2"/>
  <c r="F2780" i="2" s="1"/>
  <c r="D2780" i="2"/>
  <c r="E2759" i="2"/>
  <c r="F2759" i="2" s="1"/>
  <c r="D2759" i="2"/>
  <c r="E2744" i="2"/>
  <c r="F2744" i="2" s="1"/>
  <c r="D2744" i="2"/>
  <c r="E2728" i="2"/>
  <c r="F2728" i="2" s="1"/>
  <c r="D2728" i="2"/>
  <c r="E2708" i="2"/>
  <c r="F2708" i="2" s="1"/>
  <c r="D2708" i="2"/>
  <c r="D2688" i="2"/>
  <c r="E2688" i="2"/>
  <c r="F2688" i="2" s="1"/>
  <c r="D2670" i="2"/>
  <c r="E2670" i="2"/>
  <c r="F2670" i="2" s="1"/>
  <c r="D2655" i="2"/>
  <c r="E2655" i="2"/>
  <c r="F2655" i="2" s="1"/>
  <c r="D2637" i="2"/>
  <c r="E2637" i="2"/>
  <c r="F2637" i="2" s="1"/>
  <c r="D2621" i="2"/>
  <c r="E2621" i="2"/>
  <c r="F2621" i="2" s="1"/>
  <c r="D2604" i="2"/>
  <c r="E2604" i="2"/>
  <c r="F2604" i="2" s="1"/>
  <c r="D2589" i="2"/>
  <c r="E2589" i="2"/>
  <c r="F2589" i="2" s="1"/>
  <c r="E2572" i="2"/>
  <c r="F2572" i="2" s="1"/>
  <c r="D2572" i="2"/>
  <c r="E2556" i="2"/>
  <c r="F2556" i="2" s="1"/>
  <c r="D2556" i="2"/>
  <c r="E2540" i="2"/>
  <c r="F2540" i="2" s="1"/>
  <c r="D2540" i="2"/>
  <c r="D2526" i="2"/>
  <c r="E2526" i="2"/>
  <c r="F2526" i="2" s="1"/>
  <c r="D2510" i="2"/>
  <c r="E2510" i="2"/>
  <c r="F2510" i="2" s="1"/>
  <c r="D2493" i="2"/>
  <c r="E2493" i="2"/>
  <c r="F2493" i="2" s="1"/>
  <c r="D2478" i="2"/>
  <c r="E2478" i="2"/>
  <c r="F2478" i="2" s="1"/>
  <c r="D2460" i="2"/>
  <c r="E2460" i="2"/>
  <c r="F2460" i="2" s="1"/>
  <c r="D2444" i="2"/>
  <c r="E2444" i="2"/>
  <c r="F2444" i="2" s="1"/>
  <c r="D2426" i="2"/>
  <c r="E2426" i="2"/>
  <c r="F2426" i="2" s="1"/>
  <c r="D2411" i="2"/>
  <c r="E2411" i="2"/>
  <c r="F2411" i="2" s="1"/>
  <c r="D2395" i="2"/>
  <c r="E2395" i="2"/>
  <c r="F2395" i="2" s="1"/>
  <c r="D2375" i="2"/>
  <c r="E2375" i="2"/>
  <c r="F2375" i="2" s="1"/>
  <c r="E2369" i="2"/>
  <c r="F2369" i="2" s="1"/>
  <c r="D2369" i="2"/>
  <c r="D2352" i="2"/>
  <c r="E2352" i="2"/>
  <c r="F2352" i="2" s="1"/>
  <c r="E2310" i="2"/>
  <c r="F2310" i="2" s="1"/>
  <c r="D2310" i="2"/>
  <c r="E2292" i="2"/>
  <c r="F2292" i="2" s="1"/>
  <c r="D2292" i="2"/>
  <c r="E2270" i="2"/>
  <c r="F2270" i="2" s="1"/>
  <c r="D2270" i="2"/>
  <c r="E2253" i="2"/>
  <c r="F2253" i="2" s="1"/>
  <c r="D2253" i="2"/>
  <c r="E2237" i="2"/>
  <c r="F2237" i="2" s="1"/>
  <c r="D2237" i="2"/>
  <c r="E2218" i="2"/>
  <c r="F2218" i="2" s="1"/>
  <c r="D2218" i="2"/>
  <c r="D2202" i="2"/>
  <c r="E2202" i="2"/>
  <c r="F2202" i="2" s="1"/>
  <c r="E2186" i="2"/>
  <c r="F2186" i="2" s="1"/>
  <c r="D2186" i="2"/>
  <c r="E2168" i="2"/>
  <c r="F2168" i="2" s="1"/>
  <c r="D2168" i="2"/>
  <c r="E2149" i="2"/>
  <c r="F2149" i="2" s="1"/>
  <c r="D2149" i="2"/>
  <c r="E2130" i="2"/>
  <c r="F2130" i="2" s="1"/>
  <c r="D2130" i="2"/>
  <c r="E2111" i="2"/>
  <c r="F2111" i="2" s="1"/>
  <c r="D2111" i="2"/>
  <c r="D2091" i="2"/>
  <c r="E2091" i="2"/>
  <c r="F2091" i="2" s="1"/>
  <c r="E2073" i="2"/>
  <c r="F2073" i="2" s="1"/>
  <c r="D2073" i="2"/>
  <c r="E2057" i="2"/>
  <c r="F2057" i="2" s="1"/>
  <c r="D2057" i="2"/>
  <c r="E2038" i="2"/>
  <c r="F2038" i="2" s="1"/>
  <c r="D2038" i="2"/>
  <c r="E2022" i="2"/>
  <c r="F2022" i="2" s="1"/>
  <c r="D2022" i="2"/>
  <c r="E2006" i="2"/>
  <c r="F2006" i="2" s="1"/>
  <c r="D2006" i="2"/>
  <c r="E1990" i="2"/>
  <c r="F1990" i="2" s="1"/>
  <c r="D1990" i="2"/>
  <c r="E1971" i="2"/>
  <c r="F1971" i="2" s="1"/>
  <c r="D1971" i="2"/>
  <c r="E1952" i="2"/>
  <c r="F1952" i="2" s="1"/>
  <c r="D1952" i="2"/>
  <c r="D1933" i="2"/>
  <c r="E1933" i="2"/>
  <c r="F1933" i="2" s="1"/>
  <c r="D1916" i="2"/>
  <c r="E1916" i="2"/>
  <c r="F1916" i="2" s="1"/>
  <c r="D1900" i="2"/>
  <c r="E1900" i="2"/>
  <c r="F1900" i="2" s="1"/>
  <c r="E1881" i="2"/>
  <c r="F1881" i="2" s="1"/>
  <c r="D1881" i="2"/>
  <c r="D1865" i="2"/>
  <c r="E1865" i="2"/>
  <c r="F1865" i="2" s="1"/>
  <c r="E1854" i="2"/>
  <c r="F1854" i="2" s="1"/>
  <c r="D1854" i="2"/>
  <c r="E1836" i="2"/>
  <c r="F1836" i="2" s="1"/>
  <c r="D1836" i="2"/>
  <c r="D1819" i="2"/>
  <c r="E1819" i="2"/>
  <c r="F1819" i="2" s="1"/>
  <c r="E1800" i="2"/>
  <c r="F1800" i="2" s="1"/>
  <c r="D1800" i="2"/>
  <c r="E1782" i="2"/>
  <c r="F1782" i="2" s="1"/>
  <c r="D1782" i="2"/>
  <c r="E1762" i="2"/>
  <c r="F1762" i="2" s="1"/>
  <c r="D1762" i="2"/>
  <c r="D1742" i="2"/>
  <c r="E1742" i="2"/>
  <c r="F1742" i="2" s="1"/>
  <c r="E1724" i="2"/>
  <c r="F1724" i="2" s="1"/>
  <c r="D1724" i="2"/>
  <c r="E1689" i="2"/>
  <c r="F1689" i="2" s="1"/>
  <c r="D1689" i="2"/>
  <c r="E1674" i="2"/>
  <c r="F1674" i="2" s="1"/>
  <c r="D1674" i="2"/>
  <c r="D1655" i="2"/>
  <c r="E1655" i="2"/>
  <c r="F1655" i="2" s="1"/>
  <c r="E1634" i="2"/>
  <c r="F1634" i="2" s="1"/>
  <c r="D1634" i="2"/>
  <c r="E1618" i="2"/>
  <c r="F1618" i="2" s="1"/>
  <c r="D1618" i="2"/>
  <c r="E1594" i="2"/>
  <c r="F1594" i="2" s="1"/>
  <c r="D1594" i="2"/>
  <c r="E1577" i="2"/>
  <c r="F1577" i="2" s="1"/>
  <c r="D1577" i="2"/>
  <c r="D1562" i="2"/>
  <c r="E1562" i="2"/>
  <c r="F1562" i="2" s="1"/>
  <c r="E1527" i="2"/>
  <c r="F1527" i="2" s="1"/>
  <c r="D1527" i="2"/>
  <c r="E1511" i="2"/>
  <c r="F1511" i="2" s="1"/>
  <c r="D1511" i="2"/>
  <c r="E1496" i="2"/>
  <c r="F1496" i="2" s="1"/>
  <c r="D1496" i="2"/>
  <c r="E1480" i="2"/>
  <c r="F1480" i="2" s="1"/>
  <c r="D1480" i="2"/>
  <c r="D1464" i="2"/>
  <c r="E1464" i="2"/>
  <c r="F1464" i="2" s="1"/>
  <c r="E1448" i="2"/>
  <c r="F1448" i="2" s="1"/>
  <c r="D1448" i="2"/>
  <c r="E1433" i="2"/>
  <c r="F1433" i="2" s="1"/>
  <c r="D1433" i="2"/>
  <c r="E1417" i="2"/>
  <c r="F1417" i="2" s="1"/>
  <c r="D1417" i="2"/>
  <c r="E1401" i="2"/>
  <c r="F1401" i="2" s="1"/>
  <c r="D1401" i="2"/>
  <c r="E1383" i="2"/>
  <c r="F1383" i="2" s="1"/>
  <c r="D1383" i="2"/>
  <c r="E1367" i="2"/>
  <c r="F1367" i="2" s="1"/>
  <c r="D1367" i="2"/>
  <c r="E1353" i="2"/>
  <c r="F1353" i="2" s="1"/>
  <c r="D1353" i="2"/>
  <c r="E1340" i="2"/>
  <c r="F1340" i="2" s="1"/>
  <c r="D1340" i="2"/>
  <c r="E1324" i="2"/>
  <c r="F1324" i="2" s="1"/>
  <c r="D1324" i="2"/>
  <c r="E1307" i="2"/>
  <c r="F1307" i="2" s="1"/>
  <c r="D1307" i="2"/>
  <c r="E1290" i="2"/>
  <c r="F1290" i="2" s="1"/>
  <c r="D1290" i="2"/>
  <c r="D1272" i="2"/>
  <c r="E1272" i="2"/>
  <c r="F1272" i="2" s="1"/>
  <c r="E1254" i="2"/>
  <c r="F1254" i="2" s="1"/>
  <c r="D1254" i="2"/>
  <c r="E1246" i="2"/>
  <c r="F1246" i="2" s="1"/>
  <c r="D1246" i="2"/>
  <c r="E1222" i="2"/>
  <c r="F1222" i="2" s="1"/>
  <c r="D1222" i="2"/>
  <c r="D1205" i="2"/>
  <c r="E1205" i="2"/>
  <c r="F1205" i="2" s="1"/>
  <c r="E1187" i="2"/>
  <c r="F1187" i="2" s="1"/>
  <c r="D1187" i="2"/>
  <c r="E1159" i="2"/>
  <c r="F1159" i="2" s="1"/>
  <c r="D1159" i="2"/>
  <c r="E1138" i="2"/>
  <c r="F1138" i="2" s="1"/>
  <c r="D1138" i="2"/>
  <c r="D1120" i="2"/>
  <c r="E1120" i="2"/>
  <c r="F1120" i="2" s="1"/>
  <c r="E1096" i="2"/>
  <c r="F1096" i="2" s="1"/>
  <c r="D1096" i="2"/>
  <c r="E1077" i="2"/>
  <c r="F1077" i="2" s="1"/>
  <c r="D1077" i="2"/>
  <c r="E1058" i="2"/>
  <c r="F1058" i="2" s="1"/>
  <c r="D1058" i="2"/>
  <c r="D1037" i="2"/>
  <c r="E1037" i="2"/>
  <c r="F1037" i="2" s="1"/>
  <c r="E1029" i="2"/>
  <c r="F1029" i="2" s="1"/>
  <c r="D1029" i="2"/>
  <c r="D1012" i="2"/>
  <c r="E1012" i="2"/>
  <c r="F1012" i="2" s="1"/>
  <c r="E994" i="2"/>
  <c r="F994" i="2" s="1"/>
  <c r="D994" i="2"/>
  <c r="E979" i="2"/>
  <c r="F979" i="2" s="1"/>
  <c r="D979" i="2"/>
  <c r="E960" i="2"/>
  <c r="F960" i="2" s="1"/>
  <c r="D960" i="2"/>
  <c r="D942" i="2"/>
  <c r="E942" i="2"/>
  <c r="F942" i="2" s="1"/>
  <c r="D918" i="2"/>
  <c r="E918" i="2"/>
  <c r="F918" i="2" s="1"/>
  <c r="E902" i="2"/>
  <c r="F902" i="2" s="1"/>
  <c r="D902" i="2"/>
  <c r="E884" i="2"/>
  <c r="F884" i="2" s="1"/>
  <c r="D884" i="2"/>
  <c r="E865" i="2"/>
  <c r="F865" i="2" s="1"/>
  <c r="D865" i="2"/>
  <c r="E849" i="2"/>
  <c r="F849" i="2" s="1"/>
  <c r="D849" i="2"/>
  <c r="E829" i="2"/>
  <c r="F829" i="2" s="1"/>
  <c r="D829" i="2"/>
  <c r="E812" i="2"/>
  <c r="F812" i="2" s="1"/>
  <c r="D812" i="2"/>
  <c r="E795" i="2"/>
  <c r="F795" i="2" s="1"/>
  <c r="D795" i="2"/>
  <c r="E778" i="2"/>
  <c r="F778" i="2" s="1"/>
  <c r="D778" i="2"/>
  <c r="E758" i="2"/>
  <c r="F758" i="2" s="1"/>
  <c r="D758" i="2"/>
  <c r="E742" i="2"/>
  <c r="F742" i="2" s="1"/>
  <c r="D742" i="2"/>
  <c r="E733" i="2"/>
  <c r="F733" i="2" s="1"/>
  <c r="D733" i="2"/>
  <c r="E716" i="2"/>
  <c r="F716" i="2" s="1"/>
  <c r="D716" i="2"/>
  <c r="E702" i="2"/>
  <c r="F702" i="2" s="1"/>
  <c r="D702" i="2"/>
  <c r="E694" i="2"/>
  <c r="F694" i="2" s="1"/>
  <c r="D694" i="2"/>
  <c r="E686" i="2"/>
  <c r="F686" i="2" s="1"/>
  <c r="D686" i="2"/>
  <c r="E677" i="2"/>
  <c r="F677" i="2" s="1"/>
  <c r="D677" i="2"/>
  <c r="E668" i="2"/>
  <c r="F668" i="2" s="1"/>
  <c r="D668" i="2"/>
  <c r="E663" i="2"/>
  <c r="F663" i="2" s="1"/>
  <c r="D663" i="2"/>
  <c r="E655" i="2"/>
  <c r="F655" i="2" s="1"/>
  <c r="D655" i="2"/>
  <c r="E645" i="2"/>
  <c r="F645" i="2" s="1"/>
  <c r="D645" i="2"/>
  <c r="E628" i="2"/>
  <c r="F628" i="2" s="1"/>
  <c r="D628" i="2"/>
  <c r="E619" i="2"/>
  <c r="F619" i="2" s="1"/>
  <c r="D619" i="2"/>
  <c r="E611" i="2"/>
  <c r="F611" i="2" s="1"/>
  <c r="D611" i="2"/>
  <c r="E602" i="2"/>
  <c r="F602" i="2" s="1"/>
  <c r="D602" i="2"/>
  <c r="E595" i="2"/>
  <c r="F595" i="2" s="1"/>
  <c r="D595" i="2"/>
  <c r="E586" i="2"/>
  <c r="F586" i="2" s="1"/>
  <c r="D586" i="2"/>
  <c r="E577" i="2"/>
  <c r="F577" i="2" s="1"/>
  <c r="D577" i="2"/>
  <c r="E567" i="2"/>
  <c r="F567" i="2" s="1"/>
  <c r="D567" i="2"/>
  <c r="E561" i="2"/>
  <c r="F561" i="2" s="1"/>
  <c r="D561" i="2"/>
  <c r="E553" i="2"/>
  <c r="F553" i="2" s="1"/>
  <c r="D553" i="2"/>
  <c r="E543" i="2"/>
  <c r="F543" i="2" s="1"/>
  <c r="D543" i="2"/>
  <c r="E534" i="2"/>
  <c r="F534" i="2" s="1"/>
  <c r="D534" i="2"/>
  <c r="E526" i="2"/>
  <c r="F526" i="2" s="1"/>
  <c r="D526" i="2"/>
  <c r="E508" i="2"/>
  <c r="F508" i="2" s="1"/>
  <c r="D508" i="2"/>
  <c r="E499" i="2"/>
  <c r="F499" i="2" s="1"/>
  <c r="D499" i="2"/>
  <c r="E490" i="2"/>
  <c r="F490" i="2" s="1"/>
  <c r="D490" i="2"/>
  <c r="D482" i="2"/>
  <c r="E482" i="2"/>
  <c r="F482" i="2" s="1"/>
  <c r="D3093" i="2"/>
  <c r="E3093" i="2"/>
  <c r="F3093" i="2" s="1"/>
  <c r="E3183" i="2"/>
  <c r="F3183" i="2" s="1"/>
  <c r="D3183" i="2"/>
  <c r="D3167" i="2"/>
  <c r="E3167" i="2"/>
  <c r="F3167" i="2" s="1"/>
  <c r="E3152" i="2"/>
  <c r="F3152" i="2" s="1"/>
  <c r="D3152" i="2"/>
  <c r="E3133" i="2"/>
  <c r="F3133" i="2" s="1"/>
  <c r="D3133" i="2"/>
  <c r="E3117" i="2"/>
  <c r="F3117" i="2" s="1"/>
  <c r="D3117" i="2"/>
  <c r="D3095" i="2"/>
  <c r="E3095" i="2"/>
  <c r="F3095" i="2" s="1"/>
  <c r="E3075" i="2"/>
  <c r="F3075" i="2" s="1"/>
  <c r="D3075" i="2"/>
  <c r="E3059" i="2"/>
  <c r="F3059" i="2" s="1"/>
  <c r="D3059" i="2"/>
  <c r="E3043" i="2"/>
  <c r="F3043" i="2" s="1"/>
  <c r="D3043" i="2"/>
  <c r="D3028" i="2"/>
  <c r="E3028" i="2"/>
  <c r="F3028" i="2" s="1"/>
  <c r="E3011" i="2"/>
  <c r="F3011" i="2" s="1"/>
  <c r="D3011" i="2"/>
  <c r="E2990" i="2"/>
  <c r="F2990" i="2" s="1"/>
  <c r="D2990" i="2"/>
  <c r="E2973" i="2"/>
  <c r="F2973" i="2" s="1"/>
  <c r="D2973" i="2"/>
  <c r="D2957" i="2"/>
  <c r="E2957" i="2"/>
  <c r="F2957" i="2" s="1"/>
  <c r="E2939" i="2"/>
  <c r="F2939" i="2" s="1"/>
  <c r="D2939" i="2"/>
  <c r="E2919" i="2"/>
  <c r="F2919" i="2" s="1"/>
  <c r="D2919" i="2"/>
  <c r="D2897" i="2"/>
  <c r="E2897" i="2"/>
  <c r="F2897" i="2" s="1"/>
  <c r="E2881" i="2"/>
  <c r="F2881" i="2" s="1"/>
  <c r="D2881" i="2"/>
  <c r="E2867" i="2"/>
  <c r="F2867" i="2" s="1"/>
  <c r="D2867" i="2"/>
  <c r="E2852" i="2"/>
  <c r="F2852" i="2" s="1"/>
  <c r="D2852" i="2"/>
  <c r="D2837" i="2"/>
  <c r="E2837" i="2"/>
  <c r="F2837" i="2" s="1"/>
  <c r="D2822" i="2"/>
  <c r="E2822" i="2"/>
  <c r="F2822" i="2" s="1"/>
  <c r="E2805" i="2"/>
  <c r="F2805" i="2" s="1"/>
  <c r="D2805" i="2"/>
  <c r="E2787" i="2"/>
  <c r="F2787" i="2" s="1"/>
  <c r="D2787" i="2"/>
  <c r="E2770" i="2"/>
  <c r="F2770" i="2" s="1"/>
  <c r="D2770" i="2"/>
  <c r="D2751" i="2"/>
  <c r="E2751" i="2"/>
  <c r="F2751" i="2" s="1"/>
  <c r="E2736" i="2"/>
  <c r="F2736" i="2" s="1"/>
  <c r="D2736" i="2"/>
  <c r="D2719" i="2"/>
  <c r="E2719" i="2"/>
  <c r="F2719" i="2" s="1"/>
  <c r="E2696" i="2"/>
  <c r="F2696" i="2" s="1"/>
  <c r="D2696" i="2"/>
  <c r="E2678" i="2"/>
  <c r="F2678" i="2" s="1"/>
  <c r="D2678" i="2"/>
  <c r="E2663" i="2"/>
  <c r="F2663" i="2" s="1"/>
  <c r="D2663" i="2"/>
  <c r="E2647" i="2"/>
  <c r="F2647" i="2" s="1"/>
  <c r="D2647" i="2"/>
  <c r="E2629" i="2"/>
  <c r="F2629" i="2" s="1"/>
  <c r="D2629" i="2"/>
  <c r="D2611" i="2"/>
  <c r="E2611" i="2"/>
  <c r="F2611" i="2" s="1"/>
  <c r="E2597" i="2"/>
  <c r="F2597" i="2" s="1"/>
  <c r="D2597" i="2"/>
  <c r="E2581" i="2"/>
  <c r="F2581" i="2" s="1"/>
  <c r="D2581" i="2"/>
  <c r="E2564" i="2"/>
  <c r="F2564" i="2" s="1"/>
  <c r="D2564" i="2"/>
  <c r="E2549" i="2"/>
  <c r="F2549" i="2" s="1"/>
  <c r="D2549" i="2"/>
  <c r="E2534" i="2"/>
  <c r="F2534" i="2" s="1"/>
  <c r="D2534" i="2"/>
  <c r="E2518" i="2"/>
  <c r="F2518" i="2" s="1"/>
  <c r="D2518" i="2"/>
  <c r="D2501" i="2"/>
  <c r="E2501" i="2"/>
  <c r="F2501" i="2" s="1"/>
  <c r="D2485" i="2"/>
  <c r="E2485" i="2"/>
  <c r="F2485" i="2" s="1"/>
  <c r="D2469" i="2"/>
  <c r="E2469" i="2"/>
  <c r="F2469" i="2" s="1"/>
  <c r="E2453" i="2"/>
  <c r="F2453" i="2" s="1"/>
  <c r="D2453" i="2"/>
  <c r="E2436" i="2"/>
  <c r="F2436" i="2" s="1"/>
  <c r="D2436" i="2"/>
  <c r="E2418" i="2"/>
  <c r="F2418" i="2" s="1"/>
  <c r="D2418" i="2"/>
  <c r="E2404" i="2"/>
  <c r="F2404" i="2" s="1"/>
  <c r="D2404" i="2"/>
  <c r="E2387" i="2"/>
  <c r="F2387" i="2" s="1"/>
  <c r="D2387" i="2"/>
  <c r="E2361" i="2"/>
  <c r="F2361" i="2" s="1"/>
  <c r="D2361" i="2"/>
  <c r="E2344" i="2"/>
  <c r="F2344" i="2" s="1"/>
  <c r="D2344" i="2"/>
  <c r="D2336" i="2"/>
  <c r="E2336" i="2"/>
  <c r="F2336" i="2" s="1"/>
  <c r="E2320" i="2"/>
  <c r="F2320" i="2" s="1"/>
  <c r="D2320" i="2"/>
  <c r="E2300" i="2"/>
  <c r="F2300" i="2" s="1"/>
  <c r="D2300" i="2"/>
  <c r="E2283" i="2"/>
  <c r="F2283" i="2" s="1"/>
  <c r="D2283" i="2"/>
  <c r="E2245" i="2"/>
  <c r="F2245" i="2" s="1"/>
  <c r="D2245" i="2"/>
  <c r="E2228" i="2"/>
  <c r="F2228" i="2" s="1"/>
  <c r="D2228" i="2"/>
  <c r="E2210" i="2"/>
  <c r="F2210" i="2" s="1"/>
  <c r="D2210" i="2"/>
  <c r="D2194" i="2"/>
  <c r="E2194" i="2"/>
  <c r="F2194" i="2" s="1"/>
  <c r="D2176" i="2"/>
  <c r="E2176" i="2"/>
  <c r="F2176" i="2" s="1"/>
  <c r="E2138" i="2"/>
  <c r="F2138" i="2" s="1"/>
  <c r="D2138" i="2"/>
  <c r="E2121" i="2"/>
  <c r="F2121" i="2" s="1"/>
  <c r="D2121" i="2"/>
  <c r="E2101" i="2"/>
  <c r="F2101" i="2" s="1"/>
  <c r="D2101" i="2"/>
  <c r="D2081" i="2"/>
  <c r="E2081" i="2"/>
  <c r="F2081" i="2" s="1"/>
  <c r="D2065" i="2"/>
  <c r="E2065" i="2"/>
  <c r="F2065" i="2" s="1"/>
  <c r="E2049" i="2"/>
  <c r="F2049" i="2" s="1"/>
  <c r="D2049" i="2"/>
  <c r="D2030" i="2"/>
  <c r="E2030" i="2"/>
  <c r="F2030" i="2" s="1"/>
  <c r="E2013" i="2"/>
  <c r="F2013" i="2" s="1"/>
  <c r="D2013" i="2"/>
  <c r="E1999" i="2"/>
  <c r="F1999" i="2" s="1"/>
  <c r="D1999" i="2"/>
  <c r="E1980" i="2"/>
  <c r="F1980" i="2" s="1"/>
  <c r="D1980" i="2"/>
  <c r="D1960" i="2"/>
  <c r="E1960" i="2"/>
  <c r="F1960" i="2" s="1"/>
  <c r="E1942" i="2"/>
  <c r="F1942" i="2" s="1"/>
  <c r="D1942" i="2"/>
  <c r="D1925" i="2"/>
  <c r="E1925" i="2"/>
  <c r="F1925" i="2" s="1"/>
  <c r="D1908" i="2"/>
  <c r="E1908" i="2"/>
  <c r="F1908" i="2" s="1"/>
  <c r="D1892" i="2"/>
  <c r="E1892" i="2"/>
  <c r="F1892" i="2" s="1"/>
  <c r="D1873" i="2"/>
  <c r="E1873" i="2"/>
  <c r="F1873" i="2" s="1"/>
  <c r="E1846" i="2"/>
  <c r="F1846" i="2" s="1"/>
  <c r="D1846" i="2"/>
  <c r="E1827" i="2"/>
  <c r="F1827" i="2" s="1"/>
  <c r="D1827" i="2"/>
  <c r="E1810" i="2"/>
  <c r="F1810" i="2" s="1"/>
  <c r="D1810" i="2"/>
  <c r="E1791" i="2"/>
  <c r="F1791" i="2" s="1"/>
  <c r="D1791" i="2"/>
  <c r="E1773" i="2"/>
  <c r="F1773" i="2" s="1"/>
  <c r="D1773" i="2"/>
  <c r="E1753" i="2"/>
  <c r="F1753" i="2" s="1"/>
  <c r="D1753" i="2"/>
  <c r="D1733" i="2"/>
  <c r="E1733" i="2"/>
  <c r="F1733" i="2" s="1"/>
  <c r="E1715" i="2"/>
  <c r="F1715" i="2" s="1"/>
  <c r="D1715" i="2"/>
  <c r="E1699" i="2"/>
  <c r="F1699" i="2" s="1"/>
  <c r="D1699" i="2"/>
  <c r="D1682" i="2"/>
  <c r="E1682" i="2"/>
  <c r="F1682" i="2" s="1"/>
  <c r="E1663" i="2"/>
  <c r="F1663" i="2" s="1"/>
  <c r="D1663" i="2"/>
  <c r="E1645" i="2"/>
  <c r="F1645" i="2" s="1"/>
  <c r="D1645" i="2"/>
  <c r="E1627" i="2"/>
  <c r="F1627" i="2" s="1"/>
  <c r="D1627" i="2"/>
  <c r="E1610" i="2"/>
  <c r="F1610" i="2" s="1"/>
  <c r="D1610" i="2"/>
  <c r="E1602" i="2"/>
  <c r="F1602" i="2" s="1"/>
  <c r="D1602" i="2"/>
  <c r="E1586" i="2"/>
  <c r="F1586" i="2" s="1"/>
  <c r="D1586" i="2"/>
  <c r="E1569" i="2"/>
  <c r="F1569" i="2" s="1"/>
  <c r="D1569" i="2"/>
  <c r="E1539" i="2"/>
  <c r="F1539" i="2" s="1"/>
  <c r="D1539" i="2"/>
  <c r="E1519" i="2"/>
  <c r="F1519" i="2" s="1"/>
  <c r="D1519" i="2"/>
  <c r="E1503" i="2"/>
  <c r="F1503" i="2" s="1"/>
  <c r="D1503" i="2"/>
  <c r="E1488" i="2"/>
  <c r="F1488" i="2" s="1"/>
  <c r="D1488" i="2"/>
  <c r="E1472" i="2"/>
  <c r="F1472" i="2" s="1"/>
  <c r="D1472" i="2"/>
  <c r="E1456" i="2"/>
  <c r="F1456" i="2" s="1"/>
  <c r="D1456" i="2"/>
  <c r="D1441" i="2"/>
  <c r="E1441" i="2"/>
  <c r="F1441" i="2" s="1"/>
  <c r="E1425" i="2"/>
  <c r="F1425" i="2" s="1"/>
  <c r="D1425" i="2"/>
  <c r="E1409" i="2"/>
  <c r="F1409" i="2" s="1"/>
  <c r="D1409" i="2"/>
  <c r="E1393" i="2"/>
  <c r="F1393" i="2" s="1"/>
  <c r="D1393" i="2"/>
  <c r="E1376" i="2"/>
  <c r="F1376" i="2" s="1"/>
  <c r="D1376" i="2"/>
  <c r="E1359" i="2"/>
  <c r="F1359" i="2" s="1"/>
  <c r="D1359" i="2"/>
  <c r="E1345" i="2"/>
  <c r="F1345" i="2" s="1"/>
  <c r="D1345" i="2"/>
  <c r="E1332" i="2"/>
  <c r="F1332" i="2" s="1"/>
  <c r="D1332" i="2"/>
  <c r="E1316" i="2"/>
  <c r="F1316" i="2" s="1"/>
  <c r="D1316" i="2"/>
  <c r="E1299" i="2"/>
  <c r="F1299" i="2" s="1"/>
  <c r="D1299" i="2"/>
  <c r="D1281" i="2"/>
  <c r="E1281" i="2"/>
  <c r="F1281" i="2" s="1"/>
  <c r="E1264" i="2"/>
  <c r="F1264" i="2" s="1"/>
  <c r="D1264" i="2"/>
  <c r="E1234" i="2"/>
  <c r="F1234" i="2" s="1"/>
  <c r="D1234" i="2"/>
  <c r="E1213" i="2"/>
  <c r="F1213" i="2" s="1"/>
  <c r="D1213" i="2"/>
  <c r="E1196" i="2"/>
  <c r="F1196" i="2" s="1"/>
  <c r="D1196" i="2"/>
  <c r="E1178" i="2"/>
  <c r="F1178" i="2" s="1"/>
  <c r="D1178" i="2"/>
  <c r="D1167" i="2"/>
  <c r="E1167" i="2"/>
  <c r="F1167" i="2" s="1"/>
  <c r="D1150" i="2"/>
  <c r="E1150" i="2"/>
  <c r="F1150" i="2" s="1"/>
  <c r="E1130" i="2"/>
  <c r="F1130" i="2" s="1"/>
  <c r="D1130" i="2"/>
  <c r="E1109" i="2"/>
  <c r="F1109" i="2" s="1"/>
  <c r="D1109" i="2"/>
  <c r="D1088" i="2"/>
  <c r="E1088" i="2"/>
  <c r="F1088" i="2" s="1"/>
  <c r="E1068" i="2"/>
  <c r="F1068" i="2" s="1"/>
  <c r="D1068" i="2"/>
  <c r="D1049" i="2"/>
  <c r="E1049" i="2"/>
  <c r="F1049" i="2" s="1"/>
  <c r="E1020" i="2"/>
  <c r="F1020" i="2" s="1"/>
  <c r="D1020" i="2"/>
  <c r="E1003" i="2"/>
  <c r="F1003" i="2" s="1"/>
  <c r="D1003" i="2"/>
  <c r="E986" i="2"/>
  <c r="F986" i="2" s="1"/>
  <c r="D986" i="2"/>
  <c r="E972" i="2"/>
  <c r="F972" i="2" s="1"/>
  <c r="D972" i="2"/>
  <c r="E950" i="2"/>
  <c r="F950" i="2" s="1"/>
  <c r="D950" i="2"/>
  <c r="E934" i="2"/>
  <c r="F934" i="2" s="1"/>
  <c r="D934" i="2"/>
  <c r="E926" i="2"/>
  <c r="F926" i="2" s="1"/>
  <c r="D926" i="2"/>
  <c r="E909" i="2"/>
  <c r="F909" i="2" s="1"/>
  <c r="D909" i="2"/>
  <c r="E895" i="2"/>
  <c r="F895" i="2" s="1"/>
  <c r="D895" i="2"/>
  <c r="D874" i="2"/>
  <c r="E874" i="2"/>
  <c r="F874" i="2" s="1"/>
  <c r="D857" i="2"/>
  <c r="E857" i="2"/>
  <c r="F857" i="2" s="1"/>
  <c r="E838" i="2"/>
  <c r="F838" i="2" s="1"/>
  <c r="D838" i="2"/>
  <c r="E820" i="2"/>
  <c r="F820" i="2" s="1"/>
  <c r="D820" i="2"/>
  <c r="E804" i="2"/>
  <c r="F804" i="2" s="1"/>
  <c r="D804" i="2"/>
  <c r="D786" i="2"/>
  <c r="E786" i="2"/>
  <c r="F786" i="2" s="1"/>
  <c r="E766" i="2"/>
  <c r="F766" i="2" s="1"/>
  <c r="D766" i="2"/>
  <c r="E750" i="2"/>
  <c r="F750" i="2" s="1"/>
  <c r="D750" i="2"/>
  <c r="E724" i="2"/>
  <c r="F724" i="2" s="1"/>
  <c r="D724" i="2"/>
  <c r="E637" i="2"/>
  <c r="F637" i="2" s="1"/>
  <c r="D637" i="2"/>
  <c r="E3190" i="2"/>
  <c r="F3190" i="2" s="1"/>
  <c r="D3190" i="2"/>
  <c r="E3182" i="2"/>
  <c r="F3182" i="2" s="1"/>
  <c r="D3182" i="2"/>
  <c r="E3174" i="2"/>
  <c r="F3174" i="2" s="1"/>
  <c r="D3174" i="2"/>
  <c r="E3166" i="2"/>
  <c r="F3166" i="2" s="1"/>
  <c r="D3166" i="2"/>
  <c r="D3158" i="2"/>
  <c r="E3158" i="2"/>
  <c r="F3158" i="2" s="1"/>
  <c r="D3151" i="2"/>
  <c r="E3151" i="2"/>
  <c r="F3151" i="2" s="1"/>
  <c r="E3144" i="2"/>
  <c r="F3144" i="2" s="1"/>
  <c r="D3144" i="2"/>
  <c r="E3132" i="2"/>
  <c r="F3132" i="2" s="1"/>
  <c r="D3132" i="2"/>
  <c r="E3125" i="2"/>
  <c r="F3125" i="2" s="1"/>
  <c r="D3125" i="2"/>
  <c r="E3104" i="2"/>
  <c r="F3104" i="2" s="1"/>
  <c r="D3104" i="2"/>
  <c r="E3094" i="2"/>
  <c r="F3094" i="2" s="1"/>
  <c r="D3094" i="2"/>
  <c r="D3085" i="2"/>
  <c r="E3085" i="2"/>
  <c r="F3085" i="2" s="1"/>
  <c r="D3074" i="2"/>
  <c r="E3074" i="2"/>
  <c r="F3074" i="2" s="1"/>
  <c r="E3067" i="2"/>
  <c r="F3067" i="2" s="1"/>
  <c r="D3067" i="2"/>
  <c r="E3058" i="2"/>
  <c r="F3058" i="2" s="1"/>
  <c r="D3058" i="2"/>
  <c r="E3050" i="2"/>
  <c r="F3050" i="2" s="1"/>
  <c r="D3050" i="2"/>
  <c r="E3042" i="2"/>
  <c r="F3042" i="2" s="1"/>
  <c r="D3042" i="2"/>
  <c r="E3035" i="2"/>
  <c r="F3035" i="2" s="1"/>
  <c r="D3035" i="2"/>
  <c r="E3026" i="2"/>
  <c r="F3026" i="2" s="1"/>
  <c r="D3026" i="2"/>
  <c r="D3018" i="2"/>
  <c r="E3018" i="2"/>
  <c r="F3018" i="2" s="1"/>
  <c r="D3010" i="2"/>
  <c r="E3010" i="2"/>
  <c r="F3010" i="2" s="1"/>
  <c r="E2996" i="2"/>
  <c r="F2996" i="2" s="1"/>
  <c r="D2996" i="2"/>
  <c r="E2989" i="2"/>
  <c r="F2989" i="2" s="1"/>
  <c r="D2989" i="2"/>
  <c r="E2981" i="2"/>
  <c r="F2981" i="2" s="1"/>
  <c r="D2981" i="2"/>
  <c r="E2972" i="2"/>
  <c r="F2972" i="2" s="1"/>
  <c r="D2972" i="2"/>
  <c r="E2964" i="2"/>
  <c r="F2964" i="2" s="1"/>
  <c r="D2964" i="2"/>
  <c r="E2956" i="2"/>
  <c r="F2956" i="2" s="1"/>
  <c r="D2956" i="2"/>
  <c r="D2948" i="2"/>
  <c r="E2948" i="2"/>
  <c r="F2948" i="2" s="1"/>
  <c r="D2938" i="2"/>
  <c r="E2938" i="2"/>
  <c r="F2938" i="2" s="1"/>
  <c r="E2925" i="2"/>
  <c r="F2925" i="2" s="1"/>
  <c r="D2925" i="2"/>
  <c r="E2918" i="2"/>
  <c r="F2918" i="2" s="1"/>
  <c r="D2918" i="2"/>
  <c r="E2909" i="2"/>
  <c r="F2909" i="2" s="1"/>
  <c r="D2909" i="2"/>
  <c r="D2896" i="2"/>
  <c r="E2896" i="2"/>
  <c r="F2896" i="2" s="1"/>
  <c r="D2888" i="2"/>
  <c r="E2888" i="2"/>
  <c r="F2888" i="2" s="1"/>
  <c r="E2880" i="2"/>
  <c r="F2880" i="2" s="1"/>
  <c r="D2880" i="2"/>
  <c r="D2873" i="2"/>
  <c r="E2873" i="2"/>
  <c r="F2873" i="2" s="1"/>
  <c r="E2866" i="2"/>
  <c r="F2866" i="2" s="1"/>
  <c r="D2866" i="2"/>
  <c r="E2857" i="2"/>
  <c r="F2857" i="2" s="1"/>
  <c r="D2857" i="2"/>
  <c r="D2851" i="2"/>
  <c r="E2851" i="2"/>
  <c r="F2851" i="2" s="1"/>
  <c r="D2845" i="2"/>
  <c r="E2845" i="2"/>
  <c r="F2845" i="2" s="1"/>
  <c r="E2827" i="2"/>
  <c r="F2827" i="2" s="1"/>
  <c r="D2827" i="2"/>
  <c r="E2821" i="2"/>
  <c r="F2821" i="2" s="1"/>
  <c r="D2821" i="2"/>
  <c r="D2812" i="2"/>
  <c r="E2812" i="2"/>
  <c r="F2812" i="2" s="1"/>
  <c r="E2804" i="2"/>
  <c r="F2804" i="2" s="1"/>
  <c r="D2804" i="2"/>
  <c r="E2796" i="2"/>
  <c r="F2796" i="2" s="1"/>
  <c r="D2796" i="2"/>
  <c r="E2786" i="2"/>
  <c r="F2786" i="2" s="1"/>
  <c r="D2786" i="2"/>
  <c r="D2779" i="2"/>
  <c r="E2779" i="2"/>
  <c r="F2779" i="2" s="1"/>
  <c r="E2769" i="2"/>
  <c r="F2769" i="2" s="1"/>
  <c r="D2769" i="2"/>
  <c r="E2758" i="2"/>
  <c r="F2758" i="2" s="1"/>
  <c r="D2758" i="2"/>
  <c r="E2750" i="2"/>
  <c r="F2750" i="2" s="1"/>
  <c r="D2750" i="2"/>
  <c r="E2743" i="2"/>
  <c r="F2743" i="2" s="1"/>
  <c r="D2743" i="2"/>
  <c r="E2735" i="2"/>
  <c r="F2735" i="2" s="1"/>
  <c r="D2735" i="2"/>
  <c r="E2727" i="2"/>
  <c r="F2727" i="2" s="1"/>
  <c r="D2727" i="2"/>
  <c r="E2718" i="2"/>
  <c r="F2718" i="2" s="1"/>
  <c r="D2718" i="2"/>
  <c r="D2707" i="2"/>
  <c r="E2707" i="2"/>
  <c r="F2707" i="2" s="1"/>
  <c r="E2695" i="2"/>
  <c r="F2695" i="2" s="1"/>
  <c r="D2695" i="2"/>
  <c r="E2687" i="2"/>
  <c r="F2687" i="2" s="1"/>
  <c r="D2687" i="2"/>
  <c r="E2677" i="2"/>
  <c r="F2677" i="2" s="1"/>
  <c r="D2677" i="2"/>
  <c r="E2662" i="2"/>
  <c r="F2662" i="2" s="1"/>
  <c r="D2662" i="2"/>
  <c r="E2654" i="2"/>
  <c r="F2654" i="2" s="1"/>
  <c r="D2654" i="2"/>
  <c r="E2636" i="2"/>
  <c r="F2636" i="2" s="1"/>
  <c r="D2636" i="2"/>
  <c r="E2628" i="2"/>
  <c r="F2628" i="2" s="1"/>
  <c r="D2628" i="2"/>
  <c r="E2620" i="2"/>
  <c r="F2620" i="2" s="1"/>
  <c r="D2620" i="2"/>
  <c r="E2610" i="2"/>
  <c r="F2610" i="2" s="1"/>
  <c r="D2610" i="2"/>
  <c r="E2596" i="2"/>
  <c r="F2596" i="2" s="1"/>
  <c r="D2596" i="2"/>
  <c r="E2588" i="2"/>
  <c r="F2588" i="2" s="1"/>
  <c r="D2588" i="2"/>
  <c r="E2580" i="2"/>
  <c r="F2580" i="2" s="1"/>
  <c r="D2580" i="2"/>
  <c r="E2571" i="2"/>
  <c r="F2571" i="2" s="1"/>
  <c r="D2571" i="2"/>
  <c r="E2563" i="2"/>
  <c r="F2563" i="2" s="1"/>
  <c r="D2563" i="2"/>
  <c r="E2548" i="2"/>
  <c r="F2548" i="2" s="1"/>
  <c r="D2548" i="2"/>
  <c r="E2539" i="2"/>
  <c r="F2539" i="2" s="1"/>
  <c r="D2539" i="2"/>
  <c r="E2533" i="2"/>
  <c r="F2533" i="2" s="1"/>
  <c r="D2533" i="2"/>
  <c r="E2525" i="2"/>
  <c r="F2525" i="2" s="1"/>
  <c r="D2525" i="2"/>
  <c r="E2517" i="2"/>
  <c r="F2517" i="2" s="1"/>
  <c r="D2517" i="2"/>
  <c r="E2509" i="2"/>
  <c r="F2509" i="2" s="1"/>
  <c r="D2509" i="2"/>
  <c r="D2500" i="2"/>
  <c r="E2500" i="2"/>
  <c r="F2500" i="2" s="1"/>
  <c r="E2492" i="2"/>
  <c r="F2492" i="2" s="1"/>
  <c r="D2492" i="2"/>
  <c r="E2484" i="2"/>
  <c r="F2484" i="2" s="1"/>
  <c r="D2484" i="2"/>
  <c r="E2477" i="2"/>
  <c r="F2477" i="2" s="1"/>
  <c r="D2477" i="2"/>
  <c r="E2467" i="2"/>
  <c r="F2467" i="2" s="1"/>
  <c r="D2467" i="2"/>
  <c r="D2459" i="2"/>
  <c r="E2459" i="2"/>
  <c r="F2459" i="2" s="1"/>
  <c r="D2452" i="2"/>
  <c r="E2452" i="2"/>
  <c r="F2452" i="2" s="1"/>
  <c r="D2443" i="2"/>
  <c r="E2443" i="2"/>
  <c r="F2443" i="2" s="1"/>
  <c r="D2433" i="2"/>
  <c r="E2433" i="2"/>
  <c r="F2433" i="2" s="1"/>
  <c r="D2425" i="2"/>
  <c r="E2425" i="2"/>
  <c r="F2425" i="2" s="1"/>
  <c r="D2417" i="2"/>
  <c r="E2417" i="2"/>
  <c r="F2417" i="2" s="1"/>
  <c r="D2410" i="2"/>
  <c r="E2410" i="2"/>
  <c r="F2410" i="2" s="1"/>
  <c r="D2403" i="2"/>
  <c r="E2403" i="2"/>
  <c r="F2403" i="2" s="1"/>
  <c r="D2394" i="2"/>
  <c r="E2394" i="2"/>
  <c r="F2394" i="2" s="1"/>
  <c r="D2386" i="2"/>
  <c r="E2386" i="2"/>
  <c r="F2386" i="2" s="1"/>
  <c r="D2374" i="2"/>
  <c r="E2374" i="2"/>
  <c r="F2374" i="2" s="1"/>
  <c r="D2368" i="2"/>
  <c r="E2368" i="2"/>
  <c r="F2368" i="2" s="1"/>
  <c r="E2360" i="2"/>
  <c r="F2360" i="2" s="1"/>
  <c r="D2360" i="2"/>
  <c r="E2351" i="2"/>
  <c r="F2351" i="2" s="1"/>
  <c r="D2351" i="2"/>
  <c r="D2343" i="2"/>
  <c r="E2343" i="2"/>
  <c r="F2343" i="2" s="1"/>
  <c r="E2335" i="2"/>
  <c r="F2335" i="2" s="1"/>
  <c r="D2335" i="2"/>
  <c r="D2327" i="2"/>
  <c r="E2327" i="2"/>
  <c r="F2327" i="2" s="1"/>
  <c r="D2319" i="2"/>
  <c r="E2319" i="2"/>
  <c r="F2319" i="2" s="1"/>
  <c r="D2309" i="2"/>
  <c r="E2309" i="2"/>
  <c r="F2309" i="2" s="1"/>
  <c r="D2299" i="2"/>
  <c r="E2299" i="2"/>
  <c r="F2299" i="2" s="1"/>
  <c r="E2291" i="2"/>
  <c r="F2291" i="2" s="1"/>
  <c r="D2291" i="2"/>
  <c r="E2282" i="2"/>
  <c r="F2282" i="2" s="1"/>
  <c r="D2282" i="2"/>
  <c r="E2269" i="2"/>
  <c r="F2269" i="2" s="1"/>
  <c r="D2269" i="2"/>
  <c r="E2262" i="2"/>
  <c r="F2262" i="2" s="1"/>
  <c r="D2262" i="2"/>
  <c r="E2252" i="2"/>
  <c r="F2252" i="2" s="1"/>
  <c r="D2252" i="2"/>
  <c r="E2244" i="2"/>
  <c r="F2244" i="2" s="1"/>
  <c r="D2244" i="2"/>
  <c r="E2236" i="2"/>
  <c r="F2236" i="2" s="1"/>
  <c r="D2236" i="2"/>
  <c r="E2227" i="2"/>
  <c r="F2227" i="2" s="1"/>
  <c r="D2227" i="2"/>
  <c r="E2217" i="2"/>
  <c r="F2217" i="2" s="1"/>
  <c r="D2217" i="2"/>
  <c r="E2209" i="2"/>
  <c r="F2209" i="2" s="1"/>
  <c r="D2209" i="2"/>
  <c r="E2201" i="2"/>
  <c r="F2201" i="2" s="1"/>
  <c r="D2201" i="2"/>
  <c r="D2193" i="2"/>
  <c r="E2193" i="2"/>
  <c r="F2193" i="2" s="1"/>
  <c r="E2185" i="2"/>
  <c r="F2185" i="2" s="1"/>
  <c r="D2185" i="2"/>
  <c r="E2175" i="2"/>
  <c r="F2175" i="2" s="1"/>
  <c r="D2175" i="2"/>
  <c r="E2167" i="2"/>
  <c r="F2167" i="2" s="1"/>
  <c r="D2167" i="2"/>
  <c r="D2148" i="2"/>
  <c r="E2148" i="2"/>
  <c r="F2148" i="2" s="1"/>
  <c r="E2137" i="2"/>
  <c r="F2137" i="2" s="1"/>
  <c r="D2137" i="2"/>
  <c r="E2120" i="2"/>
  <c r="F2120" i="2" s="1"/>
  <c r="D2120" i="2"/>
  <c r="E2110" i="2"/>
  <c r="F2110" i="2" s="1"/>
  <c r="D2110" i="2"/>
  <c r="D2099" i="2"/>
  <c r="E2099" i="2"/>
  <c r="F2099" i="2" s="1"/>
  <c r="E2090" i="2"/>
  <c r="F2090" i="2" s="1"/>
  <c r="D2090" i="2"/>
  <c r="E2080" i="2"/>
  <c r="F2080" i="2" s="1"/>
  <c r="D2080" i="2"/>
  <c r="E2072" i="2"/>
  <c r="F2072" i="2" s="1"/>
  <c r="D2072" i="2"/>
  <c r="D2064" i="2"/>
  <c r="E2064" i="2"/>
  <c r="F2064" i="2" s="1"/>
  <c r="E2056" i="2"/>
  <c r="F2056" i="2" s="1"/>
  <c r="D2056" i="2"/>
  <c r="D2048" i="2"/>
  <c r="E2048" i="2"/>
  <c r="F2048" i="2" s="1"/>
  <c r="E2037" i="2"/>
  <c r="F2037" i="2" s="1"/>
  <c r="D2037" i="2"/>
  <c r="E2029" i="2"/>
  <c r="F2029" i="2" s="1"/>
  <c r="D2029" i="2"/>
  <c r="D2021" i="2"/>
  <c r="E2021" i="2"/>
  <c r="F2021" i="2" s="1"/>
  <c r="E2012" i="2"/>
  <c r="F2012" i="2" s="1"/>
  <c r="D2012" i="2"/>
  <c r="E2005" i="2"/>
  <c r="F2005" i="2" s="1"/>
  <c r="D2005" i="2"/>
  <c r="E1998" i="2"/>
  <c r="F1998" i="2" s="1"/>
  <c r="D1998" i="2"/>
  <c r="E1989" i="2"/>
  <c r="F1989" i="2" s="1"/>
  <c r="D1989" i="2"/>
  <c r="D1979" i="2"/>
  <c r="E1979" i="2"/>
  <c r="F1979" i="2" s="1"/>
  <c r="E1970" i="2"/>
  <c r="F1970" i="2" s="1"/>
  <c r="D1970" i="2"/>
  <c r="E1959" i="2"/>
  <c r="F1959" i="2" s="1"/>
  <c r="D1959" i="2"/>
  <c r="D1951" i="2"/>
  <c r="E1951" i="2"/>
  <c r="F1951" i="2" s="1"/>
  <c r="D1941" i="2"/>
  <c r="E1941" i="2"/>
  <c r="F1941" i="2" s="1"/>
  <c r="E1932" i="2"/>
  <c r="F1932" i="2" s="1"/>
  <c r="D1932" i="2"/>
  <c r="E1915" i="2"/>
  <c r="F1915" i="2" s="1"/>
  <c r="D1915" i="2"/>
  <c r="E1907" i="2"/>
  <c r="F1907" i="2" s="1"/>
  <c r="D1907" i="2"/>
  <c r="E1899" i="2"/>
  <c r="F1899" i="2" s="1"/>
  <c r="D1899" i="2"/>
  <c r="E1891" i="2"/>
  <c r="F1891" i="2" s="1"/>
  <c r="D1891" i="2"/>
  <c r="D1880" i="2"/>
  <c r="E1880" i="2"/>
  <c r="F1880" i="2" s="1"/>
  <c r="E1872" i="2"/>
  <c r="F1872" i="2" s="1"/>
  <c r="D1872" i="2"/>
  <c r="E1864" i="2"/>
  <c r="F1864" i="2" s="1"/>
  <c r="D1864" i="2"/>
  <c r="E1853" i="2"/>
  <c r="F1853" i="2" s="1"/>
  <c r="D1853" i="2"/>
  <c r="E1835" i="2"/>
  <c r="F1835" i="2" s="1"/>
  <c r="D1835" i="2"/>
  <c r="E1826" i="2"/>
  <c r="F1826" i="2" s="1"/>
  <c r="D1826" i="2"/>
  <c r="D1817" i="2"/>
  <c r="E1817" i="2"/>
  <c r="F1817" i="2" s="1"/>
  <c r="E1809" i="2"/>
  <c r="F1809" i="2" s="1"/>
  <c r="D1809" i="2"/>
  <c r="E1799" i="2"/>
  <c r="F1799" i="2" s="1"/>
  <c r="D1799" i="2"/>
  <c r="E1789" i="2"/>
  <c r="F1789" i="2" s="1"/>
  <c r="D1789" i="2"/>
  <c r="D1781" i="2"/>
  <c r="E1781" i="2"/>
  <c r="F1781" i="2" s="1"/>
  <c r="E1772" i="2"/>
  <c r="F1772" i="2" s="1"/>
  <c r="D1772" i="2"/>
  <c r="E1760" i="2"/>
  <c r="F1760" i="2" s="1"/>
  <c r="D1760" i="2"/>
  <c r="D1752" i="2"/>
  <c r="E1752" i="2"/>
  <c r="F1752" i="2" s="1"/>
  <c r="E1741" i="2"/>
  <c r="F1741" i="2" s="1"/>
  <c r="D1741" i="2"/>
  <c r="E1732" i="2"/>
  <c r="F1732" i="2" s="1"/>
  <c r="D1732" i="2"/>
  <c r="D1723" i="2"/>
  <c r="E1723" i="2"/>
  <c r="F1723" i="2" s="1"/>
  <c r="E1714" i="2"/>
  <c r="F1714" i="2" s="1"/>
  <c r="D1714" i="2"/>
  <c r="E1706" i="2"/>
  <c r="F1706" i="2" s="1"/>
  <c r="D1706" i="2"/>
  <c r="E1698" i="2"/>
  <c r="F1698" i="2" s="1"/>
  <c r="D1698" i="2"/>
  <c r="E1688" i="2"/>
  <c r="F1688" i="2" s="1"/>
  <c r="D1688" i="2"/>
  <c r="E1681" i="2"/>
  <c r="F1681" i="2" s="1"/>
  <c r="D1681" i="2"/>
  <c r="E1673" i="2"/>
  <c r="F1673" i="2" s="1"/>
  <c r="D1673" i="2"/>
  <c r="E1662" i="2"/>
  <c r="F1662" i="2" s="1"/>
  <c r="D1662" i="2"/>
  <c r="E1654" i="2"/>
  <c r="F1654" i="2" s="1"/>
  <c r="D1654" i="2"/>
  <c r="E1644" i="2"/>
  <c r="F1644" i="2" s="1"/>
  <c r="D1644" i="2"/>
  <c r="E1633" i="2"/>
  <c r="F1633" i="2" s="1"/>
  <c r="D1633" i="2"/>
  <c r="D1626" i="2"/>
  <c r="E1626" i="2"/>
  <c r="F1626" i="2" s="1"/>
  <c r="E1617" i="2"/>
  <c r="F1617" i="2" s="1"/>
  <c r="D1617" i="2"/>
  <c r="E1609" i="2"/>
  <c r="F1609" i="2" s="1"/>
  <c r="D1609" i="2"/>
  <c r="D1601" i="2"/>
  <c r="E1601" i="2"/>
  <c r="F1601" i="2" s="1"/>
  <c r="E1593" i="2"/>
  <c r="F1593" i="2" s="1"/>
  <c r="D1593" i="2"/>
  <c r="E1585" i="2"/>
  <c r="F1585" i="2" s="1"/>
  <c r="D1585" i="2"/>
  <c r="E1576" i="2"/>
  <c r="F1576" i="2" s="1"/>
  <c r="D1576" i="2"/>
  <c r="E1568" i="2"/>
  <c r="F1568" i="2" s="1"/>
  <c r="D1568" i="2"/>
  <c r="E1561" i="2"/>
  <c r="F1561" i="2" s="1"/>
  <c r="D1561" i="2"/>
  <c r="E1553" i="2"/>
  <c r="F1553" i="2" s="1"/>
  <c r="D1553" i="2"/>
  <c r="E1538" i="2"/>
  <c r="F1538" i="2" s="1"/>
  <c r="D1538" i="2"/>
  <c r="D1526" i="2"/>
  <c r="E1526" i="2"/>
  <c r="F1526" i="2" s="1"/>
  <c r="E1518" i="2"/>
  <c r="F1518" i="2" s="1"/>
  <c r="D1518" i="2"/>
  <c r="D1510" i="2"/>
  <c r="E1510" i="2"/>
  <c r="F1510" i="2" s="1"/>
  <c r="E1502" i="2"/>
  <c r="F1502" i="2" s="1"/>
  <c r="D1502" i="2"/>
  <c r="D1495" i="2"/>
  <c r="E1495" i="2"/>
  <c r="F1495" i="2" s="1"/>
  <c r="E1487" i="2"/>
  <c r="F1487" i="2" s="1"/>
  <c r="D1487" i="2"/>
  <c r="D1479" i="2"/>
  <c r="E1479" i="2"/>
  <c r="F1479" i="2" s="1"/>
  <c r="E1471" i="2"/>
  <c r="F1471" i="2" s="1"/>
  <c r="D1471" i="2"/>
  <c r="E1463" i="2"/>
  <c r="F1463" i="2" s="1"/>
  <c r="D1463" i="2"/>
  <c r="E1455" i="2"/>
  <c r="F1455" i="2" s="1"/>
  <c r="D1455" i="2"/>
  <c r="E1440" i="2"/>
  <c r="F1440" i="2" s="1"/>
  <c r="D1440" i="2"/>
  <c r="E1432" i="2"/>
  <c r="F1432" i="2" s="1"/>
  <c r="D1432" i="2"/>
  <c r="E1424" i="2"/>
  <c r="F1424" i="2" s="1"/>
  <c r="D1424" i="2"/>
  <c r="D1416" i="2"/>
  <c r="E1416" i="2"/>
  <c r="F1416" i="2" s="1"/>
  <c r="E1408" i="2"/>
  <c r="F1408" i="2" s="1"/>
  <c r="D1408" i="2"/>
  <c r="D1400" i="2"/>
  <c r="E1400" i="2"/>
  <c r="F1400" i="2" s="1"/>
  <c r="E1392" i="2"/>
  <c r="F1392" i="2" s="1"/>
  <c r="D1392" i="2"/>
  <c r="E1382" i="2"/>
  <c r="F1382" i="2" s="1"/>
  <c r="D1382" i="2"/>
  <c r="E1375" i="2"/>
  <c r="F1375" i="2" s="1"/>
  <c r="D1375" i="2"/>
  <c r="E1366" i="2"/>
  <c r="F1366" i="2" s="1"/>
  <c r="D1366" i="2"/>
  <c r="E1358" i="2"/>
  <c r="F1358" i="2" s="1"/>
  <c r="D1358" i="2"/>
  <c r="E1352" i="2"/>
  <c r="F1352" i="2" s="1"/>
  <c r="D1352" i="2"/>
  <c r="E1344" i="2"/>
  <c r="F1344" i="2" s="1"/>
  <c r="D1344" i="2"/>
  <c r="D1339" i="2"/>
  <c r="E1339" i="2"/>
  <c r="F1339" i="2" s="1"/>
  <c r="E1331" i="2"/>
  <c r="F1331" i="2" s="1"/>
  <c r="D1331" i="2"/>
  <c r="E1323" i="2"/>
  <c r="F1323" i="2" s="1"/>
  <c r="D1323" i="2"/>
  <c r="E1315" i="2"/>
  <c r="F1315" i="2" s="1"/>
  <c r="D1315" i="2"/>
  <c r="E1306" i="2"/>
  <c r="F1306" i="2" s="1"/>
  <c r="D1306" i="2"/>
  <c r="E1298" i="2"/>
  <c r="F1298" i="2" s="1"/>
  <c r="D1298" i="2"/>
  <c r="E1288" i="2"/>
  <c r="F1288" i="2" s="1"/>
  <c r="D1288" i="2"/>
  <c r="E1280" i="2"/>
  <c r="F1280" i="2" s="1"/>
  <c r="D1280" i="2"/>
  <c r="E1271" i="2"/>
  <c r="F1271" i="2" s="1"/>
  <c r="D1271" i="2"/>
  <c r="E1263" i="2"/>
  <c r="F1263" i="2" s="1"/>
  <c r="D1263" i="2"/>
  <c r="E1253" i="2"/>
  <c r="F1253" i="2" s="1"/>
  <c r="D1253" i="2"/>
  <c r="E1245" i="2"/>
  <c r="F1245" i="2" s="1"/>
  <c r="D1245" i="2"/>
  <c r="D1233" i="2"/>
  <c r="E1233" i="2"/>
  <c r="F1233" i="2" s="1"/>
  <c r="E1221" i="2"/>
  <c r="F1221" i="2" s="1"/>
  <c r="D1221" i="2"/>
  <c r="E1212" i="2"/>
  <c r="F1212" i="2" s="1"/>
  <c r="D1212" i="2"/>
  <c r="E1203" i="2"/>
  <c r="F1203" i="2" s="1"/>
  <c r="D1203" i="2"/>
  <c r="E1195" i="2"/>
  <c r="F1195" i="2" s="1"/>
  <c r="D1195" i="2"/>
  <c r="E1186" i="2"/>
  <c r="F1186" i="2" s="1"/>
  <c r="D1186" i="2"/>
  <c r="E1177" i="2"/>
  <c r="F1177" i="2" s="1"/>
  <c r="D1177" i="2"/>
  <c r="E1166" i="2"/>
  <c r="F1166" i="2" s="1"/>
  <c r="D1166" i="2"/>
  <c r="E1158" i="2"/>
  <c r="F1158" i="2" s="1"/>
  <c r="D1158" i="2"/>
  <c r="E1149" i="2"/>
  <c r="F1149" i="2" s="1"/>
  <c r="D1149" i="2"/>
  <c r="D1137" i="2"/>
  <c r="E1137" i="2"/>
  <c r="F1137" i="2" s="1"/>
  <c r="E1129" i="2"/>
  <c r="F1129" i="2" s="1"/>
  <c r="D1129" i="2"/>
  <c r="E1119" i="2"/>
  <c r="F1119" i="2" s="1"/>
  <c r="D1119" i="2"/>
  <c r="E1108" i="2"/>
  <c r="F1108" i="2" s="1"/>
  <c r="D1108" i="2"/>
  <c r="E1095" i="2"/>
  <c r="F1095" i="2" s="1"/>
  <c r="D1095" i="2"/>
  <c r="E1087" i="2"/>
  <c r="F1087" i="2" s="1"/>
  <c r="D1087" i="2"/>
  <c r="D1076" i="2"/>
  <c r="E1076" i="2"/>
  <c r="F1076" i="2" s="1"/>
  <c r="D1067" i="2"/>
  <c r="E1067" i="2"/>
  <c r="F1067" i="2" s="1"/>
  <c r="E1057" i="2"/>
  <c r="F1057" i="2" s="1"/>
  <c r="D1057" i="2"/>
  <c r="E1048" i="2"/>
  <c r="F1048" i="2" s="1"/>
  <c r="D1048" i="2"/>
  <c r="E1036" i="2"/>
  <c r="F1036" i="2" s="1"/>
  <c r="D1036" i="2"/>
  <c r="E1028" i="2"/>
  <c r="F1028" i="2" s="1"/>
  <c r="D1028" i="2"/>
  <c r="E1019" i="2"/>
  <c r="F1019" i="2" s="1"/>
  <c r="D1019" i="2"/>
  <c r="D1002" i="2"/>
  <c r="E1002" i="2"/>
  <c r="F1002" i="2" s="1"/>
  <c r="E993" i="2"/>
  <c r="F993" i="2" s="1"/>
  <c r="D993" i="2"/>
  <c r="D978" i="2"/>
  <c r="E978" i="2"/>
  <c r="F978" i="2" s="1"/>
  <c r="E971" i="2"/>
  <c r="F971" i="2" s="1"/>
  <c r="D971" i="2"/>
  <c r="E959" i="2"/>
  <c r="F959" i="2" s="1"/>
  <c r="D959" i="2"/>
  <c r="E949" i="2"/>
  <c r="F949" i="2" s="1"/>
  <c r="D949" i="2"/>
  <c r="E941" i="2"/>
  <c r="F941" i="2" s="1"/>
  <c r="D941" i="2"/>
  <c r="D933" i="2"/>
  <c r="E933" i="2"/>
  <c r="F933" i="2" s="1"/>
  <c r="E925" i="2"/>
  <c r="F925" i="2" s="1"/>
  <c r="D925" i="2"/>
  <c r="E917" i="2"/>
  <c r="F917" i="2" s="1"/>
  <c r="D917" i="2"/>
  <c r="E908" i="2"/>
  <c r="F908" i="2" s="1"/>
  <c r="D908" i="2"/>
  <c r="D901" i="2"/>
  <c r="E901" i="2"/>
  <c r="F901" i="2" s="1"/>
  <c r="E892" i="2"/>
  <c r="F892" i="2" s="1"/>
  <c r="D892" i="2"/>
  <c r="E883" i="2"/>
  <c r="F883" i="2" s="1"/>
  <c r="D883" i="2"/>
  <c r="E873" i="2"/>
  <c r="F873" i="2" s="1"/>
  <c r="D873" i="2"/>
  <c r="E864" i="2"/>
  <c r="F864" i="2" s="1"/>
  <c r="D864" i="2"/>
  <c r="E856" i="2"/>
  <c r="F856" i="2" s="1"/>
  <c r="D856" i="2"/>
  <c r="E848" i="2"/>
  <c r="F848" i="2" s="1"/>
  <c r="D848" i="2"/>
  <c r="E837" i="2"/>
  <c r="F837" i="2" s="1"/>
  <c r="D837" i="2"/>
  <c r="E828" i="2"/>
  <c r="F828" i="2" s="1"/>
  <c r="D828" i="2"/>
  <c r="E819" i="2"/>
  <c r="F819" i="2" s="1"/>
  <c r="D819" i="2"/>
  <c r="E811" i="2"/>
  <c r="F811" i="2" s="1"/>
  <c r="D811" i="2"/>
  <c r="E802" i="2"/>
  <c r="F802" i="2" s="1"/>
  <c r="D802" i="2"/>
  <c r="E794" i="2"/>
  <c r="F794" i="2" s="1"/>
  <c r="D794" i="2"/>
  <c r="E785" i="2"/>
  <c r="F785" i="2" s="1"/>
  <c r="D785" i="2"/>
  <c r="E777" i="2"/>
  <c r="F777" i="2" s="1"/>
  <c r="D777" i="2"/>
  <c r="E765" i="2"/>
  <c r="F765" i="2" s="1"/>
  <c r="D765" i="2"/>
  <c r="E757" i="2"/>
  <c r="F757" i="2" s="1"/>
  <c r="D757" i="2"/>
  <c r="E749" i="2"/>
  <c r="F749" i="2" s="1"/>
  <c r="D749" i="2"/>
  <c r="E741" i="2"/>
  <c r="F741" i="2" s="1"/>
  <c r="D741" i="2"/>
  <c r="E732" i="2"/>
  <c r="F732" i="2" s="1"/>
  <c r="D732" i="2"/>
  <c r="D723" i="2"/>
  <c r="E723" i="2"/>
  <c r="F723" i="2" s="1"/>
  <c r="E715" i="2"/>
  <c r="F715" i="2" s="1"/>
  <c r="D715" i="2"/>
  <c r="D701" i="2"/>
  <c r="E701" i="2"/>
  <c r="F701" i="2" s="1"/>
  <c r="E693" i="2"/>
  <c r="F693" i="2" s="1"/>
  <c r="D693" i="2"/>
  <c r="E684" i="2"/>
  <c r="F684" i="2" s="1"/>
  <c r="D684" i="2"/>
  <c r="D675" i="2"/>
  <c r="E675" i="2"/>
  <c r="F675" i="2" s="1"/>
  <c r="E667" i="2"/>
  <c r="F667" i="2" s="1"/>
  <c r="D667" i="2"/>
  <c r="E662" i="2"/>
  <c r="F662" i="2" s="1"/>
  <c r="D662" i="2"/>
  <c r="E654" i="2"/>
  <c r="F654" i="2" s="1"/>
  <c r="D654" i="2"/>
  <c r="E644" i="2"/>
  <c r="F644" i="2" s="1"/>
  <c r="D644" i="2"/>
  <c r="D636" i="2"/>
  <c r="E636" i="2"/>
  <c r="F636" i="2" s="1"/>
  <c r="E626" i="2"/>
  <c r="F626" i="2" s="1"/>
  <c r="D626" i="2"/>
  <c r="E610" i="2"/>
  <c r="F610" i="2" s="1"/>
  <c r="D610" i="2"/>
  <c r="E594" i="2"/>
  <c r="F594" i="2" s="1"/>
  <c r="D594" i="2"/>
  <c r="E585" i="2"/>
  <c r="F585" i="2" s="1"/>
  <c r="D585" i="2"/>
  <c r="E576" i="2"/>
  <c r="F576" i="2" s="1"/>
  <c r="D576" i="2"/>
  <c r="E566" i="2"/>
  <c r="F566" i="2" s="1"/>
  <c r="D566" i="2"/>
  <c r="E560" i="2"/>
  <c r="F560" i="2" s="1"/>
  <c r="D560" i="2"/>
  <c r="E550" i="2"/>
  <c r="F550" i="2" s="1"/>
  <c r="D550" i="2"/>
  <c r="E542" i="2"/>
  <c r="F542" i="2" s="1"/>
  <c r="D542" i="2"/>
  <c r="E533" i="2"/>
  <c r="F533" i="2" s="1"/>
  <c r="D533" i="2"/>
  <c r="E525" i="2"/>
  <c r="F525" i="2" s="1"/>
  <c r="D525" i="2"/>
  <c r="E515" i="2"/>
  <c r="F515" i="2" s="1"/>
  <c r="D515" i="2"/>
  <c r="E507" i="2"/>
  <c r="F507" i="2" s="1"/>
  <c r="D507" i="2"/>
  <c r="E498" i="2"/>
  <c r="F498" i="2" s="1"/>
  <c r="D498" i="2"/>
  <c r="D489" i="2"/>
  <c r="E489" i="2"/>
  <c r="F489" i="2" s="1"/>
  <c r="E537" i="2"/>
  <c r="F537" i="2" s="1"/>
  <c r="D537" i="2"/>
  <c r="E588" i="2"/>
  <c r="F588" i="2" s="1"/>
  <c r="D588" i="2"/>
  <c r="D34" i="2"/>
  <c r="D462" i="2"/>
  <c r="E462" i="2"/>
  <c r="F462" i="2" s="1"/>
  <c r="E407" i="2"/>
  <c r="F407" i="2" s="1"/>
  <c r="D407" i="2"/>
  <c r="E348" i="2"/>
  <c r="F348" i="2" s="1"/>
  <c r="D348" i="2"/>
  <c r="D236" i="2"/>
  <c r="E236" i="2"/>
  <c r="F236" i="2" s="1"/>
  <c r="E164" i="2"/>
  <c r="F164" i="2" s="1"/>
  <c r="D164" i="2"/>
  <c r="E100" i="2"/>
  <c r="F100" i="2" s="1"/>
  <c r="D100" i="2"/>
  <c r="E23" i="2"/>
  <c r="F23" i="2" s="1"/>
  <c r="E77" i="2"/>
  <c r="F77" i="2" s="1"/>
  <c r="D77" i="2"/>
  <c r="D54" i="2"/>
  <c r="D37" i="2"/>
  <c r="E9" i="2"/>
  <c r="F9" i="2" s="1"/>
  <c r="E76" i="2"/>
  <c r="F76" i="2" s="1"/>
  <c r="D76" i="2"/>
  <c r="E60" i="2"/>
  <c r="F60" i="2" s="1"/>
  <c r="D53" i="2"/>
  <c r="D36" i="2"/>
  <c r="E28" i="2"/>
  <c r="F28" i="2" s="1"/>
  <c r="D18" i="2"/>
  <c r="E75" i="2"/>
  <c r="F75" i="2" s="1"/>
  <c r="D75" i="2"/>
  <c r="D67" i="2"/>
  <c r="D52" i="2"/>
  <c r="E43" i="2"/>
  <c r="F43" i="2" s="1"/>
  <c r="E35" i="2"/>
  <c r="F35" i="2" s="1"/>
  <c r="D25" i="2"/>
  <c r="D17" i="2"/>
  <c r="E7" i="2"/>
  <c r="F7" i="2" s="1"/>
  <c r="E479" i="2"/>
  <c r="F479" i="2" s="1"/>
  <c r="D479" i="2"/>
  <c r="D471" i="2"/>
  <c r="E471" i="2"/>
  <c r="F471" i="2" s="1"/>
  <c r="E463" i="2"/>
  <c r="F463" i="2" s="1"/>
  <c r="D463" i="2"/>
  <c r="D455" i="2"/>
  <c r="E455" i="2"/>
  <c r="F455" i="2" s="1"/>
  <c r="E448" i="2"/>
  <c r="F448" i="2" s="1"/>
  <c r="D448" i="2"/>
  <c r="D440" i="2"/>
  <c r="E440" i="2"/>
  <c r="F440" i="2" s="1"/>
  <c r="E432" i="2"/>
  <c r="F432" i="2" s="1"/>
  <c r="D432" i="2"/>
  <c r="D424" i="2"/>
  <c r="E424" i="2"/>
  <c r="F424" i="2" s="1"/>
  <c r="E416" i="2"/>
  <c r="F416" i="2" s="1"/>
  <c r="D416" i="2"/>
  <c r="D408" i="2"/>
  <c r="E408" i="2"/>
  <c r="F408" i="2" s="1"/>
  <c r="E397" i="2"/>
  <c r="F397" i="2" s="1"/>
  <c r="D397" i="2"/>
  <c r="D389" i="2"/>
  <c r="E389" i="2"/>
  <c r="F389" i="2" s="1"/>
  <c r="E381" i="2"/>
  <c r="F381" i="2" s="1"/>
  <c r="D381" i="2"/>
  <c r="D373" i="2"/>
  <c r="E373" i="2"/>
  <c r="F373" i="2" s="1"/>
  <c r="E367" i="2"/>
  <c r="F367" i="2" s="1"/>
  <c r="D367" i="2"/>
  <c r="E357" i="2"/>
  <c r="F357" i="2" s="1"/>
  <c r="D357" i="2"/>
  <c r="D349" i="2"/>
  <c r="E349" i="2"/>
  <c r="F349" i="2" s="1"/>
  <c r="E338" i="2"/>
  <c r="F338" i="2" s="1"/>
  <c r="D338" i="2"/>
  <c r="E328" i="2"/>
  <c r="F328" i="2" s="1"/>
  <c r="D328" i="2"/>
  <c r="E321" i="2"/>
  <c r="F321" i="2" s="1"/>
  <c r="D321" i="2"/>
  <c r="E312" i="2"/>
  <c r="F312" i="2" s="1"/>
  <c r="D312" i="2"/>
  <c r="D304" i="2"/>
  <c r="E304" i="2"/>
  <c r="F304" i="2" s="1"/>
  <c r="E297" i="2"/>
  <c r="F297" i="2" s="1"/>
  <c r="D297" i="2"/>
  <c r="D289" i="2"/>
  <c r="E289" i="2"/>
  <c r="F289" i="2" s="1"/>
  <c r="E283" i="2"/>
  <c r="F283" i="2" s="1"/>
  <c r="D283" i="2"/>
  <c r="E273" i="2"/>
  <c r="F273" i="2" s="1"/>
  <c r="D273" i="2"/>
  <c r="E265" i="2"/>
  <c r="F265" i="2" s="1"/>
  <c r="D265" i="2"/>
  <c r="D257" i="2"/>
  <c r="E257" i="2"/>
  <c r="F257" i="2" s="1"/>
  <c r="E249" i="2"/>
  <c r="F249" i="2" s="1"/>
  <c r="D249" i="2"/>
  <c r="D237" i="2"/>
  <c r="E237" i="2"/>
  <c r="F237" i="2" s="1"/>
  <c r="E229" i="2"/>
  <c r="F229" i="2" s="1"/>
  <c r="D229" i="2"/>
  <c r="E221" i="2"/>
  <c r="F221" i="2" s="1"/>
  <c r="D221" i="2"/>
  <c r="E213" i="2"/>
  <c r="F213" i="2" s="1"/>
  <c r="D213" i="2"/>
  <c r="D205" i="2"/>
  <c r="E205" i="2"/>
  <c r="F205" i="2" s="1"/>
  <c r="E197" i="2"/>
  <c r="F197" i="2" s="1"/>
  <c r="D197" i="2"/>
  <c r="E189" i="2"/>
  <c r="F189" i="2" s="1"/>
  <c r="D189" i="2"/>
  <c r="E181" i="2"/>
  <c r="F181" i="2" s="1"/>
  <c r="D181" i="2"/>
  <c r="E173" i="2"/>
  <c r="F173" i="2" s="1"/>
  <c r="D173" i="2"/>
  <c r="E165" i="2"/>
  <c r="F165" i="2" s="1"/>
  <c r="D165" i="2"/>
  <c r="D157" i="2"/>
  <c r="E157" i="2"/>
  <c r="F157" i="2" s="1"/>
  <c r="E149" i="2"/>
  <c r="F149" i="2" s="1"/>
  <c r="D149" i="2"/>
  <c r="D134" i="2"/>
  <c r="E134" i="2"/>
  <c r="F134" i="2" s="1"/>
  <c r="E126" i="2"/>
  <c r="F126" i="2" s="1"/>
  <c r="D126" i="2"/>
  <c r="D118" i="2"/>
  <c r="E118" i="2"/>
  <c r="F118" i="2" s="1"/>
  <c r="E109" i="2"/>
  <c r="F109" i="2" s="1"/>
  <c r="D109" i="2"/>
  <c r="E101" i="2"/>
  <c r="F101" i="2" s="1"/>
  <c r="D101" i="2"/>
  <c r="E93" i="2"/>
  <c r="D93" i="2"/>
  <c r="F93" i="2"/>
  <c r="E85" i="2"/>
  <c r="F85" i="2" s="1"/>
  <c r="D85" i="2"/>
  <c r="D66" i="2"/>
  <c r="D478" i="2"/>
  <c r="E478" i="2"/>
  <c r="F478" i="2" s="1"/>
  <c r="E423" i="2"/>
  <c r="F423" i="2" s="1"/>
  <c r="D423" i="2"/>
  <c r="E366" i="2"/>
  <c r="F366" i="2" s="1"/>
  <c r="D366" i="2"/>
  <c r="E303" i="2"/>
  <c r="F303" i="2" s="1"/>
  <c r="D303" i="2"/>
  <c r="E248" i="2"/>
  <c r="F248" i="2" s="1"/>
  <c r="D248" i="2"/>
  <c r="E188" i="2"/>
  <c r="F188" i="2" s="1"/>
  <c r="D188" i="2"/>
  <c r="D133" i="2"/>
  <c r="E133" i="2"/>
  <c r="F133" i="2" s="1"/>
  <c r="E74" i="2"/>
  <c r="F74" i="2" s="1"/>
  <c r="D74" i="2"/>
  <c r="E24" i="2"/>
  <c r="F24" i="2" s="1"/>
  <c r="D477" i="2"/>
  <c r="E477" i="2"/>
  <c r="F477" i="2" s="1"/>
  <c r="E469" i="2"/>
  <c r="F469" i="2" s="1"/>
  <c r="D469" i="2"/>
  <c r="D461" i="2"/>
  <c r="E461" i="2"/>
  <c r="F461" i="2" s="1"/>
  <c r="E453" i="2"/>
  <c r="F453" i="2" s="1"/>
  <c r="D453" i="2"/>
  <c r="D446" i="2"/>
  <c r="E446" i="2"/>
  <c r="F446" i="2" s="1"/>
  <c r="E438" i="2"/>
  <c r="F438" i="2" s="1"/>
  <c r="D438" i="2"/>
  <c r="D430" i="2"/>
  <c r="E430" i="2"/>
  <c r="F430" i="2" s="1"/>
  <c r="D414" i="2"/>
  <c r="E414" i="2"/>
  <c r="F414" i="2" s="1"/>
  <c r="E403" i="2"/>
  <c r="F403" i="2" s="1"/>
  <c r="D403" i="2"/>
  <c r="D395" i="2"/>
  <c r="E395" i="2"/>
  <c r="F395" i="2" s="1"/>
  <c r="E387" i="2"/>
  <c r="F387" i="2" s="1"/>
  <c r="D387" i="2"/>
  <c r="D379" i="2"/>
  <c r="E379" i="2"/>
  <c r="F379" i="2" s="1"/>
  <c r="E371" i="2"/>
  <c r="F371" i="2" s="1"/>
  <c r="D371" i="2"/>
  <c r="E365" i="2"/>
  <c r="F365" i="2" s="1"/>
  <c r="D365" i="2"/>
  <c r="D355" i="2"/>
  <c r="E355" i="2"/>
  <c r="F355" i="2" s="1"/>
  <c r="E344" i="2"/>
  <c r="F344" i="2" s="1"/>
  <c r="D344" i="2"/>
  <c r="D336" i="2"/>
  <c r="E336" i="2"/>
  <c r="F336" i="2" s="1"/>
  <c r="E326" i="2"/>
  <c r="F326" i="2" s="1"/>
  <c r="D326" i="2"/>
  <c r="E319" i="2"/>
  <c r="F319" i="2" s="1"/>
  <c r="D319" i="2"/>
  <c r="E302" i="2"/>
  <c r="F302" i="2" s="1"/>
  <c r="D302" i="2"/>
  <c r="E295" i="2"/>
  <c r="F295" i="2" s="1"/>
  <c r="D295" i="2"/>
  <c r="E288" i="2"/>
  <c r="F288" i="2" s="1"/>
  <c r="D288" i="2"/>
  <c r="D281" i="2"/>
  <c r="E281" i="2"/>
  <c r="F281" i="2" s="1"/>
  <c r="E271" i="2"/>
  <c r="F271" i="2" s="1"/>
  <c r="D271" i="2"/>
  <c r="E263" i="2"/>
  <c r="F263" i="2" s="1"/>
  <c r="D263" i="2"/>
  <c r="E255" i="2"/>
  <c r="F255" i="2" s="1"/>
  <c r="D255" i="2"/>
  <c r="E247" i="2"/>
  <c r="F247" i="2" s="1"/>
  <c r="D247" i="2"/>
  <c r="E235" i="2"/>
  <c r="F235" i="2" s="1"/>
  <c r="D235" i="2"/>
  <c r="E227" i="2"/>
  <c r="F227" i="2" s="1"/>
  <c r="D227" i="2"/>
  <c r="E219" i="2"/>
  <c r="F219" i="2" s="1"/>
  <c r="D219" i="2"/>
  <c r="E211" i="2"/>
  <c r="F211" i="2" s="1"/>
  <c r="D211" i="2"/>
  <c r="E203" i="2"/>
  <c r="F203" i="2" s="1"/>
  <c r="D203" i="2"/>
  <c r="E195" i="2"/>
  <c r="F195" i="2" s="1"/>
  <c r="D195" i="2"/>
  <c r="D187" i="2"/>
  <c r="E187" i="2"/>
  <c r="F187" i="2" s="1"/>
  <c r="E179" i="2"/>
  <c r="F179" i="2" s="1"/>
  <c r="D179" i="2"/>
  <c r="E171" i="2"/>
  <c r="F171" i="2" s="1"/>
  <c r="D171" i="2"/>
  <c r="D163" i="2"/>
  <c r="E163" i="2"/>
  <c r="F163" i="2" s="1"/>
  <c r="E155" i="2"/>
  <c r="F155" i="2" s="1"/>
  <c r="D155" i="2"/>
  <c r="E147" i="2"/>
  <c r="F147" i="2" s="1"/>
  <c r="D147" i="2"/>
  <c r="D140" i="2"/>
  <c r="E140" i="2"/>
  <c r="F140" i="2" s="1"/>
  <c r="E132" i="2"/>
  <c r="F132" i="2" s="1"/>
  <c r="D132" i="2"/>
  <c r="D124" i="2"/>
  <c r="E124" i="2"/>
  <c r="F124" i="2" s="1"/>
  <c r="E116" i="2"/>
  <c r="F116" i="2" s="1"/>
  <c r="D116" i="2"/>
  <c r="E107" i="2"/>
  <c r="F107" i="2" s="1"/>
  <c r="D107" i="2"/>
  <c r="D99" i="2"/>
  <c r="E99" i="2"/>
  <c r="F99" i="2" s="1"/>
  <c r="D91" i="2"/>
  <c r="E91" i="2"/>
  <c r="F91" i="2" s="1"/>
  <c r="E83" i="2"/>
  <c r="F83" i="2" s="1"/>
  <c r="D83" i="2"/>
  <c r="D59" i="2"/>
  <c r="D431" i="2"/>
  <c r="E431" i="2"/>
  <c r="F431" i="2" s="1"/>
  <c r="E372" i="2"/>
  <c r="F372" i="2" s="1"/>
  <c r="D372" i="2"/>
  <c r="E320" i="2"/>
  <c r="F320" i="2" s="1"/>
  <c r="D320" i="2"/>
  <c r="D264" i="2"/>
  <c r="E264" i="2"/>
  <c r="F264" i="2" s="1"/>
  <c r="D204" i="2"/>
  <c r="E204" i="2"/>
  <c r="F204" i="2" s="1"/>
  <c r="E125" i="2"/>
  <c r="F125" i="2" s="1"/>
  <c r="D125" i="2"/>
  <c r="D65" i="2"/>
  <c r="E15" i="2"/>
  <c r="F15" i="2" s="1"/>
  <c r="E422" i="2"/>
  <c r="F422" i="2" s="1"/>
  <c r="D422" i="2"/>
  <c r="E80" i="2"/>
  <c r="F80" i="2" s="1"/>
  <c r="D80" i="2"/>
  <c r="E72" i="2"/>
  <c r="F72" i="2" s="1"/>
  <c r="D72" i="2"/>
  <c r="D64" i="2"/>
  <c r="D57" i="2"/>
  <c r="E48" i="2"/>
  <c r="F48" i="2" s="1"/>
  <c r="E40" i="2"/>
  <c r="F40" i="2" s="1"/>
  <c r="E32" i="2"/>
  <c r="F32" i="2" s="1"/>
  <c r="D22" i="2"/>
  <c r="E14" i="2"/>
  <c r="F14" i="2" s="1"/>
  <c r="D4" i="2"/>
  <c r="E476" i="2"/>
  <c r="F476" i="2" s="1"/>
  <c r="D476" i="2"/>
  <c r="E468" i="2"/>
  <c r="F468" i="2" s="1"/>
  <c r="D468" i="2"/>
  <c r="E460" i="2"/>
  <c r="F460" i="2" s="1"/>
  <c r="D460" i="2"/>
  <c r="E452" i="2"/>
  <c r="F452" i="2" s="1"/>
  <c r="D452" i="2"/>
  <c r="E445" i="2"/>
  <c r="F445" i="2" s="1"/>
  <c r="D445" i="2"/>
  <c r="E437" i="2"/>
  <c r="F437" i="2" s="1"/>
  <c r="D437" i="2"/>
  <c r="E429" i="2"/>
  <c r="F429" i="2" s="1"/>
  <c r="D429" i="2"/>
  <c r="E421" i="2"/>
  <c r="F421" i="2" s="1"/>
  <c r="D421" i="2"/>
  <c r="E413" i="2"/>
  <c r="F413" i="2" s="1"/>
  <c r="D413" i="2"/>
  <c r="E402" i="2"/>
  <c r="F402" i="2" s="1"/>
  <c r="D402" i="2"/>
  <c r="E394" i="2"/>
  <c r="F394" i="2" s="1"/>
  <c r="D394" i="2"/>
  <c r="E386" i="2"/>
  <c r="F386" i="2" s="1"/>
  <c r="D386" i="2"/>
  <c r="E378" i="2"/>
  <c r="F378" i="2" s="1"/>
  <c r="D378" i="2"/>
  <c r="E364" i="2"/>
  <c r="F364" i="2" s="1"/>
  <c r="D364" i="2"/>
  <c r="E354" i="2"/>
  <c r="F354" i="2" s="1"/>
  <c r="D354" i="2"/>
  <c r="E343" i="2"/>
  <c r="F343" i="2" s="1"/>
  <c r="D343" i="2"/>
  <c r="E335" i="2"/>
  <c r="F335" i="2" s="1"/>
  <c r="D335" i="2"/>
  <c r="E325" i="2"/>
  <c r="F325" i="2" s="1"/>
  <c r="D325" i="2"/>
  <c r="D318" i="2"/>
  <c r="E318" i="2"/>
  <c r="F318" i="2" s="1"/>
  <c r="E309" i="2"/>
  <c r="F309" i="2" s="1"/>
  <c r="D309" i="2"/>
  <c r="E294" i="2"/>
  <c r="F294" i="2" s="1"/>
  <c r="D294" i="2"/>
  <c r="E287" i="2"/>
  <c r="F287" i="2" s="1"/>
  <c r="D287" i="2"/>
  <c r="E280" i="2"/>
  <c r="F280" i="2" s="1"/>
  <c r="D280" i="2"/>
  <c r="E270" i="2"/>
  <c r="F270" i="2" s="1"/>
  <c r="D270" i="2"/>
  <c r="E262" i="2"/>
  <c r="F262" i="2" s="1"/>
  <c r="D262" i="2"/>
  <c r="D254" i="2"/>
  <c r="E254" i="2"/>
  <c r="F254" i="2" s="1"/>
  <c r="E246" i="2"/>
  <c r="F246" i="2" s="1"/>
  <c r="D246" i="2"/>
  <c r="E242" i="2"/>
  <c r="F242" i="2" s="1"/>
  <c r="D242" i="2"/>
  <c r="D234" i="2"/>
  <c r="E234" i="2"/>
  <c r="F234" i="2" s="1"/>
  <c r="E226" i="2"/>
  <c r="F226" i="2" s="1"/>
  <c r="D226" i="2"/>
  <c r="E218" i="2"/>
  <c r="F218" i="2" s="1"/>
  <c r="D218" i="2"/>
  <c r="D210" i="2"/>
  <c r="E210" i="2"/>
  <c r="F210" i="2" s="1"/>
  <c r="D202" i="2"/>
  <c r="E202" i="2"/>
  <c r="F202" i="2" s="1"/>
  <c r="E194" i="2"/>
  <c r="F194" i="2" s="1"/>
  <c r="D194" i="2"/>
  <c r="E186" i="2"/>
  <c r="F186" i="2" s="1"/>
  <c r="D186" i="2"/>
  <c r="E178" i="2"/>
  <c r="F178" i="2" s="1"/>
  <c r="D178" i="2"/>
  <c r="E170" i="2"/>
  <c r="F170" i="2" s="1"/>
  <c r="D170" i="2"/>
  <c r="E162" i="2"/>
  <c r="F162" i="2" s="1"/>
  <c r="D162" i="2"/>
  <c r="E154" i="2"/>
  <c r="F154" i="2" s="1"/>
  <c r="D154" i="2"/>
  <c r="E146" i="2"/>
  <c r="F146" i="2" s="1"/>
  <c r="D146" i="2"/>
  <c r="E139" i="2"/>
  <c r="F139" i="2" s="1"/>
  <c r="D139" i="2"/>
  <c r="D131" i="2"/>
  <c r="E131" i="2"/>
  <c r="F131" i="2" s="1"/>
  <c r="E123" i="2"/>
  <c r="F123" i="2" s="1"/>
  <c r="D123" i="2"/>
  <c r="D115" i="2"/>
  <c r="E115" i="2"/>
  <c r="F115" i="2" s="1"/>
  <c r="E106" i="2"/>
  <c r="F106" i="2" s="1"/>
  <c r="D106" i="2"/>
  <c r="E98" i="2"/>
  <c r="F98" i="2" s="1"/>
  <c r="D98" i="2"/>
  <c r="E90" i="2"/>
  <c r="F90" i="2" s="1"/>
  <c r="D90" i="2"/>
  <c r="E82" i="2"/>
  <c r="F82" i="2" s="1"/>
  <c r="D82" i="2"/>
  <c r="D42" i="2"/>
  <c r="D447" i="2"/>
  <c r="E447" i="2"/>
  <c r="F447" i="2" s="1"/>
  <c r="E388" i="2"/>
  <c r="F388" i="2" s="1"/>
  <c r="D388" i="2"/>
  <c r="E327" i="2"/>
  <c r="F327" i="2" s="1"/>
  <c r="D327" i="2"/>
  <c r="E282" i="2"/>
  <c r="F282" i="2" s="1"/>
  <c r="D282" i="2"/>
  <c r="E220" i="2"/>
  <c r="F220" i="2" s="1"/>
  <c r="D220" i="2"/>
  <c r="D172" i="2"/>
  <c r="E172" i="2"/>
  <c r="F172" i="2" s="1"/>
  <c r="E141" i="2"/>
  <c r="F141" i="2" s="1"/>
  <c r="D141" i="2"/>
  <c r="D58" i="2"/>
  <c r="D5" i="2"/>
  <c r="E79" i="2"/>
  <c r="F79" i="2" s="1"/>
  <c r="D79" i="2"/>
  <c r="E71" i="2"/>
  <c r="F71" i="2" s="1"/>
  <c r="D63" i="2"/>
  <c r="E56" i="2"/>
  <c r="F56" i="2" s="1"/>
  <c r="E47" i="2"/>
  <c r="F47" i="2" s="1"/>
  <c r="E39" i="2"/>
  <c r="F39" i="2" s="1"/>
  <c r="E31" i="2"/>
  <c r="F31" i="2" s="1"/>
  <c r="D21" i="2"/>
  <c r="D13" i="2"/>
  <c r="D475" i="2"/>
  <c r="E475" i="2"/>
  <c r="F475" i="2" s="1"/>
  <c r="E467" i="2"/>
  <c r="F467" i="2" s="1"/>
  <c r="D467" i="2"/>
  <c r="D459" i="2"/>
  <c r="E459" i="2"/>
  <c r="F459" i="2" s="1"/>
  <c r="E451" i="2"/>
  <c r="F451" i="2" s="1"/>
  <c r="D451" i="2"/>
  <c r="D444" i="2"/>
  <c r="E444" i="2"/>
  <c r="F444" i="2" s="1"/>
  <c r="E436" i="2"/>
  <c r="F436" i="2" s="1"/>
  <c r="D436" i="2"/>
  <c r="D428" i="2"/>
  <c r="E428" i="2"/>
  <c r="F428" i="2" s="1"/>
  <c r="E420" i="2"/>
  <c r="F420" i="2" s="1"/>
  <c r="D420" i="2"/>
  <c r="D412" i="2"/>
  <c r="E412" i="2"/>
  <c r="F412" i="2" s="1"/>
  <c r="E401" i="2"/>
  <c r="F401" i="2" s="1"/>
  <c r="D401" i="2"/>
  <c r="D393" i="2"/>
  <c r="E393" i="2"/>
  <c r="F393" i="2" s="1"/>
  <c r="E385" i="2"/>
  <c r="F385" i="2" s="1"/>
  <c r="D385" i="2"/>
  <c r="D377" i="2"/>
  <c r="E377" i="2"/>
  <c r="F377" i="2" s="1"/>
  <c r="D363" i="2"/>
  <c r="E363" i="2"/>
  <c r="F363" i="2" s="1"/>
  <c r="E353" i="2"/>
  <c r="F353" i="2" s="1"/>
  <c r="D353" i="2"/>
  <c r="E342" i="2"/>
  <c r="F342" i="2" s="1"/>
  <c r="D342" i="2"/>
  <c r="D332" i="2"/>
  <c r="E332" i="2"/>
  <c r="F332" i="2" s="1"/>
  <c r="E324" i="2"/>
  <c r="F324" i="2" s="1"/>
  <c r="D324" i="2"/>
  <c r="D308" i="2"/>
  <c r="E308" i="2"/>
  <c r="F308" i="2" s="1"/>
  <c r="E301" i="2"/>
  <c r="F301" i="2" s="1"/>
  <c r="D301" i="2"/>
  <c r="E293" i="2"/>
  <c r="F293" i="2" s="1"/>
  <c r="D293" i="2"/>
  <c r="D279" i="2"/>
  <c r="E279" i="2"/>
  <c r="F279" i="2" s="1"/>
  <c r="E269" i="2"/>
  <c r="F269" i="2" s="1"/>
  <c r="D269" i="2"/>
  <c r="E261" i="2"/>
  <c r="F261" i="2" s="1"/>
  <c r="D261" i="2"/>
  <c r="E253" i="2"/>
  <c r="F253" i="2" s="1"/>
  <c r="D253" i="2"/>
  <c r="D245" i="2"/>
  <c r="E245" i="2"/>
  <c r="F245" i="2" s="1"/>
  <c r="E241" i="2"/>
  <c r="F241" i="2" s="1"/>
  <c r="D241" i="2"/>
  <c r="E233" i="2"/>
  <c r="F233" i="2" s="1"/>
  <c r="D233" i="2"/>
  <c r="D225" i="2"/>
  <c r="E225" i="2"/>
  <c r="F225" i="2" s="1"/>
  <c r="E217" i="2"/>
  <c r="F217" i="2" s="1"/>
  <c r="D217" i="2"/>
  <c r="E209" i="2"/>
  <c r="F209" i="2" s="1"/>
  <c r="D209" i="2"/>
  <c r="E201" i="2"/>
  <c r="F201" i="2" s="1"/>
  <c r="D201" i="2"/>
  <c r="E193" i="2"/>
  <c r="F193" i="2" s="1"/>
  <c r="D193" i="2"/>
  <c r="E185" i="2"/>
  <c r="F185" i="2" s="1"/>
  <c r="D185" i="2"/>
  <c r="E177" i="2"/>
  <c r="F177" i="2" s="1"/>
  <c r="D177" i="2"/>
  <c r="E169" i="2"/>
  <c r="F169" i="2" s="1"/>
  <c r="D169" i="2"/>
  <c r="E161" i="2"/>
  <c r="F161" i="2" s="1"/>
  <c r="D161" i="2"/>
  <c r="E153" i="2"/>
  <c r="F153" i="2" s="1"/>
  <c r="D153" i="2"/>
  <c r="E145" i="2"/>
  <c r="F145" i="2" s="1"/>
  <c r="D145" i="2"/>
  <c r="E138" i="2"/>
  <c r="F138" i="2" s="1"/>
  <c r="D138" i="2"/>
  <c r="E130" i="2"/>
  <c r="F130" i="2" s="1"/>
  <c r="D130" i="2"/>
  <c r="D122" i="2"/>
  <c r="E122" i="2"/>
  <c r="F122" i="2" s="1"/>
  <c r="E114" i="2"/>
  <c r="F114" i="2" s="1"/>
  <c r="D114" i="2"/>
  <c r="D105" i="2"/>
  <c r="E105" i="2"/>
  <c r="F105" i="2" s="1"/>
  <c r="D97" i="2"/>
  <c r="E97" i="2"/>
  <c r="F97" i="2" s="1"/>
  <c r="E89" i="2"/>
  <c r="F89" i="2" s="1"/>
  <c r="D89" i="2"/>
  <c r="E81" i="2"/>
  <c r="F81" i="2" s="1"/>
  <c r="D81" i="2"/>
  <c r="E6" i="2"/>
  <c r="F6" i="2" s="1"/>
  <c r="E454" i="2"/>
  <c r="F454" i="2" s="1"/>
  <c r="D454" i="2"/>
  <c r="D396" i="2"/>
  <c r="E396" i="2"/>
  <c r="F396" i="2" s="1"/>
  <c r="D337" i="2"/>
  <c r="E337" i="2"/>
  <c r="F337" i="2" s="1"/>
  <c r="E272" i="2"/>
  <c r="F272" i="2" s="1"/>
  <c r="D272" i="2"/>
  <c r="E228" i="2"/>
  <c r="F228" i="2" s="1"/>
  <c r="D228" i="2"/>
  <c r="E180" i="2"/>
  <c r="F180" i="2" s="1"/>
  <c r="D180" i="2"/>
  <c r="D148" i="2"/>
  <c r="E148" i="2"/>
  <c r="F148" i="2" s="1"/>
  <c r="E108" i="2"/>
  <c r="F108" i="2" s="1"/>
  <c r="D108" i="2"/>
  <c r="E84" i="2"/>
  <c r="F84" i="2" s="1"/>
  <c r="D84" i="2"/>
  <c r="D41" i="2"/>
  <c r="E78" i="2"/>
  <c r="F78" i="2" s="1"/>
  <c r="D78" i="2"/>
  <c r="D70" i="2"/>
  <c r="E62" i="2"/>
  <c r="F62" i="2" s="1"/>
  <c r="E55" i="2"/>
  <c r="F55" i="2" s="1"/>
  <c r="D46" i="2"/>
  <c r="D38" i="2"/>
  <c r="E30" i="2"/>
  <c r="F30" i="2" s="1"/>
  <c r="E20" i="2"/>
  <c r="F20" i="2" s="1"/>
  <c r="E12" i="2"/>
  <c r="F12" i="2" s="1"/>
  <c r="D474" i="2"/>
  <c r="E474" i="2"/>
  <c r="F474" i="2" s="1"/>
  <c r="E466" i="2"/>
  <c r="F466" i="2" s="1"/>
  <c r="D466" i="2"/>
  <c r="D458" i="2"/>
  <c r="E458" i="2"/>
  <c r="F458" i="2" s="1"/>
  <c r="E450" i="2"/>
  <c r="F450" i="2" s="1"/>
  <c r="D450" i="2"/>
  <c r="D443" i="2"/>
  <c r="E443" i="2"/>
  <c r="F443" i="2" s="1"/>
  <c r="E435" i="2"/>
  <c r="F435" i="2" s="1"/>
  <c r="D435" i="2"/>
  <c r="D427" i="2"/>
  <c r="E427" i="2"/>
  <c r="F427" i="2" s="1"/>
  <c r="E419" i="2"/>
  <c r="F419" i="2" s="1"/>
  <c r="D419" i="2"/>
  <c r="D411" i="2"/>
  <c r="E411" i="2"/>
  <c r="F411" i="2" s="1"/>
  <c r="E400" i="2"/>
  <c r="F400" i="2" s="1"/>
  <c r="D400" i="2"/>
  <c r="D392" i="2"/>
  <c r="E392" i="2"/>
  <c r="F392" i="2" s="1"/>
  <c r="E384" i="2"/>
  <c r="F384" i="2" s="1"/>
  <c r="D384" i="2"/>
  <c r="D376" i="2"/>
  <c r="E376" i="2"/>
  <c r="F376" i="2" s="1"/>
  <c r="E370" i="2"/>
  <c r="F370" i="2" s="1"/>
  <c r="D370" i="2"/>
  <c r="E362" i="2"/>
  <c r="F362" i="2" s="1"/>
  <c r="D362" i="2"/>
  <c r="D352" i="2"/>
  <c r="E352" i="2"/>
  <c r="F352" i="2" s="1"/>
  <c r="E341" i="2"/>
  <c r="F341" i="2" s="1"/>
  <c r="D341" i="2"/>
  <c r="D331" i="2"/>
  <c r="E331" i="2"/>
  <c r="F331" i="2" s="1"/>
  <c r="E323" i="2"/>
  <c r="F323" i="2" s="1"/>
  <c r="D323" i="2"/>
  <c r="E317" i="2"/>
  <c r="F317" i="2" s="1"/>
  <c r="D317" i="2"/>
  <c r="D307" i="2"/>
  <c r="E307" i="2"/>
  <c r="F307" i="2" s="1"/>
  <c r="E300" i="2"/>
  <c r="F300" i="2" s="1"/>
  <c r="D300" i="2"/>
  <c r="E292" i="2"/>
  <c r="F292" i="2" s="1"/>
  <c r="D292" i="2"/>
  <c r="E286" i="2"/>
  <c r="F286" i="2" s="1"/>
  <c r="D286" i="2"/>
  <c r="D278" i="2"/>
  <c r="E278" i="2"/>
  <c r="F278" i="2" s="1"/>
  <c r="E268" i="2"/>
  <c r="F268" i="2" s="1"/>
  <c r="D268" i="2"/>
  <c r="E260" i="2"/>
  <c r="F260" i="2" s="1"/>
  <c r="D260" i="2"/>
  <c r="D252" i="2"/>
  <c r="E252" i="2"/>
  <c r="F252" i="2" s="1"/>
  <c r="E244" i="2"/>
  <c r="F244" i="2" s="1"/>
  <c r="D244" i="2"/>
  <c r="E240" i="2"/>
  <c r="F240" i="2" s="1"/>
  <c r="D240" i="2"/>
  <c r="E232" i="2"/>
  <c r="F232" i="2" s="1"/>
  <c r="D232" i="2"/>
  <c r="E224" i="2"/>
  <c r="F224" i="2" s="1"/>
  <c r="D224" i="2"/>
  <c r="D216" i="2"/>
  <c r="E216" i="2"/>
  <c r="F216" i="2" s="1"/>
  <c r="D208" i="2"/>
  <c r="E208" i="2"/>
  <c r="F208" i="2" s="1"/>
  <c r="E200" i="2"/>
  <c r="F200" i="2" s="1"/>
  <c r="D200" i="2"/>
  <c r="E192" i="2"/>
  <c r="F192" i="2" s="1"/>
  <c r="D192" i="2"/>
  <c r="E184" i="2"/>
  <c r="F184" i="2" s="1"/>
  <c r="D184" i="2"/>
  <c r="E176" i="2"/>
  <c r="F176" i="2" s="1"/>
  <c r="D176" i="2"/>
  <c r="E168" i="2"/>
  <c r="F168" i="2" s="1"/>
  <c r="D168" i="2"/>
  <c r="E160" i="2"/>
  <c r="F160" i="2" s="1"/>
  <c r="D160" i="2"/>
  <c r="E152" i="2"/>
  <c r="F152" i="2" s="1"/>
  <c r="D152" i="2"/>
  <c r="E144" i="2"/>
  <c r="F144" i="2" s="1"/>
  <c r="D144" i="2"/>
  <c r="E137" i="2"/>
  <c r="F137" i="2" s="1"/>
  <c r="D137" i="2"/>
  <c r="E129" i="2"/>
  <c r="F129" i="2" s="1"/>
  <c r="D129" i="2"/>
  <c r="E121" i="2"/>
  <c r="F121" i="2" s="1"/>
  <c r="D121" i="2"/>
  <c r="D113" i="2"/>
  <c r="E113" i="2"/>
  <c r="F113" i="2" s="1"/>
  <c r="E104" i="2"/>
  <c r="F104" i="2" s="1"/>
  <c r="D104" i="2"/>
  <c r="E96" i="2"/>
  <c r="F96" i="2" s="1"/>
  <c r="D96" i="2"/>
  <c r="E88" i="2"/>
  <c r="F88" i="2" s="1"/>
  <c r="D88" i="2"/>
  <c r="E16" i="2"/>
  <c r="F16" i="2" s="1"/>
  <c r="E470" i="2"/>
  <c r="F470" i="2" s="1"/>
  <c r="D470" i="2"/>
  <c r="D415" i="2"/>
  <c r="E415" i="2"/>
  <c r="F415" i="2" s="1"/>
  <c r="E356" i="2"/>
  <c r="F356" i="2" s="1"/>
  <c r="D356" i="2"/>
  <c r="E296" i="2"/>
  <c r="F296" i="2" s="1"/>
  <c r="D296" i="2"/>
  <c r="D196" i="2"/>
  <c r="E196" i="2"/>
  <c r="F196" i="2" s="1"/>
  <c r="E156" i="2"/>
  <c r="F156" i="2" s="1"/>
  <c r="D156" i="2"/>
  <c r="E92" i="2"/>
  <c r="F92" i="2" s="1"/>
  <c r="D92" i="2"/>
  <c r="E49" i="2"/>
  <c r="F49" i="2" s="1"/>
  <c r="E61" i="2"/>
  <c r="F61" i="2" s="1"/>
  <c r="E29" i="2"/>
  <c r="F29" i="2" s="1"/>
  <c r="E473" i="2"/>
  <c r="F473" i="2" s="1"/>
  <c r="D473" i="2"/>
  <c r="E465" i="2"/>
  <c r="F465" i="2" s="1"/>
  <c r="D465" i="2"/>
  <c r="E457" i="2"/>
  <c r="F457" i="2" s="1"/>
  <c r="D457" i="2"/>
  <c r="E442" i="2"/>
  <c r="F442" i="2" s="1"/>
  <c r="D442" i="2"/>
  <c r="E434" i="2"/>
  <c r="F434" i="2" s="1"/>
  <c r="D434" i="2"/>
  <c r="E426" i="2"/>
  <c r="F426" i="2" s="1"/>
  <c r="D426" i="2"/>
  <c r="E418" i="2"/>
  <c r="F418" i="2" s="1"/>
  <c r="D418" i="2"/>
  <c r="E410" i="2"/>
  <c r="F410" i="2" s="1"/>
  <c r="D410" i="2"/>
  <c r="E399" i="2"/>
  <c r="F399" i="2" s="1"/>
  <c r="D399" i="2"/>
  <c r="E391" i="2"/>
  <c r="F391" i="2" s="1"/>
  <c r="D391" i="2"/>
  <c r="E383" i="2"/>
  <c r="F383" i="2" s="1"/>
  <c r="D383" i="2"/>
  <c r="E375" i="2"/>
  <c r="F375" i="2" s="1"/>
  <c r="D375" i="2"/>
  <c r="E369" i="2"/>
  <c r="F369" i="2" s="1"/>
  <c r="D369" i="2"/>
  <c r="E361" i="2"/>
  <c r="F361" i="2" s="1"/>
  <c r="D361" i="2"/>
  <c r="E351" i="2"/>
  <c r="F351" i="2" s="1"/>
  <c r="D351" i="2"/>
  <c r="E340" i="2"/>
  <c r="F340" i="2" s="1"/>
  <c r="D340" i="2"/>
  <c r="E330" i="2"/>
  <c r="F330" i="2" s="1"/>
  <c r="D330" i="2"/>
  <c r="E322" i="2"/>
  <c r="F322" i="2" s="1"/>
  <c r="D322" i="2"/>
  <c r="D316" i="2"/>
  <c r="E316" i="2"/>
  <c r="F316" i="2" s="1"/>
  <c r="E306" i="2"/>
  <c r="F306" i="2" s="1"/>
  <c r="D306" i="2"/>
  <c r="D299" i="2"/>
  <c r="E299" i="2"/>
  <c r="F299" i="2" s="1"/>
  <c r="E291" i="2"/>
  <c r="F291" i="2" s="1"/>
  <c r="D291" i="2"/>
  <c r="E285" i="2"/>
  <c r="F285" i="2" s="1"/>
  <c r="D285" i="2"/>
  <c r="E277" i="2"/>
  <c r="F277" i="2" s="1"/>
  <c r="D277" i="2"/>
  <c r="E267" i="2"/>
  <c r="F267" i="2" s="1"/>
  <c r="D267" i="2"/>
  <c r="E259" i="2"/>
  <c r="F259" i="2" s="1"/>
  <c r="D259" i="2"/>
  <c r="D251" i="2"/>
  <c r="E251" i="2"/>
  <c r="F251" i="2" s="1"/>
  <c r="E239" i="2"/>
  <c r="F239" i="2" s="1"/>
  <c r="D239" i="2"/>
  <c r="D231" i="2"/>
  <c r="E231" i="2"/>
  <c r="F231" i="2" s="1"/>
  <c r="E223" i="2"/>
  <c r="F223" i="2" s="1"/>
  <c r="D223" i="2"/>
  <c r="E215" i="2"/>
  <c r="F215" i="2" s="1"/>
  <c r="D215" i="2"/>
  <c r="D207" i="2"/>
  <c r="E207" i="2"/>
  <c r="F207" i="2" s="1"/>
  <c r="D199" i="2"/>
  <c r="E199" i="2"/>
  <c r="F199" i="2" s="1"/>
  <c r="E191" i="2"/>
  <c r="F191" i="2" s="1"/>
  <c r="D191" i="2"/>
  <c r="E183" i="2"/>
  <c r="F183" i="2" s="1"/>
  <c r="D183" i="2"/>
  <c r="E175" i="2"/>
  <c r="F175" i="2" s="1"/>
  <c r="D175" i="2"/>
  <c r="E167" i="2"/>
  <c r="F167" i="2" s="1"/>
  <c r="D167" i="2"/>
  <c r="E159" i="2"/>
  <c r="F159" i="2" s="1"/>
  <c r="D159" i="2"/>
  <c r="E151" i="2"/>
  <c r="F151" i="2" s="1"/>
  <c r="D151" i="2"/>
  <c r="E143" i="2"/>
  <c r="F143" i="2" s="1"/>
  <c r="D143" i="2"/>
  <c r="E136" i="2"/>
  <c r="F136" i="2" s="1"/>
  <c r="D136" i="2"/>
  <c r="D128" i="2"/>
  <c r="E128" i="2"/>
  <c r="F128" i="2" s="1"/>
  <c r="E120" i="2"/>
  <c r="F120" i="2" s="1"/>
  <c r="D120" i="2"/>
  <c r="D112" i="2"/>
  <c r="E112" i="2"/>
  <c r="F112" i="2" s="1"/>
  <c r="D103" i="2"/>
  <c r="E103" i="2"/>
  <c r="F103" i="2" s="1"/>
  <c r="E95" i="2"/>
  <c r="F95" i="2" s="1"/>
  <c r="D95" i="2"/>
  <c r="E87" i="2"/>
  <c r="F87" i="2" s="1"/>
  <c r="D87" i="2"/>
  <c r="E51" i="2"/>
  <c r="F51" i="2" s="1"/>
  <c r="D380" i="2"/>
  <c r="E380" i="2"/>
  <c r="F380" i="2" s="1"/>
  <c r="D311" i="2"/>
  <c r="E311" i="2"/>
  <c r="F311" i="2" s="1"/>
  <c r="E256" i="2"/>
  <c r="F256" i="2" s="1"/>
  <c r="D256" i="2"/>
  <c r="E212" i="2"/>
  <c r="F212" i="2" s="1"/>
  <c r="D212" i="2"/>
  <c r="E117" i="2"/>
  <c r="F117" i="2" s="1"/>
  <c r="D117" i="2"/>
  <c r="E73" i="2"/>
  <c r="F73" i="2" s="1"/>
  <c r="D73" i="2"/>
  <c r="D33" i="2"/>
  <c r="E69" i="2"/>
  <c r="F69" i="2" s="1"/>
  <c r="D45" i="2"/>
  <c r="E19" i="2"/>
  <c r="F19" i="2" s="1"/>
  <c r="D68" i="2"/>
  <c r="D44" i="2"/>
  <c r="D8" i="2"/>
  <c r="E480" i="2"/>
  <c r="F480" i="2" s="1"/>
  <c r="D480" i="2"/>
  <c r="D472" i="2"/>
  <c r="E472" i="2"/>
  <c r="F472" i="2" s="1"/>
  <c r="E464" i="2"/>
  <c r="F464" i="2" s="1"/>
  <c r="D464" i="2"/>
  <c r="D456" i="2"/>
  <c r="E456" i="2"/>
  <c r="F456" i="2" s="1"/>
  <c r="E449" i="2"/>
  <c r="F449" i="2" s="1"/>
  <c r="D449" i="2"/>
  <c r="D441" i="2"/>
  <c r="E441" i="2"/>
  <c r="F441" i="2" s="1"/>
  <c r="E433" i="2"/>
  <c r="F433" i="2" s="1"/>
  <c r="D433" i="2"/>
  <c r="D425" i="2"/>
  <c r="E425" i="2"/>
  <c r="F425" i="2" s="1"/>
  <c r="E417" i="2"/>
  <c r="F417" i="2" s="1"/>
  <c r="D417" i="2"/>
  <c r="D409" i="2"/>
  <c r="E409" i="2"/>
  <c r="F409" i="2" s="1"/>
  <c r="E398" i="2"/>
  <c r="F398" i="2" s="1"/>
  <c r="D398" i="2"/>
  <c r="D390" i="2"/>
  <c r="E390" i="2"/>
  <c r="F390" i="2" s="1"/>
  <c r="E382" i="2"/>
  <c r="F382" i="2" s="1"/>
  <c r="D382" i="2"/>
  <c r="D374" i="2"/>
  <c r="E374" i="2"/>
  <c r="F374" i="2" s="1"/>
  <c r="E368" i="2"/>
  <c r="F368" i="2" s="1"/>
  <c r="D368" i="2"/>
  <c r="D360" i="2"/>
  <c r="E360" i="2"/>
  <c r="F360" i="2" s="1"/>
  <c r="E350" i="2"/>
  <c r="F350" i="2" s="1"/>
  <c r="D350" i="2"/>
  <c r="E339" i="2"/>
  <c r="F339" i="2" s="1"/>
  <c r="D339" i="2"/>
  <c r="D329" i="2"/>
  <c r="E329" i="2"/>
  <c r="F329" i="2" s="1"/>
  <c r="E315" i="2"/>
  <c r="F315" i="2" s="1"/>
  <c r="D315" i="2"/>
  <c r="D305" i="2"/>
  <c r="E305" i="2"/>
  <c r="F305" i="2" s="1"/>
  <c r="E298" i="2"/>
  <c r="F298" i="2" s="1"/>
  <c r="D298" i="2"/>
  <c r="E290" i="2"/>
  <c r="F290" i="2" s="1"/>
  <c r="D290" i="2"/>
  <c r="E284" i="2"/>
  <c r="F284" i="2" s="1"/>
  <c r="D284" i="2"/>
  <c r="E274" i="2"/>
  <c r="F274" i="2" s="1"/>
  <c r="D274" i="2"/>
  <c r="E266" i="2"/>
  <c r="F266" i="2" s="1"/>
  <c r="D266" i="2"/>
  <c r="D258" i="2"/>
  <c r="E258" i="2"/>
  <c r="F258" i="2" s="1"/>
  <c r="E250" i="2"/>
  <c r="F250" i="2" s="1"/>
  <c r="D250" i="2"/>
  <c r="E243" i="2"/>
  <c r="F243" i="2" s="1"/>
  <c r="D243" i="2"/>
  <c r="E238" i="2"/>
  <c r="F238" i="2" s="1"/>
  <c r="D238" i="2"/>
  <c r="E230" i="2"/>
  <c r="F230" i="2" s="1"/>
  <c r="D230" i="2"/>
  <c r="D222" i="2"/>
  <c r="E222" i="2"/>
  <c r="F222" i="2" s="1"/>
  <c r="E214" i="2"/>
  <c r="F214" i="2" s="1"/>
  <c r="D214" i="2"/>
  <c r="E206" i="2"/>
  <c r="F206" i="2" s="1"/>
  <c r="D206" i="2"/>
  <c r="E198" i="2"/>
  <c r="F198" i="2" s="1"/>
  <c r="D198" i="2"/>
  <c r="E190" i="2"/>
  <c r="F190" i="2" s="1"/>
  <c r="D190" i="2"/>
  <c r="E182" i="2"/>
  <c r="F182" i="2" s="1"/>
  <c r="D182" i="2"/>
  <c r="E174" i="2"/>
  <c r="F174" i="2" s="1"/>
  <c r="D174" i="2"/>
  <c r="E166" i="2"/>
  <c r="F166" i="2" s="1"/>
  <c r="D166" i="2"/>
  <c r="E158" i="2"/>
  <c r="F158" i="2" s="1"/>
  <c r="D158" i="2"/>
  <c r="E150" i="2"/>
  <c r="F150" i="2" s="1"/>
  <c r="D150" i="2"/>
  <c r="E142" i="2"/>
  <c r="F142" i="2" s="1"/>
  <c r="D142" i="2"/>
  <c r="E135" i="2"/>
  <c r="F135" i="2" s="1"/>
  <c r="D135" i="2"/>
  <c r="E127" i="2"/>
  <c r="F127" i="2" s="1"/>
  <c r="D127" i="2"/>
  <c r="D119" i="2"/>
  <c r="E119" i="2"/>
  <c r="F119" i="2" s="1"/>
  <c r="E111" i="2"/>
  <c r="F111" i="2" s="1"/>
  <c r="D111" i="2"/>
  <c r="E102" i="2"/>
  <c r="F102" i="2" s="1"/>
  <c r="D102" i="2"/>
  <c r="D94" i="2"/>
  <c r="E94" i="2"/>
  <c r="F94" i="2" s="1"/>
  <c r="E86" i="2"/>
  <c r="F86" i="2" s="1"/>
  <c r="D86" i="2"/>
  <c r="J7" i="1"/>
  <c r="J8" i="1"/>
  <c r="J25" i="1"/>
  <c r="J6" i="1"/>
  <c r="J28" i="1"/>
  <c r="J18" i="1"/>
  <c r="J13" i="1"/>
  <c r="F31" i="1"/>
  <c r="F149" i="1" s="1"/>
  <c r="D6" i="2"/>
  <c r="D16" i="2"/>
  <c r="E22" i="2"/>
  <c r="F22" i="2" s="1"/>
  <c r="D14" i="2"/>
  <c r="D24" i="2"/>
  <c r="D20" i="2"/>
  <c r="E57" i="2"/>
  <c r="F57" i="2" s="1"/>
  <c r="E18" i="2"/>
  <c r="F18" i="2" s="1"/>
  <c r="D48" i="2"/>
  <c r="E4" i="2"/>
  <c r="F4" i="2" s="1"/>
  <c r="D12" i="2"/>
  <c r="E8" i="2"/>
  <c r="F8" i="2" s="1"/>
  <c r="E21" i="2"/>
  <c r="F21" i="2" s="1"/>
  <c r="D19" i="2"/>
  <c r="E17" i="2"/>
  <c r="F17" i="2" s="1"/>
  <c r="D15" i="2"/>
  <c r="E13" i="2"/>
  <c r="F13" i="2" s="1"/>
  <c r="D9" i="2"/>
  <c r="D7" i="2"/>
  <c r="E5" i="2"/>
  <c r="F5" i="2" s="1"/>
  <c r="E42" i="2"/>
  <c r="F42" i="2" s="1"/>
  <c r="E38" i="2"/>
  <c r="F38" i="2" s="1"/>
  <c r="E59" i="2"/>
  <c r="F59" i="2" s="1"/>
  <c r="E46" i="2"/>
  <c r="F46" i="2" s="1"/>
  <c r="E64" i="2"/>
  <c r="F64" i="2" s="1"/>
  <c r="E68" i="2"/>
  <c r="F68" i="2" s="1"/>
  <c r="E70" i="2"/>
  <c r="F70" i="2" s="1"/>
  <c r="E54" i="2"/>
  <c r="F54" i="2" s="1"/>
  <c r="E66" i="2"/>
  <c r="F66" i="2" s="1"/>
  <c r="D62" i="2"/>
  <c r="D60" i="2"/>
  <c r="E67" i="2"/>
  <c r="F67" i="2" s="1"/>
  <c r="D71" i="2"/>
  <c r="D69" i="2"/>
  <c r="E65" i="2"/>
  <c r="F65" i="2" s="1"/>
  <c r="E63" i="2"/>
  <c r="F63" i="2" s="1"/>
  <c r="D61" i="2"/>
  <c r="E58" i="2"/>
  <c r="F58" i="2" s="1"/>
  <c r="D56" i="2"/>
  <c r="E53" i="2"/>
  <c r="F53" i="2" s="1"/>
  <c r="D32" i="2"/>
  <c r="D40" i="2"/>
  <c r="E37" i="2"/>
  <c r="F37" i="2" s="1"/>
  <c r="D51" i="2"/>
  <c r="D30" i="2"/>
  <c r="E34" i="2"/>
  <c r="F34" i="2" s="1"/>
  <c r="E36" i="2"/>
  <c r="F36" i="2" s="1"/>
  <c r="D28" i="2"/>
  <c r="D23" i="2"/>
  <c r="D49" i="2"/>
  <c r="E44" i="2"/>
  <c r="F44" i="2" s="1"/>
  <c r="D35" i="2"/>
  <c r="D43" i="2"/>
  <c r="E52" i="2"/>
  <c r="F52" i="2" s="1"/>
  <c r="E25" i="2"/>
  <c r="F25" i="2" s="1"/>
  <c r="E45" i="2"/>
  <c r="F45" i="2" s="1"/>
  <c r="D29" i="2"/>
  <c r="E41" i="2"/>
  <c r="F41" i="2" s="1"/>
  <c r="E33" i="2"/>
  <c r="F33" i="2" s="1"/>
  <c r="D31" i="2"/>
  <c r="E3" i="2"/>
  <c r="F3" i="2" s="1"/>
  <c r="D55" i="2"/>
  <c r="D47" i="2"/>
  <c r="D39" i="2"/>
  <c r="H149" i="1" l="1"/>
  <c r="J58" i="1"/>
  <c r="H31" i="1"/>
  <c r="J35" i="1"/>
  <c r="J33" i="1"/>
  <c r="J36" i="1"/>
  <c r="J34" i="1"/>
  <c r="J37" i="1"/>
  <c r="J44" i="1"/>
  <c r="J32" i="1"/>
  <c r="J55" i="1"/>
  <c r="J39" i="1"/>
  <c r="J52" i="1"/>
  <c r="J62" i="1"/>
  <c r="B17" i="64" l="1"/>
  <c r="B20" i="64" s="1"/>
  <c r="B22" i="64" s="1"/>
  <c r="B24" i="64" s="1"/>
  <c r="I149" i="1"/>
  <c r="H141" i="1"/>
  <c r="I141" i="1" s="1"/>
  <c r="K52" i="64"/>
  <c r="L52" i="64" s="1"/>
  <c r="N52" i="64" s="1"/>
  <c r="Q52" i="64" s="1"/>
  <c r="E49" i="64"/>
  <c r="D33" i="64" l="1"/>
  <c r="D34" i="64" s="1"/>
  <c r="H49" i="64"/>
  <c r="E50" i="64" s="1"/>
  <c r="O49" i="64"/>
  <c r="Q49" i="64" s="1"/>
  <c r="S58" i="64" s="1"/>
  <c r="H50" i="64" l="1"/>
  <c r="E51" i="64" s="1"/>
  <c r="H51" i="64" s="1"/>
  <c r="E52" i="64" s="1"/>
  <c r="H52" i="64" l="1"/>
  <c r="E53" i="64" s="1"/>
  <c r="H53" i="64" l="1"/>
  <c r="E54" i="64" s="1"/>
  <c r="H54" i="64" l="1"/>
  <c r="E55" i="64" s="1"/>
  <c r="H55" i="64" l="1"/>
  <c r="E56" i="64" s="1"/>
  <c r="H56" i="64" l="1"/>
  <c r="E57" i="64" s="1"/>
  <c r="H57" i="64" l="1"/>
  <c r="E58" i="64" s="1"/>
  <c r="H58" i="64" s="1"/>
  <c r="E59" i="64" s="1"/>
  <c r="H59" i="64" s="1"/>
  <c r="E60" i="64" s="1"/>
  <c r="H60" i="64" s="1"/>
  <c r="E61" i="64" s="1"/>
  <c r="H61" i="64" s="1"/>
  <c r="E62" i="64" s="1"/>
  <c r="H62" i="64" s="1"/>
  <c r="E63" i="64" s="1"/>
  <c r="H63" i="64" s="1"/>
  <c r="E64" i="64" s="1"/>
  <c r="H64" i="64" s="1"/>
  <c r="E65" i="64" s="1"/>
  <c r="H65" i="64" s="1"/>
  <c r="E66" i="64" s="1"/>
  <c r="H66" i="64" s="1"/>
  <c r="E67" i="64" s="1"/>
  <c r="H67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P45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Retiro, abandono del trabajo</t>
        </r>
      </text>
    </comment>
    <comment ref="P58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Renuncia  voluntaria</t>
        </r>
      </text>
    </comment>
    <comment ref="J1042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Abandono del trabajo sin avisar</t>
        </r>
      </text>
    </comment>
    <comment ref="O116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93/01 al 93/27</t>
        </r>
      </text>
    </comment>
    <comment ref="O1183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93/01 al 93/27</t>
        </r>
      </text>
    </comment>
    <comment ref="O1806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E.M.T. 10 lts+1Kilo de Pastos 5 x200 litros de agua x Hectarea</t>
        </r>
      </text>
    </comment>
    <comment ref="O185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Disolver  hasta completar 100 lts </t>
        </r>
      </text>
    </comment>
    <comment ref="P2184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Cambio aceite motor 20W-50</t>
        </r>
      </text>
    </comment>
    <comment ref="Q2359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Cambio aceite de motor
30W-50</t>
        </r>
      </text>
    </comment>
    <comment ref="Q2397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Saco la mano, no volvio a prender</t>
        </r>
      </text>
    </comment>
    <comment ref="Q2467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Saco la mano, no volvio a prender</t>
        </r>
      </text>
    </comment>
    <comment ref="O2638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Cardiologia</t>
        </r>
      </text>
    </comment>
    <comment ref="O287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1937-4, 97-02,97-42,98-64.
Se trataron con :
Hemodium
Berenil 20 cc x animal
Oxi LA
Cacodil 10 cc</t>
        </r>
      </text>
    </comment>
    <comment ref="O4014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  <comment ref="O4027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  <comment ref="O4028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  <comment ref="O4040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  <comment ref="O4054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  <comment ref="O406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Tuttela 20 grms
Kaytar 20 cc
Boquilla 8003
Por bomba de 20 lts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J1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Ruben Dario Tapasco</t>
        </r>
      </text>
    </comment>
    <comment ref="J49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Cuota medidor$ 18.667</t>
        </r>
      </text>
    </comment>
    <comment ref="J600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Cuota medidor$ 18.667</t>
        </r>
      </text>
    </comment>
    <comment ref="J68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Emulsion Harvestol:
200 lts Harvestol
40 lts de agua
2 lts adimel
Mezclar y revolver por 5 minutos.
Dosis: 2 lts de la emulsion x caneca de 200 lts</t>
        </r>
      </text>
    </comment>
    <comment ref="J710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Cuota medidor$ 18.667</t>
        </r>
      </text>
    </comment>
    <comment ref="J816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Cuota medidor$ 18.667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ANDRES CALDERON</author>
  </authors>
  <commentList>
    <comment ref="E8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ANDRES CALDERON:</t>
        </r>
        <r>
          <rPr>
            <sz val="9"/>
            <color indexed="81"/>
            <rFont val="Tahoma"/>
            <family val="2"/>
          </rPr>
          <t xml:space="preserve">
Provision 2019 demanda Santa Ines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ANDRES CALDERON</author>
  </authors>
  <commentList>
    <comment ref="E8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ANDRES CALDERON:</t>
        </r>
        <r>
          <rPr>
            <sz val="9"/>
            <color indexed="81"/>
            <rFont val="Tahoma"/>
            <family val="2"/>
          </rPr>
          <t xml:space="preserve">
Provision 2019 demanda Santa Ines
</t>
        </r>
      </text>
    </comment>
  </commentList>
</comments>
</file>

<file path=xl/sharedStrings.xml><?xml version="1.0" encoding="utf-8"?>
<sst xmlns="http://schemas.openxmlformats.org/spreadsheetml/2006/main" count="103099" uniqueCount="3078">
  <si>
    <t>Lecheria</t>
  </si>
  <si>
    <t>Guadua</t>
  </si>
  <si>
    <t>Estructura de Costos</t>
  </si>
  <si>
    <t>Medicamentos</t>
  </si>
  <si>
    <t>Mantenimiento Maquinaria y Equipos</t>
  </si>
  <si>
    <t>Generales</t>
  </si>
  <si>
    <t>Mantenimiento Cuarteles</t>
  </si>
  <si>
    <t>Aperos</t>
  </si>
  <si>
    <t>Adiestramiento</t>
  </si>
  <si>
    <t>Mantenimiento</t>
  </si>
  <si>
    <t>Acarreos Internos</t>
  </si>
  <si>
    <t>Acarreos Externos</t>
  </si>
  <si>
    <t>Resiembra</t>
  </si>
  <si>
    <t>Sal</t>
  </si>
  <si>
    <t>Pollinaza</t>
  </si>
  <si>
    <t>Vacunacion</t>
  </si>
  <si>
    <t>Administrativos</t>
  </si>
  <si>
    <t>Dotaciones</t>
  </si>
  <si>
    <t>Festivos</t>
  </si>
  <si>
    <t>Impuesto Predial</t>
  </si>
  <si>
    <t>Contribuciones, afiliaciones</t>
  </si>
  <si>
    <t>Gastos Notariales- redgistro mercantil- bancarios</t>
  </si>
  <si>
    <t>Comisiones de Venta</t>
  </si>
  <si>
    <t>Comisiones  -honorarios</t>
  </si>
  <si>
    <t>Otros Diversos</t>
  </si>
  <si>
    <t>Donaciones</t>
  </si>
  <si>
    <t>Otras tasas e Impuestos</t>
  </si>
  <si>
    <t>Gastos Juridicos</t>
  </si>
  <si>
    <t>Presupuesto</t>
  </si>
  <si>
    <t>Ejecucion</t>
  </si>
  <si>
    <t>MO</t>
  </si>
  <si>
    <t>Explotacion</t>
  </si>
  <si>
    <t>Cesantias</t>
  </si>
  <si>
    <t>Intereses Cesantias</t>
  </si>
  <si>
    <t>Prima</t>
  </si>
  <si>
    <t>Liquidaciones</t>
  </si>
  <si>
    <t>Vacaciones</t>
  </si>
  <si>
    <t>Inversion</t>
  </si>
  <si>
    <t>Cercos</t>
  </si>
  <si>
    <t>Carreteras</t>
  </si>
  <si>
    <t>Caminos</t>
  </si>
  <si>
    <t>Maquinaria y Equipos</t>
  </si>
  <si>
    <t>Bebederos y Saladeros</t>
  </si>
  <si>
    <t>Hacienda</t>
  </si>
  <si>
    <t>Salarios</t>
  </si>
  <si>
    <t>Insumos</t>
  </si>
  <si>
    <t>Mejoras</t>
  </si>
  <si>
    <t>Varios</t>
  </si>
  <si>
    <t>Fecha</t>
  </si>
  <si>
    <t>Semana</t>
  </si>
  <si>
    <t>Nombre</t>
  </si>
  <si>
    <t>Codigo Labor</t>
  </si>
  <si>
    <t>Nombre Labor</t>
  </si>
  <si>
    <t>Cantidad</t>
  </si>
  <si>
    <t>Unidad</t>
  </si>
  <si>
    <t>Precio</t>
  </si>
  <si>
    <t>Lote</t>
  </si>
  <si>
    <t>Cantidad Jornales</t>
  </si>
  <si>
    <t>Grupo</t>
  </si>
  <si>
    <t>Levante_y_Ceba</t>
  </si>
  <si>
    <t>Otros_suplementos</t>
  </si>
  <si>
    <t>Desinfeccion_Canecas_y_Tanque</t>
  </si>
  <si>
    <t>Manejo_de_Guaduales_Desorille</t>
  </si>
  <si>
    <t>Servicios_Publicos</t>
  </si>
  <si>
    <t>Mano_de_Obra</t>
  </si>
  <si>
    <t>Materiales_e_Insunos</t>
  </si>
  <si>
    <t>Bonificacion_y_Compensacion</t>
  </si>
  <si>
    <t>Honorarios_Asistencia_Tecnica</t>
  </si>
  <si>
    <t>Ensayos_de_laboratorio</t>
  </si>
  <si>
    <t>Salario_Aprendiz_SENA</t>
  </si>
  <si>
    <t>Salario_Asistente_Administrativo</t>
  </si>
  <si>
    <t>Salario_Administrador</t>
  </si>
  <si>
    <t>Gastos_Oficina_Mzles</t>
  </si>
  <si>
    <t>Gastos_de_Viaje</t>
  </si>
  <si>
    <t>Manejo_de_Suelos_y_ Praderas1</t>
  </si>
  <si>
    <t>Alimentacion1</t>
  </si>
  <si>
    <t>Manejo_Sanitario1</t>
  </si>
  <si>
    <t>Movimiento_de_Ganado1</t>
  </si>
  <si>
    <t>Manejo_de_Suelos_y_Praderas2</t>
  </si>
  <si>
    <t>Alimentacion2</t>
  </si>
  <si>
    <t>Manejo_Sanitario2</t>
  </si>
  <si>
    <t>Movimiento_de_Ganado2</t>
  </si>
  <si>
    <t>Aseo2</t>
  </si>
  <si>
    <t>Aseo_de_Corral</t>
  </si>
  <si>
    <t>Nombre Grupo</t>
  </si>
  <si>
    <t>Centro Costo</t>
  </si>
  <si>
    <t>Nombre CC</t>
  </si>
  <si>
    <t>Consecutivo</t>
  </si>
  <si>
    <t>Valor Total</t>
  </si>
  <si>
    <t>Nota/Observacion</t>
  </si>
  <si>
    <t>Insumo / Servicio</t>
  </si>
  <si>
    <t>Insumos y Servicios</t>
  </si>
  <si>
    <t xml:space="preserve"> </t>
  </si>
  <si>
    <t>Mantenimiento Carreteras Externas</t>
  </si>
  <si>
    <t>Equinos</t>
  </si>
  <si>
    <t>Corrales</t>
  </si>
  <si>
    <t>Establecimiento de Nuevos Suelos y Praderas</t>
  </si>
  <si>
    <t>Proveedor</t>
  </si>
  <si>
    <t>Ordeño</t>
  </si>
  <si>
    <t>Caja Menor Finca</t>
  </si>
  <si>
    <t>Pago desde Oficina</t>
  </si>
  <si>
    <t>Fuente Pago</t>
  </si>
  <si>
    <t>Gastos Asociados a Incapacidades</t>
  </si>
  <si>
    <t>Control Pagos</t>
  </si>
  <si>
    <t>control pagos</t>
  </si>
  <si>
    <t>Pagado Oficina</t>
  </si>
  <si>
    <t>FuentePago</t>
  </si>
  <si>
    <t>Caja Menor Conciliada</t>
  </si>
  <si>
    <t>Por Verificar</t>
  </si>
  <si>
    <t>Pagos desde Oficina</t>
  </si>
  <si>
    <t>Factura No</t>
  </si>
  <si>
    <t>TOTAL</t>
  </si>
  <si>
    <t>Valor</t>
  </si>
  <si>
    <t>Factura</t>
  </si>
  <si>
    <t>NIT / CC</t>
  </si>
  <si>
    <t>Mano de Obra</t>
  </si>
  <si>
    <t>CC</t>
  </si>
  <si>
    <t>SEMANA</t>
  </si>
  <si>
    <t>NECESIDAD PRESUPUESTAL</t>
  </si>
  <si>
    <t>ordeño</t>
  </si>
  <si>
    <t>Lote 1 Mañana</t>
  </si>
  <si>
    <t>Lote 1 Tarde</t>
  </si>
  <si>
    <t>Lote 2 Mañana</t>
  </si>
  <si>
    <t>La Paloma</t>
  </si>
  <si>
    <t>mm</t>
  </si>
  <si>
    <t>En los planes</t>
  </si>
  <si>
    <t>Vuelta</t>
  </si>
  <si>
    <t>R. Verdun</t>
  </si>
  <si>
    <t>Vaquero</t>
  </si>
  <si>
    <t>Amina+Matrero+Cosmooil</t>
  </si>
  <si>
    <t>Estacionaria</t>
  </si>
  <si>
    <t>Control malezas de hoja ancha</t>
  </si>
  <si>
    <t>De palanca</t>
  </si>
  <si>
    <t>Guadañero Indiales</t>
  </si>
  <si>
    <t>Guadañada</t>
  </si>
  <si>
    <t>Desparasitacion y Baño</t>
  </si>
  <si>
    <t>Otros</t>
  </si>
  <si>
    <t>Ayudante vaquero</t>
  </si>
  <si>
    <t>Alambrador cerca electrica</t>
  </si>
  <si>
    <t>Labores ganaderia</t>
  </si>
  <si>
    <t>Fertilizacion</t>
  </si>
  <si>
    <t>Compra Leche La Paloma</t>
  </si>
  <si>
    <t>Vias internas</t>
  </si>
  <si>
    <t>Fumigacion Herbicida</t>
  </si>
  <si>
    <t>Gastos Bancarios</t>
  </si>
  <si>
    <t>Mantenimiento Acueducto y Aguas</t>
  </si>
  <si>
    <t>Mantenimiento Corrales y Puentes</t>
  </si>
  <si>
    <t>Casa Hacienda</t>
  </si>
  <si>
    <t>Manejo de Ganados</t>
  </si>
  <si>
    <t>Manejo_de_Ganado</t>
  </si>
  <si>
    <t>Drogas curativas y preventivas</t>
  </si>
  <si>
    <t>Mantenimiento aguas</t>
  </si>
  <si>
    <t>C.C.</t>
  </si>
  <si>
    <t>Servicio Domestico</t>
  </si>
  <si>
    <t>Barrida prados</t>
  </si>
  <si>
    <t>Maiz</t>
  </si>
  <si>
    <t># Animales</t>
  </si>
  <si>
    <t>Permiso</t>
  </si>
  <si>
    <t>Cita medica</t>
  </si>
  <si>
    <t>Prestamo a Personal</t>
  </si>
  <si>
    <t>Disponible</t>
  </si>
  <si>
    <t>% Ejecutado/Ppto</t>
  </si>
  <si>
    <t>%Item/Capitulo</t>
  </si>
  <si>
    <t>Venta Leche</t>
  </si>
  <si>
    <t>Venta Terneros Descarte</t>
  </si>
  <si>
    <t>Venta Terneros Destetos</t>
  </si>
  <si>
    <t>CODIFICACION DE INGRESOS</t>
  </si>
  <si>
    <t>Levante y Ceba</t>
  </si>
  <si>
    <t>Venta Ganado Gordo</t>
  </si>
  <si>
    <t>Contrato Maiz</t>
  </si>
  <si>
    <t>Banano</t>
  </si>
  <si>
    <t>Contrato Banano</t>
  </si>
  <si>
    <t>Madera y Guadua</t>
  </si>
  <si>
    <t>Madera</t>
  </si>
  <si>
    <t>Carbon</t>
  </si>
  <si>
    <t>Venta Vacas y Toros</t>
  </si>
  <si>
    <t>Amina+Matrero+Cosmo-oil</t>
  </si>
  <si>
    <t>Lluvia</t>
  </si>
  <si>
    <t>Combustibles y Lubricantes</t>
  </si>
  <si>
    <t>Levantamiento Topografico</t>
  </si>
  <si>
    <t>Acumulado</t>
  </si>
  <si>
    <t>Alimentacion-mercado</t>
  </si>
  <si>
    <t>Papeleria_e_Insumos-corresponencia</t>
  </si>
  <si>
    <t>Fumigacion Matamalezas</t>
  </si>
  <si>
    <t>Seguridad industrial</t>
  </si>
  <si>
    <t>Playa Azul</t>
  </si>
  <si>
    <t>Consignado</t>
  </si>
  <si>
    <t>Mantenimiento Carreteras y caminos Internos</t>
  </si>
  <si>
    <t>Concentrados y suplementos</t>
  </si>
  <si>
    <t>Equipos y materiales</t>
  </si>
  <si>
    <t>Vias externas</t>
  </si>
  <si>
    <t>Incapacidades-drogas</t>
  </si>
  <si>
    <t>Mantenimiento Cercos y corrales</t>
  </si>
  <si>
    <t>Miel de purga/mogolla</t>
  </si>
  <si>
    <t>Credit+Cosmo-oil</t>
  </si>
  <si>
    <t>Mantenimiento guaduales</t>
  </si>
  <si>
    <t>Traslados</t>
  </si>
  <si>
    <t>Total</t>
  </si>
  <si>
    <t>R. Tres Casas</t>
  </si>
  <si>
    <t>Nit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</si>
  <si>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</si>
  <si>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</si>
  <si>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</si>
  <si>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</si>
  <si>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</si>
  <si>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</si>
  <si>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</si>
  <si>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</si>
  <si>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</si>
  <si>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</si>
  <si>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</si>
  <si>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</si>
  <si>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Promedio</t>
  </si>
  <si>
    <t>R. California Rio</t>
  </si>
  <si>
    <t>Semana Inicial</t>
  </si>
  <si>
    <t>Semana Final</t>
  </si>
  <si>
    <t>Saldo Caja Menor Finca</t>
  </si>
  <si>
    <t>(+) Anticipo Caja Menor</t>
  </si>
  <si>
    <t>(-) Pagos Caja Menor Finca</t>
  </si>
  <si>
    <t>(+) Traslados desde Oficina</t>
  </si>
  <si>
    <t>Movida ganados</t>
  </si>
  <si>
    <t>Quemada cortadera</t>
  </si>
  <si>
    <t>Fertilizacion, correctivos</t>
  </si>
  <si>
    <t>Arreglo puertas</t>
  </si>
  <si>
    <t>Drogas curativas, preventivas y examenes</t>
  </si>
  <si>
    <t>Herraduras y clavos</t>
  </si>
  <si>
    <t>Herramientas fungibles</t>
  </si>
  <si>
    <t>En la noche</t>
  </si>
  <si>
    <t>En la noche y madrugada</t>
  </si>
  <si>
    <t>Insumos-menaje</t>
  </si>
  <si>
    <t>29/10/2018 BANCOLOMBIA</t>
  </si>
  <si>
    <t xml:space="preserve">Acueducto </t>
  </si>
  <si>
    <t>23/11/2018 BANCOLOMBIA</t>
  </si>
  <si>
    <t>Asesorias</t>
  </si>
  <si>
    <t>Pesada, aceite quemado</t>
  </si>
  <si>
    <t>Presupuesto 2019</t>
  </si>
  <si>
    <t>Ejecucion 2018</t>
  </si>
  <si>
    <t>Laborales y Otros</t>
  </si>
  <si>
    <t>Seguridad Social</t>
  </si>
  <si>
    <t>Asesoria Tributaria</t>
  </si>
  <si>
    <t>Tito Giraldo Granada</t>
  </si>
  <si>
    <t xml:space="preserve">Arcadio Sanchez </t>
  </si>
  <si>
    <t>Gilberto Cardona Grisales</t>
  </si>
  <si>
    <t>Walter Jose Barrios Hernandez</t>
  </si>
  <si>
    <t>Alberto Moscoso Martinez</t>
  </si>
  <si>
    <t>Juan Carlos Quiroz P</t>
  </si>
  <si>
    <t>Jhon Fredy Cardona Valencia</t>
  </si>
  <si>
    <t>Amina + Matrero + Cosmooil</t>
  </si>
  <si>
    <t>R. Cedro vaga</t>
  </si>
  <si>
    <t>Contro maleza hoja ancha</t>
  </si>
  <si>
    <t>Amina + Matrero + Tomahawk + Cosmooil</t>
  </si>
  <si>
    <t>R. El Hoyo</t>
  </si>
  <si>
    <t>Rotaciones / Pollinasa</t>
  </si>
  <si>
    <t>Planes</t>
  </si>
  <si>
    <t>Observaciones</t>
  </si>
  <si>
    <t>Festivo</t>
  </si>
  <si>
    <t>R. Pizamal</t>
  </si>
  <si>
    <t>R. El Cedro</t>
  </si>
  <si>
    <t>Total 2019</t>
  </si>
  <si>
    <t/>
  </si>
  <si>
    <t>Insumos/consumos</t>
  </si>
  <si>
    <t>Litro</t>
  </si>
  <si>
    <t>Vuelta en la tarde</t>
  </si>
  <si>
    <t>Colanta</t>
  </si>
  <si>
    <t>Canes Gold</t>
  </si>
  <si>
    <t>Manguera aislante</t>
  </si>
  <si>
    <t>Aislador economiico</t>
  </si>
  <si>
    <t>Moskofin</t>
  </si>
  <si>
    <t>Puntillas de 21/2</t>
  </si>
  <si>
    <t>Grapas de 11/4</t>
  </si>
  <si>
    <t>Amina 480</t>
  </si>
  <si>
    <t>890.904.478-6</t>
  </si>
  <si>
    <t>900.0075.982-4</t>
  </si>
  <si>
    <t>Matrero 240 SL</t>
  </si>
  <si>
    <t>TomahawK 200 E C</t>
  </si>
  <si>
    <t>Melaza La Martina</t>
  </si>
  <si>
    <t>Kilo</t>
  </si>
  <si>
    <t>Metro</t>
  </si>
  <si>
    <t>Uno</t>
  </si>
  <si>
    <t>Libra</t>
  </si>
  <si>
    <t>Puntillas de 31/2</t>
  </si>
  <si>
    <t>Lepecid x350 cc</t>
  </si>
  <si>
    <t>Alambre galvanizado nro 12</t>
  </si>
  <si>
    <t>Distribuidor Agropecuario del Quindio</t>
  </si>
  <si>
    <t>Neguvon x 200 grms</t>
  </si>
  <si>
    <t>Por verificar</t>
  </si>
  <si>
    <t>900.276.962-1</t>
  </si>
  <si>
    <t>Estadisticas/ventas</t>
  </si>
  <si>
    <t>R. Buenavista</t>
  </si>
  <si>
    <t>Estadisticas/precipitacion</t>
  </si>
  <si>
    <t>R. Morroputo</t>
  </si>
  <si>
    <t>Recarga cartucho impresora</t>
  </si>
  <si>
    <t>Computoner</t>
  </si>
  <si>
    <t>25.026.867-2</t>
  </si>
  <si>
    <t>Caja menor finca</t>
  </si>
  <si>
    <t>OOO466</t>
  </si>
  <si>
    <t>R. La America</t>
  </si>
  <si>
    <t>Estadistica/visita tecnica</t>
  </si>
  <si>
    <t>Estadistica/Labores ganaderia</t>
  </si>
  <si>
    <t>M.L.</t>
  </si>
  <si>
    <t>Incapacidad</t>
  </si>
  <si>
    <t>Hexagan,Rayolav,Coospersol,pesada aceite quemado</t>
  </si>
  <si>
    <t>R. Trillo 1</t>
  </si>
  <si>
    <t>Revacunada</t>
  </si>
  <si>
    <t>R. El Guanabano</t>
  </si>
  <si>
    <t>Vacunada</t>
  </si>
  <si>
    <t>R. El Trillo 1,</t>
  </si>
  <si>
    <t>Revision y mantenimiento computador</t>
  </si>
  <si>
    <t>Henry Ospina</t>
  </si>
  <si>
    <t>75.095.988-1</t>
  </si>
  <si>
    <t>R. El Cedro Plan</t>
  </si>
  <si>
    <t>Escoba</t>
  </si>
  <si>
    <t>Servicentro El Crucero</t>
  </si>
  <si>
    <t>Koba Colombia</t>
  </si>
  <si>
    <t>Combustible vehiculo</t>
  </si>
  <si>
    <t>Azucar morena y panela granulada colibries</t>
  </si>
  <si>
    <t>Galon</t>
  </si>
  <si>
    <t>LIbra</t>
  </si>
  <si>
    <t>D.E.</t>
  </si>
  <si>
    <t>Comité de Ganaderos del Quindio</t>
  </si>
  <si>
    <t>Jhon Anderson Sepulveda</t>
  </si>
  <si>
    <t>Duverneis Jose Vargas H</t>
  </si>
  <si>
    <t>Agropecuaria El Ocaso</t>
  </si>
  <si>
    <t>Homecenter</t>
  </si>
  <si>
    <t>Cinta cerca electrica x 200 mts</t>
  </si>
  <si>
    <t>Hexagan</t>
  </si>
  <si>
    <t>Rayolav</t>
  </si>
  <si>
    <t>Coopersol 22,3% x 500 cc</t>
  </si>
  <si>
    <t>Venoclises</t>
  </si>
  <si>
    <t>Semillas hortalizas</t>
  </si>
  <si>
    <t xml:space="preserve">Limpiador </t>
  </si>
  <si>
    <t>Adapatdor hembra de 1/2 PVC</t>
  </si>
  <si>
    <t>Candados,portacandados y pasador</t>
  </si>
  <si>
    <t>Brocha de 1/2</t>
  </si>
  <si>
    <t>Tijeras barlonadoras</t>
  </si>
  <si>
    <t>890.904.478-7</t>
  </si>
  <si>
    <t>890.904.478-8</t>
  </si>
  <si>
    <t>890.000.922-5</t>
  </si>
  <si>
    <t>890.000.922-6</t>
  </si>
  <si>
    <t>890.000.922-7</t>
  </si>
  <si>
    <t>890.000.922-8</t>
  </si>
  <si>
    <t>890.805.294-3</t>
  </si>
  <si>
    <t>800.242.106-2</t>
  </si>
  <si>
    <t>800.242.106-3</t>
  </si>
  <si>
    <t>800.242.106-4</t>
  </si>
  <si>
    <t>800.242.106-5</t>
  </si>
  <si>
    <t>800.242.106-6</t>
  </si>
  <si>
    <t>800.242.106-7</t>
  </si>
  <si>
    <t>800.242.106-8</t>
  </si>
  <si>
    <t xml:space="preserve">N.C. </t>
  </si>
  <si>
    <t>6.454.705-4</t>
  </si>
  <si>
    <t>900.276.962-2</t>
  </si>
  <si>
    <t>Guadaña 75 WG x 150 grms</t>
  </si>
  <si>
    <t>Gasolina estacionaria</t>
  </si>
  <si>
    <t>R. La Pangola</t>
  </si>
  <si>
    <t>R. Corozalito</t>
  </si>
  <si>
    <t>R. Palonegro/Malabrigo</t>
  </si>
  <si>
    <t>R. Peñalisa</t>
  </si>
  <si>
    <t>R. La Paloma/R. Palmas</t>
  </si>
  <si>
    <t>Revision cercas</t>
  </si>
  <si>
    <t>Mantenimiento motosierra</t>
  </si>
  <si>
    <t>Jorge Salazar</t>
  </si>
  <si>
    <t>R. El Guasimo</t>
  </si>
  <si>
    <t>R. Cedro Vaga</t>
  </si>
  <si>
    <t>R. Cedro Plan</t>
  </si>
  <si>
    <t>Correspondencia Manizales</t>
  </si>
  <si>
    <t>Vetadicrististina de 2"</t>
  </si>
  <si>
    <t>Termometro de vidrio</t>
  </si>
  <si>
    <t>Pezosan ungüento x 200 grms</t>
  </si>
  <si>
    <t>Verdennmint x 50 grms</t>
  </si>
  <si>
    <t>Gasolina vehiculo</t>
  </si>
  <si>
    <t>Aceite de 2 T</t>
  </si>
  <si>
    <t>Agua Casa Hacienda Octubre y Noviembre del 2.018</t>
  </si>
  <si>
    <t>R. California Falda</t>
  </si>
  <si>
    <t>R. California Hawey</t>
  </si>
  <si>
    <t>Lima Gavilan</t>
  </si>
  <si>
    <t>Tensor estrella</t>
  </si>
  <si>
    <t>Aislador esquinero</t>
  </si>
  <si>
    <t>Agua Casa La Pangola Octubre y Noviembre del 2.018</t>
  </si>
  <si>
    <t>Carlos Alberto Castaño G</t>
  </si>
  <si>
    <t>Plateo matas</t>
  </si>
  <si>
    <t>Jardinero</t>
  </si>
  <si>
    <t>R. El Bosquesito/R. El Puerto</t>
  </si>
  <si>
    <t>R. El Bosque</t>
  </si>
  <si>
    <t>R. Trillo 3</t>
  </si>
  <si>
    <t>R. Palermo Falda</t>
  </si>
  <si>
    <t>N.C.</t>
  </si>
  <si>
    <t>R. Palermo Plan</t>
  </si>
  <si>
    <t>Maniguetas aislador</t>
  </si>
  <si>
    <t>Supertiendas Olimpica</t>
  </si>
  <si>
    <t>Agua cristal, café, jabon atun,chorizos</t>
  </si>
  <si>
    <t>Vinilo y rodillo</t>
  </si>
  <si>
    <t>Flotador tanque alto</t>
  </si>
  <si>
    <t>Hexagan, rayovacuna,coopersol,aceite quemadopesada</t>
  </si>
  <si>
    <t>Sacada 9 terneros para Trillo 3</t>
  </si>
  <si>
    <t>Coopersol, aceite quemado,pesada</t>
  </si>
  <si>
    <t>31+3</t>
  </si>
  <si>
    <t>Mantenimiento corral</t>
  </si>
  <si>
    <t>Aguacero</t>
  </si>
  <si>
    <t>Estadisticas/visita tecnica</t>
  </si>
  <si>
    <t>Jaime y Felipe</t>
  </si>
  <si>
    <t>R.El Clavo</t>
  </si>
  <si>
    <t>Division Verdun GPS</t>
  </si>
  <si>
    <t>R, Patagonia</t>
  </si>
  <si>
    <t>Federacion Nacional de Cafeteros de Colombia</t>
  </si>
  <si>
    <t>Especifico</t>
  </si>
  <si>
    <t>Adapatdor hembra de 1/2 PVC y pegante</t>
  </si>
  <si>
    <t>Transporte</t>
  </si>
  <si>
    <t>Arreglo nochero</t>
  </si>
  <si>
    <t>Aceite quemado</t>
  </si>
  <si>
    <t>Angeo</t>
  </si>
  <si>
    <t>Mecanico</t>
  </si>
  <si>
    <t>Recarga</t>
  </si>
  <si>
    <t>Transporte sal</t>
  </si>
  <si>
    <t>Traslado Daviplata</t>
  </si>
  <si>
    <t>Nomina nro 2 del 2019</t>
  </si>
  <si>
    <t>Dias</t>
  </si>
  <si>
    <t>Ruben Dario Tapasco Gañan</t>
  </si>
  <si>
    <t>Traslado Bancolombia Caja</t>
  </si>
  <si>
    <t>El Faro Ltda</t>
  </si>
  <si>
    <t>Poleas y Mangueras</t>
  </si>
  <si>
    <t>E M Transformados</t>
  </si>
  <si>
    <t>Pala draga</t>
  </si>
  <si>
    <t xml:space="preserve">Neguvon </t>
  </si>
  <si>
    <t>Manguera de presion ariete y grafada</t>
  </si>
  <si>
    <t>Recarga extintor ABC de 5 lbs</t>
  </si>
  <si>
    <t>Tee  rapidas de 1/2</t>
  </si>
  <si>
    <t>Uniones rapidas de 1/2</t>
  </si>
  <si>
    <t>Agua cristal, limpiador horno, mercado</t>
  </si>
  <si>
    <t>Alpiste y cuchuco pajaros</t>
  </si>
  <si>
    <t>900.129.168-9</t>
  </si>
  <si>
    <t>Toma de sobreponer</t>
  </si>
  <si>
    <t>18.419.459-2</t>
  </si>
  <si>
    <t>N.D.</t>
  </si>
  <si>
    <t>Estadistica/ventas</t>
  </si>
  <si>
    <t>Estadistica/precipitacion</t>
  </si>
  <si>
    <t>En la tarde</t>
  </si>
  <si>
    <t>R. Palmar/R. Palmas</t>
  </si>
  <si>
    <t>R. El Aguacate</t>
  </si>
  <si>
    <t>Estadisticas/Labores ganaderia</t>
  </si>
  <si>
    <t>Amina+Matrero+Tomahawk´+Cosmooil</t>
  </si>
  <si>
    <t>Control Laurel y Tachuelo</t>
  </si>
  <si>
    <t>R.Malabrigo</t>
  </si>
  <si>
    <t>R. Pizamal 3</t>
  </si>
  <si>
    <t>R. Malabrigo</t>
  </si>
  <si>
    <t>Repicada matarratones</t>
  </si>
  <si>
    <t>En la tarde/noche</t>
  </si>
  <si>
    <t>R. Cedro Plan B</t>
  </si>
  <si>
    <t>Amina+Matrero´+Cosmooil</t>
  </si>
  <si>
    <t>R. La Cunbre/R. La Ladera/R. Chupaderos</t>
  </si>
  <si>
    <t>R. Cedro Plan S</t>
  </si>
  <si>
    <t>R. La Ladera</t>
  </si>
  <si>
    <t>R. La Selva</t>
  </si>
  <si>
    <t>Entrega guadua</t>
  </si>
  <si>
    <t>Corozalito</t>
  </si>
  <si>
    <t>R. Palermo PlanR/R. El Guasimo</t>
  </si>
  <si>
    <t>Cristian Camilo Gil Marulanda</t>
  </si>
  <si>
    <t>Amina+Matrero´+Tomahawk+Cosmooil</t>
  </si>
  <si>
    <t>R. California Infierno</t>
  </si>
  <si>
    <t>Control cordonsillo y pisa piuon</t>
  </si>
  <si>
    <t>Control lulo de perro</t>
  </si>
  <si>
    <t>Leche de Soya</t>
  </si>
  <si>
    <t>Deposito Principal de Drogas</t>
  </si>
  <si>
    <t>Manuel Argoti</t>
  </si>
  <si>
    <t>Yodopodivona, Dolex y Vick Vaporub</t>
  </si>
  <si>
    <t>Kit embolo Royal Condor</t>
  </si>
  <si>
    <t>Flotador de politileno</t>
  </si>
  <si>
    <t>Gasolina estacionaria, guadaña y motosierra</t>
  </si>
  <si>
    <t>Papel higienico, detergente, elementos de aseo</t>
  </si>
  <si>
    <t>Transporte sal Santa Ana /El Ocaso</t>
  </si>
  <si>
    <t>Yodopodivona x 60 cc</t>
  </si>
  <si>
    <t>KIlo</t>
  </si>
  <si>
    <t>Kio</t>
  </si>
  <si>
    <t>R. Los Yarumos</t>
  </si>
  <si>
    <t>E.M. Transformados</t>
  </si>
  <si>
    <t>Control lulo de perro y gamboa</t>
  </si>
  <si>
    <t>Movida ganado</t>
  </si>
  <si>
    <t>Aplicaion E.M., levantamienyo topografico,labores ganaderia</t>
  </si>
  <si>
    <t>Estadisca/Labores ganaderia</t>
  </si>
  <si>
    <t>R. El Agucate</t>
  </si>
  <si>
    <t>H.L.</t>
  </si>
  <si>
    <t>Pesada, Ixodimus</t>
  </si>
  <si>
    <t>Mantenimiento electrico</t>
  </si>
  <si>
    <t>R.Buenavista/R. El Cllavo</t>
  </si>
  <si>
    <t>R. La Cumbre</t>
  </si>
  <si>
    <t>R. La Montaña</t>
  </si>
  <si>
    <t>Encefalitis Equina Venezolana</t>
  </si>
  <si>
    <t>ICA</t>
  </si>
  <si>
    <t>Vestido impermeable</t>
  </si>
  <si>
    <t>Clavos de herrar tornado</t>
  </si>
  <si>
    <t>Puntilla de 3"</t>
  </si>
  <si>
    <t>Ringo Premiun</t>
  </si>
  <si>
    <t>Herraduras caballares y mulares</t>
  </si>
  <si>
    <t>Materiales electricos casa Hacienda</t>
  </si>
  <si>
    <t>Llaves de paso de 1/2</t>
  </si>
  <si>
    <t>Tornillos arietes</t>
  </si>
  <si>
    <t>OO85</t>
  </si>
  <si>
    <t>25.019.882-4</t>
  </si>
  <si>
    <t>Agua Diciembre</t>
  </si>
  <si>
    <t>Soi</t>
  </si>
  <si>
    <t>BANCOLOMBIA 02/01/19</t>
  </si>
  <si>
    <t>DAVIVIENDA 09/01/19</t>
  </si>
  <si>
    <t>DAVIVIENDA 12/01/19</t>
  </si>
  <si>
    <t>NOMINA 1</t>
  </si>
  <si>
    <t>DAVIVIENDA 18/01/19</t>
  </si>
  <si>
    <t>Honorarios Asesoria contable 1 sem 2019</t>
  </si>
  <si>
    <t>Carlos Andres Duque</t>
  </si>
  <si>
    <t>Servicio de Internet 4 megas</t>
  </si>
  <si>
    <t>kira ISP S.A.S</t>
  </si>
  <si>
    <t>BANCOLOMBIA 22/01/19</t>
  </si>
  <si>
    <t>BANCOLOMBIA 21/01/19</t>
  </si>
  <si>
    <t>DIAN</t>
  </si>
  <si>
    <t>BANCOLOMBIA 25/01/19</t>
  </si>
  <si>
    <t>Edeq S.A E.S.P</t>
  </si>
  <si>
    <t>800.052.640-9</t>
  </si>
  <si>
    <t>Energia 19 DE DIC AL 19 DE ENERO</t>
  </si>
  <si>
    <t>CC 1901</t>
  </si>
  <si>
    <t>SEMANA 1 Y 2</t>
  </si>
  <si>
    <t>SEMANA 1 $8420- SEMANA 2 $370.357</t>
  </si>
  <si>
    <t>CC1902</t>
  </si>
  <si>
    <t>Jose Ignacio Vallejo Gutierrez</t>
  </si>
  <si>
    <t>Jair Granada Garcia - Servicentro el Crucero</t>
  </si>
  <si>
    <t>DAVIVIENDA 25/01/19</t>
  </si>
  <si>
    <t>NOMINA 2</t>
  </si>
  <si>
    <t>DAVIVIENDA 26/01/19</t>
  </si>
  <si>
    <t>BANCOLOMBIA 31/01/19</t>
  </si>
  <si>
    <t>1.053.780.914</t>
  </si>
  <si>
    <t>Desorilla guadual</t>
  </si>
  <si>
    <t>R. Corral Terneros</t>
  </si>
  <si>
    <t>Empedrados</t>
  </si>
  <si>
    <t>R. El Palmar/Bananera</t>
  </si>
  <si>
    <t>Piezas de guadua</t>
  </si>
  <si>
    <t>R. Palermo/R. Peñalisa</t>
  </si>
  <si>
    <t>Mes</t>
  </si>
  <si>
    <t>Arerosol</t>
  </si>
  <si>
    <t>Guadañero carretera</t>
  </si>
  <si>
    <t>Incapacitado</t>
  </si>
  <si>
    <t>Control Murrapo</t>
  </si>
  <si>
    <t>La Alqueria</t>
  </si>
  <si>
    <t>EL Carbonero/Chupaderos</t>
  </si>
  <si>
    <t xml:space="preserve">Control cortadera </t>
  </si>
  <si>
    <t xml:space="preserve">R. California </t>
  </si>
  <si>
    <t>Estadiscas/Precipitacion</t>
  </si>
  <si>
    <t>Tolvas</t>
  </si>
  <si>
    <t>Koba Colombia S.A.S.</t>
  </si>
  <si>
    <t>Elementos aseo</t>
  </si>
  <si>
    <t>N/C</t>
  </si>
  <si>
    <t>N/D</t>
  </si>
  <si>
    <t>Kit reparacion Royal Condor</t>
  </si>
  <si>
    <t>Tapones 1/2 PVC</t>
  </si>
  <si>
    <t>El Corral de Occidente S.A.S,</t>
  </si>
  <si>
    <t>900.296.824-7</t>
  </si>
  <si>
    <t>Rentasal ceba 4%</t>
  </si>
  <si>
    <t>Rentasal produccion 6%</t>
  </si>
  <si>
    <t>Rentasal ordeño al 8%</t>
  </si>
  <si>
    <t>Maria Enilse Ipia Velasco</t>
  </si>
  <si>
    <t>Amina+Matreo+Cosmo-oil</t>
  </si>
  <si>
    <t>R. Verdun 5</t>
  </si>
  <si>
    <t xml:space="preserve">Tolva </t>
  </si>
  <si>
    <t>Kilos</t>
  </si>
  <si>
    <t>La Cumbre</t>
  </si>
  <si>
    <t>R. El Puerto</t>
  </si>
  <si>
    <t>R. El Puerto/R. El Bosquesito</t>
  </si>
  <si>
    <t>R. El Dinde</t>
  </si>
  <si>
    <t>R. Cedro Falda/El Aguacate</t>
  </si>
  <si>
    <t>Control Frutillo</t>
  </si>
  <si>
    <t>R. Verdun 5 y 11</t>
  </si>
  <si>
    <t>Martha Lucia Chavarro M</t>
  </si>
  <si>
    <t>Manguera de 1/2 C-40 Eco*100</t>
  </si>
  <si>
    <t>Panzer 747</t>
  </si>
  <si>
    <t xml:space="preserve">Pronalmetrina </t>
  </si>
  <si>
    <t>Nutris carne vegetales</t>
  </si>
  <si>
    <t>R B 51</t>
  </si>
  <si>
    <t>Cubierta machete de 20"</t>
  </si>
  <si>
    <t>Espuma nro 8</t>
  </si>
  <si>
    <t>Resorte ariete</t>
  </si>
  <si>
    <t>Recarga extintor ABC de 5 lbs, señales</t>
  </si>
  <si>
    <t>Lomillos</t>
  </si>
  <si>
    <t>860.007.538-2</t>
  </si>
  <si>
    <t>901.242.179-6</t>
  </si>
  <si>
    <t>O778</t>
  </si>
  <si>
    <t>Traslado Bancolombia Caja Menor</t>
  </si>
  <si>
    <t>R. La Selva/R. Chupaderos</t>
  </si>
  <si>
    <t>R. La Batea/R. El Marne</t>
  </si>
  <si>
    <t>R. Limatambo</t>
  </si>
  <si>
    <t>R. El Clavo</t>
  </si>
  <si>
    <t>R. El Marne Plan</t>
  </si>
  <si>
    <t>R. Chupaderos/R. La La Ladera</t>
  </si>
  <si>
    <t>R. La Ladera/R. La America</t>
  </si>
  <si>
    <t>R. Chupaderos/R. La Cumbre</t>
  </si>
  <si>
    <t>R. El Guasimo/R. Palmas</t>
  </si>
  <si>
    <t>Jose Esper Vanegas Duarte - Drogas Astral</t>
  </si>
  <si>
    <t>Accidente laboral</t>
  </si>
  <si>
    <t>R. Alaska</t>
  </si>
  <si>
    <t>R. El Carbonero</t>
  </si>
  <si>
    <t>Aplicación biologico</t>
  </si>
  <si>
    <t>R. California</t>
  </si>
  <si>
    <t>Amina+Matrero</t>
  </si>
  <si>
    <t>Control murrapo y rabo de zorro</t>
  </si>
  <si>
    <t>Otoniel Arenas</t>
  </si>
  <si>
    <t>Victor Manuel Saldaña</t>
  </si>
  <si>
    <t>Grasa multiproposito</t>
  </si>
  <si>
    <t>Cuchilla guadaña</t>
  </si>
  <si>
    <t>Fadyne x 50 cc</t>
  </si>
  <si>
    <t>Cinta cerca electrica x 100 mts</t>
  </si>
  <si>
    <t>Gasolina estacionaria y guadaña</t>
  </si>
  <si>
    <t>Credit 747 SG</t>
  </si>
  <si>
    <t>Leche para multiplicacion E.M.</t>
  </si>
  <si>
    <t>Uniones lisas, machos y hembras</t>
  </si>
  <si>
    <t>Abrazaderas, empaques mangueras y lanzas</t>
  </si>
  <si>
    <t>Pistola manguera</t>
  </si>
  <si>
    <t>Arreglo silla</t>
  </si>
  <si>
    <t>Torta de soya molida</t>
  </si>
  <si>
    <t>Tripen L.A.x 9</t>
  </si>
  <si>
    <t>Solucion Hartman x 3000 cc</t>
  </si>
  <si>
    <t>Solucion Hartman x 1000 cc</t>
  </si>
  <si>
    <t>Domosyn x 120 cc</t>
  </si>
  <si>
    <t>Medicamentos y equipos</t>
  </si>
  <si>
    <t>R. Chupaderos</t>
  </si>
  <si>
    <t>R. Alaska/R. La America</t>
  </si>
  <si>
    <t>BANCOLOMBIA 15/02/19</t>
  </si>
  <si>
    <t>NO PAGADO FALTA SOPORTE</t>
  </si>
  <si>
    <t>Oscar Ivan Rodriguez Gomez - El Tambo</t>
  </si>
  <si>
    <t>Carlos Mario Villada Salazar - Mangueras del Cafe</t>
  </si>
  <si>
    <t>Almacenes Éxito SA - Super Inter Express Mercar</t>
  </si>
  <si>
    <t>Maria Venus Rodriguez - Ferremateriales</t>
  </si>
  <si>
    <t>Henry Rodriguez Rivera - Taller de Herreria La Fragua</t>
  </si>
  <si>
    <t>Cesar Augusto Bentancurt Leal - Ferrelectricos Cesar</t>
  </si>
  <si>
    <t xml:space="preserve">D.E </t>
  </si>
  <si>
    <t>Marley Lasso lasso - Resortes y Repuestos Materon</t>
  </si>
  <si>
    <t>BANCOLOMBIA 01/02/19</t>
  </si>
  <si>
    <t>Jhon Edward Parra Vargas</t>
  </si>
  <si>
    <t>Cableado RED oficina</t>
  </si>
  <si>
    <t>BANCOLOMBIA 5/02/19</t>
  </si>
  <si>
    <t>BANCOLOMBIA 6/02/19</t>
  </si>
  <si>
    <t>BANCOLOMBIA 08/02/19</t>
  </si>
  <si>
    <t>cc 1904</t>
  </si>
  <si>
    <t>Jaime Alberto Sanchez Alzate</t>
  </si>
  <si>
    <t>Daniel Agudelo Quintana</t>
  </si>
  <si>
    <t>CC 1208</t>
  </si>
  <si>
    <t>DAVIVIENDA 08/02/19</t>
  </si>
  <si>
    <t>NOMINA 3</t>
  </si>
  <si>
    <t>RECIBIDA</t>
  </si>
  <si>
    <t>Traslado para Nomina 1</t>
  </si>
  <si>
    <t>Nomina nro 1 del 2019</t>
  </si>
  <si>
    <t>Nomina nro 3 del 2019</t>
  </si>
  <si>
    <t>DAVIVIENDA 15/02/19</t>
  </si>
  <si>
    <t>SEMANA 3 $25.200- SEMANA 4 $637098- SEM 5 $189.830-SEM 6$413.000</t>
  </si>
  <si>
    <t>RETENCION DIC 2018 -DIC</t>
  </si>
  <si>
    <t>DAVIVIENDA 13/02/19</t>
  </si>
  <si>
    <t>DAVIVIENDA 22/02/19</t>
  </si>
  <si>
    <t>Chec</t>
  </si>
  <si>
    <t>Luz Oficina 2 de Enero al 2 de Feb</t>
  </si>
  <si>
    <t>BANCOLOMBIA 22/02/19</t>
  </si>
  <si>
    <t>R. Casa Blanca</t>
  </si>
  <si>
    <t>Enterrada La Fundadora</t>
  </si>
  <si>
    <t>Control Frijolato</t>
  </si>
  <si>
    <t>El Mojon</t>
  </si>
  <si>
    <t>Division bananera</t>
  </si>
  <si>
    <t>Credit</t>
  </si>
  <si>
    <t>R. La Chuspa</t>
  </si>
  <si>
    <t>Cañaverales</t>
  </si>
  <si>
    <t>R. Palermo 12</t>
  </si>
  <si>
    <t>R. El Cedro 4</t>
  </si>
  <si>
    <t>Liquidacion reciclaje</t>
  </si>
  <si>
    <t>R, Casa Blanca</t>
  </si>
  <si>
    <t>R.</t>
  </si>
  <si>
    <t>Estadisticas/compras</t>
  </si>
  <si>
    <t>VP-HH</t>
  </si>
  <si>
    <t>12--11</t>
  </si>
  <si>
    <t>Amina +Matrero</t>
  </si>
  <si>
    <t>Alambrador cerca de puas</t>
  </si>
  <si>
    <t>Los Guanabanos</t>
  </si>
  <si>
    <t>Control</t>
  </si>
  <si>
    <t>Manigueta aisladora</t>
  </si>
  <si>
    <t>Edo Flunix x 50 cc</t>
  </si>
  <si>
    <t>Terminator x 500 cc</t>
  </si>
  <si>
    <t>Vacuna tetenica</t>
  </si>
  <si>
    <t>Ringo Premiuin</t>
  </si>
  <si>
    <t>Union de 2" rapida</t>
  </si>
  <si>
    <t>Union de 1/2 rapida</t>
  </si>
  <si>
    <t>31.203.198-4</t>
  </si>
  <si>
    <t>Jose Gaviria -El Vaquero</t>
  </si>
  <si>
    <t>7.508.676-6</t>
  </si>
  <si>
    <t>7.508.676-7</t>
  </si>
  <si>
    <t>Jaime Sanchez</t>
  </si>
  <si>
    <t>Plastico trasteo,pintura y aerosol</t>
  </si>
  <si>
    <t>11 1191 15</t>
  </si>
  <si>
    <t>Repartida pollinaza</t>
  </si>
  <si>
    <t>Telefonia movil del17 de Febrero al 16 de Marzo del 2019</t>
  </si>
  <si>
    <t>Movistar</t>
  </si>
  <si>
    <t>Motos Montenegro</t>
  </si>
  <si>
    <t xml:space="preserve">Mano de obra estacionaria, guadaña </t>
  </si>
  <si>
    <t>Quitada rodamientos</t>
  </si>
  <si>
    <t>Balineras transmision guadaña</t>
  </si>
  <si>
    <t>O108</t>
  </si>
  <si>
    <t>18.493.118-0</t>
  </si>
  <si>
    <t>94.406.262-9</t>
  </si>
  <si>
    <t>Transporte reciclaje</t>
  </si>
  <si>
    <t>R. El Trillo 3/R. El Tunel</t>
  </si>
  <si>
    <t>R. El Indial</t>
  </si>
  <si>
    <t>R. El Carrizal</t>
  </si>
  <si>
    <t>Control Killinga</t>
  </si>
  <si>
    <t>Suero fisiologico Cloruro de Sodio x 500 cc</t>
  </si>
  <si>
    <t>Carrier</t>
  </si>
  <si>
    <t>Cosmo oil 101</t>
  </si>
  <si>
    <t>Lorsband</t>
  </si>
  <si>
    <t>Dextrosa al 5% ( Cloruro de sodio ) x 500 cc</t>
  </si>
  <si>
    <t xml:space="preserve">Tensor estrella </t>
  </si>
  <si>
    <t>Combibac R 8</t>
  </si>
  <si>
    <t>Gasolina Estacionaria</t>
  </si>
  <si>
    <t>Aceite 50 W</t>
  </si>
  <si>
    <t>Guias de movilizacion</t>
  </si>
  <si>
    <t>Abrazaderas, cinta y silicona</t>
  </si>
  <si>
    <t>Guadaña+Carrier</t>
  </si>
  <si>
    <t>Guadaña+Cosmo oil</t>
  </si>
  <si>
    <t>Control mañ</t>
  </si>
  <si>
    <t>Amina+Matrero+</t>
  </si>
  <si>
    <t>Retiro</t>
  </si>
  <si>
    <t>Control cortadera</t>
  </si>
  <si>
    <t>Amina+Matrero+Cosmo oil</t>
  </si>
  <si>
    <t>En la tarde y noche</t>
  </si>
  <si>
    <t>Utiles escolares</t>
  </si>
  <si>
    <t>Accesorios PVC salida tanques de 1000 lts</t>
  </si>
  <si>
    <t>4.532.891-3</t>
  </si>
  <si>
    <t>Miguel Argoti</t>
  </si>
  <si>
    <t>R. Palermo Plan /R. El Cedro Falda</t>
  </si>
  <si>
    <t>Movimientos ganado</t>
  </si>
  <si>
    <t>Legacy,aceite quemado</t>
  </si>
  <si>
    <t>Alberto  Moscoso Martinez</t>
  </si>
  <si>
    <t>D/E</t>
  </si>
  <si>
    <t>R. La Cacaotera</t>
  </si>
  <si>
    <t>Edo Antripan x 30 cc</t>
  </si>
  <si>
    <t>Dextromin RB 12 x 460 cc</t>
  </si>
  <si>
    <t>R.Miravalle/R. Chupaderos</t>
  </si>
  <si>
    <t>Recogida y quemada madera maiz</t>
  </si>
  <si>
    <t>Tottal</t>
  </si>
  <si>
    <t>1!</t>
  </si>
  <si>
    <t>Telefonia movil del 17 de Enero al 16 de Febrero del 2019</t>
  </si>
  <si>
    <t>900.480.569-1</t>
  </si>
  <si>
    <t>Hexagan, rayovacuna,coopersol,aceite quemado</t>
  </si>
  <si>
    <t>R. El Tunel</t>
  </si>
  <si>
    <t>R. Cedro Falda</t>
  </si>
  <si>
    <t>Compra</t>
  </si>
  <si>
    <t>Oscar Salas</t>
  </si>
  <si>
    <t>Toros</t>
  </si>
  <si>
    <t>Venta</t>
  </si>
  <si>
    <t>Estadisticas/devolucion</t>
  </si>
  <si>
    <t>Devolucion</t>
  </si>
  <si>
    <t>Juan Camilo Restrepo</t>
  </si>
  <si>
    <t>Montada bestias</t>
  </si>
  <si>
    <t>Amansador</t>
  </si>
  <si>
    <t>Ofir Molano Rincon</t>
  </si>
  <si>
    <t>Amina +Matrero+Cosmo oi</t>
  </si>
  <si>
    <t>R. El Tunel/R. Cedro Falda</t>
  </si>
  <si>
    <t>R. Palmas</t>
  </si>
  <si>
    <t>Yomaira Palacio</t>
  </si>
  <si>
    <t>Chapetiada,Combibac R8, Rayolav,coopersol,aceite quemado</t>
  </si>
  <si>
    <t>E.M. Transformados + Tottal</t>
  </si>
  <si>
    <t>R.El Guasimo /Maiz</t>
  </si>
  <si>
    <t>En la tarde,noche y madrugada</t>
  </si>
  <si>
    <t>900.269.824-7</t>
  </si>
  <si>
    <t>Agua casa Hacienda Enero del 2019</t>
  </si>
  <si>
    <t>Agua casa La Pangola Enero del 2019</t>
  </si>
  <si>
    <t>Lapiz marcador</t>
  </si>
  <si>
    <t>Corcel de Finca</t>
  </si>
  <si>
    <t>Siembra pasto</t>
  </si>
  <si>
    <t>Trazo</t>
  </si>
  <si>
    <t>En la mañana</t>
  </si>
  <si>
    <t>Servicio de guadañero</t>
  </si>
  <si>
    <t>Intermediacion empleda servicio domestico</t>
  </si>
  <si>
    <t>Contactar</t>
  </si>
  <si>
    <t>31.426.788-7</t>
  </si>
  <si>
    <t>31.426.788-8</t>
  </si>
  <si>
    <t>C de C</t>
  </si>
  <si>
    <t>R. Buenavista 1</t>
  </si>
  <si>
    <t>Trazo y siembra</t>
  </si>
  <si>
    <t>Voliadora</t>
  </si>
  <si>
    <t>India Monbaza</t>
  </si>
  <si>
    <t>Desorilla y tumbada guadua</t>
  </si>
  <si>
    <t>Vuelta en los planes</t>
  </si>
  <si>
    <t>R. Marne Plan</t>
  </si>
  <si>
    <t>Lavada pisos</t>
  </si>
  <si>
    <t>Trasteo fumigacion</t>
  </si>
  <si>
    <t>R. Los Planes</t>
  </si>
  <si>
    <t xml:space="preserve">Vuelta </t>
  </si>
  <si>
    <t>R. Buenavista 2</t>
  </si>
  <si>
    <t>R. La Quinta</t>
  </si>
  <si>
    <t>Control Espartillon</t>
  </si>
  <si>
    <t>R. Trillo 1 y 2</t>
  </si>
  <si>
    <t>Guadaña</t>
  </si>
  <si>
    <t>Lorenzo Antonio Cordero C</t>
  </si>
  <si>
    <t>R. Tres Casas/R. Cedro Plan</t>
  </si>
  <si>
    <t>R. Cedro Plan 1</t>
  </si>
  <si>
    <t>Quemada cortadera, trensa</t>
  </si>
  <si>
    <t>R. Cedro Plan 2</t>
  </si>
  <si>
    <t>R. Buenavista 2 y 3</t>
  </si>
  <si>
    <t>890805294-3</t>
  </si>
  <si>
    <t>Alicate Diablo</t>
  </si>
  <si>
    <t>Led ToLuz A60 9W</t>
  </si>
  <si>
    <t>Vacol topico x 120 cc</t>
  </si>
  <si>
    <t>Lanza estacionaria curva</t>
  </si>
  <si>
    <t>Boquilla cono fijo</t>
  </si>
  <si>
    <t>Adaptador machos PVC de 1/2</t>
  </si>
  <si>
    <t>Llave de paso PVC de 1/2</t>
  </si>
  <si>
    <t>Union rapida de 1/2 Mayco</t>
  </si>
  <si>
    <t>Lima Bellota</t>
  </si>
  <si>
    <t>860.007.538-3</t>
  </si>
  <si>
    <t>860.007.538-4</t>
  </si>
  <si>
    <t>860.007.538-5</t>
  </si>
  <si>
    <t>860.007.538-6</t>
  </si>
  <si>
    <t>860.007.538-7</t>
  </si>
  <si>
    <t>Montada bestias/vuelta</t>
  </si>
  <si>
    <t xml:space="preserve">R. Buenavista 2 </t>
  </si>
  <si>
    <t>R. Cedro Plan 1,2 y 3</t>
  </si>
  <si>
    <t>Guadaña+Cosmo-oil</t>
  </si>
  <si>
    <t>Biologico</t>
  </si>
  <si>
    <t>R. El Tunel/R. La Piedra/R. Peñalisa</t>
  </si>
  <si>
    <t>Alanbrador cerca</t>
  </si>
  <si>
    <t xml:space="preserve"> EM Transformados</t>
  </si>
  <si>
    <t>Felipe /Jaime Sanches</t>
  </si>
  <si>
    <t>Visita tecnica</t>
  </si>
  <si>
    <t>El ganadero y visita de campo</t>
  </si>
  <si>
    <t>Soldada carter y cambio retenes cigüeñal</t>
  </si>
  <si>
    <t>Taller Agro Tecnicos</t>
  </si>
  <si>
    <t>18.388.868-7</t>
  </si>
  <si>
    <t>La Gran Esquina</t>
  </si>
  <si>
    <t>Pezosan ungüento x 100 grms</t>
  </si>
  <si>
    <t>Encendedores</t>
  </si>
  <si>
    <t>Insertos  PVC de 1/2</t>
  </si>
  <si>
    <t>Llave registro</t>
  </si>
  <si>
    <t>Acople lavamanos</t>
  </si>
  <si>
    <t>Malla metalica</t>
  </si>
  <si>
    <t>O811</t>
  </si>
  <si>
    <t>41.924.601-1</t>
  </si>
  <si>
    <t>70904834-1</t>
  </si>
  <si>
    <t>18.412.867-2</t>
  </si>
  <si>
    <t>1.096.670.590-8</t>
  </si>
  <si>
    <t>Grafada manguera</t>
  </si>
  <si>
    <t>7.552.531-3</t>
  </si>
  <si>
    <t>O624</t>
  </si>
  <si>
    <t xml:space="preserve">Mantenimiento Cercos </t>
  </si>
  <si>
    <t>Cuadreada ganados</t>
  </si>
  <si>
    <t>Buscada potranca</t>
  </si>
  <si>
    <t>R. Buenavista 3</t>
  </si>
  <si>
    <t>Corredor biologico</t>
  </si>
  <si>
    <t>R. Buenavista 4</t>
  </si>
  <si>
    <t>Tarde,noche y madrugada</t>
  </si>
  <si>
    <t>R, Trillo 3</t>
  </si>
  <si>
    <t>Connttrol Killinga</t>
  </si>
  <si>
    <t xml:space="preserve"> En la noche</t>
  </si>
  <si>
    <t>Vias intrrnas</t>
  </si>
  <si>
    <t>R. El Vergel</t>
  </si>
  <si>
    <t>Montada puertas</t>
  </si>
  <si>
    <t>R. El Dinde/R. El Puerto</t>
  </si>
  <si>
    <t xml:space="preserve"> En la mañana y en la tarde</t>
  </si>
  <si>
    <t>R. El  Aguacate</t>
  </si>
  <si>
    <t>R. Trillo 3/R. El Aguacate</t>
  </si>
  <si>
    <t>Reparacion cercas electricas</t>
  </si>
  <si>
    <t>30.290.913-1</t>
  </si>
  <si>
    <t>Corredor biogico</t>
  </si>
  <si>
    <t>Quemada Laureles</t>
  </si>
  <si>
    <t>R. Buenavita</t>
  </si>
  <si>
    <t>Quemada Laureles,Pisa pion</t>
  </si>
  <si>
    <t>Arreglo jardines</t>
  </si>
  <si>
    <t>Guadañada Indiales</t>
  </si>
  <si>
    <t>R. Trillo 2</t>
  </si>
  <si>
    <t>Panicum Monbaza</t>
  </si>
  <si>
    <t>Lindero 200 EC</t>
  </si>
  <si>
    <t>Panicum M. Monbasa</t>
  </si>
  <si>
    <t>Puntilla de 21/2</t>
  </si>
  <si>
    <t>Jeringa desechable de 20 cc</t>
  </si>
  <si>
    <t xml:space="preserve">Agujas desechables </t>
  </si>
  <si>
    <t>Nexgarda XL 136 mg</t>
  </si>
  <si>
    <t>Nexgarda XL 28,3 mg</t>
  </si>
  <si>
    <t>Machete gavilan de 20"</t>
  </si>
  <si>
    <t>Agua oxigenada,aceite mineral,bicarbonado de sodio</t>
  </si>
  <si>
    <t>Manguera matas</t>
  </si>
  <si>
    <t>UNo</t>
  </si>
  <si>
    <t>900.075.982-4</t>
  </si>
  <si>
    <t>41.395.674-8</t>
  </si>
  <si>
    <t>900.534.615-6</t>
  </si>
  <si>
    <t>G</t>
  </si>
  <si>
    <t>Combibac R8, Rayolav</t>
  </si>
  <si>
    <t>Estadisticas/Rotaciones</t>
  </si>
  <si>
    <t>Inicio Trillo1 -1</t>
  </si>
  <si>
    <t>R. El Guasimo/Maiz</t>
  </si>
  <si>
    <t>R. El Rocio/maiz</t>
  </si>
  <si>
    <t>Aperos de cabeza, pellones,bozales,guardabarros</t>
  </si>
  <si>
    <t>Canastillas</t>
  </si>
  <si>
    <t>N/c</t>
  </si>
  <si>
    <t>10.278.356-7</t>
  </si>
  <si>
    <t>R. La Pangpla</t>
  </si>
  <si>
    <t xml:space="preserve">R. </t>
  </si>
  <si>
    <t>R. La Batea</t>
  </si>
  <si>
    <t>Panicum M. Monbaza</t>
  </si>
  <si>
    <t>Movida bestias</t>
  </si>
  <si>
    <t>R. El Zaman/R. El Vergel</t>
  </si>
  <si>
    <t xml:space="preserve">Alambrador cerca </t>
  </si>
  <si>
    <t>Alambrador cerca</t>
  </si>
  <si>
    <t>Montada puerta</t>
  </si>
  <si>
    <t>E.M Transformados</t>
  </si>
  <si>
    <t>California</t>
  </si>
  <si>
    <t>Arreglo cercos</t>
  </si>
  <si>
    <t>Canbio horcones y varillones</t>
  </si>
  <si>
    <t>Torneada bestias</t>
  </si>
  <si>
    <t>Control cucarachas</t>
  </si>
  <si>
    <t>Regen y Klerat</t>
  </si>
  <si>
    <t>Quitada malla piscina</t>
  </si>
  <si>
    <t>Traslado Huerta</t>
  </si>
  <si>
    <t>Lijada y pintada piesa del servicio</t>
  </si>
  <si>
    <t>R. Peralonzo</t>
  </si>
  <si>
    <t>Mantenimiento guadaña ( resorte, reten y M de O )</t>
  </si>
  <si>
    <t>Carlos Alberto Ariza M</t>
  </si>
  <si>
    <t>10.257.583-2</t>
  </si>
  <si>
    <t>DAVIVIENDA 18/02/19</t>
  </si>
  <si>
    <t>EDEQ</t>
  </si>
  <si>
    <t>Energia 20 DE ENERO AL 18 DE FEBRERO</t>
  </si>
  <si>
    <t>BANCOLOMBIA 26/02/19</t>
  </si>
  <si>
    <t>cc 1906</t>
  </si>
  <si>
    <t>BANCOLOMBIA 28/02/19</t>
  </si>
  <si>
    <t>DAVIVIENDA 28/02/19</t>
  </si>
  <si>
    <t>21121200825-235</t>
  </si>
  <si>
    <t>21121200820-235</t>
  </si>
  <si>
    <t>BANCOLOMBIA 01/03/19</t>
  </si>
  <si>
    <t>BANCOLOMBIA 07/03/19</t>
  </si>
  <si>
    <t>Comiagro S.A</t>
  </si>
  <si>
    <t>800.206.442-1</t>
  </si>
  <si>
    <t>901.017.921-1</t>
  </si>
  <si>
    <t>Nomina nro 5 - Semana 9 y 10</t>
  </si>
  <si>
    <t>Traslado Daviplata nomina nro 5 - Semana 9 y 10</t>
  </si>
  <si>
    <t>DAVIVIENDA 11/03/19</t>
  </si>
  <si>
    <t xml:space="preserve">Traslado caja menor - SEMANA 7 - 8 -9 </t>
  </si>
  <si>
    <t>21121200825 -235</t>
  </si>
  <si>
    <t>21121200800 -235</t>
  </si>
  <si>
    <t>Traslado nomina nro 6 Daviplata Semanas 11 y 12</t>
  </si>
  <si>
    <t>Energia 19 DE FEBRERO AL 20 DE MARZO</t>
  </si>
  <si>
    <t>BANCOLOMBIA 26/03/19</t>
  </si>
  <si>
    <t>Talonarios DEF 001 AL 500 -- PREFIJO A Y B</t>
  </si>
  <si>
    <t>Molano Londoño E Hijos Ltda</t>
  </si>
  <si>
    <t>890.806.968-3</t>
  </si>
  <si>
    <t>Camara de Comercio de Manizales</t>
  </si>
  <si>
    <t>Renovacion de Camara de Comercio de Manizales</t>
  </si>
  <si>
    <t>Traslado caja menor Daviplata CAJA 10 -11 Y ANTICIPO $915773</t>
  </si>
  <si>
    <t>Pinturas Bulevar</t>
  </si>
  <si>
    <t>Mantenimiento estacionaria ( Filtro aire y M de O)</t>
  </si>
  <si>
    <t>Pintura trafico, esmalte  y disolvente</t>
  </si>
  <si>
    <t>Brocha,thinner y lija</t>
  </si>
  <si>
    <t>Portaboquillas</t>
  </si>
  <si>
    <t>O307</t>
  </si>
  <si>
    <t>O308</t>
  </si>
  <si>
    <t>18.491.651-6</t>
  </si>
  <si>
    <t>7.521.814-1</t>
  </si>
  <si>
    <t>En la mañana y tarde</t>
  </si>
  <si>
    <t>C de C B001</t>
  </si>
  <si>
    <t xml:space="preserve">Traslado Daviplata nomina nro 7 SEMANAS 13 Y 14 </t>
  </si>
  <si>
    <t>$3.131.000 S DEBE 412.000JUAN CAMILO RESTREPO</t>
  </si>
  <si>
    <t>Traslado Daviplata nomina nro 6 Y 7 SEMANAS 11 Y 12 -13 Y 14  JUAN CAMILO R</t>
  </si>
  <si>
    <t>118.000+ 412.000 JUAN CAMILO RESTREPO</t>
  </si>
  <si>
    <t xml:space="preserve">CAJA SEM 10 $158.300- SEM 11 $132.941- ANT $915.773 </t>
  </si>
  <si>
    <t>69AI4140</t>
  </si>
  <si>
    <t>Telefonia movil del 16 de Diciembre  al 16  de Enero del 2019</t>
  </si>
  <si>
    <t>Martha Jhohana Osorio</t>
  </si>
  <si>
    <t>Arreglo techo bascula</t>
  </si>
  <si>
    <t xml:space="preserve">Barrida prados </t>
  </si>
  <si>
    <t>R.Marne Plan</t>
  </si>
  <si>
    <t>R. Morro Puto</t>
  </si>
  <si>
    <t>Castrada y aceite quemado</t>
  </si>
  <si>
    <t>Inventario Inicial</t>
  </si>
  <si>
    <t>Kg</t>
  </si>
  <si>
    <t>Caja Inicial</t>
  </si>
  <si>
    <t>Venta de Ganado</t>
  </si>
  <si>
    <t>Total Fuentes</t>
  </si>
  <si>
    <t>Usos</t>
  </si>
  <si>
    <t>Compra Ganado</t>
  </si>
  <si>
    <t>Total Usos</t>
  </si>
  <si>
    <t>Costos y Gastos Periodo</t>
  </si>
  <si>
    <t>Fuentes</t>
  </si>
  <si>
    <t>Inven Final Teorico</t>
  </si>
  <si>
    <t>Inv Final Real</t>
  </si>
  <si>
    <t>Observacion</t>
  </si>
  <si>
    <t>F-U</t>
  </si>
  <si>
    <t>Saldo Bancos</t>
  </si>
  <si>
    <t>Comprobacion</t>
  </si>
  <si>
    <t>CXP</t>
  </si>
  <si>
    <t>CXC</t>
  </si>
  <si>
    <t>venta</t>
  </si>
  <si>
    <t>compra</t>
  </si>
  <si>
    <t>resultado</t>
  </si>
  <si>
    <t>costo</t>
  </si>
  <si>
    <t>animales ano</t>
  </si>
  <si>
    <t>adelanto total</t>
  </si>
  <si>
    <t>adelanto mes</t>
  </si>
  <si>
    <t>meses ciclo</t>
  </si>
  <si>
    <t>ano ciclo</t>
  </si>
  <si>
    <t>carga cuatrim-2</t>
  </si>
  <si>
    <t>carga cuatrim-4</t>
  </si>
  <si>
    <t>carga cuatrim-3</t>
  </si>
  <si>
    <t>carga cuatrim-1</t>
  </si>
  <si>
    <t>enero abril</t>
  </si>
  <si>
    <t>mayo agosto</t>
  </si>
  <si>
    <t>sept dic</t>
  </si>
  <si>
    <t>Calculo Pto Eq Ano / Target utilidad</t>
  </si>
  <si>
    <t>Instrucciones:</t>
  </si>
  <si>
    <t>Insertar costo anual</t>
  </si>
  <si>
    <t>Datos/Buscar Objetivo (cambiar B29, fijando B34 en utilidad esperada)</t>
  </si>
  <si>
    <t>salida</t>
  </si>
  <si>
    <t>entrada</t>
  </si>
  <si>
    <t>kw</t>
  </si>
  <si>
    <t>reposicion</t>
  </si>
  <si>
    <t>no reposicion kw</t>
  </si>
  <si>
    <t>reposicion efectiva</t>
  </si>
  <si>
    <t>inventario final</t>
  </si>
  <si>
    <t>target inventario</t>
  </si>
  <si>
    <t>nuevo</t>
  </si>
  <si>
    <t>total</t>
  </si>
  <si>
    <t>funcionamiento</t>
  </si>
  <si>
    <t>Credito</t>
  </si>
  <si>
    <t>k</t>
  </si>
  <si>
    <t>tasa ea</t>
  </si>
  <si>
    <t>tasa mv</t>
  </si>
  <si>
    <t>cuota</t>
  </si>
  <si>
    <t>total interes</t>
  </si>
  <si>
    <t>plazo</t>
  </si>
  <si>
    <t>atencion deuda</t>
  </si>
  <si>
    <t>caja</t>
  </si>
  <si>
    <t>inventario inicial</t>
  </si>
  <si>
    <t>Cuenta Cobro</t>
  </si>
  <si>
    <t>Otras tasas e impuestos</t>
  </si>
  <si>
    <t>Asesoria Trubitaria</t>
  </si>
  <si>
    <t>Costos de Administración</t>
  </si>
  <si>
    <t>Asesoria Agropecuaria enero</t>
  </si>
  <si>
    <t>Asesoria Agropecuaria febrero</t>
  </si>
  <si>
    <t>Honorarios por labores archivo</t>
  </si>
  <si>
    <t>Archivo para demanda Santa Ines</t>
  </si>
  <si>
    <t>Levantamiento  Topografico</t>
  </si>
  <si>
    <t>Registro de factura Ganada (Cañaveral $35.068.000)</t>
  </si>
  <si>
    <t>Declaracion de renta 2018</t>
  </si>
  <si>
    <t>Cesantias pagadas al Fondo Proteccion 2018</t>
  </si>
  <si>
    <t>Liquidación laboral Jhon Anderson Sepulveda</t>
  </si>
  <si>
    <t xml:space="preserve">Liquidación laboral Tito Giraldo </t>
  </si>
  <si>
    <t>Liquidacion Laboral Duverneis Vargas</t>
  </si>
  <si>
    <t>Liquidacion laboral Ofir Molano</t>
  </si>
  <si>
    <t>Liquidacion Laboral Alberto Moscoso</t>
  </si>
  <si>
    <t>Honorarios Demanda Santa Ines</t>
  </si>
  <si>
    <t>Cuenta Cobro 1903</t>
  </si>
  <si>
    <t>Andres Montoya Velez</t>
  </si>
  <si>
    <t>Impuesto predial</t>
  </si>
  <si>
    <t xml:space="preserve">Impuesto por 7 predios todo 2019 </t>
  </si>
  <si>
    <t>Municipio de Quimbaya</t>
  </si>
  <si>
    <t>890000613-4</t>
  </si>
  <si>
    <t>REEMBOLSO A.V.G. PAGO TC</t>
  </si>
  <si>
    <t>predial</t>
  </si>
  <si>
    <t>R. La Española</t>
  </si>
  <si>
    <t>R. La Guamera</t>
  </si>
  <si>
    <t>R. Corozalito/Corozal</t>
  </si>
  <si>
    <t xml:space="preserve">Aseo casa </t>
  </si>
  <si>
    <t>La Pangola</t>
  </si>
  <si>
    <t>Jaime Sanchez/Felipe</t>
  </si>
  <si>
    <t>Jeimer de Jesus Basilio Osorio</t>
  </si>
  <si>
    <t xml:space="preserve">N.V. </t>
  </si>
  <si>
    <t>Pesada,palpacion y aceie qdo</t>
  </si>
  <si>
    <t>R Marne Vaga</t>
  </si>
  <si>
    <t>R. La Guamera 4</t>
  </si>
  <si>
    <t>Facundo Manuel Serpa Berrio</t>
  </si>
  <si>
    <t>R. La Guamera 3 y 1</t>
  </si>
  <si>
    <t>Juan Camilo Rueda Smith</t>
  </si>
  <si>
    <t>Cambio cordel yoyo guadaña</t>
  </si>
  <si>
    <t>R. La Pangola Casa</t>
  </si>
  <si>
    <t>H.L.-M.L.</t>
  </si>
  <si>
    <t>Aceite quemado, pesada</t>
  </si>
  <si>
    <t xml:space="preserve">R. Verdun </t>
  </si>
  <si>
    <t>R. La Guamera 1</t>
  </si>
  <si>
    <t>R. El Trillo 1</t>
  </si>
  <si>
    <t>Almacenes La 14</t>
  </si>
  <si>
    <t>Confecciones Burgos</t>
  </si>
  <si>
    <t>Productos Andi</t>
  </si>
  <si>
    <t>Cabo pala</t>
  </si>
  <si>
    <t>Machete Barrigon de 20"</t>
  </si>
  <si>
    <t>Pilas recargables AA</t>
  </si>
  <si>
    <t>Pilas recargables AAA</t>
  </si>
  <si>
    <t>Contrato prestacion de servicios Abril del 2.019</t>
  </si>
  <si>
    <t>Menaje cocina</t>
  </si>
  <si>
    <t>Menaje domestico</t>
  </si>
  <si>
    <t xml:space="preserve">Agua Cristal x </t>
  </si>
  <si>
    <t>Estabilizador nevecom</t>
  </si>
  <si>
    <t>Soldadura lanza fumigacion</t>
  </si>
  <si>
    <t>Delantal empleada</t>
  </si>
  <si>
    <t>Espejo, zapatos empleada servicio demestico</t>
  </si>
  <si>
    <t>Traslado Daviplata nomina nro 8</t>
  </si>
  <si>
    <t>Traslado Daviplata prestaciones</t>
  </si>
  <si>
    <t>Prestaciones Sociales</t>
  </si>
  <si>
    <t>Agita 1% x 20 grms</t>
  </si>
  <si>
    <t>Fertibloque</t>
  </si>
  <si>
    <t>O635</t>
  </si>
  <si>
    <t>O319</t>
  </si>
  <si>
    <t>OO96</t>
  </si>
  <si>
    <t>O321</t>
  </si>
  <si>
    <t>Storm Pellets ( raticida )</t>
  </si>
  <si>
    <t>890.300.346-1</t>
  </si>
  <si>
    <t>890.300.346-2</t>
  </si>
  <si>
    <t>890.300.346-3</t>
  </si>
  <si>
    <t>890.300.346-4</t>
  </si>
  <si>
    <t>16.401.237-8</t>
  </si>
  <si>
    <t>52.422.310-9</t>
  </si>
  <si>
    <t>Agua Casa Hacienda Febrero del 2.019</t>
  </si>
  <si>
    <t>Agua Casa La Pangola Febrero del 2.019</t>
  </si>
  <si>
    <t>Revision y recarga cartucho impresora</t>
  </si>
  <si>
    <t>Aplicación Urea</t>
  </si>
  <si>
    <t>Al voleo</t>
  </si>
  <si>
    <t>Mercaderia SAS Justo y Bueno</t>
  </si>
  <si>
    <t>R. Trillo 1,2,3 y 4</t>
  </si>
  <si>
    <t>Megapromociones  Montenegro</t>
  </si>
  <si>
    <t>Almacen El Revolcon</t>
  </si>
  <si>
    <t>Carrier CJ*4</t>
  </si>
  <si>
    <t>Tornillos ZM</t>
  </si>
  <si>
    <t>Porta comidas,platos</t>
  </si>
  <si>
    <t>Trumetropin sulfa</t>
  </si>
  <si>
    <t>Recarga extintor ABC de 10 lbs</t>
  </si>
  <si>
    <t>Semana 17</t>
  </si>
  <si>
    <t>Bisagras y porta candados</t>
  </si>
  <si>
    <t>S.C.D -OO2</t>
  </si>
  <si>
    <t>O434</t>
  </si>
  <si>
    <t>41.954.226-0</t>
  </si>
  <si>
    <t>14.224.201-7</t>
  </si>
  <si>
    <t>890.000.228-0</t>
  </si>
  <si>
    <t>53.119.081-2</t>
  </si>
  <si>
    <t>Viajes</t>
  </si>
  <si>
    <t>Turbo</t>
  </si>
  <si>
    <t>Luv ( canastillas )</t>
  </si>
  <si>
    <t>R. Palermo</t>
  </si>
  <si>
    <t>Cañaveral a $ 4.750</t>
  </si>
  <si>
    <t>Ariel Gil Ochoa</t>
  </si>
  <si>
    <t>Estadisticas/labores ganaderia</t>
  </si>
  <si>
    <t>Bronces y Laminas</t>
  </si>
  <si>
    <t>Bercelio Laverde</t>
  </si>
  <si>
    <t xml:space="preserve">Empac </t>
  </si>
  <si>
    <t>Maquinada repuestos ZM en empac</t>
  </si>
  <si>
    <t>Servicio domestico</t>
  </si>
  <si>
    <t>R. El Ariete</t>
  </si>
  <si>
    <t>R. El Tunel/R. La Piedra/R. El Hoyo</t>
  </si>
  <si>
    <t>R. El Dovaibe</t>
  </si>
  <si>
    <t>Luz Elena Salazar sierra</t>
  </si>
  <si>
    <t>Estadistica/Compras</t>
  </si>
  <si>
    <t>R. El Rocio</t>
  </si>
  <si>
    <t>Tauramena</t>
  </si>
  <si>
    <t>La Cabaña</t>
  </si>
  <si>
    <t>El Indial</t>
  </si>
  <si>
    <t>R. Peñalisa/R. El Trillo 3</t>
  </si>
  <si>
    <t>R. Marne Vaga</t>
  </si>
  <si>
    <t>Barrida prados /tapada pisina</t>
  </si>
  <si>
    <t>N.V. Pr</t>
  </si>
  <si>
    <t>Tapada piscina</t>
  </si>
  <si>
    <t>Material de Rio</t>
  </si>
  <si>
    <t>Viaje afirmado Playa Azul</t>
  </si>
  <si>
    <t>Mtero</t>
  </si>
  <si>
    <t>9.808-041</t>
  </si>
  <si>
    <t>Veterina</t>
  </si>
  <si>
    <t>Lima trinagilo</t>
  </si>
  <si>
    <t>R. Triilo 2</t>
  </si>
  <si>
    <t>O166</t>
  </si>
  <si>
    <t>1.053.795.819-1</t>
  </si>
  <si>
    <t>Bujes carreta</t>
  </si>
  <si>
    <t>Aceite 10W-30 estacionarias</t>
  </si>
  <si>
    <t>Almacen y Taller Servimotos</t>
  </si>
  <si>
    <t>Porta comidas</t>
  </si>
  <si>
    <t>Jhoana Gañan</t>
  </si>
  <si>
    <t>Chapola jeringa</t>
  </si>
  <si>
    <t>R. Palermo Plan B</t>
  </si>
  <si>
    <t xml:space="preserve">R. El Trillo 2 </t>
  </si>
  <si>
    <t>R. Palermo B</t>
  </si>
  <si>
    <t>Combibac R8, Rayolav,Coopersol,Chapetiada,aceite quemado,pesada</t>
  </si>
  <si>
    <t>Tacos de 2 mts</t>
  </si>
  <si>
    <t>Alirio Ladino</t>
  </si>
  <si>
    <t>Esterillas y vigas de 6</t>
  </si>
  <si>
    <t>Cita medica ( diarrea )</t>
  </si>
  <si>
    <t>R. Palonegro</t>
  </si>
  <si>
    <t>R. El Salto</t>
  </si>
  <si>
    <t>En la madrugada</t>
  </si>
  <si>
    <t>R. Miravalle</t>
  </si>
  <si>
    <t>R. Cedro 1,2 y 3</t>
  </si>
  <si>
    <t>Quemada argentina y trensa</t>
  </si>
  <si>
    <t>DAVIVIENDA 07/03/19</t>
  </si>
  <si>
    <t>DAVIVIENDA 29/03/19</t>
  </si>
  <si>
    <t>DAVIVIENDA 12/04/19</t>
  </si>
  <si>
    <t>BANCOLOMBIA 12/04/19</t>
  </si>
  <si>
    <t>DAVIVIENDA 8/04/19</t>
  </si>
  <si>
    <t>DAVIVIENDA 30/04/19</t>
  </si>
  <si>
    <t>DAVIVIENDA 15/04/19</t>
  </si>
  <si>
    <t>DAVIVIENDA 26/04/19</t>
  </si>
  <si>
    <t>Contrato prestacion de servicios Enero del 2.019</t>
  </si>
  <si>
    <t>Contrato prestacion de servicios Febrero del 2.019</t>
  </si>
  <si>
    <t>Nomina Nro 4</t>
  </si>
  <si>
    <t>Contrato prestacion de servicios Marzo del 2.019</t>
  </si>
  <si>
    <t>Anticipo del 2.019</t>
  </si>
  <si>
    <t>Cc B9</t>
  </si>
  <si>
    <t xml:space="preserve">Computoner - Sandra Milena Madrid </t>
  </si>
  <si>
    <t>Majo Telfeonia Manizales - Henry Ospina</t>
  </si>
  <si>
    <t>800.185.306-4</t>
  </si>
  <si>
    <t>890.107.487-3</t>
  </si>
  <si>
    <t>80.148.410-4</t>
  </si>
  <si>
    <t>4..954.226-0</t>
  </si>
  <si>
    <t>890.900.608-9</t>
  </si>
  <si>
    <t>El Carrizal</t>
  </si>
  <si>
    <t>Castrada</t>
  </si>
  <si>
    <t>Isabel Cristina Grajales Franco</t>
  </si>
  <si>
    <t>A</t>
  </si>
  <si>
    <t>Uni</t>
  </si>
  <si>
    <t>Nomina nro 9</t>
  </si>
  <si>
    <t>Profiamina 480</t>
  </si>
  <si>
    <t>Restaurante EL Solar</t>
  </si>
  <si>
    <t>Soldadura bascula y embudo</t>
  </si>
  <si>
    <t>Puntillas de 3"</t>
  </si>
  <si>
    <t>Almuezo Ica</t>
  </si>
  <si>
    <t>Gasolina moto</t>
  </si>
  <si>
    <t>Gastos_de_Viaje y representacion</t>
  </si>
  <si>
    <t>E 1458</t>
  </si>
  <si>
    <t>1.114.401.343-7</t>
  </si>
  <si>
    <t>Cerramiento bananera</t>
  </si>
  <si>
    <t>En el dia</t>
  </si>
  <si>
    <t>Control frutillo y marucha</t>
  </si>
  <si>
    <t>R.Playa Azul</t>
  </si>
  <si>
    <t>Amina+Matrero+Nufuron+Cosmo-oil</t>
  </si>
  <si>
    <t>Control frijolato</t>
  </si>
  <si>
    <t>Control helecho</t>
  </si>
  <si>
    <t>10.234.708-7</t>
  </si>
  <si>
    <t>29.158.703-4</t>
  </si>
  <si>
    <t>Rodachines silla</t>
  </si>
  <si>
    <t>Mauricio Loaiza R</t>
  </si>
  <si>
    <t>Pollinaza y transporte</t>
  </si>
  <si>
    <t>Alambrador</t>
  </si>
  <si>
    <t>Venta guadua consignacion Daviplata Manizales</t>
  </si>
  <si>
    <t>La Guayra</t>
  </si>
  <si>
    <t>Trozos de 2 mts</t>
  </si>
  <si>
    <t>Vigas de 6 mts</t>
  </si>
  <si>
    <t>Piezas</t>
  </si>
  <si>
    <t>Cepas de 3 Mts y sobrebasas</t>
  </si>
  <si>
    <t>Esterillas,Vigas de 6 mts,varillones y cepas</t>
  </si>
  <si>
    <t>Tacos</t>
  </si>
  <si>
    <t>Consignacion Davivienda Manizales</t>
  </si>
  <si>
    <t>Esterillas, Vigas de 6 mts,cepas y varillones</t>
  </si>
  <si>
    <t>Esterillas, Vigas de 6 mts</t>
  </si>
  <si>
    <t xml:space="preserve">Cepas de 3 Mts </t>
  </si>
  <si>
    <t>Esterillas</t>
  </si>
  <si>
    <t>Varillones</t>
  </si>
  <si>
    <t>Trozos de3 mts</t>
  </si>
  <si>
    <t>Cepas de  3 mts</t>
  </si>
  <si>
    <t>Esterillas,vigas de 6 mts,varillones y sobrebasas</t>
  </si>
  <si>
    <t>En  la mañana</t>
  </si>
  <si>
    <t>Johan Santiago Bedoya Galeano</t>
  </si>
  <si>
    <t>Credit+Cosmo-oil/Tuttela-Carrier</t>
  </si>
  <si>
    <t>R. Colegurre</t>
  </si>
  <si>
    <t>Quemada Laureles/Control Killinga</t>
  </si>
  <si>
    <t>Colegurre</t>
  </si>
  <si>
    <t>Colegurre/R. Carrizal</t>
  </si>
  <si>
    <t>Tuttela+Carrier</t>
  </si>
  <si>
    <t>Carreteada estiercol</t>
  </si>
  <si>
    <t>Equinos peletizado</t>
  </si>
  <si>
    <t>Tuttela75WG x 10 grms</t>
  </si>
  <si>
    <t>Aftosa</t>
  </si>
  <si>
    <t>Rayo Vecol</t>
  </si>
  <si>
    <t>Empaque pitola laura</t>
  </si>
  <si>
    <t>Gasolina moto ( mandado )</t>
  </si>
  <si>
    <t>Dolex , Ibuprofeno</t>
  </si>
  <si>
    <t>Traslado Bancolombia</t>
  </si>
  <si>
    <t>Contrato prestacion de servicios Mayo del 2019</t>
  </si>
  <si>
    <t>Pago nomina nro 10</t>
  </si>
  <si>
    <t>14.224.202-7</t>
  </si>
  <si>
    <t>R. El Salto/Trasteo</t>
  </si>
  <si>
    <t>Guadañero prados</t>
  </si>
  <si>
    <t>Aftogan,Combibac R8, Rayovecol,Coopersol,aceite quemado</t>
  </si>
  <si>
    <t>Aftolimor,Combibac R8, Rayolav,Coopersol,aceite quemado</t>
  </si>
  <si>
    <t>Cuchilla licuadora</t>
  </si>
  <si>
    <t>Cristaleria La Uribe</t>
  </si>
  <si>
    <t>24.807.499-3</t>
  </si>
  <si>
    <t>S.C.D -OO3</t>
  </si>
  <si>
    <t>S.C.D -OO5</t>
  </si>
  <si>
    <t>Agua Casa Hacienda Marzo del 2.019</t>
  </si>
  <si>
    <t>Agua Casa La Pangola Marzo del 2.019</t>
  </si>
  <si>
    <t>Calamidad domestica</t>
  </si>
  <si>
    <t>R. Playa Azul</t>
  </si>
  <si>
    <t>R. California Rincon</t>
  </si>
  <si>
    <t xml:space="preserve">A </t>
  </si>
  <si>
    <t xml:space="preserve">B </t>
  </si>
  <si>
    <t>C</t>
  </si>
  <si>
    <t xml:space="preserve">D </t>
  </si>
  <si>
    <t>E</t>
  </si>
  <si>
    <t>R. El Zaman</t>
  </si>
  <si>
    <t>R.La Guayra</t>
  </si>
  <si>
    <t>Plateo y arreglo jardin</t>
  </si>
  <si>
    <t>1/2 vuelta</t>
  </si>
  <si>
    <t>Arreglo puentes</t>
  </si>
  <si>
    <t>El Cedro/Rosio y Los Yarumos</t>
  </si>
  <si>
    <t>Amina+Matrero+Coosmooil</t>
  </si>
  <si>
    <t>Motosierrero</t>
  </si>
  <si>
    <t>La Española</t>
  </si>
  <si>
    <t>Guadañero</t>
  </si>
  <si>
    <t xml:space="preserve">H.L. </t>
  </si>
  <si>
    <t>ara</t>
  </si>
  <si>
    <t>Jabon de manos</t>
  </si>
  <si>
    <t>Clavos herrar Bellota</t>
  </si>
  <si>
    <t>R. Verdun 1</t>
  </si>
  <si>
    <t>Abono foliar</t>
  </si>
  <si>
    <t>R. La Divisa</t>
  </si>
  <si>
    <t>El Rodeo/La Alqueria</t>
  </si>
  <si>
    <t>Estadisdisticas/ventas</t>
  </si>
  <si>
    <t>M. Pr C</t>
  </si>
  <si>
    <t>Inicio</t>
  </si>
  <si>
    <t>Procedencia R. Playa  Azul</t>
  </si>
  <si>
    <t>Arreglos puentes</t>
  </si>
  <si>
    <t>R. Peñalisa/R. La Gorgona</t>
  </si>
  <si>
    <t>R. El Tunel /R. La Piedra</t>
  </si>
  <si>
    <t>20+4</t>
  </si>
  <si>
    <t>Herrada mulares</t>
  </si>
  <si>
    <t>R. El Trillo/R. Palermo</t>
  </si>
  <si>
    <t>E.M.</t>
  </si>
  <si>
    <t>El Volcan</t>
  </si>
  <si>
    <t>Matrero</t>
  </si>
  <si>
    <t>Candelas</t>
  </si>
  <si>
    <t>B</t>
  </si>
  <si>
    <t>D</t>
  </si>
  <si>
    <t>Pastos 5 biologico</t>
  </si>
  <si>
    <t>Pastos 5</t>
  </si>
  <si>
    <t>Traslado nomina nro 11 Daviplata</t>
  </si>
  <si>
    <t>Prestaciones sociales</t>
  </si>
  <si>
    <t>Mantenimiento estacionaria 2</t>
  </si>
  <si>
    <t>R. El Marne Vaga</t>
  </si>
  <si>
    <t>R. Peñalisa/R El Limon</t>
  </si>
  <si>
    <t>890.801.042-6</t>
  </si>
  <si>
    <t>Camara de comercio acta de nombramiento</t>
  </si>
  <si>
    <t>DAVIVIENDA 20/04/19</t>
  </si>
  <si>
    <t>Pago retencion periodo 3</t>
  </si>
  <si>
    <t>BANCOLOMBIA 23/04/19</t>
  </si>
  <si>
    <t>Certificados de tradicion</t>
  </si>
  <si>
    <t>Superintendencia de Notariado y Registro</t>
  </si>
  <si>
    <t>899.999.007-0</t>
  </si>
  <si>
    <t>DAVIVIENDA 23/04/19</t>
  </si>
  <si>
    <t>CC B8</t>
  </si>
  <si>
    <t>Adriana Vallejo Gutierrez</t>
  </si>
  <si>
    <t>Bomba de agua nevera finca- Honorarios</t>
  </si>
  <si>
    <t>BANCOLOMBIA 26/04/19</t>
  </si>
  <si>
    <t>DAVIVIENDA 29/04/19</t>
  </si>
  <si>
    <t>DAVIVIENDA 28/04/19</t>
  </si>
  <si>
    <t>CC B3</t>
  </si>
  <si>
    <t>Susana Vallejo Escobar</t>
  </si>
  <si>
    <t>BANCOLOMBIA 30/04/19</t>
  </si>
  <si>
    <t>BANCOLOMBIA 02/05/19</t>
  </si>
  <si>
    <t>Autopista del café</t>
  </si>
  <si>
    <t>830.054.060-5</t>
  </si>
  <si>
    <t>Viaje Ocaso y varios peaje</t>
  </si>
  <si>
    <t>BANCOLOMBIA 03/05/19</t>
  </si>
  <si>
    <t xml:space="preserve">Viaje ocaso y varios cafeteria </t>
  </si>
  <si>
    <t xml:space="preserve">Café Quindio S.A.S </t>
  </si>
  <si>
    <t xml:space="preserve">Viaje Ocaso y varios combustible </t>
  </si>
  <si>
    <t>Inversiones nava S.A.S</t>
  </si>
  <si>
    <t>900.640.966-1</t>
  </si>
  <si>
    <t xml:space="preserve">Electro Tecnica de Colombia- Beatriz Elvira Correa Mejia </t>
  </si>
  <si>
    <t>Registro de factura tiendas cañaveral</t>
  </si>
  <si>
    <t xml:space="preserve">Servicio de Internet 4 megas </t>
  </si>
  <si>
    <t xml:space="preserve">Asesoria cobro de impuestos </t>
  </si>
  <si>
    <t>CC B12</t>
  </si>
  <si>
    <t>DAVIVIENDA 04/05/19</t>
  </si>
  <si>
    <t>DAVIVIENDA 10/05/19</t>
  </si>
  <si>
    <t>860.514.592-5</t>
  </si>
  <si>
    <t>24.803.670-9</t>
  </si>
  <si>
    <t>7.537.066-7</t>
  </si>
  <si>
    <t>18.467.960-6</t>
  </si>
  <si>
    <t xml:space="preserve">El palacio de tuercas y tornillos </t>
  </si>
  <si>
    <t>41.903.509-1</t>
  </si>
  <si>
    <t>Extintores Arseg- Sandra Milena Gallego Rendon</t>
  </si>
  <si>
    <t>830.122.566-1</t>
  </si>
  <si>
    <t>Riego y Mangueras- Piedad Ofelia Obando Garcia</t>
  </si>
  <si>
    <t>Diesel y Guadañas- Jose Jesus Uribe Quintero</t>
  </si>
  <si>
    <t>42.009.340-3</t>
  </si>
  <si>
    <t>Drogueria Americana- Gloria Patricia Rojas Gutierrez</t>
  </si>
  <si>
    <t>899.999.069-7</t>
  </si>
  <si>
    <t>Papeleria Fiestas y Colores- Gabriel Dario Alzate</t>
  </si>
  <si>
    <t xml:space="preserve">Ferreteria La 5a- Ernesto Arce Salazar </t>
  </si>
  <si>
    <t>Papeleria y Cacharreria Milenium- Maria Patricia Gomez Jimenez</t>
  </si>
  <si>
    <t>24.809.644-4</t>
  </si>
  <si>
    <t>Vulcanizadora La Che- Luisa Fernanda Lopez Gomez</t>
  </si>
  <si>
    <t>Multiservicios Agroindustriales- Ruben Dario Gomez G.</t>
  </si>
  <si>
    <t xml:space="preserve">Resortes y Repuestos Materon- Marley Lasso Lasso </t>
  </si>
  <si>
    <t>Todo Quimicos-Laura Stella Montenegro de Gutierrez</t>
  </si>
  <si>
    <t>Tasas por uso del agua sector pecuario</t>
  </si>
  <si>
    <t>CRQ</t>
  </si>
  <si>
    <t>890.800.447-8</t>
  </si>
  <si>
    <t>Tasas por uso del agua abastecimiento</t>
  </si>
  <si>
    <t>Tasas por uso del agua sector agricola</t>
  </si>
  <si>
    <t xml:space="preserve">Energia 24 DE ABRIL AL 21 DE MAYO </t>
  </si>
  <si>
    <t xml:space="preserve">Inoculador </t>
  </si>
  <si>
    <t>Insumos Organicos Gaicashi LTDA</t>
  </si>
  <si>
    <t>900,153,487-4</t>
  </si>
  <si>
    <t>Ferreteria 2000- Jorge Eliecer Franco Giraldo</t>
  </si>
  <si>
    <t>70.904.834-1</t>
  </si>
  <si>
    <t>Entrecarnes</t>
  </si>
  <si>
    <t>Cepas de 3 mts</t>
  </si>
  <si>
    <t>Aftolimor,Combibac R8,Rayovacuna,Aceiete quemado</t>
  </si>
  <si>
    <t>Pesada</t>
  </si>
  <si>
    <t>Trillo 1</t>
  </si>
  <si>
    <t>Trillo 3</t>
  </si>
  <si>
    <t>Aftolimor,Combibac R8,Rayovacuna,Aceiete quemado,marcada</t>
  </si>
  <si>
    <t>CasaBlanca</t>
  </si>
  <si>
    <t>Media turbo</t>
  </si>
  <si>
    <t>R. La Cacaotera/R. Alaska</t>
  </si>
  <si>
    <t>N.V</t>
  </si>
  <si>
    <t>Aftolimor,Combibac R8,Rayovacuna,Aceite quemado,marcada</t>
  </si>
  <si>
    <t>Aftolimor,Combibac R8,Rayovacuna,Aceite quemado,pesada</t>
  </si>
  <si>
    <t>R.El Dovaibe</t>
  </si>
  <si>
    <t>La Guayra ( B )</t>
  </si>
  <si>
    <t>S C D-007</t>
  </si>
  <si>
    <t>F</t>
  </si>
  <si>
    <t>Johan Santiago Bedoya</t>
  </si>
  <si>
    <t>Ringo Premiun x</t>
  </si>
  <si>
    <t>Lima trinagulo</t>
  </si>
  <si>
    <t>Naylon yoyo</t>
  </si>
  <si>
    <t>Lubricante penetrante</t>
  </si>
  <si>
    <t>Nomina nro 12</t>
  </si>
  <si>
    <t>SDCD-006</t>
  </si>
  <si>
    <t>N.Pr.C</t>
  </si>
  <si>
    <t>Aftolimor,Combibac R8,Rayovacuna,Coopersol,Aceite quemado</t>
  </si>
  <si>
    <t>R.Cedro Falda</t>
  </si>
  <si>
    <t>Rafaga 2,5</t>
  </si>
  <si>
    <t>ProfiAmina 480</t>
  </si>
  <si>
    <t>Agujas hipodermicas 16x1/2</t>
  </si>
  <si>
    <t>Factura no cumple requisitos</t>
  </si>
  <si>
    <t>900.882.422-3</t>
  </si>
  <si>
    <t>Reballing Zone- Camilo Jose Jimenez Cataño</t>
  </si>
  <si>
    <t>Villegas y Velasquez LTDA</t>
  </si>
  <si>
    <t>Drogueria y Farmacia La Favorita-Gabriel de Jesus Rodas Angel</t>
  </si>
  <si>
    <t>Drogueria y Farmacia La Favorita- Gabriel de Jesus Rodas Angel</t>
  </si>
  <si>
    <t>901.252.224-2</t>
  </si>
  <si>
    <t xml:space="preserve">Racores y Poleas- Jorge Ramirez Gallego </t>
  </si>
  <si>
    <t>Ruedas y Rodachines- Cruz Elena Lopez Ospina</t>
  </si>
  <si>
    <t>75.081.709-2</t>
  </si>
  <si>
    <t>16.358.479-1</t>
  </si>
  <si>
    <t>Ferreelectricos Montenegro- Jhon Fredy Rodas Franco</t>
  </si>
  <si>
    <t>Aseo prados</t>
  </si>
  <si>
    <t>R. La Guyra ( B )</t>
  </si>
  <si>
    <t>Cesar Augusto Isaza Buitrago</t>
  </si>
  <si>
    <t>Telefonia movil del17 de Mayo al 16 de Junio  del 2019</t>
  </si>
  <si>
    <t>Cambio filtro aire, aceite motor y bujia estacionaria 2</t>
  </si>
  <si>
    <t xml:space="preserve">Bandas estacionaria A 41 - 1 </t>
  </si>
  <si>
    <t>Vacuna aftosa MK</t>
  </si>
  <si>
    <t>Jeringa Lhaura de 10 cc</t>
  </si>
  <si>
    <t>Dynabolin x 250 cc</t>
  </si>
  <si>
    <t>Vetisure x 500 cc</t>
  </si>
  <si>
    <t>OOO669</t>
  </si>
  <si>
    <t>Aftolimor,Combibac R8, Rayolav,Coopersol,pesada y aceite quemado</t>
  </si>
  <si>
    <t>M. L.</t>
  </si>
  <si>
    <t xml:space="preserve">Kyrogusan </t>
  </si>
  <si>
    <t>Transporte sal y agregado</t>
  </si>
  <si>
    <t>S.C.D -OO9</t>
  </si>
  <si>
    <t>Huber Echeverry Uribe</t>
  </si>
  <si>
    <t>Fertisal  del 4% de P</t>
  </si>
  <si>
    <t>Fertisal del 6% de P</t>
  </si>
  <si>
    <t>Fertisal del 4% de P</t>
  </si>
  <si>
    <t>R. La Bocana</t>
  </si>
  <si>
    <t>Bujias estacionarias</t>
  </si>
  <si>
    <t>Jornales sacada derrumbe via Playa Azul</t>
  </si>
  <si>
    <t>Sacada tablones bascula Playa Azul</t>
  </si>
  <si>
    <t>S.C.D -O10</t>
  </si>
  <si>
    <t>Vigas de 6 mts y cepas de 3 Mts</t>
  </si>
  <si>
    <t>DAVIVIENDA 13/06/19</t>
  </si>
  <si>
    <t>25.016.037-3</t>
  </si>
  <si>
    <t xml:space="preserve">Fumiagro del Quindio- Nestor Fabian Garcia </t>
  </si>
  <si>
    <t xml:space="preserve">Imperio de las Promociones- Bernardo Soto Soto </t>
  </si>
  <si>
    <t>Aisladores esquinero</t>
  </si>
  <si>
    <t>R.El Dinde</t>
  </si>
  <si>
    <t>Nelson Ramiro  Carvajal Acevedo</t>
  </si>
  <si>
    <t>R. El Palmar 4</t>
  </si>
  <si>
    <t>R. Palermo S</t>
  </si>
  <si>
    <t>Burundanga</t>
  </si>
  <si>
    <t>Bananno</t>
  </si>
  <si>
    <t>Alirio Pescador</t>
  </si>
  <si>
    <t>R. El Palmar 3</t>
  </si>
  <si>
    <t>Cepas de 6 mts, esterillas</t>
  </si>
  <si>
    <t>R. Verdun/R. El Trillo</t>
  </si>
  <si>
    <t>Cargue pollinaza/sal</t>
  </si>
  <si>
    <t>Juan Camilo Restrepo Chica</t>
  </si>
  <si>
    <t>Concentrados del Centro</t>
  </si>
  <si>
    <t>Traslado caja Bancolombia</t>
  </si>
  <si>
    <t>Pago nomina nro 12</t>
  </si>
  <si>
    <t>Aguja chapetiadora</t>
  </si>
  <si>
    <t>810.000.520-7</t>
  </si>
  <si>
    <t>FSA 412</t>
  </si>
  <si>
    <t>Supermercado El Mana de Papa</t>
  </si>
  <si>
    <t>Autoservicio Rapilider</t>
  </si>
  <si>
    <t>Azucar morena y crema lavaloza</t>
  </si>
  <si>
    <t>Leche</t>
  </si>
  <si>
    <t>Agua Cristal  x 20 lts</t>
  </si>
  <si>
    <t>S.C.D -O11</t>
  </si>
  <si>
    <t>75.045.849-2</t>
  </si>
  <si>
    <t>18.467.724-4</t>
  </si>
  <si>
    <t>R. Palermo Plan s</t>
  </si>
  <si>
    <t>Comercializadora Los  Retales S.A.S</t>
  </si>
  <si>
    <t>Descarbonada,sincronizada,cambio aceite motor,empaque culata estacionaria 1</t>
  </si>
  <si>
    <t>Tubos quiebrapatas Playa Azul</t>
  </si>
  <si>
    <t>Jornal trabajador arrglo quiebrapatas</t>
  </si>
  <si>
    <t>Acarreo tuberia</t>
  </si>
  <si>
    <t xml:space="preserve">Terminator </t>
  </si>
  <si>
    <t>Rayovacuna</t>
  </si>
  <si>
    <t>Sofac EC 050 x 30 cc</t>
  </si>
  <si>
    <t>Tranquilan gotas x 10 cc</t>
  </si>
  <si>
    <t>Salvado de trigo</t>
  </si>
  <si>
    <t>Agua Casa Hacienda Abril del 2.019</t>
  </si>
  <si>
    <t>Agua Casa La Pangola Abril del 2.019</t>
  </si>
  <si>
    <t>Chilco</t>
  </si>
  <si>
    <t>Naquasone x 20 cc</t>
  </si>
  <si>
    <t>Vetadiscristicina x 6!</t>
  </si>
  <si>
    <t>Cilindro de gas de 40 lbs</t>
  </si>
  <si>
    <t>Elementos aseo y menaje domestico</t>
  </si>
  <si>
    <t>Llave mezclador lavaplatos</t>
  </si>
  <si>
    <t>900.396.759-5</t>
  </si>
  <si>
    <t>900.396.759-6</t>
  </si>
  <si>
    <t>Monteria</t>
  </si>
  <si>
    <t>Julian Estradada Jaramillo</t>
  </si>
  <si>
    <t>R. Palmar 4</t>
  </si>
  <si>
    <t>R. Pañamas</t>
  </si>
  <si>
    <t>Aceite trnasmision tractor</t>
  </si>
  <si>
    <t>ACPM tractor</t>
  </si>
  <si>
    <t>1.115.063.019-8</t>
  </si>
  <si>
    <t>Alirio de Jesus Pescador</t>
  </si>
  <si>
    <t>S.C.D -O12</t>
  </si>
  <si>
    <t>901.173.366-0</t>
  </si>
  <si>
    <t xml:space="preserve">Mantenimiento estacionaria </t>
  </si>
  <si>
    <t>Hl-ML</t>
  </si>
  <si>
    <t>Aftolimor,Combibac R8,Rayovacuna</t>
  </si>
  <si>
    <t>R. Caifornia</t>
  </si>
  <si>
    <t>R. El Mojon</t>
  </si>
  <si>
    <t>Quemada trensa</t>
  </si>
  <si>
    <t>Aftolimor,Combibac R8,Rayovacuna,Coopersol,Aceite quemado Chapetiada</t>
  </si>
  <si>
    <t>Soladuras barreraq,brete y corrales</t>
  </si>
  <si>
    <t>Jornal</t>
  </si>
  <si>
    <t>R. Los Guanabanos</t>
  </si>
  <si>
    <t>Cambio horcones corral</t>
  </si>
  <si>
    <t>Ayudante soldador corrales</t>
  </si>
  <si>
    <t>Jaime Sanchez y Felipe</t>
  </si>
  <si>
    <t>Cita medica ( hemorroiides )</t>
  </si>
  <si>
    <t>R. La Quinta ( B )</t>
  </si>
  <si>
    <t>R. El Mojon (B)</t>
  </si>
  <si>
    <t>Quemada trensa y espartillon</t>
  </si>
  <si>
    <t>Mini destornillador</t>
  </si>
  <si>
    <t>Telefonia movil del 17 de Junio al 16 de Julio  del 2019</t>
  </si>
  <si>
    <t>Traslado Bancolombia ( Ahorro a la mano )</t>
  </si>
  <si>
    <t>Aislaldores economicos</t>
  </si>
  <si>
    <t>Diablo</t>
  </si>
  <si>
    <t>Nomina nro 13</t>
  </si>
  <si>
    <t>Fumigacion</t>
  </si>
  <si>
    <t>Aplicación herbicida</t>
  </si>
  <si>
    <t>Julian Andres Amortegui P</t>
  </si>
  <si>
    <t>Credit+Cosmooil</t>
  </si>
  <si>
    <t>Areietes,Z M, motobomba</t>
  </si>
  <si>
    <t>Crio Tola</t>
  </si>
  <si>
    <t>Estadisticas/equinos</t>
  </si>
  <si>
    <t>Pollino</t>
  </si>
  <si>
    <t>Padre</t>
  </si>
  <si>
    <t>Quemada murrapo</t>
  </si>
  <si>
    <t>R. L a Cumbre</t>
  </si>
  <si>
    <t>R. El Indial ( B )</t>
  </si>
  <si>
    <t>Credit+Carrier</t>
  </si>
  <si>
    <t>Pollinaza/vaquero</t>
  </si>
  <si>
    <t>Fases</t>
  </si>
  <si>
    <t>Dosis</t>
  </si>
  <si>
    <t>Estadisticas/sin energia</t>
  </si>
  <si>
    <t>Parasitosexternos e internos</t>
  </si>
  <si>
    <t>NexGard spectra</t>
  </si>
  <si>
    <t>Aguacero con tempestad</t>
  </si>
  <si>
    <t>Edeq</t>
  </si>
  <si>
    <t>Quemada Rabo de zorro y espartillon</t>
  </si>
  <si>
    <t>Taller El Alternador</t>
  </si>
  <si>
    <t>Luis Gonzalo Chica Lopez</t>
  </si>
  <si>
    <t>Todo Nissan</t>
  </si>
  <si>
    <t>Sarten teflon de 24"</t>
  </si>
  <si>
    <t>Cambio sello mecanico,rodamientos,soldadura carcaza motobomba</t>
  </si>
  <si>
    <t>Llantas y neumaticos delanteros tractor</t>
  </si>
  <si>
    <t>Base y aguja carburador</t>
  </si>
  <si>
    <t>Aceite transmision tractor</t>
  </si>
  <si>
    <t>Grasa rodamientos</t>
  </si>
  <si>
    <t>Nexgard spectra XL</t>
  </si>
  <si>
    <t>Nexgard spectra M</t>
  </si>
  <si>
    <t>Lima triangulo</t>
  </si>
  <si>
    <t>Grapa cerca de 11/4</t>
  </si>
  <si>
    <t>O969</t>
  </si>
  <si>
    <t>Gloria Emilsen Herrera Holguin</t>
  </si>
  <si>
    <t>R. Palermo falda</t>
  </si>
  <si>
    <t>Estacionaria Royal Condor</t>
  </si>
  <si>
    <t>E.M.Transformados+Pastos 5</t>
  </si>
  <si>
    <t>Abonada foliar</t>
  </si>
  <si>
    <t>R.El Puerto</t>
  </si>
  <si>
    <t>Estacionaria R.C.</t>
  </si>
  <si>
    <t>R. El Aguacate falda</t>
  </si>
  <si>
    <t>R. Palmar/R. La Guayra</t>
  </si>
  <si>
    <t>Distribuiciones Asear ARM</t>
  </si>
  <si>
    <t>Rodamientos, bujia,sincronizacion,aceiye # 2</t>
  </si>
  <si>
    <t>Crecefast x 250 cc</t>
  </si>
  <si>
    <t>Fisuron</t>
  </si>
  <si>
    <t>Nufuron 60 WG x 20 grms</t>
  </si>
  <si>
    <t>Aceite Havoline 20W-50</t>
  </si>
  <si>
    <t>Aceite Quartz 7000</t>
  </si>
  <si>
    <t>Elementos aseo baño trabajadores</t>
  </si>
  <si>
    <t>Elementos aseo casa</t>
  </si>
  <si>
    <t>O366</t>
  </si>
  <si>
    <t>69AI-29426</t>
  </si>
  <si>
    <t>O1190785</t>
  </si>
  <si>
    <t>9.777.393-4</t>
  </si>
  <si>
    <t>R.La Cumbre</t>
  </si>
  <si>
    <t>Esterillas, vigas y varillones</t>
  </si>
  <si>
    <t xml:space="preserve">Vigas de 6 mts </t>
  </si>
  <si>
    <t>BANCOLOMBIA 17/05/19</t>
  </si>
  <si>
    <t>DAVIVIENDA 24/05/19</t>
  </si>
  <si>
    <t>DAVIVIENDA 17/05/19</t>
  </si>
  <si>
    <t>S.C.D -O15</t>
  </si>
  <si>
    <t>DAVIVIENDA 28/05/19</t>
  </si>
  <si>
    <t>DAVIVIENDA 31/05/19</t>
  </si>
  <si>
    <t>BANCOLOMBIA 31/05/19</t>
  </si>
  <si>
    <t>DAVIVIENDA 18/05/19</t>
  </si>
  <si>
    <t>DAVIVIENDA 14/06/19</t>
  </si>
  <si>
    <t>DAVIVIENDA 22/05/19</t>
  </si>
  <si>
    <t>DAVIVIENDA 05/07/19</t>
  </si>
  <si>
    <t>BANCOLOMBIA 30/05/19</t>
  </si>
  <si>
    <t>DAVIVIENDA 01/06/19</t>
  </si>
  <si>
    <t>DAVIVENDA 01/06/19</t>
  </si>
  <si>
    <t>BANCOLOMBIA 14/06/19</t>
  </si>
  <si>
    <t>Licencias transporte de ganado</t>
  </si>
  <si>
    <t>DAVIVIENDA 15/06/19</t>
  </si>
  <si>
    <t>Contrato prestacion de Servicios Junio del 2.019</t>
  </si>
  <si>
    <t>DAVIVIENDA 18/07/19</t>
  </si>
  <si>
    <t>DAVIVIENDA 23/02/19</t>
  </si>
  <si>
    <t xml:space="preserve">Colanta </t>
  </si>
  <si>
    <t>MENOS NOTA 100083</t>
  </si>
  <si>
    <t>Pago retencion periodo 5</t>
  </si>
  <si>
    <t>BANCOLOMBIA 17/06/19</t>
  </si>
  <si>
    <t xml:space="preserve">Compra de ganado </t>
  </si>
  <si>
    <t>O338</t>
  </si>
  <si>
    <t>Comercializadora Estrada Florez Ltda</t>
  </si>
  <si>
    <t>900.552.771-3</t>
  </si>
  <si>
    <t>DAVIVIENDA 27/06/19</t>
  </si>
  <si>
    <t>Los Radiadores</t>
  </si>
  <si>
    <t>Vulcanizadora La Che</t>
  </si>
  <si>
    <t>Aceite 2T</t>
  </si>
  <si>
    <t>ACPM</t>
  </si>
  <si>
    <t>Montada llanta tractor</t>
  </si>
  <si>
    <t>Traslado Ahorro a la mano nomina nro 14</t>
  </si>
  <si>
    <t>9.736.696-8</t>
  </si>
  <si>
    <t>1.096.670.590.8</t>
  </si>
  <si>
    <t>25.016.809-2</t>
  </si>
  <si>
    <t>H</t>
  </si>
  <si>
    <t>I</t>
  </si>
  <si>
    <t>4.325.375-7</t>
  </si>
  <si>
    <t>41.932.534-1</t>
  </si>
  <si>
    <t>Ferreteria El Constructor</t>
  </si>
  <si>
    <t>Papeleria Fiestas y Colores</t>
  </si>
  <si>
    <t>Discos corte y grata</t>
  </si>
  <si>
    <t>Floatador tanque alto y uniones</t>
  </si>
  <si>
    <t>Porrones agua  Cristal</t>
  </si>
  <si>
    <t>Marcadores borrables y clips</t>
  </si>
  <si>
    <t>4.532.560-0</t>
  </si>
  <si>
    <t>4.532.560-1</t>
  </si>
  <si>
    <t>25.025.982-7</t>
  </si>
  <si>
    <t>R. La Paloma</t>
  </si>
  <si>
    <t>El Banco</t>
  </si>
  <si>
    <t>Luis Fernando Echeverry</t>
  </si>
  <si>
    <t>Herman Naranjo Villada</t>
  </si>
  <si>
    <t>Montada embudo corral</t>
  </si>
  <si>
    <t>Cepas de 6 mts, varillones</t>
  </si>
  <si>
    <t>Estadisticas/E.M.Transformados</t>
  </si>
  <si>
    <t>Litros</t>
  </si>
  <si>
    <t>20 Lts EMT+20 lts de leche+10 Kgs de Soya+25 Kgs de Miel de Purga</t>
  </si>
  <si>
    <t>R.Palermo plan</t>
  </si>
  <si>
    <t>Comité de Cafeteros del Quindio</t>
  </si>
  <si>
    <t>Contrato prestacion de servicios Julio del 2019</t>
  </si>
  <si>
    <t>Agua Casa Hacienda Mayo del 2.019</t>
  </si>
  <si>
    <t>Agua Casa La Pangola Mayo del 2.019</t>
  </si>
  <si>
    <t>Bulto</t>
  </si>
  <si>
    <t>Se le debe a Alirio de Jesus Pescador</t>
  </si>
  <si>
    <t>10.251.982-0</t>
  </si>
  <si>
    <t>Venta guadua consignacion Bancafe Manizales</t>
  </si>
  <si>
    <t>S.C.D- 015</t>
  </si>
  <si>
    <t>Alambrrador cerca</t>
  </si>
  <si>
    <t>Labores ganaderia/castrada</t>
  </si>
  <si>
    <t>Labores ganaderia/vacunada</t>
  </si>
  <si>
    <t>R.EL Cedro</t>
  </si>
  <si>
    <t>Combibac R8, Rayolav,Coopersol,Crecedor</t>
  </si>
  <si>
    <t>Credit+Harvestol</t>
  </si>
  <si>
    <t>Manuel M. Arrieta Gonzales</t>
  </si>
  <si>
    <t>Amina+Matrero+Harverston</t>
  </si>
  <si>
    <t>Cita medica ( cardiologo )</t>
  </si>
  <si>
    <t>Jose Walter Parra Carmona</t>
  </si>
  <si>
    <t>Cambio varillones cercos</t>
  </si>
  <si>
    <t>Arreglo corral</t>
  </si>
  <si>
    <t>Cunetas carreteras</t>
  </si>
  <si>
    <t>El Rodeo</t>
  </si>
  <si>
    <t>Pago retencion periodo 6</t>
  </si>
  <si>
    <t>BANCOLOMBIA 17/07/19</t>
  </si>
  <si>
    <t>Corral Playa Azul</t>
  </si>
  <si>
    <t>Vaciada plancha embudo y bascula</t>
  </si>
  <si>
    <t>R.El Aguacate/</t>
  </si>
  <si>
    <t>R. La Guayra</t>
  </si>
  <si>
    <t>Vigas de 6 mts ,esterillas y sobrebasas</t>
  </si>
  <si>
    <t>Esterillas y varillones</t>
  </si>
  <si>
    <t>Orejeras Z Tag L S/M amarillas</t>
  </si>
  <si>
    <t>Insmevet S en C</t>
  </si>
  <si>
    <t>900.311.1030-0</t>
  </si>
  <si>
    <t>Arreglo embudo  corrales</t>
  </si>
  <si>
    <t>Pago nomina nro 15</t>
  </si>
  <si>
    <t>Maquinas y Repuestos del Café</t>
  </si>
  <si>
    <t>810.005.087-7</t>
  </si>
  <si>
    <t>810.005.087-8</t>
  </si>
  <si>
    <t>R. La Piedra/R. El Hoyo</t>
  </si>
  <si>
    <t>R. El Hoyo/R. Peñalisa</t>
  </si>
  <si>
    <t>Gratiada guardabarros</t>
  </si>
  <si>
    <t>Tractor</t>
  </si>
  <si>
    <t>No</t>
  </si>
  <si>
    <t>Estacion de Servicios Jaslo SAS</t>
  </si>
  <si>
    <t>Aceite compresor</t>
  </si>
  <si>
    <t>Surtidor Industrial</t>
  </si>
  <si>
    <t>Poliuretano y aerosol negro</t>
  </si>
  <si>
    <t xml:space="preserve">Poliuretano, Thiner,Lijas,removedor,base </t>
  </si>
  <si>
    <t>Miel de purga</t>
  </si>
  <si>
    <t>AgroSolla</t>
  </si>
  <si>
    <t>Cemento San Marcos  ( Corral Playa Azul )</t>
  </si>
  <si>
    <t>Juan Carlos Mejia</t>
  </si>
  <si>
    <t>Comercilizadora Almacen Medellin S.A.S</t>
  </si>
  <si>
    <t>Cambio chupas freno Ford 6600</t>
  </si>
  <si>
    <t>Cadena motosierra Sthil</t>
  </si>
  <si>
    <t>Empaquetadura motor guadañ Sthil</t>
  </si>
  <si>
    <t>Elementos de aseo</t>
  </si>
  <si>
    <t>Broca,soldadura,varilla roscada,</t>
  </si>
  <si>
    <t>Thiner</t>
  </si>
  <si>
    <t>Porta diablo, zurriago y trinejas</t>
  </si>
  <si>
    <t xml:space="preserve">Grata,guantes,gafas y soladura </t>
  </si>
  <si>
    <t>Alamabrador cerca electrica</t>
  </si>
  <si>
    <t>Racor compresor</t>
  </si>
  <si>
    <t>Acople compresor</t>
  </si>
  <si>
    <t>R. El Bosque Falda</t>
  </si>
  <si>
    <t>Horcones</t>
  </si>
  <si>
    <t>Trasteo</t>
  </si>
  <si>
    <t>Permiso x compensacion</t>
  </si>
  <si>
    <t>Aserrador matarratones</t>
  </si>
  <si>
    <t>R. Palermo/R. El Hoyo</t>
  </si>
  <si>
    <t>Chimichagua</t>
  </si>
  <si>
    <t>Quemada cortadera,puntero y malezas de hoja ancha</t>
  </si>
  <si>
    <t>Plano El Ocaso en poliestileno</t>
  </si>
  <si>
    <t>Embobinada y cambio rodamientos motor molino</t>
  </si>
  <si>
    <t>Radiografia columna</t>
  </si>
  <si>
    <t>Arcadio Sanchez</t>
  </si>
  <si>
    <t>Gilberto Cardona</t>
  </si>
  <si>
    <t>Juan Carlos Quiroz</t>
  </si>
  <si>
    <t>Ruben Dario Tapasco</t>
  </si>
  <si>
    <t>Lorenzo Antonio Cordero</t>
  </si>
  <si>
    <t>Nelson Ramiro Cardona</t>
  </si>
  <si>
    <t>Prima de servicios Enero a Junio del 2.019</t>
  </si>
  <si>
    <t>Prima de servicios Febrero a Junio del 2.019</t>
  </si>
  <si>
    <t>Prima de servicios Marzo a Junio del 2.019</t>
  </si>
  <si>
    <t>Prima de servicios Junio del 2.019</t>
  </si>
  <si>
    <t>Segar S.A.</t>
  </si>
  <si>
    <t>Varillas de 3/8,tuercas ,arandelas soldadura 6013</t>
  </si>
  <si>
    <t>Broca madera 3/8, accesorios PVC</t>
  </si>
  <si>
    <t>Lima herrar Bellota</t>
  </si>
  <si>
    <t>Panzer 747 WG</t>
  </si>
  <si>
    <t>Aceite 80W-90</t>
  </si>
  <si>
    <t>N.V.</t>
  </si>
  <si>
    <t>Alambardor cerca eletcrica</t>
  </si>
  <si>
    <t>Coopersol,aceite quemado,pesada y clasificada</t>
  </si>
  <si>
    <t>R. El Guayabo/R. Morroputo</t>
  </si>
  <si>
    <t>Soldadura bebederos</t>
  </si>
  <si>
    <t>Soldador</t>
  </si>
  <si>
    <t>R. Cedro Vaga/R. La Pangola</t>
  </si>
  <si>
    <t>Cambio sobrebasas</t>
  </si>
  <si>
    <t>890.800.788-7</t>
  </si>
  <si>
    <t>890.801.763-8</t>
  </si>
  <si>
    <t>R. Pizamal 2</t>
  </si>
  <si>
    <t>R.El Roble/R. Penjamo</t>
  </si>
  <si>
    <t>Guaduales</t>
  </si>
  <si>
    <t>Raund up-Harbeston</t>
  </si>
  <si>
    <t>R. Penjamo/R. El Clavo</t>
  </si>
  <si>
    <t>Cambio sobrebasas embudo</t>
  </si>
  <si>
    <t>Estadsticas/Labores ganaderia</t>
  </si>
  <si>
    <t>N.Pr C</t>
  </si>
  <si>
    <t>Soldadura puertas</t>
  </si>
  <si>
    <t>BANCOLOMBIA 31/07/19</t>
  </si>
  <si>
    <t>900.153.487.4</t>
  </si>
  <si>
    <t>Inoculador M.O. de .M</t>
  </si>
  <si>
    <t>Gratas</t>
  </si>
  <si>
    <t>Traslado nomina nro 16 Bancolombia</t>
  </si>
  <si>
    <t>Pago nimina nro 16</t>
  </si>
  <si>
    <t xml:space="preserve">Bolsas </t>
  </si>
  <si>
    <t>Insumos Organicos Gaicashi</t>
  </si>
  <si>
    <t>Estadisticas/Micro Organismos de Montaña</t>
  </si>
  <si>
    <t>Inoculador 20 lts, 25 kilos de piña,30 kilos de miel de purga,1 kilo de Urea, completar con agua</t>
  </si>
  <si>
    <t xml:space="preserve">Jaime Sanchez </t>
  </si>
  <si>
    <t>Acompañamiento aplicación Compudose</t>
  </si>
  <si>
    <t>Revacunada Carbones,Compudose 400</t>
  </si>
  <si>
    <t>Aplicación Compudose 400</t>
  </si>
  <si>
    <t>Al 50% del lote</t>
  </si>
  <si>
    <t>Herrada equinos</t>
  </si>
  <si>
    <t>Herrero</t>
  </si>
  <si>
    <t>Mantenimiento brete</t>
  </si>
  <si>
    <t>Corral Hacienda</t>
  </si>
  <si>
    <t>Barrida y plateo prados</t>
  </si>
  <si>
    <t>Transporte sal y agroquimicos</t>
  </si>
  <si>
    <t>Recarga celualr</t>
  </si>
  <si>
    <t>R. El Clavo/R. Buenavista</t>
  </si>
  <si>
    <t>BANCOLOMBIA 09/08/19</t>
  </si>
  <si>
    <t>BANCOLOMBIA 02/08/19</t>
  </si>
  <si>
    <t>BANCOLOMBIA 12/07/19</t>
  </si>
  <si>
    <t>BANCOLOMBIA 25/07/19</t>
  </si>
  <si>
    <t>BANCOLOMBIA 19/07/19</t>
  </si>
  <si>
    <t>DAVIVIENDA 09/07/19</t>
  </si>
  <si>
    <t>BANCOLOMBIA 29/06/19</t>
  </si>
  <si>
    <t>S-C-D O13</t>
  </si>
  <si>
    <t>BANCOLOMBIA 29/07/19</t>
  </si>
  <si>
    <t>DAVIVENDA 29/06/19</t>
  </si>
  <si>
    <t>BANCOLOMBIA 05/07/19</t>
  </si>
  <si>
    <t>BANCOLOMBIA 13/07/19</t>
  </si>
  <si>
    <t>DAVIVIENDA 19/07/19</t>
  </si>
  <si>
    <t>75.098.520-2</t>
  </si>
  <si>
    <t>BANCOLOMBIA 27/07/19</t>
  </si>
  <si>
    <t>24.809.773-6</t>
  </si>
  <si>
    <t>900.609.945-5</t>
  </si>
  <si>
    <t>89.007.537-9</t>
  </si>
  <si>
    <t>Fabian Dario Giraldo Cortes- Diseño &amp; Publicidad</t>
  </si>
  <si>
    <t>S-C-D 001</t>
  </si>
  <si>
    <t>810.004.300-1</t>
  </si>
  <si>
    <t>DAVIVIENDA 31/05/2019</t>
  </si>
  <si>
    <t>Chapetiada y marcada</t>
  </si>
  <si>
    <t>Combibac R8, Rayo vacuna,Coopersol</t>
  </si>
  <si>
    <t>Mantenimiento pozeta</t>
  </si>
  <si>
    <t>R. La Ladera/R.La Cumbre</t>
  </si>
  <si>
    <t>Desarenada</t>
  </si>
  <si>
    <t>Quitada guaduas</t>
  </si>
  <si>
    <t>18.495.363-8</t>
  </si>
  <si>
    <t>Cemento San Marcos  ( Mojones Corozalito)</t>
  </si>
  <si>
    <t>SCD - 018</t>
  </si>
  <si>
    <t>Vigas de 8 mts</t>
  </si>
  <si>
    <t>Quemada cortadera y trensa</t>
  </si>
  <si>
    <t>Gratiada latas tractor</t>
  </si>
  <si>
    <t>R. El Tunel,R. La Piedra</t>
  </si>
  <si>
    <t>Gudañero Indiales</t>
  </si>
  <si>
    <t>Capacitacion</t>
  </si>
  <si>
    <t>Gratiada laminas tractor</t>
  </si>
  <si>
    <t>Consumo</t>
  </si>
  <si>
    <t>Maquinaria</t>
  </si>
  <si>
    <t>R. El Puerto/R. Pizamal</t>
  </si>
  <si>
    <t xml:space="preserve">Quemada cortadera </t>
  </si>
  <si>
    <t>Gratiada y pintada puertas</t>
  </si>
  <si>
    <t>Vaciada mojones</t>
  </si>
  <si>
    <t>Aplicación Compudose 200 y 400</t>
  </si>
  <si>
    <t>Compudoce 200</t>
  </si>
  <si>
    <t>Aplicación al 50% del lote</t>
  </si>
  <si>
    <t>Compudoce 400</t>
  </si>
  <si>
    <t>R.  Trillo 1</t>
  </si>
  <si>
    <t>Jairo Martines</t>
  </si>
  <si>
    <t>Aplicación E.M.transformados+Pastos 5</t>
  </si>
  <si>
    <t>Estacionaria # 2</t>
  </si>
  <si>
    <t>Gratida y pintada puertas</t>
  </si>
  <si>
    <t>Topografia</t>
  </si>
  <si>
    <t xml:space="preserve">Recogida plastico bolsas </t>
  </si>
  <si>
    <t>Bananera</t>
  </si>
  <si>
    <t>Barrida prados y plateo matas</t>
  </si>
  <si>
    <t>R.Trillo 1</t>
  </si>
  <si>
    <t>Estacionaria nro 2</t>
  </si>
  <si>
    <t>Quemada cortadera y malezas de hoja ancha</t>
  </si>
  <si>
    <t xml:space="preserve">Electrizautos </t>
  </si>
  <si>
    <t>Tornillos de carriaje 1/4 x 3"</t>
  </si>
  <si>
    <t>Base y esmalte</t>
  </si>
  <si>
    <t>Escombros carretera externa</t>
  </si>
  <si>
    <t>Traslado caja</t>
  </si>
  <si>
    <t>Reparacion arranque tractor</t>
  </si>
  <si>
    <t>Vidrio careta soldador</t>
  </si>
  <si>
    <t>Canes Small</t>
  </si>
  <si>
    <t>Aislaldores esquineros</t>
  </si>
  <si>
    <t>Toma muestras sangre</t>
  </si>
  <si>
    <t>2A</t>
  </si>
  <si>
    <t>Base gris y azul</t>
  </si>
  <si>
    <t>900.449.521-9</t>
  </si>
  <si>
    <t>O100</t>
  </si>
  <si>
    <t>Prensa en C</t>
  </si>
  <si>
    <t>Brocas</t>
  </si>
  <si>
    <t>1.088.284.542-1</t>
  </si>
  <si>
    <t>4A</t>
  </si>
  <si>
    <t>5A</t>
  </si>
  <si>
    <t>Pintada puertas</t>
  </si>
  <si>
    <t>Gratiada</t>
  </si>
  <si>
    <t>R. Vaga Honda</t>
  </si>
  <si>
    <t>R. Pizamal 1</t>
  </si>
  <si>
    <t>Soldadura barrera y puertas</t>
  </si>
  <si>
    <t>Montada bestia</t>
  </si>
  <si>
    <t>Base y Thiner</t>
  </si>
  <si>
    <t>Esmalte naranja,anticoorosivo y discos corte</t>
  </si>
  <si>
    <t>75.100.442-4</t>
  </si>
  <si>
    <t>Agua Casa Hacienda Junio del 2.019</t>
  </si>
  <si>
    <t>Berenil x 20 cc</t>
  </si>
  <si>
    <t>Venta guadua consignacion Davivienda Manizales</t>
  </si>
  <si>
    <t>Palermo</t>
  </si>
  <si>
    <t>Varillon</t>
  </si>
  <si>
    <t xml:space="preserve">Esterillas </t>
  </si>
  <si>
    <t>Aguatero</t>
  </si>
  <si>
    <t>Quemada cortadera, murrapo y rabo de zorro</t>
  </si>
  <si>
    <t>Gratiada y pintada latas</t>
  </si>
  <si>
    <t>Division</t>
  </si>
  <si>
    <t>Division con GPS</t>
  </si>
  <si>
    <t>Estacionaria nro 0</t>
  </si>
  <si>
    <t>R. La Montaña 1 y 2</t>
  </si>
  <si>
    <t>Cita odontologica</t>
  </si>
  <si>
    <t>banano</t>
  </si>
  <si>
    <t>Tornifer Velasquez</t>
  </si>
  <si>
    <t>Bateria tipo Dell Vostro V131</t>
  </si>
  <si>
    <t>Pin recaudo licencias</t>
  </si>
  <si>
    <t>Varilla roscada de 1/2 y de 3/4</t>
  </si>
  <si>
    <t>Manizales Davivienda</t>
  </si>
  <si>
    <t>Estadisticas /Precipitacion</t>
  </si>
  <si>
    <t>Guaymaral</t>
  </si>
  <si>
    <t>Jorge Eliecer Salazar Sierra</t>
  </si>
  <si>
    <t>Embolsada banano</t>
  </si>
  <si>
    <t>Chuzada banano</t>
  </si>
  <si>
    <t>R. La Divisa/R. La Montaña</t>
  </si>
  <si>
    <t>Alambrador cerca eletcrica</t>
  </si>
  <si>
    <t xml:space="preserve">Cita medica </t>
  </si>
  <si>
    <t>Gratiada y pintada bascula</t>
  </si>
  <si>
    <t>Vif¿gas de 6 mts</t>
  </si>
  <si>
    <t>Drogueria y Farmacia La Septima</t>
  </si>
  <si>
    <t>I C A</t>
  </si>
  <si>
    <t>Servielectricos Velasco</t>
  </si>
  <si>
    <t>Almacen La Tuerca</t>
  </si>
  <si>
    <t>Dextroza al 5%</t>
  </si>
  <si>
    <t>Especifico Coopers</t>
  </si>
  <si>
    <t>Solucion Hartman ( suero fisiologico ) x 500 cc</t>
  </si>
  <si>
    <t>Manila calibre 6</t>
  </si>
  <si>
    <t>Ringo Preium</t>
  </si>
  <si>
    <t xml:space="preserve">Prolipopileno de </t>
  </si>
  <si>
    <t>Aceite 20W-50</t>
  </si>
  <si>
    <t>Arreglo estufa Haceb a gas (cambio tubos )</t>
  </si>
  <si>
    <t>Machuelo de 1/4,abrazadera mofle,tornillos</t>
  </si>
  <si>
    <t xml:space="preserve">Bandas estacionaria A 38 </t>
  </si>
  <si>
    <t>R. La Divisa/R. El Roble</t>
  </si>
  <si>
    <t>Estacionaria R. C.</t>
  </si>
  <si>
    <t>AgroFrutales y Forestales</t>
  </si>
  <si>
    <t>El Palacio de Tuercas y Tornillos</t>
  </si>
  <si>
    <t>Soldaduara 6013</t>
  </si>
  <si>
    <t>Adaptadores hembras y chazo</t>
  </si>
  <si>
    <t>Churrusco para baño</t>
  </si>
  <si>
    <t>Trinquete yoyo motosierra</t>
  </si>
  <si>
    <t>Mantenimiento guadaña</t>
  </si>
  <si>
    <t>Arreglo cajon bascula</t>
  </si>
  <si>
    <t>Helechos</t>
  </si>
  <si>
    <t>Cheflera y Alcalifa</t>
  </si>
  <si>
    <t>Ambientador Familia</t>
  </si>
  <si>
    <t>Bicarbonato</t>
  </si>
  <si>
    <t xml:space="preserve">Tornillos </t>
  </si>
  <si>
    <t>O123</t>
  </si>
  <si>
    <t>O256</t>
  </si>
  <si>
    <t>50.119.081-2</t>
  </si>
  <si>
    <t>18.414.041-5</t>
  </si>
  <si>
    <t>900.708.999-2</t>
  </si>
  <si>
    <t>3.483.326-9</t>
  </si>
  <si>
    <t>24.805.121-6</t>
  </si>
  <si>
    <t>900.473.874-4-</t>
  </si>
  <si>
    <t xml:space="preserve"> Traslado Nomina nro 17</t>
  </si>
  <si>
    <t>89.002.705-7</t>
  </si>
  <si>
    <t>1.094.963.840-5</t>
  </si>
  <si>
    <t>Pistola,gratas,cepillo,llave pulidora,discos,copa</t>
  </si>
  <si>
    <t>16.220.514-6</t>
  </si>
  <si>
    <t>Caucasia</t>
  </si>
  <si>
    <t>Gratiada y pintada bascula y barrera</t>
  </si>
  <si>
    <t>R. El Roble</t>
  </si>
  <si>
    <t>Fumiagro del Quindio</t>
  </si>
  <si>
    <t>Harvestol</t>
  </si>
  <si>
    <t>Soldada tubo aceite tractor y balde</t>
  </si>
  <si>
    <t>R,Chupaderos</t>
  </si>
  <si>
    <t>Guadañada prados</t>
  </si>
  <si>
    <t>Trasteo/Credit+Harvestol</t>
  </si>
  <si>
    <t>R. Alaska 1</t>
  </si>
  <si>
    <t>98-45 al 98-64</t>
  </si>
  <si>
    <t>Pesada ganado y compudose</t>
  </si>
  <si>
    <t>Combibac R8, Rayo vacuna,Chapetiada ,compudose al 50%,pesada inicial</t>
  </si>
  <si>
    <t>R. El Roble/R. Penjamo</t>
  </si>
  <si>
    <t>Trozos de 3 mts</t>
  </si>
  <si>
    <t>guadua</t>
  </si>
  <si>
    <t>Aplicación bacterias+abono foliar</t>
  </si>
  <si>
    <t>Estacionaro nro 1</t>
  </si>
  <si>
    <t>M O M+DAP</t>
  </si>
  <si>
    <t>Sacada derrumbes</t>
  </si>
  <si>
    <t>Regada pollinaza</t>
  </si>
  <si>
    <t>Tractorista</t>
  </si>
  <si>
    <t>Guadañada redondilla</t>
  </si>
  <si>
    <t>Aguacero con ventarron</t>
  </si>
  <si>
    <t>Volaron hojas de zinc,Caida matarratones</t>
  </si>
  <si>
    <t>Estadisticas/Edeq</t>
  </si>
  <si>
    <t>edeq</t>
  </si>
  <si>
    <t>Vias Internas</t>
  </si>
  <si>
    <t>Compudose 200</t>
  </si>
  <si>
    <t>Compudose 400</t>
  </si>
  <si>
    <t>Alambre de  pua calibre 12,5 x 350 mts</t>
  </si>
  <si>
    <t>Manila marina # 8</t>
  </si>
  <si>
    <t>R. Verdun 6</t>
  </si>
  <si>
    <t>R. Verdun  6</t>
  </si>
  <si>
    <t>Hora de reporte 5:55 pm Hora de atencion 11:30 p.m.</t>
  </si>
  <si>
    <t>Gerardo Hernandez</t>
  </si>
  <si>
    <t>Hora de reporte 11:13 pm Hora de atencion 1:30 p.m.</t>
  </si>
  <si>
    <t>Paula Rojas</t>
  </si>
  <si>
    <t xml:space="preserve">Reporte nro 156516 </t>
  </si>
  <si>
    <t xml:space="preserve">Reporte nro 156492 </t>
  </si>
  <si>
    <t>Estacionaro R.C.</t>
  </si>
  <si>
    <t>Almcen El Revolcon</t>
  </si>
  <si>
    <t>Llaves de paso de 1/2 PVC</t>
  </si>
  <si>
    <t xml:space="preserve">Discos corte </t>
  </si>
  <si>
    <t>O445</t>
  </si>
  <si>
    <t>Traslado</t>
  </si>
  <si>
    <t>Fumigadora estacionaria Royal Condor</t>
  </si>
  <si>
    <t>Cloro al 92%</t>
  </si>
  <si>
    <t>Transporte sal y sacada reciclaje</t>
  </si>
  <si>
    <t>869.997.538-2</t>
  </si>
  <si>
    <t>La Divisa</t>
  </si>
  <si>
    <t xml:space="preserve">Descumbra matarratones redonndilla </t>
  </si>
  <si>
    <t>Recogida madera redondilla</t>
  </si>
  <si>
    <t>BANCOLOMBIA 16/08/19</t>
  </si>
  <si>
    <t>DAVIVIENDA 23/08/19</t>
  </si>
  <si>
    <t>BANCOLOMBIA 30/08/19</t>
  </si>
  <si>
    <t>DAVIVIENDA 15/08/19</t>
  </si>
  <si>
    <t>31.418.263-9</t>
  </si>
  <si>
    <t>Diana Patricia Giraldo H-Ferretornillos y Mangueras</t>
  </si>
  <si>
    <t>ABONO DE 27,226 Y LO RESTANTE SE CANCELA EL 22/08/19</t>
  </si>
  <si>
    <t>DAVIVIENDA 22/08/19</t>
  </si>
  <si>
    <t>Nury L. Sanchez Bravo-Ferreteria Cardin</t>
  </si>
  <si>
    <t>24.674.618-0</t>
  </si>
  <si>
    <t>900.273.686-8</t>
  </si>
  <si>
    <t>900.595.138-5</t>
  </si>
  <si>
    <t>Luis Alberto Loaiza Lopez-Motores Electricos y Electroferreteria</t>
  </si>
  <si>
    <t>7.511.008-7</t>
  </si>
  <si>
    <t>Psumatec S.A.S</t>
  </si>
  <si>
    <t>Erika Betancurt Jaramillo-Pinturas Mundo Ferretero</t>
  </si>
  <si>
    <t>DAVIVIENDA 30/08/19</t>
  </si>
  <si>
    <t>David E. Velasquez C-Pintuferrelectrico</t>
  </si>
  <si>
    <t>Ejecolor S.A.S</t>
  </si>
  <si>
    <t>830.513.754-8</t>
  </si>
  <si>
    <t>Ferney Alberto Lopez-El Constructor</t>
  </si>
  <si>
    <t>70.524.508-3</t>
  </si>
  <si>
    <t>Guillermo Castaño-Guadañas y Fumigadoras</t>
  </si>
  <si>
    <t>O122</t>
  </si>
  <si>
    <t>Comercializadora Mercaldas S.A</t>
  </si>
  <si>
    <t>Diego Fernando Vargas Rendon-Choru Pinturas</t>
  </si>
  <si>
    <t>BANCOLOMBIA 23/08/19</t>
  </si>
  <si>
    <t>S.C.D - 022</t>
  </si>
  <si>
    <t>S.C.D - 016</t>
  </si>
  <si>
    <t>Contrato prestacion de servicios Agosto del 2019</t>
  </si>
  <si>
    <t>DAVIVIENDA 16/08/19</t>
  </si>
  <si>
    <t>Edgar Antonio Naranjo Prieto- Mega Ram</t>
  </si>
  <si>
    <t>9.733.797-1</t>
  </si>
  <si>
    <t>BANCOLOMBIA 22/08/19</t>
  </si>
  <si>
    <t>BANCOLOMBIA 01/08/19</t>
  </si>
  <si>
    <t>S.C.D - 025</t>
  </si>
  <si>
    <t>Asesoria Agropecuaria  Marzo</t>
  </si>
  <si>
    <t>Asesoria Agropecuaria Mayo</t>
  </si>
  <si>
    <t>Asesoria Agropecuaria Julio</t>
  </si>
  <si>
    <t>S.C.D - 019</t>
  </si>
  <si>
    <t>S.C.D - 017</t>
  </si>
  <si>
    <t>Asesoria Agropecuaria Junio</t>
  </si>
  <si>
    <t xml:space="preserve">DIAN </t>
  </si>
  <si>
    <t>Pago retencion periodo 7</t>
  </si>
  <si>
    <t>BANCOLOMBIA 20/08/19</t>
  </si>
  <si>
    <t>BANCOLOMBIA 24/08/19</t>
  </si>
  <si>
    <t>Energia 23 DE JULIO AL 22 DE AGOSTO</t>
  </si>
  <si>
    <t>Estacionaria R.C. # 1</t>
  </si>
  <si>
    <t>R. Casa Blanca/ La Guayra ( B )</t>
  </si>
  <si>
    <t>maiz</t>
  </si>
  <si>
    <t>Cita medica ( diarrea,vomito )</t>
  </si>
  <si>
    <t>Ramal El Palmar/Limatambo</t>
  </si>
  <si>
    <t>Desrramada matarraton</t>
  </si>
  <si>
    <t>Cargue pollinaza</t>
  </si>
  <si>
    <t>R. El Cedroo Plan</t>
  </si>
  <si>
    <t>M O M + DAP</t>
  </si>
  <si>
    <t>Estacionaria R .C. # 2</t>
  </si>
  <si>
    <t>Trozos de 3 mts, vigas de 6 mts</t>
  </si>
  <si>
    <t>Esterilla,sobrebasa y varillon</t>
  </si>
  <si>
    <t>Estadisticas /Ventas</t>
  </si>
  <si>
    <t>Esterilla,sobrebasa , varillon,vigas</t>
  </si>
  <si>
    <t>Repaso</t>
  </si>
  <si>
    <t>R. La Guamera/R. Malabrigo</t>
  </si>
  <si>
    <t>250+100</t>
  </si>
  <si>
    <t xml:space="preserve">Envia </t>
  </si>
  <si>
    <t>Comercalizadora Mercaldas</t>
  </si>
  <si>
    <t>Motores y Guadañas</t>
  </si>
  <si>
    <t>Manijas yoyos</t>
  </si>
  <si>
    <t>O136</t>
  </si>
  <si>
    <t>69.008.756-1</t>
  </si>
  <si>
    <t>BANCOLOMBIA 02/09/19</t>
  </si>
  <si>
    <t>Certificados de camara de comercio</t>
  </si>
  <si>
    <t>BANCOLOMBIA 05/09/19</t>
  </si>
  <si>
    <t>BANCOLOMBIA 06/09/19</t>
  </si>
  <si>
    <t>O352</t>
  </si>
  <si>
    <t>ABONO 10.000.000+10.000.000+6.928.400</t>
  </si>
  <si>
    <t>S.C.D - 027</t>
  </si>
  <si>
    <t>Asesoria Agropecuaria Agosto</t>
  </si>
  <si>
    <t>BANCOLOMBIA 07/09/19</t>
  </si>
  <si>
    <t>DAVIVIENDA 04/06/19</t>
  </si>
  <si>
    <t>PAGADO 2.578.000+376.000+170.000+252.000</t>
  </si>
  <si>
    <t>BANCOLOMBIA 10/08/19</t>
  </si>
  <si>
    <t>PAGADO 3.588.000+480.000</t>
  </si>
  <si>
    <t>900449521-9</t>
  </si>
  <si>
    <t xml:space="preserve">ABONA 15/08/2019 DAV $27.226  - SE CANCELA  DAVIVIENDA 22/08/2019 </t>
  </si>
  <si>
    <t>ABONA 22/08/2019 DAV $497230  - SE CANCELA  BANCOLOMBIA 4/09/2019  $75.070</t>
  </si>
  <si>
    <t>BANCOLOMBIA 04/09/19</t>
  </si>
  <si>
    <t>Traslado nomina nro 18 Bancolombia</t>
  </si>
  <si>
    <t>Nomina nro 18 Bancolombia</t>
  </si>
  <si>
    <t>890.801.294-3</t>
  </si>
  <si>
    <t>Agua Cristal x 20 lts</t>
  </si>
  <si>
    <t>FlunixinFidoflux x 50 cc</t>
  </si>
  <si>
    <t xml:space="preserve">Canes small </t>
  </si>
  <si>
    <t>R. El Palmar 2</t>
  </si>
  <si>
    <t>Estacionaria R. C. # 1</t>
  </si>
  <si>
    <t>R. Malabrigo/Tres Casas</t>
  </si>
  <si>
    <t>R. Miravalle/R. Carrizal</t>
  </si>
  <si>
    <t>Quemada cortadera ytrensa</t>
  </si>
  <si>
    <t>Estacion de Servicio Cootram</t>
  </si>
  <si>
    <t>Cepillo acero y lija # 80</t>
  </si>
  <si>
    <t>890.001.754-9</t>
  </si>
  <si>
    <t>Flotador de varilla</t>
  </si>
  <si>
    <t>Arreglo aperos de cabeza</t>
  </si>
  <si>
    <t>Hector Avila</t>
  </si>
  <si>
    <t>Arreglo aviso judicial</t>
  </si>
  <si>
    <t>Pintura Stacon negro</t>
  </si>
  <si>
    <t xml:space="preserve">Union rapida de 1/2 </t>
  </si>
  <si>
    <t>Flotador de politileno de 1/2</t>
  </si>
  <si>
    <t>S.C.D -02&amp;</t>
  </si>
  <si>
    <t>18.462.21</t>
  </si>
  <si>
    <t>R. Palmas 6/R. La Paloma 4</t>
  </si>
  <si>
    <t>R. Trillo 2/R. Trillo 3</t>
  </si>
  <si>
    <t>R. Palmar 1</t>
  </si>
  <si>
    <t>Recogida bolsas plasticas</t>
  </si>
  <si>
    <t>R. La Divisa/La Quinta</t>
  </si>
  <si>
    <t>R. Penjamo/R. Limatambo/R. El Limon</t>
  </si>
  <si>
    <t>R. Limatambo 3</t>
  </si>
  <si>
    <t>Guadañda Indiales</t>
  </si>
  <si>
    <t>Venta guadua consignacion Bancolombia Manizales</t>
  </si>
  <si>
    <t>Traslado caja Daviplata</t>
  </si>
  <si>
    <t>90.805.294-3</t>
  </si>
  <si>
    <t>SUMAS</t>
  </si>
  <si>
    <t>Tiner</t>
  </si>
  <si>
    <t>R. Palmas 1</t>
  </si>
  <si>
    <t>DAVIVIENDA 13/09/19</t>
  </si>
  <si>
    <t>Juan Carlos Garcia-Vivero Villa Mariana</t>
  </si>
  <si>
    <t>Claudia V. Cardona G-Mercagranos Quimbaya</t>
  </si>
  <si>
    <t>NO PAGADO FACTURA NO CUMPLE REQUISITOS</t>
  </si>
  <si>
    <t>R.Limatambo</t>
  </si>
  <si>
    <t>15+15</t>
  </si>
  <si>
    <t>Esterillas ,vigas de 6 mts, sobrebasas</t>
  </si>
  <si>
    <t>Guadaña+Harbeston</t>
  </si>
  <si>
    <t>Cardiologia</t>
  </si>
  <si>
    <t>Cunetas carretera</t>
  </si>
  <si>
    <t>Recorrido techo</t>
  </si>
  <si>
    <t>Casa Playa Azul</t>
  </si>
  <si>
    <t>Mantenimiento otras casas y Cuarteles</t>
  </si>
  <si>
    <t>Cinta cerca electrica</t>
  </si>
  <si>
    <t>Banco de Bogota cta cte 526186572</t>
  </si>
  <si>
    <t>Marlen 3116154597</t>
  </si>
  <si>
    <t>Contrato prestacion de servicios Septiembre del 2019</t>
  </si>
  <si>
    <t xml:space="preserve">Enterrada novillo </t>
  </si>
  <si>
    <t>R. El Marne</t>
  </si>
  <si>
    <t>Arreglo yoyo motosierra</t>
  </si>
  <si>
    <t>Lorenzo Antonio Cordero Cordero</t>
  </si>
  <si>
    <t>Rondel x 5 cc</t>
  </si>
  <si>
    <t>Progib x 10 grms</t>
  </si>
  <si>
    <t>Canex jeringa x 10 cc</t>
  </si>
  <si>
    <t>Gasolina vehiculo ( Subaru )</t>
  </si>
  <si>
    <t>Thiner,laca y cinta</t>
  </si>
  <si>
    <t>Poliuretano azul 1/4</t>
  </si>
  <si>
    <t>Elementos aseo personal</t>
  </si>
  <si>
    <t xml:space="preserve">Bateria </t>
  </si>
  <si>
    <t>Machueliado exosto tractor</t>
  </si>
  <si>
    <t>7.521.814-2</t>
  </si>
  <si>
    <t>Levantamiento topografico Corozalito</t>
  </si>
  <si>
    <t>7.526.862-6</t>
  </si>
  <si>
    <t>Sacada estacas</t>
  </si>
  <si>
    <t>Repaso quemada cortadera</t>
  </si>
  <si>
    <t>Guadaña+Harvestol</t>
  </si>
  <si>
    <t>Malabrigo</t>
  </si>
  <si>
    <t>Combibac R8, Rayo vacuna</t>
  </si>
  <si>
    <t>Panicum M. Monbasa AG</t>
  </si>
  <si>
    <t>Panicum M. Tanzania A</t>
  </si>
  <si>
    <t>Round up 747</t>
  </si>
  <si>
    <t>8!</t>
  </si>
  <si>
    <t>PAGADO 497.230+75.070+215.393+445.470</t>
  </si>
  <si>
    <t>PAGADO 286.682+202.500</t>
  </si>
  <si>
    <t>BANCOLOMBIA 13/09/19</t>
  </si>
  <si>
    <t>Agua Casa Hacienda Julio del 2019</t>
  </si>
  <si>
    <t>Agua Casa La Pangola Junio del 2019</t>
  </si>
  <si>
    <t>Hermann Naranjo Villada</t>
  </si>
  <si>
    <t>DAVIVIENDA 10/09/19</t>
  </si>
  <si>
    <t>S.C.D - 029</t>
  </si>
  <si>
    <t>BANCOLOMBIA 16/09/19</t>
  </si>
  <si>
    <t>Pago retencion periodo 8</t>
  </si>
  <si>
    <t>BANCOLOMBIA 18/09/19</t>
  </si>
  <si>
    <t>BANCOLOMBIA 20/09/19</t>
  </si>
  <si>
    <t>Traslado Bancolombia nomina nro 19</t>
  </si>
  <si>
    <t>BANCOLOMBIA 21/09/19</t>
  </si>
  <si>
    <t>S.C.D - 030</t>
  </si>
  <si>
    <t>Carlos Humberto Mejia Gonzalez</t>
  </si>
  <si>
    <t>DAVIVIENDA 02/07/19</t>
  </si>
  <si>
    <t>Energia 22 DE MAYO AL 21 DE JUNIO</t>
  </si>
  <si>
    <t>BANCOLOMBIA 10/07/19</t>
  </si>
  <si>
    <t>Pasa dia Parque del café</t>
  </si>
  <si>
    <t>R. Los Yarumos/maiz</t>
  </si>
  <si>
    <t>R.Palermo Plan</t>
  </si>
  <si>
    <t>Quemada argentina,trenza</t>
  </si>
  <si>
    <t>Entradas</t>
  </si>
  <si>
    <t>Transporte Parque del Café</t>
  </si>
  <si>
    <t>Papeleria La Campana</t>
  </si>
  <si>
    <t>12!</t>
  </si>
  <si>
    <t xml:space="preserve">Osmokote y </t>
  </si>
  <si>
    <t>Avilandia</t>
  </si>
  <si>
    <t>Fundacion Parque de La Cultura Cafetera</t>
  </si>
  <si>
    <t>Alimentos Tipicos S.A.S.</t>
  </si>
  <si>
    <t>La Fruteria</t>
  </si>
  <si>
    <t>Ara</t>
  </si>
  <si>
    <t>Andres Restrepo</t>
  </si>
  <si>
    <t>Almuerzo Parque del Café</t>
  </si>
  <si>
    <t>Refrigerio Parque del Café</t>
  </si>
  <si>
    <t>Empalme cable red electrica casa La Pangola</t>
  </si>
  <si>
    <t>Curso orquideas</t>
  </si>
  <si>
    <t>Corrector Paper Mate</t>
  </si>
  <si>
    <t>800.096.951-3</t>
  </si>
  <si>
    <t>7.509.551-9</t>
  </si>
  <si>
    <t>S.C.D-035</t>
  </si>
  <si>
    <t>801.004.555-1</t>
  </si>
  <si>
    <t>1.094.903.989-7</t>
  </si>
  <si>
    <t>31.165.616-8</t>
  </si>
  <si>
    <t>Estadiisticas/rotacion</t>
  </si>
  <si>
    <t>Vigas de 6 Mts</t>
  </si>
  <si>
    <t>Esterillas,Vigas de 6 mts,sobrebasas</t>
  </si>
  <si>
    <t>Inicio rotacion</t>
  </si>
  <si>
    <t>Cita medica/aplicación herbicida</t>
  </si>
  <si>
    <t>Mantenomiento aguas</t>
  </si>
  <si>
    <t>Barrida pesebrera y arreglo jardin</t>
  </si>
  <si>
    <t>R. Carrizal</t>
  </si>
  <si>
    <t>Juan Carlos Quiroz Perez</t>
  </si>
  <si>
    <t>Abel Angel Panchi Saigama</t>
  </si>
  <si>
    <t>Humberto Vallejo Reyes</t>
  </si>
  <si>
    <t>Aplicacion M.O.M</t>
  </si>
  <si>
    <t xml:space="preserve">Oficial </t>
  </si>
  <si>
    <t>Ayudante oficial</t>
  </si>
  <si>
    <t>R. El Arite</t>
  </si>
  <si>
    <t>Tumbada muro baño</t>
  </si>
  <si>
    <t>R. Verdun/R.El Aguacate</t>
  </si>
  <si>
    <t>Estacionaria R. C. # 2</t>
  </si>
  <si>
    <t>M.O.M.+DAP+Pastar+Progib</t>
  </si>
  <si>
    <t>Roberto Antonio Diez Villada</t>
  </si>
  <si>
    <t>Casa Palermo</t>
  </si>
  <si>
    <t>Lijada y pintada</t>
  </si>
  <si>
    <t>Urea</t>
  </si>
  <si>
    <t>Cuadrada lotes ( Descabezada)</t>
  </si>
  <si>
    <t>Estadistica/descabezada lote</t>
  </si>
  <si>
    <t>M.PrC</t>
  </si>
  <si>
    <t>Se le sacaron 4+1</t>
  </si>
  <si>
    <t>Se le sacaron 9</t>
  </si>
  <si>
    <t>Para Lote Palermo</t>
  </si>
  <si>
    <t>Estadistica/asistencia tecnica</t>
  </si>
  <si>
    <t>Toma muestras pasto para analisis</t>
  </si>
  <si>
    <t>Rentasal</t>
  </si>
  <si>
    <t>Carlos</t>
  </si>
  <si>
    <t>Abonada con 31-</t>
  </si>
  <si>
    <t>Arreglo divisiones baño</t>
  </si>
  <si>
    <t>Cargue esterillas,guadua y arena</t>
  </si>
  <si>
    <t>Servientrega</t>
  </si>
  <si>
    <t>Filtros ACPM tractor</t>
  </si>
  <si>
    <t>Alambre dulce,puntillas,discos corte,soldadura</t>
  </si>
  <si>
    <t>Matero</t>
  </si>
  <si>
    <t>N.V.-H.L.</t>
  </si>
  <si>
    <t>R.Miravalle/R.El Tunel</t>
  </si>
  <si>
    <t>R. Palermo Plan/R. Palermo Falda</t>
  </si>
  <si>
    <t>Nestor</t>
  </si>
  <si>
    <t>R. La Guayra (B)</t>
  </si>
  <si>
    <t>Descubra</t>
  </si>
  <si>
    <t>En corona</t>
  </si>
  <si>
    <t>Esrella</t>
  </si>
  <si>
    <t>E.M.Transformados+DAP+Progib+Amina+Matrero+Harbeston</t>
  </si>
  <si>
    <t xml:space="preserve">Hojas Zinc techo </t>
  </si>
  <si>
    <t>Casa Blanca</t>
  </si>
  <si>
    <t>Biologico/Matamalezas</t>
  </si>
  <si>
    <t>M.O.M.+DAP+Pastar+Progib+Amina+Matrero</t>
  </si>
  <si>
    <t>R. Rocio</t>
  </si>
  <si>
    <t>Arreglo divisiones piezas</t>
  </si>
  <si>
    <t>16.217.384-4</t>
  </si>
  <si>
    <t>25.022.111-5</t>
  </si>
  <si>
    <t>Anserma Nuevo</t>
  </si>
  <si>
    <t>10-01 al 10-54</t>
  </si>
  <si>
    <t>Estrella</t>
  </si>
  <si>
    <t>Z.M. y arietes</t>
  </si>
  <si>
    <t>Gusantrol x 400 grms</t>
  </si>
  <si>
    <t>Rafaga 4 EC x 250 cc</t>
  </si>
  <si>
    <t>Fumigadora jardinera</t>
  </si>
  <si>
    <t>Division pared baños</t>
  </si>
  <si>
    <t>M.O.M.+DAP+Pasto 5+Progib+Amina+Matrero+Harbeston</t>
  </si>
  <si>
    <t>M.O.M.+DAP+Pasto 5+Progib+Harbeston</t>
  </si>
  <si>
    <t>R. Verdun 5/R. La Pangola</t>
  </si>
  <si>
    <t>Producto biologico</t>
  </si>
  <si>
    <t>Allambrador cerca electrica</t>
  </si>
  <si>
    <t>Aseo general</t>
  </si>
  <si>
    <t>Estadisticas/M.O.M. (replicados )</t>
  </si>
  <si>
    <t>Inoculador 40 lts, 25 kilos de piña,30 kilos de miel de purga,1 kilo de Urea y completar con agua</t>
  </si>
  <si>
    <t>Vecol</t>
  </si>
  <si>
    <t>Cemento San Marco</t>
  </si>
  <si>
    <t>Vacuna Hexagan</t>
  </si>
  <si>
    <t>Gasolina estacionaria,guadaña y motosierrea</t>
  </si>
  <si>
    <t>ACPM Tractor</t>
  </si>
  <si>
    <t>Elementos aseo casa y personal</t>
  </si>
  <si>
    <t>Venta banano</t>
  </si>
  <si>
    <t>Arena fina y de reboque</t>
  </si>
  <si>
    <t>Consignacion Bancolombia Manizales</t>
  </si>
  <si>
    <t>Nomina nro 20</t>
  </si>
  <si>
    <t>Extra nomina nro 20</t>
  </si>
  <si>
    <t>Resistencia ducha y tiza roja para cimbra</t>
  </si>
  <si>
    <t>Ansermanuevo</t>
  </si>
  <si>
    <t>Cesar Jimenez M,</t>
  </si>
  <si>
    <t>BANCOLOMBIA 25/09/19</t>
  </si>
  <si>
    <t>Dobby LTDA</t>
  </si>
  <si>
    <t>901.313.675-3</t>
  </si>
  <si>
    <t>BANCOLOMBIA 30/09/19</t>
  </si>
  <si>
    <t>Seguridad social empleados Febrero - Marzo</t>
  </si>
  <si>
    <t>Seguridad social empleados Marzo - Abril</t>
  </si>
  <si>
    <t>Seguridad social empleados Enero - Febrero</t>
  </si>
  <si>
    <t>Energia 21 DE MARZO AL 23 DE ABRIL</t>
  </si>
  <si>
    <t>Seguridad social empleados Abril - Mayo</t>
  </si>
  <si>
    <t>Seguridad social empleados Mayo - Junio</t>
  </si>
  <si>
    <t>S-C-D - 014</t>
  </si>
  <si>
    <t>ABONO 3.200.000+48.675.400</t>
  </si>
  <si>
    <t>Seguridad social empleados Junio - Julio</t>
  </si>
  <si>
    <t>Luis Fernando Echeverry Gonzalez</t>
  </si>
  <si>
    <t>S-C-D - 020</t>
  </si>
  <si>
    <t>BANCOLOMBIA 09/07/19</t>
  </si>
  <si>
    <t>CAJA GENERAL 11/07/19</t>
  </si>
  <si>
    <t>C-C</t>
  </si>
  <si>
    <t>Honorarios Asesoria contable 2 sem 2019</t>
  </si>
  <si>
    <t>BANCOLOMBIA 16/07/19</t>
  </si>
  <si>
    <t xml:space="preserve">Traslado Bancolombia </t>
  </si>
  <si>
    <t>BANCOLOMBIA 19/09/19</t>
  </si>
  <si>
    <t>Energia 22 DE JUNIO AL 22 DE JULIO</t>
  </si>
  <si>
    <t>S-C-D - 023</t>
  </si>
  <si>
    <t>S-C-D - 022</t>
  </si>
  <si>
    <t>DAVIVIENDA 31/07/19</t>
  </si>
  <si>
    <t>Leidy Johana Castaño Castrillon</t>
  </si>
  <si>
    <t>Vigilancia proceso</t>
  </si>
  <si>
    <t>S-C-D - 018</t>
  </si>
  <si>
    <t>Seguridad social empleados Julio - Agosto</t>
  </si>
  <si>
    <t>Leonel Algel Barrientos Calle</t>
  </si>
  <si>
    <t>70.632.484-8</t>
  </si>
  <si>
    <t>BANCOLOMBIA 28/08/19</t>
  </si>
  <si>
    <t>LB56</t>
  </si>
  <si>
    <t>ABONO 26.661.600 (28/08/19) +1.300.000 (28/08/19) +98.400 (30/08/19)</t>
  </si>
  <si>
    <t>Valentina Gutierrez Cardenas</t>
  </si>
  <si>
    <t>Apoyo Oficina</t>
  </si>
  <si>
    <t>Pago retencio periodo 1</t>
  </si>
  <si>
    <t>Pago retencio periodo 2</t>
  </si>
  <si>
    <t>Pago retencion periodo 4</t>
  </si>
  <si>
    <t>DAVIVIENDA 15/05/19</t>
  </si>
  <si>
    <t>Guadañada parados</t>
  </si>
  <si>
    <t xml:space="preserve">Varios </t>
  </si>
  <si>
    <t>7!</t>
  </si>
  <si>
    <t>900.075.982-5</t>
  </si>
  <si>
    <t>Piña para M.O.M</t>
  </si>
  <si>
    <t>Sanitarios ahorradores</t>
  </si>
  <si>
    <t>Griferia duchas (Mezclador y plato )</t>
  </si>
  <si>
    <t>Tubos,accesorios,pegante y limpiador PVC</t>
  </si>
  <si>
    <t>Adaptadores hembra/hembra rapidos 6</t>
  </si>
  <si>
    <t>Concentrado perros</t>
  </si>
  <si>
    <t>30-8-8-2</t>
  </si>
  <si>
    <t>R. La Cumbre/R. El Carbonro</t>
  </si>
  <si>
    <t>Desarenada pozetas</t>
  </si>
  <si>
    <t>Mantenimiento Bascula</t>
  </si>
  <si>
    <t>10-28/10-45</t>
  </si>
  <si>
    <t xml:space="preserve">Arreglo bascula </t>
  </si>
  <si>
    <t>Estadisdicas/visita tecnica</t>
  </si>
  <si>
    <t>Omar</t>
  </si>
  <si>
    <t>Mantenimiento estacionaria</t>
  </si>
  <si>
    <t>Carcasa yoyo motosierra</t>
  </si>
  <si>
    <t>Blanca Nelsy Hernandez</t>
  </si>
  <si>
    <t>Pedestales</t>
  </si>
  <si>
    <t>Lavamanos</t>
  </si>
  <si>
    <t>Aaptador hembra/hembra de 1/2 rapido</t>
  </si>
  <si>
    <t>Hemodium x 50 cc</t>
  </si>
  <si>
    <t>Macanas</t>
  </si>
  <si>
    <t>Lisboa ceniza 30x30</t>
  </si>
  <si>
    <t>Blanco 20x30</t>
  </si>
  <si>
    <t>Barra de seguridad</t>
  </si>
  <si>
    <t>1.005.095.274-8</t>
  </si>
  <si>
    <t>890.805.294-4</t>
  </si>
  <si>
    <t>Por el Puerto</t>
  </si>
  <si>
    <t>Por Playa Azul</t>
  </si>
  <si>
    <t>Tumbada reboque closet salon</t>
  </si>
  <si>
    <t>Buque puerta salon</t>
  </si>
  <si>
    <t>Accesorios hidraulicos lavamanos y sanitarios</t>
  </si>
  <si>
    <t>Torch Multi 90 SG</t>
  </si>
  <si>
    <t>Bolsas para banano</t>
  </si>
  <si>
    <t>Transporte materiales remodelacion desde Armenia</t>
  </si>
  <si>
    <t>Agrobol</t>
  </si>
  <si>
    <t>Jorge Ivan Estrada C</t>
  </si>
  <si>
    <t>BANCOLOMBIA 11/10/19</t>
  </si>
  <si>
    <t>S.C.D-036</t>
  </si>
  <si>
    <t>42.080.117-8</t>
  </si>
  <si>
    <t>Alquiler taladro y puntas</t>
  </si>
  <si>
    <t>Consignar a Liliana Arango Valencia</t>
  </si>
  <si>
    <t>Huecos plancha baño</t>
  </si>
  <si>
    <t>Siembra pasto/Trazo</t>
  </si>
  <si>
    <t>Arreglo puerta salon</t>
  </si>
  <si>
    <t>Buscada terneros</t>
  </si>
  <si>
    <t>En el Valle</t>
  </si>
  <si>
    <t>R. La Pangola # 1</t>
  </si>
  <si>
    <t>R. La Pangola # 2</t>
  </si>
  <si>
    <t>Estadisticas/rotacion</t>
  </si>
  <si>
    <t>Tumbada pared salon</t>
  </si>
  <si>
    <t xml:space="preserve">Tuberia sanitarios </t>
  </si>
  <si>
    <t>R. Verdun/Corral Terneros/R. Trillo 1</t>
  </si>
  <si>
    <t>E.M. Transformados+DAP+Pasto 5+Progib+Harbeston</t>
  </si>
  <si>
    <t>Estucada paredes</t>
  </si>
  <si>
    <t>Montada puerta salon</t>
  </si>
  <si>
    <t>Banano la Guayra</t>
  </si>
  <si>
    <t>Impadoc, Binda boquilla,pegacor,</t>
  </si>
  <si>
    <t>Disco sierra,disco flap,lija,</t>
  </si>
  <si>
    <t>Intervinilo,brochas,rodillo,</t>
  </si>
  <si>
    <t>Llaves de paso de sanirarios</t>
  </si>
  <si>
    <t>Bisagras y tornillos</t>
  </si>
  <si>
    <t>Masilla gris 1/16</t>
  </si>
  <si>
    <t>25.017.147-1</t>
  </si>
  <si>
    <t>4.532..891-3</t>
  </si>
  <si>
    <t>FACTURA NO CUMPLE REQUISITOS</t>
  </si>
  <si>
    <t>Seguridad social empleados Septiembre-Octubre</t>
  </si>
  <si>
    <t>Seguridad social empleados Agosto-Septiembre</t>
  </si>
  <si>
    <t>BANCOLOMBIA 01/10/19</t>
  </si>
  <si>
    <t>Contrato renta vitalicia</t>
  </si>
  <si>
    <t>Notaria 2da</t>
  </si>
  <si>
    <t>BANCOLOMBIA 02/10/19</t>
  </si>
  <si>
    <t>Cesion de cuotas de interes social</t>
  </si>
  <si>
    <t>BANCOLOMBIA 03/10/19</t>
  </si>
  <si>
    <t>Agua Casa Hacienda Agosto del 2019</t>
  </si>
  <si>
    <t>DAVIVIENDA 04/10/19</t>
  </si>
  <si>
    <t>Contrato prestacion de servicios Octubre del 2019</t>
  </si>
  <si>
    <t>Nexgard spectral</t>
  </si>
  <si>
    <t>Domosyn solucion x 120 cc</t>
  </si>
  <si>
    <t>Inflacor de 2 mg x 50 cc</t>
  </si>
  <si>
    <t>Canes small</t>
  </si>
  <si>
    <t>Toma muestras de sangre</t>
  </si>
  <si>
    <t>Hexagan Rayovacuna ,aceite quemadp</t>
  </si>
  <si>
    <t>Desnuchada</t>
  </si>
  <si>
    <t>Credit+Harbeston</t>
  </si>
  <si>
    <t>I. Mombaza+I. Tanzania</t>
  </si>
  <si>
    <t>R. Trillo 1 y R. Palermo Pla S</t>
  </si>
  <si>
    <t>R.Pizamal</t>
  </si>
  <si>
    <t>R.Pizamal # 4</t>
  </si>
  <si>
    <t>R.Pizamal # 1</t>
  </si>
  <si>
    <t>Esterillada buque puerta salon</t>
  </si>
  <si>
    <t>Abonadora</t>
  </si>
  <si>
    <t>Berenil x 100 cc</t>
  </si>
  <si>
    <t>Oxitetraciclina LA</t>
  </si>
  <si>
    <t xml:space="preserve">R.Pizamal # </t>
  </si>
  <si>
    <t>Oficial</t>
  </si>
  <si>
    <t>R.California/R. Morroputo/R.Peralomzo</t>
  </si>
  <si>
    <t>Tumbada tachuelos</t>
  </si>
  <si>
    <t>Piso baños</t>
  </si>
  <si>
    <t>Aplicación estuco</t>
  </si>
  <si>
    <t>Alberto Gomez/Humberto</t>
  </si>
  <si>
    <t>Jardin Botanico de Calarca</t>
  </si>
  <si>
    <t>Recorrido sendero La Momtaña</t>
  </si>
  <si>
    <t>Captura murcielagos</t>
  </si>
  <si>
    <t>Estadisticas /ventas</t>
  </si>
  <si>
    <t>Embolasada y desmanada banano</t>
  </si>
  <si>
    <t>Traslado nomina nro 21</t>
  </si>
  <si>
    <t>Nomina nro 21</t>
  </si>
  <si>
    <t>Hemodium x 50 cc (mas Cacodil )</t>
  </si>
  <si>
    <t>Oxibest 200 LA c 50 cc</t>
  </si>
  <si>
    <t>Agujas 16 x 1/2 desechables</t>
  </si>
  <si>
    <t>Agujas 16 x 1 desechables</t>
  </si>
  <si>
    <t>Agujas 16 x 11/2 desechables</t>
  </si>
  <si>
    <t>Hexagan Rayovacuna ,Coopersol,chapetiada,pesada,aceite quemado</t>
  </si>
  <si>
    <t>Enchapada baños</t>
  </si>
  <si>
    <t>Siembra/trazo</t>
  </si>
  <si>
    <t>Ltr/mezcla</t>
  </si>
  <si>
    <t>Quemada Killinga y trensa</t>
  </si>
  <si>
    <t>I. Mombaza+I. Tanzania+Lorsband</t>
  </si>
  <si>
    <t>I.Monbaza+I. Tanzania+Lorsband</t>
  </si>
  <si>
    <t>R. Pizamal # 1</t>
  </si>
  <si>
    <t>Emboquillada</t>
  </si>
  <si>
    <t>Kgs/mezcla</t>
  </si>
  <si>
    <t>Sectretaria de Agricultura</t>
  </si>
  <si>
    <t>Semillero huerrta</t>
  </si>
  <si>
    <t>Renovador de praderas</t>
  </si>
  <si>
    <t>Con tractor</t>
  </si>
  <si>
    <t>Rayada</t>
  </si>
  <si>
    <t>Rejillas piso duchas</t>
  </si>
  <si>
    <t>Empaque jeringa Lhaura de 20 cc</t>
  </si>
  <si>
    <t>Edo Ekina 2000 kgs x 20 grms</t>
  </si>
  <si>
    <t>Neguvon polvo</t>
  </si>
  <si>
    <t xml:space="preserve">Melaza La Martina </t>
  </si>
  <si>
    <t>Clavos herrar Tornado</t>
  </si>
  <si>
    <t>Estribo plastico</t>
  </si>
  <si>
    <t>Creativos Centro de la Construccion- Fanny Stella Valencia B.</t>
  </si>
  <si>
    <t>Tienda Cafetera-Alba Nubia Martinez Hurtado</t>
  </si>
  <si>
    <t>Autopartes-Jesus Maria Arias Giraldo</t>
  </si>
  <si>
    <t>Arte y Papel- Sandra Lorena Restrepo Agudelo</t>
  </si>
  <si>
    <t>860.512.330-3</t>
  </si>
  <si>
    <t>La Casa del Ladrillo y La Teja S.A.S</t>
  </si>
  <si>
    <t>O132</t>
  </si>
  <si>
    <t>Agroquimbaya S.A.S</t>
  </si>
  <si>
    <t>BANCOLOMBIA 18/10/19</t>
  </si>
  <si>
    <t>BANCOLOMBIA 18/10/2019</t>
  </si>
  <si>
    <t>BANCOLOMBIA 19/10/19</t>
  </si>
  <si>
    <t>Asesoria Agropecuaria Septiembre</t>
  </si>
  <si>
    <t>Asesoria Agropecuaria Octubre</t>
  </si>
  <si>
    <t>S.C.D - 031</t>
  </si>
  <si>
    <t>S.C.D - 035</t>
  </si>
  <si>
    <t>BANCOLOMBIA 05/10/19</t>
  </si>
  <si>
    <t>BANCOLOMBIA 04/10/19</t>
  </si>
  <si>
    <t>Paula Andrea Orozco</t>
  </si>
  <si>
    <t>Nestor Benavides Uzuriaga</t>
  </si>
  <si>
    <t>Estadisdicas/ventas</t>
  </si>
  <si>
    <t>Toma muestras pastos</t>
  </si>
  <si>
    <t>R. Pizamal 1 y 2</t>
  </si>
  <si>
    <t>I. Monbaza+I. Tanzania+Lorsband</t>
  </si>
  <si>
    <t>EdoEkina 2000, marcada</t>
  </si>
  <si>
    <t>Comerciliziadora Planeta Verde</t>
  </si>
  <si>
    <t>Avisos Prohibido Cazar</t>
  </si>
  <si>
    <t>Ixodimos</t>
  </si>
  <si>
    <t xml:space="preserve"> Binda boquilla,pegacor,fijamix</t>
  </si>
  <si>
    <t>89.009.900-9</t>
  </si>
  <si>
    <t>Estadistica/Labores equinos</t>
  </si>
  <si>
    <t xml:space="preserve"> C -M</t>
  </si>
  <si>
    <t>Emboquillada pisos</t>
  </si>
  <si>
    <t>Quemada trensa y argentina</t>
  </si>
  <si>
    <t>Pintada bañps</t>
  </si>
  <si>
    <t>Arreglo embudo corral</t>
  </si>
  <si>
    <t>Marcos puertas y ventanas</t>
  </si>
  <si>
    <t>Cinta de enmascarar de 11/2</t>
  </si>
  <si>
    <t>Siembra pasto Estrella</t>
  </si>
  <si>
    <t>Rayada y siembra</t>
  </si>
  <si>
    <t>Estolones estercolero</t>
  </si>
  <si>
    <t>Pintada latas tractor</t>
  </si>
  <si>
    <t>Pintor</t>
  </si>
  <si>
    <t>Con compresor</t>
  </si>
  <si>
    <t>Pintada baños</t>
  </si>
  <si>
    <t>Arreglo puente y broche</t>
  </si>
  <si>
    <t>O.K.</t>
  </si>
  <si>
    <t>Se le cancelo a Huber Echeverry</t>
  </si>
  <si>
    <t>Se le cancelo a Alirio Pescador</t>
  </si>
  <si>
    <t>R. Hawey Morroputo</t>
  </si>
  <si>
    <t>Control malezas de hoja ancha en la ronda</t>
  </si>
  <si>
    <t>R. Piizamal 2</t>
  </si>
  <si>
    <t>R. Piizamal 3</t>
  </si>
  <si>
    <t>Repicada con motosierra</t>
  </si>
  <si>
    <t>Champeada buques puerta y ventana</t>
  </si>
  <si>
    <t>Rebocada buques puerta y ventana</t>
  </si>
  <si>
    <t>Establecimiento de Nuevas Praderas</t>
  </si>
  <si>
    <t>Panicum M . Monbasa AG</t>
  </si>
  <si>
    <t>Cilindro Lhaura x 20 cc</t>
  </si>
  <si>
    <t>Tomas e interruptores dobles</t>
  </si>
  <si>
    <t>Tubos condui de 1/2 x 3mts</t>
  </si>
  <si>
    <t xml:space="preserve">N/D Terminator </t>
  </si>
  <si>
    <t>R. El Hoyo /R. La Piedra</t>
  </si>
  <si>
    <t>R. La Guamera 1 y 2</t>
  </si>
  <si>
    <t>R. La Guamera 2,3 y 4</t>
  </si>
  <si>
    <t>Buque ventana</t>
  </si>
  <si>
    <t>Esterillada buque puerta y ventana</t>
  </si>
  <si>
    <t>Instalacion de lavamanos y sanitarios</t>
  </si>
  <si>
    <t xml:space="preserve">R. La Guamera 1 </t>
  </si>
  <si>
    <t>Resanada y pintada paredes</t>
  </si>
  <si>
    <t>R. Palo Negro</t>
  </si>
  <si>
    <t>Instalaciones electricas</t>
  </si>
  <si>
    <t>Amina+Matrero+Harverston/abonada</t>
  </si>
  <si>
    <t>Muestra pasto</t>
  </si>
  <si>
    <t>Juego instalacion lavamanos</t>
  </si>
  <si>
    <t>Griferia lavamanos</t>
  </si>
  <si>
    <t>Rodillo</t>
  </si>
  <si>
    <t>Aceite direccion hidraulica</t>
  </si>
  <si>
    <t>800.242-106-2</t>
  </si>
  <si>
    <t>800.242-106-3</t>
  </si>
  <si>
    <t>800.242-106-4</t>
  </si>
  <si>
    <t>Henry Rodriguez Rivera-Herraduras mulares</t>
  </si>
  <si>
    <t>O31</t>
  </si>
  <si>
    <t>R. La Guamera 1 /R. Malabrigo</t>
  </si>
  <si>
    <t>Control malezas de hoja ancha en la ronda/abonada</t>
  </si>
  <si>
    <t>Rayada conrenovador de praderas</t>
  </si>
  <si>
    <t>Alambrador cerca electrica vuelta</t>
  </si>
  <si>
    <t>Pintada  latas tractor</t>
  </si>
  <si>
    <t>Estadiisticas/ventas</t>
  </si>
  <si>
    <t>Traslado Ahorro a la mano</t>
  </si>
  <si>
    <t>Clarena Botero</t>
  </si>
  <si>
    <t>Sembradora/abonadora Lhaura ( de segunda )</t>
  </si>
  <si>
    <t>N/D. Neguvon Polvo</t>
  </si>
  <si>
    <t>S.C.D - 038</t>
  </si>
  <si>
    <t>S.C.D - 037</t>
  </si>
  <si>
    <t>Pago retencion periodo 9</t>
  </si>
  <si>
    <t>BANCOLOMBIA 17/10/19</t>
  </si>
  <si>
    <t>BANCOLOMBIA 23/10/19</t>
  </si>
  <si>
    <t>Ceramicas Quindio - Valeria Ospina Zapata</t>
  </si>
  <si>
    <t>BANCOLOMBIA 25/10/19</t>
  </si>
  <si>
    <t>Colanta N/C ( Devolucion )</t>
  </si>
  <si>
    <t>S.C.D - 034</t>
  </si>
  <si>
    <t>BANCOLOMBIA 30/10/19</t>
  </si>
  <si>
    <t>Comercializadora planeta verde - Gary José Flórez Pérez</t>
  </si>
  <si>
    <t>78.739.229-6</t>
  </si>
  <si>
    <t>BANCOLOMBIA 29/10/19</t>
  </si>
  <si>
    <t>Regent 200</t>
  </si>
  <si>
    <t>Crear publicidad diesño y mercadeo - Ricardo Antonio Sanchez S.</t>
  </si>
  <si>
    <t>BANCOLOMBIA 31/10/19</t>
  </si>
  <si>
    <t>S.C.D - 028</t>
  </si>
  <si>
    <t>BANCOLOMBIA 21/10/19</t>
  </si>
  <si>
    <t>PAGADO 321.060 + 120.000 + 180.000</t>
  </si>
  <si>
    <t>Nestor Benavides</t>
  </si>
  <si>
    <t>Esterilla y trozos de 4 mts</t>
  </si>
  <si>
    <t>R. Palermo 1</t>
  </si>
  <si>
    <t>Lijada y pintada ´paredes</t>
  </si>
  <si>
    <t>Instalaciones hidraulicas</t>
  </si>
  <si>
    <t>Amina+Matrero+Harbeston</t>
  </si>
  <si>
    <t>R.Limatambo 2</t>
  </si>
  <si>
    <t xml:space="preserve">Control malezas de hoja ancha </t>
  </si>
  <si>
    <t>Kilo/mezcla</t>
  </si>
  <si>
    <t>Tuberia y accesorios de 1" y de 3/4" PVC</t>
  </si>
  <si>
    <t>Llave de paso, buje,abrazaders</t>
  </si>
  <si>
    <t>Triplex, trabillas,guarda luz</t>
  </si>
  <si>
    <t>Guarda escobas</t>
  </si>
  <si>
    <t>Traslado nomina nro 22</t>
  </si>
  <si>
    <t>S.C.D - 039</t>
  </si>
  <si>
    <t>En la tarde/noche con tempestad</t>
  </si>
  <si>
    <t>Estadisticas/edeq</t>
  </si>
  <si>
    <t>Fase</t>
  </si>
  <si>
    <t>Fase caida</t>
  </si>
  <si>
    <t>Tatiana Ramos</t>
  </si>
  <si>
    <t>Hore de reporte 6:35 am</t>
  </si>
  <si>
    <t>R. Limatambo 2</t>
  </si>
  <si>
    <t>Siembra pasto estrella por estolones</t>
  </si>
  <si>
    <t>Alambardor cerca electrica</t>
  </si>
  <si>
    <t>R. Trillo 2/R. La Pangola</t>
  </si>
  <si>
    <t>Quem</t>
  </si>
  <si>
    <t>Control Espartillon  y quemada trensa</t>
  </si>
  <si>
    <t>Guillermo Vargas</t>
  </si>
  <si>
    <t>Manguera de 2" C-40 Wiplas</t>
  </si>
  <si>
    <t>Voltimetro de luces</t>
  </si>
  <si>
    <t>Edo Kolosal</t>
  </si>
  <si>
    <t>Empaque caucho ariete</t>
  </si>
  <si>
    <t>S.C.D - 040</t>
  </si>
  <si>
    <t>7.556.702-4</t>
  </si>
  <si>
    <t>R. Tres Casas/R. Malabrigo</t>
  </si>
  <si>
    <t>Lactato de Ringer Erma x 1.500 cc</t>
  </si>
  <si>
    <t>Lima triangulo bellota</t>
  </si>
  <si>
    <t>Tubo  y uniones  de 3/4"  CPVC</t>
  </si>
  <si>
    <t>Tubos y accesorios de 1" PVC</t>
  </si>
  <si>
    <t>Transporte sal Armenia</t>
  </si>
  <si>
    <t>Agua Casa Hacienda Septiembredel 2019</t>
  </si>
  <si>
    <t>Agua Casa La Pangola Septiembre del 2019</t>
  </si>
  <si>
    <t>Agua Casa La Pangola Julio del 2019</t>
  </si>
  <si>
    <t>Agua Casa La Pangola Agosto del 2019</t>
  </si>
  <si>
    <t>7.553.339-1</t>
  </si>
  <si>
    <t>Riel Ducasse x 6 mts y sistema Venetto</t>
  </si>
  <si>
    <t>R. Verdun 1 , R. La Pangola</t>
  </si>
  <si>
    <t>Quemada trensa y puntero</t>
  </si>
  <si>
    <t>Sembradora</t>
  </si>
  <si>
    <t>Lavada pisos y aseo piezas</t>
  </si>
  <si>
    <t>Alambrador cerca de puas/vuelta</t>
  </si>
  <si>
    <t>Arreglo cielo razo salon</t>
  </si>
  <si>
    <t>Contruccion puente quebrada</t>
  </si>
  <si>
    <t>R. Limatambo 1</t>
  </si>
  <si>
    <t>R. El Bosque/R. El Bosquesito</t>
  </si>
  <si>
    <t>Tubos y accesorios de 1" y de 1/2 PVC</t>
  </si>
  <si>
    <t>Guagañada prados</t>
  </si>
  <si>
    <t>Comercial Caldas</t>
  </si>
  <si>
    <t>Arreglo motobomba ZM</t>
  </si>
  <si>
    <t>Espejos con marcos</t>
  </si>
  <si>
    <t>Perchas, toallleros y porta papel baños (juegos)</t>
  </si>
  <si>
    <t>Bolillos de 11/4</t>
  </si>
  <si>
    <t>Cortinas baño</t>
  </si>
  <si>
    <t xml:space="preserve">Herrajes puertas </t>
  </si>
  <si>
    <t>Pagar a Liliana Arango</t>
  </si>
  <si>
    <t>24.329.927-3</t>
  </si>
  <si>
    <t>890.805.168-3</t>
  </si>
  <si>
    <t>41.894.342-9</t>
  </si>
  <si>
    <t>10.068.430-3</t>
  </si>
  <si>
    <t>7.533.339-1</t>
  </si>
  <si>
    <t>Montada cortineros</t>
  </si>
  <si>
    <t>Pagar a Huber Echeverry</t>
  </si>
  <si>
    <t>Estadisca/ventas</t>
  </si>
  <si>
    <t>Hemoparasitos</t>
  </si>
  <si>
    <t xml:space="preserve">R.Palermo Plan </t>
  </si>
  <si>
    <t>Cepas de 3 mts,esterillas</t>
  </si>
  <si>
    <t>Soldadura y tablones corral</t>
  </si>
  <si>
    <t>Tumbada division oficina</t>
  </si>
  <si>
    <t>Desbaratada baño y Closet</t>
  </si>
  <si>
    <t>Chapa</t>
  </si>
  <si>
    <t>Aftogan</t>
  </si>
  <si>
    <t>Neguvon polvo x 200 grms</t>
  </si>
  <si>
    <t>Lazo calibre nro 6</t>
  </si>
  <si>
    <t>Puntilla de 11/2"</t>
  </si>
  <si>
    <t>Puntilla de 2"</t>
  </si>
  <si>
    <t>Kit embolo</t>
  </si>
  <si>
    <t xml:space="preserve">Montada llanta </t>
  </si>
  <si>
    <t>Mts</t>
  </si>
  <si>
    <r>
      <t>Candado intemperie, jab</t>
    </r>
    <r>
      <rPr>
        <sz val="10"/>
        <color theme="1"/>
        <rFont val="Calibri"/>
        <family val="2"/>
        <scheme val="minor"/>
      </rPr>
      <t>oneras y tiradores</t>
    </r>
  </si>
  <si>
    <t>Cerrajeria Todo en Llaves-Hernan Velsquez</t>
  </si>
  <si>
    <t>7.556.056-4</t>
  </si>
  <si>
    <t>Taller de Herreria La Fragua - Henry Rodriguez Rivera</t>
  </si>
  <si>
    <t>Aftogan, Hexagan,Rayovacuna, Coopersol, Ixodimos ,neguvon</t>
  </si>
  <si>
    <t>Estadisticas/Ventas</t>
  </si>
  <si>
    <t>R.Alaska 1</t>
  </si>
  <si>
    <t>Estructura baños de abajo</t>
  </si>
  <si>
    <t>S.C.D -  041</t>
  </si>
  <si>
    <t>S.C.D - 018</t>
  </si>
  <si>
    <t>S.C.D - 020</t>
  </si>
  <si>
    <t>S.C.D - 021</t>
  </si>
  <si>
    <t>S.C.D - 023</t>
  </si>
  <si>
    <t>S.C.D - 032</t>
  </si>
  <si>
    <t xml:space="preserve">Transporte arena </t>
  </si>
  <si>
    <t>S.C.D -  043</t>
  </si>
  <si>
    <t>S.C.D -  045</t>
  </si>
  <si>
    <t>Encomienda Ixodimos y pasajes</t>
  </si>
  <si>
    <t>S.C.D -  046</t>
  </si>
  <si>
    <t>Esterillada baños de abajo</t>
  </si>
  <si>
    <t>R. Chupaderos 1</t>
  </si>
  <si>
    <t>Jesus Alvaran</t>
  </si>
  <si>
    <t>Compudose</t>
  </si>
  <si>
    <t>Pesada lote</t>
  </si>
  <si>
    <t>Ica</t>
  </si>
  <si>
    <t>Clostrigan 2P</t>
  </si>
  <si>
    <t>Puntilla de 2" y alambre liso</t>
  </si>
  <si>
    <t>Contrato prestacion de servicios Noviembre del 2019</t>
  </si>
  <si>
    <t>Transportes Armenia matamalezas y otros</t>
  </si>
  <si>
    <t>Arena de pega,reboque, balastro y cemento</t>
  </si>
  <si>
    <t>S.C.D -O48</t>
  </si>
  <si>
    <t>S.C.D -  047</t>
  </si>
  <si>
    <t>R. El Aguacare</t>
  </si>
  <si>
    <t>Lavada estopas</t>
  </si>
  <si>
    <t>Panaderia Casa Piolines</t>
  </si>
  <si>
    <t>N/D Puntilla de 2"</t>
  </si>
  <si>
    <t>Discos corte, pulidora y soldaura</t>
  </si>
  <si>
    <t>Pago nomina nro 23</t>
  </si>
  <si>
    <t>Torta y gaseosa cumpleaños</t>
  </si>
  <si>
    <t>Manguera aisalante</t>
  </si>
  <si>
    <t>Arreglo chapa candado</t>
  </si>
  <si>
    <t>Regaluador gas</t>
  </si>
  <si>
    <t>Ferreteria y Metalisteria Mis Hijos</t>
  </si>
  <si>
    <t>La Casa del Caucho</t>
  </si>
  <si>
    <t>Tapa radiador tractor</t>
  </si>
  <si>
    <t>Grafadas mangueras</t>
  </si>
  <si>
    <t>Correa ventilador tractor</t>
  </si>
  <si>
    <t>Manguera agua calentador gas</t>
  </si>
  <si>
    <t>Cheque de 1/2, adapatdores PVC de 1/2</t>
  </si>
  <si>
    <t>Manila</t>
  </si>
  <si>
    <t>801.002.185-9</t>
  </si>
  <si>
    <t>1.094.999.472-4</t>
  </si>
  <si>
    <t>18.414.140-6</t>
  </si>
  <si>
    <t>R. Chupaderos 2</t>
  </si>
  <si>
    <t xml:space="preserve">Siembra pasto </t>
  </si>
  <si>
    <t>R. Allaska</t>
  </si>
  <si>
    <t>Cesar Jose Pineda Ortega</t>
  </si>
  <si>
    <t>Estadisticas /Labores gaaderia</t>
  </si>
  <si>
    <t>R. Chupaderos 5</t>
  </si>
  <si>
    <t>Esterillas y vigas de 6 mts</t>
  </si>
  <si>
    <r>
      <t>Aftogan, Hexagan,Rayovacuna, Coopersol,</t>
    </r>
    <r>
      <rPr>
        <sz val="11"/>
        <color rgb="FFFF0000"/>
        <rFont val="Calibri"/>
        <family val="2"/>
        <scheme val="minor"/>
      </rPr>
      <t xml:space="preserve"> Ixodimos</t>
    </r>
    <r>
      <rPr>
        <sz val="11"/>
        <color theme="1"/>
        <rFont val="Calibri"/>
        <family val="2"/>
        <scheme val="minor"/>
      </rPr>
      <t xml:space="preserve"> ,neguvon</t>
    </r>
  </si>
  <si>
    <t>La Palmera</t>
  </si>
  <si>
    <t>Asesoria</t>
  </si>
  <si>
    <t>Estructura baños de arriba</t>
  </si>
  <si>
    <t>Traslado ahorro a la mano</t>
  </si>
  <si>
    <t>Seguridad social empleados Octubre - Noviembre</t>
  </si>
  <si>
    <t>BANCOLOMBIA 01/11/19</t>
  </si>
  <si>
    <t>Energia 23 DE AGOSTO AL 21 DE OCTUBRE</t>
  </si>
  <si>
    <t>BANCOLOMBIA 02/11/19</t>
  </si>
  <si>
    <t>PAGADO 3'826.000 + 376.000</t>
  </si>
  <si>
    <t>BANCOLOMBIA 12/11/19</t>
  </si>
  <si>
    <t>Peleteria Quindio - Fernando Zapata Ospina</t>
  </si>
  <si>
    <t>Made Molduras MA - Clara Ines Arbelaez Osorio</t>
  </si>
  <si>
    <t>Marquesinas Caldas - Luz Dary Sanchez de Garcia</t>
  </si>
  <si>
    <t>Almacen El Carpintero - Jaime Mejia Mejia</t>
  </si>
  <si>
    <t>BANCOLOMBIA 15/11/19</t>
  </si>
  <si>
    <t xml:space="preserve">Traslado caja </t>
  </si>
  <si>
    <t>BANCOLOMBIA 18/11/19</t>
  </si>
  <si>
    <t>BANCOLOMBIA 16/11/19</t>
  </si>
  <si>
    <t>S.C.D - 044</t>
  </si>
  <si>
    <t>Decathlon Colombia S.A.S</t>
  </si>
  <si>
    <t>900.868.271-1</t>
  </si>
  <si>
    <t>BANCOLOMBIA 09/11/19</t>
  </si>
  <si>
    <t>Zapatos Decathlon Susana Vallejo</t>
  </si>
  <si>
    <t>PAGADO 321.060 BANCOLOMBIA 21 OCT + 46.000 BANCOLOMBIA 18 NOV</t>
  </si>
  <si>
    <t>900.197.511-2</t>
  </si>
  <si>
    <t>NO PAGADO FALTA RUT</t>
  </si>
  <si>
    <t>Servicentro Gualanday - Andres Arturo Ramirez Jaramillo</t>
  </si>
  <si>
    <t>Cunetas vias exterans</t>
  </si>
  <si>
    <t>R. El Palamr</t>
  </si>
  <si>
    <t>R. El Cedro Vaga</t>
  </si>
  <si>
    <t>Siembra pasto  Estrella</t>
  </si>
  <si>
    <t>R. Palermo Plan 2 y 3</t>
  </si>
  <si>
    <t>Con Estolon</t>
  </si>
  <si>
    <t>R. Verdun 1 al 5</t>
  </si>
  <si>
    <t>Con sembradora</t>
  </si>
  <si>
    <t>Aplicación biologicos</t>
  </si>
  <si>
    <t>Pegada esterilla</t>
  </si>
  <si>
    <t>Siembra pasto estrella</t>
  </si>
  <si>
    <t>Por estolon</t>
  </si>
  <si>
    <t>Por  Estolon</t>
  </si>
  <si>
    <t>Por Estolon</t>
  </si>
  <si>
    <t>India Monbaza+I. Tanzania+Lordbans</t>
  </si>
  <si>
    <t>Panaderia La Casa del Pandebono</t>
  </si>
  <si>
    <t>Agua brisa en porrones</t>
  </si>
  <si>
    <t>Triturado,atrena de pega y reboque</t>
  </si>
  <si>
    <t>Tuberia conduit, curvas,cajas</t>
  </si>
  <si>
    <t>Puntillas de 2"</t>
  </si>
  <si>
    <t>Tubos de presion de 1" y de 1/2</t>
  </si>
  <si>
    <t>Varillas de 1/4 x 6 mts</t>
  </si>
  <si>
    <t>Panicum M. Monbaza AG</t>
  </si>
  <si>
    <t>Panicum M Tanzania A</t>
  </si>
  <si>
    <t>Brexol</t>
  </si>
  <si>
    <t>Tortas y gaseosas cumpleaños</t>
  </si>
  <si>
    <t>1.023.870.759-8</t>
  </si>
  <si>
    <t>Supermercado Manantial del Quindio- Katherine Salgado Gonzales</t>
  </si>
  <si>
    <t>1.115.063-019-8</t>
  </si>
  <si>
    <t>Embolsador</t>
  </si>
  <si>
    <t>Deshojador</t>
  </si>
  <si>
    <t>Arreglo gato hidraulico</t>
  </si>
  <si>
    <t>Traslado a Oscar Salas</t>
  </si>
  <si>
    <t>Detergente</t>
  </si>
  <si>
    <t>Ganchos cortina baño</t>
  </si>
  <si>
    <t>Lo mejor del Chavo</t>
  </si>
  <si>
    <t>Accesosios PVC de 11/2,3/4,1/2 , pegante</t>
  </si>
  <si>
    <t>Pagara Huber Echeverry</t>
  </si>
  <si>
    <t>Transporte materiales remodelacion desde Montenegro</t>
  </si>
  <si>
    <t>Palermo Falda</t>
  </si>
  <si>
    <t>Analisis pastos</t>
  </si>
  <si>
    <t>Coopersol 22.3% x 500 cc</t>
  </si>
  <si>
    <t>Clostrigan  P Viirbac</t>
  </si>
  <si>
    <t>Cabezote jeringa</t>
  </si>
  <si>
    <t>830.127.368-2</t>
  </si>
  <si>
    <t>Arreglo corrales</t>
  </si>
  <si>
    <t>Aftogan, Clostrisan P,Rayovacuna, Coopersol, Ixodimos ,neguvon</t>
  </si>
  <si>
    <t>Canes Gold x 16 kilos</t>
  </si>
  <si>
    <t>Aguja desechable 16 x1/2</t>
  </si>
  <si>
    <t>Kyrosan ungüento x 220 grms</t>
  </si>
  <si>
    <t>Mantenimiento y aseo sillas y aperos de cabeza</t>
  </si>
  <si>
    <t>S. C.D. - 049</t>
  </si>
  <si>
    <t>S. C.D. - 050</t>
  </si>
  <si>
    <t>Cilindro de gas de 100 lbs completo</t>
  </si>
  <si>
    <t>Orlando Florez</t>
  </si>
  <si>
    <t>Peleteria El Bufalo</t>
  </si>
  <si>
    <t>Panicum M.Monbasa AG</t>
  </si>
  <si>
    <t>Ibsaclos Max*P</t>
  </si>
  <si>
    <t>Led Topluz A60 9W6</t>
  </si>
  <si>
    <t>Lamina espuma 8 mm</t>
  </si>
  <si>
    <t>Lazo rienda</t>
  </si>
  <si>
    <t>Mosquetones</t>
  </si>
  <si>
    <t>Aceite de cocina para biologico</t>
  </si>
  <si>
    <t>Café</t>
  </si>
  <si>
    <t>901.242.179-7</t>
  </si>
  <si>
    <t>16.051.430-0</t>
  </si>
  <si>
    <t>Pago nomima nro 23</t>
  </si>
  <si>
    <t>Vigas de 6 y 8  mts</t>
  </si>
  <si>
    <t>Vaciada  piso baños marriba</t>
  </si>
  <si>
    <t>A C P M</t>
  </si>
  <si>
    <t>Transporte materiales</t>
  </si>
  <si>
    <t>Arena de reboque, alambre dulce,puntilla</t>
  </si>
  <si>
    <t>Tubos y accesorios PVC</t>
  </si>
  <si>
    <t>Universales PVC</t>
  </si>
  <si>
    <t>Aftoga, Clostrisan P, Rayo vacuna,Ixodimos,neguvon</t>
  </si>
  <si>
    <t>Telefonia movil del 17 de Octubre al 16 Noviembre  del 2019</t>
  </si>
  <si>
    <t>Champeada y reboque</t>
  </si>
  <si>
    <t>Sobrebasas y varillones</t>
  </si>
  <si>
    <t xml:space="preserve">R. El Zaman </t>
  </si>
  <si>
    <t>En la ronda</t>
  </si>
  <si>
    <t>890.900.281-4</t>
  </si>
  <si>
    <t>Plasti Herrajes del Quindio S.A.S</t>
  </si>
  <si>
    <t>S. C.D. - 051</t>
  </si>
  <si>
    <t>BANCOLOMBIA 27/11/19</t>
  </si>
  <si>
    <t>BANCOLOMBIA 29/11/19</t>
  </si>
  <si>
    <t>Jairo</t>
  </si>
  <si>
    <t>Champeada y reboque baños arriba</t>
  </si>
  <si>
    <t>Champeada y reboque piesa pazadizo</t>
  </si>
  <si>
    <t>M.C</t>
  </si>
  <si>
    <t>Industrias Haceb</t>
  </si>
  <si>
    <t>Visita tecnica lavadora</t>
  </si>
  <si>
    <t>Azufe</t>
  </si>
  <si>
    <t>Mortero baños</t>
  </si>
  <si>
    <t>Estacionaria # 1</t>
  </si>
  <si>
    <t>Baños abajo</t>
  </si>
  <si>
    <t>Estadisticas/partos</t>
  </si>
  <si>
    <t>Hembra</t>
  </si>
  <si>
    <t>Crio La Majadera</t>
  </si>
  <si>
    <t>Estacionaria R.C. # 2</t>
  </si>
  <si>
    <t>La Ruana</t>
  </si>
  <si>
    <t>Bancolombia</t>
  </si>
  <si>
    <t>Autoservicio Lo Mio de Quimbaya</t>
  </si>
  <si>
    <t>Juan Camilo Zuluaga P</t>
  </si>
  <si>
    <t>Deshoje</t>
  </si>
  <si>
    <t>Ingredeientes Ixocriollo</t>
  </si>
  <si>
    <t>Transferencia AVG</t>
  </si>
  <si>
    <t>Aceite de cocina para biologico ( Ixodimos criollo</t>
  </si>
  <si>
    <t>Jose Rodrigo Orzoco</t>
  </si>
  <si>
    <t>Gratiada motobomba Z M</t>
  </si>
  <si>
    <t>4.346.598-2</t>
  </si>
  <si>
    <t>1.053.846.136-8</t>
  </si>
  <si>
    <t>S-C-D 052</t>
  </si>
  <si>
    <t>S.C. D. - 053</t>
  </si>
  <si>
    <t>R. Verdun/R. La Pangola</t>
  </si>
  <si>
    <t>Estucada</t>
  </si>
  <si>
    <t>Baños segundo piso</t>
  </si>
  <si>
    <t>Cielo razo</t>
  </si>
  <si>
    <t>Padre Chamon</t>
  </si>
  <si>
    <t>En la corona</t>
  </si>
  <si>
    <t>Control Arrozillo</t>
  </si>
  <si>
    <t>Crio La Guajira</t>
  </si>
  <si>
    <t>Esterillas, vigas de 6 y 8 mts</t>
  </si>
  <si>
    <t>Tacos de 3 mts</t>
  </si>
  <si>
    <t>Megludyne x 100 cc</t>
  </si>
  <si>
    <t>Empaque porta aguja</t>
  </si>
  <si>
    <t>Aftogan, Ibsacloss P-Max, Rayolav,Ixocriollo,neguvon</t>
  </si>
  <si>
    <t>Traslado Caja Menor ( Ahorro a la mano )</t>
  </si>
  <si>
    <t>Alambre galvanizado brillante C 18</t>
  </si>
  <si>
    <t>IVG</t>
  </si>
  <si>
    <t>Pagar a Alirio Pescador</t>
  </si>
  <si>
    <t>FEM-63</t>
  </si>
  <si>
    <t>Venta guadua ( Trasladada a Oscar Fernando Salas )</t>
  </si>
  <si>
    <t>Enchapada ducha</t>
  </si>
  <si>
    <t>Aftogan, Ibsaclos P-Max, Rayolav,Ixocriollo,neguvon</t>
  </si>
  <si>
    <t>R. Los Yarumos/Maiz</t>
  </si>
  <si>
    <t>Pintada</t>
  </si>
  <si>
    <t>Baños y oiezassegundo piso</t>
  </si>
  <si>
    <t>Esdisticas/precipitacion</t>
  </si>
  <si>
    <t>JuanManuel Gutierrrez Montes</t>
  </si>
  <si>
    <t xml:space="preserve">Accesorios PVC sanitaria de 4",3",2 " y 11/2 </t>
  </si>
  <si>
    <t>Binda boquilla, Impadoc</t>
  </si>
  <si>
    <t>Intervinilo, pintulux,brocha,varsolcinta enmascarar,</t>
  </si>
  <si>
    <t>Guardabarros completos,pellones y guaracas</t>
  </si>
  <si>
    <t>Ferlizante DAP Precisa</t>
  </si>
  <si>
    <t>Manila marina nro 8</t>
  </si>
  <si>
    <t>Invertrina 200 EC</t>
  </si>
  <si>
    <t>Sulfallidol ungüento por 100 grms</t>
  </si>
  <si>
    <t>Cosmocel 28-38-10</t>
  </si>
  <si>
    <t xml:space="preserve">SulK-Zinc G x 20 </t>
  </si>
  <si>
    <t>Mezcladores duchas y rejillas baños</t>
  </si>
  <si>
    <t>Alambre nro 12, cajas 2x4,tomas dobles y swiches</t>
  </si>
  <si>
    <t>O375</t>
  </si>
  <si>
    <t>N/C empaque porta aguja</t>
  </si>
  <si>
    <t xml:space="preserve">Rentasal Ceba Ocaso del 4 % </t>
  </si>
  <si>
    <t>Pagar a Ignacio Vallejo Gutierrez</t>
  </si>
  <si>
    <t>900.129.168-10</t>
  </si>
  <si>
    <t>Cepas de 6 y 8 mts</t>
  </si>
  <si>
    <t>Calibracion bascula ganadera</t>
  </si>
  <si>
    <t>Julian Estrada</t>
  </si>
  <si>
    <t>Bultos</t>
  </si>
  <si>
    <t>890.904.478-9</t>
  </si>
  <si>
    <t>Ferremaderas del Café - Luis Fernando Salazar Gutierrez</t>
  </si>
  <si>
    <t>Pivijay-Magdalena</t>
  </si>
  <si>
    <t>Flunixina x 100 cc</t>
  </si>
  <si>
    <t>Fumigadora Prada Tipo R1 x 10 lts</t>
  </si>
  <si>
    <t>Elementos aseo personal y aseo casa</t>
  </si>
  <si>
    <t>Baños primer piso</t>
  </si>
  <si>
    <t>I V G</t>
  </si>
  <si>
    <t>Contrato prestacion de servicios Diciembre del 2019</t>
  </si>
  <si>
    <t>Pago retencion periodo 10</t>
  </si>
  <si>
    <t>BANCOLOMBIA 20/11/19</t>
  </si>
  <si>
    <t>BANCOLOMBIA 22/11/19</t>
  </si>
  <si>
    <t>Produgan S.A.S</t>
  </si>
  <si>
    <t>R. El Aguacate/R. La Batea</t>
  </si>
  <si>
    <t>Ruben Ernesto Tombe Rivera</t>
  </si>
  <si>
    <t>Elias Jimenez</t>
  </si>
  <si>
    <t>Traslado nomina nro 25</t>
  </si>
  <si>
    <t>BANCOLOMBIA 14/12/19</t>
  </si>
  <si>
    <t>BANCOLOMBIA 15/12/19</t>
  </si>
  <si>
    <t>BANCOLOMBIA 13/12/19</t>
  </si>
  <si>
    <t>Agromaquinas</t>
  </si>
  <si>
    <t>Compra 19 machos de levante</t>
  </si>
  <si>
    <t>Acoples saniarios y lavamanos,llave</t>
  </si>
  <si>
    <t>Flotador tanque alto, insertos y ceguetas</t>
  </si>
  <si>
    <t>Reparacion yoyo, tuerca y patin</t>
  </si>
  <si>
    <t>OO61</t>
  </si>
  <si>
    <t>En la  tarde y noche</t>
  </si>
  <si>
    <t>Gravilla y transporte</t>
  </si>
  <si>
    <t>Arena de pega, reboque y transporte</t>
  </si>
  <si>
    <t>Fijamix</t>
  </si>
  <si>
    <t>Los presto Susana Vallejo -  NO PAGADO FALTA RUT</t>
  </si>
  <si>
    <t>BANCOLOMBIA 09/12/19</t>
  </si>
  <si>
    <t>DAVIVIENDA 28/01/19</t>
  </si>
  <si>
    <t>DAVIVIENDA 09/02/19</t>
  </si>
  <si>
    <t>DAVIVIENDA 22/03/19</t>
  </si>
  <si>
    <t>BANCOLOMBIA 29/03/19</t>
  </si>
  <si>
    <t>DAVIVIENDA 28/03/19</t>
  </si>
  <si>
    <t>DAVIVIENDA 09/03/19</t>
  </si>
  <si>
    <t>DAVIVIENDA 13/03/19</t>
  </si>
  <si>
    <t>BANCOLOMBIA 22/03/19</t>
  </si>
  <si>
    <t>DAVIVIENDA 20/03/19</t>
  </si>
  <si>
    <t>BANCOLOMBIA 18/03/19</t>
  </si>
  <si>
    <t>DAVIVIENDA 19/03/19</t>
  </si>
  <si>
    <t>DAVIVIENDA 23/03/19</t>
  </si>
  <si>
    <t>BANCOLOMBIA 05/04/19</t>
  </si>
  <si>
    <t>DAVIVIENDA 02/04/19</t>
  </si>
  <si>
    <t>DAVIVIENDA 05/04/19</t>
  </si>
  <si>
    <t xml:space="preserve">DAVIVIENDA 06/04/19 </t>
  </si>
  <si>
    <t>BANCOLOMBIA 09/04/19</t>
  </si>
  <si>
    <t>24.803..670-9</t>
  </si>
  <si>
    <t>890.122.566-1</t>
  </si>
  <si>
    <t>Fabio Augusto Santana Velasquez</t>
  </si>
  <si>
    <t>79.187.415-3</t>
  </si>
  <si>
    <t>2 Pellones, 2 Guaracas y 2 Pares de guardabarros con estribos</t>
  </si>
  <si>
    <t>S-C-D - 042</t>
  </si>
  <si>
    <t>S-C-D - 055</t>
  </si>
  <si>
    <t>S-C-D - 057</t>
  </si>
  <si>
    <t>Juan Manuel Gutierrez Montes</t>
  </si>
  <si>
    <t>Ursa ( aceite tractor )</t>
  </si>
  <si>
    <t>S. C.D. - 058</t>
  </si>
  <si>
    <t>S. C.D. - 059</t>
  </si>
  <si>
    <t>Pintor baños y piezas</t>
  </si>
  <si>
    <t>Segundo piso</t>
  </si>
  <si>
    <t>Peleteria Quindio</t>
  </si>
  <si>
    <t>Quindiaguas</t>
  </si>
  <si>
    <t>Clavos herrar Derby</t>
  </si>
  <si>
    <t>Sello mecanico RL 11/4</t>
  </si>
  <si>
    <t>1-170974</t>
  </si>
  <si>
    <t>1-170975</t>
  </si>
  <si>
    <t>1-170976</t>
  </si>
  <si>
    <t>1-170977</t>
  </si>
  <si>
    <t>1-170978</t>
  </si>
  <si>
    <t>1-170973</t>
  </si>
  <si>
    <t>51.821.419-0</t>
  </si>
  <si>
    <t>Cilindro de gas x 40 libras</t>
  </si>
  <si>
    <t>Accesorios PVC sanitaria de,3",2 ", llave de paso y limpiador</t>
  </si>
  <si>
    <t>Gasolina Nissan</t>
  </si>
  <si>
    <t>Roberto Antonio  Diez Villada</t>
  </si>
  <si>
    <t>Agua Casa Hacienda Octubre del 2019</t>
  </si>
  <si>
    <t>Agua Casa La Pangola Octubre del 2019</t>
  </si>
  <si>
    <t>Prima segundo semestre 2.019</t>
  </si>
  <si>
    <t>Hexagan,Rayovacuna,Coopersol</t>
  </si>
  <si>
    <t>Pivijay</t>
  </si>
  <si>
    <t>9-12/01 al 19</t>
  </si>
  <si>
    <t>M.C.</t>
  </si>
  <si>
    <t>R.Miravelle/R. Malabrigo</t>
  </si>
  <si>
    <t xml:space="preserve">Montada puerta </t>
  </si>
  <si>
    <t>R. El Limon</t>
  </si>
  <si>
    <t>Montada lavamanos y sanitarios</t>
  </si>
  <si>
    <t>Nestor Jimenez</t>
  </si>
  <si>
    <t>Valvulas desague y T 2"PVC</t>
  </si>
  <si>
    <t>Tubo PVC de 3/4 agua caliente</t>
  </si>
  <si>
    <t xml:space="preserve">Llaves lavamanos y de paso, interruptores conmutables,accesoros 1/2 </t>
  </si>
  <si>
    <t>Yilbeto Laguna Sanchez</t>
  </si>
  <si>
    <t>R. C. nro 2</t>
  </si>
  <si>
    <t>Pintasda cuarto</t>
  </si>
  <si>
    <t>Industrias Haceb S.A.</t>
  </si>
  <si>
    <t>Bomba drenado,filtros atrapa lanas,Correa en V y M de O</t>
  </si>
  <si>
    <t>Traslado caja -ahorro a la mano</t>
  </si>
  <si>
    <t>Instalacion accesorios</t>
  </si>
  <si>
    <t>Guadañero cercas</t>
  </si>
  <si>
    <t>Esterilla  y vigas de 6 mts</t>
  </si>
  <si>
    <t>Plancha primer piso</t>
  </si>
  <si>
    <t>R.El Indial/Maiz</t>
  </si>
  <si>
    <t>Luz Neybi Moreno Bedoya</t>
  </si>
  <si>
    <t>Gasolina guadaña</t>
  </si>
  <si>
    <t>Discos pulidora madera y tornillos Draywall</t>
  </si>
  <si>
    <t>Aceite de T</t>
  </si>
  <si>
    <t xml:space="preserve">Asesoria Sector Agropecuario Credito </t>
  </si>
  <si>
    <t>SFA CEBAR S.A.S</t>
  </si>
  <si>
    <t>830.065.179-1</t>
  </si>
  <si>
    <t>BANCOLOMBIA 20/12/19</t>
  </si>
  <si>
    <t>BANCOLOMBIA 23/12/19</t>
  </si>
  <si>
    <t>Hierros de Occidente Ferreteria S.A.S</t>
  </si>
  <si>
    <t>BANCOLOMBIA 27/12/19</t>
  </si>
  <si>
    <t>O379</t>
  </si>
  <si>
    <t>Energia 22 DE OCTUBRE AL 19 DE DICIEMBRE</t>
  </si>
  <si>
    <t>Almacen y Taller Moto Arles</t>
  </si>
  <si>
    <t>Supermercado Manantial del Quindio</t>
  </si>
  <si>
    <t>Alkomprar</t>
  </si>
  <si>
    <t>Ferreteria 2000</t>
  </si>
  <si>
    <t>Motores Electricos y Electroferreteria</t>
  </si>
  <si>
    <t>Jhon Jairo Villegas</t>
  </si>
  <si>
    <t>Drogueria Humanitaria</t>
  </si>
  <si>
    <t>Repuestos y M de O moto Honda 185</t>
  </si>
  <si>
    <t>Elementos aseo  aseo casa y azucar colibries</t>
  </si>
  <si>
    <t>Porron con agua x 20 lts</t>
  </si>
  <si>
    <t>Impresora multifuncional HP 2675</t>
  </si>
  <si>
    <t>Adpatadores PVC estacionaria de 1"</t>
  </si>
  <si>
    <t>Cesantia y vacaciones 2.019</t>
  </si>
  <si>
    <t>Intereses a las cesantias 2.019</t>
  </si>
  <si>
    <t>Traslado nomina nro 26</t>
  </si>
  <si>
    <t>Embobinada y cambio rodamientos moto bomba</t>
  </si>
  <si>
    <t>Sutura y droga Fanfarron</t>
  </si>
  <si>
    <t>Droga Fanfarron</t>
  </si>
  <si>
    <t>Gasolina moto (mandado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</si>
</sst>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$&quot;\ * #,##0_-;\-&quot;$&quot;\ * #,##0_-;_-&quot;$&quot;\ * &quot;-&quot;_-;_-@_-"/>
    <numFmt numFmtId="41" formatCode="_-* #,##0_-;\-* #,##0_-;_-* &quot;-&quot;_-;_-@_-"/>
    <numFmt numFmtId="164" formatCode="&quot;$&quot;\ #,##0_);[Red]\(&quot;$&quot;\ #,##0\)"/>
    <numFmt numFmtId="165" formatCode="_(&quot;$&quot;\ * #,##0_);_(&quot;$&quot;\ * \(#,##0\);_(&quot;$&quot;\ * &quot;-&quot;_);_(@_)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_-&quot;$&quot;* #,##0.00_-;\-&quot;$&quot;* #,##0.00_-;_-&quot;$&quot;* &quot;-&quot;??_-;_-@_-"/>
    <numFmt numFmtId="169" formatCode="&quot;$&quot;#,##0_);[Red]\(&quot;$&quot;#,##0\)"/>
    <numFmt numFmtId="170" formatCode="_(&quot;$&quot;* #,##0.00_);_(&quot;$&quot;* \(#,##0.00\);_(&quot;$&quot;* &quot;-&quot;??_);_(@_)"/>
    <numFmt numFmtId="171" formatCode="[$-F800]dddd\,\ mmmm\ dd\,\ yyyy"/>
    <numFmt numFmtId="172" formatCode="[$-240A]ddd\,\ dd\ mmm\ yy"/>
    <numFmt numFmtId="173" formatCode="&quot;$&quot;\ #,##0.00"/>
    <numFmt numFmtId="174" formatCode="_(&quot;$&quot;\ * #,##0.00_);_(&quot;$&quot;\ * \(#,##0.00\);_(&quot;$&quot;\ * &quot;-&quot;_);_(@_)"/>
    <numFmt numFmtId="175" formatCode="0.0%"/>
    <numFmt numFmtId="176" formatCode="&quot;$&quot;\ #,##0"/>
    <numFmt numFmtId="177" formatCode="_(* #,##0.0_);_(* \(#,##0.0\);_(* &quot;-&quot;??_);_(@_)"/>
    <numFmt numFmtId="178" formatCode="&quot;$&quot;#,##0"/>
    <numFmt numFmtId="179" formatCode="dd/mm/yy;@"/>
    <numFmt numFmtId="180" formatCode="&quot;$&quot;#,##0.00"/>
    <numFmt numFmtId="181" formatCode="_-&quot;$&quot;* #,##0_-;\-&quot;$&quot;* #,##0_-;_-&quot;$&quot;* &quot;-&quot;??_-;_-@_-"/>
    <numFmt numFmtId="182" formatCode="0.0"/>
    <numFmt numFmtId="183" formatCode="_(&quot;$&quot;* #,##0_);_(&quot;$&quot;* \(#,##0\);_(&quot;$&quot;* &quot;-&quot;??_);_(@_)"/>
    <numFmt numFmtId="184" formatCode="_(* #,##0_);_(* \(#,##0\);_(* &quot;-&quot;??_);_(@_)"/>
    <numFmt numFmtId="185" formatCode="_-&quot;$&quot;\ * #,##0.0_-;\-&quot;$&quot;\ * #,##0.0_-;_-&quot;$&quot;\ * &quot;-&quot;_-;_-@_-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 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4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</cellStyleXfs>
  <cellXfs count="768">
    <xf numFmtId="0" fontId="0" fillId="0" borderId="0" xfId="0"/>
    <xf numFmtId="0" fontId="0" fillId="0" borderId="1" xfId="0" applyBorder="1"/>
    <xf numFmtId="0" fontId="3" fillId="0" borderId="1" xfId="0" applyFont="1" applyFill="1" applyBorder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42" fontId="0" fillId="0" borderId="1" xfId="1" applyNumberFormat="1" applyFont="1" applyBorder="1"/>
    <xf numFmtId="42" fontId="0" fillId="0" borderId="0" xfId="1" applyNumberFormat="1" applyFont="1"/>
    <xf numFmtId="42" fontId="1" fillId="0" borderId="1" xfId="1" applyNumberFormat="1" applyFont="1" applyBorder="1"/>
    <xf numFmtId="1" fontId="1" fillId="0" borderId="1" xfId="0" applyNumberFormat="1" applyFont="1" applyBorder="1"/>
    <xf numFmtId="1" fontId="0" fillId="0" borderId="1" xfId="0" applyNumberFormat="1" applyBorder="1"/>
    <xf numFmtId="0" fontId="0" fillId="0" borderId="1" xfId="0" applyFill="1" applyBorder="1"/>
    <xf numFmtId="0" fontId="0" fillId="3" borderId="1" xfId="0" applyFill="1" applyBorder="1"/>
    <xf numFmtId="1" fontId="3" fillId="0" borderId="1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42" fontId="1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1" xfId="0" applyFill="1" applyBorder="1" applyAlignment="1">
      <alignment horizontal="center"/>
    </xf>
    <xf numFmtId="41" fontId="3" fillId="0" borderId="0" xfId="0" applyNumberFormat="1" applyFont="1"/>
    <xf numFmtId="41" fontId="0" fillId="0" borderId="0" xfId="0" applyNumberFormat="1"/>
    <xf numFmtId="42" fontId="0" fillId="0" borderId="0" xfId="1" applyFont="1"/>
    <xf numFmtId="0" fontId="0" fillId="0" borderId="0" xfId="0" applyFill="1"/>
    <xf numFmtId="42" fontId="0" fillId="0" borderId="0" xfId="1" applyFont="1" applyFill="1"/>
    <xf numFmtId="0" fontId="1" fillId="0" borderId="2" xfId="0" applyFont="1" applyBorder="1" applyAlignment="1"/>
    <xf numFmtId="41" fontId="0" fillId="0" borderId="3" xfId="0" applyNumberFormat="1" applyBorder="1" applyAlignment="1"/>
    <xf numFmtId="0" fontId="0" fillId="0" borderId="5" xfId="0" applyBorder="1" applyAlignment="1">
      <alignment horizontal="center"/>
    </xf>
    <xf numFmtId="41" fontId="0" fillId="0" borderId="6" xfId="0" applyNumberFormat="1" applyBorder="1"/>
    <xf numFmtId="42" fontId="0" fillId="0" borderId="7" xfId="1" applyFont="1" applyBorder="1" applyAlignment="1">
      <alignment horizontal="center"/>
    </xf>
    <xf numFmtId="0" fontId="1" fillId="0" borderId="2" xfId="0" applyFont="1" applyBorder="1"/>
    <xf numFmtId="0" fontId="0" fillId="0" borderId="3" xfId="0" applyBorder="1"/>
    <xf numFmtId="41" fontId="1" fillId="0" borderId="3" xfId="0" applyNumberFormat="1" applyFont="1" applyBorder="1"/>
    <xf numFmtId="0" fontId="0" fillId="0" borderId="6" xfId="0" applyBorder="1" applyAlignment="1">
      <alignment horizontal="center"/>
    </xf>
    <xf numFmtId="41" fontId="0" fillId="0" borderId="6" xfId="0" applyNumberFormat="1" applyBorder="1" applyAlignment="1">
      <alignment horizontal="center"/>
    </xf>
    <xf numFmtId="41" fontId="1" fillId="0" borderId="2" xfId="0" applyNumberFormat="1" applyFont="1" applyBorder="1"/>
    <xf numFmtId="41" fontId="0" fillId="0" borderId="5" xfId="0" applyNumberFormat="1" applyBorder="1" applyAlignment="1">
      <alignment horizontal="center"/>
    </xf>
    <xf numFmtId="0" fontId="5" fillId="0" borderId="0" xfId="0" applyFont="1" applyAlignment="1">
      <alignment horizontal="right"/>
    </xf>
    <xf numFmtId="41" fontId="4" fillId="4" borderId="0" xfId="0" applyNumberFormat="1" applyFont="1" applyFill="1"/>
    <xf numFmtId="1" fontId="3" fillId="0" borderId="1" xfId="0" applyNumberFormat="1" applyFont="1" applyFill="1" applyBorder="1" applyAlignment="1" applyProtection="1">
      <alignment horizontal="center"/>
      <protection locked="0"/>
    </xf>
    <xf numFmtId="1" fontId="1" fillId="2" borderId="1" xfId="0" applyNumberFormat="1" applyFont="1" applyFill="1" applyBorder="1" applyAlignment="1" applyProtection="1">
      <alignment horizontal="center"/>
      <protection locked="0"/>
    </xf>
    <xf numFmtId="0" fontId="3" fillId="0" borderId="1" xfId="0" applyFont="1" applyBorder="1" applyProtection="1"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2" fontId="0" fillId="0" borderId="1" xfId="1" applyFont="1" applyBorder="1" applyProtection="1">
      <protection locked="0"/>
    </xf>
    <xf numFmtId="42" fontId="1" fillId="2" borderId="1" xfId="1" applyFont="1" applyFill="1" applyBorder="1" applyAlignment="1" applyProtection="1">
      <alignment horizontal="center"/>
      <protection locked="0"/>
    </xf>
    <xf numFmtId="42" fontId="0" fillId="3" borderId="1" xfId="1" applyFont="1" applyFill="1" applyBorder="1" applyAlignment="1" applyProtection="1">
      <alignment horizontal="center"/>
      <protection locked="0"/>
    </xf>
    <xf numFmtId="42" fontId="0" fillId="3" borderId="1" xfId="1" applyFont="1" applyFill="1" applyBorder="1" applyProtection="1">
      <protection locked="0"/>
    </xf>
    <xf numFmtId="0" fontId="3" fillId="0" borderId="1" xfId="0" applyFont="1" applyFill="1" applyBorder="1" applyAlignment="1" applyProtection="1">
      <alignment horizontal="center"/>
      <protection locked="0"/>
    </xf>
    <xf numFmtId="41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/>
      <protection locked="0"/>
    </xf>
    <xf numFmtId="42" fontId="0" fillId="4" borderId="1" xfId="1" applyFont="1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171" fontId="1" fillId="2" borderId="1" xfId="0" applyNumberFormat="1" applyFont="1" applyFill="1" applyBorder="1" applyAlignment="1" applyProtection="1">
      <alignment horizontal="center"/>
      <protection locked="0"/>
    </xf>
    <xf numFmtId="171" fontId="0" fillId="0" borderId="1" xfId="0" applyNumberFormat="1" applyFont="1" applyBorder="1" applyProtection="1">
      <protection locked="0"/>
    </xf>
    <xf numFmtId="0" fontId="0" fillId="0" borderId="8" xfId="0" applyBorder="1" applyProtection="1">
      <protection locked="0"/>
    </xf>
    <xf numFmtId="172" fontId="7" fillId="0" borderId="1" xfId="0" applyNumberFormat="1" applyFont="1" applyFill="1" applyBorder="1" applyAlignment="1" applyProtection="1">
      <alignment horizontal="center"/>
      <protection locked="0"/>
    </xf>
    <xf numFmtId="0" fontId="0" fillId="5" borderId="1" xfId="0" applyFill="1" applyBorder="1"/>
    <xf numFmtId="0" fontId="1" fillId="6" borderId="1" xfId="0" applyFont="1" applyFill="1" applyBorder="1"/>
    <xf numFmtId="0" fontId="0" fillId="0" borderId="1" xfId="0" applyFill="1" applyBorder="1" applyProtection="1">
      <protection locked="0"/>
    </xf>
    <xf numFmtId="166" fontId="0" fillId="0" borderId="0" xfId="0" applyNumberFormat="1"/>
    <xf numFmtId="0" fontId="0" fillId="0" borderId="9" xfId="0" applyBorder="1" applyProtection="1">
      <protection locked="0"/>
    </xf>
    <xf numFmtId="166" fontId="0" fillId="0" borderId="1" xfId="0" applyNumberFormat="1" applyBorder="1"/>
    <xf numFmtId="166" fontId="8" fillId="0" borderId="1" xfId="0" applyNumberFormat="1" applyFont="1" applyBorder="1"/>
    <xf numFmtId="173" fontId="0" fillId="0" borderId="1" xfId="0" applyNumberFormat="1" applyBorder="1"/>
    <xf numFmtId="173" fontId="0" fillId="0" borderId="1" xfId="0" applyNumberFormat="1" applyBorder="1" applyAlignment="1">
      <alignment horizontal="right"/>
    </xf>
    <xf numFmtId="166" fontId="0" fillId="0" borderId="1" xfId="0" applyNumberFormat="1" applyFill="1" applyBorder="1"/>
    <xf numFmtId="0" fontId="0" fillId="0" borderId="0" xfId="0" applyFill="1" applyBorder="1" applyProtection="1">
      <protection locked="0"/>
    </xf>
    <xf numFmtId="0" fontId="0" fillId="8" borderId="1" xfId="0" applyFill="1" applyBorder="1"/>
    <xf numFmtId="0" fontId="0" fillId="8" borderId="1" xfId="0" applyFill="1" applyBorder="1" applyProtection="1">
      <protection locked="0"/>
    </xf>
    <xf numFmtId="42" fontId="0" fillId="0" borderId="0" xfId="1" applyNumberFormat="1" applyFont="1" applyBorder="1"/>
    <xf numFmtId="166" fontId="8" fillId="0" borderId="1" xfId="0" applyNumberFormat="1" applyFont="1" applyFill="1" applyBorder="1"/>
    <xf numFmtId="41" fontId="0" fillId="8" borderId="1" xfId="0" applyNumberFormat="1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0" borderId="9" xfId="0" applyBorder="1"/>
    <xf numFmtId="173" fontId="9" fillId="0" borderId="1" xfId="0" applyNumberFormat="1" applyFont="1" applyBorder="1"/>
    <xf numFmtId="173" fontId="9" fillId="0" borderId="1" xfId="0" applyNumberFormat="1" applyFont="1" applyBorder="1" applyAlignment="1">
      <alignment horizontal="right"/>
    </xf>
    <xf numFmtId="166" fontId="9" fillId="0" borderId="1" xfId="0" applyNumberFormat="1" applyFont="1" applyFill="1" applyBorder="1"/>
    <xf numFmtId="167" fontId="0" fillId="8" borderId="1" xfId="0" applyNumberFormat="1" applyFill="1" applyBorder="1"/>
    <xf numFmtId="166" fontId="0" fillId="0" borderId="0" xfId="0" applyNumberFormat="1" applyFill="1" applyBorder="1"/>
    <xf numFmtId="173" fontId="0" fillId="0" borderId="1" xfId="0" applyNumberFormat="1" applyBorder="1" applyAlignment="1" applyProtection="1">
      <alignment horizontal="right"/>
      <protection locked="0"/>
    </xf>
    <xf numFmtId="3" fontId="0" fillId="0" borderId="1" xfId="0" applyNumberFormat="1" applyFill="1" applyBorder="1" applyAlignment="1" applyProtection="1">
      <alignment horizontal="right"/>
    </xf>
    <xf numFmtId="0" fontId="8" fillId="0" borderId="1" xfId="0" applyFont="1" applyBorder="1"/>
    <xf numFmtId="3" fontId="0" fillId="0" borderId="1" xfId="0" applyNumberFormat="1" applyBorder="1"/>
    <xf numFmtId="2" fontId="0" fillId="0" borderId="1" xfId="0" applyNumberFormat="1" applyBorder="1" applyProtection="1">
      <protection locked="0"/>
    </xf>
    <xf numFmtId="2" fontId="0" fillId="0" borderId="1" xfId="0" applyNumberFormat="1" applyBorder="1"/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6" fontId="9" fillId="0" borderId="1" xfId="0" applyNumberFormat="1" applyFont="1" applyBorder="1"/>
    <xf numFmtId="166" fontId="0" fillId="8" borderId="1" xfId="0" applyNumberFormat="1" applyFill="1" applyBorder="1"/>
    <xf numFmtId="1" fontId="8" fillId="3" borderId="1" xfId="0" applyNumberFormat="1" applyFont="1" applyFill="1" applyBorder="1" applyAlignment="1">
      <alignment horizontal="center"/>
    </xf>
    <xf numFmtId="2" fontId="0" fillId="8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2" fontId="3" fillId="0" borderId="1" xfId="0" applyNumberFormat="1" applyFont="1" applyFill="1" applyBorder="1" applyAlignment="1" applyProtection="1">
      <alignment horizontal="center"/>
      <protection locked="0"/>
    </xf>
    <xf numFmtId="167" fontId="0" fillId="0" borderId="1" xfId="0" applyNumberFormat="1" applyBorder="1"/>
    <xf numFmtId="0" fontId="0" fillId="0" borderId="0" xfId="0" applyBorder="1" applyProtection="1">
      <protection locked="0"/>
    </xf>
    <xf numFmtId="166" fontId="0" fillId="0" borderId="1" xfId="1" applyNumberFormat="1" applyFont="1" applyBorder="1" applyProtection="1">
      <protection locked="0"/>
    </xf>
    <xf numFmtId="166" fontId="3" fillId="0" borderId="1" xfId="0" applyNumberFormat="1" applyFont="1" applyFill="1" applyBorder="1" applyAlignment="1" applyProtection="1">
      <alignment horizontal="center"/>
      <protection locked="0"/>
    </xf>
    <xf numFmtId="166" fontId="0" fillId="0" borderId="1" xfId="0" applyNumberFormat="1" applyBorder="1" applyProtection="1">
      <protection locked="0"/>
    </xf>
    <xf numFmtId="166" fontId="0" fillId="8" borderId="1" xfId="1" applyNumberFormat="1" applyFont="1" applyFill="1" applyBorder="1" applyProtection="1">
      <protection locked="0"/>
    </xf>
    <xf numFmtId="174" fontId="0" fillId="0" borderId="1" xfId="1" applyNumberFormat="1" applyFont="1" applyFill="1" applyBorder="1" applyProtection="1">
      <protection locked="0"/>
    </xf>
    <xf numFmtId="9" fontId="1" fillId="0" borderId="0" xfId="3" applyFont="1"/>
    <xf numFmtId="0" fontId="0" fillId="0" borderId="12" xfId="0" applyFill="1" applyBorder="1" applyAlignment="1">
      <alignment horizontal="center"/>
    </xf>
    <xf numFmtId="9" fontId="2" fillId="0" borderId="0" xfId="3" applyFont="1"/>
    <xf numFmtId="9" fontId="0" fillId="0" borderId="0" xfId="3" applyFont="1"/>
    <xf numFmtId="175" fontId="1" fillId="0" borderId="0" xfId="3" applyNumberFormat="1" applyFont="1"/>
    <xf numFmtId="0" fontId="0" fillId="0" borderId="0" xfId="0" applyFont="1"/>
    <xf numFmtId="175" fontId="2" fillId="0" borderId="0" xfId="3" applyNumberFormat="1" applyFont="1"/>
    <xf numFmtId="0" fontId="0" fillId="7" borderId="1" xfId="0" applyFill="1" applyBorder="1"/>
    <xf numFmtId="41" fontId="0" fillId="0" borderId="1" xfId="0" applyNumberFormat="1" applyFill="1" applyBorder="1" applyAlignment="1" applyProtection="1">
      <alignment horizontal="right"/>
      <protection locked="0"/>
    </xf>
    <xf numFmtId="1" fontId="0" fillId="4" borderId="1" xfId="0" applyNumberFormat="1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Protection="1">
      <protection locked="0"/>
    </xf>
    <xf numFmtId="173" fontId="0" fillId="0" borderId="1" xfId="0" applyNumberFormat="1" applyBorder="1" applyAlignment="1" applyProtection="1">
      <alignment horizontal="center"/>
      <protection locked="0"/>
    </xf>
    <xf numFmtId="173" fontId="0" fillId="4" borderId="1" xfId="0" applyNumberFormat="1" applyFill="1" applyBorder="1" applyAlignment="1" applyProtection="1">
      <alignment horizontal="center"/>
      <protection locked="0"/>
    </xf>
    <xf numFmtId="173" fontId="0" fillId="0" borderId="1" xfId="0" applyNumberFormat="1" applyFill="1" applyBorder="1" applyAlignment="1" applyProtection="1">
      <alignment horizontal="center"/>
      <protection locked="0"/>
    </xf>
    <xf numFmtId="173" fontId="0" fillId="0" borderId="1" xfId="0" applyNumberFormat="1" applyBorder="1" applyAlignment="1">
      <alignment horizontal="center"/>
    </xf>
    <xf numFmtId="0" fontId="9" fillId="0" borderId="1" xfId="0" applyFont="1" applyBorder="1"/>
    <xf numFmtId="42" fontId="0" fillId="0" borderId="1" xfId="1" applyFont="1" applyBorder="1" applyAlignment="1" applyProtection="1">
      <alignment horizontal="right"/>
      <protection locked="0"/>
    </xf>
    <xf numFmtId="2" fontId="0" fillId="0" borderId="1" xfId="0" applyNumberFormat="1" applyFill="1" applyBorder="1" applyProtection="1">
      <protection locked="0"/>
    </xf>
    <xf numFmtId="1" fontId="0" fillId="10" borderId="1" xfId="0" applyNumberFormat="1" applyFill="1" applyBorder="1" applyAlignment="1">
      <alignment horizontal="center"/>
    </xf>
    <xf numFmtId="166" fontId="0" fillId="0" borderId="1" xfId="1" applyNumberFormat="1" applyFont="1" applyFill="1" applyBorder="1" applyProtection="1">
      <protection locked="0"/>
    </xf>
    <xf numFmtId="41" fontId="0" fillId="4" borderId="1" xfId="0" applyNumberFormat="1" applyFill="1" applyBorder="1" applyAlignment="1" applyProtection="1">
      <alignment horizontal="right"/>
      <protection locked="0"/>
    </xf>
    <xf numFmtId="167" fontId="0" fillId="4" borderId="1" xfId="0" applyNumberFormat="1" applyFill="1" applyBorder="1"/>
    <xf numFmtId="0" fontId="0" fillId="4" borderId="1" xfId="0" applyFill="1" applyBorder="1" applyAlignment="1">
      <alignment horizontal="center"/>
    </xf>
    <xf numFmtId="166" fontId="0" fillId="4" borderId="1" xfId="0" applyNumberFormat="1" applyFill="1" applyBorder="1"/>
    <xf numFmtId="177" fontId="0" fillId="0" borderId="1" xfId="0" applyNumberFormat="1" applyBorder="1"/>
    <xf numFmtId="167" fontId="0" fillId="0" borderId="1" xfId="0" applyNumberFormat="1" applyFill="1" applyBorder="1"/>
    <xf numFmtId="0" fontId="8" fillId="0" borderId="0" xfId="0" applyFont="1"/>
    <xf numFmtId="42" fontId="8" fillId="0" borderId="0" xfId="1" applyFont="1"/>
    <xf numFmtId="41" fontId="0" fillId="0" borderId="0" xfId="0" applyNumberFormat="1" applyAlignment="1">
      <alignment horizontal="right"/>
    </xf>
    <xf numFmtId="178" fontId="0" fillId="0" borderId="0" xfId="0" applyNumberFormat="1" applyAlignment="1">
      <alignment horizontal="center"/>
    </xf>
    <xf numFmtId="1" fontId="0" fillId="4" borderId="1" xfId="1" applyNumberFormat="1" applyFont="1" applyFill="1" applyBorder="1" applyAlignment="1" applyProtection="1">
      <alignment horizontal="center"/>
      <protection locked="0"/>
    </xf>
    <xf numFmtId="0" fontId="3" fillId="0" borderId="8" xfId="0" applyFont="1" applyBorder="1"/>
    <xf numFmtId="0" fontId="0" fillId="0" borderId="8" xfId="0" applyBorder="1"/>
    <xf numFmtId="0" fontId="3" fillId="0" borderId="0" xfId="0" applyFont="1" applyBorder="1"/>
    <xf numFmtId="0" fontId="0" fillId="0" borderId="0" xfId="0" applyBorder="1"/>
    <xf numFmtId="0" fontId="8" fillId="0" borderId="0" xfId="0" applyFont="1" applyFill="1" applyBorder="1"/>
    <xf numFmtId="0" fontId="3" fillId="0" borderId="1" xfId="0" applyFont="1" applyBorder="1" applyAlignment="1" applyProtection="1">
      <alignment horizontal="center"/>
      <protection locked="0"/>
    </xf>
    <xf numFmtId="0" fontId="8" fillId="0" borderId="0" xfId="0" applyFont="1" applyFill="1"/>
    <xf numFmtId="3" fontId="0" fillId="0" borderId="1" xfId="0" applyNumberFormat="1" applyBorder="1" applyAlignment="1">
      <alignment horizontal="right"/>
    </xf>
    <xf numFmtId="0" fontId="0" fillId="0" borderId="1" xfId="0" applyFill="1" applyBorder="1" applyAlignment="1" applyProtection="1">
      <alignment horizontal="right"/>
      <protection locked="0"/>
    </xf>
    <xf numFmtId="1" fontId="0" fillId="0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42" fontId="0" fillId="0" borderId="8" xfId="1" applyNumberFormat="1" applyFont="1" applyBorder="1"/>
    <xf numFmtId="42" fontId="1" fillId="0" borderId="8" xfId="1" applyNumberFormat="1" applyFont="1" applyBorder="1"/>
    <xf numFmtId="42" fontId="1" fillId="0" borderId="8" xfId="0" applyNumberFormat="1" applyFont="1" applyBorder="1"/>
    <xf numFmtId="42" fontId="0" fillId="0" borderId="0" xfId="0" applyNumberFormat="1"/>
    <xf numFmtId="0" fontId="8" fillId="0" borderId="1" xfId="0" applyFont="1" applyFill="1" applyBorder="1"/>
    <xf numFmtId="49" fontId="0" fillId="0" borderId="1" xfId="0" applyNumberFormat="1" applyFill="1" applyBorder="1" applyAlignment="1" applyProtection="1">
      <alignment horizontal="left"/>
    </xf>
    <xf numFmtId="42" fontId="0" fillId="3" borderId="8" xfId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</xf>
    <xf numFmtId="0" fontId="0" fillId="0" borderId="0" xfId="0" applyFill="1" applyBorder="1"/>
    <xf numFmtId="42" fontId="2" fillId="0" borderId="1" xfId="1" applyNumberFormat="1" applyFont="1" applyBorder="1"/>
    <xf numFmtId="42" fontId="0" fillId="0" borderId="11" xfId="1" applyNumberFormat="1" applyFont="1" applyFill="1" applyBorder="1"/>
    <xf numFmtId="0" fontId="0" fillId="0" borderId="14" xfId="0" applyBorder="1"/>
    <xf numFmtId="42" fontId="3" fillId="0" borderId="1" xfId="1" applyFont="1" applyFill="1" applyBorder="1" applyAlignment="1" applyProtection="1">
      <protection locked="0"/>
    </xf>
    <xf numFmtId="0" fontId="1" fillId="0" borderId="0" xfId="0" applyFont="1" applyAlignment="1">
      <alignment horizontal="center"/>
    </xf>
    <xf numFmtId="178" fontId="0" fillId="0" borderId="0" xfId="0" applyNumberFormat="1" applyAlignment="1">
      <alignment horizontal="left"/>
    </xf>
    <xf numFmtId="178" fontId="1" fillId="0" borderId="0" xfId="0" applyNumberFormat="1" applyFont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5" borderId="1" xfId="1" applyNumberFormat="1" applyFont="1" applyFill="1" applyBorder="1" applyProtection="1">
      <protection locked="0"/>
    </xf>
    <xf numFmtId="179" fontId="0" fillId="5" borderId="1" xfId="0" applyNumberFormat="1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41" fontId="0" fillId="5" borderId="1" xfId="0" applyNumberFormat="1" applyFill="1" applyBorder="1" applyAlignment="1" applyProtection="1">
      <alignment horizontal="right"/>
      <protection locked="0"/>
    </xf>
    <xf numFmtId="0" fontId="0" fillId="5" borderId="1" xfId="0" applyFill="1" applyBorder="1" applyAlignment="1" applyProtection="1">
      <alignment horizontal="center"/>
      <protection locked="0"/>
    </xf>
    <xf numFmtId="42" fontId="0" fillId="15" borderId="0" xfId="1" applyFont="1" applyFill="1"/>
    <xf numFmtId="42" fontId="1" fillId="15" borderId="0" xfId="1" applyFont="1" applyFill="1"/>
    <xf numFmtId="0" fontId="0" fillId="0" borderId="0" xfId="0" applyAlignment="1">
      <alignment horizontal="right"/>
    </xf>
    <xf numFmtId="0" fontId="0" fillId="16" borderId="15" xfId="0" applyFill="1" applyBorder="1"/>
    <xf numFmtId="42" fontId="0" fillId="16" borderId="15" xfId="1" applyFont="1" applyFill="1" applyBorder="1"/>
    <xf numFmtId="0" fontId="0" fillId="0" borderId="1" xfId="0" applyFont="1" applyFill="1" applyBorder="1"/>
    <xf numFmtId="166" fontId="8" fillId="5" borderId="1" xfId="0" applyNumberFormat="1" applyFont="1" applyFill="1" applyBorder="1"/>
    <xf numFmtId="0" fontId="0" fillId="0" borderId="1" xfId="0" applyBorder="1" applyAlignment="1" applyProtection="1">
      <protection locked="0"/>
    </xf>
    <xf numFmtId="0" fontId="0" fillId="8" borderId="1" xfId="0" applyFill="1" applyBorder="1" applyAlignment="1" applyProtection="1">
      <protection locked="0"/>
    </xf>
    <xf numFmtId="0" fontId="0" fillId="4" borderId="1" xfId="0" applyFill="1" applyBorder="1" applyAlignment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5" borderId="1" xfId="0" applyFill="1" applyBorder="1" applyAlignment="1" applyProtection="1">
      <protection locked="0"/>
    </xf>
    <xf numFmtId="0" fontId="9" fillId="0" borderId="1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Fill="1" applyBorder="1" applyAlignment="1"/>
    <xf numFmtId="42" fontId="0" fillId="0" borderId="1" xfId="1" applyFont="1" applyBorder="1" applyAlignment="1" applyProtection="1">
      <alignment horizontal="center"/>
      <protection locked="0"/>
    </xf>
    <xf numFmtId="167" fontId="8" fillId="0" borderId="1" xfId="2" applyFont="1" applyFill="1" applyBorder="1" applyProtection="1"/>
    <xf numFmtId="0" fontId="0" fillId="0" borderId="1" xfId="0" applyFill="1" applyBorder="1" applyAlignment="1" applyProtection="1">
      <alignment horizontal="center"/>
    </xf>
    <xf numFmtId="41" fontId="9" fillId="0" borderId="1" xfId="0" applyNumberFormat="1" applyFont="1" applyBorder="1" applyAlignment="1" applyProtection="1">
      <alignment horizontal="right"/>
      <protection locked="0"/>
    </xf>
    <xf numFmtId="167" fontId="9" fillId="0" borderId="1" xfId="0" applyNumberFormat="1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Fill="1" applyBorder="1"/>
    <xf numFmtId="42" fontId="12" fillId="0" borderId="4" xfId="1" applyFont="1" applyBorder="1" applyAlignment="1"/>
    <xf numFmtId="14" fontId="0" fillId="0" borderId="1" xfId="0" applyNumberFormat="1" applyBorder="1" applyProtection="1">
      <protection locked="0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14" fontId="9" fillId="0" borderId="1" xfId="0" applyNumberFormat="1" applyFont="1" applyBorder="1" applyProtection="1">
      <protection locked="0"/>
    </xf>
    <xf numFmtId="14" fontId="0" fillId="0" borderId="1" xfId="0" applyNumberFormat="1" applyBorder="1"/>
    <xf numFmtId="14" fontId="9" fillId="0" borderId="1" xfId="0" applyNumberFormat="1" applyFont="1" applyBorder="1"/>
    <xf numFmtId="14" fontId="8" fillId="0" borderId="1" xfId="0" applyNumberFormat="1" applyFont="1" applyFill="1" applyBorder="1"/>
    <xf numFmtId="14" fontId="9" fillId="0" borderId="1" xfId="0" applyNumberFormat="1" applyFont="1" applyBorder="1" applyAlignment="1" applyProtection="1">
      <alignment horizontal="right"/>
      <protection locked="0"/>
    </xf>
    <xf numFmtId="14" fontId="0" fillId="14" borderId="1" xfId="0" applyNumberFormat="1" applyFill="1" applyBorder="1"/>
    <xf numFmtId="173" fontId="9" fillId="5" borderId="1" xfId="0" applyNumberFormat="1" applyFont="1" applyFill="1" applyBorder="1"/>
    <xf numFmtId="166" fontId="0" fillId="5" borderId="1" xfId="0" applyNumberFormat="1" applyFill="1" applyBorder="1"/>
    <xf numFmtId="14" fontId="0" fillId="0" borderId="1" xfId="0" applyNumberFormat="1" applyBorder="1" applyAlignment="1" applyProtection="1">
      <alignment horizontal="right"/>
      <protection locked="0"/>
    </xf>
    <xf numFmtId="0" fontId="0" fillId="12" borderId="1" xfId="0" applyFill="1" applyBorder="1"/>
    <xf numFmtId="1" fontId="0" fillId="17" borderId="1" xfId="0" applyNumberFormat="1" applyFill="1" applyBorder="1" applyAlignment="1">
      <alignment horizontal="center"/>
    </xf>
    <xf numFmtId="14" fontId="9" fillId="14" borderId="1" xfId="0" applyNumberFormat="1" applyFont="1" applyFill="1" applyBorder="1"/>
    <xf numFmtId="14" fontId="9" fillId="0" borderId="1" xfId="0" applyNumberFormat="1" applyFont="1" applyBorder="1" applyAlignment="1">
      <alignment horizontal="right"/>
    </xf>
    <xf numFmtId="14" fontId="0" fillId="0" borderId="1" xfId="0" applyNumberFormat="1" applyFill="1" applyBorder="1"/>
    <xf numFmtId="14" fontId="7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1" applyNumberFormat="1" applyFont="1" applyFill="1" applyBorder="1" applyAlignment="1" applyProtection="1">
      <alignment horizontal="right"/>
      <protection locked="0"/>
    </xf>
    <xf numFmtId="179" fontId="8" fillId="5" borderId="1" xfId="0" applyNumberFormat="1" applyFont="1" applyFill="1" applyBorder="1" applyAlignment="1" applyProtection="1">
      <alignment horizontal="center"/>
      <protection locked="0"/>
    </xf>
    <xf numFmtId="14" fontId="13" fillId="0" borderId="1" xfId="0" applyNumberFormat="1" applyFont="1" applyFill="1" applyBorder="1" applyAlignment="1" applyProtection="1">
      <alignment horizontal="right"/>
      <protection locked="0"/>
    </xf>
    <xf numFmtId="14" fontId="0" fillId="0" borderId="1" xfId="0" applyNumberFormat="1" applyFont="1" applyBorder="1"/>
    <xf numFmtId="0" fontId="0" fillId="5" borderId="1" xfId="0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Protection="1">
      <protection locked="0"/>
    </xf>
    <xf numFmtId="167" fontId="0" fillId="5" borderId="1" xfId="0" applyNumberFormat="1" applyFill="1" applyBorder="1"/>
    <xf numFmtId="1" fontId="0" fillId="1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77" fontId="9" fillId="0" borderId="1" xfId="0" applyNumberFormat="1" applyFont="1" applyBorder="1"/>
    <xf numFmtId="0" fontId="0" fillId="0" borderId="1" xfId="0" applyBorder="1" applyAlignment="1">
      <alignment horizontal="center"/>
    </xf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18" borderId="1" xfId="0" applyFont="1" applyFill="1" applyBorder="1"/>
    <xf numFmtId="42" fontId="1" fillId="18" borderId="1" xfId="1" applyNumberFormat="1" applyFont="1" applyFill="1" applyBorder="1"/>
    <xf numFmtId="42" fontId="1" fillId="18" borderId="8" xfId="1" applyNumberFormat="1" applyFont="1" applyFill="1" applyBorder="1"/>
    <xf numFmtId="9" fontId="1" fillId="18" borderId="0" xfId="3" applyFont="1" applyFill="1"/>
    <xf numFmtId="0" fontId="1" fillId="18" borderId="0" xfId="0" applyFont="1" applyFill="1"/>
    <xf numFmtId="175" fontId="1" fillId="18" borderId="0" xfId="3" applyNumberFormat="1" applyFont="1" applyFill="1"/>
    <xf numFmtId="0" fontId="0" fillId="18" borderId="1" xfId="0" applyFill="1" applyBorder="1"/>
    <xf numFmtId="42" fontId="0" fillId="18" borderId="1" xfId="1" applyNumberFormat="1" applyFont="1" applyFill="1" applyBorder="1"/>
    <xf numFmtId="42" fontId="0" fillId="18" borderId="8" xfId="1" applyNumberFormat="1" applyFont="1" applyFill="1" applyBorder="1"/>
    <xf numFmtId="9" fontId="2" fillId="18" borderId="0" xfId="3" applyFont="1" applyFill="1"/>
    <xf numFmtId="175" fontId="2" fillId="18" borderId="0" xfId="3" applyNumberFormat="1" applyFont="1" applyFill="1"/>
    <xf numFmtId="0" fontId="0" fillId="18" borderId="0" xfId="0" applyFill="1"/>
    <xf numFmtId="42" fontId="0" fillId="18" borderId="0" xfId="1" applyNumberFormat="1" applyFont="1" applyFill="1" applyBorder="1"/>
    <xf numFmtId="42" fontId="0" fillId="18" borderId="0" xfId="1" applyNumberFormat="1" applyFont="1" applyFill="1"/>
    <xf numFmtId="0" fontId="0" fillId="18" borderId="10" xfId="0" applyFill="1" applyBorder="1"/>
    <xf numFmtId="42" fontId="2" fillId="18" borderId="1" xfId="1" applyNumberFormat="1" applyFont="1" applyFill="1" applyBorder="1"/>
    <xf numFmtId="42" fontId="0" fillId="7" borderId="1" xfId="1" applyNumberFormat="1" applyFont="1" applyFill="1" applyBorder="1"/>
    <xf numFmtId="42" fontId="1" fillId="0" borderId="0" xfId="3" applyNumberFormat="1" applyFont="1"/>
    <xf numFmtId="0" fontId="3" fillId="19" borderId="0" xfId="0" applyFont="1" applyFill="1"/>
    <xf numFmtId="0" fontId="0" fillId="19" borderId="1" xfId="0" applyFill="1" applyBorder="1" applyAlignment="1">
      <alignment horizontal="center"/>
    </xf>
    <xf numFmtId="0" fontId="0" fillId="19" borderId="8" xfId="0" applyFill="1" applyBorder="1" applyAlignment="1">
      <alignment horizontal="center"/>
    </xf>
    <xf numFmtId="9" fontId="0" fillId="19" borderId="1" xfId="1" applyNumberFormat="1" applyFont="1" applyFill="1" applyBorder="1"/>
    <xf numFmtId="42" fontId="1" fillId="19" borderId="1" xfId="1" applyNumberFormat="1" applyFont="1" applyFill="1" applyBorder="1"/>
    <xf numFmtId="42" fontId="0" fillId="19" borderId="1" xfId="1" applyNumberFormat="1" applyFont="1" applyFill="1" applyBorder="1"/>
    <xf numFmtId="0" fontId="0" fillId="19" borderId="0" xfId="0" applyFill="1"/>
    <xf numFmtId="42" fontId="1" fillId="19" borderId="1" xfId="0" applyNumberFormat="1" applyFont="1" applyFill="1" applyBorder="1"/>
    <xf numFmtId="42" fontId="0" fillId="19" borderId="1" xfId="1" quotePrefix="1" applyNumberFormat="1" applyFont="1" applyFill="1" applyBorder="1"/>
    <xf numFmtId="0" fontId="0" fillId="19" borderId="12" xfId="0" applyFill="1" applyBorder="1" applyAlignment="1">
      <alignment horizontal="center"/>
    </xf>
    <xf numFmtId="42" fontId="1" fillId="19" borderId="0" xfId="3" applyNumberFormat="1" applyFont="1" applyFill="1"/>
    <xf numFmtId="1" fontId="0" fillId="13" borderId="1" xfId="0" applyNumberFormat="1" applyFill="1" applyBorder="1" applyAlignment="1">
      <alignment horizontal="center"/>
    </xf>
    <xf numFmtId="14" fontId="0" fillId="0" borderId="1" xfId="0" applyNumberFormat="1" applyFill="1" applyBorder="1" applyProtection="1">
      <protection locked="0"/>
    </xf>
    <xf numFmtId="14" fontId="0" fillId="0" borderId="1" xfId="2" applyNumberFormat="1" applyFont="1" applyFill="1" applyBorder="1" applyProtection="1">
      <protection locked="0"/>
    </xf>
    <xf numFmtId="14" fontId="9" fillId="0" borderId="1" xfId="0" applyNumberFormat="1" applyFont="1" applyFill="1" applyBorder="1" applyProtection="1">
      <protection locked="0"/>
    </xf>
    <xf numFmtId="14" fontId="0" fillId="0" borderId="1" xfId="4" applyNumberFormat="1" applyFont="1" applyFill="1" applyBorder="1" applyProtection="1">
      <protection locked="0"/>
    </xf>
    <xf numFmtId="14" fontId="9" fillId="0" borderId="1" xfId="0" applyNumberFormat="1" applyFont="1" applyFill="1" applyBorder="1" applyAlignment="1" applyProtection="1">
      <alignment horizontal="right"/>
      <protection locked="0"/>
    </xf>
    <xf numFmtId="14" fontId="9" fillId="0" borderId="1" xfId="0" applyNumberFormat="1" applyFont="1" applyFill="1" applyBorder="1"/>
    <xf numFmtId="0" fontId="0" fillId="0" borderId="1" xfId="0" applyBorder="1" applyAlignment="1">
      <alignment horizontal="center"/>
    </xf>
    <xf numFmtId="173" fontId="1" fillId="5" borderId="1" xfId="0" applyNumberFormat="1" applyFont="1" applyFill="1" applyBorder="1"/>
    <xf numFmtId="173" fontId="1" fillId="0" borderId="1" xfId="0" applyNumberFormat="1" applyFont="1" applyBorder="1"/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right"/>
      <protection locked="0"/>
    </xf>
    <xf numFmtId="41" fontId="0" fillId="0" borderId="0" xfId="0" applyNumberFormat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3" fontId="0" fillId="0" borderId="0" xfId="0" applyNumberFormat="1" applyFill="1" applyBorder="1" applyAlignment="1" applyProtection="1">
      <alignment horizontal="right"/>
    </xf>
    <xf numFmtId="3" fontId="0" fillId="0" borderId="0" xfId="0" applyNumberFormat="1" applyAlignment="1">
      <alignment horizontal="right"/>
    </xf>
    <xf numFmtId="41" fontId="3" fillId="0" borderId="1" xfId="0" applyNumberFormat="1" applyFont="1" applyFill="1" applyBorder="1" applyAlignment="1" applyProtection="1">
      <alignment horizontal="right"/>
      <protection locked="0"/>
    </xf>
    <xf numFmtId="41" fontId="1" fillId="9" borderId="1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" xfId="0" applyNumberFormat="1" applyFill="1" applyBorder="1" applyAlignment="1" applyProtection="1">
      <alignment horizontal="right"/>
      <protection locked="0"/>
    </xf>
    <xf numFmtId="3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 applyProtection="1">
      <alignment horizontal="center"/>
      <protection locked="0"/>
    </xf>
    <xf numFmtId="0" fontId="8" fillId="0" borderId="1" xfId="0" applyFont="1" applyFill="1" applyBorder="1" applyAlignment="1" applyProtection="1">
      <protection locked="0"/>
    </xf>
    <xf numFmtId="0" fontId="8" fillId="0" borderId="1" xfId="0" applyFont="1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7" borderId="1" xfId="0" applyNumberFormat="1" applyFill="1" applyBorder="1"/>
    <xf numFmtId="0" fontId="0" fillId="0" borderId="1" xfId="0" applyBorder="1" applyAlignment="1">
      <alignment horizontal="center"/>
    </xf>
    <xf numFmtId="0" fontId="0" fillId="8" borderId="0" xfId="0" applyFill="1" applyBorder="1" applyProtection="1">
      <protection locked="0"/>
    </xf>
    <xf numFmtId="41" fontId="0" fillId="0" borderId="1" xfId="0" applyNumberForma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Protection="1">
      <protection locked="0"/>
    </xf>
    <xf numFmtId="14" fontId="0" fillId="0" borderId="1" xfId="0" applyNumberForma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0" xfId="0" applyFill="1" applyBorder="1" applyAlignment="1" applyProtection="1">
      <protection locked="0"/>
    </xf>
    <xf numFmtId="17" fontId="0" fillId="0" borderId="1" xfId="0" applyNumberFormat="1" applyBorder="1" applyAlignment="1" applyProtection="1">
      <alignment horizontal="center"/>
      <protection locked="0"/>
    </xf>
    <xf numFmtId="3" fontId="0" fillId="5" borderId="1" xfId="0" applyNumberFormat="1" applyFill="1" applyBorder="1" applyAlignment="1" applyProtection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Border="1"/>
    <xf numFmtId="41" fontId="0" fillId="0" borderId="10" xfId="0" applyNumberFormat="1" applyBorder="1" applyAlignment="1" applyProtection="1">
      <alignment horizontal="right"/>
      <protection locked="0"/>
    </xf>
    <xf numFmtId="0" fontId="0" fillId="0" borderId="9" xfId="0" applyBorder="1" applyAlignment="1" applyProtection="1">
      <protection locked="0"/>
    </xf>
    <xf numFmtId="41" fontId="0" fillId="0" borderId="9" xfId="0" applyNumberFormat="1" applyBorder="1" applyAlignment="1" applyProtection="1">
      <alignment horizontal="right"/>
      <protection locked="0"/>
    </xf>
    <xf numFmtId="0" fontId="0" fillId="0" borderId="9" xfId="0" applyFill="1" applyBorder="1" applyAlignment="1" applyProtection="1">
      <protection locked="0"/>
    </xf>
    <xf numFmtId="0" fontId="0" fillId="0" borderId="10" xfId="0" applyBorder="1" applyAlignment="1" applyProtection="1">
      <alignment horizontal="right"/>
      <protection locked="0"/>
    </xf>
    <xf numFmtId="0" fontId="0" fillId="0" borderId="10" xfId="0" applyFill="1" applyBorder="1"/>
    <xf numFmtId="173" fontId="0" fillId="8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73" fontId="0" fillId="0" borderId="1" xfId="0" applyNumberFormat="1" applyFill="1" applyBorder="1"/>
    <xf numFmtId="0" fontId="0" fillId="0" borderId="10" xfId="0" applyBorder="1"/>
    <xf numFmtId="0" fontId="0" fillId="0" borderId="10" xfId="0" applyFill="1" applyBorder="1" applyProtection="1">
      <protection locked="0"/>
    </xf>
    <xf numFmtId="167" fontId="0" fillId="0" borderId="10" xfId="0" applyNumberFormat="1" applyBorder="1"/>
    <xf numFmtId="166" fontId="0" fillId="0" borderId="10" xfId="0" applyNumberFormat="1" applyBorder="1"/>
    <xf numFmtId="0" fontId="0" fillId="0" borderId="1" xfId="0" applyBorder="1" applyAlignment="1">
      <alignment horizontal="center"/>
    </xf>
    <xf numFmtId="1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42" fontId="1" fillId="0" borderId="10" xfId="0" applyNumberFormat="1" applyFont="1" applyBorder="1"/>
    <xf numFmtId="42" fontId="1" fillId="0" borderId="1" xfId="1" applyFont="1" applyBorder="1"/>
    <xf numFmtId="9" fontId="1" fillId="0" borderId="0" xfId="3" applyFont="1" applyAlignment="1">
      <alignment horizontal="center" vertical="center"/>
    </xf>
    <xf numFmtId="170" fontId="0" fillId="0" borderId="0" xfId="0" applyNumberFormat="1"/>
    <xf numFmtId="42" fontId="1" fillId="17" borderId="1" xfId="1" applyNumberFormat="1" applyFont="1" applyFill="1" applyBorder="1"/>
    <xf numFmtId="42" fontId="0" fillId="17" borderId="1" xfId="1" applyNumberFormat="1" applyFont="1" applyFill="1" applyBorder="1"/>
    <xf numFmtId="0" fontId="0" fillId="17" borderId="0" xfId="0" applyFill="1"/>
    <xf numFmtId="42" fontId="1" fillId="17" borderId="1" xfId="1" applyFont="1" applyFill="1" applyBorder="1"/>
    <xf numFmtId="180" fontId="0" fillId="0" borderId="0" xfId="0" applyNumberFormat="1" applyAlignment="1">
      <alignment horizontal="center"/>
    </xf>
    <xf numFmtId="181" fontId="0" fillId="0" borderId="0" xfId="4" applyNumberFormat="1" applyFont="1"/>
    <xf numFmtId="0" fontId="0" fillId="0" borderId="0" xfId="0" applyFill="1" applyBorder="1" applyAlignment="1">
      <alignment horizontal="center"/>
    </xf>
    <xf numFmtId="0" fontId="0" fillId="15" borderId="0" xfId="0" applyFill="1"/>
    <xf numFmtId="0" fontId="0" fillId="2" borderId="0" xfId="0" applyFill="1"/>
    <xf numFmtId="0" fontId="0" fillId="1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17" borderId="0" xfId="0" applyFill="1" applyAlignment="1">
      <alignment horizontal="center"/>
    </xf>
    <xf numFmtId="181" fontId="0" fillId="17" borderId="1" xfId="4" applyNumberFormat="1" applyFont="1" applyFill="1" applyBorder="1"/>
    <xf numFmtId="181" fontId="0" fillId="4" borderId="1" xfId="4" applyNumberFormat="1" applyFont="1" applyFill="1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center"/>
    </xf>
    <xf numFmtId="178" fontId="0" fillId="0" borderId="0" xfId="0" applyNumberFormat="1" applyBorder="1" applyAlignment="1">
      <alignment horizontal="center"/>
    </xf>
    <xf numFmtId="0" fontId="0" fillId="0" borderId="7" xfId="0" applyBorder="1"/>
    <xf numFmtId="0" fontId="0" fillId="0" borderId="20" xfId="0" applyBorder="1"/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19" xfId="0" applyBorder="1"/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178" fontId="0" fillId="0" borderId="23" xfId="0" applyNumberFormat="1" applyBorder="1" applyAlignment="1">
      <alignment horizontal="center"/>
    </xf>
    <xf numFmtId="0" fontId="1" fillId="0" borderId="19" xfId="0" applyFont="1" applyBorder="1"/>
    <xf numFmtId="178" fontId="1" fillId="0" borderId="23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178" fontId="0" fillId="0" borderId="26" xfId="0" applyNumberFormat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1" fillId="0" borderId="17" xfId="0" applyFont="1" applyBorder="1"/>
    <xf numFmtId="181" fontId="0" fillId="0" borderId="0" xfId="0" applyNumberFormat="1"/>
    <xf numFmtId="181" fontId="0" fillId="0" borderId="0" xfId="4" applyNumberFormat="1" applyFont="1" applyAlignment="1">
      <alignment horizontal="center"/>
    </xf>
    <xf numFmtId="181" fontId="0" fillId="0" borderId="0" xfId="0" applyNumberFormat="1" applyAlignment="1">
      <alignment horizontal="center"/>
    </xf>
    <xf numFmtId="0" fontId="0" fillId="2" borderId="0" xfId="0" applyFill="1" applyAlignment="1">
      <alignment horizontal="left"/>
    </xf>
    <xf numFmtId="9" fontId="0" fillId="0" borderId="0" xfId="0" applyNumberFormat="1"/>
    <xf numFmtId="10" fontId="0" fillId="0" borderId="0" xfId="3" applyNumberFormat="1" applyFont="1"/>
    <xf numFmtId="169" fontId="0" fillId="0" borderId="0" xfId="0" applyNumberFormat="1"/>
    <xf numFmtId="183" fontId="0" fillId="0" borderId="0" xfId="0" applyNumberFormat="1"/>
    <xf numFmtId="0" fontId="0" fillId="11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181" fontId="0" fillId="20" borderId="0" xfId="4" applyNumberFormat="1" applyFont="1" applyFill="1"/>
    <xf numFmtId="1" fontId="0" fillId="0" borderId="1" xfId="0" applyNumberFormat="1" applyBorder="1" applyAlignment="1">
      <alignment horizontal="center"/>
    </xf>
    <xf numFmtId="18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81" fontId="0" fillId="11" borderId="0" xfId="4" applyNumberFormat="1" applyFont="1" applyFill="1" applyAlignment="1">
      <alignment horizontal="center"/>
    </xf>
    <xf numFmtId="181" fontId="0" fillId="20" borderId="0" xfId="4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41" fontId="8" fillId="0" borderId="1" xfId="0" applyNumberFormat="1" applyFont="1" applyBorder="1" applyAlignment="1" applyProtection="1">
      <alignment horizontal="right"/>
      <protection locked="0"/>
    </xf>
    <xf numFmtId="167" fontId="8" fillId="0" borderId="1" xfId="0" applyNumberFormat="1" applyFont="1" applyBorder="1"/>
    <xf numFmtId="0" fontId="8" fillId="0" borderId="1" xfId="0" applyFont="1" applyBorder="1" applyAlignment="1">
      <alignment horizontal="center"/>
    </xf>
    <xf numFmtId="166" fontId="8" fillId="0" borderId="10" xfId="0" applyNumberFormat="1" applyFont="1" applyBorder="1"/>
    <xf numFmtId="1" fontId="3" fillId="5" borderId="1" xfId="0" applyNumberFormat="1" applyFont="1" applyFill="1" applyBorder="1" applyAlignment="1">
      <alignment horizontal="center"/>
    </xf>
    <xf numFmtId="1" fontId="3" fillId="5" borderId="1" xfId="0" applyNumberFormat="1" applyFont="1" applyFill="1" applyBorder="1" applyAlignment="1" applyProtection="1">
      <alignment horizontal="center"/>
      <protection locked="0"/>
    </xf>
    <xf numFmtId="1" fontId="3" fillId="5" borderId="1" xfId="0" applyNumberFormat="1" applyFont="1" applyFill="1" applyBorder="1" applyAlignment="1">
      <alignment horizontal="right"/>
    </xf>
    <xf numFmtId="179" fontId="3" fillId="5" borderId="1" xfId="0" applyNumberFormat="1" applyFont="1" applyFill="1" applyBorder="1" applyAlignment="1" applyProtection="1">
      <alignment horizontal="center"/>
      <protection locked="0"/>
    </xf>
    <xf numFmtId="1" fontId="0" fillId="5" borderId="1" xfId="0" applyNumberFormat="1" applyFont="1" applyFill="1" applyBorder="1" applyAlignment="1">
      <alignment horizontal="center"/>
    </xf>
    <xf numFmtId="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1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right"/>
    </xf>
    <xf numFmtId="0" fontId="9" fillId="5" borderId="1" xfId="0" applyFont="1" applyFill="1" applyBorder="1"/>
    <xf numFmtId="179" fontId="9" fillId="5" borderId="1" xfId="0" applyNumberFormat="1" applyFont="1" applyFill="1" applyBorder="1" applyAlignment="1" applyProtection="1">
      <alignment horizontal="center"/>
      <protection locked="0"/>
    </xf>
    <xf numFmtId="1" fontId="8" fillId="5" borderId="1" xfId="0" applyNumberFormat="1" applyFont="1" applyFill="1" applyBorder="1" applyAlignment="1">
      <alignment horizontal="center"/>
    </xf>
    <xf numFmtId="1" fontId="8" fillId="5" borderId="1" xfId="1" applyNumberFormat="1" applyFont="1" applyFill="1" applyBorder="1" applyProtection="1">
      <protection locked="0"/>
    </xf>
    <xf numFmtId="0" fontId="8" fillId="5" borderId="1" xfId="0" applyFont="1" applyFill="1" applyBorder="1"/>
    <xf numFmtId="0" fontId="8" fillId="5" borderId="1" xfId="0" applyFont="1" applyFill="1" applyBorder="1" applyAlignment="1">
      <alignment horizontal="right"/>
    </xf>
    <xf numFmtId="1" fontId="1" fillId="21" borderId="1" xfId="0" applyNumberFormat="1" applyFont="1" applyFill="1" applyBorder="1" applyAlignment="1">
      <alignment horizontal="center"/>
    </xf>
    <xf numFmtId="1" fontId="1" fillId="21" borderId="1" xfId="0" applyNumberFormat="1" applyFont="1" applyFill="1" applyBorder="1" applyAlignment="1" applyProtection="1">
      <alignment horizontal="center"/>
      <protection locked="0"/>
    </xf>
    <xf numFmtId="179" fontId="1" fillId="21" borderId="1" xfId="0" applyNumberFormat="1" applyFont="1" applyFill="1" applyBorder="1" applyAlignment="1" applyProtection="1">
      <alignment horizontal="center"/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41" fontId="0" fillId="7" borderId="1" xfId="0" applyNumberFormat="1" applyFill="1" applyBorder="1" applyAlignment="1" applyProtection="1">
      <alignment horizontal="right"/>
      <protection locked="0"/>
    </xf>
    <xf numFmtId="167" fontId="0" fillId="7" borderId="1" xfId="0" applyNumberFormat="1" applyFill="1" applyBorder="1"/>
    <xf numFmtId="42" fontId="0" fillId="0" borderId="8" xfId="1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1" fontId="0" fillId="0" borderId="1" xfId="0" applyNumberFormat="1" applyFont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9" xfId="0" applyNumberFormat="1" applyBorder="1"/>
    <xf numFmtId="0" fontId="0" fillId="0" borderId="9" xfId="0" applyBorder="1" applyAlignment="1">
      <alignment horizontal="center"/>
    </xf>
    <xf numFmtId="166" fontId="8" fillId="8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9" xfId="0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1" applyNumberFormat="1" applyFont="1" applyBorder="1" applyProtection="1">
      <protection locked="0"/>
    </xf>
    <xf numFmtId="176" fontId="0" fillId="15" borderId="1" xfId="1" applyNumberFormat="1" applyFont="1" applyFill="1" applyBorder="1" applyProtection="1">
      <protection locked="0"/>
    </xf>
    <xf numFmtId="42" fontId="0" fillId="17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173" fontId="9" fillId="0" borderId="1" xfId="0" applyNumberFormat="1" applyFont="1" applyFill="1" applyBorder="1"/>
    <xf numFmtId="0" fontId="0" fillId="0" borderId="8" xfId="0" applyBorder="1" applyAlignment="1" applyProtection="1">
      <protection locked="0"/>
    </xf>
    <xf numFmtId="0" fontId="0" fillId="0" borderId="13" xfId="0" applyBorder="1"/>
    <xf numFmtId="0" fontId="0" fillId="0" borderId="13" xfId="0" applyFill="1" applyBorder="1" applyProtection="1">
      <protection locked="0"/>
    </xf>
    <xf numFmtId="0" fontId="0" fillId="0" borderId="13" xfId="0" applyBorder="1" applyProtection="1">
      <protection locked="0"/>
    </xf>
    <xf numFmtId="173" fontId="9" fillId="0" borderId="1" xfId="0" applyNumberFormat="1" applyFont="1" applyBorder="1" applyProtection="1">
      <protection locked="0"/>
    </xf>
    <xf numFmtId="0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22" borderId="1" xfId="0" applyFill="1" applyBorder="1" applyAlignment="1"/>
    <xf numFmtId="0" fontId="0" fillId="22" borderId="1" xfId="0" applyFill="1" applyBorder="1" applyProtection="1">
      <protection locked="0"/>
    </xf>
    <xf numFmtId="167" fontId="0" fillId="22" borderId="1" xfId="0" applyNumberFormat="1" applyFill="1" applyBorder="1"/>
    <xf numFmtId="0" fontId="0" fillId="22" borderId="1" xfId="0" applyFill="1" applyBorder="1" applyAlignment="1">
      <alignment horizontal="center"/>
    </xf>
    <xf numFmtId="166" fontId="0" fillId="22" borderId="1" xfId="0" applyNumberFormat="1" applyFill="1" applyBorder="1"/>
    <xf numFmtId="0" fontId="0" fillId="0" borderId="1" xfId="0" applyBorder="1" applyAlignment="1">
      <alignment horizontal="center"/>
    </xf>
    <xf numFmtId="0" fontId="0" fillId="22" borderId="1" xfId="0" applyFill="1" applyBorder="1"/>
    <xf numFmtId="173" fontId="0" fillId="22" borderId="1" xfId="0" applyNumberFormat="1" applyFill="1" applyBorder="1" applyAlignment="1">
      <alignment horizontal="center"/>
    </xf>
    <xf numFmtId="0" fontId="0" fillId="0" borderId="10" xfId="0" applyFill="1" applyBorder="1" applyAlignment="1" applyProtection="1">
      <alignment horizontal="right"/>
      <protection locked="0"/>
    </xf>
    <xf numFmtId="166" fontId="0" fillId="0" borderId="13" xfId="0" applyNumberFormat="1" applyBorder="1"/>
    <xf numFmtId="166" fontId="0" fillId="0" borderId="27" xfId="0" applyNumberFormat="1" applyBorder="1"/>
    <xf numFmtId="173" fontId="9" fillId="0" borderId="1" xfId="1" applyNumberFormat="1" applyFont="1" applyFill="1" applyBorder="1" applyProtection="1">
      <protection locked="0"/>
    </xf>
    <xf numFmtId="1" fontId="0" fillId="0" borderId="1" xfId="1" applyNumberFormat="1" applyFont="1" applyFill="1" applyBorder="1" applyProtection="1">
      <protection locked="0"/>
    </xf>
    <xf numFmtId="0" fontId="0" fillId="0" borderId="1" xfId="0" applyFill="1" applyBorder="1" applyAlignment="1">
      <alignment horizontal="right"/>
    </xf>
    <xf numFmtId="179" fontId="0" fillId="0" borderId="1" xfId="0" applyNumberForma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protection locked="0"/>
    </xf>
    <xf numFmtId="0" fontId="8" fillId="4" borderId="1" xfId="0" applyFont="1" applyFill="1" applyBorder="1" applyProtection="1">
      <protection locked="0"/>
    </xf>
    <xf numFmtId="41" fontId="8" fillId="4" borderId="1" xfId="0" applyNumberFormat="1" applyFont="1" applyFill="1" applyBorder="1" applyAlignment="1" applyProtection="1">
      <alignment horizontal="right"/>
      <protection locked="0"/>
    </xf>
    <xf numFmtId="0" fontId="8" fillId="8" borderId="1" xfId="0" applyFont="1" applyFill="1" applyBorder="1" applyAlignment="1" applyProtection="1">
      <protection locked="0"/>
    </xf>
    <xf numFmtId="0" fontId="8" fillId="8" borderId="1" xfId="0" applyFont="1" applyFill="1" applyBorder="1" applyProtection="1">
      <protection locked="0"/>
    </xf>
    <xf numFmtId="41" fontId="8" fillId="8" borderId="1" xfId="0" applyNumberFormat="1" applyFont="1" applyFill="1" applyBorder="1" applyAlignment="1" applyProtection="1">
      <alignment horizontal="right"/>
      <protection locked="0"/>
    </xf>
    <xf numFmtId="167" fontId="8" fillId="8" borderId="1" xfId="0" applyNumberFormat="1" applyFont="1" applyFill="1" applyBorder="1"/>
    <xf numFmtId="0" fontId="0" fillId="4" borderId="1" xfId="0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1" xfId="0" applyNumberForma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/>
    <xf numFmtId="167" fontId="0" fillId="0" borderId="1" xfId="0" applyNumberFormat="1" applyFont="1" applyBorder="1"/>
    <xf numFmtId="166" fontId="0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73" fontId="0" fillId="0" borderId="1" xfId="1" applyNumberFormat="1" applyFont="1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73" fontId="0" fillId="4" borderId="1" xfId="0" applyNumberFormat="1" applyFill="1" applyBorder="1"/>
    <xf numFmtId="166" fontId="0" fillId="0" borderId="10" xfId="0" applyNumberFormat="1" applyFill="1" applyBorder="1"/>
    <xf numFmtId="176" fontId="0" fillId="0" borderId="0" xfId="1" applyNumberFormat="1" applyFont="1" applyFill="1" applyBorder="1" applyProtection="1">
      <protection locked="0"/>
    </xf>
    <xf numFmtId="0" fontId="0" fillId="0" borderId="0" xfId="0" applyNumberFormat="1" applyAlignment="1">
      <alignment horizontal="left"/>
    </xf>
    <xf numFmtId="0" fontId="8" fillId="0" borderId="1" xfId="0" applyFont="1" applyFill="1" applyBorder="1" applyAlignment="1">
      <alignment horizontal="center"/>
    </xf>
    <xf numFmtId="176" fontId="0" fillId="0" borderId="1" xfId="1" applyNumberFormat="1" applyFont="1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 applyProtection="1">
      <alignment horizontal="right"/>
      <protection locked="0"/>
    </xf>
    <xf numFmtId="0" fontId="0" fillId="4" borderId="1" xfId="0" applyFill="1" applyBorder="1" applyAlignment="1"/>
    <xf numFmtId="0" fontId="0" fillId="0" borderId="1" xfId="0" applyBorder="1" applyAlignment="1">
      <alignment horizontal="center"/>
    </xf>
    <xf numFmtId="166" fontId="0" fillId="0" borderId="9" xfId="0" applyNumberFormat="1" applyBorder="1"/>
    <xf numFmtId="166" fontId="9" fillId="0" borderId="1" xfId="0" applyNumberFormat="1" applyFont="1" applyBorder="1" applyAlignment="1">
      <alignment horizontal="center"/>
    </xf>
    <xf numFmtId="167" fontId="0" fillId="0" borderId="1" xfId="0" applyNumberFormat="1" applyFill="1" applyBorder="1" applyAlignment="1">
      <alignment horizontal="left"/>
    </xf>
    <xf numFmtId="179" fontId="8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Fill="1" applyBorder="1"/>
    <xf numFmtId="166" fontId="0" fillId="0" borderId="9" xfId="1" applyNumberFormat="1" applyFont="1" applyBorder="1" applyProtection="1">
      <protection locked="0"/>
    </xf>
    <xf numFmtId="41" fontId="0" fillId="0" borderId="11" xfId="0" applyNumberFormat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67" fontId="0" fillId="8" borderId="1" xfId="0" applyNumberFormat="1" applyFill="1" applyBorder="1" applyAlignment="1">
      <alignment horizontal="left"/>
    </xf>
    <xf numFmtId="167" fontId="0" fillId="4" borderId="1" xfId="0" applyNumberForma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horizontal="right"/>
    </xf>
    <xf numFmtId="179" fontId="0" fillId="5" borderId="1" xfId="0" applyNumberFormat="1" applyFont="1" applyFill="1" applyBorder="1" applyAlignment="1" applyProtection="1">
      <alignment horizontal="center"/>
      <protection locked="0"/>
    </xf>
    <xf numFmtId="1" fontId="0" fillId="3" borderId="1" xfId="0" applyNumberFormat="1" applyFont="1" applyFill="1" applyBorder="1" applyAlignment="1">
      <alignment horizontal="center"/>
    </xf>
    <xf numFmtId="0" fontId="0" fillId="4" borderId="1" xfId="0" applyFont="1" applyFill="1" applyBorder="1" applyAlignment="1" applyProtection="1">
      <alignment horizontal="center"/>
      <protection locked="0"/>
    </xf>
    <xf numFmtId="173" fontId="0" fillId="4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8" xfId="0" applyFill="1" applyBorder="1" applyAlignment="1">
      <alignment horizontal="center"/>
    </xf>
    <xf numFmtId="173" fontId="0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13" xfId="0" applyFont="1" applyBorder="1"/>
    <xf numFmtId="0" fontId="0" fillId="0" borderId="1" xfId="0" applyBorder="1" applyAlignment="1">
      <alignment horizontal="center"/>
    </xf>
    <xf numFmtId="173" fontId="0" fillId="5" borderId="1" xfId="0" applyNumberFormat="1" applyFill="1" applyBorder="1"/>
    <xf numFmtId="0" fontId="0" fillId="0" borderId="1" xfId="0" applyBorder="1" applyAlignment="1">
      <alignment horizontal="center"/>
    </xf>
    <xf numFmtId="3" fontId="8" fillId="0" borderId="1" xfId="0" applyNumberFormat="1" applyFont="1" applyFill="1" applyBorder="1" applyAlignment="1" applyProtection="1">
      <alignment horizontal="right"/>
    </xf>
    <xf numFmtId="167" fontId="8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41" fontId="0" fillId="5" borderId="1" xfId="0" applyNumberFormat="1" applyFill="1" applyBorder="1" applyAlignment="1" applyProtection="1">
      <protection locked="0"/>
    </xf>
    <xf numFmtId="41" fontId="0" fillId="0" borderId="1" xfId="0" applyNumberFormat="1" applyBorder="1" applyAlignment="1" applyProtection="1">
      <protection locked="0"/>
    </xf>
    <xf numFmtId="41" fontId="0" fillId="0" borderId="1" xfId="0" applyNumberFormat="1" applyFill="1" applyBorder="1" applyAlignment="1" applyProtection="1">
      <protection locked="0"/>
    </xf>
    <xf numFmtId="3" fontId="0" fillId="0" borderId="1" xfId="0" applyNumberFormat="1" applyBorder="1" applyAlignment="1" applyProtection="1">
      <protection locked="0"/>
    </xf>
    <xf numFmtId="0" fontId="0" fillId="11" borderId="1" xfId="0" applyFill="1" applyBorder="1"/>
    <xf numFmtId="0" fontId="0" fillId="11" borderId="1" xfId="0" applyFill="1" applyBorder="1" applyAlignment="1">
      <alignment horizontal="right"/>
    </xf>
    <xf numFmtId="0" fontId="0" fillId="0" borderId="1" xfId="0" applyFont="1" applyBorder="1" applyAlignment="1">
      <alignment horizontal="right"/>
    </xf>
    <xf numFmtId="167" fontId="0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179" fontId="8" fillId="5" borderId="9" xfId="0" applyNumberFormat="1" applyFont="1" applyFill="1" applyBorder="1" applyAlignment="1" applyProtection="1">
      <alignment horizontal="center"/>
      <protection locked="0"/>
    </xf>
    <xf numFmtId="1" fontId="0" fillId="3" borderId="9" xfId="0" applyNumberFormat="1" applyFill="1" applyBorder="1" applyAlignment="1">
      <alignment horizontal="center"/>
    </xf>
    <xf numFmtId="179" fontId="8" fillId="5" borderId="10" xfId="0" applyNumberFormat="1" applyFont="1" applyFill="1" applyBorder="1" applyAlignment="1" applyProtection="1">
      <alignment horizontal="center"/>
      <protection locked="0"/>
    </xf>
    <xf numFmtId="1" fontId="0" fillId="3" borderId="1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3" fillId="0" borderId="1" xfId="0" applyNumberFormat="1" applyFont="1" applyFill="1" applyBorder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8" borderId="1" xfId="0" applyFont="1" applyFill="1" applyBorder="1" applyAlignment="1" applyProtection="1">
      <alignment horizontal="right"/>
      <protection locked="0"/>
    </xf>
    <xf numFmtId="0" fontId="8" fillId="4" borderId="1" xfId="0" applyFont="1" applyFill="1" applyBorder="1" applyAlignment="1" applyProtection="1">
      <alignment horizontal="right"/>
      <protection locked="0"/>
    </xf>
    <xf numFmtId="0" fontId="0" fillId="5" borderId="1" xfId="0" applyFill="1" applyBorder="1" applyAlignment="1" applyProtection="1">
      <alignment horizontal="right"/>
      <protection locked="0"/>
    </xf>
    <xf numFmtId="1" fontId="0" fillId="5" borderId="1" xfId="0" applyNumberFormat="1" applyFill="1" applyBorder="1" applyAlignment="1" applyProtection="1">
      <alignment horizontal="right"/>
      <protection locked="0"/>
    </xf>
    <xf numFmtId="1" fontId="0" fillId="0" borderId="1" xfId="0" applyNumberFormat="1" applyFill="1" applyBorder="1" applyAlignment="1" applyProtection="1">
      <alignment horizontal="right"/>
      <protection locked="0"/>
    </xf>
    <xf numFmtId="0" fontId="8" fillId="5" borderId="1" xfId="0" applyFont="1" applyFill="1" applyBorder="1" applyAlignment="1" applyProtection="1">
      <alignment horizontal="right"/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22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0" borderId="1" xfId="0" applyNumberFormat="1" applyFill="1" applyBorder="1" applyAlignment="1">
      <alignment horizontal="right"/>
    </xf>
    <xf numFmtId="0" fontId="0" fillId="7" borderId="1" xfId="0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right"/>
      <protection locked="0"/>
    </xf>
    <xf numFmtId="0" fontId="0" fillId="0" borderId="11" xfId="0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4" fontId="8" fillId="0" borderId="1" xfId="0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" fontId="9" fillId="5" borderId="1" xfId="1" applyNumberFormat="1" applyFont="1" applyFill="1" applyBorder="1" applyProtection="1">
      <protection locked="0"/>
    </xf>
    <xf numFmtId="3" fontId="0" fillId="0" borderId="1" xfId="0" applyNumberFormat="1" applyFont="1" applyBorder="1"/>
    <xf numFmtId="3" fontId="0" fillId="0" borderId="1" xfId="0" applyNumberFormat="1" applyFont="1" applyFill="1" applyBorder="1" applyAlignment="1" applyProtection="1">
      <alignment horizontal="right"/>
    </xf>
    <xf numFmtId="3" fontId="0" fillId="0" borderId="1" xfId="0" applyNumberFormat="1" applyFont="1" applyBorder="1" applyAlignment="1">
      <alignment horizontal="right"/>
    </xf>
    <xf numFmtId="184" fontId="8" fillId="0" borderId="1" xfId="2" applyNumberFormat="1" applyFont="1" applyFill="1" applyBorder="1" applyProtection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0" fillId="0" borderId="1" xfId="0" applyBorder="1" applyAlignment="1">
      <alignment horizontal="center"/>
    </xf>
    <xf numFmtId="1" fontId="2" fillId="5" borderId="1" xfId="1" applyNumberFormat="1" applyFont="1" applyFill="1" applyBorder="1" applyProtection="1">
      <protection locked="0"/>
    </xf>
    <xf numFmtId="179" fontId="2" fillId="5" borderId="1" xfId="0" applyNumberFormat="1" applyFont="1" applyFill="1" applyBorder="1" applyAlignment="1" applyProtection="1">
      <alignment horizontal="center"/>
      <protection locked="0"/>
    </xf>
    <xf numFmtId="1" fontId="2" fillId="3" borderId="1" xfId="0" applyNumberFormat="1" applyFont="1" applyFill="1" applyBorder="1" applyAlignment="1">
      <alignment horizontal="center"/>
    </xf>
    <xf numFmtId="0" fontId="2" fillId="0" borderId="1" xfId="0" applyFont="1" applyFill="1" applyBorder="1" applyProtection="1">
      <protection locked="0"/>
    </xf>
    <xf numFmtId="41" fontId="2" fillId="0" borderId="1" xfId="0" applyNumberFormat="1" applyFont="1" applyBorder="1" applyAlignment="1" applyProtection="1">
      <alignment horizontal="right"/>
      <protection locked="0"/>
    </xf>
    <xf numFmtId="167" fontId="2" fillId="0" borderId="1" xfId="0" applyNumberFormat="1" applyFont="1" applyBorder="1"/>
    <xf numFmtId="166" fontId="2" fillId="0" borderId="1" xfId="0" applyNumberFormat="1" applyFont="1" applyBorder="1"/>
    <xf numFmtId="0" fontId="0" fillId="0" borderId="1" xfId="0" applyFont="1" applyFill="1" applyBorder="1" applyAlignment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4" fontId="13" fillId="0" borderId="9" xfId="0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164" fontId="13" fillId="0" borderId="1" xfId="0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Font="1" applyBorder="1" applyAlignment="1">
      <alignment horizontal="right"/>
    </xf>
    <xf numFmtId="0" fontId="0" fillId="0" borderId="1" xfId="0" applyBorder="1" applyAlignment="1">
      <alignment horizontal="center"/>
    </xf>
    <xf numFmtId="185" fontId="0" fillId="0" borderId="1" xfId="1" applyNumberFormat="1" applyFont="1" applyBorder="1" applyAlignment="1" applyProtection="1">
      <alignment horizontal="center"/>
      <protection locked="0"/>
    </xf>
    <xf numFmtId="167" fontId="8" fillId="0" borderId="1" xfId="2" applyNumberFormat="1" applyFont="1" applyFill="1" applyBorder="1" applyProtection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 applyBorder="1"/>
    <xf numFmtId="0" fontId="0" fillId="0" borderId="1" xfId="0" applyBorder="1" applyAlignment="1">
      <alignment horizontal="center"/>
    </xf>
    <xf numFmtId="0" fontId="0" fillId="15" borderId="1" xfId="0" applyFill="1" applyBorder="1" applyAlignment="1" applyProtection="1">
      <alignment horizontal="right"/>
      <protection locked="0"/>
    </xf>
    <xf numFmtId="0" fontId="0" fillId="15" borderId="1" xfId="0" applyFill="1" applyBorder="1" applyAlignment="1" applyProtection="1">
      <protection locked="0"/>
    </xf>
    <xf numFmtId="0" fontId="0" fillId="15" borderId="1" xfId="0" applyFill="1" applyBorder="1"/>
    <xf numFmtId="41" fontId="0" fillId="15" borderId="1" xfId="0" applyNumberFormat="1" applyFill="1" applyBorder="1" applyAlignment="1" applyProtection="1">
      <alignment horizontal="right"/>
      <protection locked="0"/>
    </xf>
    <xf numFmtId="167" fontId="0" fillId="15" borderId="1" xfId="0" applyNumberFormat="1" applyFill="1" applyBorder="1"/>
    <xf numFmtId="0" fontId="0" fillId="15" borderId="1" xfId="0" applyFill="1" applyBorder="1" applyAlignment="1">
      <alignment horizontal="center"/>
    </xf>
    <xf numFmtId="166" fontId="0" fillId="15" borderId="1" xfId="0" applyNumberFormat="1" applyFill="1" applyBorder="1"/>
    <xf numFmtId="0" fontId="0" fillId="0" borderId="11" xfId="0" applyFill="1" applyBorder="1"/>
    <xf numFmtId="0" fontId="8" fillId="0" borderId="9" xfId="0" applyFont="1" applyFill="1" applyBorder="1"/>
    <xf numFmtId="49" fontId="0" fillId="0" borderId="9" xfId="0" applyNumberFormat="1" applyFill="1" applyBorder="1" applyAlignment="1" applyProtection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Fill="1" applyBorder="1" applyProtection="1">
      <protection locked="0"/>
    </xf>
    <xf numFmtId="0" fontId="0" fillId="0" borderId="14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0" fillId="7" borderId="1" xfId="1" applyNumberFormat="1" applyFont="1" applyFill="1" applyBorder="1" applyProtection="1">
      <protection locked="0"/>
    </xf>
    <xf numFmtId="0" fontId="0" fillId="7" borderId="1" xfId="0" applyFill="1" applyBorder="1" applyAlignment="1">
      <alignment horizontal="right"/>
    </xf>
    <xf numFmtId="179" fontId="8" fillId="7" borderId="1" xfId="0" applyNumberFormat="1" applyFont="1" applyFill="1" applyBorder="1" applyAlignment="1" applyProtection="1">
      <alignment horizontal="center"/>
      <protection locked="0"/>
    </xf>
    <xf numFmtId="0" fontId="0" fillId="7" borderId="1" xfId="0" applyFont="1" applyFill="1" applyBorder="1"/>
    <xf numFmtId="41" fontId="0" fillId="7" borderId="1" xfId="0" applyNumberFormat="1" applyFont="1" applyFill="1" applyBorder="1" applyAlignment="1" applyProtection="1">
      <alignment horizontal="right"/>
      <protection locked="0"/>
    </xf>
    <xf numFmtId="167" fontId="0" fillId="7" borderId="1" xfId="0" applyNumberFormat="1" applyFont="1" applyFill="1" applyBorder="1"/>
    <xf numFmtId="0" fontId="0" fillId="7" borderId="1" xfId="0" applyFont="1" applyFill="1" applyBorder="1" applyAlignment="1">
      <alignment horizontal="center"/>
    </xf>
    <xf numFmtId="166" fontId="0" fillId="7" borderId="1" xfId="0" applyNumberFormat="1" applyFont="1" applyFill="1" applyBorder="1"/>
    <xf numFmtId="0" fontId="0" fillId="7" borderId="1" xfId="0" applyFill="1" applyBorder="1" applyAlignment="1" applyProtection="1">
      <alignment horizontal="center"/>
      <protection locked="0"/>
    </xf>
    <xf numFmtId="14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5" fontId="3" fillId="0" borderId="1" xfId="0" applyNumberFormat="1" applyFont="1" applyFill="1" applyBorder="1" applyAlignment="1" applyProtection="1">
      <alignment horizontal="center"/>
      <protection locked="0"/>
    </xf>
    <xf numFmtId="165" fontId="1" fillId="21" borderId="1" xfId="0" applyNumberFormat="1" applyFont="1" applyFill="1" applyBorder="1" applyAlignment="1" applyProtection="1">
      <alignment horizontal="center"/>
      <protection locked="0"/>
    </xf>
    <xf numFmtId="165" fontId="0" fillId="4" borderId="1" xfId="1" applyNumberFormat="1" applyFont="1" applyFill="1" applyBorder="1" applyProtection="1">
      <protection locked="0"/>
    </xf>
    <xf numFmtId="165" fontId="0" fillId="4" borderId="1" xfId="0" applyNumberFormat="1" applyFill="1" applyBorder="1"/>
    <xf numFmtId="165" fontId="0" fillId="0" borderId="1" xfId="0" applyNumberFormat="1" applyBorder="1"/>
    <xf numFmtId="165" fontId="0" fillId="5" borderId="1" xfId="1" applyNumberFormat="1" applyFont="1" applyFill="1" applyBorder="1" applyProtection="1">
      <protection locked="0"/>
    </xf>
    <xf numFmtId="165" fontId="9" fillId="4" borderId="1" xfId="1" applyNumberFormat="1" applyFont="1" applyFill="1" applyBorder="1" applyProtection="1">
      <protection locked="0"/>
    </xf>
    <xf numFmtId="165" fontId="2" fillId="4" borderId="1" xfId="1" applyNumberFormat="1" applyFont="1" applyFill="1" applyBorder="1" applyProtection="1">
      <protection locked="0"/>
    </xf>
    <xf numFmtId="165" fontId="0" fillId="7" borderId="1" xfId="1" applyNumberFormat="1" applyFont="1" applyFill="1" applyBorder="1" applyProtection="1">
      <protection locked="0"/>
    </xf>
    <xf numFmtId="41" fontId="0" fillId="23" borderId="1" xfId="0" applyNumberForma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66" fontId="0" fillId="8" borderId="0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9" xfId="0" applyNumberFormat="1" applyBorder="1"/>
    <xf numFmtId="14" fontId="0" fillId="0" borderId="1" xfId="1" applyNumberFormat="1" applyFont="1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 applyProtection="1">
      <protection locked="0"/>
    </xf>
    <xf numFmtId="0" fontId="0" fillId="5" borderId="10" xfId="0" applyFill="1" applyBorder="1" applyAlignment="1" applyProtection="1">
      <protection locked="0"/>
    </xf>
    <xf numFmtId="0" fontId="0" fillId="0" borderId="9" xfId="0" applyBorder="1" applyAlignment="1"/>
    <xf numFmtId="0" fontId="0" fillId="4" borderId="0" xfId="0" applyFill="1" applyBorder="1"/>
    <xf numFmtId="167" fontId="0" fillId="0" borderId="0" xfId="0" applyNumberFormat="1" applyBorder="1" applyAlignment="1">
      <alignment horizontal="left"/>
    </xf>
    <xf numFmtId="0" fontId="0" fillId="8" borderId="0" xfId="0" applyFill="1" applyBorder="1"/>
    <xf numFmtId="0" fontId="0" fillId="0" borderId="10" xfId="0" applyBorder="1" applyAlignment="1" applyProtection="1">
      <protection locked="0"/>
    </xf>
    <xf numFmtId="0" fontId="0" fillId="5" borderId="0" xfId="0" applyFill="1" applyBorder="1" applyAlignment="1" applyProtection="1"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Fill="1" applyBorder="1" applyAlignment="1" applyProtection="1">
      <alignment horizontal="left"/>
      <protection locked="0"/>
    </xf>
    <xf numFmtId="0" fontId="0" fillId="8" borderId="11" xfId="0" applyFill="1" applyBorder="1"/>
    <xf numFmtId="0" fontId="0" fillId="0" borderId="0" xfId="0" applyFill="1" applyBorder="1" applyAlignment="1"/>
    <xf numFmtId="0" fontId="8" fillId="0" borderId="10" xfId="0" applyFont="1" applyBorder="1" applyAlignment="1" applyProtection="1">
      <alignment horizontal="right"/>
      <protection locked="0"/>
    </xf>
    <xf numFmtId="0" fontId="0" fillId="0" borderId="10" xfId="0" applyFont="1" applyFill="1" applyBorder="1" applyAlignment="1" applyProtection="1">
      <alignment horizontal="right"/>
      <protection locked="0"/>
    </xf>
    <xf numFmtId="0" fontId="8" fillId="0" borderId="10" xfId="0" applyFont="1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8" borderId="10" xfId="0" applyFill="1" applyBorder="1" applyProtection="1">
      <protection locked="0"/>
    </xf>
    <xf numFmtId="0" fontId="8" fillId="0" borderId="13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3" fontId="0" fillId="5" borderId="0" xfId="0" applyNumberFormat="1" applyFill="1" applyBorder="1" applyAlignment="1" applyProtection="1">
      <alignment horizontal="right"/>
    </xf>
    <xf numFmtId="3" fontId="0" fillId="0" borderId="0" xfId="0" applyNumberFormat="1" applyBorder="1" applyAlignment="1">
      <alignment horizontal="right"/>
    </xf>
    <xf numFmtId="41" fontId="0" fillId="22" borderId="9" xfId="0" applyNumberFormat="1" applyFill="1" applyBorder="1" applyAlignment="1" applyProtection="1">
      <alignment horizontal="right"/>
      <protection locked="0"/>
    </xf>
    <xf numFmtId="41" fontId="8" fillId="0" borderId="10" xfId="0" applyNumberFormat="1" applyFont="1" applyBorder="1" applyAlignment="1" applyProtection="1">
      <alignment horizontal="right"/>
      <protection locked="0"/>
    </xf>
    <xf numFmtId="41" fontId="0" fillId="0" borderId="10" xfId="0" applyNumberFormat="1" applyFont="1" applyBorder="1" applyAlignment="1" applyProtection="1">
      <alignment horizontal="right"/>
      <protection locked="0"/>
    </xf>
    <xf numFmtId="2" fontId="0" fillId="5" borderId="10" xfId="0" applyNumberFormat="1" applyFill="1" applyBorder="1" applyProtection="1">
      <protection locked="0"/>
    </xf>
    <xf numFmtId="2" fontId="0" fillId="0" borderId="9" xfId="0" applyNumberFormat="1" applyBorder="1" applyProtection="1">
      <protection locked="0"/>
    </xf>
    <xf numFmtId="2" fontId="0" fillId="0" borderId="9" xfId="0" applyNumberFormat="1" applyBorder="1"/>
    <xf numFmtId="2" fontId="0" fillId="0" borderId="10" xfId="0" applyNumberFormat="1" applyBorder="1" applyProtection="1">
      <protection locked="0"/>
    </xf>
    <xf numFmtId="167" fontId="8" fillId="4" borderId="1" xfId="0" applyNumberFormat="1" applyFont="1" applyFill="1" applyBorder="1"/>
    <xf numFmtId="167" fontId="0" fillId="8" borderId="0" xfId="0" applyNumberFormat="1" applyFill="1" applyBorder="1"/>
    <xf numFmtId="2" fontId="0" fillId="0" borderId="10" xfId="0" applyNumberFormat="1" applyBorder="1"/>
    <xf numFmtId="0" fontId="0" fillId="5" borderId="10" xfId="0" applyFill="1" applyBorder="1" applyAlignment="1" applyProtection="1">
      <alignment horizontal="center"/>
      <protection locked="0"/>
    </xf>
    <xf numFmtId="0" fontId="0" fillId="5" borderId="8" xfId="0" applyFill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0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74" fontId="0" fillId="5" borderId="0" xfId="1" applyNumberFormat="1" applyFont="1" applyFill="1" applyBorder="1" applyProtection="1">
      <protection locked="0"/>
    </xf>
    <xf numFmtId="166" fontId="0" fillId="5" borderId="0" xfId="0" applyNumberFormat="1" applyFill="1" applyBorder="1"/>
    <xf numFmtId="166" fontId="0" fillId="0" borderId="13" xfId="1" applyNumberFormat="1" applyFont="1" applyBorder="1" applyProtection="1">
      <protection locked="0"/>
    </xf>
    <xf numFmtId="166" fontId="0" fillId="0" borderId="28" xfId="1" applyNumberFormat="1" applyFont="1" applyBorder="1" applyProtection="1">
      <protection locked="0"/>
    </xf>
    <xf numFmtId="166" fontId="8" fillId="0" borderId="0" xfId="0" applyNumberFormat="1" applyFont="1" applyBorder="1"/>
    <xf numFmtId="166" fontId="8" fillId="0" borderId="27" xfId="0" applyNumberFormat="1" applyFont="1" applyBorder="1"/>
    <xf numFmtId="166" fontId="8" fillId="4" borderId="1" xfId="0" applyNumberFormat="1" applyFont="1" applyFill="1" applyBorder="1"/>
    <xf numFmtId="166" fontId="0" fillId="0" borderId="10" xfId="0" applyNumberFormat="1" applyFont="1" applyBorder="1"/>
    <xf numFmtId="174" fontId="0" fillId="8" borderId="0" xfId="1" applyNumberFormat="1" applyFont="1" applyFill="1" applyBorder="1" applyProtection="1">
      <protection locked="0"/>
    </xf>
    <xf numFmtId="173" fontId="0" fillId="0" borderId="1" xfId="1" applyNumberFormat="1" applyFont="1" applyFill="1" applyBorder="1" applyAlignment="1" applyProtection="1">
      <alignment horizontal="right"/>
      <protection locked="0"/>
    </xf>
    <xf numFmtId="14" fontId="0" fillId="0" borderId="10" xfId="1" applyNumberFormat="1" applyFont="1" applyFill="1" applyBorder="1" applyAlignment="1" applyProtection="1">
      <alignment horizontal="right"/>
      <protection locked="0"/>
    </xf>
    <xf numFmtId="166" fontId="9" fillId="0" borderId="0" xfId="0" applyNumberFormat="1" applyFont="1" applyBorder="1"/>
    <xf numFmtId="166" fontId="0" fillId="0" borderId="9" xfId="0" applyNumberFormat="1" applyFill="1" applyBorder="1"/>
    <xf numFmtId="14" fontId="0" fillId="0" borderId="9" xfId="0" applyNumberFormat="1" applyFill="1" applyBorder="1" applyProtection="1">
      <protection locked="0"/>
    </xf>
    <xf numFmtId="14" fontId="0" fillId="0" borderId="10" xfId="0" applyNumberFormat="1" applyFill="1" applyBorder="1" applyProtection="1">
      <protection locked="0"/>
    </xf>
    <xf numFmtId="173" fontId="0" fillId="0" borderId="9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8" borderId="0" xfId="0" applyNumberFormat="1" applyFill="1"/>
    <xf numFmtId="0" fontId="0" fillId="0" borderId="1" xfId="0" applyBorder="1" applyAlignment="1">
      <alignment horizontal="center"/>
    </xf>
    <xf numFmtId="14" fontId="15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" fontId="0" fillId="5" borderId="1" xfId="0" applyNumberForma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167" fontId="0" fillId="3" borderId="1" xfId="0" applyNumberFormat="1" applyFill="1" applyBorder="1"/>
    <xf numFmtId="166" fontId="0" fillId="3" borderId="1" xfId="1" applyNumberFormat="1" applyFont="1" applyFill="1" applyBorder="1" applyProtection="1">
      <protection locked="0"/>
    </xf>
    <xf numFmtId="166" fontId="0" fillId="3" borderId="1" xfId="0" applyNumberFormat="1" applyFill="1" applyBorder="1"/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right"/>
      <protection locked="0"/>
    </xf>
    <xf numFmtId="41" fontId="0" fillId="3" borderId="1" xfId="0" applyNumberFormat="1" applyFill="1" applyBorder="1" applyAlignment="1" applyProtection="1">
      <alignment horizontal="center"/>
      <protection locked="0"/>
    </xf>
    <xf numFmtId="2" fontId="1" fillId="3" borderId="1" xfId="0" applyNumberFormat="1" applyFont="1" applyFill="1" applyBorder="1" applyAlignment="1" applyProtection="1">
      <alignment horizontal="center"/>
      <protection locked="0"/>
    </xf>
    <xf numFmtId="166" fontId="1" fillId="3" borderId="1" xfId="1" applyNumberFormat="1" applyFont="1" applyFill="1" applyBorder="1" applyAlignment="1" applyProtection="1">
      <alignment horizontal="center"/>
      <protection locked="0"/>
    </xf>
    <xf numFmtId="41" fontId="0" fillId="3" borderId="1" xfId="0" applyNumberFormat="1" applyFill="1" applyBorder="1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0" xfId="0" applyFill="1" applyBorder="1"/>
    <xf numFmtId="0" fontId="0" fillId="0" borderId="10" xfId="0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2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Millares" xfId="2" builtinId="3"/>
    <cellStyle name="Moneda" xfId="4" builtinId="4"/>
    <cellStyle name="Moneda [0]" xfId="1" builtinId="7"/>
    <cellStyle name="Normal" xfId="0" builtinId="0"/>
    <cellStyle name="Porcentaje" xfId="3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107950</xdr:colOff>
          <xdr:row>1</xdr:row>
          <xdr:rowOff>0</xdr:rowOff>
        </xdr:from>
        <xdr:to>
          <xdr:col>4</xdr:col>
          <xdr:colOff>209550</xdr:colOff>
          <xdr:row>2</xdr:row>
          <xdr:rowOff>171450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5</xdr:row>
          <xdr:rowOff>12700</xdr:rowOff>
        </xdr:from>
        <xdr:to>
          <xdr:col>4</xdr:col>
          <xdr:colOff>88900</xdr:colOff>
          <xdr:row>7</xdr:row>
          <xdr:rowOff>19050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1625600</xdr:colOff>
      <xdr:row>1</xdr:row>
      <xdr:rowOff>63500</xdr:rowOff>
    </xdr:from>
    <xdr:to>
      <xdr:col>3</xdr:col>
      <xdr:colOff>0</xdr:colOff>
      <xdr:row>3</xdr:row>
      <xdr:rowOff>25400</xdr:rowOff>
    </xdr:to>
    <xdr:sp macro="" textlink="">
      <xdr:nvSpPr>
        <xdr:cNvPr id="3074" name="CommandButton1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292100</xdr:colOff>
      <xdr:row>1</xdr:row>
      <xdr:rowOff>63500</xdr:rowOff>
    </xdr:from>
    <xdr:to>
      <xdr:col>2</xdr:col>
      <xdr:colOff>1612900</xdr:colOff>
      <xdr:row>3</xdr:row>
      <xdr:rowOff>25400</xdr:rowOff>
    </xdr:to>
    <xdr:sp macro="" textlink="">
      <xdr:nvSpPr>
        <xdr:cNvPr id="3075" name="CommandButton2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1574800</xdr:colOff>
          <xdr:row>1</xdr:row>
          <xdr:rowOff>107950</xdr:rowOff>
        </xdr:from>
        <xdr:to>
          <xdr:col>2</xdr:col>
          <xdr:colOff>2743200</xdr:colOff>
          <xdr:row>3</xdr:row>
          <xdr:rowOff>50800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95250</xdr:rowOff>
        </xdr:from>
        <xdr:to>
          <xdr:col>2</xdr:col>
          <xdr:colOff>1384300</xdr:colOff>
          <xdr:row>3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1625600</xdr:colOff>
      <xdr:row>1</xdr:row>
      <xdr:rowOff>63500</xdr:rowOff>
    </xdr:from>
    <xdr:to>
      <xdr:col>3</xdr:col>
      <xdr:colOff>0</xdr:colOff>
      <xdr:row>3</xdr:row>
      <xdr:rowOff>25400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901950" y="196850"/>
          <a:ext cx="1365250" cy="330200"/>
        </a:xfrm>
        <a:prstGeom prst="rect">
          <a:avLst/>
        </a:prstGeom>
      </xdr:spPr>
    </xdr:sp>
    <xdr:clientData/>
  </xdr:twoCellAnchor>
  <xdr:twoCellAnchor editAs="oneCell">
    <xdr:from>
      <xdr:col>2</xdr:col>
      <xdr:colOff>292100</xdr:colOff>
      <xdr:row>1</xdr:row>
      <xdr:rowOff>63500</xdr:rowOff>
    </xdr:from>
    <xdr:to>
      <xdr:col>2</xdr:col>
      <xdr:colOff>1612900</xdr:colOff>
      <xdr:row>3</xdr:row>
      <xdr:rowOff>25400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568450" y="196850"/>
          <a:ext cx="1320800" cy="330200"/>
        </a:xfrm>
        <a:prstGeom prst="rect">
          <a:avLst/>
        </a:prstGeom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1</xdr:row>
      <xdr:rowOff>139700</xdr:rowOff>
    </xdr:from>
    <xdr:to>
      <xdr:col>4</xdr:col>
      <xdr:colOff>571499</xdr:colOff>
      <xdr:row>3</xdr:row>
      <xdr:rowOff>0</xdr:rowOff>
    </xdr:to>
    <xdr:sp macro="" textlink="">
      <xdr:nvSpPr>
        <xdr:cNvPr id="19457" name="CommandButton3" hidden="1">
          <a:extLst>
            <a:ext uri="{63B3BB69-23CF-44E3-9099-C40C66FF867C}">
              <a14:compatExt xmlns:a14="http://schemas.microsoft.com/office/drawing/2010/main" spid="_x0000_s19457"/>
            </a:ext>
            <a:ext uri="{FF2B5EF4-FFF2-40B4-BE49-F238E27FC236}">
              <a16:creationId xmlns:a16="http://schemas.microsoft.com/office/drawing/2014/main" id="{00000000-0008-0000-0800-000001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635000</xdr:colOff>
      <xdr:row>1</xdr:row>
      <xdr:rowOff>127000</xdr:rowOff>
    </xdr:from>
    <xdr:to>
      <xdr:col>4</xdr:col>
      <xdr:colOff>1308100</xdr:colOff>
      <xdr:row>3</xdr:row>
      <xdr:rowOff>12700</xdr:rowOff>
    </xdr:to>
    <xdr:sp macro="" textlink="">
      <xdr:nvSpPr>
        <xdr:cNvPr id="19458" name="CommandButton4" hidden="1">
          <a:extLst>
            <a:ext uri="{63B3BB69-23CF-44E3-9099-C40C66FF867C}">
              <a14:compatExt xmlns:a14="http://schemas.microsoft.com/office/drawing/2010/main" spid="_x0000_s19458"/>
            </a:ext>
            <a:ext uri="{FF2B5EF4-FFF2-40B4-BE49-F238E27FC236}">
              <a16:creationId xmlns:a16="http://schemas.microsoft.com/office/drawing/2014/main" id="{00000000-0008-0000-0800-000002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215900</xdr:colOff>
      <xdr:row>1</xdr:row>
      <xdr:rowOff>139700</xdr:rowOff>
    </xdr:from>
    <xdr:to>
      <xdr:col>2</xdr:col>
      <xdr:colOff>889000</xdr:colOff>
      <xdr:row>3</xdr:row>
      <xdr:rowOff>12700</xdr:rowOff>
    </xdr:to>
    <xdr:sp macro="" textlink="">
      <xdr:nvSpPr>
        <xdr:cNvPr id="19459" name="CommandButton5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8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146050</xdr:rowOff>
        </xdr:from>
        <xdr:to>
          <xdr:col>6</xdr:col>
          <xdr:colOff>374650</xdr:colOff>
          <xdr:row>3</xdr:row>
          <xdr:rowOff>31750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469900</xdr:colOff>
          <xdr:row>1</xdr:row>
          <xdr:rowOff>127000</xdr:rowOff>
        </xdr:from>
        <xdr:to>
          <xdr:col>7</xdr:col>
          <xdr:colOff>476250</xdr:colOff>
          <xdr:row>3</xdr:row>
          <xdr:rowOff>12700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</xdr:row>
          <xdr:rowOff>114300</xdr:rowOff>
        </xdr:from>
        <xdr:to>
          <xdr:col>9</xdr:col>
          <xdr:colOff>469900</xdr:colOff>
          <xdr:row>3</xdr:row>
          <xdr:rowOff>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ropbox/REGISTROS%20HACIENDA%20EL%20OCASO%202.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2.019"/>
      <sheetName val="Planilla"/>
      <sheetName val="Hoja2"/>
      <sheetName val="Terceros"/>
      <sheetName val="Balance actual"/>
      <sheetName val="Decisiones"/>
      <sheetName val="Hospedajes"/>
      <sheetName val="Hoja1"/>
      <sheetName val="Hoja3"/>
      <sheetName val="Hoja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6"/>
  <sheetViews>
    <sheetView workbookViewId="0">
      <selection activeCell="A6" sqref="A6"/>
    </sheetView>
  </sheetViews>
  <sheetFormatPr baseColWidth="10" defaultColWidth="21.453125" defaultRowHeight="14.5"/>
  <sheetData>
    <row r="2" spans="1:4">
      <c r="A2" t="s">
        <v>106</v>
      </c>
      <c r="B2" t="s">
        <v>104</v>
      </c>
      <c r="D2" t="s">
        <v>119</v>
      </c>
    </row>
    <row r="3" spans="1:4">
      <c r="A3" t="s">
        <v>99</v>
      </c>
      <c r="B3" t="s">
        <v>108</v>
      </c>
      <c r="D3" t="s">
        <v>120</v>
      </c>
    </row>
    <row r="4" spans="1:4">
      <c r="A4" t="s">
        <v>100</v>
      </c>
      <c r="B4" t="s">
        <v>107</v>
      </c>
      <c r="D4" t="s">
        <v>121</v>
      </c>
    </row>
    <row r="5" spans="1:4">
      <c r="A5" t="s">
        <v>196</v>
      </c>
      <c r="B5" t="s">
        <v>105</v>
      </c>
      <c r="D5" t="s">
        <v>122</v>
      </c>
    </row>
    <row r="6" spans="1:4">
      <c r="D6" t="s"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/>
  <dimension ref="A1:D15"/>
  <sheetViews>
    <sheetView workbookViewId="0">
      <selection activeCell="F9" sqref="F9"/>
    </sheetView>
  </sheetViews>
  <sheetFormatPr baseColWidth="10" defaultColWidth="9.1796875" defaultRowHeight="14.5"/>
  <cols>
    <col min="1" max="1" width="10.453125" bestFit="1" customWidth="1"/>
    <col min="2" max="2" width="13.1796875" bestFit="1" customWidth="1"/>
    <col min="3" max="3" width="11.7265625" bestFit="1" customWidth="1"/>
    <col min="4" max="4" width="11.81640625" bestFit="1" customWidth="1"/>
  </cols>
  <sheetData>
    <row r="1" spans="1:4">
      <c r="B1" s="162" t="s">
        <v>115</v>
      </c>
      <c r="C1" s="162" t="s">
        <v>45</v>
      </c>
      <c r="D1" s="162" t="s">
        <v>197</v>
      </c>
    </row>
    <row r="2" spans="1:4">
      <c r="A2" s="163" t="s">
        <v>200</v>
      </c>
      <c r="B2" s="134">
        <v>12029700</v>
      </c>
      <c r="C2" s="134">
        <v>19876959</v>
      </c>
      <c r="D2" s="134">
        <f>+B2+C2</f>
        <v>31906659</v>
      </c>
    </row>
    <row r="3" spans="1:4">
      <c r="A3" s="163" t="s">
        <v>201</v>
      </c>
      <c r="B3" s="134">
        <v>11450700</v>
      </c>
      <c r="C3" s="134">
        <v>20186033</v>
      </c>
      <c r="D3" s="134">
        <f t="shared" ref="D3:D13" si="0">+B3+C3</f>
        <v>31636733</v>
      </c>
    </row>
    <row r="4" spans="1:4">
      <c r="A4" s="163" t="s">
        <v>202</v>
      </c>
      <c r="B4" s="134">
        <v>12963700</v>
      </c>
      <c r="C4" s="134">
        <v>30544230</v>
      </c>
      <c r="D4" s="134">
        <f t="shared" si="0"/>
        <v>43507930</v>
      </c>
    </row>
    <row r="5" spans="1:4">
      <c r="A5" s="163" t="s">
        <v>203</v>
      </c>
      <c r="B5" s="134">
        <v>10941700</v>
      </c>
      <c r="C5" s="134">
        <v>21412516</v>
      </c>
      <c r="D5" s="134">
        <f t="shared" si="0"/>
        <v>32354216</v>
      </c>
    </row>
    <row r="6" spans="1:4">
      <c r="A6" s="163" t="s">
        <v>204</v>
      </c>
      <c r="B6" s="134">
        <v>11497700</v>
      </c>
      <c r="C6" s="134">
        <v>21245722</v>
      </c>
      <c r="D6" s="134">
        <f t="shared" si="0"/>
        <v>32743422</v>
      </c>
    </row>
    <row r="7" spans="1:4">
      <c r="A7" s="163" t="s">
        <v>205</v>
      </c>
      <c r="B7" s="134">
        <v>9552700</v>
      </c>
      <c r="C7" s="134">
        <v>16728381</v>
      </c>
      <c r="D7" s="134">
        <f t="shared" si="0"/>
        <v>26281081</v>
      </c>
    </row>
    <row r="8" spans="1:4">
      <c r="A8" s="163" t="s">
        <v>206</v>
      </c>
      <c r="B8" s="134">
        <v>9678700</v>
      </c>
      <c r="C8" s="134">
        <v>17825889</v>
      </c>
      <c r="D8" s="134">
        <f t="shared" si="0"/>
        <v>27504589</v>
      </c>
    </row>
    <row r="9" spans="1:4">
      <c r="A9" s="163" t="s">
        <v>207</v>
      </c>
      <c r="B9" s="134">
        <v>10050700</v>
      </c>
      <c r="C9" s="134">
        <v>16835222</v>
      </c>
      <c r="D9" s="134">
        <f t="shared" si="0"/>
        <v>26885922</v>
      </c>
    </row>
    <row r="10" spans="1:4">
      <c r="A10" s="163" t="s">
        <v>208</v>
      </c>
      <c r="B10" s="134">
        <v>7715400</v>
      </c>
      <c r="C10" s="134">
        <v>15594151</v>
      </c>
      <c r="D10" s="134">
        <f t="shared" si="0"/>
        <v>23309551</v>
      </c>
    </row>
    <row r="11" spans="1:4">
      <c r="A11" s="163" t="s">
        <v>209</v>
      </c>
      <c r="B11" s="134"/>
      <c r="C11" s="134"/>
      <c r="D11" s="134">
        <f t="shared" si="0"/>
        <v>0</v>
      </c>
    </row>
    <row r="12" spans="1:4">
      <c r="A12" s="163" t="s">
        <v>210</v>
      </c>
      <c r="B12" s="134"/>
      <c r="C12" s="134"/>
      <c r="D12" s="134">
        <f t="shared" si="0"/>
        <v>0</v>
      </c>
    </row>
    <row r="13" spans="1:4">
      <c r="A13" s="163" t="s">
        <v>211</v>
      </c>
      <c r="B13" s="134"/>
      <c r="C13" s="134"/>
      <c r="D13" s="134">
        <f t="shared" si="0"/>
        <v>0</v>
      </c>
    </row>
    <row r="14" spans="1:4">
      <c r="A14" s="134"/>
      <c r="B14" s="134"/>
      <c r="C14" s="134" t="s">
        <v>197</v>
      </c>
      <c r="D14" s="164">
        <f>+SUM(D2:D13)</f>
        <v>276130103</v>
      </c>
    </row>
    <row r="15" spans="1:4">
      <c r="A15" s="134"/>
      <c r="B15" s="134"/>
      <c r="C15" s="134" t="s">
        <v>212</v>
      </c>
      <c r="D15" s="164">
        <f>+D14/COUNT(C2:C13)</f>
        <v>30681122.555555556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U5245"/>
  <sheetViews>
    <sheetView zoomScale="70" zoomScaleNormal="70" zoomScalePageLayoutView="90" workbookViewId="0">
      <pane ySplit="2" topLeftCell="A3" activePane="bottomLeft" state="frozen"/>
      <selection activeCell="H406" sqref="G406:H418"/>
      <selection pane="bottomLeft" activeCell="J3721" sqref="J3721"/>
    </sheetView>
  </sheetViews>
  <sheetFormatPr baseColWidth="10" defaultColWidth="10.81640625" defaultRowHeight="14.5"/>
  <cols>
    <col min="1" max="1" width="5.7265625" style="14" customWidth="1"/>
    <col min="2" max="2" width="7.54296875" style="135" customWidth="1"/>
    <col min="3" max="3" width="5.453125" style="21" hidden="1" customWidth="1"/>
    <col min="4" max="4" width="16.26953125" style="14" hidden="1" customWidth="1"/>
    <col min="5" max="5" width="9.453125" style="21" hidden="1" customWidth="1"/>
    <col min="6" max="6" width="30.453125" style="14" hidden="1" customWidth="1"/>
    <col min="7" max="7" width="31.54296875" style="14" customWidth="1"/>
    <col min="8" max="8" width="17.26953125" style="56" customWidth="1"/>
    <col min="9" max="9" width="7.453125" style="21" bestFit="1" customWidth="1"/>
    <col min="10" max="10" width="39.54296875" style="45" bestFit="1" customWidth="1"/>
    <col min="11" max="11" width="14.1796875" style="51" bestFit="1" customWidth="1"/>
    <col min="12" max="12" width="7.453125" style="52" customWidth="1"/>
    <col min="13" max="13" width="11.81640625" style="186" customWidth="1"/>
    <col min="14" max="14" width="11.81640625" style="49" customWidth="1"/>
    <col min="15" max="15" width="33" style="45" customWidth="1"/>
    <col min="16" max="16" width="19.81640625" style="45" customWidth="1"/>
    <col min="17" max="17" width="13.81640625" style="1" customWidth="1"/>
    <col min="18" max="18" width="12.54296875" style="137" customWidth="1"/>
    <col min="19" max="16384" width="10.81640625" style="139"/>
  </cols>
  <sheetData>
    <row r="1" spans="1:18" s="138" customFormat="1">
      <c r="A1" s="15">
        <v>1</v>
      </c>
      <c r="B1" s="41"/>
      <c r="C1" s="15">
        <v>3</v>
      </c>
      <c r="D1" s="15">
        <v>4</v>
      </c>
      <c r="E1" s="15">
        <v>5</v>
      </c>
      <c r="F1" s="15">
        <v>6</v>
      </c>
      <c r="G1" s="17"/>
      <c r="H1" s="41"/>
      <c r="I1" s="15">
        <v>9</v>
      </c>
      <c r="J1" s="43"/>
      <c r="K1" s="272"/>
      <c r="L1" s="141"/>
      <c r="M1" s="141"/>
      <c r="N1" s="161">
        <v>14</v>
      </c>
      <c r="O1" s="50">
        <v>15</v>
      </c>
      <c r="P1" s="43"/>
      <c r="Q1" s="4"/>
      <c r="R1" s="136"/>
    </row>
    <row r="2" spans="1:18">
      <c r="A2" s="16" t="s">
        <v>87</v>
      </c>
      <c r="B2" s="42" t="s">
        <v>51</v>
      </c>
      <c r="C2" s="16" t="s">
        <v>85</v>
      </c>
      <c r="D2" s="16" t="s">
        <v>86</v>
      </c>
      <c r="E2" s="16" t="s">
        <v>58</v>
      </c>
      <c r="F2" s="16" t="s">
        <v>84</v>
      </c>
      <c r="G2" s="16" t="s">
        <v>52</v>
      </c>
      <c r="H2" s="55" t="s">
        <v>48</v>
      </c>
      <c r="I2" s="16" t="s">
        <v>49</v>
      </c>
      <c r="J2" s="44" t="s">
        <v>50</v>
      </c>
      <c r="K2" s="273" t="s">
        <v>152</v>
      </c>
      <c r="L2" s="44" t="s">
        <v>57</v>
      </c>
      <c r="M2" s="44" t="s">
        <v>55</v>
      </c>
      <c r="N2" s="47" t="s">
        <v>88</v>
      </c>
      <c r="O2" s="44" t="s">
        <v>254</v>
      </c>
      <c r="P2" s="44" t="s">
        <v>56</v>
      </c>
    </row>
    <row r="3" spans="1:18">
      <c r="A3" s="17">
        <v>1</v>
      </c>
      <c r="B3" s="135">
        <v>10101</v>
      </c>
      <c r="C3" s="17">
        <f>ROUND(B3/10000,0)</f>
        <v>1</v>
      </c>
      <c r="D3" s="17" t="str">
        <f>+VLOOKUP(C3,EstructuraCostos!$A$5:$B$146,2)</f>
        <v>Levante_y_Ceba</v>
      </c>
      <c r="E3" s="17">
        <f>IF(C3&gt;2,ROUND(B3/1,0),ROUND(B3/10,0)*10)</f>
        <v>10100</v>
      </c>
      <c r="F3" s="17" t="str">
        <f>+IF(C3&gt;2,VLOOKUP(C3,EstructuraCostos!$A$65:$B$170,2),VLOOKUP(E3,EstructuraCostos!$A$5:$B$60,2))</f>
        <v>Manejo_de_Suelos_y_ Praderas1</v>
      </c>
      <c r="G3" s="17" t="str">
        <f>+VLOOKUP(B3,EstructuraCostos!$B$5:$C$146,2)</f>
        <v>Fumigacion Matamalezas</v>
      </c>
      <c r="H3" s="58">
        <v>43466</v>
      </c>
      <c r="I3" s="17">
        <f>+WEEKNUM(H3,2)</f>
        <v>1</v>
      </c>
      <c r="J3" s="1" t="s">
        <v>240</v>
      </c>
      <c r="K3" s="83">
        <v>6460819</v>
      </c>
      <c r="L3" s="52">
        <v>1</v>
      </c>
      <c r="M3" s="46">
        <v>34000</v>
      </c>
      <c r="N3" s="48">
        <f>+L3*M3</f>
        <v>34000</v>
      </c>
      <c r="O3" s="45" t="s">
        <v>250</v>
      </c>
      <c r="P3" s="45" t="s">
        <v>248</v>
      </c>
      <c r="Q3" s="1" t="s">
        <v>132</v>
      </c>
      <c r="R3" s="137" t="s">
        <v>249</v>
      </c>
    </row>
    <row r="4" spans="1:18">
      <c r="A4" s="17">
        <v>2</v>
      </c>
      <c r="B4" s="135">
        <v>10101</v>
      </c>
      <c r="C4" s="17">
        <f t="shared" ref="C4:C71" si="0">ROUND(B4/10000,0)</f>
        <v>1</v>
      </c>
      <c r="D4" s="17" t="str">
        <f>+VLOOKUP(C4,EstructuraCostos!$A$5:$B$146,2)</f>
        <v>Levante_y_Ceba</v>
      </c>
      <c r="E4" s="17">
        <f t="shared" ref="E4:E71" si="1">IF(C4&gt;2,ROUND(B4/1,0),ROUND(B4/10,0)*10)</f>
        <v>10100</v>
      </c>
      <c r="F4" s="17" t="str">
        <f>+IF(C4&gt;2,VLOOKUP(C4,EstructuraCostos!$A$65:$B$170,2),VLOOKUP(E4,EstructuraCostos!$A$5:$B$60,2))</f>
        <v>Manejo_de_Suelos_y_ Praderas1</v>
      </c>
      <c r="G4" s="17" t="str">
        <f>+VLOOKUP(B4,EstructuraCostos!$B$5:$C$146,2)</f>
        <v>Fumigacion Matamalezas</v>
      </c>
      <c r="H4" s="58">
        <v>43466</v>
      </c>
      <c r="I4" s="17">
        <f t="shared" ref="I4:I71" si="2">+WEEKNUM(H4,2)</f>
        <v>1</v>
      </c>
      <c r="J4" s="84" t="s">
        <v>241</v>
      </c>
      <c r="K4" s="143">
        <v>4736932</v>
      </c>
      <c r="L4" s="52">
        <v>1</v>
      </c>
      <c r="M4" s="46">
        <v>34000</v>
      </c>
      <c r="N4" s="48">
        <f t="shared" ref="N4:N71" si="3">+L4*M4</f>
        <v>34000</v>
      </c>
      <c r="O4" s="45" t="s">
        <v>247</v>
      </c>
      <c r="P4" s="45" t="s">
        <v>251</v>
      </c>
      <c r="Q4" s="1" t="s">
        <v>130</v>
      </c>
      <c r="R4" s="137" t="s">
        <v>249</v>
      </c>
    </row>
    <row r="5" spans="1:18">
      <c r="A5" s="17">
        <v>3</v>
      </c>
      <c r="B5" s="135">
        <v>10101</v>
      </c>
      <c r="C5" s="17">
        <f t="shared" si="0"/>
        <v>1</v>
      </c>
      <c r="D5" s="17" t="str">
        <f>+VLOOKUP(C5,EstructuraCostos!$A$5:$B$146,2)</f>
        <v>Levante_y_Ceba</v>
      </c>
      <c r="E5" s="17">
        <f t="shared" si="1"/>
        <v>10100</v>
      </c>
      <c r="F5" s="17" t="str">
        <f>+IF(C5&gt;2,VLOOKUP(C5,EstructuraCostos!$A$65:$B$170,2),VLOOKUP(E5,EstructuraCostos!$A$5:$B$60,2))</f>
        <v>Manejo_de_Suelos_y_ Praderas1</v>
      </c>
      <c r="G5" s="17" t="str">
        <f>+VLOOKUP(B5,EstructuraCostos!$B$5:$C$146,2)</f>
        <v>Fumigacion Matamalezas</v>
      </c>
      <c r="H5" s="58">
        <v>43466</v>
      </c>
      <c r="I5" s="17">
        <f t="shared" si="2"/>
        <v>1</v>
      </c>
      <c r="J5" s="84" t="s">
        <v>242</v>
      </c>
      <c r="K5" s="83">
        <v>4335739</v>
      </c>
      <c r="L5" s="52">
        <v>1</v>
      </c>
      <c r="M5" s="46">
        <v>34000</v>
      </c>
      <c r="N5" s="48">
        <f t="shared" si="3"/>
        <v>34000</v>
      </c>
      <c r="O5" s="45" t="s">
        <v>250</v>
      </c>
      <c r="P5" s="45" t="s">
        <v>248</v>
      </c>
      <c r="Q5" s="1" t="s">
        <v>132</v>
      </c>
      <c r="R5" s="137" t="s">
        <v>249</v>
      </c>
    </row>
    <row r="6" spans="1:18">
      <c r="A6" s="17">
        <v>4</v>
      </c>
      <c r="B6" s="135">
        <v>10501</v>
      </c>
      <c r="C6" s="17">
        <f t="shared" si="0"/>
        <v>1</v>
      </c>
      <c r="D6" s="17" t="str">
        <f>+VLOOKUP(C6,EstructuraCostos!$A$5:$B$146,2)</f>
        <v>Levante_y_Ceba</v>
      </c>
      <c r="E6" s="17">
        <f t="shared" si="1"/>
        <v>10500</v>
      </c>
      <c r="F6" s="17" t="str">
        <f>+IF(C6&gt;2,VLOOKUP(C6,EstructuraCostos!$A$65:$B$170,2),VLOOKUP(E6,EstructuraCostos!$A$5:$B$60,2))</f>
        <v>Movimiento_de_Ganado1</v>
      </c>
      <c r="G6" s="17" t="str">
        <f>+VLOOKUP(B6,EstructuraCostos!$B$5:$C$146,2)</f>
        <v>Manejo de Ganados</v>
      </c>
      <c r="H6" s="58">
        <v>43466</v>
      </c>
      <c r="I6" s="17">
        <f t="shared" si="2"/>
        <v>1</v>
      </c>
      <c r="J6" s="1" t="s">
        <v>243</v>
      </c>
      <c r="K6" s="83">
        <v>3663605</v>
      </c>
      <c r="L6" s="52">
        <v>1</v>
      </c>
      <c r="M6" s="46">
        <v>36000</v>
      </c>
      <c r="N6" s="48">
        <f t="shared" si="3"/>
        <v>36000</v>
      </c>
      <c r="O6" s="45" t="s">
        <v>252</v>
      </c>
      <c r="P6" s="45" t="s">
        <v>253</v>
      </c>
      <c r="Q6" s="1" t="s">
        <v>128</v>
      </c>
    </row>
    <row r="7" spans="1:18">
      <c r="A7" s="17">
        <v>5</v>
      </c>
      <c r="B7" s="135">
        <v>90101</v>
      </c>
      <c r="C7" s="17">
        <f t="shared" si="0"/>
        <v>9</v>
      </c>
      <c r="D7" s="17" t="str">
        <f>+VLOOKUP(C7,EstructuraCostos!$A$5:$B$146,2)</f>
        <v>Hacienda</v>
      </c>
      <c r="E7" s="17">
        <f t="shared" si="1"/>
        <v>90101</v>
      </c>
      <c r="F7" s="17" t="str">
        <f>+IF(C7&gt;2,VLOOKUP(C7,EstructuraCostos!$A$65:$B$170,2),VLOOKUP(E7,EstructuraCostos!$A$5:$B$60,2))</f>
        <v>Hacienda</v>
      </c>
      <c r="G7" s="17" t="str">
        <f>+VLOOKUP(B7,EstructuraCostos!$B$5:$C$146,2)</f>
        <v>Salarios</v>
      </c>
      <c r="H7" s="58">
        <v>43466</v>
      </c>
      <c r="I7" s="17">
        <f t="shared" si="2"/>
        <v>1</v>
      </c>
      <c r="J7" s="1" t="s">
        <v>244</v>
      </c>
      <c r="K7" s="83">
        <v>18412636</v>
      </c>
      <c r="L7" s="52">
        <v>1</v>
      </c>
      <c r="M7" s="46">
        <v>38000</v>
      </c>
      <c r="N7" s="48">
        <f t="shared" si="3"/>
        <v>38000</v>
      </c>
      <c r="O7" s="45" t="s">
        <v>153</v>
      </c>
      <c r="P7" s="45" t="s">
        <v>147</v>
      </c>
    </row>
    <row r="8" spans="1:18">
      <c r="A8" s="17">
        <v>6</v>
      </c>
      <c r="B8" s="135">
        <v>10501</v>
      </c>
      <c r="C8" s="17">
        <f t="shared" si="0"/>
        <v>1</v>
      </c>
      <c r="D8" s="17" t="str">
        <f>+VLOOKUP(C8,EstructuraCostos!$A$5:$B$146,2)</f>
        <v>Levante_y_Ceba</v>
      </c>
      <c r="E8" s="17">
        <f t="shared" si="1"/>
        <v>10500</v>
      </c>
      <c r="F8" s="17" t="str">
        <f>+IF(C8&gt;2,VLOOKUP(C8,EstructuraCostos!$A$65:$B$170,2),VLOOKUP(E8,EstructuraCostos!$A$5:$B$60,2))</f>
        <v>Movimiento_de_Ganado1</v>
      </c>
      <c r="G8" s="17" t="str">
        <f>+VLOOKUP(B8,EstructuraCostos!$B$5:$C$146,2)</f>
        <v>Manejo de Ganados</v>
      </c>
      <c r="H8" s="58">
        <v>43466</v>
      </c>
      <c r="I8" s="17">
        <f t="shared" si="2"/>
        <v>1</v>
      </c>
      <c r="J8" s="45" t="s">
        <v>245</v>
      </c>
      <c r="K8" s="51">
        <v>1023702269</v>
      </c>
      <c r="L8" s="52">
        <v>1</v>
      </c>
      <c r="M8" s="46">
        <v>38000</v>
      </c>
      <c r="N8" s="48">
        <f t="shared" si="3"/>
        <v>38000</v>
      </c>
      <c r="O8" s="45" t="s">
        <v>126</v>
      </c>
      <c r="P8" s="45" t="s">
        <v>128</v>
      </c>
    </row>
    <row r="9" spans="1:18">
      <c r="A9" s="17">
        <v>7</v>
      </c>
      <c r="B9" s="135">
        <v>50103</v>
      </c>
      <c r="C9" s="17">
        <f t="shared" si="0"/>
        <v>5</v>
      </c>
      <c r="D9" s="17" t="str">
        <f>+VLOOKUP(C9,EstructuraCostos!$A$5:$B$146,2)</f>
        <v>Generales</v>
      </c>
      <c r="E9" s="17">
        <f t="shared" si="1"/>
        <v>50103</v>
      </c>
      <c r="F9" s="17" t="str">
        <f>+IF(C9&gt;2,VLOOKUP(C9,EstructuraCostos!$A$65:$B$170,2),VLOOKUP(E9,EstructuraCostos!$A$5:$B$60,2))</f>
        <v>Generales</v>
      </c>
      <c r="G9" s="17" t="str">
        <f>+VLOOKUP(B9,EstructuraCostos!$B$5:$C$146,2)</f>
        <v xml:space="preserve">Mantenimiento Cercos </v>
      </c>
      <c r="H9" s="58">
        <v>43466</v>
      </c>
      <c r="I9" s="17">
        <f t="shared" si="2"/>
        <v>1</v>
      </c>
      <c r="J9" s="45" t="s">
        <v>246</v>
      </c>
      <c r="K9" s="51">
        <v>1097399254</v>
      </c>
      <c r="L9" s="52">
        <v>1</v>
      </c>
      <c r="M9" s="46">
        <v>34000</v>
      </c>
      <c r="N9" s="48">
        <f t="shared" si="3"/>
        <v>34000</v>
      </c>
      <c r="O9" s="45" t="s">
        <v>138</v>
      </c>
    </row>
    <row r="10" spans="1:18">
      <c r="A10" s="17">
        <v>8</v>
      </c>
      <c r="C10" s="17"/>
      <c r="D10" s="17"/>
      <c r="E10" s="17"/>
      <c r="F10" s="17"/>
      <c r="G10" s="17" t="e">
        <f>+VLOOKUP(B10,EstructuraCostos!$B$5:$C$146,2)</f>
        <v>#N/A</v>
      </c>
      <c r="H10" s="58">
        <v>43466</v>
      </c>
      <c r="I10" s="17">
        <f>+WEEKNUM(H10,2)</f>
        <v>1</v>
      </c>
      <c r="J10" s="45" t="s">
        <v>260</v>
      </c>
      <c r="M10" s="186" t="s">
        <v>261</v>
      </c>
      <c r="N10" s="48"/>
      <c r="O10" s="45" t="s">
        <v>250</v>
      </c>
      <c r="P10" s="45" t="s">
        <v>248</v>
      </c>
      <c r="Q10" s="1" t="s">
        <v>132</v>
      </c>
      <c r="R10" s="137" t="s">
        <v>249</v>
      </c>
    </row>
    <row r="11" spans="1:18">
      <c r="A11" s="17">
        <v>9</v>
      </c>
      <c r="C11" s="17"/>
      <c r="D11" s="17"/>
      <c r="E11" s="17"/>
      <c r="F11" s="17"/>
      <c r="G11" s="17" t="e">
        <f>+VLOOKUP(B11,EstructuraCostos!$B$5:$C$146,2)</f>
        <v>#N/A</v>
      </c>
      <c r="H11" s="58">
        <v>43467</v>
      </c>
      <c r="I11" s="17">
        <f>+WEEKNUM(H11,2)</f>
        <v>1</v>
      </c>
      <c r="J11" s="45" t="s">
        <v>260</v>
      </c>
      <c r="M11" s="186" t="s">
        <v>261</v>
      </c>
      <c r="N11" s="48"/>
      <c r="O11" s="45" t="s">
        <v>247</v>
      </c>
      <c r="P11" s="45" t="s">
        <v>251</v>
      </c>
      <c r="Q11" s="1" t="s">
        <v>130</v>
      </c>
      <c r="R11" s="137" t="s">
        <v>249</v>
      </c>
    </row>
    <row r="12" spans="1:18">
      <c r="A12" s="17">
        <v>10</v>
      </c>
      <c r="B12" s="135">
        <v>70108</v>
      </c>
      <c r="C12" s="17">
        <f t="shared" si="0"/>
        <v>7</v>
      </c>
      <c r="D12" s="17" t="str">
        <f>+VLOOKUP(C12,EstructuraCostos!$A$5:$B$146,2)</f>
        <v>Laborales y Otros</v>
      </c>
      <c r="E12" s="17">
        <f t="shared" si="1"/>
        <v>70108</v>
      </c>
      <c r="F12" s="17" t="str">
        <f>+IF(C12&gt;2,VLOOKUP(C12,EstructuraCostos!$A$65:$B$170,2),VLOOKUP(E12,EstructuraCostos!$A$5:$B$60,2))</f>
        <v>Laborales y Otros</v>
      </c>
      <c r="G12" s="17" t="str">
        <f>+VLOOKUP(B12,EstructuraCostos!$B$5:$C$146,2)</f>
        <v>Festivos</v>
      </c>
      <c r="H12" s="58">
        <v>43466</v>
      </c>
      <c r="I12" s="17">
        <f t="shared" si="2"/>
        <v>1</v>
      </c>
      <c r="J12" s="1" t="s">
        <v>240</v>
      </c>
      <c r="K12" s="83">
        <v>6460819</v>
      </c>
      <c r="L12" s="52">
        <v>1</v>
      </c>
      <c r="M12" s="46">
        <v>34000</v>
      </c>
      <c r="N12" s="48">
        <f t="shared" si="3"/>
        <v>34000</v>
      </c>
      <c r="Q12" s="1" t="s">
        <v>255</v>
      </c>
    </row>
    <row r="13" spans="1:18">
      <c r="A13" s="17">
        <v>11</v>
      </c>
      <c r="B13" s="135">
        <v>70108</v>
      </c>
      <c r="C13" s="17">
        <f t="shared" si="0"/>
        <v>7</v>
      </c>
      <c r="D13" s="17" t="str">
        <f>+VLOOKUP(C13,EstructuraCostos!$A$5:$B$146,2)</f>
        <v>Laborales y Otros</v>
      </c>
      <c r="E13" s="17">
        <f t="shared" si="1"/>
        <v>70108</v>
      </c>
      <c r="F13" s="17" t="str">
        <f>+IF(C13&gt;2,VLOOKUP(C13,EstructuraCostos!$A$65:$B$170,2),VLOOKUP(E13,EstructuraCostos!$A$5:$B$60,2))</f>
        <v>Laborales y Otros</v>
      </c>
      <c r="G13" s="17" t="str">
        <f>+VLOOKUP(B13,EstructuraCostos!$B$5:$C$146,2)</f>
        <v>Festivos</v>
      </c>
      <c r="H13" s="58">
        <v>43466</v>
      </c>
      <c r="I13" s="17">
        <f t="shared" si="2"/>
        <v>1</v>
      </c>
      <c r="J13" s="84" t="s">
        <v>241</v>
      </c>
      <c r="K13" s="143">
        <v>4736932</v>
      </c>
      <c r="L13" s="52">
        <v>1</v>
      </c>
      <c r="M13" s="46">
        <v>34000</v>
      </c>
      <c r="N13" s="48">
        <f t="shared" si="3"/>
        <v>34000</v>
      </c>
      <c r="Q13" s="1" t="s">
        <v>255</v>
      </c>
    </row>
    <row r="14" spans="1:18">
      <c r="A14" s="17">
        <v>12</v>
      </c>
      <c r="B14" s="135">
        <v>70108</v>
      </c>
      <c r="C14" s="17">
        <f t="shared" si="0"/>
        <v>7</v>
      </c>
      <c r="D14" s="17" t="str">
        <f>+VLOOKUP(C14,EstructuraCostos!$A$5:$B$146,2)</f>
        <v>Laborales y Otros</v>
      </c>
      <c r="E14" s="17">
        <f t="shared" si="1"/>
        <v>70108</v>
      </c>
      <c r="F14" s="17" t="str">
        <f>+IF(C14&gt;2,VLOOKUP(C14,EstructuraCostos!$A$65:$B$170,2),VLOOKUP(E14,EstructuraCostos!$A$5:$B$60,2))</f>
        <v>Laborales y Otros</v>
      </c>
      <c r="G14" s="17" t="str">
        <f>+VLOOKUP(B14,EstructuraCostos!$B$5:$C$146,2)</f>
        <v>Festivos</v>
      </c>
      <c r="H14" s="58">
        <v>43466</v>
      </c>
      <c r="I14" s="17">
        <f t="shared" si="2"/>
        <v>1</v>
      </c>
      <c r="J14" s="84" t="s">
        <v>242</v>
      </c>
      <c r="K14" s="83">
        <v>4335739</v>
      </c>
      <c r="L14" s="52">
        <v>1</v>
      </c>
      <c r="M14" s="46">
        <v>34000</v>
      </c>
      <c r="N14" s="48">
        <f t="shared" si="3"/>
        <v>34000</v>
      </c>
      <c r="Q14" s="1" t="s">
        <v>255</v>
      </c>
    </row>
    <row r="15" spans="1:18">
      <c r="A15" s="17">
        <v>13</v>
      </c>
      <c r="B15" s="135">
        <v>70108</v>
      </c>
      <c r="C15" s="17">
        <f t="shared" si="0"/>
        <v>7</v>
      </c>
      <c r="D15" s="17" t="str">
        <f>+VLOOKUP(C15,EstructuraCostos!$A$5:$B$146,2)</f>
        <v>Laborales y Otros</v>
      </c>
      <c r="E15" s="17">
        <f t="shared" si="1"/>
        <v>70108</v>
      </c>
      <c r="F15" s="17" t="str">
        <f>+IF(C15&gt;2,VLOOKUP(C15,EstructuraCostos!$A$65:$B$170,2),VLOOKUP(E15,EstructuraCostos!$A$5:$B$60,2))</f>
        <v>Laborales y Otros</v>
      </c>
      <c r="G15" s="17" t="str">
        <f>+VLOOKUP(B15,EstructuraCostos!$B$5:$C$146,2)</f>
        <v>Festivos</v>
      </c>
      <c r="H15" s="58">
        <v>43466</v>
      </c>
      <c r="I15" s="17">
        <f t="shared" si="2"/>
        <v>1</v>
      </c>
      <c r="J15" s="1" t="s">
        <v>243</v>
      </c>
      <c r="K15" s="83">
        <v>3663605</v>
      </c>
      <c r="L15" s="52">
        <v>1</v>
      </c>
      <c r="M15" s="46">
        <v>36000</v>
      </c>
      <c r="N15" s="48">
        <f t="shared" si="3"/>
        <v>36000</v>
      </c>
      <c r="Q15" s="1" t="s">
        <v>255</v>
      </c>
    </row>
    <row r="16" spans="1:18">
      <c r="A16" s="17">
        <v>14</v>
      </c>
      <c r="B16" s="135">
        <v>70108</v>
      </c>
      <c r="C16" s="17">
        <f t="shared" si="0"/>
        <v>7</v>
      </c>
      <c r="D16" s="17" t="str">
        <f>+VLOOKUP(C16,EstructuraCostos!$A$5:$B$146,2)</f>
        <v>Laborales y Otros</v>
      </c>
      <c r="E16" s="17">
        <f t="shared" si="1"/>
        <v>70108</v>
      </c>
      <c r="F16" s="17" t="str">
        <f>+IF(C16&gt;2,VLOOKUP(C16,EstructuraCostos!$A$65:$B$170,2),VLOOKUP(E16,EstructuraCostos!$A$5:$B$60,2))</f>
        <v>Laborales y Otros</v>
      </c>
      <c r="G16" s="17" t="str">
        <f>+VLOOKUP(B16,EstructuraCostos!$B$5:$C$146,2)</f>
        <v>Festivos</v>
      </c>
      <c r="H16" s="58">
        <v>43466</v>
      </c>
      <c r="I16" s="17">
        <f t="shared" si="2"/>
        <v>1</v>
      </c>
      <c r="J16" s="1" t="s">
        <v>244</v>
      </c>
      <c r="K16" s="83">
        <v>18412636</v>
      </c>
      <c r="L16" s="52">
        <v>1</v>
      </c>
      <c r="M16" s="46">
        <v>38000</v>
      </c>
      <c r="N16" s="48">
        <f t="shared" si="3"/>
        <v>38000</v>
      </c>
      <c r="Q16" s="1" t="s">
        <v>255</v>
      </c>
    </row>
    <row r="17" spans="1:18">
      <c r="A17" s="17">
        <v>15</v>
      </c>
      <c r="B17" s="135">
        <v>70108</v>
      </c>
      <c r="C17" s="17">
        <f t="shared" si="0"/>
        <v>7</v>
      </c>
      <c r="D17" s="17" t="str">
        <f>+VLOOKUP(C17,EstructuraCostos!$A$5:$B$146,2)</f>
        <v>Laborales y Otros</v>
      </c>
      <c r="E17" s="17">
        <f t="shared" si="1"/>
        <v>70108</v>
      </c>
      <c r="F17" s="17" t="str">
        <f>+IF(C17&gt;2,VLOOKUP(C17,EstructuraCostos!$A$65:$B$170,2),VLOOKUP(E17,EstructuraCostos!$A$5:$B$60,2))</f>
        <v>Laborales y Otros</v>
      </c>
      <c r="G17" s="17" t="str">
        <f>+VLOOKUP(B17,EstructuraCostos!$B$5:$C$146,2)</f>
        <v>Festivos</v>
      </c>
      <c r="H17" s="58">
        <v>43466</v>
      </c>
      <c r="I17" s="17">
        <f t="shared" si="2"/>
        <v>1</v>
      </c>
      <c r="J17" s="45" t="s">
        <v>245</v>
      </c>
      <c r="K17" s="51">
        <v>1023702269</v>
      </c>
      <c r="L17" s="52">
        <v>1</v>
      </c>
      <c r="M17" s="46">
        <v>38000</v>
      </c>
      <c r="N17" s="48">
        <f t="shared" si="3"/>
        <v>38000</v>
      </c>
      <c r="Q17" s="1" t="s">
        <v>255</v>
      </c>
    </row>
    <row r="18" spans="1:18">
      <c r="A18" s="17">
        <v>16</v>
      </c>
      <c r="B18" s="135">
        <v>70108</v>
      </c>
      <c r="C18" s="17">
        <f t="shared" si="0"/>
        <v>7</v>
      </c>
      <c r="D18" s="17" t="str">
        <f>+VLOOKUP(C18,EstructuraCostos!$A$5:$B$146,2)</f>
        <v>Laborales y Otros</v>
      </c>
      <c r="E18" s="17">
        <f t="shared" si="1"/>
        <v>70108</v>
      </c>
      <c r="F18" s="17" t="str">
        <f>+IF(C18&gt;2,VLOOKUP(C18,EstructuraCostos!$A$65:$B$170,2),VLOOKUP(E18,EstructuraCostos!$A$5:$B$60,2))</f>
        <v>Laborales y Otros</v>
      </c>
      <c r="G18" s="17" t="str">
        <f>+VLOOKUP(B18,EstructuraCostos!$B$5:$C$146,2)</f>
        <v>Festivos</v>
      </c>
      <c r="H18" s="58">
        <v>43466</v>
      </c>
      <c r="I18" s="17">
        <f t="shared" si="2"/>
        <v>1</v>
      </c>
      <c r="J18" s="45" t="s">
        <v>246</v>
      </c>
      <c r="K18" s="51">
        <v>1097399254</v>
      </c>
      <c r="L18" s="52">
        <v>1</v>
      </c>
      <c r="M18" s="46">
        <v>34000</v>
      </c>
      <c r="N18" s="48">
        <f t="shared" si="3"/>
        <v>34000</v>
      </c>
      <c r="Q18" s="1" t="s">
        <v>255</v>
      </c>
    </row>
    <row r="19" spans="1:18">
      <c r="A19" s="17">
        <v>17</v>
      </c>
      <c r="B19" s="135">
        <v>10101</v>
      </c>
      <c r="C19" s="17">
        <f t="shared" si="0"/>
        <v>1</v>
      </c>
      <c r="D19" s="17" t="str">
        <f>+VLOOKUP(C19,EstructuraCostos!$A$5:$B$146,2)</f>
        <v>Levante_y_Ceba</v>
      </c>
      <c r="E19" s="17">
        <f t="shared" si="1"/>
        <v>10100</v>
      </c>
      <c r="F19" s="17" t="str">
        <f>+IF(C19&gt;2,VLOOKUP(C19,EstructuraCostos!$A$65:$B$170,2),VLOOKUP(E19,EstructuraCostos!$A$5:$B$60,2))</f>
        <v>Manejo_de_Suelos_y_ Praderas1</v>
      </c>
      <c r="G19" s="17" t="str">
        <f>+VLOOKUP(B19,EstructuraCostos!$B$5:$C$146,2)</f>
        <v>Fumigacion Matamalezas</v>
      </c>
      <c r="H19" s="58">
        <v>43467</v>
      </c>
      <c r="I19" s="17">
        <f t="shared" si="2"/>
        <v>1</v>
      </c>
      <c r="J19" s="1" t="s">
        <v>240</v>
      </c>
      <c r="K19" s="83">
        <v>6460819</v>
      </c>
      <c r="L19" s="52">
        <v>1</v>
      </c>
      <c r="M19" s="46">
        <v>34000</v>
      </c>
      <c r="N19" s="48">
        <f t="shared" si="3"/>
        <v>34000</v>
      </c>
      <c r="O19" s="45" t="s">
        <v>250</v>
      </c>
      <c r="P19" s="45" t="s">
        <v>256</v>
      </c>
      <c r="Q19" s="1" t="s">
        <v>130</v>
      </c>
      <c r="R19" s="137" t="s">
        <v>131</v>
      </c>
    </row>
    <row r="20" spans="1:18">
      <c r="A20" s="17">
        <v>18</v>
      </c>
      <c r="B20" s="135">
        <v>10101</v>
      </c>
      <c r="C20" s="17">
        <f t="shared" si="0"/>
        <v>1</v>
      </c>
      <c r="D20" s="17" t="str">
        <f>+VLOOKUP(C20,EstructuraCostos!$A$5:$B$146,2)</f>
        <v>Levante_y_Ceba</v>
      </c>
      <c r="E20" s="17">
        <f t="shared" si="1"/>
        <v>10100</v>
      </c>
      <c r="F20" s="17" t="str">
        <f>+IF(C20&gt;2,VLOOKUP(C20,EstructuraCostos!$A$65:$B$170,2),VLOOKUP(E20,EstructuraCostos!$A$5:$B$60,2))</f>
        <v>Manejo_de_Suelos_y_ Praderas1</v>
      </c>
      <c r="G20" s="17" t="str">
        <f>+VLOOKUP(B20,EstructuraCostos!$B$5:$C$146,2)</f>
        <v>Fumigacion Matamalezas</v>
      </c>
      <c r="H20" s="58">
        <v>43467</v>
      </c>
      <c r="I20" s="17">
        <f t="shared" si="2"/>
        <v>1</v>
      </c>
      <c r="J20" s="84" t="s">
        <v>241</v>
      </c>
      <c r="K20" s="143">
        <v>4736932</v>
      </c>
      <c r="L20" s="52">
        <v>1</v>
      </c>
      <c r="M20" s="46">
        <v>34000</v>
      </c>
      <c r="N20" s="48">
        <f t="shared" si="3"/>
        <v>34000</v>
      </c>
      <c r="O20" s="45" t="s">
        <v>250</v>
      </c>
      <c r="P20" s="45" t="s">
        <v>256</v>
      </c>
      <c r="Q20" s="1" t="s">
        <v>130</v>
      </c>
      <c r="R20" s="137" t="s">
        <v>131</v>
      </c>
    </row>
    <row r="21" spans="1:18">
      <c r="A21" s="17">
        <v>19</v>
      </c>
      <c r="B21" s="135">
        <v>10101</v>
      </c>
      <c r="C21" s="17">
        <f t="shared" si="0"/>
        <v>1</v>
      </c>
      <c r="D21" s="17" t="str">
        <f>+VLOOKUP(C21,EstructuraCostos!$A$5:$B$146,2)</f>
        <v>Levante_y_Ceba</v>
      </c>
      <c r="E21" s="17">
        <f t="shared" si="1"/>
        <v>10100</v>
      </c>
      <c r="F21" s="17" t="str">
        <f>+IF(C21&gt;2,VLOOKUP(C21,EstructuraCostos!$A$65:$B$170,2),VLOOKUP(E21,EstructuraCostos!$A$5:$B$60,2))</f>
        <v>Manejo_de_Suelos_y_ Praderas1</v>
      </c>
      <c r="G21" s="17" t="str">
        <f>+VLOOKUP(B21,EstructuraCostos!$B$5:$C$146,2)</f>
        <v>Fumigacion Matamalezas</v>
      </c>
      <c r="H21" s="58">
        <v>43467</v>
      </c>
      <c r="I21" s="17">
        <f t="shared" si="2"/>
        <v>1</v>
      </c>
      <c r="J21" s="84" t="s">
        <v>242</v>
      </c>
      <c r="K21" s="83">
        <v>4335739</v>
      </c>
      <c r="L21" s="52">
        <v>1</v>
      </c>
      <c r="M21" s="46">
        <v>34000</v>
      </c>
      <c r="N21" s="48">
        <f t="shared" si="3"/>
        <v>34000</v>
      </c>
      <c r="O21" s="45" t="s">
        <v>250</v>
      </c>
      <c r="P21" s="45" t="s">
        <v>257</v>
      </c>
      <c r="Q21" s="1" t="s">
        <v>132</v>
      </c>
      <c r="R21" s="137" t="s">
        <v>131</v>
      </c>
    </row>
    <row r="22" spans="1:18">
      <c r="A22" s="17">
        <v>20</v>
      </c>
      <c r="B22" s="135">
        <v>10501</v>
      </c>
      <c r="C22" s="17">
        <f t="shared" si="0"/>
        <v>1</v>
      </c>
      <c r="D22" s="17" t="str">
        <f>+VLOOKUP(C22,EstructuraCostos!$A$5:$B$146,2)</f>
        <v>Levante_y_Ceba</v>
      </c>
      <c r="E22" s="17">
        <f t="shared" si="1"/>
        <v>10500</v>
      </c>
      <c r="F22" s="17" t="str">
        <f>+IF(C22&gt;2,VLOOKUP(C22,EstructuraCostos!$A$65:$B$170,2),VLOOKUP(E22,EstructuraCostos!$A$5:$B$60,2))</f>
        <v>Movimiento_de_Ganado1</v>
      </c>
      <c r="G22" s="17" t="str">
        <f>+VLOOKUP(B22,EstructuraCostos!$B$5:$C$146,2)</f>
        <v>Manejo de Ganados</v>
      </c>
      <c r="H22" s="58">
        <v>43467</v>
      </c>
      <c r="I22" s="17">
        <f t="shared" si="2"/>
        <v>1</v>
      </c>
      <c r="J22" s="1" t="s">
        <v>243</v>
      </c>
      <c r="K22" s="83">
        <v>3663605</v>
      </c>
      <c r="L22" s="52">
        <v>1</v>
      </c>
      <c r="M22" s="46">
        <v>36000</v>
      </c>
      <c r="N22" s="48">
        <f t="shared" si="3"/>
        <v>36000</v>
      </c>
      <c r="O22" s="45" t="s">
        <v>252</v>
      </c>
      <c r="P22" s="45" t="s">
        <v>128</v>
      </c>
      <c r="Q22" s="1" t="s">
        <v>125</v>
      </c>
    </row>
    <row r="23" spans="1:18">
      <c r="A23" s="17">
        <v>21</v>
      </c>
      <c r="B23" s="135">
        <v>90101</v>
      </c>
      <c r="C23" s="17">
        <f t="shared" si="0"/>
        <v>9</v>
      </c>
      <c r="D23" s="17" t="str">
        <f>+VLOOKUP(C23,EstructuraCostos!$A$5:$B$146,2)</f>
        <v>Hacienda</v>
      </c>
      <c r="E23" s="17">
        <f t="shared" si="1"/>
        <v>90101</v>
      </c>
      <c r="F23" s="17" t="str">
        <f>+IF(C23&gt;2,VLOOKUP(C23,EstructuraCostos!$A$65:$B$170,2),VLOOKUP(E23,EstructuraCostos!$A$5:$B$60,2))</f>
        <v>Hacienda</v>
      </c>
      <c r="G23" s="17" t="str">
        <f>+VLOOKUP(B23,EstructuraCostos!$B$5:$C$146,2)</f>
        <v>Salarios</v>
      </c>
      <c r="H23" s="58">
        <v>43467</v>
      </c>
      <c r="I23" s="17">
        <f t="shared" si="2"/>
        <v>1</v>
      </c>
      <c r="J23" s="1" t="s">
        <v>244</v>
      </c>
      <c r="K23" s="83">
        <v>18412636</v>
      </c>
      <c r="L23" s="52">
        <v>1</v>
      </c>
      <c r="M23" s="46">
        <v>38000</v>
      </c>
      <c r="N23" s="48">
        <f t="shared" si="3"/>
        <v>38000</v>
      </c>
      <c r="O23" s="45" t="s">
        <v>153</v>
      </c>
      <c r="P23" s="45" t="s">
        <v>147</v>
      </c>
    </row>
    <row r="24" spans="1:18">
      <c r="A24" s="17">
        <v>22</v>
      </c>
      <c r="B24" s="135">
        <v>10501</v>
      </c>
      <c r="C24" s="17">
        <f t="shared" si="0"/>
        <v>1</v>
      </c>
      <c r="D24" s="14" t="str">
        <f>+VLOOKUP(C24,EstructuraCostos!$A$5:$B$146,2)</f>
        <v>Levante_y_Ceba</v>
      </c>
      <c r="E24" s="21">
        <f t="shared" si="1"/>
        <v>10500</v>
      </c>
      <c r="F24" s="17" t="str">
        <f>+IF(C24&gt;2,VLOOKUP(C24,EstructuraCostos!$A$65:$B$170,2),VLOOKUP(E24,EstructuraCostos!$A$5:$B$60,2))</f>
        <v>Movimiento_de_Ganado1</v>
      </c>
      <c r="G24" s="17" t="str">
        <f>+VLOOKUP(B24,EstructuraCostos!$B$5:$C$146,2)</f>
        <v>Manejo de Ganados</v>
      </c>
      <c r="H24" s="58">
        <v>43467</v>
      </c>
      <c r="I24" s="17">
        <f t="shared" si="2"/>
        <v>1</v>
      </c>
      <c r="J24" s="45" t="s">
        <v>245</v>
      </c>
      <c r="K24" s="51">
        <v>1023702269</v>
      </c>
      <c r="L24" s="52">
        <v>1</v>
      </c>
      <c r="M24" s="46">
        <v>38000</v>
      </c>
      <c r="N24" s="48">
        <f t="shared" si="3"/>
        <v>38000</v>
      </c>
      <c r="O24" s="45" t="s">
        <v>126</v>
      </c>
      <c r="P24" s="45" t="s">
        <v>128</v>
      </c>
    </row>
    <row r="25" spans="1:18">
      <c r="A25" s="17">
        <v>23</v>
      </c>
      <c r="B25" s="135">
        <v>10501</v>
      </c>
      <c r="C25" s="17">
        <f t="shared" si="0"/>
        <v>1</v>
      </c>
      <c r="D25" s="14" t="str">
        <f>+VLOOKUP(C25,EstructuraCostos!$A$5:$B$146,2)</f>
        <v>Levante_y_Ceba</v>
      </c>
      <c r="E25" s="21">
        <f t="shared" si="1"/>
        <v>10500</v>
      </c>
      <c r="F25" s="17" t="str">
        <f>+IF(C25&gt;2,VLOOKUP(C25,EstructuraCostos!$A$65:$B$170,2),VLOOKUP(E25,EstructuraCostos!$A$5:$B$60,2))</f>
        <v>Movimiento_de_Ganado1</v>
      </c>
      <c r="G25" s="17" t="str">
        <f>+VLOOKUP(B25,EstructuraCostos!$B$5:$C$146,2)</f>
        <v>Manejo de Ganados</v>
      </c>
      <c r="H25" s="58">
        <v>43467</v>
      </c>
      <c r="I25" s="17">
        <f t="shared" si="2"/>
        <v>1</v>
      </c>
      <c r="J25" s="45" t="s">
        <v>246</v>
      </c>
      <c r="K25" s="51">
        <v>1097399254</v>
      </c>
      <c r="L25" s="52">
        <v>1</v>
      </c>
      <c r="M25" s="46">
        <v>34000</v>
      </c>
      <c r="N25" s="48">
        <f t="shared" si="3"/>
        <v>34000</v>
      </c>
      <c r="O25" s="45" t="s">
        <v>126</v>
      </c>
      <c r="P25" s="45" t="s">
        <v>137</v>
      </c>
    </row>
    <row r="26" spans="1:18">
      <c r="A26" s="17">
        <v>24</v>
      </c>
      <c r="C26" s="17"/>
      <c r="F26" s="17"/>
      <c r="G26" s="17" t="e">
        <f>+VLOOKUP(B26,EstructuraCostos!$B$5:$C$146,2)</f>
        <v>#N/A</v>
      </c>
      <c r="H26" s="58">
        <v>43467</v>
      </c>
      <c r="I26" s="17">
        <f t="shared" si="2"/>
        <v>1</v>
      </c>
      <c r="J26" s="45" t="s">
        <v>260</v>
      </c>
      <c r="M26" s="186" t="s">
        <v>261</v>
      </c>
      <c r="N26" s="48"/>
      <c r="O26" s="45" t="s">
        <v>250</v>
      </c>
      <c r="P26" s="45" t="s">
        <v>257</v>
      </c>
      <c r="Q26" s="1" t="s">
        <v>132</v>
      </c>
      <c r="R26" s="137" t="s">
        <v>131</v>
      </c>
    </row>
    <row r="27" spans="1:18">
      <c r="A27" s="17">
        <v>25</v>
      </c>
      <c r="C27" s="17"/>
      <c r="F27" s="17"/>
      <c r="G27" s="17" t="e">
        <f>+VLOOKUP(B27,EstructuraCostos!$B$5:$C$146,2)</f>
        <v>#N/A</v>
      </c>
      <c r="H27" s="58">
        <v>43467</v>
      </c>
      <c r="I27" s="17">
        <f t="shared" si="2"/>
        <v>1</v>
      </c>
      <c r="J27" s="45" t="s">
        <v>260</v>
      </c>
      <c r="M27" s="186" t="s">
        <v>261</v>
      </c>
      <c r="N27" s="48"/>
      <c r="O27" s="45" t="s">
        <v>250</v>
      </c>
      <c r="P27" s="45" t="s">
        <v>256</v>
      </c>
      <c r="Q27" s="1" t="s">
        <v>130</v>
      </c>
      <c r="R27" s="137" t="s">
        <v>131</v>
      </c>
    </row>
    <row r="28" spans="1:18">
      <c r="A28" s="17">
        <v>26</v>
      </c>
      <c r="B28" s="135">
        <v>10101</v>
      </c>
      <c r="C28" s="17">
        <f t="shared" si="0"/>
        <v>1</v>
      </c>
      <c r="D28" s="14" t="str">
        <f>+VLOOKUP(C28,EstructuraCostos!$A$5:$B$146,2)</f>
        <v>Levante_y_Ceba</v>
      </c>
      <c r="E28" s="21">
        <f t="shared" si="1"/>
        <v>10100</v>
      </c>
      <c r="F28" s="17" t="str">
        <f>+IF(C28&gt;2,VLOOKUP(C28,EstructuraCostos!$A$65:$B$170,2),VLOOKUP(E28,EstructuraCostos!$A$5:$B$60,2))</f>
        <v>Manejo_de_Suelos_y_ Praderas1</v>
      </c>
      <c r="G28" s="17" t="str">
        <f>+VLOOKUP(B28,EstructuraCostos!$B$5:$C$146,2)</f>
        <v>Fumigacion Matamalezas</v>
      </c>
      <c r="H28" s="58">
        <v>43468</v>
      </c>
      <c r="I28" s="17">
        <f t="shared" si="2"/>
        <v>1</v>
      </c>
      <c r="J28" s="1" t="s">
        <v>240</v>
      </c>
      <c r="K28" s="83">
        <v>6460819</v>
      </c>
      <c r="L28" s="52">
        <v>1</v>
      </c>
      <c r="M28" s="46">
        <v>34000</v>
      </c>
      <c r="N28" s="48">
        <f t="shared" si="3"/>
        <v>34000</v>
      </c>
      <c r="O28" s="45" t="s">
        <v>250</v>
      </c>
      <c r="P28" s="45" t="s">
        <v>256</v>
      </c>
      <c r="Q28" s="1" t="s">
        <v>130</v>
      </c>
      <c r="R28" s="137" t="s">
        <v>131</v>
      </c>
    </row>
    <row r="29" spans="1:18">
      <c r="A29" s="17">
        <v>27</v>
      </c>
      <c r="B29" s="135">
        <v>10101</v>
      </c>
      <c r="C29" s="17">
        <f t="shared" si="0"/>
        <v>1</v>
      </c>
      <c r="D29" s="14" t="str">
        <f>+VLOOKUP(C29,EstructuraCostos!$A$5:$B$146,2)</f>
        <v>Levante_y_Ceba</v>
      </c>
      <c r="E29" s="21">
        <f t="shared" si="1"/>
        <v>10100</v>
      </c>
      <c r="F29" s="17" t="str">
        <f>+IF(C29&gt;2,VLOOKUP(C29,EstructuraCostos!$A$65:$B$170,2),VLOOKUP(E29,EstructuraCostos!$A$5:$B$60,2))</f>
        <v>Manejo_de_Suelos_y_ Praderas1</v>
      </c>
      <c r="G29" s="17" t="str">
        <f>+VLOOKUP(B29,EstructuraCostos!$B$5:$C$146,2)</f>
        <v>Fumigacion Matamalezas</v>
      </c>
      <c r="H29" s="58">
        <v>43468</v>
      </c>
      <c r="I29" s="17">
        <f t="shared" si="2"/>
        <v>1</v>
      </c>
      <c r="J29" s="84" t="s">
        <v>241</v>
      </c>
      <c r="K29" s="143">
        <v>4736932</v>
      </c>
      <c r="L29" s="52">
        <v>1</v>
      </c>
      <c r="M29" s="46">
        <v>34000</v>
      </c>
      <c r="N29" s="48">
        <f t="shared" si="3"/>
        <v>34000</v>
      </c>
      <c r="O29" s="45" t="s">
        <v>250</v>
      </c>
      <c r="P29" s="45" t="s">
        <v>256</v>
      </c>
      <c r="Q29" s="1" t="s">
        <v>130</v>
      </c>
      <c r="R29" s="137" t="s">
        <v>131</v>
      </c>
    </row>
    <row r="30" spans="1:18">
      <c r="A30" s="17">
        <v>28</v>
      </c>
      <c r="B30" s="135">
        <v>10101</v>
      </c>
      <c r="C30" s="17">
        <f t="shared" si="0"/>
        <v>1</v>
      </c>
      <c r="D30" s="14" t="str">
        <f>+VLOOKUP(C30,EstructuraCostos!$A$5:$B$146,2)</f>
        <v>Levante_y_Ceba</v>
      </c>
      <c r="E30" s="21">
        <f t="shared" si="1"/>
        <v>10100</v>
      </c>
      <c r="F30" s="17" t="str">
        <f>+IF(C30&gt;2,VLOOKUP(C30,EstructuraCostos!$A$65:$B$170,2),VLOOKUP(E30,EstructuraCostos!$A$5:$B$60,2))</f>
        <v>Manejo_de_Suelos_y_ Praderas1</v>
      </c>
      <c r="G30" s="17" t="str">
        <f>+VLOOKUP(B30,EstructuraCostos!$B$5:$C$146,2)</f>
        <v>Fumigacion Matamalezas</v>
      </c>
      <c r="H30" s="58">
        <v>43468</v>
      </c>
      <c r="I30" s="17">
        <f t="shared" si="2"/>
        <v>1</v>
      </c>
      <c r="J30" s="84" t="s">
        <v>242</v>
      </c>
      <c r="K30" s="83">
        <v>4335739</v>
      </c>
      <c r="L30" s="52">
        <v>1</v>
      </c>
      <c r="M30" s="46">
        <v>34000</v>
      </c>
      <c r="N30" s="48">
        <f t="shared" si="3"/>
        <v>34000</v>
      </c>
      <c r="O30" s="45" t="s">
        <v>250</v>
      </c>
      <c r="P30" s="45" t="s">
        <v>257</v>
      </c>
      <c r="Q30" s="1" t="s">
        <v>132</v>
      </c>
      <c r="R30" s="137" t="s">
        <v>131</v>
      </c>
    </row>
    <row r="31" spans="1:18">
      <c r="A31" s="17">
        <v>29</v>
      </c>
      <c r="B31" s="135">
        <v>10501</v>
      </c>
      <c r="C31" s="17">
        <f t="shared" si="0"/>
        <v>1</v>
      </c>
      <c r="D31" s="14" t="str">
        <f>+VLOOKUP(C31,EstructuraCostos!$A$5:$B$146,2)</f>
        <v>Levante_y_Ceba</v>
      </c>
      <c r="E31" s="21">
        <f t="shared" si="1"/>
        <v>10500</v>
      </c>
      <c r="F31" s="17" t="str">
        <f>+IF(C31&gt;2,VLOOKUP(C31,EstructuraCostos!$A$65:$B$170,2),VLOOKUP(E31,EstructuraCostos!$A$5:$B$60,2))</f>
        <v>Movimiento_de_Ganado1</v>
      </c>
      <c r="G31" s="17" t="str">
        <f>+VLOOKUP(B31,EstructuraCostos!$B$5:$C$146,2)</f>
        <v>Manejo de Ganados</v>
      </c>
      <c r="H31" s="58">
        <v>43468</v>
      </c>
      <c r="I31" s="17">
        <f t="shared" si="2"/>
        <v>1</v>
      </c>
      <c r="J31" s="1" t="s">
        <v>243</v>
      </c>
      <c r="K31" s="83">
        <v>3663605</v>
      </c>
      <c r="L31" s="52">
        <v>1</v>
      </c>
      <c r="M31" s="46">
        <v>36000</v>
      </c>
      <c r="N31" s="48">
        <f t="shared" si="3"/>
        <v>36000</v>
      </c>
      <c r="O31" s="45" t="s">
        <v>252</v>
      </c>
      <c r="P31" s="45" t="s">
        <v>128</v>
      </c>
      <c r="Q31" s="1" t="s">
        <v>125</v>
      </c>
    </row>
    <row r="32" spans="1:18">
      <c r="A32" s="17">
        <v>30</v>
      </c>
      <c r="B32" s="135">
        <v>90101</v>
      </c>
      <c r="C32" s="17">
        <f t="shared" si="0"/>
        <v>9</v>
      </c>
      <c r="D32" s="14" t="str">
        <f>+VLOOKUP(C32,EstructuraCostos!$A$5:$B$146,2)</f>
        <v>Hacienda</v>
      </c>
      <c r="E32" s="21">
        <f t="shared" si="1"/>
        <v>90101</v>
      </c>
      <c r="F32" s="17" t="str">
        <f>+IF(C32&gt;2,VLOOKUP(C32,EstructuraCostos!$A$65:$B$170,2),VLOOKUP(E32,EstructuraCostos!$A$5:$B$60,2))</f>
        <v>Hacienda</v>
      </c>
      <c r="G32" s="17" t="str">
        <f>+VLOOKUP(B32,EstructuraCostos!$B$5:$C$146,2)</f>
        <v>Salarios</v>
      </c>
      <c r="H32" s="58">
        <v>43468</v>
      </c>
      <c r="I32" s="17">
        <f t="shared" si="2"/>
        <v>1</v>
      </c>
      <c r="J32" s="1" t="s">
        <v>244</v>
      </c>
      <c r="K32" s="83">
        <v>18412636</v>
      </c>
      <c r="L32" s="52">
        <v>1</v>
      </c>
      <c r="M32" s="46">
        <v>38000</v>
      </c>
      <c r="N32" s="48">
        <f t="shared" si="3"/>
        <v>38000</v>
      </c>
      <c r="O32" s="45" t="s">
        <v>153</v>
      </c>
      <c r="P32" s="45" t="s">
        <v>147</v>
      </c>
    </row>
    <row r="33" spans="1:18">
      <c r="A33" s="17">
        <v>31</v>
      </c>
      <c r="B33" s="135">
        <v>10501</v>
      </c>
      <c r="C33" s="17">
        <f t="shared" si="0"/>
        <v>1</v>
      </c>
      <c r="D33" s="14" t="str">
        <f>+VLOOKUP(C33,EstructuraCostos!$A$5:$B$146,2)</f>
        <v>Levante_y_Ceba</v>
      </c>
      <c r="E33" s="21">
        <f t="shared" si="1"/>
        <v>10500</v>
      </c>
      <c r="F33" s="17" t="str">
        <f>+IF(C33&gt;2,VLOOKUP(C33,EstructuraCostos!$A$65:$B$170,2),VLOOKUP(E33,EstructuraCostos!$A$5:$B$60,2))</f>
        <v>Movimiento_de_Ganado1</v>
      </c>
      <c r="G33" s="17" t="str">
        <f>+VLOOKUP(B33,EstructuraCostos!$B$5:$C$146,2)</f>
        <v>Manejo de Ganados</v>
      </c>
      <c r="H33" s="58">
        <v>43468</v>
      </c>
      <c r="I33" s="17">
        <f t="shared" si="2"/>
        <v>1</v>
      </c>
      <c r="J33" s="45" t="s">
        <v>246</v>
      </c>
      <c r="K33" s="51">
        <v>1097399254</v>
      </c>
      <c r="L33" s="52">
        <v>1</v>
      </c>
      <c r="M33" s="46">
        <v>36000</v>
      </c>
      <c r="N33" s="48">
        <f t="shared" si="3"/>
        <v>36000</v>
      </c>
      <c r="O33" s="45" t="s">
        <v>126</v>
      </c>
      <c r="P33" s="45" t="s">
        <v>137</v>
      </c>
    </row>
    <row r="34" spans="1:18">
      <c r="A34" s="17">
        <v>32</v>
      </c>
      <c r="C34" s="17">
        <f t="shared" si="0"/>
        <v>0</v>
      </c>
      <c r="D34" s="14" t="e">
        <f>+VLOOKUP(C34,EstructuraCostos!$A$5:$B$146,2)</f>
        <v>#N/A</v>
      </c>
      <c r="E34" s="21">
        <f t="shared" si="1"/>
        <v>0</v>
      </c>
      <c r="F34" s="17" t="e">
        <f>+IF(C34&gt;2,VLOOKUP(C34,EstructuraCostos!$A$65:$B$170,2),VLOOKUP(E34,EstructuraCostos!$A$5:$B$60,2))</f>
        <v>#N/A</v>
      </c>
      <c r="G34" s="17" t="e">
        <f>+VLOOKUP(B34,EstructuraCostos!$B$5:$C$146,2)</f>
        <v>#N/A</v>
      </c>
      <c r="H34" s="58">
        <v>43468</v>
      </c>
      <c r="I34" s="17">
        <f t="shared" si="2"/>
        <v>1</v>
      </c>
      <c r="J34" s="45" t="s">
        <v>260</v>
      </c>
      <c r="M34" s="186" t="s">
        <v>261</v>
      </c>
      <c r="N34" s="48"/>
      <c r="O34" s="45" t="s">
        <v>250</v>
      </c>
      <c r="P34" s="45" t="s">
        <v>257</v>
      </c>
      <c r="Q34" s="1" t="s">
        <v>132</v>
      </c>
      <c r="R34" s="137" t="s">
        <v>131</v>
      </c>
    </row>
    <row r="35" spans="1:18">
      <c r="A35" s="17">
        <v>33</v>
      </c>
      <c r="C35" s="17">
        <f t="shared" si="0"/>
        <v>0</v>
      </c>
      <c r="D35" s="14" t="e">
        <f>+VLOOKUP(C35,EstructuraCostos!$A$5:$B$146,2)</f>
        <v>#N/A</v>
      </c>
      <c r="E35" s="21">
        <f t="shared" si="1"/>
        <v>0</v>
      </c>
      <c r="F35" s="17" t="e">
        <f>+IF(C35&gt;2,VLOOKUP(C35,EstructuraCostos!$A$65:$B$170,2),VLOOKUP(E35,EstructuraCostos!$A$5:$B$60,2))</f>
        <v>#N/A</v>
      </c>
      <c r="G35" s="17" t="e">
        <f>+VLOOKUP(B35,EstructuraCostos!$B$5:$C$146,2)</f>
        <v>#N/A</v>
      </c>
      <c r="H35" s="58">
        <v>43468</v>
      </c>
      <c r="I35" s="17">
        <f t="shared" si="2"/>
        <v>1</v>
      </c>
      <c r="J35" s="45" t="s">
        <v>260</v>
      </c>
      <c r="M35" s="186" t="s">
        <v>261</v>
      </c>
      <c r="N35" s="48"/>
      <c r="O35" s="45" t="s">
        <v>250</v>
      </c>
      <c r="P35" s="45" t="s">
        <v>256</v>
      </c>
      <c r="Q35" s="1" t="s">
        <v>130</v>
      </c>
      <c r="R35" s="137" t="s">
        <v>131</v>
      </c>
    </row>
    <row r="36" spans="1:18">
      <c r="A36" s="17">
        <v>34</v>
      </c>
      <c r="B36" s="135">
        <v>10101</v>
      </c>
      <c r="C36" s="17">
        <f t="shared" si="0"/>
        <v>1</v>
      </c>
      <c r="D36" s="14" t="str">
        <f>+VLOOKUP(C36,EstructuraCostos!$A$5:$B$146,2)</f>
        <v>Levante_y_Ceba</v>
      </c>
      <c r="E36" s="21">
        <f t="shared" si="1"/>
        <v>10100</v>
      </c>
      <c r="F36" s="17" t="str">
        <f>+IF(C36&gt;2,VLOOKUP(C36,EstructuraCostos!$A$65:$B$170,2),VLOOKUP(E36,EstructuraCostos!$A$5:$B$60,2))</f>
        <v>Manejo_de_Suelos_y_ Praderas1</v>
      </c>
      <c r="G36" s="17" t="str">
        <f>+VLOOKUP(B36,EstructuraCostos!$B$5:$C$146,2)</f>
        <v>Fumigacion Matamalezas</v>
      </c>
      <c r="H36" s="58">
        <v>43469</v>
      </c>
      <c r="I36" s="17">
        <f t="shared" si="2"/>
        <v>1</v>
      </c>
      <c r="J36" s="1" t="s">
        <v>240</v>
      </c>
      <c r="K36" s="83">
        <v>6460819</v>
      </c>
      <c r="L36" s="52">
        <v>1</v>
      </c>
      <c r="M36" s="46">
        <v>34000</v>
      </c>
      <c r="N36" s="48">
        <f t="shared" si="3"/>
        <v>34000</v>
      </c>
      <c r="O36" s="45" t="s">
        <v>250</v>
      </c>
      <c r="P36" s="45" t="s">
        <v>257</v>
      </c>
      <c r="Q36" s="1" t="s">
        <v>132</v>
      </c>
      <c r="R36" s="137" t="s">
        <v>131</v>
      </c>
    </row>
    <row r="37" spans="1:18">
      <c r="A37" s="17">
        <v>35</v>
      </c>
      <c r="B37" s="135">
        <v>10101</v>
      </c>
      <c r="C37" s="17">
        <f t="shared" si="0"/>
        <v>1</v>
      </c>
      <c r="D37" s="14" t="str">
        <f>+VLOOKUP(C37,EstructuraCostos!$A$5:$B$146,2)</f>
        <v>Levante_y_Ceba</v>
      </c>
      <c r="E37" s="21">
        <f t="shared" si="1"/>
        <v>10100</v>
      </c>
      <c r="F37" s="17" t="str">
        <f>+IF(C37&gt;2,VLOOKUP(C37,EstructuraCostos!$A$65:$B$170,2),VLOOKUP(E37,EstructuraCostos!$A$5:$B$60,2))</f>
        <v>Manejo_de_Suelos_y_ Praderas1</v>
      </c>
      <c r="G37" s="17" t="str">
        <f>+VLOOKUP(B37,EstructuraCostos!$B$5:$C$146,2)</f>
        <v>Fumigacion Matamalezas</v>
      </c>
      <c r="H37" s="58">
        <v>43469</v>
      </c>
      <c r="I37" s="17">
        <f t="shared" si="2"/>
        <v>1</v>
      </c>
      <c r="J37" s="84" t="s">
        <v>241</v>
      </c>
      <c r="K37" s="143">
        <v>4736932</v>
      </c>
      <c r="L37" s="52">
        <v>1</v>
      </c>
      <c r="M37" s="46">
        <v>34000</v>
      </c>
      <c r="N37" s="48">
        <f t="shared" si="3"/>
        <v>34000</v>
      </c>
      <c r="O37" s="45" t="s">
        <v>250</v>
      </c>
      <c r="P37" s="45" t="s">
        <v>256</v>
      </c>
      <c r="Q37" s="1" t="s">
        <v>130</v>
      </c>
      <c r="R37" s="137" t="s">
        <v>131</v>
      </c>
    </row>
    <row r="38" spans="1:18">
      <c r="A38" s="17">
        <v>36</v>
      </c>
      <c r="B38" s="135">
        <v>10101</v>
      </c>
      <c r="C38" s="17">
        <f t="shared" si="0"/>
        <v>1</v>
      </c>
      <c r="D38" s="14" t="str">
        <f>+VLOOKUP(C38,EstructuraCostos!$A$5:$B$146,2)</f>
        <v>Levante_y_Ceba</v>
      </c>
      <c r="E38" s="21">
        <f t="shared" si="1"/>
        <v>10100</v>
      </c>
      <c r="F38" s="17" t="str">
        <f>+IF(C38&gt;2,VLOOKUP(C38,EstructuraCostos!$A$65:$B$170,2),VLOOKUP(E38,EstructuraCostos!$A$5:$B$60,2))</f>
        <v>Manejo_de_Suelos_y_ Praderas1</v>
      </c>
      <c r="G38" s="17" t="str">
        <f>+VLOOKUP(B38,EstructuraCostos!$B$5:$C$146,2)</f>
        <v>Fumigacion Matamalezas</v>
      </c>
      <c r="H38" s="58">
        <v>43469</v>
      </c>
      <c r="I38" s="17">
        <f t="shared" si="2"/>
        <v>1</v>
      </c>
      <c r="J38" s="84" t="s">
        <v>242</v>
      </c>
      <c r="K38" s="83">
        <v>4335739</v>
      </c>
      <c r="L38" s="52">
        <v>1</v>
      </c>
      <c r="M38" s="46">
        <v>34000</v>
      </c>
      <c r="N38" s="48">
        <f t="shared" si="3"/>
        <v>34000</v>
      </c>
      <c r="O38" s="45" t="s">
        <v>250</v>
      </c>
      <c r="P38" s="45" t="s">
        <v>256</v>
      </c>
      <c r="Q38" s="1" t="s">
        <v>130</v>
      </c>
      <c r="R38" s="137" t="s">
        <v>131</v>
      </c>
    </row>
    <row r="39" spans="1:18">
      <c r="A39" s="17">
        <v>37</v>
      </c>
      <c r="B39" s="135">
        <v>10501</v>
      </c>
      <c r="C39" s="17">
        <f t="shared" si="0"/>
        <v>1</v>
      </c>
      <c r="D39" s="14" t="str">
        <f>+VLOOKUP(C39,EstructuraCostos!$A$5:$B$146,2)</f>
        <v>Levante_y_Ceba</v>
      </c>
      <c r="E39" s="21">
        <f t="shared" si="1"/>
        <v>10500</v>
      </c>
      <c r="F39" s="17" t="str">
        <f>+IF(C39&gt;2,VLOOKUP(C39,EstructuraCostos!$A$65:$B$170,2),VLOOKUP(E39,EstructuraCostos!$A$5:$B$60,2))</f>
        <v>Movimiento_de_Ganado1</v>
      </c>
      <c r="G39" s="17" t="str">
        <f>+VLOOKUP(B39,EstructuraCostos!$B$5:$C$146,2)</f>
        <v>Manejo de Ganados</v>
      </c>
      <c r="H39" s="58">
        <v>43469</v>
      </c>
      <c r="I39" s="17">
        <f t="shared" si="2"/>
        <v>1</v>
      </c>
      <c r="J39" s="1" t="s">
        <v>243</v>
      </c>
      <c r="K39" s="83">
        <v>3663605</v>
      </c>
      <c r="L39" s="52">
        <v>1</v>
      </c>
      <c r="M39" s="46">
        <v>36000</v>
      </c>
      <c r="N39" s="48">
        <f t="shared" si="3"/>
        <v>36000</v>
      </c>
      <c r="O39" s="45" t="s">
        <v>250</v>
      </c>
      <c r="P39" s="45" t="s">
        <v>256</v>
      </c>
      <c r="Q39" s="1" t="s">
        <v>130</v>
      </c>
      <c r="R39" s="137" t="s">
        <v>131</v>
      </c>
    </row>
    <row r="40" spans="1:18">
      <c r="A40" s="17">
        <v>38</v>
      </c>
      <c r="B40" s="135">
        <v>90101</v>
      </c>
      <c r="C40" s="17">
        <f t="shared" si="0"/>
        <v>9</v>
      </c>
      <c r="D40" s="14" t="str">
        <f>+VLOOKUP(C40,EstructuraCostos!$A$5:$B$146,2)</f>
        <v>Hacienda</v>
      </c>
      <c r="E40" s="21">
        <f t="shared" si="1"/>
        <v>90101</v>
      </c>
      <c r="F40" s="17" t="str">
        <f>+IF(C40&gt;2,VLOOKUP(C40,EstructuraCostos!$A$65:$B$170,2),VLOOKUP(E40,EstructuraCostos!$A$5:$B$60,2))</f>
        <v>Hacienda</v>
      </c>
      <c r="G40" s="17" t="str">
        <f>+VLOOKUP(B40,EstructuraCostos!$B$5:$C$146,2)</f>
        <v>Salarios</v>
      </c>
      <c r="H40" s="58">
        <v>43469</v>
      </c>
      <c r="I40" s="17">
        <f t="shared" si="2"/>
        <v>1</v>
      </c>
      <c r="J40" s="1" t="s">
        <v>244</v>
      </c>
      <c r="K40" s="83">
        <v>18412636</v>
      </c>
      <c r="L40" s="52">
        <v>1</v>
      </c>
      <c r="M40" s="46">
        <v>38000</v>
      </c>
      <c r="N40" s="48">
        <f t="shared" si="3"/>
        <v>38000</v>
      </c>
      <c r="O40" s="45" t="s">
        <v>250</v>
      </c>
      <c r="P40" s="45" t="s">
        <v>257</v>
      </c>
      <c r="Q40" s="1" t="s">
        <v>132</v>
      </c>
      <c r="R40" s="137" t="s">
        <v>131</v>
      </c>
    </row>
    <row r="41" spans="1:18">
      <c r="A41" s="17">
        <v>39</v>
      </c>
      <c r="B41" s="135">
        <v>10501</v>
      </c>
      <c r="C41" s="17">
        <f t="shared" si="0"/>
        <v>1</v>
      </c>
      <c r="D41" s="14" t="str">
        <f>+VLOOKUP(C41,EstructuraCostos!$A$5:$B$146,2)</f>
        <v>Levante_y_Ceba</v>
      </c>
      <c r="E41" s="21">
        <f t="shared" si="1"/>
        <v>10500</v>
      </c>
      <c r="F41" s="17" t="str">
        <f>+IF(C41&gt;2,VLOOKUP(C41,EstructuraCostos!$A$65:$B$170,2),VLOOKUP(E41,EstructuraCostos!$A$5:$B$60,2))</f>
        <v>Movimiento_de_Ganado1</v>
      </c>
      <c r="G41" s="17" t="str">
        <f>+VLOOKUP(B41,EstructuraCostos!$B$5:$C$146,2)</f>
        <v>Manejo de Ganados</v>
      </c>
      <c r="H41" s="58">
        <v>43469</v>
      </c>
      <c r="I41" s="17">
        <f t="shared" si="2"/>
        <v>1</v>
      </c>
      <c r="J41" s="45" t="s">
        <v>246</v>
      </c>
      <c r="K41" s="51">
        <v>1097399254</v>
      </c>
      <c r="L41" s="52">
        <v>1</v>
      </c>
      <c r="M41" s="46">
        <v>36000</v>
      </c>
      <c r="N41" s="48">
        <f t="shared" si="3"/>
        <v>36000</v>
      </c>
      <c r="O41" s="45" t="s">
        <v>252</v>
      </c>
      <c r="P41" s="45" t="s">
        <v>128</v>
      </c>
      <c r="Q41" s="1" t="s">
        <v>125</v>
      </c>
    </row>
    <row r="42" spans="1:18">
      <c r="A42" s="17">
        <v>40</v>
      </c>
      <c r="C42" s="17">
        <f t="shared" si="0"/>
        <v>0</v>
      </c>
      <c r="D42" s="14" t="e">
        <f>+VLOOKUP(C42,EstructuraCostos!$A$5:$B$146,2)</f>
        <v>#N/A</v>
      </c>
      <c r="E42" s="21">
        <f t="shared" si="1"/>
        <v>0</v>
      </c>
      <c r="F42" s="17" t="e">
        <f>+IF(C42&gt;2,VLOOKUP(C42,EstructuraCostos!$A$65:$B$170,2),VLOOKUP(E42,EstructuraCostos!$A$5:$B$60,2))</f>
        <v>#N/A</v>
      </c>
      <c r="G42" s="17" t="e">
        <f>+VLOOKUP(B42,EstructuraCostos!$B$5:$C$146,2)</f>
        <v>#N/A</v>
      </c>
      <c r="H42" s="58">
        <v>43469</v>
      </c>
      <c r="I42" s="17">
        <f t="shared" si="2"/>
        <v>1</v>
      </c>
      <c r="J42" s="45" t="s">
        <v>260</v>
      </c>
      <c r="M42" s="186" t="s">
        <v>261</v>
      </c>
      <c r="N42" s="48"/>
      <c r="O42" s="45" t="s">
        <v>153</v>
      </c>
      <c r="P42" s="45" t="s">
        <v>147</v>
      </c>
    </row>
    <row r="43" spans="1:18">
      <c r="A43" s="17">
        <v>41</v>
      </c>
      <c r="C43" s="17">
        <f t="shared" si="0"/>
        <v>0</v>
      </c>
      <c r="D43" s="14" t="e">
        <f>+VLOOKUP(C43,EstructuraCostos!$A$5:$B$146,2)</f>
        <v>#N/A</v>
      </c>
      <c r="E43" s="21">
        <f t="shared" si="1"/>
        <v>0</v>
      </c>
      <c r="F43" s="17" t="e">
        <f>+IF(C43&gt;2,VLOOKUP(C43,EstructuraCostos!$A$65:$B$170,2),VLOOKUP(E43,EstructuraCostos!$A$5:$B$60,2))</f>
        <v>#N/A</v>
      </c>
      <c r="G43" s="17" t="e">
        <f>+VLOOKUP(B43,EstructuraCostos!$B$5:$C$146,2)</f>
        <v>#N/A</v>
      </c>
      <c r="H43" s="58">
        <v>43469</v>
      </c>
      <c r="I43" s="17">
        <f t="shared" si="2"/>
        <v>1</v>
      </c>
      <c r="J43" s="45" t="s">
        <v>260</v>
      </c>
      <c r="M43" s="186" t="s">
        <v>261</v>
      </c>
      <c r="N43" s="48"/>
    </row>
    <row r="44" spans="1:18">
      <c r="A44" s="17">
        <v>42</v>
      </c>
      <c r="B44" s="135">
        <v>10101</v>
      </c>
      <c r="C44" s="17">
        <f t="shared" si="0"/>
        <v>1</v>
      </c>
      <c r="D44" s="14" t="str">
        <f>+VLOOKUP(C44,EstructuraCostos!$A$5:$B$146,2)</f>
        <v>Levante_y_Ceba</v>
      </c>
      <c r="E44" s="21">
        <f t="shared" si="1"/>
        <v>10100</v>
      </c>
      <c r="F44" s="17" t="str">
        <f>+IF(C44&gt;2,VLOOKUP(C44,EstructuraCostos!$A$65:$B$170,2),VLOOKUP(E44,EstructuraCostos!$A$5:$B$60,2))</f>
        <v>Manejo_de_Suelos_y_ Praderas1</v>
      </c>
      <c r="G44" s="17" t="str">
        <f>+VLOOKUP(B44,EstructuraCostos!$B$5:$C$146,2)</f>
        <v>Fumigacion Matamalezas</v>
      </c>
      <c r="H44" s="58">
        <v>43470</v>
      </c>
      <c r="I44" s="17">
        <f t="shared" si="2"/>
        <v>1</v>
      </c>
      <c r="J44" s="1" t="s">
        <v>240</v>
      </c>
      <c r="K44" s="83">
        <v>6460819</v>
      </c>
      <c r="L44" s="52">
        <v>1</v>
      </c>
      <c r="M44" s="46">
        <v>34000</v>
      </c>
      <c r="N44" s="48">
        <f t="shared" si="3"/>
        <v>34000</v>
      </c>
      <c r="O44" s="45" t="s">
        <v>250</v>
      </c>
      <c r="P44" s="45" t="s">
        <v>256</v>
      </c>
      <c r="Q44" s="1" t="s">
        <v>130</v>
      </c>
      <c r="R44" s="137" t="s">
        <v>131</v>
      </c>
    </row>
    <row r="45" spans="1:18">
      <c r="A45" s="17">
        <v>43</v>
      </c>
      <c r="B45" s="135">
        <v>10101</v>
      </c>
      <c r="C45" s="17">
        <f t="shared" si="0"/>
        <v>1</v>
      </c>
      <c r="D45" s="14" t="str">
        <f>+VLOOKUP(C45,EstructuraCostos!$A$5:$B$146,2)</f>
        <v>Levante_y_Ceba</v>
      </c>
      <c r="E45" s="21">
        <f t="shared" si="1"/>
        <v>10100</v>
      </c>
      <c r="F45" s="17" t="str">
        <f>+IF(C45&gt;2,VLOOKUP(C45,EstructuraCostos!$A$65:$B$170,2),VLOOKUP(E45,EstructuraCostos!$A$5:$B$60,2))</f>
        <v>Manejo_de_Suelos_y_ Praderas1</v>
      </c>
      <c r="G45" s="17" t="str">
        <f>+VLOOKUP(B45,EstructuraCostos!$B$5:$C$146,2)</f>
        <v>Fumigacion Matamalezas</v>
      </c>
      <c r="H45" s="58">
        <v>43470</v>
      </c>
      <c r="I45" s="17">
        <f t="shared" si="2"/>
        <v>1</v>
      </c>
      <c r="J45" s="84" t="s">
        <v>241</v>
      </c>
      <c r="K45" s="143">
        <v>4736932</v>
      </c>
      <c r="L45" s="52">
        <v>1</v>
      </c>
      <c r="M45" s="46">
        <v>34000</v>
      </c>
      <c r="N45" s="48">
        <f t="shared" si="3"/>
        <v>34000</v>
      </c>
      <c r="O45" s="45" t="s">
        <v>250</v>
      </c>
      <c r="P45" s="45" t="s">
        <v>256</v>
      </c>
      <c r="Q45" s="1" t="s">
        <v>130</v>
      </c>
      <c r="R45" s="137" t="s">
        <v>131</v>
      </c>
    </row>
    <row r="46" spans="1:18">
      <c r="A46" s="17">
        <v>44</v>
      </c>
      <c r="B46" s="135">
        <v>10101</v>
      </c>
      <c r="C46" s="17">
        <f t="shared" si="0"/>
        <v>1</v>
      </c>
      <c r="D46" s="14" t="str">
        <f>+VLOOKUP(C46,EstructuraCostos!$A$5:$B$146,2)</f>
        <v>Levante_y_Ceba</v>
      </c>
      <c r="E46" s="21">
        <f t="shared" si="1"/>
        <v>10100</v>
      </c>
      <c r="F46" s="17" t="str">
        <f>+IF(C46&gt;2,VLOOKUP(C46,EstructuraCostos!$A$65:$B$170,2),VLOOKUP(E46,EstructuraCostos!$A$5:$B$60,2))</f>
        <v>Manejo_de_Suelos_y_ Praderas1</v>
      </c>
      <c r="G46" s="17" t="str">
        <f>+VLOOKUP(B46,EstructuraCostos!$B$5:$C$146,2)</f>
        <v>Fumigacion Matamalezas</v>
      </c>
      <c r="H46" s="58">
        <v>43470</v>
      </c>
      <c r="I46" s="17">
        <f t="shared" si="2"/>
        <v>1</v>
      </c>
      <c r="J46" s="84" t="s">
        <v>242</v>
      </c>
      <c r="K46" s="83">
        <v>4335739</v>
      </c>
      <c r="L46" s="52">
        <v>1</v>
      </c>
      <c r="M46" s="46">
        <v>34000</v>
      </c>
      <c r="N46" s="48">
        <f t="shared" si="3"/>
        <v>34000</v>
      </c>
      <c r="O46" s="45" t="s">
        <v>250</v>
      </c>
      <c r="P46" s="45" t="s">
        <v>257</v>
      </c>
      <c r="Q46" s="1" t="s">
        <v>132</v>
      </c>
      <c r="R46" s="137" t="s">
        <v>131</v>
      </c>
    </row>
    <row r="47" spans="1:18">
      <c r="A47" s="17">
        <v>45</v>
      </c>
      <c r="B47" s="135">
        <v>10501</v>
      </c>
      <c r="C47" s="17">
        <f t="shared" si="0"/>
        <v>1</v>
      </c>
      <c r="D47" s="14" t="str">
        <f>+VLOOKUP(C47,EstructuraCostos!$A$5:$B$146,2)</f>
        <v>Levante_y_Ceba</v>
      </c>
      <c r="E47" s="21">
        <f t="shared" si="1"/>
        <v>10500</v>
      </c>
      <c r="F47" s="17" t="str">
        <f>+IF(C47&gt;2,VLOOKUP(C47,EstructuraCostos!$A$65:$B$170,2),VLOOKUP(E47,EstructuraCostos!$A$5:$B$60,2))</f>
        <v>Movimiento_de_Ganado1</v>
      </c>
      <c r="G47" s="17" t="str">
        <f>+VLOOKUP(B47,EstructuraCostos!$B$5:$C$146,2)</f>
        <v>Manejo de Ganados</v>
      </c>
      <c r="H47" s="58">
        <v>43470</v>
      </c>
      <c r="I47" s="17">
        <f t="shared" si="2"/>
        <v>1</v>
      </c>
      <c r="J47" s="1" t="s">
        <v>243</v>
      </c>
      <c r="K47" s="83">
        <v>3663605</v>
      </c>
      <c r="L47" s="52">
        <v>1</v>
      </c>
      <c r="M47" s="46">
        <v>36000</v>
      </c>
      <c r="N47" s="48">
        <f t="shared" si="3"/>
        <v>36000</v>
      </c>
      <c r="O47" s="45" t="s">
        <v>252</v>
      </c>
      <c r="P47" s="45" t="s">
        <v>128</v>
      </c>
      <c r="Q47" s="1" t="s">
        <v>125</v>
      </c>
    </row>
    <row r="48" spans="1:18">
      <c r="A48" s="17">
        <v>46</v>
      </c>
      <c r="B48" s="135">
        <v>90101</v>
      </c>
      <c r="C48" s="17">
        <f t="shared" si="0"/>
        <v>9</v>
      </c>
      <c r="D48" s="14" t="str">
        <f>+VLOOKUP(C48,EstructuraCostos!$A$5:$B$146,2)</f>
        <v>Hacienda</v>
      </c>
      <c r="E48" s="21">
        <f t="shared" si="1"/>
        <v>90101</v>
      </c>
      <c r="F48" s="17" t="str">
        <f>+IF(C48&gt;2,VLOOKUP(C48,EstructuraCostos!$A$65:$B$170,2),VLOOKUP(E48,EstructuraCostos!$A$5:$B$60,2))</f>
        <v>Hacienda</v>
      </c>
      <c r="G48" s="17" t="str">
        <f>+VLOOKUP(B48,EstructuraCostos!$B$5:$C$146,2)</f>
        <v>Salarios</v>
      </c>
      <c r="H48" s="58">
        <v>43470</v>
      </c>
      <c r="I48" s="17">
        <f t="shared" si="2"/>
        <v>1</v>
      </c>
      <c r="J48" s="1" t="s">
        <v>244</v>
      </c>
      <c r="K48" s="83">
        <v>18412636</v>
      </c>
      <c r="L48" s="52">
        <v>1</v>
      </c>
      <c r="M48" s="46">
        <v>38000</v>
      </c>
      <c r="N48" s="48">
        <f t="shared" si="3"/>
        <v>38000</v>
      </c>
      <c r="O48" s="45" t="s">
        <v>153</v>
      </c>
      <c r="P48" s="45" t="s">
        <v>147</v>
      </c>
    </row>
    <row r="49" spans="1:18">
      <c r="A49" s="17">
        <v>47</v>
      </c>
      <c r="B49" s="135">
        <v>10501</v>
      </c>
      <c r="C49" s="17">
        <f t="shared" si="0"/>
        <v>1</v>
      </c>
      <c r="D49" s="14" t="str">
        <f>+VLOOKUP(C49,EstructuraCostos!$A$5:$B$146,2)</f>
        <v>Levante_y_Ceba</v>
      </c>
      <c r="E49" s="21">
        <f t="shared" si="1"/>
        <v>10500</v>
      </c>
      <c r="F49" s="17" t="str">
        <f>+IF(C49&gt;2,VLOOKUP(C49,EstructuraCostos!$A$65:$B$170,2),VLOOKUP(E49,EstructuraCostos!$A$5:$B$60,2))</f>
        <v>Movimiento_de_Ganado1</v>
      </c>
      <c r="G49" s="17" t="str">
        <f>+VLOOKUP(B49,EstructuraCostos!$B$5:$C$146,2)</f>
        <v>Manejo de Ganados</v>
      </c>
      <c r="H49" s="58">
        <v>43470</v>
      </c>
      <c r="I49" s="17">
        <f t="shared" si="2"/>
        <v>1</v>
      </c>
      <c r="J49" s="45" t="s">
        <v>246</v>
      </c>
      <c r="K49" s="51">
        <v>1097399254</v>
      </c>
      <c r="L49" s="52">
        <v>1</v>
      </c>
      <c r="M49" s="46">
        <v>36000</v>
      </c>
      <c r="N49" s="48">
        <f t="shared" si="3"/>
        <v>36000</v>
      </c>
      <c r="O49" s="45" t="s">
        <v>126</v>
      </c>
      <c r="P49" s="45" t="s">
        <v>137</v>
      </c>
    </row>
    <row r="50" spans="1:18">
      <c r="A50" s="17">
        <v>48</v>
      </c>
      <c r="B50" s="135">
        <v>10501</v>
      </c>
      <c r="C50" s="17">
        <f t="shared" si="0"/>
        <v>1</v>
      </c>
      <c r="E50" s="21">
        <f t="shared" si="1"/>
        <v>10500</v>
      </c>
      <c r="F50" s="17"/>
      <c r="G50" s="17" t="str">
        <f>+VLOOKUP(B50,EstructuraCostos!$B$5:$C$146,2)</f>
        <v>Manejo de Ganados</v>
      </c>
      <c r="H50" s="58">
        <v>43470</v>
      </c>
      <c r="I50" s="17">
        <f t="shared" si="2"/>
        <v>1</v>
      </c>
      <c r="J50" s="1" t="s">
        <v>243</v>
      </c>
      <c r="K50" s="83">
        <v>3663605</v>
      </c>
      <c r="L50" s="52">
        <v>0.5</v>
      </c>
      <c r="M50" s="46">
        <v>36000</v>
      </c>
      <c r="N50" s="48">
        <f t="shared" si="3"/>
        <v>18000</v>
      </c>
      <c r="O50" s="45" t="s">
        <v>262</v>
      </c>
      <c r="P50" s="45" t="s">
        <v>128</v>
      </c>
    </row>
    <row r="51" spans="1:18">
      <c r="A51" s="17">
        <v>49</v>
      </c>
      <c r="C51" s="17">
        <f t="shared" si="0"/>
        <v>0</v>
      </c>
      <c r="D51" s="14" t="e">
        <f>+VLOOKUP(C51,EstructuraCostos!$A$5:$B$146,2)</f>
        <v>#N/A</v>
      </c>
      <c r="E51" s="21">
        <f t="shared" si="1"/>
        <v>0</v>
      </c>
      <c r="F51" s="17" t="e">
        <f>+IF(C51&gt;2,VLOOKUP(C51,EstructuraCostos!$A$65:$B$170,2),VLOOKUP(E51,EstructuraCostos!$A$5:$B$60,2))</f>
        <v>#N/A</v>
      </c>
      <c r="G51" s="17" t="e">
        <f>+VLOOKUP(B51,EstructuraCostos!$B$5:$C$146,2)</f>
        <v>#N/A</v>
      </c>
      <c r="H51" s="58">
        <v>43470</v>
      </c>
      <c r="I51" s="17">
        <f t="shared" si="2"/>
        <v>1</v>
      </c>
      <c r="J51" s="45" t="s">
        <v>260</v>
      </c>
      <c r="M51" s="186" t="s">
        <v>261</v>
      </c>
      <c r="N51" s="48"/>
      <c r="O51" s="45" t="s">
        <v>250</v>
      </c>
      <c r="P51" s="45" t="s">
        <v>256</v>
      </c>
      <c r="Q51" s="1" t="s">
        <v>130</v>
      </c>
      <c r="R51" s="137" t="s">
        <v>131</v>
      </c>
    </row>
    <row r="52" spans="1:18">
      <c r="A52" s="17">
        <v>50</v>
      </c>
      <c r="C52" s="17">
        <f t="shared" si="0"/>
        <v>0</v>
      </c>
      <c r="D52" s="14" t="e">
        <f>+VLOOKUP(C52,EstructuraCostos!$A$5:$B$146,2)</f>
        <v>#N/A</v>
      </c>
      <c r="E52" s="21">
        <f t="shared" si="1"/>
        <v>0</v>
      </c>
      <c r="F52" s="17" t="e">
        <f>+IF(C52&gt;2,VLOOKUP(C52,EstructuraCostos!$A$65:$B$170,2),VLOOKUP(E52,EstructuraCostos!$A$5:$B$60,2))</f>
        <v>#N/A</v>
      </c>
      <c r="G52" s="17" t="e">
        <f>+VLOOKUP(B52,EstructuraCostos!$B$5:$C$146,2)</f>
        <v>#N/A</v>
      </c>
      <c r="H52" s="58">
        <v>43470</v>
      </c>
      <c r="I52" s="17">
        <f t="shared" si="2"/>
        <v>1</v>
      </c>
      <c r="J52" s="45" t="s">
        <v>260</v>
      </c>
      <c r="M52" s="186" t="s">
        <v>261</v>
      </c>
      <c r="N52" s="48"/>
      <c r="O52" s="45" t="s">
        <v>250</v>
      </c>
      <c r="P52" s="45" t="s">
        <v>257</v>
      </c>
      <c r="Q52" s="1" t="s">
        <v>132</v>
      </c>
      <c r="R52" s="137" t="s">
        <v>131</v>
      </c>
    </row>
    <row r="53" spans="1:18">
      <c r="A53" s="17">
        <v>51</v>
      </c>
      <c r="B53" s="135">
        <v>10501</v>
      </c>
      <c r="C53" s="17">
        <f t="shared" si="0"/>
        <v>1</v>
      </c>
      <c r="D53" s="14" t="str">
        <f>+VLOOKUP(C53,EstructuraCostos!$A$5:$B$146,2)</f>
        <v>Levante_y_Ceba</v>
      </c>
      <c r="E53" s="21">
        <f t="shared" si="1"/>
        <v>10500</v>
      </c>
      <c r="F53" s="17" t="str">
        <f>+IF(C53&gt;2,VLOOKUP(C53,EstructuraCostos!$A$65:$B$170,2),VLOOKUP(E53,EstructuraCostos!$A$5:$B$60,2))</f>
        <v>Movimiento_de_Ganado1</v>
      </c>
      <c r="G53" s="17" t="str">
        <f>+VLOOKUP(B53,EstructuraCostos!$B$5:$C$146,2)</f>
        <v>Manejo de Ganados</v>
      </c>
      <c r="H53" s="58">
        <v>43471</v>
      </c>
      <c r="I53" s="17">
        <f t="shared" si="2"/>
        <v>1</v>
      </c>
      <c r="J53" s="1" t="s">
        <v>243</v>
      </c>
      <c r="K53" s="83">
        <v>3663605</v>
      </c>
      <c r="L53" s="52">
        <v>0.5</v>
      </c>
      <c r="M53" s="46">
        <v>36000</v>
      </c>
      <c r="N53" s="48">
        <f t="shared" si="3"/>
        <v>18000</v>
      </c>
      <c r="O53" s="45" t="s">
        <v>252</v>
      </c>
      <c r="P53" s="45" t="s">
        <v>128</v>
      </c>
      <c r="Q53" s="1" t="s">
        <v>125</v>
      </c>
    </row>
    <row r="54" spans="1:18">
      <c r="A54" s="17">
        <v>47</v>
      </c>
      <c r="B54" s="135">
        <v>10501</v>
      </c>
      <c r="C54" s="17">
        <f t="shared" si="0"/>
        <v>1</v>
      </c>
      <c r="D54" s="14" t="str">
        <f>+VLOOKUP(C54,EstructuraCostos!$A$5:$B$146,2)</f>
        <v>Levante_y_Ceba</v>
      </c>
      <c r="E54" s="21">
        <f t="shared" si="1"/>
        <v>10500</v>
      </c>
      <c r="F54" s="17" t="str">
        <f>+IF(C54&gt;2,VLOOKUP(C54,EstructuraCostos!$A$65:$B$170,2),VLOOKUP(E54,EstructuraCostos!$A$5:$B$60,2))</f>
        <v>Movimiento_de_Ganado1</v>
      </c>
      <c r="G54" s="17" t="str">
        <f>+VLOOKUP(B54,EstructuraCostos!$B$5:$C$146,2)</f>
        <v>Manejo de Ganados</v>
      </c>
      <c r="H54" s="58">
        <v>43471</v>
      </c>
      <c r="I54" s="17">
        <f t="shared" si="2"/>
        <v>1</v>
      </c>
      <c r="J54" s="45" t="s">
        <v>246</v>
      </c>
      <c r="K54" s="51">
        <v>1097399254</v>
      </c>
      <c r="L54" s="52">
        <v>0.5</v>
      </c>
      <c r="M54" s="46">
        <v>36000</v>
      </c>
      <c r="N54" s="48">
        <f t="shared" si="3"/>
        <v>18000</v>
      </c>
      <c r="O54" s="45" t="s">
        <v>252</v>
      </c>
      <c r="P54" s="45" t="s">
        <v>128</v>
      </c>
      <c r="Q54" s="1" t="s">
        <v>125</v>
      </c>
    </row>
    <row r="55" spans="1:18">
      <c r="A55" s="17">
        <v>1</v>
      </c>
      <c r="B55" s="135">
        <v>50103</v>
      </c>
      <c r="C55" s="17">
        <f t="shared" si="0"/>
        <v>5</v>
      </c>
      <c r="D55" s="14" t="str">
        <f>+VLOOKUP(C55,EstructuraCostos!$A$5:$B$146,2)</f>
        <v>Generales</v>
      </c>
      <c r="E55" s="21">
        <f t="shared" si="1"/>
        <v>50103</v>
      </c>
      <c r="F55" s="17" t="str">
        <f>+IF(C55&gt;2,VLOOKUP(C55,EstructuraCostos!$A$65:$B$170,2),VLOOKUP(E55,EstructuraCostos!$A$5:$B$60,2))</f>
        <v>Generales</v>
      </c>
      <c r="G55" s="17" t="str">
        <f>+VLOOKUP(B55,EstructuraCostos!$B$5:$C$146,2)</f>
        <v xml:space="preserve">Mantenimiento Cercos </v>
      </c>
      <c r="H55" s="58">
        <v>43472</v>
      </c>
      <c r="I55" s="17">
        <f t="shared" si="2"/>
        <v>2</v>
      </c>
      <c r="J55" s="84" t="s">
        <v>241</v>
      </c>
      <c r="K55" s="143">
        <v>4736932</v>
      </c>
      <c r="L55" s="52">
        <v>1</v>
      </c>
      <c r="M55" s="46">
        <v>34000</v>
      </c>
      <c r="N55" s="48">
        <f t="shared" si="3"/>
        <v>34000</v>
      </c>
      <c r="O55" s="45" t="s">
        <v>138</v>
      </c>
      <c r="P55" s="45" t="s">
        <v>127</v>
      </c>
    </row>
    <row r="56" spans="1:18">
      <c r="A56" s="17">
        <v>2</v>
      </c>
      <c r="B56" s="135">
        <v>10101</v>
      </c>
      <c r="C56" s="17">
        <f t="shared" si="0"/>
        <v>1</v>
      </c>
      <c r="D56" s="14" t="str">
        <f>+VLOOKUP(C56,EstructuraCostos!$A$5:$B$146,2)</f>
        <v>Levante_y_Ceba</v>
      </c>
      <c r="E56" s="21">
        <f t="shared" si="1"/>
        <v>10100</v>
      </c>
      <c r="F56" s="17" t="str">
        <f>+IF(C56&gt;2,VLOOKUP(C56,EstructuraCostos!$A$65:$B$170,2),VLOOKUP(E56,EstructuraCostos!$A$5:$B$60,2))</f>
        <v>Manejo_de_Suelos_y_ Praderas1</v>
      </c>
      <c r="G56" s="17" t="str">
        <f>+VLOOKUP(B56,EstructuraCostos!$B$5:$C$146,2)</f>
        <v>Fumigacion Matamalezas</v>
      </c>
      <c r="H56" s="58">
        <v>43472</v>
      </c>
      <c r="I56" s="17">
        <f t="shared" si="2"/>
        <v>2</v>
      </c>
      <c r="J56" s="84" t="s">
        <v>242</v>
      </c>
      <c r="K56" s="83">
        <v>4335739</v>
      </c>
      <c r="L56" s="52">
        <v>1</v>
      </c>
      <c r="M56" s="46">
        <v>34000</v>
      </c>
      <c r="N56" s="48">
        <f t="shared" si="3"/>
        <v>34000</v>
      </c>
      <c r="O56" s="45" t="s">
        <v>250</v>
      </c>
      <c r="P56" s="45" t="s">
        <v>257</v>
      </c>
      <c r="Q56" s="1" t="s">
        <v>132</v>
      </c>
      <c r="R56" s="137" t="s">
        <v>131</v>
      </c>
    </row>
    <row r="57" spans="1:18">
      <c r="A57" s="17">
        <v>3</v>
      </c>
      <c r="B57" s="135">
        <v>10501</v>
      </c>
      <c r="C57" s="17">
        <f t="shared" si="0"/>
        <v>1</v>
      </c>
      <c r="D57" s="14" t="str">
        <f>+VLOOKUP(C57,EstructuraCostos!$A$5:$B$146,2)</f>
        <v>Levante_y_Ceba</v>
      </c>
      <c r="E57" s="21">
        <f t="shared" si="1"/>
        <v>10500</v>
      </c>
      <c r="F57" s="17" t="str">
        <f>+IF(C57&gt;2,VLOOKUP(C57,EstructuraCostos!$A$65:$B$170,2),VLOOKUP(E57,EstructuraCostos!$A$5:$B$60,2))</f>
        <v>Movimiento_de_Ganado1</v>
      </c>
      <c r="G57" s="17" t="str">
        <f>+VLOOKUP(B57,EstructuraCostos!$B$5:$C$146,2)</f>
        <v>Manejo de Ganados</v>
      </c>
      <c r="H57" s="58">
        <v>43472</v>
      </c>
      <c r="I57" s="17">
        <f t="shared" si="2"/>
        <v>2</v>
      </c>
      <c r="J57" s="1" t="s">
        <v>243</v>
      </c>
      <c r="K57" s="83">
        <v>3663605</v>
      </c>
      <c r="L57" s="52">
        <v>1</v>
      </c>
      <c r="M57" s="46">
        <v>36000</v>
      </c>
      <c r="N57" s="48">
        <f t="shared" si="3"/>
        <v>36000</v>
      </c>
      <c r="O57" s="45" t="s">
        <v>252</v>
      </c>
      <c r="P57" s="45" t="s">
        <v>128</v>
      </c>
      <c r="Q57" s="1" t="s">
        <v>125</v>
      </c>
    </row>
    <row r="58" spans="1:18">
      <c r="A58" s="17">
        <v>4</v>
      </c>
      <c r="B58" s="135">
        <v>90101</v>
      </c>
      <c r="C58" s="17">
        <f t="shared" si="0"/>
        <v>9</v>
      </c>
      <c r="D58" s="14" t="str">
        <f>+VLOOKUP(C58,EstructuraCostos!$A$5:$B$146,2)</f>
        <v>Hacienda</v>
      </c>
      <c r="E58" s="21">
        <f t="shared" si="1"/>
        <v>90101</v>
      </c>
      <c r="F58" s="17" t="str">
        <f>+IF(C58&gt;2,VLOOKUP(C58,EstructuraCostos!$A$65:$B$170,2),VLOOKUP(E58,EstructuraCostos!$A$5:$B$60,2))</f>
        <v>Hacienda</v>
      </c>
      <c r="G58" s="17" t="str">
        <f>+VLOOKUP(B58,EstructuraCostos!$B$5:$C$146,2)</f>
        <v>Salarios</v>
      </c>
      <c r="H58" s="58">
        <v>43472</v>
      </c>
      <c r="I58" s="17">
        <f t="shared" si="2"/>
        <v>2</v>
      </c>
      <c r="J58" s="1" t="s">
        <v>244</v>
      </c>
      <c r="K58" s="83">
        <v>18412636</v>
      </c>
      <c r="L58" s="52">
        <v>1</v>
      </c>
      <c r="M58" s="46">
        <v>38000</v>
      </c>
      <c r="N58" s="48">
        <f t="shared" si="3"/>
        <v>38000</v>
      </c>
      <c r="O58" s="45" t="s">
        <v>153</v>
      </c>
      <c r="P58" s="45" t="s">
        <v>147</v>
      </c>
    </row>
    <row r="59" spans="1:18">
      <c r="A59" s="17">
        <v>5</v>
      </c>
      <c r="B59" s="135">
        <v>10501</v>
      </c>
      <c r="C59" s="17">
        <f t="shared" si="0"/>
        <v>1</v>
      </c>
      <c r="D59" s="14" t="str">
        <f>+VLOOKUP(C59,EstructuraCostos!$A$5:$B$146,2)</f>
        <v>Levante_y_Ceba</v>
      </c>
      <c r="E59" s="21">
        <f t="shared" si="1"/>
        <v>10500</v>
      </c>
      <c r="F59" s="17" t="str">
        <f>+IF(C59&gt;2,VLOOKUP(C59,EstructuraCostos!$A$65:$B$170,2),VLOOKUP(E59,EstructuraCostos!$A$5:$B$60,2))</f>
        <v>Movimiento_de_Ganado1</v>
      </c>
      <c r="G59" s="17" t="str">
        <f>+VLOOKUP(B59,EstructuraCostos!$B$5:$C$146,2)</f>
        <v>Manejo de Ganados</v>
      </c>
      <c r="H59" s="58">
        <v>43472</v>
      </c>
      <c r="I59" s="17">
        <f t="shared" si="2"/>
        <v>2</v>
      </c>
      <c r="J59" s="45" t="s">
        <v>246</v>
      </c>
      <c r="K59" s="51">
        <v>1097399254</v>
      </c>
      <c r="L59" s="52">
        <v>1</v>
      </c>
      <c r="M59" s="46">
        <v>36000</v>
      </c>
      <c r="N59" s="48">
        <f t="shared" si="3"/>
        <v>36000</v>
      </c>
      <c r="O59" s="45" t="s">
        <v>126</v>
      </c>
      <c r="P59" s="45" t="s">
        <v>128</v>
      </c>
    </row>
    <row r="60" spans="1:18">
      <c r="A60" s="17">
        <v>6</v>
      </c>
      <c r="C60" s="17">
        <f t="shared" si="0"/>
        <v>0</v>
      </c>
      <c r="D60" s="14" t="e">
        <f>+VLOOKUP(C60,EstructuraCostos!$A$5:$B$146,2)</f>
        <v>#N/A</v>
      </c>
      <c r="E60" s="21">
        <f t="shared" si="1"/>
        <v>0</v>
      </c>
      <c r="F60" s="17" t="e">
        <f>+IF(C60&gt;2,VLOOKUP(C60,EstructuraCostos!$A$65:$B$170,2),VLOOKUP(E60,EstructuraCostos!$A$5:$B$60,2))</f>
        <v>#N/A</v>
      </c>
      <c r="G60" s="17" t="e">
        <f>+VLOOKUP(B60,EstructuraCostos!$B$5:$C$146,2)</f>
        <v>#N/A</v>
      </c>
      <c r="H60" s="58">
        <v>43472</v>
      </c>
      <c r="I60" s="17">
        <f t="shared" si="2"/>
        <v>2</v>
      </c>
      <c r="J60" s="45" t="s">
        <v>287</v>
      </c>
      <c r="M60" s="186" t="s">
        <v>276</v>
      </c>
      <c r="N60" s="48"/>
      <c r="P60" s="45" t="s">
        <v>170</v>
      </c>
    </row>
    <row r="61" spans="1:18">
      <c r="A61" s="17">
        <v>7</v>
      </c>
      <c r="C61" s="17">
        <f t="shared" si="0"/>
        <v>0</v>
      </c>
      <c r="D61" s="14" t="e">
        <f>+VLOOKUP(C61,EstructuraCostos!$A$5:$B$146,2)</f>
        <v>#N/A</v>
      </c>
      <c r="E61" s="21">
        <f t="shared" si="1"/>
        <v>0</v>
      </c>
      <c r="F61" s="17" t="e">
        <f>+IF(C61&gt;2,VLOOKUP(C61,EstructuraCostos!$A$65:$B$170,2),VLOOKUP(E61,EstructuraCostos!$A$5:$B$60,2))</f>
        <v>#N/A</v>
      </c>
      <c r="G61" s="17" t="e">
        <f>+VLOOKUP(B61,EstructuraCostos!$B$5:$C$146,2)</f>
        <v>#N/A</v>
      </c>
      <c r="H61" s="58">
        <v>43472</v>
      </c>
      <c r="I61" s="17">
        <f t="shared" si="2"/>
        <v>2</v>
      </c>
      <c r="J61" s="45" t="s">
        <v>260</v>
      </c>
      <c r="M61" s="186" t="s">
        <v>261</v>
      </c>
      <c r="N61" s="48"/>
      <c r="O61" s="45" t="s">
        <v>250</v>
      </c>
      <c r="P61" s="45" t="s">
        <v>257</v>
      </c>
      <c r="Q61" s="1" t="s">
        <v>132</v>
      </c>
      <c r="R61" s="137" t="s">
        <v>131</v>
      </c>
    </row>
    <row r="62" spans="1:18">
      <c r="A62" s="17">
        <v>8</v>
      </c>
      <c r="B62" s="135">
        <v>50103</v>
      </c>
      <c r="C62" s="17">
        <f t="shared" si="0"/>
        <v>5</v>
      </c>
      <c r="D62" s="14" t="str">
        <f>+VLOOKUP(C62,EstructuraCostos!$A$5:$B$146,2)</f>
        <v>Generales</v>
      </c>
      <c r="E62" s="21">
        <f t="shared" si="1"/>
        <v>50103</v>
      </c>
      <c r="F62" s="17" t="str">
        <f>+IF(C62&gt;2,VLOOKUP(C62,EstructuraCostos!$A$65:$B$170,2),VLOOKUP(E62,EstructuraCostos!$A$5:$B$60,2))</f>
        <v>Generales</v>
      </c>
      <c r="G62" s="17" t="str">
        <f>+VLOOKUP(B62,EstructuraCostos!$B$5:$C$146,2)</f>
        <v xml:space="preserve">Mantenimiento Cercos </v>
      </c>
      <c r="H62" s="58">
        <v>43473</v>
      </c>
      <c r="I62" s="17">
        <f t="shared" si="2"/>
        <v>2</v>
      </c>
      <c r="J62" s="84" t="s">
        <v>241</v>
      </c>
      <c r="K62" s="143">
        <v>4736932</v>
      </c>
      <c r="L62" s="52">
        <v>1</v>
      </c>
      <c r="M62" s="46">
        <v>34000</v>
      </c>
      <c r="N62" s="48">
        <f t="shared" si="3"/>
        <v>34000</v>
      </c>
      <c r="O62" s="45" t="s">
        <v>138</v>
      </c>
      <c r="P62" s="45" t="s">
        <v>288</v>
      </c>
    </row>
    <row r="63" spans="1:18">
      <c r="A63" s="17">
        <v>9</v>
      </c>
      <c r="B63" s="135">
        <v>10501</v>
      </c>
      <c r="C63" s="17">
        <f t="shared" si="0"/>
        <v>1</v>
      </c>
      <c r="D63" s="14" t="str">
        <f>+VLOOKUP(C63,EstructuraCostos!$A$5:$B$146,2)</f>
        <v>Levante_y_Ceba</v>
      </c>
      <c r="E63" s="21">
        <f t="shared" si="1"/>
        <v>10500</v>
      </c>
      <c r="F63" s="17" t="str">
        <f>+IF(C63&gt;2,VLOOKUP(C63,EstructuraCostos!$A$65:$B$170,2),VLOOKUP(E63,EstructuraCostos!$A$5:$B$60,2))</f>
        <v>Movimiento_de_Ganado1</v>
      </c>
      <c r="G63" s="17" t="str">
        <f>+VLOOKUP(B63,EstructuraCostos!$B$5:$C$146,2)</f>
        <v>Manejo de Ganados</v>
      </c>
      <c r="H63" s="58">
        <v>43473</v>
      </c>
      <c r="I63" s="17">
        <f t="shared" si="2"/>
        <v>2</v>
      </c>
      <c r="J63" s="84" t="s">
        <v>242</v>
      </c>
      <c r="K63" s="83">
        <v>4335739</v>
      </c>
      <c r="L63" s="52">
        <v>1</v>
      </c>
      <c r="M63" s="46">
        <v>34000</v>
      </c>
      <c r="N63" s="48">
        <f t="shared" si="3"/>
        <v>34000</v>
      </c>
      <c r="O63" s="45" t="s">
        <v>252</v>
      </c>
      <c r="P63" s="45" t="s">
        <v>128</v>
      </c>
      <c r="Q63" s="1" t="s">
        <v>125</v>
      </c>
    </row>
    <row r="64" spans="1:18">
      <c r="A64" s="17">
        <v>10</v>
      </c>
      <c r="B64" s="135">
        <v>10501</v>
      </c>
      <c r="C64" s="17">
        <f t="shared" si="0"/>
        <v>1</v>
      </c>
      <c r="D64" s="14" t="str">
        <f>+VLOOKUP(C64,EstructuraCostos!$A$5:$B$146,2)</f>
        <v>Levante_y_Ceba</v>
      </c>
      <c r="E64" s="21">
        <f t="shared" si="1"/>
        <v>10500</v>
      </c>
      <c r="F64" s="17" t="str">
        <f>+IF(C64&gt;2,VLOOKUP(C64,EstructuraCostos!$A$65:$B$170,2),VLOOKUP(E64,EstructuraCostos!$A$5:$B$60,2))</f>
        <v>Movimiento_de_Ganado1</v>
      </c>
      <c r="G64" s="17" t="str">
        <f>+VLOOKUP(B64,EstructuraCostos!$B$5:$C$146,2)</f>
        <v>Manejo de Ganados</v>
      </c>
      <c r="H64" s="58">
        <v>43473</v>
      </c>
      <c r="I64" s="17">
        <f t="shared" si="2"/>
        <v>2</v>
      </c>
      <c r="J64" s="1" t="s">
        <v>243</v>
      </c>
      <c r="K64" s="83">
        <v>3663605</v>
      </c>
      <c r="L64" s="52">
        <v>1</v>
      </c>
      <c r="M64" s="46">
        <v>36000</v>
      </c>
      <c r="N64" s="48">
        <f t="shared" si="3"/>
        <v>36000</v>
      </c>
      <c r="O64" s="45" t="s">
        <v>126</v>
      </c>
      <c r="P64" s="45" t="s">
        <v>128</v>
      </c>
    </row>
    <row r="65" spans="1:17">
      <c r="A65" s="17">
        <v>11</v>
      </c>
      <c r="B65" s="135">
        <v>90101</v>
      </c>
      <c r="C65" s="17">
        <f t="shared" si="0"/>
        <v>9</v>
      </c>
      <c r="D65" s="14" t="str">
        <f>+VLOOKUP(C65,EstructuraCostos!$A$5:$B$146,2)</f>
        <v>Hacienda</v>
      </c>
      <c r="E65" s="21">
        <f t="shared" si="1"/>
        <v>90101</v>
      </c>
      <c r="F65" s="17" t="str">
        <f>+IF(C65&gt;2,VLOOKUP(C65,EstructuraCostos!$A$65:$B$170,2),VLOOKUP(E65,EstructuraCostos!$A$5:$B$60,2))</f>
        <v>Hacienda</v>
      </c>
      <c r="G65" s="17" t="str">
        <f>+VLOOKUP(B65,EstructuraCostos!$B$5:$C$146,2)</f>
        <v>Salarios</v>
      </c>
      <c r="H65" s="58">
        <v>43473</v>
      </c>
      <c r="I65" s="17">
        <f t="shared" si="2"/>
        <v>2</v>
      </c>
      <c r="J65" s="1" t="s">
        <v>244</v>
      </c>
      <c r="K65" s="83">
        <v>18412636</v>
      </c>
      <c r="L65" s="52">
        <v>1</v>
      </c>
      <c r="M65" s="46">
        <v>38000</v>
      </c>
      <c r="N65" s="48">
        <f t="shared" si="3"/>
        <v>38000</v>
      </c>
      <c r="O65" s="45" t="s">
        <v>153</v>
      </c>
      <c r="P65" s="45" t="s">
        <v>147</v>
      </c>
    </row>
    <row r="66" spans="1:17">
      <c r="A66" s="17">
        <v>12</v>
      </c>
      <c r="B66" s="135">
        <v>10501</v>
      </c>
      <c r="C66" s="17">
        <f t="shared" si="0"/>
        <v>1</v>
      </c>
      <c r="D66" s="14" t="str">
        <f>+VLOOKUP(C66,EstructuraCostos!$A$5:$B$146,2)</f>
        <v>Levante_y_Ceba</v>
      </c>
      <c r="E66" s="21">
        <f t="shared" si="1"/>
        <v>10500</v>
      </c>
      <c r="F66" s="17" t="str">
        <f>+IF(C66&gt;2,VLOOKUP(C66,EstructuraCostos!$A$65:$B$170,2),VLOOKUP(E66,EstructuraCostos!$A$5:$B$60,2))</f>
        <v>Movimiento_de_Ganado1</v>
      </c>
      <c r="G66" s="17" t="str">
        <f>+VLOOKUP(B66,EstructuraCostos!$B$5:$C$146,2)</f>
        <v>Manejo de Ganados</v>
      </c>
      <c r="H66" s="58">
        <v>43473</v>
      </c>
      <c r="I66" s="17">
        <f t="shared" si="2"/>
        <v>2</v>
      </c>
      <c r="J66" s="45" t="s">
        <v>246</v>
      </c>
      <c r="K66" s="51">
        <v>1097399254</v>
      </c>
      <c r="L66" s="52">
        <v>1</v>
      </c>
      <c r="M66" s="46">
        <v>36000</v>
      </c>
      <c r="N66" s="48">
        <f t="shared" si="3"/>
        <v>36000</v>
      </c>
      <c r="O66" s="45" t="s">
        <v>126</v>
      </c>
      <c r="P66" s="45" t="s">
        <v>128</v>
      </c>
    </row>
    <row r="67" spans="1:17">
      <c r="A67" s="17">
        <v>13</v>
      </c>
      <c r="C67" s="17">
        <f t="shared" si="0"/>
        <v>0</v>
      </c>
      <c r="D67" s="14" t="e">
        <f>+VLOOKUP(C67,EstructuraCostos!$A$5:$B$146,2)</f>
        <v>#N/A</v>
      </c>
      <c r="E67" s="21">
        <f t="shared" si="1"/>
        <v>0</v>
      </c>
      <c r="F67" s="17" t="e">
        <f>+IF(C67&gt;2,VLOOKUP(C67,EstructuraCostos!$A$65:$B$170,2),VLOOKUP(E67,EstructuraCostos!$A$5:$B$60,2))</f>
        <v>#N/A</v>
      </c>
      <c r="G67" s="17" t="e">
        <f>+VLOOKUP(B67,EstructuraCostos!$B$5:$C$146,2)</f>
        <v>#N/A</v>
      </c>
      <c r="H67" s="58">
        <v>43473</v>
      </c>
      <c r="I67" s="17">
        <f t="shared" si="2"/>
        <v>2</v>
      </c>
      <c r="J67" s="45" t="s">
        <v>289</v>
      </c>
      <c r="K67" s="274"/>
      <c r="L67" s="52">
        <v>5</v>
      </c>
      <c r="M67" s="186" t="s">
        <v>124</v>
      </c>
      <c r="N67" s="48"/>
      <c r="O67" s="45" t="s">
        <v>227</v>
      </c>
      <c r="P67" s="45" t="s">
        <v>177</v>
      </c>
    </row>
    <row r="68" spans="1:17">
      <c r="A68" s="17">
        <v>14</v>
      </c>
      <c r="B68" s="135">
        <v>50103</v>
      </c>
      <c r="C68" s="17">
        <f t="shared" si="0"/>
        <v>5</v>
      </c>
      <c r="D68" s="14" t="str">
        <f>+VLOOKUP(C68,EstructuraCostos!$A$5:$B$146,2)</f>
        <v>Generales</v>
      </c>
      <c r="E68" s="21">
        <f t="shared" si="1"/>
        <v>50103</v>
      </c>
      <c r="F68" s="17" t="str">
        <f>+IF(C68&gt;2,VLOOKUP(C68,EstructuraCostos!$A$65:$B$170,2),VLOOKUP(E68,EstructuraCostos!$A$5:$B$60,2))</f>
        <v>Generales</v>
      </c>
      <c r="G68" s="17" t="str">
        <f>+VLOOKUP(B68,EstructuraCostos!$B$5:$C$146,2)</f>
        <v xml:space="preserve">Mantenimiento Cercos </v>
      </c>
      <c r="H68" s="58">
        <v>43474</v>
      </c>
      <c r="I68" s="17">
        <f t="shared" si="2"/>
        <v>2</v>
      </c>
      <c r="J68" s="84" t="s">
        <v>241</v>
      </c>
      <c r="K68" s="143">
        <v>4736932</v>
      </c>
      <c r="L68" s="52">
        <v>1</v>
      </c>
      <c r="M68" s="46">
        <v>34000</v>
      </c>
      <c r="N68" s="48">
        <f t="shared" si="3"/>
        <v>34000</v>
      </c>
      <c r="O68" s="45" t="s">
        <v>138</v>
      </c>
      <c r="P68" s="45" t="s">
        <v>290</v>
      </c>
    </row>
    <row r="69" spans="1:17">
      <c r="A69" s="17">
        <v>15</v>
      </c>
      <c r="B69" s="135">
        <v>10501</v>
      </c>
      <c r="C69" s="17">
        <f t="shared" si="0"/>
        <v>1</v>
      </c>
      <c r="D69" s="14" t="str">
        <f>+VLOOKUP(C69,EstructuraCostos!$A$5:$B$146,2)</f>
        <v>Levante_y_Ceba</v>
      </c>
      <c r="E69" s="21">
        <f t="shared" si="1"/>
        <v>10500</v>
      </c>
      <c r="F69" s="17" t="str">
        <f>+IF(C69&gt;2,VLOOKUP(C69,EstructuraCostos!$A$65:$B$170,2),VLOOKUP(E69,EstructuraCostos!$A$5:$B$60,2))</f>
        <v>Movimiento_de_Ganado1</v>
      </c>
      <c r="G69" s="17" t="str">
        <f>+VLOOKUP(B69,EstructuraCostos!$B$5:$C$146,2)</f>
        <v>Manejo de Ganados</v>
      </c>
      <c r="H69" s="58">
        <v>43474</v>
      </c>
      <c r="I69" s="17">
        <f t="shared" si="2"/>
        <v>2</v>
      </c>
      <c r="J69" s="84" t="s">
        <v>242</v>
      </c>
      <c r="K69" s="83">
        <v>4335739</v>
      </c>
      <c r="L69" s="52">
        <v>1</v>
      </c>
      <c r="M69" s="46">
        <v>34000</v>
      </c>
      <c r="N69" s="48">
        <f t="shared" si="3"/>
        <v>34000</v>
      </c>
      <c r="O69" s="45" t="s">
        <v>252</v>
      </c>
      <c r="P69" s="45" t="s">
        <v>128</v>
      </c>
      <c r="Q69" s="1" t="s">
        <v>125</v>
      </c>
    </row>
    <row r="70" spans="1:17">
      <c r="A70" s="17">
        <v>16</v>
      </c>
      <c r="B70" s="135">
        <v>10501</v>
      </c>
      <c r="C70" s="17">
        <f t="shared" si="0"/>
        <v>1</v>
      </c>
      <c r="D70" s="14" t="str">
        <f>+VLOOKUP(C70,EstructuraCostos!$A$5:$B$146,2)</f>
        <v>Levante_y_Ceba</v>
      </c>
      <c r="E70" s="21">
        <f t="shared" si="1"/>
        <v>10500</v>
      </c>
      <c r="F70" s="17" t="str">
        <f>+IF(C70&gt;2,VLOOKUP(C70,EstructuraCostos!$A$65:$B$170,2),VLOOKUP(E70,EstructuraCostos!$A$5:$B$60,2))</f>
        <v>Movimiento_de_Ganado1</v>
      </c>
      <c r="G70" s="17" t="str">
        <f>+VLOOKUP(B70,EstructuraCostos!$B$5:$C$146,2)</f>
        <v>Manejo de Ganados</v>
      </c>
      <c r="H70" s="58">
        <v>43474</v>
      </c>
      <c r="I70" s="17">
        <f t="shared" si="2"/>
        <v>2</v>
      </c>
      <c r="J70" s="1" t="s">
        <v>243</v>
      </c>
      <c r="K70" s="83">
        <v>3663605</v>
      </c>
      <c r="L70" s="52">
        <v>1</v>
      </c>
      <c r="M70" s="46">
        <v>36000</v>
      </c>
      <c r="N70" s="48">
        <f t="shared" si="3"/>
        <v>36000</v>
      </c>
      <c r="O70" s="45" t="s">
        <v>126</v>
      </c>
      <c r="P70" s="45" t="s">
        <v>128</v>
      </c>
    </row>
    <row r="71" spans="1:17">
      <c r="A71" s="17">
        <v>17</v>
      </c>
      <c r="B71" s="135">
        <v>10501</v>
      </c>
      <c r="C71" s="17">
        <f t="shared" si="0"/>
        <v>1</v>
      </c>
      <c r="D71" s="14" t="str">
        <f>+VLOOKUP(C71,EstructuraCostos!$A$5:$B$146,2)</f>
        <v>Levante_y_Ceba</v>
      </c>
      <c r="E71" s="21">
        <f t="shared" si="1"/>
        <v>10500</v>
      </c>
      <c r="F71" s="17" t="str">
        <f>+IF(C71&gt;2,VLOOKUP(C71,EstructuraCostos!$A$65:$B$170,2),VLOOKUP(E71,EstructuraCostos!$A$5:$B$60,2))</f>
        <v>Movimiento_de_Ganado1</v>
      </c>
      <c r="G71" s="17" t="str">
        <f>+VLOOKUP(B71,EstructuraCostos!$B$5:$C$146,2)</f>
        <v>Manejo de Ganados</v>
      </c>
      <c r="H71" s="58">
        <v>43474</v>
      </c>
      <c r="I71" s="17">
        <f t="shared" si="2"/>
        <v>2</v>
      </c>
      <c r="J71" s="1" t="s">
        <v>244</v>
      </c>
      <c r="K71" s="83">
        <v>18412636</v>
      </c>
      <c r="L71" s="52">
        <v>1</v>
      </c>
      <c r="M71" s="46">
        <v>38000</v>
      </c>
      <c r="N71" s="48">
        <f t="shared" si="3"/>
        <v>38000</v>
      </c>
      <c r="O71" s="45" t="s">
        <v>153</v>
      </c>
      <c r="P71" s="45" t="s">
        <v>147</v>
      </c>
    </row>
    <row r="72" spans="1:17">
      <c r="A72" s="17">
        <v>18</v>
      </c>
      <c r="B72" s="135">
        <v>90101</v>
      </c>
      <c r="C72" s="17">
        <f t="shared" ref="C72:C136" si="4">ROUND(B72/10000,0)</f>
        <v>9</v>
      </c>
      <c r="D72" s="14" t="str">
        <f>+VLOOKUP(C72,EstructuraCostos!$A$5:$B$146,2)</f>
        <v>Hacienda</v>
      </c>
      <c r="E72" s="21">
        <f t="shared" ref="E72:E88" si="5">IF(C72&gt;2,ROUND(B72/1,0),ROUND(B72/10,0)*10)</f>
        <v>90101</v>
      </c>
      <c r="F72" s="17" t="str">
        <f>+IF(C72&gt;2,VLOOKUP(C72,EstructuraCostos!$A$65:$B$170,2),VLOOKUP(E72,EstructuraCostos!$A$5:$B$60,2))</f>
        <v>Hacienda</v>
      </c>
      <c r="G72" s="17" t="str">
        <f>+VLOOKUP(B72,EstructuraCostos!$B$5:$C$146,2)</f>
        <v>Salarios</v>
      </c>
      <c r="H72" s="58">
        <v>43474</v>
      </c>
      <c r="I72" s="17">
        <f t="shared" ref="I72:I136" si="6">+WEEKNUM(H72,2)</f>
        <v>2</v>
      </c>
      <c r="J72" s="45" t="s">
        <v>246</v>
      </c>
      <c r="K72" s="51">
        <v>1097399254</v>
      </c>
      <c r="L72" s="52">
        <v>1</v>
      </c>
      <c r="M72" s="46">
        <v>36000</v>
      </c>
      <c r="N72" s="48">
        <f t="shared" ref="N72:N136" si="7">+L72*M72</f>
        <v>36000</v>
      </c>
      <c r="O72" s="45" t="s">
        <v>126</v>
      </c>
      <c r="P72" s="45" t="s">
        <v>128</v>
      </c>
    </row>
    <row r="73" spans="1:17">
      <c r="A73" s="17">
        <v>19</v>
      </c>
      <c r="C73" s="17">
        <f t="shared" si="4"/>
        <v>0</v>
      </c>
      <c r="D73" s="14" t="e">
        <f>+VLOOKUP(C73,EstructuraCostos!$A$5:$B$146,2)</f>
        <v>#N/A</v>
      </c>
      <c r="E73" s="21">
        <f t="shared" si="5"/>
        <v>0</v>
      </c>
      <c r="F73" s="17" t="e">
        <f>+IF(C73&gt;2,VLOOKUP(C73,EstructuraCostos!$A$65:$B$170,2),VLOOKUP(E73,EstructuraCostos!$A$5:$B$60,2))</f>
        <v>#N/A</v>
      </c>
      <c r="G73" s="17" t="e">
        <f>+VLOOKUP(B73,EstructuraCostos!$B$5:$C$146,2)</f>
        <v>#N/A</v>
      </c>
      <c r="H73" s="58">
        <v>43474</v>
      </c>
      <c r="I73" s="17">
        <f t="shared" si="6"/>
        <v>2</v>
      </c>
      <c r="J73" s="45" t="s">
        <v>289</v>
      </c>
      <c r="K73" s="274"/>
      <c r="L73" s="52">
        <v>21</v>
      </c>
      <c r="M73" s="186" t="s">
        <v>124</v>
      </c>
      <c r="N73" s="48"/>
      <c r="O73" s="45" t="s">
        <v>228</v>
      </c>
      <c r="P73" s="45" t="s">
        <v>398</v>
      </c>
    </row>
    <row r="74" spans="1:17">
      <c r="A74" s="17">
        <v>20</v>
      </c>
      <c r="B74" s="135">
        <v>50103</v>
      </c>
      <c r="C74" s="17">
        <f t="shared" si="4"/>
        <v>5</v>
      </c>
      <c r="D74" s="14" t="str">
        <f>+VLOOKUP(C74,EstructuraCostos!$A$5:$B$146,2)</f>
        <v>Generales</v>
      </c>
      <c r="E74" s="21">
        <f t="shared" si="5"/>
        <v>50103</v>
      </c>
      <c r="F74" s="17" t="str">
        <f>+IF(C74&gt;2,VLOOKUP(C74,EstructuraCostos!$A$65:$B$170,2),VLOOKUP(E74,EstructuraCostos!$A$5:$B$60,2))</f>
        <v>Generales</v>
      </c>
      <c r="G74" s="17" t="str">
        <f>+VLOOKUP(B74,EstructuraCostos!$B$5:$C$146,2)</f>
        <v xml:space="preserve">Mantenimiento Cercos </v>
      </c>
      <c r="H74" s="58">
        <v>43475</v>
      </c>
      <c r="I74" s="17">
        <f t="shared" si="6"/>
        <v>2</v>
      </c>
      <c r="J74" s="84" t="s">
        <v>241</v>
      </c>
      <c r="K74" s="143">
        <v>4736932</v>
      </c>
      <c r="L74" s="52">
        <v>1</v>
      </c>
      <c r="M74" s="46">
        <v>34000</v>
      </c>
      <c r="N74" s="48">
        <f>+L74*M74</f>
        <v>34000</v>
      </c>
      <c r="O74" s="45" t="s">
        <v>138</v>
      </c>
      <c r="P74" s="45" t="s">
        <v>296</v>
      </c>
    </row>
    <row r="75" spans="1:17">
      <c r="A75" s="17">
        <v>21</v>
      </c>
      <c r="B75" s="135">
        <v>70107</v>
      </c>
      <c r="C75" s="17">
        <f t="shared" si="4"/>
        <v>7</v>
      </c>
      <c r="D75" s="14" t="str">
        <f>+VLOOKUP(C75,EstructuraCostos!$A$5:$B$146,2)</f>
        <v>Laborales y Otros</v>
      </c>
      <c r="E75" s="21">
        <f t="shared" si="5"/>
        <v>70107</v>
      </c>
      <c r="F75" s="17" t="str">
        <f>+IF(C75&gt;2,VLOOKUP(C75,EstructuraCostos!$A$65:$B$170,2),VLOOKUP(E75,EstructuraCostos!$A$5:$B$60,2))</f>
        <v>Laborales y Otros</v>
      </c>
      <c r="G75" s="17" t="str">
        <f>+VLOOKUP(B75,EstructuraCostos!$B$5:$C$146,2)</f>
        <v>Incapacidades-drogas</v>
      </c>
      <c r="H75" s="58">
        <v>43475</v>
      </c>
      <c r="I75" s="17">
        <f t="shared" si="6"/>
        <v>2</v>
      </c>
      <c r="J75" s="84" t="s">
        <v>242</v>
      </c>
      <c r="K75" s="83">
        <v>4335739</v>
      </c>
      <c r="L75" s="52">
        <v>1</v>
      </c>
      <c r="M75" s="46">
        <v>34000</v>
      </c>
      <c r="N75" s="48">
        <f>+L75*M75</f>
        <v>34000</v>
      </c>
      <c r="O75" s="45" t="s">
        <v>158</v>
      </c>
      <c r="P75" s="45" t="s">
        <v>300</v>
      </c>
    </row>
    <row r="76" spans="1:17">
      <c r="A76" s="17">
        <v>22</v>
      </c>
      <c r="B76" s="135">
        <v>10501</v>
      </c>
      <c r="C76" s="17">
        <f t="shared" si="4"/>
        <v>1</v>
      </c>
      <c r="D76" s="14" t="str">
        <f>+VLOOKUP(C76,EstructuraCostos!$A$5:$B$146,2)</f>
        <v>Levante_y_Ceba</v>
      </c>
      <c r="E76" s="21">
        <f t="shared" si="5"/>
        <v>10500</v>
      </c>
      <c r="F76" s="17" t="str">
        <f>+IF(C76&gt;2,VLOOKUP(C76,EstructuraCostos!$A$65:$B$170,2),VLOOKUP(E76,EstructuraCostos!$A$5:$B$60,2))</f>
        <v>Movimiento_de_Ganado1</v>
      </c>
      <c r="G76" s="17" t="str">
        <f>+VLOOKUP(B76,EstructuraCostos!$B$5:$C$146,2)</f>
        <v>Manejo de Ganados</v>
      </c>
      <c r="H76" s="58">
        <v>43475</v>
      </c>
      <c r="I76" s="17">
        <f t="shared" si="6"/>
        <v>2</v>
      </c>
      <c r="J76" s="1" t="s">
        <v>243</v>
      </c>
      <c r="K76" s="83">
        <v>3663605</v>
      </c>
      <c r="L76" s="52">
        <v>1</v>
      </c>
      <c r="M76" s="46">
        <v>36000</v>
      </c>
      <c r="N76" s="48">
        <f>+L76*M76</f>
        <v>36000</v>
      </c>
      <c r="O76" s="45" t="s">
        <v>252</v>
      </c>
      <c r="P76" s="45" t="s">
        <v>128</v>
      </c>
      <c r="Q76" s="1" t="s">
        <v>125</v>
      </c>
    </row>
    <row r="77" spans="1:17">
      <c r="A77" s="17">
        <v>23</v>
      </c>
      <c r="B77" s="135">
        <v>90101</v>
      </c>
      <c r="C77" s="17">
        <f t="shared" si="4"/>
        <v>9</v>
      </c>
      <c r="D77" s="14" t="str">
        <f>+VLOOKUP(C77,EstructuraCostos!$A$5:$B$146,2)</f>
        <v>Hacienda</v>
      </c>
      <c r="E77" s="21">
        <f t="shared" si="5"/>
        <v>90101</v>
      </c>
      <c r="F77" s="17" t="str">
        <f>+IF(C77&gt;2,VLOOKUP(C77,EstructuraCostos!$A$65:$B$170,2),VLOOKUP(E77,EstructuraCostos!$A$5:$B$60,2))</f>
        <v>Hacienda</v>
      </c>
      <c r="G77" s="17" t="str">
        <f>+VLOOKUP(B77,EstructuraCostos!$B$5:$C$146,2)</f>
        <v>Salarios</v>
      </c>
      <c r="H77" s="58">
        <v>43475</v>
      </c>
      <c r="I77" s="17">
        <f t="shared" si="6"/>
        <v>2</v>
      </c>
      <c r="J77" s="1" t="s">
        <v>244</v>
      </c>
      <c r="K77" s="83">
        <v>18412636</v>
      </c>
      <c r="L77" s="52">
        <v>1</v>
      </c>
      <c r="M77" s="46">
        <v>38000</v>
      </c>
      <c r="N77" s="48">
        <f>+L77*M77</f>
        <v>38000</v>
      </c>
      <c r="O77" s="45" t="s">
        <v>153</v>
      </c>
      <c r="P77" s="45" t="s">
        <v>147</v>
      </c>
    </row>
    <row r="78" spans="1:17">
      <c r="A78" s="17">
        <v>24</v>
      </c>
      <c r="B78" s="135">
        <v>10501</v>
      </c>
      <c r="C78" s="17">
        <f t="shared" si="4"/>
        <v>1</v>
      </c>
      <c r="D78" s="14" t="str">
        <f>+VLOOKUP(C78,EstructuraCostos!$A$5:$B$146,2)</f>
        <v>Levante_y_Ceba</v>
      </c>
      <c r="E78" s="21">
        <f t="shared" si="5"/>
        <v>10500</v>
      </c>
      <c r="F78" s="17" t="str">
        <f>+IF(C78&gt;2,VLOOKUP(C78,EstructuraCostos!$A$65:$B$170,2),VLOOKUP(E78,EstructuraCostos!$A$5:$B$60,2))</f>
        <v>Movimiento_de_Ganado1</v>
      </c>
      <c r="G78" s="17" t="str">
        <f>+VLOOKUP(B78,EstructuraCostos!$B$5:$C$146,2)</f>
        <v>Manejo de Ganados</v>
      </c>
      <c r="H78" s="58">
        <v>43475</v>
      </c>
      <c r="I78" s="17">
        <f t="shared" si="6"/>
        <v>2</v>
      </c>
      <c r="J78" s="45" t="s">
        <v>245</v>
      </c>
      <c r="K78" s="51">
        <v>1023702269</v>
      </c>
      <c r="L78" s="52">
        <v>1</v>
      </c>
      <c r="M78" s="46">
        <v>38000</v>
      </c>
      <c r="N78" s="48">
        <f t="shared" si="7"/>
        <v>38000</v>
      </c>
      <c r="O78" s="45" t="s">
        <v>139</v>
      </c>
      <c r="P78" s="45" t="s">
        <v>128</v>
      </c>
    </row>
    <row r="79" spans="1:17">
      <c r="A79" s="17">
        <v>25</v>
      </c>
      <c r="B79" s="135">
        <v>10501</v>
      </c>
      <c r="C79" s="17">
        <f t="shared" si="4"/>
        <v>1</v>
      </c>
      <c r="D79" s="14" t="str">
        <f>+VLOOKUP(C79,EstructuraCostos!$A$5:$B$146,2)</f>
        <v>Levante_y_Ceba</v>
      </c>
      <c r="E79" s="21">
        <f t="shared" si="5"/>
        <v>10500</v>
      </c>
      <c r="F79" s="17" t="str">
        <f>+IF(C79&gt;2,VLOOKUP(C79,EstructuraCostos!$A$65:$B$170,2),VLOOKUP(E79,EstructuraCostos!$A$5:$B$60,2))</f>
        <v>Movimiento_de_Ganado1</v>
      </c>
      <c r="G79" s="17" t="str">
        <f>+VLOOKUP(B79,EstructuraCostos!$B$5:$C$146,2)</f>
        <v>Manejo de Ganados</v>
      </c>
      <c r="H79" s="58">
        <v>43475</v>
      </c>
      <c r="I79" s="17">
        <f t="shared" si="6"/>
        <v>2</v>
      </c>
      <c r="J79" s="45" t="s">
        <v>246</v>
      </c>
      <c r="K79" s="51">
        <v>1097399254</v>
      </c>
      <c r="L79" s="52">
        <v>1</v>
      </c>
      <c r="M79" s="46">
        <v>36000</v>
      </c>
      <c r="N79" s="48">
        <f>+L79*M79</f>
        <v>36000</v>
      </c>
      <c r="O79" s="45" t="s">
        <v>126</v>
      </c>
      <c r="P79" s="45" t="s">
        <v>128</v>
      </c>
    </row>
    <row r="80" spans="1:17">
      <c r="A80" s="17">
        <v>26</v>
      </c>
      <c r="B80" s="135">
        <v>70110</v>
      </c>
      <c r="C80" s="17">
        <f t="shared" si="4"/>
        <v>7</v>
      </c>
      <c r="D80" s="14" t="str">
        <f>+VLOOKUP(C80,EstructuraCostos!$A$5:$B$146,2)</f>
        <v>Laborales y Otros</v>
      </c>
      <c r="E80" s="21">
        <f t="shared" si="5"/>
        <v>70110</v>
      </c>
      <c r="F80" s="17" t="str">
        <f>+IF(C80&gt;2,VLOOKUP(C80,EstructuraCostos!$A$65:$B$170,2),VLOOKUP(E80,EstructuraCostos!$A$5:$B$60,2))</f>
        <v>Laborales y Otros</v>
      </c>
      <c r="G80" s="17" t="str">
        <f>+VLOOKUP(B80,EstructuraCostos!$B$5:$C$146,2)</f>
        <v>Honorarios_Asistencia_Tecnica</v>
      </c>
      <c r="H80" s="58">
        <v>43475</v>
      </c>
      <c r="I80" s="17">
        <f t="shared" si="6"/>
        <v>2</v>
      </c>
      <c r="J80" s="45" t="s">
        <v>297</v>
      </c>
      <c r="L80" s="52">
        <v>2</v>
      </c>
      <c r="M80" s="186" t="s">
        <v>278</v>
      </c>
      <c r="N80" s="48"/>
      <c r="O80" s="45" t="s">
        <v>126</v>
      </c>
      <c r="P80" s="45" t="s">
        <v>139</v>
      </c>
    </row>
    <row r="81" spans="1:17">
      <c r="A81" s="17">
        <v>27</v>
      </c>
      <c r="C81" s="17">
        <f t="shared" si="4"/>
        <v>0</v>
      </c>
      <c r="D81" s="14" t="e">
        <f>+VLOOKUP(C81,EstructuraCostos!$A$5:$B$146,2)</f>
        <v>#N/A</v>
      </c>
      <c r="E81" s="21">
        <f t="shared" si="5"/>
        <v>0</v>
      </c>
      <c r="F81" s="17" t="e">
        <f>+IF(C81&gt;2,VLOOKUP(C81,EstructuraCostos!$A$65:$B$170,2),VLOOKUP(E81,EstructuraCostos!$A$5:$B$60,2))</f>
        <v>#N/A</v>
      </c>
      <c r="G81" s="17" t="e">
        <f>+VLOOKUP(B81,EstructuraCostos!$B$5:$C$146,2)</f>
        <v>#N/A</v>
      </c>
      <c r="H81" s="58">
        <v>43475</v>
      </c>
      <c r="I81" s="17">
        <f t="shared" si="6"/>
        <v>2</v>
      </c>
      <c r="J81" s="57" t="s">
        <v>298</v>
      </c>
      <c r="K81" s="275"/>
      <c r="L81" s="52">
        <v>42</v>
      </c>
      <c r="M81" s="186" t="s">
        <v>299</v>
      </c>
      <c r="N81" s="48"/>
      <c r="O81" s="45" t="s">
        <v>301</v>
      </c>
      <c r="P81" s="45" t="s">
        <v>302</v>
      </c>
      <c r="Q81" s="1" t="s">
        <v>303</v>
      </c>
    </row>
    <row r="82" spans="1:17">
      <c r="A82" s="17">
        <v>28</v>
      </c>
      <c r="C82" s="17">
        <f t="shared" si="4"/>
        <v>0</v>
      </c>
      <c r="D82" s="14" t="e">
        <f>+VLOOKUP(C82,EstructuraCostos!$A$5:$B$146,2)</f>
        <v>#N/A</v>
      </c>
      <c r="E82" s="21">
        <f t="shared" si="5"/>
        <v>0</v>
      </c>
      <c r="F82" s="17" t="e">
        <f>+IF(C82&gt;2,VLOOKUP(C82,EstructuraCostos!$A$65:$B$170,2),VLOOKUP(E82,EstructuraCostos!$A$5:$B$60,2))</f>
        <v>#N/A</v>
      </c>
      <c r="G82" s="17" t="e">
        <f>+VLOOKUP(B82,EstructuraCostos!$B$5:$C$146,2)</f>
        <v>#N/A</v>
      </c>
      <c r="H82" s="58">
        <v>43475</v>
      </c>
      <c r="I82" s="17">
        <f t="shared" si="6"/>
        <v>2</v>
      </c>
      <c r="J82" s="57" t="s">
        <v>298</v>
      </c>
      <c r="K82" s="276"/>
      <c r="L82" s="52">
        <v>21</v>
      </c>
      <c r="M82" s="186" t="s">
        <v>299</v>
      </c>
      <c r="N82" s="48"/>
      <c r="O82" s="45" t="s">
        <v>301</v>
      </c>
      <c r="P82" s="45" t="s">
        <v>304</v>
      </c>
      <c r="Q82" s="1" t="s">
        <v>305</v>
      </c>
    </row>
    <row r="83" spans="1:17">
      <c r="A83" s="17">
        <v>29</v>
      </c>
      <c r="C83" s="17">
        <f t="shared" si="4"/>
        <v>0</v>
      </c>
      <c r="D83" s="14" t="e">
        <f>+VLOOKUP(C83,EstructuraCostos!$A$5:$B$146,2)</f>
        <v>#N/A</v>
      </c>
      <c r="E83" s="21">
        <f t="shared" si="5"/>
        <v>0</v>
      </c>
      <c r="F83" s="17" t="e">
        <f>+IF(C83&gt;2,VLOOKUP(C83,EstructuraCostos!$A$65:$B$170,2),VLOOKUP(E83,EstructuraCostos!$A$5:$B$60,2))</f>
        <v>#N/A</v>
      </c>
      <c r="G83" s="17" t="e">
        <f>+VLOOKUP(B83,EstructuraCostos!$B$5:$C$146,2)</f>
        <v>#N/A</v>
      </c>
      <c r="H83" s="58">
        <v>43475</v>
      </c>
      <c r="I83" s="17">
        <f t="shared" si="6"/>
        <v>2</v>
      </c>
      <c r="J83" s="45" t="s">
        <v>289</v>
      </c>
      <c r="L83" s="52">
        <v>30</v>
      </c>
      <c r="M83" s="186" t="s">
        <v>124</v>
      </c>
      <c r="N83" s="48"/>
      <c r="O83" s="45" t="s">
        <v>227</v>
      </c>
      <c r="P83" s="45" t="s">
        <v>398</v>
      </c>
    </row>
    <row r="84" spans="1:17">
      <c r="A84" s="17">
        <v>30</v>
      </c>
      <c r="B84" s="135">
        <v>50103</v>
      </c>
      <c r="C84" s="17">
        <f t="shared" si="4"/>
        <v>5</v>
      </c>
      <c r="D84" s="14" t="str">
        <f>+VLOOKUP(C84,EstructuraCostos!$A$5:$B$146,2)</f>
        <v>Generales</v>
      </c>
      <c r="E84" s="21">
        <f t="shared" si="5"/>
        <v>50103</v>
      </c>
      <c r="F84" s="17" t="str">
        <f>+IF(C84&gt;2,VLOOKUP(C84,EstructuraCostos!$A$65:$B$170,2),VLOOKUP(E84,EstructuraCostos!$A$5:$B$60,2))</f>
        <v>Generales</v>
      </c>
      <c r="G84" s="17" t="str">
        <f>+VLOOKUP(B84,EstructuraCostos!$B$5:$C$146,2)</f>
        <v xml:space="preserve">Mantenimiento Cercos </v>
      </c>
      <c r="H84" s="58">
        <v>43476</v>
      </c>
      <c r="I84" s="17">
        <f t="shared" si="6"/>
        <v>2</v>
      </c>
      <c r="J84" s="84" t="s">
        <v>241</v>
      </c>
      <c r="K84" s="143">
        <v>4736932</v>
      </c>
      <c r="L84" s="52">
        <v>1</v>
      </c>
      <c r="M84" s="46">
        <v>34000</v>
      </c>
      <c r="N84" s="48">
        <f t="shared" si="7"/>
        <v>34000</v>
      </c>
      <c r="O84" s="45" t="s">
        <v>138</v>
      </c>
      <c r="P84" s="45" t="s">
        <v>251</v>
      </c>
    </row>
    <row r="85" spans="1:17">
      <c r="A85" s="17">
        <v>31</v>
      </c>
      <c r="B85" s="135">
        <v>70107</v>
      </c>
      <c r="C85" s="17">
        <f t="shared" si="4"/>
        <v>7</v>
      </c>
      <c r="D85" s="14" t="str">
        <f>+VLOOKUP(C85,EstructuraCostos!$A$5:$B$146,2)</f>
        <v>Laborales y Otros</v>
      </c>
      <c r="E85" s="21">
        <f t="shared" si="5"/>
        <v>70107</v>
      </c>
      <c r="F85" s="17" t="str">
        <f>+IF(C85&gt;2,VLOOKUP(C85,EstructuraCostos!$A$65:$B$170,2),VLOOKUP(E85,EstructuraCostos!$A$5:$B$60,2))</f>
        <v>Laborales y Otros</v>
      </c>
      <c r="G85" s="17" t="str">
        <f>+VLOOKUP(B85,EstructuraCostos!$B$5:$C$146,2)</f>
        <v>Incapacidades-drogas</v>
      </c>
      <c r="H85" s="58">
        <v>43476</v>
      </c>
      <c r="I85" s="17">
        <f t="shared" si="6"/>
        <v>2</v>
      </c>
      <c r="J85" s="84" t="s">
        <v>242</v>
      </c>
      <c r="K85" s="83">
        <v>4335739</v>
      </c>
      <c r="L85" s="52">
        <v>1</v>
      </c>
      <c r="M85" s="46">
        <v>34000</v>
      </c>
      <c r="N85" s="48">
        <f t="shared" si="7"/>
        <v>34000</v>
      </c>
      <c r="O85" s="45" t="s">
        <v>138</v>
      </c>
      <c r="P85" s="45" t="s">
        <v>306</v>
      </c>
    </row>
    <row r="86" spans="1:17">
      <c r="A86" s="17">
        <v>32</v>
      </c>
      <c r="B86" s="135">
        <v>10501</v>
      </c>
      <c r="C86" s="17">
        <f t="shared" si="4"/>
        <v>1</v>
      </c>
      <c r="D86" s="14" t="str">
        <f>+VLOOKUP(C86,EstructuraCostos!$A$5:$B$146,2)</f>
        <v>Levante_y_Ceba</v>
      </c>
      <c r="E86" s="21">
        <f t="shared" si="5"/>
        <v>10500</v>
      </c>
      <c r="F86" s="17" t="str">
        <f>+IF(C86&gt;2,VLOOKUP(C86,EstructuraCostos!$A$65:$B$170,2),VLOOKUP(E86,EstructuraCostos!$A$5:$B$60,2))</f>
        <v>Movimiento_de_Ganado1</v>
      </c>
      <c r="G86" s="17" t="str">
        <f>+VLOOKUP(B86,EstructuraCostos!$B$5:$C$146,2)</f>
        <v>Manejo de Ganados</v>
      </c>
      <c r="H86" s="58">
        <v>43476</v>
      </c>
      <c r="I86" s="17">
        <f t="shared" si="6"/>
        <v>2</v>
      </c>
      <c r="J86" s="1" t="s">
        <v>243</v>
      </c>
      <c r="K86" s="83">
        <v>3663605</v>
      </c>
      <c r="L86" s="52">
        <v>1</v>
      </c>
      <c r="M86" s="46">
        <v>36000</v>
      </c>
      <c r="N86" s="48">
        <f t="shared" si="7"/>
        <v>36000</v>
      </c>
      <c r="O86" s="45" t="s">
        <v>252</v>
      </c>
      <c r="P86" s="45" t="s">
        <v>128</v>
      </c>
      <c r="Q86" s="1" t="s">
        <v>125</v>
      </c>
    </row>
    <row r="87" spans="1:17">
      <c r="A87" s="17">
        <v>33</v>
      </c>
      <c r="B87" s="135">
        <v>90101</v>
      </c>
      <c r="C87" s="17">
        <f t="shared" si="4"/>
        <v>9</v>
      </c>
      <c r="D87" s="14" t="str">
        <f>+VLOOKUP(C87,EstructuraCostos!$A$5:$B$146,2)</f>
        <v>Hacienda</v>
      </c>
      <c r="E87" s="21">
        <f t="shared" si="5"/>
        <v>90101</v>
      </c>
      <c r="F87" s="17" t="str">
        <f>+IF(C87&gt;2,VLOOKUP(C87,EstructuraCostos!$A$65:$B$170,2),VLOOKUP(E87,EstructuraCostos!$A$5:$B$60,2))</f>
        <v>Hacienda</v>
      </c>
      <c r="G87" s="17" t="str">
        <f>+VLOOKUP(B87,EstructuraCostos!$B$5:$C$146,2)</f>
        <v>Salarios</v>
      </c>
      <c r="H87" s="58">
        <v>43476</v>
      </c>
      <c r="I87" s="17">
        <f t="shared" si="6"/>
        <v>2</v>
      </c>
      <c r="J87" s="1" t="s">
        <v>244</v>
      </c>
      <c r="K87" s="83">
        <v>18412636</v>
      </c>
      <c r="L87" s="52">
        <v>1</v>
      </c>
      <c r="M87" s="46">
        <v>38000</v>
      </c>
      <c r="N87" s="48">
        <f t="shared" si="7"/>
        <v>38000</v>
      </c>
      <c r="O87" s="45" t="s">
        <v>153</v>
      </c>
      <c r="P87" s="45" t="s">
        <v>147</v>
      </c>
    </row>
    <row r="88" spans="1:17">
      <c r="A88" s="17">
        <v>34</v>
      </c>
      <c r="B88" s="135">
        <v>10501</v>
      </c>
      <c r="C88" s="17">
        <f t="shared" si="4"/>
        <v>1</v>
      </c>
      <c r="D88" s="14" t="str">
        <f>+VLOOKUP(C88,EstructuraCostos!$A$5:$B$146,2)</f>
        <v>Levante_y_Ceba</v>
      </c>
      <c r="E88" s="21">
        <f t="shared" si="5"/>
        <v>10500</v>
      </c>
      <c r="F88" s="17" t="str">
        <f>+IF(C88&gt;2,VLOOKUP(C88,EstructuraCostos!$A$65:$B$170,2),VLOOKUP(E88,EstructuraCostos!$A$5:$B$60,2))</f>
        <v>Movimiento_de_Ganado1</v>
      </c>
      <c r="G88" s="17" t="str">
        <f>+VLOOKUP(B88,EstructuraCostos!$B$5:$C$146,2)</f>
        <v>Manejo de Ganados</v>
      </c>
      <c r="H88" s="58">
        <v>43476</v>
      </c>
      <c r="I88" s="17">
        <f t="shared" si="6"/>
        <v>2</v>
      </c>
      <c r="J88" s="45" t="s">
        <v>245</v>
      </c>
      <c r="K88" s="51">
        <v>1023702269</v>
      </c>
      <c r="L88" s="52">
        <v>1</v>
      </c>
      <c r="M88" s="46">
        <v>38000</v>
      </c>
      <c r="N88" s="48">
        <f t="shared" si="7"/>
        <v>38000</v>
      </c>
      <c r="O88" s="45" t="s">
        <v>126</v>
      </c>
      <c r="P88" s="45" t="s">
        <v>128</v>
      </c>
    </row>
    <row r="89" spans="1:17">
      <c r="A89" s="17">
        <v>35</v>
      </c>
      <c r="B89" s="135">
        <v>10501</v>
      </c>
      <c r="C89" s="17">
        <f t="shared" si="4"/>
        <v>1</v>
      </c>
      <c r="D89" s="14" t="str">
        <f>+VLOOKUP(C89,EstructuraCostos!$A$5:$B$146,2)</f>
        <v>Levante_y_Ceba</v>
      </c>
      <c r="E89" s="21">
        <f t="shared" ref="E89:E152" si="8">IF(C89&gt;2,ROUND(B89/1,0),ROUND(B89/10,0)*10)</f>
        <v>10500</v>
      </c>
      <c r="F89" s="17" t="str">
        <f>+IF(C89&gt;2,VLOOKUP(C89,EstructuraCostos!$A$65:$B$170,2),VLOOKUP(E89,EstructuraCostos!$A$5:$B$60,2))</f>
        <v>Movimiento_de_Ganado1</v>
      </c>
      <c r="G89" s="17" t="str">
        <f>+VLOOKUP(B89,EstructuraCostos!$B$5:$C$146,2)</f>
        <v>Manejo de Ganados</v>
      </c>
      <c r="H89" s="58">
        <v>43476</v>
      </c>
      <c r="I89" s="17">
        <f t="shared" si="6"/>
        <v>2</v>
      </c>
      <c r="J89" s="45" t="s">
        <v>246</v>
      </c>
      <c r="K89" s="51">
        <v>1097399254</v>
      </c>
      <c r="L89" s="52">
        <v>1</v>
      </c>
      <c r="M89" s="46">
        <v>36000</v>
      </c>
      <c r="N89" s="48">
        <f t="shared" si="7"/>
        <v>36000</v>
      </c>
      <c r="O89" s="45" t="s">
        <v>126</v>
      </c>
      <c r="P89" s="45" t="s">
        <v>128</v>
      </c>
    </row>
    <row r="90" spans="1:17">
      <c r="A90" s="17">
        <v>36</v>
      </c>
      <c r="B90" s="135">
        <v>50103</v>
      </c>
      <c r="C90" s="17">
        <f t="shared" si="4"/>
        <v>5</v>
      </c>
      <c r="D90" s="14" t="str">
        <f>+VLOOKUP(C90,EstructuraCostos!$A$5:$B$146,2)</f>
        <v>Generales</v>
      </c>
      <c r="E90" s="21">
        <f t="shared" si="8"/>
        <v>50103</v>
      </c>
      <c r="F90" s="17" t="str">
        <f>+IF(C90&gt;2,VLOOKUP(C90,EstructuraCostos!$A$65:$B$170,2),VLOOKUP(E90,EstructuraCostos!$A$5:$B$60,2))</f>
        <v>Generales</v>
      </c>
      <c r="G90" s="17" t="str">
        <f>+VLOOKUP(B90,EstructuraCostos!$B$5:$C$146,2)</f>
        <v xml:space="preserve">Mantenimiento Cercos </v>
      </c>
      <c r="H90" s="58">
        <v>43477</v>
      </c>
      <c r="I90" s="17">
        <f t="shared" si="6"/>
        <v>2</v>
      </c>
      <c r="J90" s="84" t="s">
        <v>241</v>
      </c>
      <c r="K90" s="143">
        <v>4736932</v>
      </c>
      <c r="L90" s="52">
        <v>1</v>
      </c>
      <c r="M90" s="46">
        <v>34000</v>
      </c>
      <c r="N90" s="48">
        <f t="shared" si="7"/>
        <v>34000</v>
      </c>
      <c r="O90" s="45" t="s">
        <v>138</v>
      </c>
      <c r="P90" s="45" t="s">
        <v>296</v>
      </c>
    </row>
    <row r="91" spans="1:17">
      <c r="A91" s="17">
        <v>37</v>
      </c>
      <c r="B91" s="135">
        <v>50103</v>
      </c>
      <c r="C91" s="17">
        <f t="shared" si="4"/>
        <v>5</v>
      </c>
      <c r="D91" s="14" t="str">
        <f>+VLOOKUP(C91,EstructuraCostos!$A$5:$B$146,2)</f>
        <v>Generales</v>
      </c>
      <c r="E91" s="21">
        <f t="shared" si="8"/>
        <v>50103</v>
      </c>
      <c r="F91" s="17" t="str">
        <f>+IF(C91&gt;2,VLOOKUP(C91,EstructuraCostos!$A$65:$B$170,2),VLOOKUP(E91,EstructuraCostos!$A$5:$B$60,2))</f>
        <v>Generales</v>
      </c>
      <c r="G91" s="17" t="str">
        <f>+VLOOKUP(B91,EstructuraCostos!$B$5:$C$146,2)</f>
        <v xml:space="preserve">Mantenimiento Cercos </v>
      </c>
      <c r="H91" s="58">
        <v>43477</v>
      </c>
      <c r="I91" s="17">
        <f t="shared" si="6"/>
        <v>2</v>
      </c>
      <c r="J91" s="84" t="s">
        <v>242</v>
      </c>
      <c r="K91" s="83">
        <v>4335739</v>
      </c>
      <c r="L91" s="52">
        <v>1</v>
      </c>
      <c r="M91" s="46">
        <v>34000</v>
      </c>
      <c r="N91" s="48">
        <f t="shared" si="7"/>
        <v>34000</v>
      </c>
      <c r="O91" s="45" t="s">
        <v>138</v>
      </c>
    </row>
    <row r="92" spans="1:17">
      <c r="A92" s="17">
        <v>38</v>
      </c>
      <c r="B92" s="135">
        <v>10501</v>
      </c>
      <c r="C92" s="17">
        <f t="shared" si="4"/>
        <v>1</v>
      </c>
      <c r="D92" s="14" t="str">
        <f>+VLOOKUP(C92,EstructuraCostos!$A$5:$B$146,2)</f>
        <v>Levante_y_Ceba</v>
      </c>
      <c r="E92" s="21">
        <f t="shared" si="8"/>
        <v>10500</v>
      </c>
      <c r="F92" s="17" t="str">
        <f>+IF(C92&gt;2,VLOOKUP(C92,EstructuraCostos!$A$65:$B$170,2),VLOOKUP(E92,EstructuraCostos!$A$5:$B$60,2))</f>
        <v>Movimiento_de_Ganado1</v>
      </c>
      <c r="G92" s="17" t="str">
        <f>+VLOOKUP(B92,EstructuraCostos!$B$5:$C$146,2)</f>
        <v>Manejo de Ganados</v>
      </c>
      <c r="H92" s="58">
        <v>43477</v>
      </c>
      <c r="I92" s="17">
        <f t="shared" si="6"/>
        <v>2</v>
      </c>
      <c r="J92" s="1" t="s">
        <v>243</v>
      </c>
      <c r="K92" s="83">
        <v>3663605</v>
      </c>
      <c r="L92" s="52">
        <v>1</v>
      </c>
      <c r="M92" s="46">
        <v>36000</v>
      </c>
      <c r="N92" s="48">
        <f t="shared" si="7"/>
        <v>36000</v>
      </c>
      <c r="O92" s="45" t="s">
        <v>252</v>
      </c>
      <c r="P92" s="45" t="s">
        <v>128</v>
      </c>
      <c r="Q92" s="1" t="s">
        <v>125</v>
      </c>
    </row>
    <row r="93" spans="1:17">
      <c r="A93" s="17">
        <v>39</v>
      </c>
      <c r="B93" s="135">
        <v>90101</v>
      </c>
      <c r="C93" s="17">
        <f t="shared" si="4"/>
        <v>9</v>
      </c>
      <c r="D93" s="14" t="str">
        <f>+VLOOKUP(C93,EstructuraCostos!$A$5:$B$146,2)</f>
        <v>Hacienda</v>
      </c>
      <c r="E93" s="21">
        <f t="shared" si="8"/>
        <v>90101</v>
      </c>
      <c r="F93" s="17" t="str">
        <f>+IF(C93&gt;2,VLOOKUP(C93,EstructuraCostos!$A$65:$B$170,2),VLOOKUP(E93,EstructuraCostos!$A$5:$B$60,2))</f>
        <v>Hacienda</v>
      </c>
      <c r="G93" s="17" t="str">
        <f>+VLOOKUP(B93,EstructuraCostos!$B$5:$C$146,2)</f>
        <v>Salarios</v>
      </c>
      <c r="H93" s="58">
        <v>43477</v>
      </c>
      <c r="I93" s="17">
        <f t="shared" si="6"/>
        <v>2</v>
      </c>
      <c r="J93" s="1" t="s">
        <v>244</v>
      </c>
      <c r="K93" s="83">
        <v>18412636</v>
      </c>
      <c r="L93" s="52">
        <v>1</v>
      </c>
      <c r="M93" s="46">
        <v>38000</v>
      </c>
      <c r="N93" s="48">
        <f t="shared" si="7"/>
        <v>38000</v>
      </c>
      <c r="O93" s="45" t="s">
        <v>153</v>
      </c>
      <c r="P93" s="45" t="s">
        <v>147</v>
      </c>
    </row>
    <row r="94" spans="1:17">
      <c r="A94" s="17">
        <v>40</v>
      </c>
      <c r="B94" s="135">
        <v>10501</v>
      </c>
      <c r="C94" s="17">
        <f t="shared" si="4"/>
        <v>1</v>
      </c>
      <c r="D94" s="14" t="str">
        <f>+VLOOKUP(C94,EstructuraCostos!$A$5:$B$146,2)</f>
        <v>Levante_y_Ceba</v>
      </c>
      <c r="E94" s="21">
        <f t="shared" si="8"/>
        <v>10500</v>
      </c>
      <c r="F94" s="17" t="str">
        <f>+IF(C94&gt;2,VLOOKUP(C94,EstructuraCostos!$A$65:$B$170,2),VLOOKUP(E94,EstructuraCostos!$A$5:$B$60,2))</f>
        <v>Movimiento_de_Ganado1</v>
      </c>
      <c r="G94" s="17" t="str">
        <f>+VLOOKUP(B94,EstructuraCostos!$B$5:$C$146,2)</f>
        <v>Manejo de Ganados</v>
      </c>
      <c r="H94" s="58">
        <v>43477</v>
      </c>
      <c r="I94" s="17">
        <f t="shared" si="6"/>
        <v>2</v>
      </c>
      <c r="J94" s="45" t="s">
        <v>245</v>
      </c>
      <c r="K94" s="51">
        <v>1023702269</v>
      </c>
      <c r="L94" s="52">
        <v>1</v>
      </c>
      <c r="M94" s="46">
        <v>38000</v>
      </c>
      <c r="N94" s="48">
        <f t="shared" si="7"/>
        <v>38000</v>
      </c>
      <c r="O94" s="45" t="s">
        <v>126</v>
      </c>
      <c r="P94" s="45" t="s">
        <v>128</v>
      </c>
    </row>
    <row r="95" spans="1:17">
      <c r="A95" s="17">
        <v>41</v>
      </c>
      <c r="B95" s="135">
        <v>10501</v>
      </c>
      <c r="C95" s="17">
        <f t="shared" si="4"/>
        <v>1</v>
      </c>
      <c r="D95" s="14" t="str">
        <f>+VLOOKUP(C95,EstructuraCostos!$A$5:$B$146,2)</f>
        <v>Levante_y_Ceba</v>
      </c>
      <c r="E95" s="21">
        <f t="shared" si="8"/>
        <v>10500</v>
      </c>
      <c r="F95" s="17" t="str">
        <f>+IF(C95&gt;2,VLOOKUP(C95,EstructuraCostos!$A$65:$B$170,2),VLOOKUP(E95,EstructuraCostos!$A$5:$B$60,2))</f>
        <v>Movimiento_de_Ganado1</v>
      </c>
      <c r="G95" s="17" t="str">
        <f>+VLOOKUP(B95,EstructuraCostos!$B$5:$C$146,2)</f>
        <v>Manejo de Ganados</v>
      </c>
      <c r="H95" s="58">
        <v>43477</v>
      </c>
      <c r="I95" s="17">
        <f t="shared" si="6"/>
        <v>2</v>
      </c>
      <c r="J95" s="45" t="s">
        <v>246</v>
      </c>
      <c r="K95" s="51">
        <v>1097399254</v>
      </c>
      <c r="L95" s="52">
        <v>1</v>
      </c>
      <c r="M95" s="46">
        <v>36000</v>
      </c>
      <c r="N95" s="48">
        <f t="shared" si="7"/>
        <v>36000</v>
      </c>
      <c r="O95" s="45" t="s">
        <v>138</v>
      </c>
      <c r="P95" s="45" t="s">
        <v>296</v>
      </c>
    </row>
    <row r="96" spans="1:17">
      <c r="A96" s="17">
        <v>42</v>
      </c>
      <c r="B96" s="135">
        <v>90101</v>
      </c>
      <c r="C96" s="17">
        <f t="shared" si="4"/>
        <v>9</v>
      </c>
      <c r="D96" s="14" t="str">
        <f>+VLOOKUP(C96,EstructuraCostos!$A$5:$B$146,2)</f>
        <v>Hacienda</v>
      </c>
      <c r="E96" s="21">
        <f t="shared" si="8"/>
        <v>90101</v>
      </c>
      <c r="F96" s="17" t="str">
        <f>+IF(C96&gt;2,VLOOKUP(C96,EstructuraCostos!$A$65:$B$170,2),VLOOKUP(E96,EstructuraCostos!$A$5:$B$60,2))</f>
        <v>Hacienda</v>
      </c>
      <c r="G96" s="17" t="str">
        <f>+VLOOKUP(B96,EstructuraCostos!$B$5:$C$146,2)</f>
        <v>Salarios</v>
      </c>
      <c r="H96" s="58">
        <v>43478</v>
      </c>
      <c r="I96" s="17">
        <f t="shared" si="6"/>
        <v>2</v>
      </c>
      <c r="J96" s="1" t="s">
        <v>244</v>
      </c>
      <c r="K96" s="83">
        <v>18412636</v>
      </c>
      <c r="L96" s="52">
        <v>0.5</v>
      </c>
      <c r="M96" s="46">
        <v>36000</v>
      </c>
      <c r="N96" s="48">
        <f t="shared" si="7"/>
        <v>18000</v>
      </c>
      <c r="O96" s="45" t="s">
        <v>153</v>
      </c>
      <c r="P96" s="45" t="s">
        <v>147</v>
      </c>
    </row>
    <row r="97" spans="1:18">
      <c r="A97" s="17">
        <v>1</v>
      </c>
      <c r="B97" s="135">
        <v>10501</v>
      </c>
      <c r="C97" s="17">
        <f t="shared" si="4"/>
        <v>1</v>
      </c>
      <c r="D97" s="14" t="str">
        <f>+VLOOKUP(C97,EstructuraCostos!$A$5:$B$146,2)</f>
        <v>Levante_y_Ceba</v>
      </c>
      <c r="E97" s="21">
        <f t="shared" si="8"/>
        <v>10500</v>
      </c>
      <c r="F97" s="17" t="str">
        <f>+IF(C97&gt;2,VLOOKUP(C97,EstructuraCostos!$A$65:$B$170,2),VLOOKUP(E97,EstructuraCostos!$A$5:$B$60,2))</f>
        <v>Movimiento_de_Ganado1</v>
      </c>
      <c r="G97" s="17" t="str">
        <f>+VLOOKUP(B97,EstructuraCostos!$B$5:$C$146,2)</f>
        <v>Manejo de Ganados</v>
      </c>
      <c r="H97" s="58">
        <v>43478</v>
      </c>
      <c r="I97" s="17">
        <f t="shared" si="6"/>
        <v>2</v>
      </c>
      <c r="J97" s="45" t="s">
        <v>245</v>
      </c>
      <c r="K97" s="51">
        <v>1023702269</v>
      </c>
      <c r="L97" s="52">
        <v>0.5</v>
      </c>
      <c r="M97" s="46">
        <v>36000</v>
      </c>
      <c r="N97" s="48">
        <f t="shared" si="7"/>
        <v>18000</v>
      </c>
      <c r="O97" s="45" t="s">
        <v>252</v>
      </c>
      <c r="P97" s="45" t="s">
        <v>128</v>
      </c>
      <c r="Q97" s="1" t="s">
        <v>125</v>
      </c>
    </row>
    <row r="98" spans="1:18">
      <c r="A98" s="17">
        <v>2</v>
      </c>
      <c r="B98" s="135">
        <v>50103</v>
      </c>
      <c r="C98" s="17">
        <f t="shared" si="4"/>
        <v>5</v>
      </c>
      <c r="D98" s="14" t="str">
        <f>+VLOOKUP(C98,EstructuraCostos!$A$5:$B$146,2)</f>
        <v>Generales</v>
      </c>
      <c r="E98" s="21">
        <f t="shared" si="8"/>
        <v>50103</v>
      </c>
      <c r="F98" s="17" t="str">
        <f>+IF(C98&gt;2,VLOOKUP(C98,EstructuraCostos!$A$65:$B$170,2),VLOOKUP(E98,EstructuraCostos!$A$5:$B$60,2))</f>
        <v>Generales</v>
      </c>
      <c r="G98" s="17" t="str">
        <f>+VLOOKUP(B98,EstructuraCostos!$B$5:$C$146,2)</f>
        <v xml:space="preserve">Mantenimiento Cercos </v>
      </c>
      <c r="H98" s="58">
        <v>43479</v>
      </c>
      <c r="I98" s="17">
        <f t="shared" si="6"/>
        <v>3</v>
      </c>
      <c r="J98" s="84" t="s">
        <v>241</v>
      </c>
      <c r="K98" s="143">
        <v>4736932</v>
      </c>
      <c r="L98" s="52">
        <v>1</v>
      </c>
      <c r="M98" s="46">
        <v>34000</v>
      </c>
      <c r="N98" s="48">
        <f t="shared" si="7"/>
        <v>34000</v>
      </c>
      <c r="O98" s="45" t="s">
        <v>129</v>
      </c>
      <c r="P98" s="45" t="s">
        <v>256</v>
      </c>
      <c r="Q98" s="1" t="s">
        <v>130</v>
      </c>
      <c r="R98" s="137" t="s">
        <v>131</v>
      </c>
    </row>
    <row r="99" spans="1:18">
      <c r="A99" s="17">
        <v>3</v>
      </c>
      <c r="B99" s="135">
        <v>50103</v>
      </c>
      <c r="C99" s="17">
        <f t="shared" si="4"/>
        <v>5</v>
      </c>
      <c r="D99" s="14" t="str">
        <f>+VLOOKUP(C99,EstructuraCostos!$A$5:$B$146,2)</f>
        <v>Generales</v>
      </c>
      <c r="E99" s="21">
        <f t="shared" si="8"/>
        <v>50103</v>
      </c>
      <c r="F99" s="17" t="str">
        <f>+IF(C99&gt;2,VLOOKUP(C99,EstructuraCostos!$A$65:$B$170,2),VLOOKUP(E99,EstructuraCostos!$A$5:$B$60,2))</f>
        <v>Generales</v>
      </c>
      <c r="G99" s="17" t="str">
        <f>+VLOOKUP(B99,EstructuraCostos!$B$5:$C$146,2)</f>
        <v xml:space="preserve">Mantenimiento Cercos </v>
      </c>
      <c r="H99" s="58">
        <v>43479</v>
      </c>
      <c r="I99" s="17">
        <f t="shared" si="6"/>
        <v>3</v>
      </c>
      <c r="J99" s="84" t="s">
        <v>242</v>
      </c>
      <c r="K99" s="83">
        <v>4335739</v>
      </c>
      <c r="L99" s="52">
        <v>1</v>
      </c>
      <c r="M99" s="46">
        <v>34000</v>
      </c>
      <c r="N99" s="48">
        <f t="shared" si="7"/>
        <v>34000</v>
      </c>
      <c r="O99" s="45" t="s">
        <v>129</v>
      </c>
      <c r="P99" s="45" t="s">
        <v>310</v>
      </c>
      <c r="Q99" s="1" t="s">
        <v>132</v>
      </c>
      <c r="R99" s="137" t="s">
        <v>131</v>
      </c>
    </row>
    <row r="100" spans="1:18">
      <c r="A100" s="17">
        <v>4</v>
      </c>
      <c r="B100" s="135">
        <v>10501</v>
      </c>
      <c r="C100" s="17">
        <f t="shared" si="4"/>
        <v>1</v>
      </c>
      <c r="D100" s="14" t="str">
        <f>+VLOOKUP(C100,EstructuraCostos!$A$5:$B$146,2)</f>
        <v>Levante_y_Ceba</v>
      </c>
      <c r="E100" s="21">
        <f t="shared" si="8"/>
        <v>10500</v>
      </c>
      <c r="F100" s="17" t="str">
        <f>+IF(C100&gt;2,VLOOKUP(C100,EstructuraCostos!$A$65:$B$170,2),VLOOKUP(E100,EstructuraCostos!$A$5:$B$60,2))</f>
        <v>Movimiento_de_Ganado1</v>
      </c>
      <c r="G100" s="17" t="str">
        <f>+VLOOKUP(B100,EstructuraCostos!$B$5:$C$146,2)</f>
        <v>Manejo de Ganados</v>
      </c>
      <c r="H100" s="58">
        <v>43479</v>
      </c>
      <c r="I100" s="17">
        <f t="shared" si="6"/>
        <v>3</v>
      </c>
      <c r="J100" s="1" t="s">
        <v>243</v>
      </c>
      <c r="K100" s="83">
        <v>3663605</v>
      </c>
      <c r="L100" s="52">
        <v>1</v>
      </c>
      <c r="M100" s="46">
        <v>36000</v>
      </c>
      <c r="N100" s="48">
        <f t="shared" si="7"/>
        <v>36000</v>
      </c>
      <c r="O100" s="45" t="s">
        <v>252</v>
      </c>
      <c r="P100" s="45" t="s">
        <v>128</v>
      </c>
      <c r="Q100" s="1" t="s">
        <v>125</v>
      </c>
    </row>
    <row r="101" spans="1:18">
      <c r="A101" s="17">
        <v>5</v>
      </c>
      <c r="B101" s="135">
        <v>90101</v>
      </c>
      <c r="C101" s="17">
        <f t="shared" si="4"/>
        <v>9</v>
      </c>
      <c r="D101" s="14" t="str">
        <f>+VLOOKUP(C101,EstructuraCostos!$A$5:$B$146,2)</f>
        <v>Hacienda</v>
      </c>
      <c r="E101" s="21">
        <f t="shared" si="8"/>
        <v>90101</v>
      </c>
      <c r="F101" s="17" t="str">
        <f>+IF(C101&gt;2,VLOOKUP(C101,EstructuraCostos!$A$65:$B$170,2),VLOOKUP(E101,EstructuraCostos!$A$5:$B$60,2))</f>
        <v>Hacienda</v>
      </c>
      <c r="G101" s="17" t="str">
        <f>+VLOOKUP(B101,EstructuraCostos!$B$5:$C$146,2)</f>
        <v>Salarios</v>
      </c>
      <c r="H101" s="58">
        <v>43479</v>
      </c>
      <c r="I101" s="17">
        <f t="shared" si="6"/>
        <v>3</v>
      </c>
      <c r="J101" s="1" t="s">
        <v>244</v>
      </c>
      <c r="K101" s="83">
        <v>18412636</v>
      </c>
      <c r="L101" s="52">
        <v>1</v>
      </c>
      <c r="M101" s="46">
        <v>38000</v>
      </c>
      <c r="N101" s="48">
        <f t="shared" si="7"/>
        <v>38000</v>
      </c>
      <c r="O101" s="45" t="s">
        <v>153</v>
      </c>
      <c r="P101" s="45" t="s">
        <v>147</v>
      </c>
    </row>
    <row r="102" spans="1:18">
      <c r="A102" s="17">
        <v>6</v>
      </c>
      <c r="B102" s="135">
        <v>10501</v>
      </c>
      <c r="C102" s="17">
        <f t="shared" si="4"/>
        <v>1</v>
      </c>
      <c r="D102" s="14" t="str">
        <f>+VLOOKUP(C102,EstructuraCostos!$A$5:$B$146,2)</f>
        <v>Levante_y_Ceba</v>
      </c>
      <c r="E102" s="21">
        <f t="shared" si="8"/>
        <v>10500</v>
      </c>
      <c r="F102" s="17" t="str">
        <f>+IF(C102&gt;2,VLOOKUP(C102,EstructuraCostos!$A$65:$B$170,2),VLOOKUP(E102,EstructuraCostos!$A$5:$B$60,2))</f>
        <v>Movimiento_de_Ganado1</v>
      </c>
      <c r="G102" s="17" t="str">
        <f>+VLOOKUP(B102,EstructuraCostos!$B$5:$C$146,2)</f>
        <v>Manejo de Ganados</v>
      </c>
      <c r="H102" s="58">
        <v>43479</v>
      </c>
      <c r="I102" s="17">
        <f t="shared" si="6"/>
        <v>3</v>
      </c>
      <c r="J102" s="45" t="s">
        <v>245</v>
      </c>
      <c r="K102" s="51">
        <v>1023702269</v>
      </c>
      <c r="L102" s="52">
        <v>1</v>
      </c>
      <c r="M102" s="46">
        <v>38000</v>
      </c>
      <c r="N102" s="48">
        <f t="shared" si="7"/>
        <v>38000</v>
      </c>
      <c r="O102" s="45" t="s">
        <v>126</v>
      </c>
      <c r="P102" s="45" t="s">
        <v>128</v>
      </c>
    </row>
    <row r="103" spans="1:18">
      <c r="A103" s="17">
        <v>7</v>
      </c>
      <c r="B103" s="135">
        <v>50103</v>
      </c>
      <c r="C103" s="17">
        <f t="shared" si="4"/>
        <v>5</v>
      </c>
      <c r="D103" s="14" t="str">
        <f>+VLOOKUP(C103,EstructuraCostos!$A$5:$B$146,2)</f>
        <v>Generales</v>
      </c>
      <c r="E103" s="21">
        <f t="shared" si="8"/>
        <v>50103</v>
      </c>
      <c r="F103" s="17" t="str">
        <f>+IF(C103&gt;2,VLOOKUP(C103,EstructuraCostos!$A$65:$B$170,2),VLOOKUP(E103,EstructuraCostos!$A$5:$B$60,2))</f>
        <v>Generales</v>
      </c>
      <c r="G103" s="17" t="str">
        <f>+VLOOKUP(B103,EstructuraCostos!$B$5:$C$146,2)</f>
        <v xml:space="preserve">Mantenimiento Cercos </v>
      </c>
      <c r="H103" s="58">
        <v>43479</v>
      </c>
      <c r="I103" s="17">
        <f t="shared" si="6"/>
        <v>3</v>
      </c>
      <c r="J103" s="45" t="s">
        <v>246</v>
      </c>
      <c r="K103" s="51">
        <v>1097399254</v>
      </c>
      <c r="L103" s="52">
        <v>1</v>
      </c>
      <c r="M103" s="46">
        <v>34000</v>
      </c>
      <c r="N103" s="48">
        <f t="shared" si="7"/>
        <v>34000</v>
      </c>
      <c r="O103" s="45" t="s">
        <v>138</v>
      </c>
      <c r="P103" s="45" t="s">
        <v>354</v>
      </c>
    </row>
    <row r="104" spans="1:18">
      <c r="A104" s="17">
        <v>8</v>
      </c>
      <c r="B104" s="135">
        <v>50103</v>
      </c>
      <c r="C104" s="17">
        <f t="shared" si="4"/>
        <v>5</v>
      </c>
      <c r="D104" s="14" t="str">
        <f>+VLOOKUP(C104,EstructuraCostos!$A$5:$B$146,2)</f>
        <v>Generales</v>
      </c>
      <c r="E104" s="21">
        <f t="shared" si="8"/>
        <v>50103</v>
      </c>
      <c r="F104" s="17" t="str">
        <f>+IF(C104&gt;2,VLOOKUP(C104,EstructuraCostos!$A$65:$B$170,2),VLOOKUP(E104,EstructuraCostos!$A$5:$B$60,2))</f>
        <v>Generales</v>
      </c>
      <c r="G104" s="17" t="str">
        <f>+VLOOKUP(B104,EstructuraCostos!$B$5:$C$146,2)</f>
        <v xml:space="preserve">Mantenimiento Cercos </v>
      </c>
      <c r="H104" s="58">
        <v>43480</v>
      </c>
      <c r="I104" s="17">
        <f t="shared" si="6"/>
        <v>3</v>
      </c>
      <c r="J104" s="84" t="s">
        <v>241</v>
      </c>
      <c r="K104" s="143">
        <v>4736932</v>
      </c>
      <c r="L104" s="52">
        <v>1</v>
      </c>
      <c r="M104" s="46">
        <v>34000</v>
      </c>
      <c r="N104" s="48">
        <f t="shared" si="7"/>
        <v>34000</v>
      </c>
      <c r="O104" s="45" t="s">
        <v>138</v>
      </c>
      <c r="P104" s="45" t="s">
        <v>355</v>
      </c>
    </row>
    <row r="105" spans="1:18">
      <c r="A105" s="17">
        <v>9</v>
      </c>
      <c r="B105" s="135">
        <v>50103</v>
      </c>
      <c r="C105" s="17">
        <f t="shared" si="4"/>
        <v>5</v>
      </c>
      <c r="D105" s="14" t="str">
        <f>+VLOOKUP(C105,EstructuraCostos!$A$5:$B$146,2)</f>
        <v>Generales</v>
      </c>
      <c r="E105" s="21">
        <f t="shared" si="8"/>
        <v>50103</v>
      </c>
      <c r="F105" s="17" t="str">
        <f>+IF(C105&gt;2,VLOOKUP(C105,EstructuraCostos!$A$65:$B$170,2),VLOOKUP(E105,EstructuraCostos!$A$5:$B$60,2))</f>
        <v>Generales</v>
      </c>
      <c r="G105" s="17" t="str">
        <f>+VLOOKUP(B105,EstructuraCostos!$B$5:$C$146,2)</f>
        <v xml:space="preserve">Mantenimiento Cercos </v>
      </c>
      <c r="H105" s="58">
        <v>43480</v>
      </c>
      <c r="I105" s="17">
        <f t="shared" si="6"/>
        <v>3</v>
      </c>
      <c r="J105" s="84" t="s">
        <v>242</v>
      </c>
      <c r="K105" s="83">
        <v>4335739</v>
      </c>
      <c r="L105" s="52">
        <v>1</v>
      </c>
      <c r="M105" s="46">
        <v>34000</v>
      </c>
      <c r="N105" s="48">
        <f t="shared" si="7"/>
        <v>34000</v>
      </c>
      <c r="O105" s="45" t="s">
        <v>138</v>
      </c>
      <c r="P105" s="45" t="s">
        <v>355</v>
      </c>
    </row>
    <row r="106" spans="1:18">
      <c r="A106" s="17">
        <v>35</v>
      </c>
      <c r="B106" s="135">
        <v>10501</v>
      </c>
      <c r="C106" s="17">
        <f t="shared" si="4"/>
        <v>1</v>
      </c>
      <c r="D106" s="14" t="str">
        <f>+VLOOKUP(C106,EstructuraCostos!$A$5:$B$146,2)</f>
        <v>Levante_y_Ceba</v>
      </c>
      <c r="E106" s="21">
        <f t="shared" si="8"/>
        <v>10500</v>
      </c>
      <c r="F106" s="17" t="str">
        <f>+IF(C106&gt;2,VLOOKUP(C106,EstructuraCostos!$A$65:$B$170,2),VLOOKUP(E106,EstructuraCostos!$A$5:$B$60,2))</f>
        <v>Movimiento_de_Ganado1</v>
      </c>
      <c r="G106" s="17" t="str">
        <f>+VLOOKUP(B106,EstructuraCostos!$B$5:$C$146,2)</f>
        <v>Manejo de Ganados</v>
      </c>
      <c r="H106" s="58">
        <v>43480</v>
      </c>
      <c r="I106" s="17">
        <f t="shared" si="6"/>
        <v>3</v>
      </c>
      <c r="J106" s="1" t="s">
        <v>243</v>
      </c>
      <c r="K106" s="83">
        <v>3663605</v>
      </c>
      <c r="L106" s="52">
        <v>1</v>
      </c>
      <c r="M106" s="46">
        <v>36000</v>
      </c>
      <c r="N106" s="48">
        <f t="shared" si="7"/>
        <v>36000</v>
      </c>
      <c r="O106" s="45" t="s">
        <v>252</v>
      </c>
      <c r="P106" s="45" t="s">
        <v>128</v>
      </c>
      <c r="Q106" s="1" t="s">
        <v>125</v>
      </c>
    </row>
    <row r="107" spans="1:18">
      <c r="A107" s="17">
        <v>36</v>
      </c>
      <c r="B107" s="135">
        <v>90101</v>
      </c>
      <c r="C107" s="17">
        <f t="shared" si="4"/>
        <v>9</v>
      </c>
      <c r="D107" s="14" t="str">
        <f>+VLOOKUP(C107,EstructuraCostos!$A$5:$B$146,2)</f>
        <v>Hacienda</v>
      </c>
      <c r="E107" s="21">
        <f t="shared" si="8"/>
        <v>90101</v>
      </c>
      <c r="F107" s="17" t="str">
        <f>+IF(C107&gt;2,VLOOKUP(C107,EstructuraCostos!$A$65:$B$170,2),VLOOKUP(E107,EstructuraCostos!$A$5:$B$60,2))</f>
        <v>Hacienda</v>
      </c>
      <c r="G107" s="17" t="str">
        <f>+VLOOKUP(B107,EstructuraCostos!$B$5:$C$146,2)</f>
        <v>Salarios</v>
      </c>
      <c r="H107" s="58">
        <v>43480</v>
      </c>
      <c r="I107" s="17">
        <f t="shared" si="6"/>
        <v>3</v>
      </c>
      <c r="J107" s="1" t="s">
        <v>244</v>
      </c>
      <c r="K107" s="83">
        <v>18412636</v>
      </c>
      <c r="L107" s="52">
        <v>1</v>
      </c>
      <c r="M107" s="46">
        <v>38000</v>
      </c>
      <c r="N107" s="48">
        <f t="shared" si="7"/>
        <v>38000</v>
      </c>
      <c r="O107" s="45" t="s">
        <v>153</v>
      </c>
      <c r="P107" s="45" t="s">
        <v>147</v>
      </c>
    </row>
    <row r="108" spans="1:18">
      <c r="A108" s="17">
        <v>37</v>
      </c>
      <c r="B108" s="135">
        <v>10501</v>
      </c>
      <c r="C108" s="17">
        <f t="shared" si="4"/>
        <v>1</v>
      </c>
      <c r="D108" s="14" t="str">
        <f>+VLOOKUP(C108,EstructuraCostos!$A$5:$B$146,2)</f>
        <v>Levante_y_Ceba</v>
      </c>
      <c r="E108" s="21">
        <f t="shared" si="8"/>
        <v>10500</v>
      </c>
      <c r="F108" s="17" t="str">
        <f>+IF(C108&gt;2,VLOOKUP(C108,EstructuraCostos!$A$65:$B$170,2),VLOOKUP(E108,EstructuraCostos!$A$5:$B$60,2))</f>
        <v>Movimiento_de_Ganado1</v>
      </c>
      <c r="G108" s="17" t="str">
        <f>+VLOOKUP(B108,EstructuraCostos!$B$5:$C$146,2)</f>
        <v>Manejo de Ganados</v>
      </c>
      <c r="H108" s="58">
        <v>43480</v>
      </c>
      <c r="I108" s="17">
        <f t="shared" si="6"/>
        <v>3</v>
      </c>
      <c r="J108" s="45" t="s">
        <v>245</v>
      </c>
      <c r="K108" s="51">
        <v>1023702269</v>
      </c>
      <c r="L108" s="52">
        <v>1</v>
      </c>
      <c r="M108" s="46">
        <v>38000</v>
      </c>
      <c r="N108" s="48">
        <f t="shared" si="7"/>
        <v>38000</v>
      </c>
      <c r="O108" s="45" t="s">
        <v>126</v>
      </c>
      <c r="P108" s="45" t="s">
        <v>128</v>
      </c>
    </row>
    <row r="109" spans="1:18">
      <c r="A109" s="17">
        <v>38</v>
      </c>
      <c r="B109" s="135">
        <v>50103</v>
      </c>
      <c r="C109" s="17">
        <f t="shared" si="4"/>
        <v>5</v>
      </c>
      <c r="D109" s="14" t="str">
        <f>+VLOOKUP(C109,EstructuraCostos!$A$5:$B$146,2)</f>
        <v>Generales</v>
      </c>
      <c r="E109" s="21">
        <f t="shared" si="8"/>
        <v>50103</v>
      </c>
      <c r="F109" s="17" t="str">
        <f>+IF(C109&gt;2,VLOOKUP(C109,EstructuraCostos!$A$65:$B$170,2),VLOOKUP(E109,EstructuraCostos!$A$5:$B$60,2))</f>
        <v>Generales</v>
      </c>
      <c r="G109" s="17" t="str">
        <f>+VLOOKUP(B109,EstructuraCostos!$B$5:$C$146,2)</f>
        <v xml:space="preserve">Mantenimiento Cercos </v>
      </c>
      <c r="H109" s="58">
        <v>43480</v>
      </c>
      <c r="I109" s="17">
        <f t="shared" si="6"/>
        <v>3</v>
      </c>
      <c r="J109" s="45" t="s">
        <v>246</v>
      </c>
      <c r="K109" s="51">
        <v>1097399254</v>
      </c>
      <c r="L109" s="52">
        <v>1</v>
      </c>
      <c r="M109" s="46">
        <v>34000</v>
      </c>
      <c r="N109" s="48">
        <f t="shared" si="7"/>
        <v>34000</v>
      </c>
      <c r="O109" s="45" t="s">
        <v>138</v>
      </c>
      <c r="P109" s="45" t="s">
        <v>355</v>
      </c>
    </row>
    <row r="110" spans="1:18">
      <c r="A110" s="17">
        <v>39</v>
      </c>
      <c r="C110" s="17"/>
      <c r="F110" s="17"/>
      <c r="G110" s="17" t="e">
        <f>+VLOOKUP(B110,EstructuraCostos!$B$5:$C$146,2)</f>
        <v>#N/A</v>
      </c>
      <c r="H110" s="58">
        <v>43481</v>
      </c>
      <c r="I110" s="17">
        <f>+WEEKNUM(H110,2)</f>
        <v>3</v>
      </c>
      <c r="J110" s="45" t="s">
        <v>289</v>
      </c>
      <c r="L110" s="52">
        <v>2</v>
      </c>
      <c r="M110" s="186" t="s">
        <v>124</v>
      </c>
      <c r="N110" s="48"/>
      <c r="O110" s="45" t="s">
        <v>227</v>
      </c>
      <c r="P110" s="45" t="s">
        <v>177</v>
      </c>
    </row>
    <row r="111" spans="1:18">
      <c r="A111" s="17">
        <v>40</v>
      </c>
      <c r="B111" s="135">
        <v>50103</v>
      </c>
      <c r="C111" s="17">
        <f t="shared" si="4"/>
        <v>5</v>
      </c>
      <c r="D111" s="14" t="str">
        <f>+VLOOKUP(C111,EstructuraCostos!$A$5:$B$146,2)</f>
        <v>Generales</v>
      </c>
      <c r="E111" s="21">
        <f t="shared" si="8"/>
        <v>50103</v>
      </c>
      <c r="F111" s="17" t="str">
        <f>+IF(C111&gt;2,VLOOKUP(C111,EstructuraCostos!$A$65:$B$170,2),VLOOKUP(E111,EstructuraCostos!$A$5:$B$60,2))</f>
        <v>Generales</v>
      </c>
      <c r="G111" s="17" t="str">
        <f>+VLOOKUP(B111,EstructuraCostos!$B$5:$C$146,2)</f>
        <v xml:space="preserve">Mantenimiento Cercos </v>
      </c>
      <c r="H111" s="58">
        <v>43481</v>
      </c>
      <c r="I111" s="17">
        <f t="shared" si="6"/>
        <v>3</v>
      </c>
      <c r="J111" s="84" t="s">
        <v>241</v>
      </c>
      <c r="K111" s="143">
        <v>4736932</v>
      </c>
      <c r="L111" s="52">
        <v>1</v>
      </c>
      <c r="M111" s="46">
        <v>34000</v>
      </c>
      <c r="N111" s="48">
        <f t="shared" si="7"/>
        <v>34000</v>
      </c>
      <c r="O111" s="45" t="s">
        <v>138</v>
      </c>
      <c r="P111" s="45" t="s">
        <v>356</v>
      </c>
    </row>
    <row r="112" spans="1:18">
      <c r="A112" s="17">
        <v>41</v>
      </c>
      <c r="B112" s="135">
        <v>50103</v>
      </c>
      <c r="C112" s="17">
        <f t="shared" si="4"/>
        <v>5</v>
      </c>
      <c r="D112" s="14" t="str">
        <f>+VLOOKUP(C112,EstructuraCostos!$A$5:$B$146,2)</f>
        <v>Generales</v>
      </c>
      <c r="E112" s="21">
        <f t="shared" si="8"/>
        <v>50103</v>
      </c>
      <c r="F112" s="17" t="str">
        <f>+IF(C112&gt;2,VLOOKUP(C112,EstructuraCostos!$A$65:$B$170,2),VLOOKUP(E112,EstructuraCostos!$A$5:$B$60,2))</f>
        <v>Generales</v>
      </c>
      <c r="G112" s="17" t="str">
        <f>+VLOOKUP(B112,EstructuraCostos!$B$5:$C$146,2)</f>
        <v xml:space="preserve">Mantenimiento Cercos </v>
      </c>
      <c r="H112" s="58">
        <v>43481</v>
      </c>
      <c r="I112" s="17">
        <f t="shared" si="6"/>
        <v>3</v>
      </c>
      <c r="J112" s="84" t="s">
        <v>242</v>
      </c>
      <c r="K112" s="83">
        <v>4335739</v>
      </c>
      <c r="L112" s="52">
        <v>1</v>
      </c>
      <c r="M112" s="46">
        <v>34000</v>
      </c>
      <c r="N112" s="48">
        <f t="shared" si="7"/>
        <v>34000</v>
      </c>
      <c r="O112" s="45" t="s">
        <v>138</v>
      </c>
      <c r="P112" s="45" t="s">
        <v>357</v>
      </c>
    </row>
    <row r="113" spans="1:17">
      <c r="A113" s="17">
        <v>42</v>
      </c>
      <c r="B113" s="135">
        <v>50105</v>
      </c>
      <c r="C113" s="17">
        <f t="shared" si="4"/>
        <v>5</v>
      </c>
      <c r="D113" s="14" t="str">
        <f>+VLOOKUP(C113,EstructuraCostos!$A$5:$B$146,2)</f>
        <v>Generales</v>
      </c>
      <c r="E113" s="21">
        <f t="shared" si="8"/>
        <v>50105</v>
      </c>
      <c r="F113" s="17" t="str">
        <f>+IF(C113&gt;2,VLOOKUP(C113,EstructuraCostos!$A$65:$B$170,2),VLOOKUP(E113,EstructuraCostos!$A$5:$B$60,2))</f>
        <v>Generales</v>
      </c>
      <c r="G113" s="17" t="str">
        <f>+VLOOKUP(B113,EstructuraCostos!$B$5:$C$146,2)</f>
        <v>Mantenimiento Corrales y Puentes</v>
      </c>
      <c r="H113" s="58">
        <v>43481</v>
      </c>
      <c r="I113" s="17">
        <f t="shared" si="6"/>
        <v>3</v>
      </c>
      <c r="J113" s="1" t="s">
        <v>243</v>
      </c>
      <c r="K113" s="83">
        <v>3663605</v>
      </c>
      <c r="L113" s="52">
        <v>1</v>
      </c>
      <c r="M113" s="46">
        <v>36000</v>
      </c>
      <c r="N113" s="48">
        <f t="shared" si="7"/>
        <v>36000</v>
      </c>
      <c r="O113" s="45" t="s">
        <v>252</v>
      </c>
      <c r="P113" s="45" t="s">
        <v>128</v>
      </c>
      <c r="Q113" s="1" t="s">
        <v>125</v>
      </c>
    </row>
    <row r="114" spans="1:17">
      <c r="A114" s="17">
        <v>43</v>
      </c>
      <c r="B114" s="135">
        <v>90101</v>
      </c>
      <c r="C114" s="17">
        <f t="shared" si="4"/>
        <v>9</v>
      </c>
      <c r="D114" s="14" t="str">
        <f>+VLOOKUP(C114,EstructuraCostos!$A$5:$B$146,2)</f>
        <v>Hacienda</v>
      </c>
      <c r="E114" s="21">
        <f t="shared" si="8"/>
        <v>90101</v>
      </c>
      <c r="F114" s="17" t="str">
        <f>+IF(C114&gt;2,VLOOKUP(C114,EstructuraCostos!$A$65:$B$170,2),VLOOKUP(E114,EstructuraCostos!$A$5:$B$60,2))</f>
        <v>Hacienda</v>
      </c>
      <c r="G114" s="17" t="str">
        <f>+VLOOKUP(B114,EstructuraCostos!$B$5:$C$146,2)</f>
        <v>Salarios</v>
      </c>
      <c r="H114" s="58">
        <v>43481</v>
      </c>
      <c r="I114" s="17">
        <f t="shared" si="6"/>
        <v>3</v>
      </c>
      <c r="J114" s="1" t="s">
        <v>244</v>
      </c>
      <c r="K114" s="83">
        <v>18412636</v>
      </c>
      <c r="L114" s="52">
        <v>1</v>
      </c>
      <c r="M114" s="46">
        <v>38000</v>
      </c>
      <c r="N114" s="48">
        <f t="shared" si="7"/>
        <v>38000</v>
      </c>
      <c r="O114" s="45" t="s">
        <v>153</v>
      </c>
      <c r="P114" s="45" t="s">
        <v>147</v>
      </c>
    </row>
    <row r="115" spans="1:17">
      <c r="A115" s="17">
        <v>44</v>
      </c>
      <c r="B115" s="135">
        <v>10501</v>
      </c>
      <c r="C115" s="17">
        <f t="shared" si="4"/>
        <v>1</v>
      </c>
      <c r="D115" s="14" t="str">
        <f>+VLOOKUP(C115,EstructuraCostos!$A$5:$B$146,2)</f>
        <v>Levante_y_Ceba</v>
      </c>
      <c r="E115" s="21">
        <f t="shared" si="8"/>
        <v>10500</v>
      </c>
      <c r="F115" s="17" t="str">
        <f>+IF(C115&gt;2,VLOOKUP(C115,EstructuraCostos!$A$65:$B$170,2),VLOOKUP(E115,EstructuraCostos!$A$5:$B$60,2))</f>
        <v>Movimiento_de_Ganado1</v>
      </c>
      <c r="G115" s="17" t="str">
        <f>+VLOOKUP(B115,EstructuraCostos!$B$5:$C$146,2)</f>
        <v>Manejo de Ganados</v>
      </c>
      <c r="H115" s="58">
        <v>43481</v>
      </c>
      <c r="I115" s="17">
        <f t="shared" si="6"/>
        <v>3</v>
      </c>
      <c r="J115" s="45" t="s">
        <v>245</v>
      </c>
      <c r="K115" s="51">
        <v>1023702269</v>
      </c>
      <c r="L115" s="52">
        <v>1</v>
      </c>
      <c r="M115" s="46">
        <v>38000</v>
      </c>
      <c r="N115" s="48">
        <f t="shared" si="7"/>
        <v>38000</v>
      </c>
      <c r="O115" s="45" t="s">
        <v>125</v>
      </c>
      <c r="P115" s="45" t="s">
        <v>128</v>
      </c>
    </row>
    <row r="116" spans="1:17">
      <c r="A116" s="17">
        <v>45</v>
      </c>
      <c r="B116" s="135">
        <v>10501</v>
      </c>
      <c r="C116" s="17">
        <f t="shared" si="4"/>
        <v>1</v>
      </c>
      <c r="D116" s="14" t="str">
        <f>+VLOOKUP(C116,EstructuraCostos!$A$5:$B$146,2)</f>
        <v>Levante_y_Ceba</v>
      </c>
      <c r="E116" s="21">
        <f t="shared" si="8"/>
        <v>10500</v>
      </c>
      <c r="F116" s="17" t="str">
        <f>+IF(C116&gt;2,VLOOKUP(C116,EstructuraCostos!$A$65:$B$170,2),VLOOKUP(E116,EstructuraCostos!$A$5:$B$60,2))</f>
        <v>Movimiento_de_Ganado1</v>
      </c>
      <c r="G116" s="17" t="str">
        <f>+VLOOKUP(B116,EstructuraCostos!$B$5:$C$146,2)</f>
        <v>Manejo de Ganados</v>
      </c>
      <c r="H116" s="58">
        <v>43481</v>
      </c>
      <c r="I116" s="17">
        <f t="shared" si="6"/>
        <v>3</v>
      </c>
      <c r="J116" s="45" t="s">
        <v>246</v>
      </c>
      <c r="K116" s="51">
        <v>1097399254</v>
      </c>
      <c r="L116" s="52">
        <v>1</v>
      </c>
      <c r="M116" s="46">
        <v>34000</v>
      </c>
      <c r="N116" s="48">
        <f t="shared" si="7"/>
        <v>34000</v>
      </c>
      <c r="O116" s="45" t="s">
        <v>138</v>
      </c>
      <c r="P116" s="45" t="s">
        <v>354</v>
      </c>
    </row>
    <row r="117" spans="1:17">
      <c r="A117" s="17">
        <v>46</v>
      </c>
      <c r="B117" s="135">
        <v>50103</v>
      </c>
      <c r="C117" s="17">
        <f t="shared" si="4"/>
        <v>5</v>
      </c>
      <c r="D117" s="14" t="str">
        <f>+VLOOKUP(C117,EstructuraCostos!$A$5:$B$146,2)</f>
        <v>Generales</v>
      </c>
      <c r="E117" s="21">
        <f t="shared" si="8"/>
        <v>50103</v>
      </c>
      <c r="F117" s="17" t="str">
        <f>+IF(C117&gt;2,VLOOKUP(C117,EstructuraCostos!$A$65:$B$170,2),VLOOKUP(E117,EstructuraCostos!$A$5:$B$60,2))</f>
        <v>Generales</v>
      </c>
      <c r="G117" s="17" t="str">
        <f>+VLOOKUP(B117,EstructuraCostos!$B$5:$C$146,2)</f>
        <v xml:space="preserve">Mantenimiento Cercos </v>
      </c>
      <c r="H117" s="58">
        <v>43482</v>
      </c>
      <c r="I117" s="17">
        <f t="shared" si="6"/>
        <v>3</v>
      </c>
      <c r="J117" s="84" t="s">
        <v>241</v>
      </c>
      <c r="K117" s="143">
        <v>4736932</v>
      </c>
      <c r="L117" s="52">
        <v>1</v>
      </c>
      <c r="M117" s="46">
        <v>34000</v>
      </c>
      <c r="N117" s="48">
        <f t="shared" ref="N117:N122" si="9">+L117*M117</f>
        <v>34000</v>
      </c>
      <c r="O117" s="45" t="s">
        <v>138</v>
      </c>
      <c r="P117" s="45" t="s">
        <v>358</v>
      </c>
    </row>
    <row r="118" spans="1:17">
      <c r="A118" s="17">
        <v>47</v>
      </c>
      <c r="B118" s="135">
        <v>50103</v>
      </c>
      <c r="C118" s="17">
        <f t="shared" si="4"/>
        <v>5</v>
      </c>
      <c r="D118" s="14" t="str">
        <f>+VLOOKUP(C118,EstructuraCostos!$A$5:$B$146,2)</f>
        <v>Generales</v>
      </c>
      <c r="E118" s="21">
        <f t="shared" si="8"/>
        <v>50103</v>
      </c>
      <c r="F118" s="17" t="str">
        <f>+IF(C118&gt;2,VLOOKUP(C118,EstructuraCostos!$A$65:$B$170,2),VLOOKUP(E118,EstructuraCostos!$A$5:$B$60,2))</f>
        <v>Generales</v>
      </c>
      <c r="G118" s="17" t="str">
        <f>+VLOOKUP(B118,EstructuraCostos!$B$5:$C$146,2)</f>
        <v xml:space="preserve">Mantenimiento Cercos </v>
      </c>
      <c r="H118" s="58">
        <v>43482</v>
      </c>
      <c r="I118" s="17">
        <f t="shared" si="6"/>
        <v>3</v>
      </c>
      <c r="J118" s="84" t="s">
        <v>242</v>
      </c>
      <c r="K118" s="83">
        <v>4335739</v>
      </c>
      <c r="L118" s="52">
        <v>1</v>
      </c>
      <c r="M118" s="46">
        <v>34000</v>
      </c>
      <c r="N118" s="48">
        <f t="shared" si="9"/>
        <v>34000</v>
      </c>
      <c r="O118" s="45" t="s">
        <v>138</v>
      </c>
      <c r="P118" s="45" t="s">
        <v>363</v>
      </c>
    </row>
    <row r="119" spans="1:17">
      <c r="A119" s="17">
        <v>48</v>
      </c>
      <c r="B119" s="135">
        <v>10501</v>
      </c>
      <c r="C119" s="17">
        <f t="shared" si="4"/>
        <v>1</v>
      </c>
      <c r="D119" s="14" t="str">
        <f>+VLOOKUP(C119,EstructuraCostos!$A$5:$B$146,2)</f>
        <v>Levante_y_Ceba</v>
      </c>
      <c r="E119" s="21">
        <f t="shared" si="8"/>
        <v>10500</v>
      </c>
      <c r="F119" s="17" t="str">
        <f>+IF(C119&gt;2,VLOOKUP(C119,EstructuraCostos!$A$65:$B$170,2),VLOOKUP(E119,EstructuraCostos!$A$5:$B$60,2))</f>
        <v>Movimiento_de_Ganado1</v>
      </c>
      <c r="G119" s="17" t="str">
        <f>+VLOOKUP(B119,EstructuraCostos!$B$5:$C$146,2)</f>
        <v>Manejo de Ganados</v>
      </c>
      <c r="H119" s="58">
        <v>43482</v>
      </c>
      <c r="I119" s="17">
        <f t="shared" si="6"/>
        <v>3</v>
      </c>
      <c r="J119" s="1" t="s">
        <v>243</v>
      </c>
      <c r="K119" s="83">
        <v>3663605</v>
      </c>
      <c r="L119" s="52">
        <v>1</v>
      </c>
      <c r="M119" s="46">
        <v>36000</v>
      </c>
      <c r="N119" s="48">
        <f t="shared" si="9"/>
        <v>36000</v>
      </c>
      <c r="O119" s="45" t="s">
        <v>252</v>
      </c>
      <c r="P119" s="45" t="s">
        <v>128</v>
      </c>
      <c r="Q119" s="1" t="s">
        <v>125</v>
      </c>
    </row>
    <row r="120" spans="1:17">
      <c r="A120" s="17">
        <v>49</v>
      </c>
      <c r="B120" s="135">
        <v>90101</v>
      </c>
      <c r="C120" s="17">
        <f t="shared" si="4"/>
        <v>9</v>
      </c>
      <c r="D120" s="14" t="str">
        <f>+VLOOKUP(C120,EstructuraCostos!$A$5:$B$146,2)</f>
        <v>Hacienda</v>
      </c>
      <c r="E120" s="21">
        <f t="shared" si="8"/>
        <v>90101</v>
      </c>
      <c r="F120" s="17" t="str">
        <f>+IF(C120&gt;2,VLOOKUP(C120,EstructuraCostos!$A$65:$B$170,2),VLOOKUP(E120,EstructuraCostos!$A$5:$B$60,2))</f>
        <v>Hacienda</v>
      </c>
      <c r="G120" s="17" t="str">
        <f>+VLOOKUP(B120,EstructuraCostos!$B$5:$C$146,2)</f>
        <v>Salarios</v>
      </c>
      <c r="H120" s="58">
        <v>43482</v>
      </c>
      <c r="I120" s="17">
        <f t="shared" si="6"/>
        <v>3</v>
      </c>
      <c r="J120" s="1" t="s">
        <v>244</v>
      </c>
      <c r="K120" s="83">
        <v>18412636</v>
      </c>
      <c r="L120" s="52">
        <v>1</v>
      </c>
      <c r="M120" s="46">
        <v>38000</v>
      </c>
      <c r="N120" s="48">
        <f t="shared" si="9"/>
        <v>38000</v>
      </c>
      <c r="O120" s="45" t="s">
        <v>153</v>
      </c>
      <c r="P120" s="45" t="s">
        <v>147</v>
      </c>
    </row>
    <row r="121" spans="1:17">
      <c r="A121" s="17">
        <v>49</v>
      </c>
      <c r="B121" s="135">
        <v>50103</v>
      </c>
      <c r="C121" s="17">
        <f t="shared" si="4"/>
        <v>5</v>
      </c>
      <c r="D121" s="14" t="str">
        <f>+VLOOKUP(C121,EstructuraCostos!$A$5:$B$146,2)</f>
        <v>Generales</v>
      </c>
      <c r="E121" s="21">
        <f t="shared" si="8"/>
        <v>50103</v>
      </c>
      <c r="F121" s="17" t="str">
        <f>+IF(C121&gt;2,VLOOKUP(C121,EstructuraCostos!$A$65:$B$170,2),VLOOKUP(E121,EstructuraCostos!$A$5:$B$60,2))</f>
        <v>Generales</v>
      </c>
      <c r="G121" s="17" t="str">
        <f>+VLOOKUP(B121,EstructuraCostos!$B$5:$C$146,2)</f>
        <v xml:space="preserve">Mantenimiento Cercos </v>
      </c>
      <c r="H121" s="58">
        <v>43482</v>
      </c>
      <c r="I121" s="17">
        <f t="shared" si="6"/>
        <v>3</v>
      </c>
      <c r="J121" s="45" t="s">
        <v>245</v>
      </c>
      <c r="K121" s="51">
        <v>1023702269</v>
      </c>
      <c r="L121" s="52">
        <v>1</v>
      </c>
      <c r="M121" s="46">
        <v>38000</v>
      </c>
      <c r="N121" s="48">
        <f t="shared" si="9"/>
        <v>38000</v>
      </c>
      <c r="O121" s="45" t="s">
        <v>138</v>
      </c>
      <c r="P121" s="45" t="s">
        <v>253</v>
      </c>
      <c r="Q121" s="1" t="s">
        <v>359</v>
      </c>
    </row>
    <row r="122" spans="1:17">
      <c r="A122" s="17">
        <v>50</v>
      </c>
      <c r="B122" s="135">
        <v>10501</v>
      </c>
      <c r="C122" s="17">
        <f t="shared" si="4"/>
        <v>1</v>
      </c>
      <c r="D122" s="14" t="str">
        <f>+VLOOKUP(C122,EstructuraCostos!$A$5:$B$146,2)</f>
        <v>Levante_y_Ceba</v>
      </c>
      <c r="E122" s="21">
        <f t="shared" si="8"/>
        <v>10500</v>
      </c>
      <c r="F122" s="17" t="str">
        <f>+IF(C122&gt;2,VLOOKUP(C122,EstructuraCostos!$A$65:$B$170,2),VLOOKUP(E122,EstructuraCostos!$A$5:$B$60,2))</f>
        <v>Movimiento_de_Ganado1</v>
      </c>
      <c r="G122" s="17" t="str">
        <f>+VLOOKUP(B122,EstructuraCostos!$B$5:$C$146,2)</f>
        <v>Manejo de Ganados</v>
      </c>
      <c r="H122" s="58">
        <v>43482</v>
      </c>
      <c r="I122" s="17">
        <f t="shared" si="6"/>
        <v>3</v>
      </c>
      <c r="J122" s="45" t="s">
        <v>246</v>
      </c>
      <c r="K122" s="51">
        <v>1097399254</v>
      </c>
      <c r="L122" s="52">
        <v>1</v>
      </c>
      <c r="M122" s="46">
        <v>34000</v>
      </c>
      <c r="N122" s="48">
        <f t="shared" si="9"/>
        <v>34000</v>
      </c>
      <c r="O122" s="45" t="s">
        <v>126</v>
      </c>
      <c r="P122" s="45" t="s">
        <v>128</v>
      </c>
    </row>
    <row r="123" spans="1:17">
      <c r="A123" s="17">
        <v>51</v>
      </c>
      <c r="B123" s="135">
        <v>50103</v>
      </c>
      <c r="C123" s="17">
        <f t="shared" si="4"/>
        <v>5</v>
      </c>
      <c r="D123" s="14" t="str">
        <f>+VLOOKUP(C123,EstructuraCostos!$A$5:$B$146,2)</f>
        <v>Generales</v>
      </c>
      <c r="E123" s="21">
        <f t="shared" si="8"/>
        <v>50103</v>
      </c>
      <c r="F123" s="17" t="str">
        <f>+IF(C123&gt;2,VLOOKUP(C123,EstructuraCostos!$A$65:$B$170,2),VLOOKUP(E123,EstructuraCostos!$A$5:$B$60,2))</f>
        <v>Generales</v>
      </c>
      <c r="G123" s="17" t="str">
        <f>+VLOOKUP(B123,EstructuraCostos!$B$5:$C$146,2)</f>
        <v xml:space="preserve">Mantenimiento Cercos </v>
      </c>
      <c r="H123" s="58">
        <v>43483</v>
      </c>
      <c r="I123" s="17">
        <f t="shared" si="6"/>
        <v>3</v>
      </c>
      <c r="J123" s="84" t="s">
        <v>241</v>
      </c>
      <c r="K123" s="143">
        <v>4736932</v>
      </c>
      <c r="L123" s="52">
        <v>1</v>
      </c>
      <c r="M123" s="46">
        <v>34000</v>
      </c>
      <c r="N123" s="48">
        <f t="shared" si="7"/>
        <v>34000</v>
      </c>
      <c r="O123" s="45" t="s">
        <v>138</v>
      </c>
      <c r="P123" s="45" t="s">
        <v>362</v>
      </c>
    </row>
    <row r="124" spans="1:17">
      <c r="A124" s="17">
        <v>52</v>
      </c>
      <c r="B124" s="135">
        <v>50103</v>
      </c>
      <c r="C124" s="17">
        <f t="shared" si="4"/>
        <v>5</v>
      </c>
      <c r="D124" s="14" t="str">
        <f>+VLOOKUP(C124,EstructuraCostos!$A$5:$B$146,2)</f>
        <v>Generales</v>
      </c>
      <c r="E124" s="21">
        <f t="shared" si="8"/>
        <v>50103</v>
      </c>
      <c r="F124" s="17" t="str">
        <f>+IF(C124&gt;2,VLOOKUP(C124,EstructuraCostos!$A$65:$B$170,2),VLOOKUP(E124,EstructuraCostos!$A$5:$B$60,2))</f>
        <v>Generales</v>
      </c>
      <c r="G124" s="17" t="str">
        <f>+VLOOKUP(B124,EstructuraCostos!$B$5:$C$146,2)</f>
        <v xml:space="preserve">Mantenimiento Cercos </v>
      </c>
      <c r="H124" s="58">
        <v>43483</v>
      </c>
      <c r="I124" s="17">
        <f t="shared" si="6"/>
        <v>3</v>
      </c>
      <c r="J124" s="84" t="s">
        <v>242</v>
      </c>
      <c r="K124" s="83">
        <v>4335739</v>
      </c>
      <c r="L124" s="52">
        <v>1</v>
      </c>
      <c r="M124" s="46">
        <v>34000</v>
      </c>
      <c r="N124" s="48">
        <f t="shared" si="7"/>
        <v>34000</v>
      </c>
      <c r="O124" s="45" t="s">
        <v>138</v>
      </c>
      <c r="P124" s="45" t="s">
        <v>364</v>
      </c>
    </row>
    <row r="125" spans="1:17">
      <c r="A125" s="17">
        <v>53</v>
      </c>
      <c r="B125" s="135">
        <v>10501</v>
      </c>
      <c r="C125" s="17">
        <f t="shared" si="4"/>
        <v>1</v>
      </c>
      <c r="D125" s="14" t="str">
        <f>+VLOOKUP(C125,EstructuraCostos!$A$5:$B$146,2)</f>
        <v>Levante_y_Ceba</v>
      </c>
      <c r="E125" s="21">
        <f t="shared" si="8"/>
        <v>10500</v>
      </c>
      <c r="F125" s="17" t="str">
        <f>+IF(C125&gt;2,VLOOKUP(C125,EstructuraCostos!$A$65:$B$170,2),VLOOKUP(E125,EstructuraCostos!$A$5:$B$60,2))</f>
        <v>Movimiento_de_Ganado1</v>
      </c>
      <c r="G125" s="17" t="str">
        <f>+VLOOKUP(B125,EstructuraCostos!$B$5:$C$146,2)</f>
        <v>Manejo de Ganados</v>
      </c>
      <c r="H125" s="58">
        <v>43483</v>
      </c>
      <c r="I125" s="17">
        <f t="shared" si="6"/>
        <v>3</v>
      </c>
      <c r="J125" s="1" t="s">
        <v>243</v>
      </c>
      <c r="K125" s="83">
        <v>3663605</v>
      </c>
      <c r="L125" s="52">
        <v>1</v>
      </c>
      <c r="M125" s="46">
        <v>36000</v>
      </c>
      <c r="N125" s="48">
        <f t="shared" si="7"/>
        <v>36000</v>
      </c>
      <c r="O125" s="45" t="s">
        <v>252</v>
      </c>
      <c r="P125" s="45" t="s">
        <v>128</v>
      </c>
      <c r="Q125" s="1" t="s">
        <v>125</v>
      </c>
    </row>
    <row r="126" spans="1:17">
      <c r="A126" s="17">
        <v>54</v>
      </c>
      <c r="B126" s="135">
        <v>90101</v>
      </c>
      <c r="C126" s="17">
        <f t="shared" si="4"/>
        <v>9</v>
      </c>
      <c r="D126" s="14" t="str">
        <f>+VLOOKUP(C126,EstructuraCostos!$A$5:$B$146,2)</f>
        <v>Hacienda</v>
      </c>
      <c r="E126" s="21">
        <f t="shared" si="8"/>
        <v>90101</v>
      </c>
      <c r="F126" s="17" t="str">
        <f>+IF(C126&gt;2,VLOOKUP(C126,EstructuraCostos!$A$65:$B$170,2),VLOOKUP(E126,EstructuraCostos!$A$5:$B$60,2))</f>
        <v>Hacienda</v>
      </c>
      <c r="G126" s="17" t="str">
        <f>+VLOOKUP(B126,EstructuraCostos!$B$5:$C$146,2)</f>
        <v>Salarios</v>
      </c>
      <c r="H126" s="58">
        <v>43483</v>
      </c>
      <c r="I126" s="17">
        <f t="shared" si="6"/>
        <v>3</v>
      </c>
      <c r="J126" s="1" t="s">
        <v>244</v>
      </c>
      <c r="K126" s="83">
        <v>18412636</v>
      </c>
      <c r="L126" s="52">
        <v>1</v>
      </c>
      <c r="M126" s="46">
        <v>38000</v>
      </c>
      <c r="N126" s="48">
        <f t="shared" si="7"/>
        <v>38000</v>
      </c>
      <c r="O126" s="45" t="s">
        <v>153</v>
      </c>
      <c r="P126" s="45" t="s">
        <v>147</v>
      </c>
    </row>
    <row r="127" spans="1:17">
      <c r="A127" s="17">
        <v>55</v>
      </c>
      <c r="B127" s="135">
        <v>50103</v>
      </c>
      <c r="C127" s="17">
        <f t="shared" si="4"/>
        <v>5</v>
      </c>
      <c r="D127" s="14" t="str">
        <f>+VLOOKUP(C127,EstructuraCostos!$A$5:$B$146,2)</f>
        <v>Generales</v>
      </c>
      <c r="E127" s="21">
        <f t="shared" si="8"/>
        <v>50103</v>
      </c>
      <c r="F127" s="17" t="str">
        <f>+IF(C127&gt;2,VLOOKUP(C127,EstructuraCostos!$A$65:$B$170,2),VLOOKUP(E127,EstructuraCostos!$A$5:$B$60,2))</f>
        <v>Generales</v>
      </c>
      <c r="G127" s="17" t="str">
        <f>+VLOOKUP(B127,EstructuraCostos!$B$5:$C$146,2)</f>
        <v xml:space="preserve">Mantenimiento Cercos </v>
      </c>
      <c r="H127" s="58">
        <v>43483</v>
      </c>
      <c r="I127" s="17">
        <f t="shared" si="6"/>
        <v>3</v>
      </c>
      <c r="J127" s="45" t="s">
        <v>245</v>
      </c>
      <c r="K127" s="51">
        <v>1023702269</v>
      </c>
      <c r="L127" s="52">
        <v>1</v>
      </c>
      <c r="M127" s="46">
        <v>38000</v>
      </c>
      <c r="N127" s="48">
        <f t="shared" si="7"/>
        <v>38000</v>
      </c>
      <c r="O127" s="45" t="s">
        <v>138</v>
      </c>
      <c r="P127" s="45" t="s">
        <v>253</v>
      </c>
      <c r="Q127" s="1" t="s">
        <v>359</v>
      </c>
    </row>
    <row r="128" spans="1:17">
      <c r="A128" s="17">
        <v>56</v>
      </c>
      <c r="B128" s="135">
        <v>10501</v>
      </c>
      <c r="C128" s="17">
        <f t="shared" si="4"/>
        <v>1</v>
      </c>
      <c r="D128" s="14" t="str">
        <f>+VLOOKUP(C128,EstructuraCostos!$A$5:$B$146,2)</f>
        <v>Levante_y_Ceba</v>
      </c>
      <c r="E128" s="21">
        <f t="shared" si="8"/>
        <v>10500</v>
      </c>
      <c r="F128" s="17" t="str">
        <f>+IF(C128&gt;2,VLOOKUP(C128,EstructuraCostos!$A$65:$B$170,2),VLOOKUP(E128,EstructuraCostos!$A$5:$B$60,2))</f>
        <v>Movimiento_de_Ganado1</v>
      </c>
      <c r="G128" s="17" t="str">
        <f>+VLOOKUP(B128,EstructuraCostos!$B$5:$C$146,2)</f>
        <v>Manejo de Ganados</v>
      </c>
      <c r="H128" s="58">
        <v>43483</v>
      </c>
      <c r="I128" s="17">
        <f t="shared" si="6"/>
        <v>3</v>
      </c>
      <c r="J128" s="45" t="s">
        <v>246</v>
      </c>
      <c r="K128" s="51">
        <v>1097399254</v>
      </c>
      <c r="L128" s="52">
        <v>1</v>
      </c>
      <c r="M128" s="46">
        <v>34000</v>
      </c>
      <c r="N128" s="48">
        <f t="shared" si="7"/>
        <v>34000</v>
      </c>
      <c r="O128" s="45" t="s">
        <v>126</v>
      </c>
      <c r="P128" s="45" t="s">
        <v>128</v>
      </c>
    </row>
    <row r="129" spans="1:17">
      <c r="A129" s="17">
        <v>57</v>
      </c>
      <c r="B129" s="135">
        <v>50103</v>
      </c>
      <c r="C129" s="17">
        <f t="shared" si="4"/>
        <v>5</v>
      </c>
      <c r="D129" s="14" t="str">
        <f>+VLOOKUP(C129,EstructuraCostos!$A$5:$B$146,2)</f>
        <v>Generales</v>
      </c>
      <c r="E129" s="21">
        <f t="shared" si="8"/>
        <v>50103</v>
      </c>
      <c r="F129" s="17" t="str">
        <f>+IF(C129&gt;2,VLOOKUP(C129,EstructuraCostos!$A$65:$B$170,2),VLOOKUP(E129,EstructuraCostos!$A$5:$B$60,2))</f>
        <v>Generales</v>
      </c>
      <c r="G129" s="17" t="str">
        <f>+VLOOKUP(B129,EstructuraCostos!$B$5:$C$146,2)</f>
        <v xml:space="preserve">Mantenimiento Cercos </v>
      </c>
      <c r="H129" s="58">
        <v>43484</v>
      </c>
      <c r="I129" s="17">
        <f t="shared" si="6"/>
        <v>3</v>
      </c>
      <c r="J129" s="84" t="s">
        <v>241</v>
      </c>
      <c r="K129" s="143">
        <v>4736932</v>
      </c>
      <c r="L129" s="52">
        <v>1</v>
      </c>
      <c r="M129" s="46">
        <v>34000</v>
      </c>
      <c r="N129" s="48">
        <f t="shared" si="7"/>
        <v>34000</v>
      </c>
      <c r="O129" s="45" t="s">
        <v>138</v>
      </c>
      <c r="P129" s="45" t="s">
        <v>373</v>
      </c>
    </row>
    <row r="130" spans="1:17">
      <c r="A130" s="17">
        <v>58</v>
      </c>
      <c r="B130" s="135">
        <v>50103</v>
      </c>
      <c r="C130" s="17">
        <f t="shared" si="4"/>
        <v>5</v>
      </c>
      <c r="D130" s="14" t="str">
        <f>+VLOOKUP(C130,EstructuraCostos!$A$5:$B$146,2)</f>
        <v>Generales</v>
      </c>
      <c r="E130" s="21">
        <f t="shared" si="8"/>
        <v>50103</v>
      </c>
      <c r="F130" s="17" t="str">
        <f>+IF(C130&gt;2,VLOOKUP(C130,EstructuraCostos!$A$65:$B$170,2),VLOOKUP(E130,EstructuraCostos!$A$5:$B$60,2))</f>
        <v>Generales</v>
      </c>
      <c r="G130" s="17" t="str">
        <f>+VLOOKUP(B130,EstructuraCostos!$B$5:$C$146,2)</f>
        <v xml:space="preserve">Mantenimiento Cercos </v>
      </c>
      <c r="H130" s="58">
        <v>43484</v>
      </c>
      <c r="I130" s="17">
        <f t="shared" si="6"/>
        <v>3</v>
      </c>
      <c r="J130" s="84" t="s">
        <v>242</v>
      </c>
      <c r="K130" s="83">
        <v>4335739</v>
      </c>
      <c r="L130" s="52">
        <v>1</v>
      </c>
      <c r="M130" s="46">
        <v>34000</v>
      </c>
      <c r="N130" s="48">
        <f t="shared" si="7"/>
        <v>34000</v>
      </c>
      <c r="O130" s="45" t="s">
        <v>138</v>
      </c>
      <c r="P130" s="45" t="s">
        <v>374</v>
      </c>
    </row>
    <row r="131" spans="1:17">
      <c r="A131" s="17">
        <v>59</v>
      </c>
      <c r="B131" s="135">
        <v>10501</v>
      </c>
      <c r="C131" s="17">
        <f t="shared" si="4"/>
        <v>1</v>
      </c>
      <c r="D131" s="14" t="str">
        <f>+VLOOKUP(C131,EstructuraCostos!$A$5:$B$146,2)</f>
        <v>Levante_y_Ceba</v>
      </c>
      <c r="E131" s="21">
        <f t="shared" si="8"/>
        <v>10500</v>
      </c>
      <c r="F131" s="17" t="str">
        <f>+IF(C131&gt;2,VLOOKUP(C131,EstructuraCostos!$A$65:$B$170,2),VLOOKUP(E131,EstructuraCostos!$A$5:$B$60,2))</f>
        <v>Movimiento_de_Ganado1</v>
      </c>
      <c r="G131" s="17" t="str">
        <f>+VLOOKUP(B131,EstructuraCostos!$B$5:$C$146,2)</f>
        <v>Manejo de Ganados</v>
      </c>
      <c r="H131" s="58">
        <v>43484</v>
      </c>
      <c r="I131" s="17">
        <f t="shared" si="6"/>
        <v>3</v>
      </c>
      <c r="J131" s="1" t="s">
        <v>243</v>
      </c>
      <c r="K131" s="83">
        <v>3663605</v>
      </c>
      <c r="L131" s="52">
        <v>1</v>
      </c>
      <c r="M131" s="46">
        <v>36000</v>
      </c>
      <c r="N131" s="48">
        <f t="shared" si="7"/>
        <v>36000</v>
      </c>
      <c r="O131" s="45" t="s">
        <v>252</v>
      </c>
      <c r="P131" s="45" t="s">
        <v>128</v>
      </c>
      <c r="Q131" s="1" t="s">
        <v>125</v>
      </c>
    </row>
    <row r="132" spans="1:17">
      <c r="A132" s="17">
        <v>60</v>
      </c>
      <c r="B132" s="135">
        <v>90101</v>
      </c>
      <c r="C132" s="17">
        <f t="shared" si="4"/>
        <v>9</v>
      </c>
      <c r="D132" s="14" t="str">
        <f>+VLOOKUP(C132,EstructuraCostos!$A$5:$B$146,2)</f>
        <v>Hacienda</v>
      </c>
      <c r="E132" s="21">
        <f t="shared" si="8"/>
        <v>90101</v>
      </c>
      <c r="F132" s="17" t="str">
        <f>+IF(C132&gt;2,VLOOKUP(C132,EstructuraCostos!$A$65:$B$170,2),VLOOKUP(E132,EstructuraCostos!$A$5:$B$60,2))</f>
        <v>Hacienda</v>
      </c>
      <c r="G132" s="17" t="str">
        <f>+VLOOKUP(B132,EstructuraCostos!$B$5:$C$146,2)</f>
        <v>Salarios</v>
      </c>
      <c r="H132" s="58">
        <v>43484</v>
      </c>
      <c r="I132" s="17">
        <f t="shared" si="6"/>
        <v>3</v>
      </c>
      <c r="J132" s="1" t="s">
        <v>244</v>
      </c>
      <c r="K132" s="83">
        <v>18412636</v>
      </c>
      <c r="L132" s="52">
        <v>1</v>
      </c>
      <c r="M132" s="46">
        <v>38000</v>
      </c>
      <c r="N132" s="48">
        <f t="shared" si="7"/>
        <v>38000</v>
      </c>
      <c r="O132" s="45" t="s">
        <v>153</v>
      </c>
      <c r="P132" s="45" t="s">
        <v>147</v>
      </c>
    </row>
    <row r="133" spans="1:17">
      <c r="A133" s="17">
        <v>61</v>
      </c>
      <c r="B133" s="135">
        <v>10501</v>
      </c>
      <c r="C133" s="17">
        <f t="shared" si="4"/>
        <v>1</v>
      </c>
      <c r="D133" s="14" t="str">
        <f>+VLOOKUP(C133,EstructuraCostos!$A$5:$B$146,2)</f>
        <v>Levante_y_Ceba</v>
      </c>
      <c r="E133" s="21">
        <f t="shared" si="8"/>
        <v>10500</v>
      </c>
      <c r="F133" s="17" t="str">
        <f>+IF(C133&gt;2,VLOOKUP(C133,EstructuraCostos!$A$65:$B$170,2),VLOOKUP(E133,EstructuraCostos!$A$5:$B$60,2))</f>
        <v>Movimiento_de_Ganado1</v>
      </c>
      <c r="G133" s="17" t="str">
        <f>+VLOOKUP(B133,EstructuraCostos!$B$5:$C$146,2)</f>
        <v>Manejo de Ganados</v>
      </c>
      <c r="H133" s="58">
        <v>43484</v>
      </c>
      <c r="I133" s="17">
        <f t="shared" si="6"/>
        <v>3</v>
      </c>
      <c r="J133" s="45" t="s">
        <v>245</v>
      </c>
      <c r="K133" s="51">
        <v>1023702269</v>
      </c>
      <c r="L133" s="52">
        <v>1</v>
      </c>
      <c r="M133" s="46">
        <v>38000</v>
      </c>
      <c r="N133" s="48">
        <f t="shared" si="7"/>
        <v>38000</v>
      </c>
      <c r="O133" s="45" t="s">
        <v>126</v>
      </c>
      <c r="P133" s="45" t="s">
        <v>128</v>
      </c>
    </row>
    <row r="134" spans="1:17">
      <c r="A134" s="17">
        <v>62</v>
      </c>
      <c r="B134" s="135">
        <v>10501</v>
      </c>
      <c r="C134" s="17">
        <f t="shared" si="4"/>
        <v>1</v>
      </c>
      <c r="D134" s="14" t="str">
        <f>+VLOOKUP(C134,EstructuraCostos!$A$5:$B$146,2)</f>
        <v>Levante_y_Ceba</v>
      </c>
      <c r="E134" s="21">
        <f t="shared" si="8"/>
        <v>10500</v>
      </c>
      <c r="F134" s="17" t="str">
        <f>+IF(C134&gt;2,VLOOKUP(C134,EstructuraCostos!$A$65:$B$170,2),VLOOKUP(E134,EstructuraCostos!$A$5:$B$60,2))</f>
        <v>Movimiento_de_Ganado1</v>
      </c>
      <c r="G134" s="17" t="str">
        <f>+VLOOKUP(B134,EstructuraCostos!$B$5:$C$146,2)</f>
        <v>Manejo de Ganados</v>
      </c>
      <c r="H134" s="58">
        <v>43484</v>
      </c>
      <c r="I134" s="17">
        <f t="shared" si="6"/>
        <v>3</v>
      </c>
      <c r="J134" s="45" t="s">
        <v>246</v>
      </c>
      <c r="K134" s="51">
        <v>1097399254</v>
      </c>
      <c r="L134" s="52">
        <v>1</v>
      </c>
      <c r="M134" s="46">
        <v>34000</v>
      </c>
      <c r="N134" s="48">
        <f t="shared" si="7"/>
        <v>34000</v>
      </c>
      <c r="O134" s="45" t="s">
        <v>126</v>
      </c>
      <c r="P134" s="45" t="s">
        <v>128</v>
      </c>
    </row>
    <row r="135" spans="1:17">
      <c r="A135" s="17">
        <v>63</v>
      </c>
      <c r="B135" s="135">
        <v>10501</v>
      </c>
      <c r="C135" s="17">
        <f t="shared" si="4"/>
        <v>1</v>
      </c>
      <c r="D135" s="14" t="str">
        <f>+VLOOKUP(C135,EstructuraCostos!$A$5:$B$146,2)</f>
        <v>Levante_y_Ceba</v>
      </c>
      <c r="E135" s="21">
        <f t="shared" si="8"/>
        <v>10500</v>
      </c>
      <c r="F135" s="17" t="str">
        <f>+IF(C135&gt;2,VLOOKUP(C135,EstructuraCostos!$A$65:$B$170,2),VLOOKUP(E135,EstructuraCostos!$A$5:$B$60,2))</f>
        <v>Movimiento_de_Ganado1</v>
      </c>
      <c r="G135" s="17" t="str">
        <f>+VLOOKUP(B135,EstructuraCostos!$B$5:$C$146,2)</f>
        <v>Manejo de Ganados</v>
      </c>
      <c r="H135" s="58">
        <v>43485</v>
      </c>
      <c r="I135" s="17">
        <f t="shared" si="6"/>
        <v>3</v>
      </c>
      <c r="J135" s="1" t="s">
        <v>243</v>
      </c>
      <c r="K135" s="83">
        <v>3663605</v>
      </c>
      <c r="L135" s="52">
        <v>0.5</v>
      </c>
      <c r="M135" s="46">
        <v>36000</v>
      </c>
      <c r="N135" s="48">
        <f t="shared" si="7"/>
        <v>18000</v>
      </c>
      <c r="O135" s="45" t="s">
        <v>252</v>
      </c>
      <c r="P135" s="45" t="s">
        <v>128</v>
      </c>
      <c r="Q135" s="1" t="s">
        <v>125</v>
      </c>
    </row>
    <row r="136" spans="1:17">
      <c r="A136" s="17">
        <v>1</v>
      </c>
      <c r="B136" s="135">
        <v>50103</v>
      </c>
      <c r="C136" s="17">
        <f t="shared" si="4"/>
        <v>5</v>
      </c>
      <c r="D136" s="14" t="str">
        <f>+VLOOKUP(C136,EstructuraCostos!$A$5:$B$146,2)</f>
        <v>Generales</v>
      </c>
      <c r="E136" s="21">
        <f t="shared" si="8"/>
        <v>50103</v>
      </c>
      <c r="F136" s="17" t="str">
        <f>+IF(C136&gt;2,VLOOKUP(C136,EstructuraCostos!$A$65:$B$170,2),VLOOKUP(E136,EstructuraCostos!$A$5:$B$60,2))</f>
        <v>Generales</v>
      </c>
      <c r="G136" s="17" t="str">
        <f>+VLOOKUP(B136,EstructuraCostos!$B$5:$C$146,2)</f>
        <v xml:space="preserve">Mantenimiento Cercos </v>
      </c>
      <c r="H136" s="58">
        <v>43486</v>
      </c>
      <c r="I136" s="17">
        <f t="shared" si="6"/>
        <v>4</v>
      </c>
      <c r="J136" s="84" t="s">
        <v>241</v>
      </c>
      <c r="K136" s="143">
        <v>4736932</v>
      </c>
      <c r="L136" s="52">
        <v>1</v>
      </c>
      <c r="M136" s="46">
        <v>34000</v>
      </c>
      <c r="N136" s="48">
        <f t="shared" si="7"/>
        <v>34000</v>
      </c>
      <c r="O136" s="45" t="s">
        <v>138</v>
      </c>
      <c r="P136" s="45" t="s">
        <v>382</v>
      </c>
    </row>
    <row r="137" spans="1:17">
      <c r="A137" s="17">
        <v>2</v>
      </c>
      <c r="B137" s="135">
        <v>50103</v>
      </c>
      <c r="C137" s="17">
        <f t="shared" ref="C137:C199" si="10">ROUND(B137/10000,0)</f>
        <v>5</v>
      </c>
      <c r="D137" s="14" t="str">
        <f>+VLOOKUP(C137,EstructuraCostos!$A$5:$B$146,2)</f>
        <v>Generales</v>
      </c>
      <c r="E137" s="21">
        <f t="shared" si="8"/>
        <v>50103</v>
      </c>
      <c r="F137" s="17" t="str">
        <f>+IF(C137&gt;2,VLOOKUP(C137,EstructuraCostos!$A$65:$B$170,2),VLOOKUP(E137,EstructuraCostos!$A$5:$B$60,2))</f>
        <v>Generales</v>
      </c>
      <c r="G137" s="17" t="str">
        <f>+VLOOKUP(B137,EstructuraCostos!$B$5:$C$146,2)</f>
        <v xml:space="preserve">Mantenimiento Cercos </v>
      </c>
      <c r="H137" s="58">
        <v>43486</v>
      </c>
      <c r="I137" s="17">
        <f t="shared" ref="I137:I199" si="11">+WEEKNUM(H137,2)</f>
        <v>4</v>
      </c>
      <c r="J137" s="84" t="s">
        <v>242</v>
      </c>
      <c r="K137" s="83">
        <v>4335739</v>
      </c>
      <c r="L137" s="52">
        <v>1</v>
      </c>
      <c r="M137" s="46">
        <v>34000</v>
      </c>
      <c r="N137" s="48">
        <f t="shared" ref="N137:N199" si="12">+L137*M137</f>
        <v>34000</v>
      </c>
      <c r="O137" s="45" t="s">
        <v>138</v>
      </c>
      <c r="P137" s="45" t="s">
        <v>357</v>
      </c>
    </row>
    <row r="138" spans="1:17">
      <c r="A138" s="17">
        <v>3</v>
      </c>
      <c r="B138" s="135">
        <v>10501</v>
      </c>
      <c r="C138" s="17">
        <f t="shared" si="10"/>
        <v>1</v>
      </c>
      <c r="D138" s="14" t="str">
        <f>+VLOOKUP(C138,EstructuraCostos!$A$5:$B$146,2)</f>
        <v>Levante_y_Ceba</v>
      </c>
      <c r="E138" s="21">
        <f t="shared" si="8"/>
        <v>10500</v>
      </c>
      <c r="F138" s="17" t="str">
        <f>+IF(C138&gt;2,VLOOKUP(C138,EstructuraCostos!$A$65:$B$170,2),VLOOKUP(E138,EstructuraCostos!$A$5:$B$60,2))</f>
        <v>Movimiento_de_Ganado1</v>
      </c>
      <c r="G138" s="17" t="str">
        <f>+VLOOKUP(B138,EstructuraCostos!$B$5:$C$146,2)</f>
        <v>Manejo de Ganados</v>
      </c>
      <c r="H138" s="58">
        <v>43486</v>
      </c>
      <c r="I138" s="17">
        <f t="shared" si="11"/>
        <v>4</v>
      </c>
      <c r="J138" s="1" t="s">
        <v>243</v>
      </c>
      <c r="K138" s="83">
        <v>3663605</v>
      </c>
      <c r="L138" s="52">
        <v>1</v>
      </c>
      <c r="M138" s="46">
        <v>36000</v>
      </c>
      <c r="N138" s="48">
        <f t="shared" si="12"/>
        <v>36000</v>
      </c>
      <c r="O138" s="45" t="s">
        <v>252</v>
      </c>
      <c r="P138" s="45" t="s">
        <v>128</v>
      </c>
      <c r="Q138" s="1" t="s">
        <v>125</v>
      </c>
    </row>
    <row r="139" spans="1:17">
      <c r="A139" s="17">
        <v>4</v>
      </c>
      <c r="B139" s="135">
        <v>90101</v>
      </c>
      <c r="C139" s="17">
        <f t="shared" si="10"/>
        <v>9</v>
      </c>
      <c r="D139" s="14" t="str">
        <f>+VLOOKUP(C139,EstructuraCostos!$A$5:$B$146,2)</f>
        <v>Hacienda</v>
      </c>
      <c r="E139" s="21">
        <f t="shared" si="8"/>
        <v>90101</v>
      </c>
      <c r="F139" s="17" t="str">
        <f>+IF(C139&gt;2,VLOOKUP(C139,EstructuraCostos!$A$65:$B$170,2),VLOOKUP(E139,EstructuraCostos!$A$5:$B$60,2))</f>
        <v>Hacienda</v>
      </c>
      <c r="G139" s="17" t="str">
        <f>+VLOOKUP(B139,EstructuraCostos!$B$5:$C$146,2)</f>
        <v>Salarios</v>
      </c>
      <c r="H139" s="58">
        <v>43486</v>
      </c>
      <c r="I139" s="17">
        <f t="shared" si="11"/>
        <v>4</v>
      </c>
      <c r="J139" s="1" t="s">
        <v>244</v>
      </c>
      <c r="K139" s="83">
        <v>18412636</v>
      </c>
      <c r="L139" s="52">
        <v>1</v>
      </c>
      <c r="M139" s="46">
        <v>38000</v>
      </c>
      <c r="N139" s="48">
        <f t="shared" si="12"/>
        <v>38000</v>
      </c>
      <c r="O139" s="45" t="s">
        <v>153</v>
      </c>
      <c r="P139" s="45" t="s">
        <v>147</v>
      </c>
    </row>
    <row r="140" spans="1:17">
      <c r="A140" s="17">
        <v>5</v>
      </c>
      <c r="B140" s="135">
        <v>10501</v>
      </c>
      <c r="C140" s="17">
        <f t="shared" si="10"/>
        <v>1</v>
      </c>
      <c r="D140" s="14" t="str">
        <f>+VLOOKUP(C140,EstructuraCostos!$A$5:$B$146,2)</f>
        <v>Levante_y_Ceba</v>
      </c>
      <c r="E140" s="21">
        <f t="shared" si="8"/>
        <v>10500</v>
      </c>
      <c r="F140" s="17" t="str">
        <f>+IF(C140&gt;2,VLOOKUP(C140,EstructuraCostos!$A$65:$B$170,2),VLOOKUP(E140,EstructuraCostos!$A$5:$B$60,2))</f>
        <v>Movimiento_de_Ganado1</v>
      </c>
      <c r="G140" s="17" t="str">
        <f>+VLOOKUP(B140,EstructuraCostos!$B$5:$C$146,2)</f>
        <v>Manejo de Ganados</v>
      </c>
      <c r="H140" s="58">
        <v>43486</v>
      </c>
      <c r="I140" s="17">
        <f t="shared" si="11"/>
        <v>4</v>
      </c>
      <c r="J140" s="45" t="s">
        <v>245</v>
      </c>
      <c r="K140" s="51">
        <v>1023702269</v>
      </c>
      <c r="L140" s="52">
        <v>1</v>
      </c>
      <c r="M140" s="46">
        <v>38000</v>
      </c>
      <c r="N140" s="48">
        <f t="shared" si="12"/>
        <v>38000</v>
      </c>
      <c r="O140" s="45" t="s">
        <v>126</v>
      </c>
      <c r="P140" s="45" t="s">
        <v>128</v>
      </c>
      <c r="Q140" s="1" t="s">
        <v>185</v>
      </c>
    </row>
    <row r="141" spans="1:17">
      <c r="A141" s="17">
        <v>6</v>
      </c>
      <c r="B141" s="135">
        <v>10501</v>
      </c>
      <c r="C141" s="17">
        <f t="shared" si="10"/>
        <v>1</v>
      </c>
      <c r="D141" s="14" t="str">
        <f>+VLOOKUP(C141,EstructuraCostos!$A$5:$B$146,2)</f>
        <v>Levante_y_Ceba</v>
      </c>
      <c r="E141" s="21">
        <f t="shared" si="8"/>
        <v>10500</v>
      </c>
      <c r="F141" s="17" t="str">
        <f>+IF(C141&gt;2,VLOOKUP(C141,EstructuraCostos!$A$65:$B$170,2),VLOOKUP(E141,EstructuraCostos!$A$5:$B$60,2))</f>
        <v>Movimiento_de_Ganado1</v>
      </c>
      <c r="G141" s="17" t="str">
        <f>+VLOOKUP(B141,EstructuraCostos!$B$5:$C$146,2)</f>
        <v>Manejo de Ganados</v>
      </c>
      <c r="H141" s="58">
        <v>43486</v>
      </c>
      <c r="I141" s="17">
        <f t="shared" si="11"/>
        <v>4</v>
      </c>
      <c r="J141" s="45" t="s">
        <v>246</v>
      </c>
      <c r="K141" s="51">
        <v>1097399254</v>
      </c>
      <c r="L141" s="52">
        <v>1</v>
      </c>
      <c r="M141" s="46">
        <v>34000</v>
      </c>
      <c r="N141" s="48">
        <f t="shared" si="12"/>
        <v>34000</v>
      </c>
      <c r="O141" s="45" t="s">
        <v>126</v>
      </c>
      <c r="P141" s="45" t="s">
        <v>128</v>
      </c>
      <c r="Q141" s="1" t="s">
        <v>185</v>
      </c>
    </row>
    <row r="142" spans="1:17">
      <c r="A142" s="17">
        <v>7</v>
      </c>
      <c r="B142" s="135">
        <v>90106</v>
      </c>
      <c r="C142" s="17">
        <f t="shared" si="10"/>
        <v>9</v>
      </c>
      <c r="D142" s="14" t="str">
        <f>+VLOOKUP(C142,EstructuraCostos!$A$5:$B$146,2)</f>
        <v>Hacienda</v>
      </c>
      <c r="E142" s="21">
        <f t="shared" si="8"/>
        <v>90106</v>
      </c>
      <c r="F142" s="17" t="str">
        <f>+IF(C142&gt;2,VLOOKUP(C142,EstructuraCostos!$A$65:$B$170,2),VLOOKUP(E142,EstructuraCostos!$A$5:$B$60,2))</f>
        <v>Hacienda</v>
      </c>
      <c r="G142" s="17" t="str">
        <f>+VLOOKUP(B142,EstructuraCostos!$B$5:$C$146,2)</f>
        <v>Mejoras</v>
      </c>
      <c r="H142" s="58">
        <v>43486</v>
      </c>
      <c r="I142" s="17">
        <f t="shared" si="11"/>
        <v>4</v>
      </c>
      <c r="J142" s="45" t="s">
        <v>379</v>
      </c>
      <c r="K142" s="83">
        <v>1097720654</v>
      </c>
      <c r="L142" s="52">
        <v>1</v>
      </c>
      <c r="M142" s="46">
        <v>34000</v>
      </c>
      <c r="N142" s="48">
        <f t="shared" si="12"/>
        <v>34000</v>
      </c>
      <c r="O142" s="45" t="s">
        <v>380</v>
      </c>
      <c r="P142" s="45" t="s">
        <v>381</v>
      </c>
    </row>
    <row r="143" spans="1:17">
      <c r="A143" s="17">
        <v>8</v>
      </c>
      <c r="B143" s="135">
        <v>50103</v>
      </c>
      <c r="C143" s="17">
        <f t="shared" si="10"/>
        <v>5</v>
      </c>
      <c r="D143" s="14" t="str">
        <f>+VLOOKUP(C143,EstructuraCostos!$A$5:$B$146,2)</f>
        <v>Generales</v>
      </c>
      <c r="E143" s="21">
        <f t="shared" si="8"/>
        <v>50103</v>
      </c>
      <c r="F143" s="17" t="str">
        <f>+IF(C143&gt;2,VLOOKUP(C143,EstructuraCostos!$A$65:$B$170,2),VLOOKUP(E143,EstructuraCostos!$A$5:$B$60,2))</f>
        <v>Generales</v>
      </c>
      <c r="G143" s="17" t="str">
        <f>+VLOOKUP(B143,EstructuraCostos!$B$5:$C$146,2)</f>
        <v xml:space="preserve">Mantenimiento Cercos </v>
      </c>
      <c r="H143" s="58">
        <v>43487</v>
      </c>
      <c r="I143" s="17">
        <f t="shared" si="11"/>
        <v>4</v>
      </c>
      <c r="J143" s="84" t="s">
        <v>241</v>
      </c>
      <c r="K143" s="143">
        <v>4736932</v>
      </c>
      <c r="L143" s="52">
        <v>1</v>
      </c>
      <c r="M143" s="46">
        <v>34000</v>
      </c>
      <c r="N143" s="48">
        <f t="shared" si="12"/>
        <v>34000</v>
      </c>
      <c r="O143" s="45" t="s">
        <v>138</v>
      </c>
      <c r="P143" s="45" t="s">
        <v>383</v>
      </c>
    </row>
    <row r="144" spans="1:17">
      <c r="A144" s="17">
        <v>9</v>
      </c>
      <c r="B144" s="135">
        <v>50103</v>
      </c>
      <c r="C144" s="17">
        <f t="shared" si="10"/>
        <v>5</v>
      </c>
      <c r="D144" s="14" t="str">
        <f>+VLOOKUP(C144,EstructuraCostos!$A$5:$B$146,2)</f>
        <v>Generales</v>
      </c>
      <c r="E144" s="21">
        <f t="shared" si="8"/>
        <v>50103</v>
      </c>
      <c r="F144" s="17" t="str">
        <f>+IF(C144&gt;2,VLOOKUP(C144,EstructuraCostos!$A$65:$B$170,2),VLOOKUP(E144,EstructuraCostos!$A$5:$B$60,2))</f>
        <v>Generales</v>
      </c>
      <c r="G144" s="17" t="str">
        <f>+VLOOKUP(B144,EstructuraCostos!$B$5:$C$146,2)</f>
        <v xml:space="preserve">Mantenimiento Cercos </v>
      </c>
      <c r="H144" s="58">
        <v>43487</v>
      </c>
      <c r="I144" s="17">
        <f t="shared" si="11"/>
        <v>4</v>
      </c>
      <c r="J144" s="84" t="s">
        <v>242</v>
      </c>
      <c r="K144" s="83">
        <v>4335739</v>
      </c>
      <c r="L144" s="52">
        <v>1</v>
      </c>
      <c r="M144" s="46">
        <v>34000</v>
      </c>
      <c r="N144" s="48">
        <f t="shared" si="12"/>
        <v>34000</v>
      </c>
      <c r="O144" s="45" t="s">
        <v>138</v>
      </c>
      <c r="P144" s="45" t="s">
        <v>357</v>
      </c>
    </row>
    <row r="145" spans="1:17">
      <c r="A145" s="17">
        <v>10</v>
      </c>
      <c r="B145" s="135">
        <v>10501</v>
      </c>
      <c r="C145" s="17">
        <f t="shared" si="10"/>
        <v>1</v>
      </c>
      <c r="D145" s="14" t="str">
        <f>+VLOOKUP(C145,EstructuraCostos!$A$5:$B$146,2)</f>
        <v>Levante_y_Ceba</v>
      </c>
      <c r="E145" s="21">
        <f t="shared" si="8"/>
        <v>10500</v>
      </c>
      <c r="F145" s="17" t="str">
        <f>+IF(C145&gt;2,VLOOKUP(C145,EstructuraCostos!$A$65:$B$170,2),VLOOKUP(E145,EstructuraCostos!$A$5:$B$60,2))</f>
        <v>Movimiento_de_Ganado1</v>
      </c>
      <c r="G145" s="17" t="str">
        <f>+VLOOKUP(B145,EstructuraCostos!$B$5:$C$146,2)</f>
        <v>Manejo de Ganados</v>
      </c>
      <c r="H145" s="58">
        <v>43487</v>
      </c>
      <c r="I145" s="17">
        <f t="shared" si="11"/>
        <v>4</v>
      </c>
      <c r="J145" s="1" t="s">
        <v>243</v>
      </c>
      <c r="K145" s="83">
        <v>3663605</v>
      </c>
      <c r="L145" s="52">
        <v>1</v>
      </c>
      <c r="M145" s="46">
        <v>36000</v>
      </c>
      <c r="N145" s="48">
        <f t="shared" si="12"/>
        <v>36000</v>
      </c>
      <c r="O145" s="45" t="s">
        <v>252</v>
      </c>
      <c r="P145" s="45" t="s">
        <v>128</v>
      </c>
      <c r="Q145" s="1" t="s">
        <v>125</v>
      </c>
    </row>
    <row r="146" spans="1:17">
      <c r="A146" s="17">
        <v>11</v>
      </c>
      <c r="B146" s="135">
        <v>90101</v>
      </c>
      <c r="C146" s="17">
        <f t="shared" si="10"/>
        <v>9</v>
      </c>
      <c r="D146" s="14" t="str">
        <f>+VLOOKUP(C146,EstructuraCostos!$A$5:$B$146,2)</f>
        <v>Hacienda</v>
      </c>
      <c r="E146" s="21">
        <f t="shared" si="8"/>
        <v>90101</v>
      </c>
      <c r="F146" s="17" t="str">
        <f>+IF(C146&gt;2,VLOOKUP(C146,EstructuraCostos!$A$65:$B$170,2),VLOOKUP(E146,EstructuraCostos!$A$5:$B$60,2))</f>
        <v>Hacienda</v>
      </c>
      <c r="G146" s="17" t="str">
        <f>+VLOOKUP(B146,EstructuraCostos!$B$5:$C$146,2)</f>
        <v>Salarios</v>
      </c>
      <c r="H146" s="58">
        <v>43487</v>
      </c>
      <c r="I146" s="17">
        <f t="shared" si="11"/>
        <v>4</v>
      </c>
      <c r="J146" s="1" t="s">
        <v>244</v>
      </c>
      <c r="K146" s="83">
        <v>18412636</v>
      </c>
      <c r="L146" s="52">
        <v>1</v>
      </c>
      <c r="M146" s="46">
        <v>38000</v>
      </c>
      <c r="N146" s="48">
        <f t="shared" si="12"/>
        <v>38000</v>
      </c>
      <c r="O146" s="45" t="s">
        <v>153</v>
      </c>
      <c r="P146" s="45" t="s">
        <v>147</v>
      </c>
    </row>
    <row r="147" spans="1:17">
      <c r="A147" s="17">
        <v>12</v>
      </c>
      <c r="B147" s="135">
        <v>10501</v>
      </c>
      <c r="C147" s="17">
        <f t="shared" si="10"/>
        <v>1</v>
      </c>
      <c r="D147" s="14" t="str">
        <f>+VLOOKUP(C147,EstructuraCostos!$A$5:$B$146,2)</f>
        <v>Levante_y_Ceba</v>
      </c>
      <c r="E147" s="21">
        <f t="shared" si="8"/>
        <v>10500</v>
      </c>
      <c r="F147" s="17" t="str">
        <f>+IF(C147&gt;2,VLOOKUP(C147,EstructuraCostos!$A$65:$B$170,2),VLOOKUP(E147,EstructuraCostos!$A$5:$B$60,2))</f>
        <v>Movimiento_de_Ganado1</v>
      </c>
      <c r="G147" s="17" t="str">
        <f>+VLOOKUP(B147,EstructuraCostos!$B$5:$C$146,2)</f>
        <v>Manejo de Ganados</v>
      </c>
      <c r="H147" s="58">
        <v>43487</v>
      </c>
      <c r="I147" s="17">
        <f t="shared" si="11"/>
        <v>4</v>
      </c>
      <c r="J147" s="45" t="s">
        <v>245</v>
      </c>
      <c r="K147" s="51">
        <v>1023702269</v>
      </c>
      <c r="L147" s="52">
        <v>1</v>
      </c>
      <c r="M147" s="46">
        <v>38000</v>
      </c>
      <c r="N147" s="48">
        <f t="shared" si="12"/>
        <v>38000</v>
      </c>
      <c r="O147" s="45" t="s">
        <v>125</v>
      </c>
      <c r="P147" s="45" t="s">
        <v>128</v>
      </c>
    </row>
    <row r="148" spans="1:17">
      <c r="A148" s="17">
        <v>9</v>
      </c>
      <c r="B148" s="135">
        <v>10501</v>
      </c>
      <c r="C148" s="17">
        <f t="shared" si="10"/>
        <v>1</v>
      </c>
      <c r="D148" s="14" t="str">
        <f>+VLOOKUP(C148,EstructuraCostos!$A$5:$B$146,2)</f>
        <v>Levante_y_Ceba</v>
      </c>
      <c r="E148" s="21">
        <f t="shared" si="8"/>
        <v>10500</v>
      </c>
      <c r="F148" s="17" t="str">
        <f>+IF(C148&gt;2,VLOOKUP(C148,EstructuraCostos!$A$65:$B$170,2),VLOOKUP(E148,EstructuraCostos!$A$5:$B$60,2))</f>
        <v>Movimiento_de_Ganado1</v>
      </c>
      <c r="G148" s="17" t="str">
        <f>+VLOOKUP(B148,EstructuraCostos!$B$5:$C$146,2)</f>
        <v>Manejo de Ganados</v>
      </c>
      <c r="H148" s="58">
        <v>43487</v>
      </c>
      <c r="I148" s="17">
        <f t="shared" si="11"/>
        <v>4</v>
      </c>
      <c r="J148" s="45" t="s">
        <v>246</v>
      </c>
      <c r="K148" s="51">
        <v>1097399254</v>
      </c>
      <c r="L148" s="52">
        <v>1</v>
      </c>
      <c r="M148" s="46">
        <v>34000</v>
      </c>
      <c r="N148" s="48">
        <f t="shared" si="12"/>
        <v>34000</v>
      </c>
      <c r="O148" s="45" t="s">
        <v>138</v>
      </c>
      <c r="P148" s="45" t="s">
        <v>290</v>
      </c>
    </row>
    <row r="149" spans="1:17">
      <c r="A149" s="17">
        <v>10</v>
      </c>
      <c r="B149" s="135">
        <v>90106</v>
      </c>
      <c r="C149" s="17">
        <f t="shared" si="10"/>
        <v>9</v>
      </c>
      <c r="D149" s="14" t="str">
        <f>+VLOOKUP(C149,EstructuraCostos!$A$5:$B$146,2)</f>
        <v>Hacienda</v>
      </c>
      <c r="E149" s="21">
        <f t="shared" si="8"/>
        <v>90106</v>
      </c>
      <c r="F149" s="17" t="str">
        <f>+IF(C149&gt;2,VLOOKUP(C149,EstructuraCostos!$A$65:$B$170,2),VLOOKUP(E149,EstructuraCostos!$A$5:$B$60,2))</f>
        <v>Hacienda</v>
      </c>
      <c r="G149" s="17" t="str">
        <f>+VLOOKUP(B149,EstructuraCostos!$B$5:$C$146,2)</f>
        <v>Mejoras</v>
      </c>
      <c r="H149" s="58">
        <v>43487</v>
      </c>
      <c r="I149" s="17">
        <f t="shared" si="11"/>
        <v>4</v>
      </c>
      <c r="J149" s="45" t="s">
        <v>379</v>
      </c>
      <c r="K149" s="83">
        <v>1097720654</v>
      </c>
      <c r="L149" s="52">
        <v>1</v>
      </c>
      <c r="M149" s="46">
        <v>34000</v>
      </c>
      <c r="N149" s="48">
        <f t="shared" si="12"/>
        <v>34000</v>
      </c>
      <c r="O149" s="45" t="s">
        <v>380</v>
      </c>
      <c r="P149" s="45" t="s">
        <v>381</v>
      </c>
    </row>
    <row r="150" spans="1:17">
      <c r="A150" s="17">
        <v>11</v>
      </c>
      <c r="B150" s="135">
        <v>50103</v>
      </c>
      <c r="C150" s="17">
        <f t="shared" si="10"/>
        <v>5</v>
      </c>
      <c r="D150" s="14" t="str">
        <f>+VLOOKUP(C150,EstructuraCostos!$A$5:$B$146,2)</f>
        <v>Generales</v>
      </c>
      <c r="E150" s="21">
        <f t="shared" si="8"/>
        <v>50103</v>
      </c>
      <c r="F150" s="17" t="str">
        <f>+IF(C150&gt;2,VLOOKUP(C150,EstructuraCostos!$A$65:$B$170,2),VLOOKUP(E150,EstructuraCostos!$A$5:$B$60,2))</f>
        <v>Generales</v>
      </c>
      <c r="G150" s="17" t="str">
        <f>+VLOOKUP(B150,EstructuraCostos!$B$5:$C$146,2)</f>
        <v xml:space="preserve">Mantenimiento Cercos </v>
      </c>
      <c r="H150" s="58">
        <v>43488</v>
      </c>
      <c r="I150" s="17">
        <f t="shared" si="11"/>
        <v>4</v>
      </c>
      <c r="J150" s="84" t="s">
        <v>241</v>
      </c>
      <c r="K150" s="143">
        <v>4736932</v>
      </c>
      <c r="L150" s="52">
        <v>1</v>
      </c>
      <c r="M150" s="46">
        <v>34000</v>
      </c>
      <c r="N150" s="48">
        <f t="shared" si="12"/>
        <v>34000</v>
      </c>
    </row>
    <row r="151" spans="1:17">
      <c r="A151" s="17">
        <v>12</v>
      </c>
      <c r="B151" s="135">
        <v>50103</v>
      </c>
      <c r="C151" s="17">
        <f t="shared" si="10"/>
        <v>5</v>
      </c>
      <c r="D151" s="14" t="str">
        <f>+VLOOKUP(C151,EstructuraCostos!$A$5:$B$146,2)</f>
        <v>Generales</v>
      </c>
      <c r="E151" s="21">
        <f t="shared" si="8"/>
        <v>50103</v>
      </c>
      <c r="F151" s="17" t="str">
        <f>+IF(C151&gt;2,VLOOKUP(C151,EstructuraCostos!$A$65:$B$170,2),VLOOKUP(E151,EstructuraCostos!$A$5:$B$60,2))</f>
        <v>Generales</v>
      </c>
      <c r="G151" s="17" t="str">
        <f>+VLOOKUP(B151,EstructuraCostos!$B$5:$C$146,2)</f>
        <v xml:space="preserve">Mantenimiento Cercos </v>
      </c>
      <c r="H151" s="58">
        <v>43488</v>
      </c>
      <c r="I151" s="17">
        <f t="shared" si="11"/>
        <v>4</v>
      </c>
      <c r="J151" s="84" t="s">
        <v>242</v>
      </c>
      <c r="K151" s="83">
        <v>4335739</v>
      </c>
      <c r="L151" s="52">
        <v>1</v>
      </c>
      <c r="M151" s="46">
        <v>34000</v>
      </c>
      <c r="N151" s="48">
        <f t="shared" si="12"/>
        <v>34000</v>
      </c>
    </row>
    <row r="152" spans="1:17">
      <c r="A152" s="17">
        <v>13</v>
      </c>
      <c r="B152" s="135">
        <v>10501</v>
      </c>
      <c r="C152" s="17">
        <f t="shared" si="10"/>
        <v>1</v>
      </c>
      <c r="D152" s="14" t="str">
        <f>+VLOOKUP(C152,EstructuraCostos!$A$5:$B$146,2)</f>
        <v>Levante_y_Ceba</v>
      </c>
      <c r="E152" s="21">
        <f t="shared" si="8"/>
        <v>10500</v>
      </c>
      <c r="F152" s="17" t="str">
        <f>+IF(C152&gt;2,VLOOKUP(C152,EstructuraCostos!$A$65:$B$170,2),VLOOKUP(E152,EstructuraCostos!$A$5:$B$60,2))</f>
        <v>Movimiento_de_Ganado1</v>
      </c>
      <c r="G152" s="17" t="str">
        <f>+VLOOKUP(B152,EstructuraCostos!$B$5:$C$146,2)</f>
        <v>Manejo de Ganados</v>
      </c>
      <c r="H152" s="58">
        <v>43488</v>
      </c>
      <c r="I152" s="17">
        <f t="shared" si="11"/>
        <v>4</v>
      </c>
      <c r="J152" s="1" t="s">
        <v>243</v>
      </c>
      <c r="K152" s="83">
        <v>3663605</v>
      </c>
      <c r="L152" s="52">
        <v>1</v>
      </c>
      <c r="M152" s="46">
        <v>36000</v>
      </c>
      <c r="N152" s="48">
        <f t="shared" si="12"/>
        <v>36000</v>
      </c>
    </row>
    <row r="153" spans="1:17">
      <c r="A153" s="17">
        <v>14</v>
      </c>
      <c r="B153" s="135">
        <v>90101</v>
      </c>
      <c r="C153" s="17">
        <f t="shared" si="10"/>
        <v>9</v>
      </c>
      <c r="D153" s="14" t="str">
        <f>+VLOOKUP(C153,EstructuraCostos!$A$5:$B$146,2)</f>
        <v>Hacienda</v>
      </c>
      <c r="E153" s="21">
        <f t="shared" ref="E153:E216" si="13">IF(C153&gt;2,ROUND(B153/1,0),ROUND(B153/10,0)*10)</f>
        <v>90101</v>
      </c>
      <c r="F153" s="17" t="str">
        <f>+IF(C153&gt;2,VLOOKUP(C153,EstructuraCostos!$A$65:$B$170,2),VLOOKUP(E153,EstructuraCostos!$A$5:$B$60,2))</f>
        <v>Hacienda</v>
      </c>
      <c r="G153" s="17" t="str">
        <f>+VLOOKUP(B153,EstructuraCostos!$B$5:$C$146,2)</f>
        <v>Salarios</v>
      </c>
      <c r="H153" s="58">
        <v>43488</v>
      </c>
      <c r="I153" s="17">
        <f t="shared" si="11"/>
        <v>4</v>
      </c>
      <c r="J153" s="1" t="s">
        <v>244</v>
      </c>
      <c r="K153" s="83">
        <v>18412636</v>
      </c>
      <c r="L153" s="52">
        <v>1</v>
      </c>
      <c r="M153" s="46">
        <v>38000</v>
      </c>
      <c r="N153" s="48">
        <f t="shared" si="12"/>
        <v>38000</v>
      </c>
    </row>
    <row r="154" spans="1:17">
      <c r="A154" s="17">
        <v>15</v>
      </c>
      <c r="B154" s="135">
        <v>10501</v>
      </c>
      <c r="C154" s="17">
        <f t="shared" si="10"/>
        <v>1</v>
      </c>
      <c r="D154" s="14" t="str">
        <f>+VLOOKUP(C154,EstructuraCostos!$A$5:$B$146,2)</f>
        <v>Levante_y_Ceba</v>
      </c>
      <c r="E154" s="21">
        <f t="shared" si="13"/>
        <v>10500</v>
      </c>
      <c r="F154" s="17" t="str">
        <f>+IF(C154&gt;2,VLOOKUP(C154,EstructuraCostos!$A$65:$B$170,2),VLOOKUP(E154,EstructuraCostos!$A$5:$B$60,2))</f>
        <v>Movimiento_de_Ganado1</v>
      </c>
      <c r="G154" s="17" t="str">
        <f>+VLOOKUP(B154,EstructuraCostos!$B$5:$C$146,2)</f>
        <v>Manejo de Ganados</v>
      </c>
      <c r="H154" s="58">
        <v>43488</v>
      </c>
      <c r="I154" s="17">
        <f t="shared" si="11"/>
        <v>4</v>
      </c>
      <c r="J154" s="45" t="s">
        <v>245</v>
      </c>
      <c r="K154" s="51">
        <v>1023702269</v>
      </c>
      <c r="L154" s="52">
        <v>1</v>
      </c>
      <c r="M154" s="46">
        <v>38000</v>
      </c>
      <c r="N154" s="48">
        <f t="shared" ref="N154:N167" si="14">+L154*M154</f>
        <v>38000</v>
      </c>
    </row>
    <row r="155" spans="1:17">
      <c r="A155" s="17">
        <v>16</v>
      </c>
      <c r="B155" s="135">
        <v>10501</v>
      </c>
      <c r="C155" s="17">
        <f t="shared" si="10"/>
        <v>1</v>
      </c>
      <c r="D155" s="14" t="str">
        <f>+VLOOKUP(C155,EstructuraCostos!$A$5:$B$146,2)</f>
        <v>Levante_y_Ceba</v>
      </c>
      <c r="E155" s="21">
        <f t="shared" si="13"/>
        <v>10500</v>
      </c>
      <c r="F155" s="17" t="str">
        <f>+IF(C155&gt;2,VLOOKUP(C155,EstructuraCostos!$A$65:$B$170,2),VLOOKUP(E155,EstructuraCostos!$A$5:$B$60,2))</f>
        <v>Movimiento_de_Ganado1</v>
      </c>
      <c r="G155" s="17" t="str">
        <f>+VLOOKUP(B155,EstructuraCostos!$B$5:$C$146,2)</f>
        <v>Manejo de Ganados</v>
      </c>
      <c r="H155" s="58">
        <v>43488</v>
      </c>
      <c r="I155" s="17">
        <f t="shared" si="11"/>
        <v>4</v>
      </c>
      <c r="J155" s="45" t="s">
        <v>246</v>
      </c>
      <c r="K155" s="51">
        <v>1097399254</v>
      </c>
      <c r="L155" s="52">
        <v>1</v>
      </c>
      <c r="M155" s="46">
        <v>34000</v>
      </c>
      <c r="N155" s="48">
        <f t="shared" si="14"/>
        <v>34000</v>
      </c>
    </row>
    <row r="156" spans="1:17">
      <c r="A156" s="17">
        <v>17</v>
      </c>
      <c r="B156" s="135">
        <v>90106</v>
      </c>
      <c r="C156" s="17">
        <f t="shared" si="10"/>
        <v>9</v>
      </c>
      <c r="D156" s="14" t="str">
        <f>+VLOOKUP(C156,EstructuraCostos!$A$5:$B$146,2)</f>
        <v>Hacienda</v>
      </c>
      <c r="E156" s="21">
        <f t="shared" si="13"/>
        <v>90106</v>
      </c>
      <c r="F156" s="17" t="str">
        <f>+IF(C156&gt;2,VLOOKUP(C156,EstructuraCostos!$A$65:$B$170,2),VLOOKUP(E156,EstructuraCostos!$A$5:$B$60,2))</f>
        <v>Hacienda</v>
      </c>
      <c r="G156" s="17" t="str">
        <f>+VLOOKUP(B156,EstructuraCostos!$B$5:$C$146,2)</f>
        <v>Mejoras</v>
      </c>
      <c r="H156" s="58">
        <v>43488</v>
      </c>
      <c r="I156" s="17">
        <f t="shared" si="11"/>
        <v>4</v>
      </c>
      <c r="J156" s="45" t="s">
        <v>379</v>
      </c>
      <c r="K156" s="83">
        <v>1097720654</v>
      </c>
      <c r="L156" s="52">
        <v>1</v>
      </c>
      <c r="M156" s="46">
        <v>34000</v>
      </c>
      <c r="N156" s="48">
        <f t="shared" si="14"/>
        <v>34000</v>
      </c>
    </row>
    <row r="157" spans="1:17">
      <c r="A157" s="17">
        <v>18</v>
      </c>
      <c r="C157" s="17">
        <f t="shared" si="10"/>
        <v>0</v>
      </c>
      <c r="D157" s="14" t="e">
        <f>+VLOOKUP(C157,EstructuraCostos!$A$5:$B$146,2)</f>
        <v>#N/A</v>
      </c>
      <c r="E157" s="21">
        <f t="shared" si="13"/>
        <v>0</v>
      </c>
      <c r="F157" s="17" t="e">
        <f>+IF(C157&gt;2,VLOOKUP(C157,EstructuraCostos!$A$65:$B$170,2),VLOOKUP(E157,EstructuraCostos!$A$5:$B$60,2))</f>
        <v>#N/A</v>
      </c>
      <c r="G157" s="17" t="e">
        <f>+VLOOKUP(B157,EstructuraCostos!$B$5:$C$146,2)</f>
        <v>#N/A</v>
      </c>
      <c r="H157" s="58">
        <v>43488</v>
      </c>
      <c r="I157" s="17">
        <f t="shared" si="11"/>
        <v>4</v>
      </c>
      <c r="J157" s="45" t="s">
        <v>298</v>
      </c>
      <c r="K157" s="275"/>
      <c r="L157" s="52">
        <v>21</v>
      </c>
      <c r="M157" s="186" t="s">
        <v>299</v>
      </c>
      <c r="N157" s="48"/>
      <c r="O157" s="45" t="s">
        <v>393</v>
      </c>
      <c r="P157" s="45" t="s">
        <v>384</v>
      </c>
    </row>
    <row r="158" spans="1:17">
      <c r="A158" s="17">
        <v>19</v>
      </c>
      <c r="C158" s="17">
        <f t="shared" si="10"/>
        <v>0</v>
      </c>
      <c r="D158" s="14" t="e">
        <f>+VLOOKUP(C158,EstructuraCostos!$A$5:$B$146,2)</f>
        <v>#N/A</v>
      </c>
      <c r="E158" s="21">
        <f t="shared" si="13"/>
        <v>0</v>
      </c>
      <c r="F158" s="17" t="e">
        <f>+IF(C158&gt;2,VLOOKUP(C158,EstructuraCostos!$A$65:$B$170,2),VLOOKUP(E158,EstructuraCostos!$A$5:$B$60,2))</f>
        <v>#N/A</v>
      </c>
      <c r="G158" s="17" t="e">
        <f>+VLOOKUP(B158,EstructuraCostos!$B$5:$C$146,2)</f>
        <v>#N/A</v>
      </c>
      <c r="H158" s="58">
        <v>43488</v>
      </c>
      <c r="I158" s="17">
        <f t="shared" si="11"/>
        <v>4</v>
      </c>
      <c r="J158" s="45" t="s">
        <v>298</v>
      </c>
      <c r="K158" s="275"/>
      <c r="L158" s="52">
        <v>42</v>
      </c>
      <c r="M158" s="186" t="s">
        <v>299</v>
      </c>
      <c r="N158" s="48"/>
      <c r="O158" s="45" t="s">
        <v>394</v>
      </c>
      <c r="P158" s="45" t="s">
        <v>302</v>
      </c>
    </row>
    <row r="159" spans="1:17">
      <c r="A159" s="17">
        <v>20</v>
      </c>
      <c r="C159" s="17">
        <f t="shared" si="10"/>
        <v>0</v>
      </c>
      <c r="D159" s="14" t="e">
        <f>+VLOOKUP(C159,EstructuraCostos!$A$5:$B$146,2)</f>
        <v>#N/A</v>
      </c>
      <c r="E159" s="21">
        <f t="shared" si="13"/>
        <v>0</v>
      </c>
      <c r="F159" s="17" t="e">
        <f>+IF(C159&gt;2,VLOOKUP(C159,EstructuraCostos!$A$65:$B$170,2),VLOOKUP(E159,EstructuraCostos!$A$5:$B$60,2))</f>
        <v>#N/A</v>
      </c>
      <c r="G159" s="17" t="e">
        <f>+VLOOKUP(B159,EstructuraCostos!$B$5:$C$146,2)</f>
        <v>#N/A</v>
      </c>
      <c r="H159" s="58">
        <v>43488</v>
      </c>
      <c r="I159" s="17">
        <f t="shared" si="11"/>
        <v>4</v>
      </c>
      <c r="J159" s="45" t="s">
        <v>298</v>
      </c>
      <c r="K159" s="275"/>
      <c r="L159" s="52">
        <v>19</v>
      </c>
      <c r="M159" s="186" t="s">
        <v>299</v>
      </c>
      <c r="N159" s="48"/>
      <c r="O159" s="45" t="s">
        <v>395</v>
      </c>
      <c r="P159" s="45" t="s">
        <v>385</v>
      </c>
    </row>
    <row r="160" spans="1:17">
      <c r="A160" s="17">
        <v>21</v>
      </c>
      <c r="C160" s="17">
        <f t="shared" si="10"/>
        <v>0</v>
      </c>
      <c r="D160" s="14" t="e">
        <f>+VLOOKUP(C160,EstructuraCostos!$A$5:$B$146,2)</f>
        <v>#N/A</v>
      </c>
      <c r="E160" s="21">
        <f t="shared" si="13"/>
        <v>0</v>
      </c>
      <c r="F160" s="17" t="e">
        <f>+IF(C160&gt;2,VLOOKUP(C160,EstructuraCostos!$A$65:$B$170,2),VLOOKUP(E160,EstructuraCostos!$A$5:$B$60,2))</f>
        <v>#N/A</v>
      </c>
      <c r="G160" s="17" t="e">
        <f>+VLOOKUP(B160,EstructuraCostos!$B$5:$C$146,2)</f>
        <v>#N/A</v>
      </c>
      <c r="H160" s="58">
        <v>43488</v>
      </c>
      <c r="I160" s="17">
        <f t="shared" si="11"/>
        <v>4</v>
      </c>
      <c r="J160" s="45" t="s">
        <v>298</v>
      </c>
      <c r="L160" s="52" t="s">
        <v>396</v>
      </c>
      <c r="M160" s="186" t="s">
        <v>386</v>
      </c>
      <c r="N160" s="48"/>
      <c r="O160" s="45" t="s">
        <v>395</v>
      </c>
      <c r="P160" s="45" t="s">
        <v>387</v>
      </c>
    </row>
    <row r="161" spans="1:17">
      <c r="A161" s="17">
        <v>22</v>
      </c>
      <c r="B161" s="135">
        <v>50103</v>
      </c>
      <c r="C161" s="17">
        <f t="shared" si="10"/>
        <v>5</v>
      </c>
      <c r="D161" s="14" t="str">
        <f>+VLOOKUP(C161,EstructuraCostos!$A$5:$B$146,2)</f>
        <v>Generales</v>
      </c>
      <c r="E161" s="21">
        <f t="shared" si="13"/>
        <v>50103</v>
      </c>
      <c r="F161" s="17" t="str">
        <f>+IF(C161&gt;2,VLOOKUP(C161,EstructuraCostos!$A$65:$B$170,2),VLOOKUP(E161,EstructuraCostos!$A$5:$B$60,2))</f>
        <v>Generales</v>
      </c>
      <c r="G161" s="17" t="str">
        <f>+VLOOKUP(B161,EstructuraCostos!$B$5:$C$146,2)</f>
        <v xml:space="preserve">Mantenimiento Cercos </v>
      </c>
      <c r="H161" s="58">
        <v>43489</v>
      </c>
      <c r="I161" s="17">
        <f t="shared" si="11"/>
        <v>4</v>
      </c>
      <c r="J161" s="84" t="s">
        <v>241</v>
      </c>
      <c r="K161" s="143">
        <v>4736932</v>
      </c>
      <c r="L161" s="52">
        <v>1</v>
      </c>
      <c r="M161" s="46">
        <v>34000</v>
      </c>
      <c r="N161" s="48">
        <f t="shared" si="14"/>
        <v>34000</v>
      </c>
      <c r="O161" s="45" t="s">
        <v>138</v>
      </c>
      <c r="P161" s="45" t="s">
        <v>401</v>
      </c>
    </row>
    <row r="162" spans="1:17">
      <c r="A162" s="17">
        <v>23</v>
      </c>
      <c r="B162" s="135">
        <v>50103</v>
      </c>
      <c r="C162" s="17">
        <f t="shared" si="10"/>
        <v>5</v>
      </c>
      <c r="D162" s="14" t="str">
        <f>+VLOOKUP(C162,EstructuraCostos!$A$5:$B$146,2)</f>
        <v>Generales</v>
      </c>
      <c r="E162" s="21">
        <f t="shared" si="13"/>
        <v>50103</v>
      </c>
      <c r="F162" s="17" t="str">
        <f>+IF(C162&gt;2,VLOOKUP(C162,EstructuraCostos!$A$65:$B$170,2),VLOOKUP(E162,EstructuraCostos!$A$5:$B$60,2))</f>
        <v>Generales</v>
      </c>
      <c r="G162" s="17" t="str">
        <f>+VLOOKUP(B162,EstructuraCostos!$B$5:$C$146,2)</f>
        <v xml:space="preserve">Mantenimiento Cercos </v>
      </c>
      <c r="H162" s="58">
        <v>43489</v>
      </c>
      <c r="I162" s="17">
        <f t="shared" si="11"/>
        <v>4</v>
      </c>
      <c r="J162" s="84" t="s">
        <v>242</v>
      </c>
      <c r="K162" s="83">
        <v>4335739</v>
      </c>
      <c r="L162" s="52">
        <v>1</v>
      </c>
      <c r="M162" s="46">
        <v>34000</v>
      </c>
      <c r="N162" s="48">
        <f t="shared" si="14"/>
        <v>34000</v>
      </c>
      <c r="O162" s="45" t="s">
        <v>397</v>
      </c>
      <c r="P162" s="45" t="s">
        <v>185</v>
      </c>
    </row>
    <row r="163" spans="1:17">
      <c r="A163" s="17">
        <v>24</v>
      </c>
      <c r="B163" s="135">
        <v>10501</v>
      </c>
      <c r="C163" s="17">
        <f t="shared" si="10"/>
        <v>1</v>
      </c>
      <c r="D163" s="14" t="str">
        <f>+VLOOKUP(C163,EstructuraCostos!$A$5:$B$146,2)</f>
        <v>Levante_y_Ceba</v>
      </c>
      <c r="E163" s="21">
        <f t="shared" si="13"/>
        <v>10500</v>
      </c>
      <c r="F163" s="17" t="str">
        <f>+IF(C163&gt;2,VLOOKUP(C163,EstructuraCostos!$A$65:$B$170,2),VLOOKUP(E163,EstructuraCostos!$A$5:$B$60,2))</f>
        <v>Movimiento_de_Ganado1</v>
      </c>
      <c r="G163" s="17" t="str">
        <f>+VLOOKUP(B163,EstructuraCostos!$B$5:$C$146,2)</f>
        <v>Manejo de Ganados</v>
      </c>
      <c r="H163" s="58">
        <v>43489</v>
      </c>
      <c r="I163" s="17">
        <f t="shared" si="11"/>
        <v>4</v>
      </c>
      <c r="J163" s="1" t="s">
        <v>243</v>
      </c>
      <c r="K163" s="83">
        <v>3663605</v>
      </c>
      <c r="L163" s="52">
        <v>1</v>
      </c>
      <c r="M163" s="46">
        <v>36000</v>
      </c>
      <c r="N163" s="48">
        <f t="shared" si="14"/>
        <v>36000</v>
      </c>
      <c r="O163" s="45" t="s">
        <v>252</v>
      </c>
      <c r="P163" s="45" t="s">
        <v>128</v>
      </c>
      <c r="Q163" s="1" t="s">
        <v>125</v>
      </c>
    </row>
    <row r="164" spans="1:17">
      <c r="A164" s="17">
        <v>25</v>
      </c>
      <c r="B164" s="135">
        <v>90101</v>
      </c>
      <c r="C164" s="17">
        <f t="shared" si="10"/>
        <v>9</v>
      </c>
      <c r="D164" s="14" t="str">
        <f>+VLOOKUP(C164,EstructuraCostos!$A$5:$B$146,2)</f>
        <v>Hacienda</v>
      </c>
      <c r="E164" s="21">
        <f t="shared" si="13"/>
        <v>90101</v>
      </c>
      <c r="F164" s="17" t="str">
        <f>+IF(C164&gt;2,VLOOKUP(C164,EstructuraCostos!$A$65:$B$170,2),VLOOKUP(E164,EstructuraCostos!$A$5:$B$60,2))</f>
        <v>Hacienda</v>
      </c>
      <c r="G164" s="17" t="str">
        <f>+VLOOKUP(B164,EstructuraCostos!$B$5:$C$146,2)</f>
        <v>Salarios</v>
      </c>
      <c r="H164" s="58">
        <v>43489</v>
      </c>
      <c r="I164" s="17">
        <f t="shared" si="11"/>
        <v>4</v>
      </c>
      <c r="J164" s="1" t="s">
        <v>244</v>
      </c>
      <c r="K164" s="83">
        <v>18412636</v>
      </c>
      <c r="L164" s="52">
        <v>1</v>
      </c>
      <c r="M164" s="46">
        <v>38000</v>
      </c>
      <c r="N164" s="48">
        <f t="shared" si="14"/>
        <v>38000</v>
      </c>
      <c r="O164" s="45" t="s">
        <v>153</v>
      </c>
      <c r="P164" s="45" t="s">
        <v>147</v>
      </c>
    </row>
    <row r="165" spans="1:17">
      <c r="A165" s="17">
        <v>26</v>
      </c>
      <c r="B165" s="135">
        <v>50103</v>
      </c>
      <c r="C165" s="17">
        <f t="shared" si="10"/>
        <v>5</v>
      </c>
      <c r="D165" s="14" t="str">
        <f>+VLOOKUP(C165,EstructuraCostos!$A$5:$B$146,2)</f>
        <v>Generales</v>
      </c>
      <c r="E165" s="21">
        <f t="shared" si="13"/>
        <v>50103</v>
      </c>
      <c r="F165" s="17" t="str">
        <f>+IF(C165&gt;2,VLOOKUP(C165,EstructuraCostos!$A$65:$B$170,2),VLOOKUP(E165,EstructuraCostos!$A$5:$B$60,2))</f>
        <v>Generales</v>
      </c>
      <c r="G165" s="17" t="str">
        <f>+VLOOKUP(B165,EstructuraCostos!$B$5:$C$146,2)</f>
        <v xml:space="preserve">Mantenimiento Cercos </v>
      </c>
      <c r="H165" s="58">
        <v>43489</v>
      </c>
      <c r="I165" s="17">
        <f t="shared" si="11"/>
        <v>4</v>
      </c>
      <c r="J165" s="45" t="s">
        <v>245</v>
      </c>
      <c r="K165" s="51">
        <v>1023702269</v>
      </c>
      <c r="L165" s="52">
        <v>1</v>
      </c>
      <c r="M165" s="46">
        <v>38000</v>
      </c>
      <c r="N165" s="48">
        <f t="shared" si="14"/>
        <v>38000</v>
      </c>
      <c r="O165" s="45" t="s">
        <v>397</v>
      </c>
      <c r="P165" s="45" t="s">
        <v>185</v>
      </c>
    </row>
    <row r="166" spans="1:17">
      <c r="A166" s="17">
        <v>27</v>
      </c>
      <c r="B166" s="135">
        <v>10501</v>
      </c>
      <c r="C166" s="17">
        <f t="shared" si="10"/>
        <v>1</v>
      </c>
      <c r="D166" s="14" t="str">
        <f>+VLOOKUP(C166,EstructuraCostos!$A$5:$B$146,2)</f>
        <v>Levante_y_Ceba</v>
      </c>
      <c r="E166" s="21">
        <f t="shared" si="13"/>
        <v>10500</v>
      </c>
      <c r="F166" s="17" t="str">
        <f>+IF(C166&gt;2,VLOOKUP(C166,EstructuraCostos!$A$65:$B$170,2),VLOOKUP(E166,EstructuraCostos!$A$5:$B$60,2))</f>
        <v>Movimiento_de_Ganado1</v>
      </c>
      <c r="G166" s="17" t="str">
        <f>+VLOOKUP(B166,EstructuraCostos!$B$5:$C$146,2)</f>
        <v>Manejo de Ganados</v>
      </c>
      <c r="H166" s="58">
        <v>43489</v>
      </c>
      <c r="I166" s="17">
        <f t="shared" si="11"/>
        <v>4</v>
      </c>
      <c r="J166" s="45" t="s">
        <v>246</v>
      </c>
      <c r="K166" s="51">
        <v>1097399254</v>
      </c>
      <c r="L166" s="52">
        <v>1</v>
      </c>
      <c r="M166" s="46">
        <v>34000</v>
      </c>
      <c r="N166" s="48">
        <f t="shared" si="14"/>
        <v>34000</v>
      </c>
      <c r="O166" s="45" t="s">
        <v>125</v>
      </c>
      <c r="P166" s="45" t="s">
        <v>128</v>
      </c>
    </row>
    <row r="167" spans="1:17">
      <c r="A167" s="17">
        <v>28</v>
      </c>
      <c r="B167" s="135">
        <v>50103</v>
      </c>
      <c r="C167" s="17">
        <f t="shared" si="10"/>
        <v>5</v>
      </c>
      <c r="D167" s="14" t="str">
        <f>+VLOOKUP(C167,EstructuraCostos!$A$5:$B$146,2)</f>
        <v>Generales</v>
      </c>
      <c r="E167" s="21">
        <f t="shared" si="13"/>
        <v>50103</v>
      </c>
      <c r="F167" s="17" t="str">
        <f>+IF(C167&gt;2,VLOOKUP(C167,EstructuraCostos!$A$65:$B$170,2),VLOOKUP(E167,EstructuraCostos!$A$5:$B$60,2))</f>
        <v>Generales</v>
      </c>
      <c r="G167" s="17" t="str">
        <f>+VLOOKUP(B167,EstructuraCostos!$B$5:$C$146,2)</f>
        <v xml:space="preserve">Mantenimiento Cercos </v>
      </c>
      <c r="H167" s="58">
        <v>43489</v>
      </c>
      <c r="I167" s="17">
        <f t="shared" si="11"/>
        <v>4</v>
      </c>
      <c r="J167" s="45" t="s">
        <v>379</v>
      </c>
      <c r="K167" s="270">
        <v>1097720654</v>
      </c>
      <c r="L167" s="52">
        <v>1</v>
      </c>
      <c r="M167" s="46">
        <v>34000</v>
      </c>
      <c r="N167" s="48">
        <f t="shared" si="14"/>
        <v>34000</v>
      </c>
      <c r="O167" s="45" t="s">
        <v>397</v>
      </c>
      <c r="P167" s="45" t="s">
        <v>185</v>
      </c>
    </row>
    <row r="168" spans="1:17">
      <c r="A168" s="17">
        <v>29</v>
      </c>
      <c r="B168" s="135">
        <v>70110</v>
      </c>
      <c r="C168" s="17">
        <f t="shared" si="10"/>
        <v>7</v>
      </c>
      <c r="D168" s="14" t="str">
        <f>+VLOOKUP(C168,EstructuraCostos!$A$5:$B$146,2)</f>
        <v>Laborales y Otros</v>
      </c>
      <c r="E168" s="21">
        <f t="shared" si="13"/>
        <v>70110</v>
      </c>
      <c r="F168" s="17" t="str">
        <f>+IF(C168&gt;2,VLOOKUP(C168,EstructuraCostos!$A$65:$B$170,2),VLOOKUP(E168,EstructuraCostos!$A$5:$B$60,2))</f>
        <v>Laborales y Otros</v>
      </c>
      <c r="G168" s="17" t="str">
        <f>+VLOOKUP(B168,EstructuraCostos!$B$5:$C$146,2)</f>
        <v>Honorarios_Asistencia_Tecnica</v>
      </c>
      <c r="H168" s="58">
        <v>43489</v>
      </c>
      <c r="I168" s="17">
        <f t="shared" si="11"/>
        <v>4</v>
      </c>
      <c r="J168" s="45" t="s">
        <v>399</v>
      </c>
      <c r="K168" s="276"/>
      <c r="L168" s="52">
        <v>2</v>
      </c>
      <c r="N168" s="48"/>
      <c r="O168" s="45" t="s">
        <v>400</v>
      </c>
      <c r="P168" s="45" t="s">
        <v>402</v>
      </c>
    </row>
    <row r="169" spans="1:17">
      <c r="A169" s="17">
        <v>30</v>
      </c>
      <c r="B169" s="135">
        <v>50103</v>
      </c>
      <c r="C169" s="17">
        <f t="shared" si="10"/>
        <v>5</v>
      </c>
      <c r="D169" s="14" t="str">
        <f>+VLOOKUP(C169,EstructuraCostos!$A$5:$B$146,2)</f>
        <v>Generales</v>
      </c>
      <c r="E169" s="21">
        <f t="shared" si="13"/>
        <v>50103</v>
      </c>
      <c r="F169" s="17" t="str">
        <f>+IF(C169&gt;2,VLOOKUP(C169,EstructuraCostos!$A$65:$B$170,2),VLOOKUP(E169,EstructuraCostos!$A$5:$B$60,2))</f>
        <v>Generales</v>
      </c>
      <c r="G169" s="17" t="str">
        <f>+VLOOKUP(B169,EstructuraCostos!$B$5:$C$146,2)</f>
        <v xml:space="preserve">Mantenimiento Cercos </v>
      </c>
      <c r="H169" s="58">
        <v>43490</v>
      </c>
      <c r="I169" s="17">
        <f t="shared" si="11"/>
        <v>4</v>
      </c>
      <c r="J169" s="84" t="s">
        <v>241</v>
      </c>
      <c r="K169" s="143">
        <v>4736932</v>
      </c>
      <c r="L169" s="52">
        <v>1</v>
      </c>
      <c r="M169" s="46">
        <v>34000</v>
      </c>
      <c r="N169" s="48">
        <f t="shared" si="12"/>
        <v>34000</v>
      </c>
      <c r="O169" s="45" t="s">
        <v>138</v>
      </c>
      <c r="P169" s="45" t="s">
        <v>374</v>
      </c>
    </row>
    <row r="170" spans="1:17">
      <c r="A170" s="17">
        <v>31</v>
      </c>
      <c r="B170" s="135">
        <v>50103</v>
      </c>
      <c r="C170" s="17">
        <f t="shared" si="10"/>
        <v>5</v>
      </c>
      <c r="D170" s="14" t="str">
        <f>+VLOOKUP(C170,EstructuraCostos!$A$5:$B$146,2)</f>
        <v>Generales</v>
      </c>
      <c r="E170" s="21">
        <f t="shared" si="13"/>
        <v>50103</v>
      </c>
      <c r="F170" s="17" t="str">
        <f>+IF(C170&gt;2,VLOOKUP(C170,EstructuraCostos!$A$65:$B$170,2),VLOOKUP(E170,EstructuraCostos!$A$5:$B$60,2))</f>
        <v>Generales</v>
      </c>
      <c r="G170" s="17" t="str">
        <f>+VLOOKUP(B170,EstructuraCostos!$B$5:$C$146,2)</f>
        <v xml:space="preserve">Mantenimiento Cercos </v>
      </c>
      <c r="H170" s="58">
        <v>43490</v>
      </c>
      <c r="I170" s="17">
        <f t="shared" si="11"/>
        <v>4</v>
      </c>
      <c r="J170" s="84" t="s">
        <v>242</v>
      </c>
      <c r="K170" s="83">
        <v>4335739</v>
      </c>
      <c r="L170" s="52">
        <v>1</v>
      </c>
      <c r="M170" s="46">
        <v>34000</v>
      </c>
      <c r="N170" s="48">
        <f t="shared" si="12"/>
        <v>34000</v>
      </c>
      <c r="O170" s="45" t="s">
        <v>138</v>
      </c>
      <c r="P170" s="45" t="s">
        <v>387</v>
      </c>
    </row>
    <row r="171" spans="1:17">
      <c r="A171" s="17">
        <v>32</v>
      </c>
      <c r="B171" s="135">
        <v>10501</v>
      </c>
      <c r="C171" s="17">
        <f t="shared" si="10"/>
        <v>1</v>
      </c>
      <c r="D171" s="14" t="str">
        <f>+VLOOKUP(C171,EstructuraCostos!$A$5:$B$146,2)</f>
        <v>Levante_y_Ceba</v>
      </c>
      <c r="E171" s="21">
        <f t="shared" si="13"/>
        <v>10500</v>
      </c>
      <c r="F171" s="17" t="str">
        <f>+IF(C171&gt;2,VLOOKUP(C171,EstructuraCostos!$A$65:$B$170,2),VLOOKUP(E171,EstructuraCostos!$A$5:$B$60,2))</f>
        <v>Movimiento_de_Ganado1</v>
      </c>
      <c r="G171" s="17" t="str">
        <f>+VLOOKUP(B171,EstructuraCostos!$B$5:$C$146,2)</f>
        <v>Manejo de Ganados</v>
      </c>
      <c r="H171" s="58">
        <v>43490</v>
      </c>
      <c r="I171" s="17">
        <f t="shared" si="11"/>
        <v>4</v>
      </c>
      <c r="J171" s="1" t="s">
        <v>243</v>
      </c>
      <c r="K171" s="83">
        <v>3663605</v>
      </c>
      <c r="L171" s="52">
        <v>1</v>
      </c>
      <c r="M171" s="46">
        <v>36000</v>
      </c>
      <c r="N171" s="48">
        <f t="shared" si="12"/>
        <v>36000</v>
      </c>
      <c r="O171" s="45" t="s">
        <v>252</v>
      </c>
      <c r="P171" s="45" t="s">
        <v>128</v>
      </c>
      <c r="Q171" s="1" t="s">
        <v>125</v>
      </c>
    </row>
    <row r="172" spans="1:17">
      <c r="A172" s="17">
        <v>33</v>
      </c>
      <c r="B172" s="135">
        <v>90101</v>
      </c>
      <c r="C172" s="17">
        <f t="shared" si="10"/>
        <v>9</v>
      </c>
      <c r="D172" s="14" t="str">
        <f>+VLOOKUP(C172,EstructuraCostos!$A$5:$B$146,2)</f>
        <v>Hacienda</v>
      </c>
      <c r="E172" s="21">
        <f t="shared" si="13"/>
        <v>90101</v>
      </c>
      <c r="F172" s="17" t="str">
        <f>+IF(C172&gt;2,VLOOKUP(C172,EstructuraCostos!$A$65:$B$170,2),VLOOKUP(E172,EstructuraCostos!$A$5:$B$60,2))</f>
        <v>Hacienda</v>
      </c>
      <c r="G172" s="17" t="str">
        <f>+VLOOKUP(B172,EstructuraCostos!$B$5:$C$146,2)</f>
        <v>Salarios</v>
      </c>
      <c r="H172" s="58">
        <v>43490</v>
      </c>
      <c r="I172" s="17">
        <f t="shared" si="11"/>
        <v>4</v>
      </c>
      <c r="J172" s="1" t="s">
        <v>244</v>
      </c>
      <c r="K172" s="83">
        <v>18412636</v>
      </c>
      <c r="L172" s="52">
        <v>1</v>
      </c>
      <c r="M172" s="46">
        <v>38000</v>
      </c>
      <c r="N172" s="48">
        <f t="shared" si="12"/>
        <v>38000</v>
      </c>
      <c r="O172" s="45" t="s">
        <v>153</v>
      </c>
      <c r="P172" s="45" t="s">
        <v>147</v>
      </c>
    </row>
    <row r="173" spans="1:17">
      <c r="A173" s="17">
        <v>34</v>
      </c>
      <c r="B173" s="135">
        <v>10501</v>
      </c>
      <c r="C173" s="17">
        <f t="shared" si="10"/>
        <v>1</v>
      </c>
      <c r="D173" s="14" t="str">
        <f>+VLOOKUP(C173,EstructuraCostos!$A$5:$B$146,2)</f>
        <v>Levante_y_Ceba</v>
      </c>
      <c r="E173" s="21">
        <f t="shared" si="13"/>
        <v>10500</v>
      </c>
      <c r="F173" s="17" t="str">
        <f>+IF(C173&gt;2,VLOOKUP(C173,EstructuraCostos!$A$65:$B$170,2),VLOOKUP(E173,EstructuraCostos!$A$5:$B$60,2))</f>
        <v>Movimiento_de_Ganado1</v>
      </c>
      <c r="G173" s="17" t="str">
        <f>+VLOOKUP(B173,EstructuraCostos!$B$5:$C$146,2)</f>
        <v>Manejo de Ganados</v>
      </c>
      <c r="H173" s="58">
        <v>43490</v>
      </c>
      <c r="I173" s="17">
        <f t="shared" si="11"/>
        <v>4</v>
      </c>
      <c r="J173" s="45" t="s">
        <v>245</v>
      </c>
      <c r="K173" s="51">
        <v>1023702269</v>
      </c>
      <c r="L173" s="52">
        <v>1</v>
      </c>
      <c r="M173" s="46">
        <v>38000</v>
      </c>
      <c r="N173" s="48">
        <f t="shared" si="12"/>
        <v>38000</v>
      </c>
      <c r="O173" s="45" t="s">
        <v>126</v>
      </c>
      <c r="P173" s="45" t="s">
        <v>128</v>
      </c>
    </row>
    <row r="174" spans="1:17">
      <c r="A174" s="17">
        <v>35</v>
      </c>
      <c r="B174" s="135">
        <v>50103</v>
      </c>
      <c r="C174" s="17">
        <f t="shared" si="10"/>
        <v>5</v>
      </c>
      <c r="D174" s="14" t="str">
        <f>+VLOOKUP(C174,EstructuraCostos!$A$5:$B$146,2)</f>
        <v>Generales</v>
      </c>
      <c r="E174" s="21">
        <f t="shared" si="13"/>
        <v>50103</v>
      </c>
      <c r="F174" s="17" t="str">
        <f>+IF(C174&gt;2,VLOOKUP(C174,EstructuraCostos!$A$65:$B$170,2),VLOOKUP(E174,EstructuraCostos!$A$5:$B$60,2))</f>
        <v>Generales</v>
      </c>
      <c r="G174" s="17" t="str">
        <f>+VLOOKUP(B174,EstructuraCostos!$B$5:$C$146,2)</f>
        <v xml:space="preserve">Mantenimiento Cercos </v>
      </c>
      <c r="H174" s="58">
        <v>43490</v>
      </c>
      <c r="I174" s="17">
        <f t="shared" si="11"/>
        <v>4</v>
      </c>
      <c r="J174" s="45" t="s">
        <v>246</v>
      </c>
      <c r="K174" s="51">
        <v>1097399254</v>
      </c>
      <c r="L174" s="52">
        <v>1</v>
      </c>
      <c r="M174" s="46">
        <v>34000</v>
      </c>
      <c r="N174" s="48">
        <f t="shared" si="12"/>
        <v>34000</v>
      </c>
      <c r="O174" s="45" t="s">
        <v>138</v>
      </c>
      <c r="P174" s="45" t="s">
        <v>403</v>
      </c>
    </row>
    <row r="175" spans="1:17">
      <c r="A175" s="17">
        <v>36</v>
      </c>
      <c r="B175" s="135">
        <v>50103</v>
      </c>
      <c r="C175" s="17">
        <f t="shared" si="10"/>
        <v>5</v>
      </c>
      <c r="D175" s="14" t="str">
        <f>+VLOOKUP(C175,EstructuraCostos!$A$5:$B$146,2)</f>
        <v>Generales</v>
      </c>
      <c r="E175" s="21">
        <f t="shared" si="13"/>
        <v>50103</v>
      </c>
      <c r="F175" s="17" t="str">
        <f>+IF(C175&gt;2,VLOOKUP(C175,EstructuraCostos!$A$65:$B$170,2),VLOOKUP(E175,EstructuraCostos!$A$5:$B$60,2))</f>
        <v>Generales</v>
      </c>
      <c r="G175" s="17" t="str">
        <f>+VLOOKUP(B175,EstructuraCostos!$B$5:$C$146,2)</f>
        <v xml:space="preserve">Mantenimiento Cercos </v>
      </c>
      <c r="H175" s="58">
        <v>43490</v>
      </c>
      <c r="I175" s="17">
        <f t="shared" si="11"/>
        <v>4</v>
      </c>
      <c r="J175" s="45" t="s">
        <v>379</v>
      </c>
      <c r="K175" s="270">
        <v>1097720654</v>
      </c>
      <c r="L175" s="52">
        <v>1</v>
      </c>
      <c r="M175" s="46">
        <v>34000</v>
      </c>
      <c r="N175" s="48">
        <f t="shared" si="12"/>
        <v>34000</v>
      </c>
      <c r="O175" s="45" t="s">
        <v>138</v>
      </c>
      <c r="P175" s="45" t="s">
        <v>374</v>
      </c>
    </row>
    <row r="176" spans="1:17">
      <c r="A176" s="17">
        <v>37</v>
      </c>
      <c r="B176" s="135">
        <v>50103</v>
      </c>
      <c r="C176" s="17">
        <f t="shared" si="10"/>
        <v>5</v>
      </c>
      <c r="D176" s="14" t="str">
        <f>+VLOOKUP(C176,EstructuraCostos!$A$5:$B$146,2)</f>
        <v>Generales</v>
      </c>
      <c r="E176" s="21">
        <f t="shared" si="13"/>
        <v>50103</v>
      </c>
      <c r="F176" s="17" t="str">
        <f>+IF(C176&gt;2,VLOOKUP(C176,EstructuraCostos!$A$65:$B$170,2),VLOOKUP(E176,EstructuraCostos!$A$5:$B$60,2))</f>
        <v>Generales</v>
      </c>
      <c r="G176" s="17" t="str">
        <f>+VLOOKUP(B176,EstructuraCostos!$B$5:$C$146,2)</f>
        <v xml:space="preserve">Mantenimiento Cercos </v>
      </c>
      <c r="H176" s="58">
        <v>43491</v>
      </c>
      <c r="I176" s="17">
        <f t="shared" si="11"/>
        <v>4</v>
      </c>
      <c r="J176" s="84" t="s">
        <v>241</v>
      </c>
      <c r="K176" s="143">
        <v>4736932</v>
      </c>
      <c r="L176" s="52">
        <v>1</v>
      </c>
      <c r="M176" s="46">
        <v>34000</v>
      </c>
      <c r="N176" s="48">
        <f t="shared" si="12"/>
        <v>34000</v>
      </c>
      <c r="O176" s="45" t="s">
        <v>138</v>
      </c>
    </row>
    <row r="177" spans="1:18">
      <c r="A177" s="17">
        <v>38</v>
      </c>
      <c r="B177" s="135">
        <v>50103</v>
      </c>
      <c r="C177" s="17">
        <f t="shared" si="10"/>
        <v>5</v>
      </c>
      <c r="D177" s="14" t="str">
        <f>+VLOOKUP(C177,EstructuraCostos!$A$5:$B$146,2)</f>
        <v>Generales</v>
      </c>
      <c r="E177" s="21">
        <f t="shared" si="13"/>
        <v>50103</v>
      </c>
      <c r="F177" s="17" t="str">
        <f>+IF(C177&gt;2,VLOOKUP(C177,EstructuraCostos!$A$65:$B$170,2),VLOOKUP(E177,EstructuraCostos!$A$5:$B$60,2))</f>
        <v>Generales</v>
      </c>
      <c r="G177" s="17" t="str">
        <f>+VLOOKUP(B177,EstructuraCostos!$B$5:$C$146,2)</f>
        <v xml:space="preserve">Mantenimiento Cercos </v>
      </c>
      <c r="H177" s="58">
        <v>43491</v>
      </c>
      <c r="I177" s="17">
        <f t="shared" si="11"/>
        <v>4</v>
      </c>
      <c r="J177" s="84" t="s">
        <v>242</v>
      </c>
      <c r="K177" s="83">
        <v>4335739</v>
      </c>
      <c r="L177" s="52">
        <v>1</v>
      </c>
      <c r="M177" s="46">
        <v>34000</v>
      </c>
      <c r="N177" s="48">
        <f t="shared" si="12"/>
        <v>34000</v>
      </c>
      <c r="O177" s="45" t="s">
        <v>157</v>
      </c>
      <c r="P177" s="45" t="s">
        <v>157</v>
      </c>
    </row>
    <row r="178" spans="1:18">
      <c r="A178" s="17">
        <v>39</v>
      </c>
      <c r="B178" s="135">
        <v>10501</v>
      </c>
      <c r="C178" s="17">
        <f t="shared" si="10"/>
        <v>1</v>
      </c>
      <c r="D178" s="14" t="str">
        <f>+VLOOKUP(C178,EstructuraCostos!$A$5:$B$146,2)</f>
        <v>Levante_y_Ceba</v>
      </c>
      <c r="E178" s="21">
        <f t="shared" si="13"/>
        <v>10500</v>
      </c>
      <c r="F178" s="17" t="str">
        <f>+IF(C178&gt;2,VLOOKUP(C178,EstructuraCostos!$A$65:$B$170,2),VLOOKUP(E178,EstructuraCostos!$A$5:$B$60,2))</f>
        <v>Movimiento_de_Ganado1</v>
      </c>
      <c r="G178" s="17" t="str">
        <f>+VLOOKUP(B178,EstructuraCostos!$B$5:$C$146,2)</f>
        <v>Manejo de Ganados</v>
      </c>
      <c r="H178" s="58">
        <v>43491</v>
      </c>
      <c r="I178" s="17">
        <f t="shared" si="11"/>
        <v>4</v>
      </c>
      <c r="J178" s="1" t="s">
        <v>243</v>
      </c>
      <c r="K178" s="83">
        <v>3663605</v>
      </c>
      <c r="L178" s="52">
        <v>1</v>
      </c>
      <c r="M178" s="46">
        <v>36000</v>
      </c>
      <c r="N178" s="48">
        <f t="shared" si="12"/>
        <v>36000</v>
      </c>
      <c r="O178" s="45" t="s">
        <v>252</v>
      </c>
      <c r="P178" s="45" t="s">
        <v>128</v>
      </c>
      <c r="Q178" s="1" t="s">
        <v>125</v>
      </c>
    </row>
    <row r="179" spans="1:18">
      <c r="A179" s="17">
        <v>40</v>
      </c>
      <c r="B179" s="135">
        <v>90101</v>
      </c>
      <c r="C179" s="17">
        <f t="shared" si="10"/>
        <v>9</v>
      </c>
      <c r="D179" s="14" t="str">
        <f>+VLOOKUP(C179,EstructuraCostos!$A$5:$B$146,2)</f>
        <v>Hacienda</v>
      </c>
      <c r="E179" s="21">
        <f t="shared" si="13"/>
        <v>90101</v>
      </c>
      <c r="F179" s="17" t="str">
        <f>+IF(C179&gt;2,VLOOKUP(C179,EstructuraCostos!$A$65:$B$170,2),VLOOKUP(E179,EstructuraCostos!$A$5:$B$60,2))</f>
        <v>Hacienda</v>
      </c>
      <c r="G179" s="17" t="str">
        <f>+VLOOKUP(B179,EstructuraCostos!$B$5:$C$146,2)</f>
        <v>Salarios</v>
      </c>
      <c r="H179" s="58">
        <v>43491</v>
      </c>
      <c r="I179" s="17">
        <f t="shared" si="11"/>
        <v>4</v>
      </c>
      <c r="J179" s="1" t="s">
        <v>244</v>
      </c>
      <c r="K179" s="83">
        <v>18412636</v>
      </c>
      <c r="L179" s="52">
        <v>1</v>
      </c>
      <c r="M179" s="46">
        <v>38000</v>
      </c>
      <c r="N179" s="48">
        <f t="shared" si="12"/>
        <v>38000</v>
      </c>
      <c r="O179" s="45" t="s">
        <v>153</v>
      </c>
      <c r="P179" s="45" t="s">
        <v>147</v>
      </c>
    </row>
    <row r="180" spans="1:18">
      <c r="A180" s="17">
        <v>41</v>
      </c>
      <c r="B180" s="135">
        <v>10501</v>
      </c>
      <c r="C180" s="17">
        <f t="shared" si="10"/>
        <v>1</v>
      </c>
      <c r="D180" s="14" t="str">
        <f>+VLOOKUP(C180,EstructuraCostos!$A$5:$B$146,2)</f>
        <v>Levante_y_Ceba</v>
      </c>
      <c r="E180" s="21">
        <f t="shared" si="13"/>
        <v>10500</v>
      </c>
      <c r="F180" s="17" t="str">
        <f>+IF(C180&gt;2,VLOOKUP(C180,EstructuraCostos!$A$65:$B$170,2),VLOOKUP(E180,EstructuraCostos!$A$5:$B$60,2))</f>
        <v>Movimiento_de_Ganado1</v>
      </c>
      <c r="G180" s="17" t="str">
        <f>+VLOOKUP(B180,EstructuraCostos!$B$5:$C$146,2)</f>
        <v>Manejo de Ganados</v>
      </c>
      <c r="H180" s="58">
        <v>43491</v>
      </c>
      <c r="I180" s="17">
        <f t="shared" si="11"/>
        <v>4</v>
      </c>
      <c r="J180" s="45" t="s">
        <v>245</v>
      </c>
      <c r="K180" s="51">
        <v>1023702269</v>
      </c>
      <c r="L180" s="52">
        <v>1</v>
      </c>
      <c r="M180" s="46">
        <v>38000</v>
      </c>
      <c r="N180" s="48">
        <f t="shared" si="12"/>
        <v>38000</v>
      </c>
      <c r="O180" s="45" t="s">
        <v>126</v>
      </c>
      <c r="P180" s="45" t="s">
        <v>128</v>
      </c>
    </row>
    <row r="181" spans="1:18">
      <c r="A181" s="17">
        <v>42</v>
      </c>
      <c r="B181" s="135">
        <v>50103</v>
      </c>
      <c r="C181" s="17">
        <f t="shared" si="10"/>
        <v>5</v>
      </c>
      <c r="D181" s="14" t="str">
        <f>+VLOOKUP(C181,EstructuraCostos!$A$5:$B$146,2)</f>
        <v>Generales</v>
      </c>
      <c r="E181" s="21">
        <f t="shared" si="13"/>
        <v>50103</v>
      </c>
      <c r="F181" s="17" t="str">
        <f>+IF(C181&gt;2,VLOOKUP(C181,EstructuraCostos!$A$65:$B$170,2),VLOOKUP(E181,EstructuraCostos!$A$5:$B$60,2))</f>
        <v>Generales</v>
      </c>
      <c r="G181" s="17" t="str">
        <f>+VLOOKUP(B181,EstructuraCostos!$B$5:$C$146,2)</f>
        <v xml:space="preserve">Mantenimiento Cercos </v>
      </c>
      <c r="H181" s="58">
        <v>43491</v>
      </c>
      <c r="I181" s="17">
        <f t="shared" si="11"/>
        <v>4</v>
      </c>
      <c r="J181" s="45" t="s">
        <v>246</v>
      </c>
      <c r="K181" s="51">
        <v>1097399254</v>
      </c>
      <c r="L181" s="52">
        <v>1</v>
      </c>
      <c r="M181" s="46">
        <v>34000</v>
      </c>
      <c r="N181" s="48">
        <f t="shared" ref="N181:N193" si="15">+L181*M181</f>
        <v>34000</v>
      </c>
      <c r="O181" s="45" t="s">
        <v>138</v>
      </c>
    </row>
    <row r="182" spans="1:18">
      <c r="A182" s="17">
        <v>43</v>
      </c>
      <c r="B182" s="135">
        <v>50103</v>
      </c>
      <c r="C182" s="17">
        <f t="shared" si="10"/>
        <v>5</v>
      </c>
      <c r="D182" s="14" t="str">
        <f>+VLOOKUP(C182,EstructuraCostos!$A$5:$B$146,2)</f>
        <v>Generales</v>
      </c>
      <c r="E182" s="21">
        <f t="shared" si="13"/>
        <v>50103</v>
      </c>
      <c r="F182" s="17" t="str">
        <f>+IF(C182&gt;2,VLOOKUP(C182,EstructuraCostos!$A$65:$B$170,2),VLOOKUP(E182,EstructuraCostos!$A$5:$B$60,2))</f>
        <v>Generales</v>
      </c>
      <c r="G182" s="17" t="str">
        <f>+VLOOKUP(B182,EstructuraCostos!$B$5:$C$146,2)</f>
        <v xml:space="preserve">Mantenimiento Cercos </v>
      </c>
      <c r="H182" s="58">
        <v>43491</v>
      </c>
      <c r="I182" s="17">
        <f t="shared" si="11"/>
        <v>4</v>
      </c>
      <c r="J182" s="45" t="s">
        <v>379</v>
      </c>
      <c r="K182" s="270">
        <v>1097720654</v>
      </c>
      <c r="L182" s="52">
        <v>1</v>
      </c>
      <c r="M182" s="46">
        <v>34000</v>
      </c>
      <c r="N182" s="48">
        <f t="shared" si="15"/>
        <v>34000</v>
      </c>
      <c r="O182" s="45" t="s">
        <v>138</v>
      </c>
    </row>
    <row r="183" spans="1:18">
      <c r="A183" s="17">
        <v>44</v>
      </c>
      <c r="B183" s="135">
        <v>90101</v>
      </c>
      <c r="C183" s="17">
        <f t="shared" si="10"/>
        <v>9</v>
      </c>
      <c r="D183" s="14" t="str">
        <f>+VLOOKUP(C183,EstructuraCostos!$A$5:$B$146,2)</f>
        <v>Hacienda</v>
      </c>
      <c r="E183" s="21">
        <f t="shared" si="13"/>
        <v>90101</v>
      </c>
      <c r="F183" s="17" t="str">
        <f>+IF(C183&gt;2,VLOOKUP(C183,EstructuraCostos!$A$65:$B$170,2),VLOOKUP(E183,EstructuraCostos!$A$5:$B$60,2))</f>
        <v>Hacienda</v>
      </c>
      <c r="G183" s="17" t="str">
        <f>+VLOOKUP(B183,EstructuraCostos!$B$5:$C$146,2)</f>
        <v>Salarios</v>
      </c>
      <c r="H183" s="58">
        <v>43492</v>
      </c>
      <c r="I183" s="17">
        <f t="shared" si="11"/>
        <v>4</v>
      </c>
      <c r="J183" s="1" t="s">
        <v>244</v>
      </c>
      <c r="K183" s="83">
        <v>18412636</v>
      </c>
      <c r="L183" s="52">
        <v>1</v>
      </c>
      <c r="M183" s="46">
        <v>38000</v>
      </c>
      <c r="N183" s="48">
        <f t="shared" si="15"/>
        <v>38000</v>
      </c>
      <c r="O183" s="45" t="s">
        <v>153</v>
      </c>
      <c r="P183" s="45" t="s">
        <v>147</v>
      </c>
    </row>
    <row r="184" spans="1:18">
      <c r="A184" s="17">
        <v>45</v>
      </c>
      <c r="B184" s="135">
        <v>90101</v>
      </c>
      <c r="C184" s="17">
        <f t="shared" si="10"/>
        <v>9</v>
      </c>
      <c r="D184" s="14" t="str">
        <f>+VLOOKUP(C184,EstructuraCostos!$A$5:$B$146,2)</f>
        <v>Hacienda</v>
      </c>
      <c r="E184" s="21">
        <f t="shared" si="13"/>
        <v>90101</v>
      </c>
      <c r="F184" s="17" t="str">
        <f>+IF(C184&gt;2,VLOOKUP(C184,EstructuraCostos!$A$65:$B$170,2),VLOOKUP(E184,EstructuraCostos!$A$5:$B$60,2))</f>
        <v>Hacienda</v>
      </c>
      <c r="G184" s="17" t="str">
        <f>+VLOOKUP(B184,EstructuraCostos!$B$5:$C$146,2)</f>
        <v>Salarios</v>
      </c>
      <c r="H184" s="58">
        <v>43492</v>
      </c>
      <c r="I184" s="17">
        <f t="shared" si="11"/>
        <v>4</v>
      </c>
      <c r="J184" s="1" t="s">
        <v>244</v>
      </c>
      <c r="K184" s="83">
        <v>18412636</v>
      </c>
      <c r="L184" s="52">
        <v>0.5</v>
      </c>
      <c r="M184" s="46">
        <v>36000</v>
      </c>
      <c r="N184" s="48">
        <f t="shared" si="15"/>
        <v>18000</v>
      </c>
      <c r="O184" s="45" t="s">
        <v>153</v>
      </c>
      <c r="P184" s="45" t="s">
        <v>147</v>
      </c>
    </row>
    <row r="185" spans="1:18">
      <c r="A185" s="17">
        <v>46</v>
      </c>
      <c r="B185" s="135">
        <v>10501</v>
      </c>
      <c r="C185" s="17">
        <f t="shared" si="10"/>
        <v>1</v>
      </c>
      <c r="D185" s="14" t="str">
        <f>+VLOOKUP(C185,EstructuraCostos!$A$5:$B$146,2)</f>
        <v>Levante_y_Ceba</v>
      </c>
      <c r="E185" s="21">
        <f t="shared" si="13"/>
        <v>10500</v>
      </c>
      <c r="F185" s="17" t="str">
        <f>+IF(C185&gt;2,VLOOKUP(C185,EstructuraCostos!$A$65:$B$170,2),VLOOKUP(E185,EstructuraCostos!$A$5:$B$60,2))</f>
        <v>Movimiento_de_Ganado1</v>
      </c>
      <c r="G185" s="17" t="str">
        <f>+VLOOKUP(B185,EstructuraCostos!$B$5:$C$146,2)</f>
        <v>Manejo de Ganados</v>
      </c>
      <c r="H185" s="58">
        <v>43492</v>
      </c>
      <c r="I185" s="17">
        <f t="shared" si="11"/>
        <v>4</v>
      </c>
      <c r="J185" s="45" t="s">
        <v>245</v>
      </c>
      <c r="K185" s="51">
        <v>1023702269</v>
      </c>
      <c r="L185" s="52">
        <v>0.5</v>
      </c>
      <c r="M185" s="46">
        <v>36000</v>
      </c>
      <c r="N185" s="48">
        <f t="shared" si="15"/>
        <v>18000</v>
      </c>
      <c r="O185" s="45" t="s">
        <v>252</v>
      </c>
      <c r="P185" s="45" t="s">
        <v>128</v>
      </c>
      <c r="Q185" s="1" t="s">
        <v>125</v>
      </c>
    </row>
    <row r="186" spans="1:18">
      <c r="A186" s="17">
        <v>1</v>
      </c>
      <c r="B186" s="135">
        <v>10101</v>
      </c>
      <c r="C186" s="17">
        <f t="shared" si="10"/>
        <v>1</v>
      </c>
      <c r="D186" s="14" t="str">
        <f>+VLOOKUP(C186,EstructuraCostos!$A$5:$B$146,2)</f>
        <v>Levante_y_Ceba</v>
      </c>
      <c r="E186" s="21">
        <f t="shared" si="13"/>
        <v>10100</v>
      </c>
      <c r="F186" s="17" t="str">
        <f>+IF(C186&gt;2,VLOOKUP(C186,EstructuraCostos!$A$65:$B$170,2),VLOOKUP(E186,EstructuraCostos!$A$5:$B$60,2))</f>
        <v>Manejo_de_Suelos_y_ Praderas1</v>
      </c>
      <c r="G186" s="17" t="str">
        <f>+VLOOKUP(B186,EstructuraCostos!$B$5:$C$146,2)</f>
        <v>Fumigacion Matamalezas</v>
      </c>
      <c r="H186" s="58">
        <v>43493</v>
      </c>
      <c r="I186" s="17">
        <f t="shared" si="11"/>
        <v>5</v>
      </c>
      <c r="J186" s="84" t="s">
        <v>241</v>
      </c>
      <c r="K186" s="143">
        <v>4736932</v>
      </c>
      <c r="L186" s="52">
        <v>1</v>
      </c>
      <c r="M186" s="46">
        <v>34000</v>
      </c>
      <c r="N186" s="48">
        <f t="shared" si="15"/>
        <v>34000</v>
      </c>
      <c r="O186" s="45" t="s">
        <v>223</v>
      </c>
      <c r="P186" s="45" t="s">
        <v>437</v>
      </c>
    </row>
    <row r="187" spans="1:18">
      <c r="A187" s="17">
        <v>2</v>
      </c>
      <c r="B187" s="135">
        <v>50103</v>
      </c>
      <c r="C187" s="17">
        <f t="shared" si="10"/>
        <v>5</v>
      </c>
      <c r="D187" s="14" t="str">
        <f>+VLOOKUP(C187,EstructuraCostos!$A$5:$B$146,2)</f>
        <v>Generales</v>
      </c>
      <c r="E187" s="21">
        <f t="shared" si="13"/>
        <v>50103</v>
      </c>
      <c r="F187" s="17" t="str">
        <f>+IF(C187&gt;2,VLOOKUP(C187,EstructuraCostos!$A$65:$B$170,2),VLOOKUP(E187,EstructuraCostos!$A$5:$B$60,2))</f>
        <v>Generales</v>
      </c>
      <c r="G187" s="17" t="str">
        <f>+VLOOKUP(B187,EstructuraCostos!$B$5:$C$146,2)</f>
        <v xml:space="preserve">Mantenimiento Cercos </v>
      </c>
      <c r="H187" s="58">
        <v>43493</v>
      </c>
      <c r="I187" s="17">
        <f t="shared" si="11"/>
        <v>5</v>
      </c>
      <c r="J187" s="84" t="s">
        <v>242</v>
      </c>
      <c r="K187" s="83">
        <v>4335739</v>
      </c>
      <c r="L187" s="52">
        <v>1</v>
      </c>
      <c r="M187" s="46">
        <v>34000</v>
      </c>
      <c r="N187" s="48">
        <f t="shared" si="15"/>
        <v>34000</v>
      </c>
      <c r="O187" s="45" t="s">
        <v>129</v>
      </c>
      <c r="P187" s="45" t="s">
        <v>364</v>
      </c>
      <c r="Q187" s="1" t="s">
        <v>132</v>
      </c>
      <c r="R187" s="137" t="s">
        <v>131</v>
      </c>
    </row>
    <row r="188" spans="1:18">
      <c r="A188" s="17">
        <v>3</v>
      </c>
      <c r="B188" s="135">
        <v>50103</v>
      </c>
      <c r="C188" s="17">
        <f t="shared" si="10"/>
        <v>5</v>
      </c>
      <c r="D188" s="14" t="str">
        <f>+VLOOKUP(C188,EstructuraCostos!$A$5:$B$146,2)</f>
        <v>Generales</v>
      </c>
      <c r="E188" s="21">
        <f t="shared" si="13"/>
        <v>50103</v>
      </c>
      <c r="F188" s="17" t="str">
        <f>+IF(C188&gt;2,VLOOKUP(C188,EstructuraCostos!$A$65:$B$170,2),VLOOKUP(E188,EstructuraCostos!$A$5:$B$60,2))</f>
        <v>Generales</v>
      </c>
      <c r="G188" s="17" t="str">
        <f>+VLOOKUP(B188,EstructuraCostos!$B$5:$C$146,2)</f>
        <v xml:space="preserve">Mantenimiento Cercos </v>
      </c>
      <c r="H188" s="58">
        <v>43493</v>
      </c>
      <c r="I188" s="17">
        <f t="shared" si="11"/>
        <v>5</v>
      </c>
      <c r="J188" s="1" t="s">
        <v>243</v>
      </c>
      <c r="K188" s="83">
        <v>3663605</v>
      </c>
      <c r="L188" s="52">
        <v>1</v>
      </c>
      <c r="M188" s="46">
        <v>34000</v>
      </c>
      <c r="N188" s="48">
        <f t="shared" si="15"/>
        <v>34000</v>
      </c>
      <c r="O188" s="45" t="s">
        <v>138</v>
      </c>
      <c r="P188" s="45" t="s">
        <v>198</v>
      </c>
    </row>
    <row r="189" spans="1:18">
      <c r="A189" s="17">
        <v>4</v>
      </c>
      <c r="B189" s="135">
        <v>90101</v>
      </c>
      <c r="C189" s="17">
        <f t="shared" si="10"/>
        <v>9</v>
      </c>
      <c r="D189" s="14" t="str">
        <f>+VLOOKUP(C189,EstructuraCostos!$A$5:$B$146,2)</f>
        <v>Hacienda</v>
      </c>
      <c r="E189" s="21">
        <f t="shared" si="13"/>
        <v>90101</v>
      </c>
      <c r="F189" s="17" t="str">
        <f>+IF(C189&gt;2,VLOOKUP(C189,EstructuraCostos!$A$65:$B$170,2),VLOOKUP(E189,EstructuraCostos!$A$5:$B$60,2))</f>
        <v>Hacienda</v>
      </c>
      <c r="G189" s="17" t="str">
        <f>+VLOOKUP(B189,EstructuraCostos!$B$5:$C$146,2)</f>
        <v>Salarios</v>
      </c>
      <c r="H189" s="58">
        <v>43493</v>
      </c>
      <c r="I189" s="17">
        <f t="shared" si="11"/>
        <v>5</v>
      </c>
      <c r="J189" s="1" t="s">
        <v>244</v>
      </c>
      <c r="K189" s="83">
        <v>18412636</v>
      </c>
      <c r="L189" s="52">
        <v>1</v>
      </c>
      <c r="M189" s="46">
        <v>38000</v>
      </c>
      <c r="N189" s="48">
        <f t="shared" si="15"/>
        <v>38000</v>
      </c>
      <c r="O189" s="45" t="s">
        <v>153</v>
      </c>
      <c r="P189" s="45" t="s">
        <v>147</v>
      </c>
    </row>
    <row r="190" spans="1:18">
      <c r="A190" s="17">
        <v>5</v>
      </c>
      <c r="B190" s="135">
        <v>10501</v>
      </c>
      <c r="C190" s="17">
        <f t="shared" si="10"/>
        <v>1</v>
      </c>
      <c r="D190" s="14" t="str">
        <f>+VLOOKUP(C190,EstructuraCostos!$A$5:$B$146,2)</f>
        <v>Levante_y_Ceba</v>
      </c>
      <c r="E190" s="21">
        <f t="shared" si="13"/>
        <v>10500</v>
      </c>
      <c r="F190" s="17" t="str">
        <f>+IF(C190&gt;2,VLOOKUP(C190,EstructuraCostos!$A$65:$B$170,2),VLOOKUP(E190,EstructuraCostos!$A$5:$B$60,2))</f>
        <v>Movimiento_de_Ganado1</v>
      </c>
      <c r="G190" s="17" t="str">
        <f>+VLOOKUP(B190,EstructuraCostos!$B$5:$C$146,2)</f>
        <v>Manejo de Ganados</v>
      </c>
      <c r="H190" s="58">
        <v>43493</v>
      </c>
      <c r="I190" s="17">
        <f t="shared" si="11"/>
        <v>5</v>
      </c>
      <c r="J190" s="45" t="s">
        <v>245</v>
      </c>
      <c r="K190" s="51">
        <v>1023702269</v>
      </c>
      <c r="L190" s="52">
        <v>1</v>
      </c>
      <c r="M190" s="46">
        <v>38000</v>
      </c>
      <c r="N190" s="48">
        <f t="shared" si="15"/>
        <v>38000</v>
      </c>
      <c r="O190" s="45" t="s">
        <v>126</v>
      </c>
      <c r="P190" s="45" t="s">
        <v>128</v>
      </c>
    </row>
    <row r="191" spans="1:18">
      <c r="A191" s="17">
        <v>6</v>
      </c>
      <c r="B191" s="135">
        <v>10501</v>
      </c>
      <c r="C191" s="17">
        <f t="shared" si="10"/>
        <v>1</v>
      </c>
      <c r="D191" s="14" t="str">
        <f>+VLOOKUP(C191,EstructuraCostos!$A$5:$B$146,2)</f>
        <v>Levante_y_Ceba</v>
      </c>
      <c r="E191" s="21">
        <f t="shared" si="13"/>
        <v>10500</v>
      </c>
      <c r="F191" s="17" t="str">
        <f>+IF(C191&gt;2,VLOOKUP(C191,EstructuraCostos!$A$65:$B$170,2),VLOOKUP(E191,EstructuraCostos!$A$5:$B$60,2))</f>
        <v>Movimiento_de_Ganado1</v>
      </c>
      <c r="G191" s="17" t="str">
        <f>+VLOOKUP(B191,EstructuraCostos!$B$5:$C$146,2)</f>
        <v>Manejo de Ganados</v>
      </c>
      <c r="H191" s="58">
        <v>43493</v>
      </c>
      <c r="I191" s="17">
        <f t="shared" si="11"/>
        <v>5</v>
      </c>
      <c r="J191" s="45" t="s">
        <v>246</v>
      </c>
      <c r="K191" s="51">
        <v>1097399254</v>
      </c>
      <c r="L191" s="52">
        <v>1</v>
      </c>
      <c r="M191" s="46">
        <v>36000</v>
      </c>
      <c r="N191" s="48">
        <f t="shared" si="15"/>
        <v>36000</v>
      </c>
      <c r="O191" s="45" t="s">
        <v>252</v>
      </c>
      <c r="P191" s="45" t="s">
        <v>128</v>
      </c>
      <c r="Q191" s="1" t="s">
        <v>125</v>
      </c>
    </row>
    <row r="192" spans="1:18">
      <c r="A192" s="17">
        <v>7</v>
      </c>
      <c r="B192" s="135">
        <v>50103</v>
      </c>
      <c r="C192" s="17">
        <f t="shared" si="10"/>
        <v>5</v>
      </c>
      <c r="D192" s="14" t="str">
        <f>+VLOOKUP(C192,EstructuraCostos!$A$5:$B$146,2)</f>
        <v>Generales</v>
      </c>
      <c r="E192" s="21">
        <f t="shared" si="13"/>
        <v>50103</v>
      </c>
      <c r="F192" s="17" t="str">
        <f>+IF(C192&gt;2,VLOOKUP(C192,EstructuraCostos!$A$65:$B$170,2),VLOOKUP(E192,EstructuraCostos!$A$5:$B$60,2))</f>
        <v>Generales</v>
      </c>
      <c r="G192" s="17" t="str">
        <f>+VLOOKUP(B192,EstructuraCostos!$B$5:$C$146,2)</f>
        <v xml:space="preserve">Mantenimiento Cercos </v>
      </c>
      <c r="H192" s="58">
        <v>43493</v>
      </c>
      <c r="I192" s="17">
        <f t="shared" si="11"/>
        <v>5</v>
      </c>
      <c r="J192" s="45" t="s">
        <v>417</v>
      </c>
      <c r="K192" s="271">
        <v>1097720182</v>
      </c>
      <c r="L192" s="52">
        <v>1</v>
      </c>
      <c r="M192" s="46">
        <v>36000</v>
      </c>
      <c r="N192" s="48">
        <f t="shared" si="15"/>
        <v>36000</v>
      </c>
      <c r="O192" s="45" t="s">
        <v>138</v>
      </c>
      <c r="P192" s="45" t="s">
        <v>357</v>
      </c>
    </row>
    <row r="193" spans="1:18">
      <c r="A193" s="17">
        <v>8</v>
      </c>
      <c r="C193" s="17">
        <f t="shared" si="10"/>
        <v>0</v>
      </c>
      <c r="D193" s="14" t="e">
        <f>+VLOOKUP(C193,EstructuraCostos!$A$5:$B$146,2)</f>
        <v>#N/A</v>
      </c>
      <c r="E193" s="21">
        <f t="shared" si="13"/>
        <v>0</v>
      </c>
      <c r="F193" s="17" t="e">
        <f>+IF(C193&gt;2,VLOOKUP(C193,EstructuraCostos!$A$65:$B$170,2),VLOOKUP(E193,EstructuraCostos!$A$5:$B$60,2))</f>
        <v>#N/A</v>
      </c>
      <c r="G193" s="17" t="e">
        <f>+VLOOKUP(B193,EstructuraCostos!$B$5:$C$146,2)</f>
        <v>#N/A</v>
      </c>
      <c r="H193" s="58">
        <v>43493</v>
      </c>
      <c r="I193" s="17">
        <f t="shared" si="11"/>
        <v>5</v>
      </c>
      <c r="J193" s="45" t="s">
        <v>434</v>
      </c>
      <c r="K193" s="275">
        <v>600</v>
      </c>
      <c r="L193" s="52">
        <v>640</v>
      </c>
      <c r="M193" s="121">
        <v>600</v>
      </c>
      <c r="N193" s="48">
        <f t="shared" si="15"/>
        <v>384000</v>
      </c>
      <c r="O193" s="45" t="s">
        <v>1</v>
      </c>
      <c r="P193" s="45" t="s">
        <v>355</v>
      </c>
    </row>
    <row r="194" spans="1:18">
      <c r="A194" s="17">
        <v>9</v>
      </c>
      <c r="C194" s="17">
        <f t="shared" si="10"/>
        <v>0</v>
      </c>
      <c r="D194" s="14" t="e">
        <f>+VLOOKUP(C194,EstructuraCostos!$A$5:$B$146,2)</f>
        <v>#N/A</v>
      </c>
      <c r="E194" s="21">
        <f t="shared" si="13"/>
        <v>0</v>
      </c>
      <c r="F194" s="17" t="e">
        <f>+IF(C194&gt;2,VLOOKUP(C194,EstructuraCostos!$A$65:$B$170,2),VLOOKUP(E194,EstructuraCostos!$A$5:$B$60,2))</f>
        <v>#N/A</v>
      </c>
      <c r="G194" s="17" t="e">
        <f>+VLOOKUP(B194,EstructuraCostos!$B$5:$C$146,2)</f>
        <v>#N/A</v>
      </c>
      <c r="H194" s="58">
        <v>43493</v>
      </c>
      <c r="I194" s="17">
        <f t="shared" si="11"/>
        <v>5</v>
      </c>
      <c r="J194" s="45" t="s">
        <v>435</v>
      </c>
      <c r="K194" s="276"/>
      <c r="L194" s="52">
        <v>8</v>
      </c>
      <c r="M194" s="186" t="s">
        <v>124</v>
      </c>
      <c r="N194" s="48"/>
      <c r="O194" s="45" t="s">
        <v>436</v>
      </c>
      <c r="P194" s="45" t="s">
        <v>177</v>
      </c>
      <c r="Q194" s="1" t="s">
        <v>132</v>
      </c>
    </row>
    <row r="195" spans="1:18">
      <c r="A195" s="17">
        <v>10</v>
      </c>
      <c r="C195" s="17">
        <f t="shared" si="10"/>
        <v>0</v>
      </c>
      <c r="D195" s="14" t="e">
        <f>+VLOOKUP(C195,EstructuraCostos!$A$5:$B$146,2)</f>
        <v>#N/A</v>
      </c>
      <c r="E195" s="21">
        <f t="shared" si="13"/>
        <v>0</v>
      </c>
      <c r="F195" s="17" t="e">
        <f>+IF(C195&gt;2,VLOOKUP(C195,EstructuraCostos!$A$65:$B$170,2),VLOOKUP(E195,EstructuraCostos!$A$5:$B$60,2))</f>
        <v>#N/A</v>
      </c>
      <c r="G195" s="17" t="e">
        <f>+VLOOKUP(B195,EstructuraCostos!$B$5:$C$146,2)</f>
        <v>#N/A</v>
      </c>
      <c r="H195" s="58">
        <v>43493</v>
      </c>
      <c r="I195" s="17">
        <f t="shared" si="11"/>
        <v>5</v>
      </c>
      <c r="J195" s="45" t="s">
        <v>260</v>
      </c>
      <c r="M195" s="186" t="s">
        <v>261</v>
      </c>
      <c r="N195" s="48"/>
      <c r="O195" s="45" t="s">
        <v>129</v>
      </c>
      <c r="P195" s="45" t="s">
        <v>364</v>
      </c>
      <c r="Q195" s="1" t="s">
        <v>132</v>
      </c>
    </row>
    <row r="196" spans="1:18">
      <c r="A196" s="17">
        <v>11</v>
      </c>
      <c r="B196" s="135">
        <v>10101</v>
      </c>
      <c r="C196" s="17">
        <f t="shared" si="10"/>
        <v>1</v>
      </c>
      <c r="D196" s="14" t="str">
        <f>+VLOOKUP(C196,EstructuraCostos!$A$5:$B$146,2)</f>
        <v>Levante_y_Ceba</v>
      </c>
      <c r="E196" s="21">
        <f t="shared" si="13"/>
        <v>10100</v>
      </c>
      <c r="F196" s="17" t="str">
        <f>+IF(C196&gt;2,VLOOKUP(C196,EstructuraCostos!$A$65:$B$170,2),VLOOKUP(E196,EstructuraCostos!$A$5:$B$60,2))</f>
        <v>Manejo_de_Suelos_y_ Praderas1</v>
      </c>
      <c r="G196" s="17" t="str">
        <f>+VLOOKUP(B196,EstructuraCostos!$B$5:$C$146,2)</f>
        <v>Fumigacion Matamalezas</v>
      </c>
      <c r="H196" s="58">
        <v>43494</v>
      </c>
      <c r="I196" s="17">
        <f t="shared" si="11"/>
        <v>5</v>
      </c>
      <c r="J196" s="84" t="s">
        <v>241</v>
      </c>
      <c r="K196" s="143">
        <v>4736932</v>
      </c>
      <c r="L196" s="52">
        <v>1</v>
      </c>
      <c r="M196" s="46">
        <v>34000</v>
      </c>
      <c r="N196" s="48">
        <f t="shared" si="12"/>
        <v>34000</v>
      </c>
      <c r="O196" s="45" t="s">
        <v>440</v>
      </c>
      <c r="P196" s="45" t="s">
        <v>256</v>
      </c>
      <c r="Q196" s="1" t="s">
        <v>132</v>
      </c>
      <c r="R196" s="137" t="s">
        <v>441</v>
      </c>
    </row>
    <row r="197" spans="1:18">
      <c r="A197" s="17">
        <v>12</v>
      </c>
      <c r="B197" s="135">
        <v>10101</v>
      </c>
      <c r="C197" s="17">
        <f t="shared" si="10"/>
        <v>1</v>
      </c>
      <c r="D197" s="14" t="str">
        <f>+VLOOKUP(C197,EstructuraCostos!$A$5:$B$146,2)</f>
        <v>Levante_y_Ceba</v>
      </c>
      <c r="E197" s="21">
        <f t="shared" si="13"/>
        <v>10100</v>
      </c>
      <c r="F197" s="17" t="str">
        <f>+IF(C197&gt;2,VLOOKUP(C197,EstructuraCostos!$A$65:$B$170,2),VLOOKUP(E197,EstructuraCostos!$A$5:$B$60,2))</f>
        <v>Manejo_de_Suelos_y_ Praderas1</v>
      </c>
      <c r="G197" s="17" t="str">
        <f>+VLOOKUP(B197,EstructuraCostos!$B$5:$C$146,2)</f>
        <v>Fumigacion Matamalezas</v>
      </c>
      <c r="H197" s="58">
        <v>43494</v>
      </c>
      <c r="I197" s="17">
        <f t="shared" si="11"/>
        <v>5</v>
      </c>
      <c r="J197" s="84" t="s">
        <v>242</v>
      </c>
      <c r="K197" s="83">
        <v>4335739</v>
      </c>
      <c r="L197" s="52">
        <v>1</v>
      </c>
      <c r="M197" s="46">
        <v>34000</v>
      </c>
      <c r="N197" s="48">
        <f t="shared" si="12"/>
        <v>34000</v>
      </c>
      <c r="O197" s="45" t="s">
        <v>129</v>
      </c>
      <c r="P197" s="45" t="s">
        <v>364</v>
      </c>
      <c r="Q197" s="1" t="s">
        <v>132</v>
      </c>
      <c r="R197" s="137" t="s">
        <v>131</v>
      </c>
    </row>
    <row r="198" spans="1:18">
      <c r="A198" s="17">
        <v>13</v>
      </c>
      <c r="B198" s="135">
        <v>50103</v>
      </c>
      <c r="C198" s="17">
        <f t="shared" si="10"/>
        <v>5</v>
      </c>
      <c r="D198" s="14" t="str">
        <f>+VLOOKUP(C198,EstructuraCostos!$A$5:$B$146,2)</f>
        <v>Generales</v>
      </c>
      <c r="E198" s="21">
        <f t="shared" si="13"/>
        <v>50103</v>
      </c>
      <c r="F198" s="17" t="str">
        <f>+IF(C198&gt;2,VLOOKUP(C198,EstructuraCostos!$A$65:$B$170,2),VLOOKUP(E198,EstructuraCostos!$A$5:$B$60,2))</f>
        <v>Generales</v>
      </c>
      <c r="G198" s="17" t="str">
        <f>+VLOOKUP(B198,EstructuraCostos!$B$5:$C$146,2)</f>
        <v xml:space="preserve">Mantenimiento Cercos </v>
      </c>
      <c r="H198" s="58">
        <v>43494</v>
      </c>
      <c r="I198" s="17">
        <f t="shared" si="11"/>
        <v>5</v>
      </c>
      <c r="J198" s="1" t="s">
        <v>243</v>
      </c>
      <c r="K198" s="83">
        <v>3663605</v>
      </c>
      <c r="L198" s="52">
        <v>1</v>
      </c>
      <c r="M198" s="46">
        <v>34000</v>
      </c>
      <c r="N198" s="48">
        <f t="shared" si="12"/>
        <v>34000</v>
      </c>
      <c r="O198" s="45" t="s">
        <v>138</v>
      </c>
      <c r="P198" s="45" t="s">
        <v>438</v>
      </c>
    </row>
    <row r="199" spans="1:18">
      <c r="A199" s="17">
        <v>14</v>
      </c>
      <c r="B199" s="135">
        <v>90101</v>
      </c>
      <c r="C199" s="17">
        <f t="shared" si="10"/>
        <v>9</v>
      </c>
      <c r="D199" s="14" t="str">
        <f>+VLOOKUP(C199,EstructuraCostos!$A$5:$B$146,2)</f>
        <v>Hacienda</v>
      </c>
      <c r="E199" s="21">
        <f t="shared" si="13"/>
        <v>90101</v>
      </c>
      <c r="F199" s="17" t="str">
        <f>+IF(C199&gt;2,VLOOKUP(C199,EstructuraCostos!$A$65:$B$170,2),VLOOKUP(E199,EstructuraCostos!$A$5:$B$60,2))</f>
        <v>Hacienda</v>
      </c>
      <c r="G199" s="17" t="str">
        <f>+VLOOKUP(B199,EstructuraCostos!$B$5:$C$146,2)</f>
        <v>Salarios</v>
      </c>
      <c r="H199" s="58">
        <v>43494</v>
      </c>
      <c r="I199" s="17">
        <f t="shared" si="11"/>
        <v>5</v>
      </c>
      <c r="J199" s="1" t="s">
        <v>244</v>
      </c>
      <c r="K199" s="83">
        <v>18412636</v>
      </c>
      <c r="L199" s="52">
        <v>1</v>
      </c>
      <c r="M199" s="46">
        <v>38000</v>
      </c>
      <c r="N199" s="48">
        <f t="shared" si="12"/>
        <v>38000</v>
      </c>
      <c r="O199" s="45" t="s">
        <v>153</v>
      </c>
      <c r="P199" s="45" t="s">
        <v>147</v>
      </c>
    </row>
    <row r="200" spans="1:18">
      <c r="A200" s="17">
        <v>15</v>
      </c>
      <c r="B200" s="135">
        <v>10501</v>
      </c>
      <c r="C200" s="17">
        <f t="shared" ref="C200:C259" si="16">ROUND(B200/10000,0)</f>
        <v>1</v>
      </c>
      <c r="D200" s="14" t="str">
        <f>+VLOOKUP(C200,EstructuraCostos!$A$5:$B$146,2)</f>
        <v>Levante_y_Ceba</v>
      </c>
      <c r="E200" s="21">
        <f t="shared" si="13"/>
        <v>10500</v>
      </c>
      <c r="F200" s="17" t="str">
        <f>+IF(C200&gt;2,VLOOKUP(C200,EstructuraCostos!$A$65:$B$170,2),VLOOKUP(E200,EstructuraCostos!$A$5:$B$60,2))</f>
        <v>Movimiento_de_Ganado1</v>
      </c>
      <c r="G200" s="17" t="str">
        <f>+VLOOKUP(B200,EstructuraCostos!$B$5:$C$146,2)</f>
        <v>Manejo de Ganados</v>
      </c>
      <c r="H200" s="58">
        <v>43494</v>
      </c>
      <c r="I200" s="17">
        <f t="shared" ref="I200:I259" si="17">+WEEKNUM(H200,2)</f>
        <v>5</v>
      </c>
      <c r="J200" s="45" t="s">
        <v>245</v>
      </c>
      <c r="K200" s="51">
        <v>1023702269</v>
      </c>
      <c r="L200" s="52">
        <v>1</v>
      </c>
      <c r="M200" s="46">
        <v>38000</v>
      </c>
      <c r="N200" s="48">
        <f t="shared" ref="N200:N259" si="18">+L200*M200</f>
        <v>38000</v>
      </c>
      <c r="O200" s="45" t="s">
        <v>139</v>
      </c>
      <c r="P200" s="45" t="s">
        <v>128</v>
      </c>
    </row>
    <row r="201" spans="1:18">
      <c r="A201" s="17">
        <v>16</v>
      </c>
      <c r="B201" s="135">
        <v>10501</v>
      </c>
      <c r="C201" s="17">
        <f t="shared" si="16"/>
        <v>1</v>
      </c>
      <c r="D201" s="14" t="str">
        <f>+VLOOKUP(C201,EstructuraCostos!$A$5:$B$146,2)</f>
        <v>Levante_y_Ceba</v>
      </c>
      <c r="E201" s="21">
        <f t="shared" si="13"/>
        <v>10500</v>
      </c>
      <c r="F201" s="17" t="str">
        <f>+IF(C201&gt;2,VLOOKUP(C201,EstructuraCostos!$A$65:$B$170,2),VLOOKUP(E201,EstructuraCostos!$A$5:$B$60,2))</f>
        <v>Movimiento_de_Ganado1</v>
      </c>
      <c r="G201" s="17" t="str">
        <f>+VLOOKUP(B201,EstructuraCostos!$B$5:$C$146,2)</f>
        <v>Manejo de Ganados</v>
      </c>
      <c r="H201" s="58">
        <v>43494</v>
      </c>
      <c r="I201" s="17">
        <f t="shared" si="17"/>
        <v>5</v>
      </c>
      <c r="J201" s="45" t="s">
        <v>246</v>
      </c>
      <c r="K201" s="51">
        <v>1097399254</v>
      </c>
      <c r="L201" s="52">
        <v>1</v>
      </c>
      <c r="M201" s="46">
        <v>36000</v>
      </c>
      <c r="N201" s="48">
        <f t="shared" si="18"/>
        <v>36000</v>
      </c>
      <c r="O201" s="45" t="s">
        <v>252</v>
      </c>
      <c r="P201" s="45" t="s">
        <v>128</v>
      </c>
      <c r="Q201" s="1" t="s">
        <v>125</v>
      </c>
    </row>
    <row r="202" spans="1:18">
      <c r="A202" s="17">
        <v>17</v>
      </c>
      <c r="B202" s="135">
        <v>50103</v>
      </c>
      <c r="C202" s="17">
        <f t="shared" si="16"/>
        <v>5</v>
      </c>
      <c r="D202" s="14" t="str">
        <f>+VLOOKUP(C202,EstructuraCostos!$A$5:$B$146,2)</f>
        <v>Generales</v>
      </c>
      <c r="E202" s="21">
        <f t="shared" si="13"/>
        <v>50103</v>
      </c>
      <c r="F202" s="17" t="str">
        <f>+IF(C202&gt;2,VLOOKUP(C202,EstructuraCostos!$A$65:$B$170,2),VLOOKUP(E202,EstructuraCostos!$A$5:$B$60,2))</f>
        <v>Generales</v>
      </c>
      <c r="G202" s="17" t="str">
        <f>+VLOOKUP(B202,EstructuraCostos!$B$5:$C$146,2)</f>
        <v xml:space="preserve">Mantenimiento Cercos </v>
      </c>
      <c r="H202" s="58">
        <v>43494</v>
      </c>
      <c r="I202" s="17">
        <f t="shared" si="17"/>
        <v>5</v>
      </c>
      <c r="J202" s="45" t="s">
        <v>417</v>
      </c>
      <c r="K202" s="271">
        <v>1097720182</v>
      </c>
      <c r="L202" s="52">
        <v>1</v>
      </c>
      <c r="M202" s="46">
        <v>36000</v>
      </c>
      <c r="N202" s="48">
        <f t="shared" si="18"/>
        <v>36000</v>
      </c>
      <c r="O202" s="45" t="s">
        <v>138</v>
      </c>
      <c r="P202" s="45" t="s">
        <v>354</v>
      </c>
    </row>
    <row r="203" spans="1:18">
      <c r="A203" s="17">
        <v>18</v>
      </c>
      <c r="C203" s="17">
        <f t="shared" si="16"/>
        <v>0</v>
      </c>
      <c r="D203" s="14" t="e">
        <f>+VLOOKUP(C203,EstructuraCostos!$A$5:$B$146,2)</f>
        <v>#N/A</v>
      </c>
      <c r="E203" s="21">
        <f t="shared" si="13"/>
        <v>0</v>
      </c>
      <c r="F203" s="17" t="e">
        <f>+IF(C203&gt;2,VLOOKUP(C203,EstructuraCostos!$A$65:$B$170,2),VLOOKUP(E203,EstructuraCostos!$A$5:$B$60,2))</f>
        <v>#N/A</v>
      </c>
      <c r="G203" s="17" t="e">
        <f>+VLOOKUP(B203,EstructuraCostos!$B$5:$C$146,2)</f>
        <v>#N/A</v>
      </c>
      <c r="H203" s="58">
        <v>43494</v>
      </c>
      <c r="I203" s="17">
        <f t="shared" si="17"/>
        <v>5</v>
      </c>
      <c r="J203" s="45" t="s">
        <v>439</v>
      </c>
      <c r="K203" s="275"/>
      <c r="N203" s="48"/>
    </row>
    <row r="204" spans="1:18">
      <c r="A204" s="17">
        <v>19</v>
      </c>
      <c r="C204" s="17">
        <f t="shared" si="16"/>
        <v>0</v>
      </c>
      <c r="D204" s="14" t="e">
        <f>+VLOOKUP(C204,EstructuraCostos!$A$5:$B$146,2)</f>
        <v>#N/A</v>
      </c>
      <c r="E204" s="21">
        <f t="shared" si="13"/>
        <v>0</v>
      </c>
      <c r="F204" s="17" t="e">
        <f>+IF(C204&gt;2,VLOOKUP(C204,EstructuraCostos!$A$65:$B$170,2),VLOOKUP(E204,EstructuraCostos!$A$5:$B$60,2))</f>
        <v>#N/A</v>
      </c>
      <c r="G204" s="17" t="e">
        <f>+VLOOKUP(B204,EstructuraCostos!$B$5:$C$146,2)</f>
        <v>#N/A</v>
      </c>
      <c r="H204" s="58">
        <v>43494</v>
      </c>
      <c r="I204" s="17">
        <f t="shared" si="17"/>
        <v>5</v>
      </c>
      <c r="J204" s="45" t="s">
        <v>439</v>
      </c>
      <c r="K204" s="275"/>
      <c r="N204" s="48"/>
    </row>
    <row r="205" spans="1:18">
      <c r="A205" s="17">
        <v>20</v>
      </c>
      <c r="C205" s="17">
        <f t="shared" si="16"/>
        <v>0</v>
      </c>
      <c r="D205" s="14" t="e">
        <f>+VLOOKUP(C205,EstructuraCostos!$A$5:$B$146,2)</f>
        <v>#N/A</v>
      </c>
      <c r="E205" s="21">
        <f t="shared" si="13"/>
        <v>0</v>
      </c>
      <c r="F205" s="17" t="e">
        <f>+IF(C205&gt;2,VLOOKUP(C205,EstructuraCostos!$A$65:$B$170,2),VLOOKUP(E205,EstructuraCostos!$A$5:$B$60,2))</f>
        <v>#N/A</v>
      </c>
      <c r="G205" s="17" t="e">
        <f>+VLOOKUP(B205,EstructuraCostos!$B$5:$C$146,2)</f>
        <v>#N/A</v>
      </c>
      <c r="H205" s="58">
        <v>43494</v>
      </c>
      <c r="I205" s="17">
        <f t="shared" si="17"/>
        <v>5</v>
      </c>
      <c r="J205" s="45" t="s">
        <v>260</v>
      </c>
      <c r="L205" s="52">
        <v>150</v>
      </c>
      <c r="M205" s="186" t="s">
        <v>261</v>
      </c>
      <c r="N205" s="48"/>
      <c r="O205" s="45" t="s">
        <v>129</v>
      </c>
      <c r="P205" s="45" t="s">
        <v>364</v>
      </c>
      <c r="Q205" s="1" t="s">
        <v>132</v>
      </c>
      <c r="R205" s="137" t="s">
        <v>131</v>
      </c>
    </row>
    <row r="206" spans="1:18">
      <c r="A206" s="17">
        <v>21</v>
      </c>
      <c r="C206" s="17">
        <f t="shared" si="16"/>
        <v>0</v>
      </c>
      <c r="D206" s="14" t="e">
        <f>+VLOOKUP(C206,EstructuraCostos!$A$5:$B$146,2)</f>
        <v>#N/A</v>
      </c>
      <c r="E206" s="21">
        <f t="shared" si="13"/>
        <v>0</v>
      </c>
      <c r="F206" s="17" t="e">
        <f>+IF(C206&gt;2,VLOOKUP(C206,EstructuraCostos!$A$65:$B$170,2),VLOOKUP(E206,EstructuraCostos!$A$5:$B$60,2))</f>
        <v>#N/A</v>
      </c>
      <c r="G206" s="17" t="e">
        <f>+VLOOKUP(B206,EstructuraCostos!$B$5:$C$146,2)</f>
        <v>#N/A</v>
      </c>
      <c r="H206" s="58">
        <v>43494</v>
      </c>
      <c r="I206" s="17">
        <f t="shared" si="17"/>
        <v>5</v>
      </c>
      <c r="J206" s="45" t="s">
        <v>260</v>
      </c>
      <c r="L206" s="52">
        <v>1500</v>
      </c>
      <c r="M206" s="186" t="s">
        <v>261</v>
      </c>
      <c r="N206" s="48"/>
      <c r="O206" s="45" t="s">
        <v>440</v>
      </c>
      <c r="P206" s="45" t="s">
        <v>256</v>
      </c>
      <c r="Q206" s="1" t="s">
        <v>130</v>
      </c>
      <c r="R206" s="137" t="s">
        <v>441</v>
      </c>
    </row>
    <row r="207" spans="1:18">
      <c r="A207" s="17">
        <v>22</v>
      </c>
      <c r="B207" s="135">
        <v>10101</v>
      </c>
      <c r="C207" s="17">
        <f t="shared" si="16"/>
        <v>1</v>
      </c>
      <c r="D207" s="14" t="str">
        <f>+VLOOKUP(C207,EstructuraCostos!$A$5:$B$146,2)</f>
        <v>Levante_y_Ceba</v>
      </c>
      <c r="E207" s="21">
        <f t="shared" si="13"/>
        <v>10100</v>
      </c>
      <c r="F207" s="17" t="str">
        <f>+IF(C207&gt;2,VLOOKUP(C207,EstructuraCostos!$A$65:$B$170,2),VLOOKUP(E207,EstructuraCostos!$A$5:$B$60,2))</f>
        <v>Manejo_de_Suelos_y_ Praderas1</v>
      </c>
      <c r="G207" s="17" t="str">
        <f>+VLOOKUP(B207,EstructuraCostos!$B$5:$C$146,2)</f>
        <v>Fumigacion Matamalezas</v>
      </c>
      <c r="H207" s="58">
        <v>43495</v>
      </c>
      <c r="I207" s="17">
        <f t="shared" si="17"/>
        <v>5</v>
      </c>
      <c r="J207" s="84" t="s">
        <v>241</v>
      </c>
      <c r="K207" s="143">
        <v>4736932</v>
      </c>
      <c r="L207" s="52">
        <v>1</v>
      </c>
      <c r="M207" s="46">
        <v>34000</v>
      </c>
      <c r="N207" s="48">
        <f t="shared" si="18"/>
        <v>34000</v>
      </c>
      <c r="O207" s="45" t="s">
        <v>440</v>
      </c>
      <c r="P207" s="45" t="s">
        <v>443</v>
      </c>
      <c r="Q207" s="1" t="s">
        <v>130</v>
      </c>
      <c r="R207" s="137" t="s">
        <v>131</v>
      </c>
    </row>
    <row r="208" spans="1:18">
      <c r="A208" s="17">
        <v>23</v>
      </c>
      <c r="B208" s="135">
        <v>10101</v>
      </c>
      <c r="C208" s="17">
        <f t="shared" si="16"/>
        <v>1</v>
      </c>
      <c r="D208" s="14" t="str">
        <f>+VLOOKUP(C208,EstructuraCostos!$A$5:$B$146,2)</f>
        <v>Levante_y_Ceba</v>
      </c>
      <c r="E208" s="21">
        <f t="shared" si="13"/>
        <v>10100</v>
      </c>
      <c r="F208" s="17" t="str">
        <f>+IF(C208&gt;2,VLOOKUP(C208,EstructuraCostos!$A$65:$B$170,2),VLOOKUP(E208,EstructuraCostos!$A$5:$B$60,2))</f>
        <v>Manejo_de_Suelos_y_ Praderas1</v>
      </c>
      <c r="G208" s="17" t="str">
        <f>+VLOOKUP(B208,EstructuraCostos!$B$5:$C$146,2)</f>
        <v>Fumigacion Matamalezas</v>
      </c>
      <c r="H208" s="58">
        <v>43495</v>
      </c>
      <c r="I208" s="17">
        <f t="shared" si="17"/>
        <v>5</v>
      </c>
      <c r="J208" s="84" t="s">
        <v>242</v>
      </c>
      <c r="K208" s="83">
        <v>4335739</v>
      </c>
      <c r="L208" s="52">
        <v>1</v>
      </c>
      <c r="M208" s="46">
        <v>34000</v>
      </c>
      <c r="N208" s="48">
        <f t="shared" si="18"/>
        <v>34000</v>
      </c>
      <c r="O208" s="45" t="s">
        <v>129</v>
      </c>
      <c r="P208" s="45" t="s">
        <v>447</v>
      </c>
      <c r="Q208" s="1" t="s">
        <v>132</v>
      </c>
      <c r="R208" s="137" t="s">
        <v>131</v>
      </c>
    </row>
    <row r="209" spans="1:18">
      <c r="A209" s="17">
        <v>24</v>
      </c>
      <c r="B209" s="135">
        <v>50103</v>
      </c>
      <c r="C209" s="17">
        <f t="shared" si="16"/>
        <v>5</v>
      </c>
      <c r="D209" s="14" t="str">
        <f>+VLOOKUP(C209,EstructuraCostos!$A$5:$B$146,2)</f>
        <v>Generales</v>
      </c>
      <c r="E209" s="21">
        <f t="shared" si="13"/>
        <v>50103</v>
      </c>
      <c r="F209" s="17" t="str">
        <f>+IF(C209&gt;2,VLOOKUP(C209,EstructuraCostos!$A$65:$B$170,2),VLOOKUP(E209,EstructuraCostos!$A$5:$B$60,2))</f>
        <v>Generales</v>
      </c>
      <c r="G209" s="17" t="str">
        <f>+VLOOKUP(B209,EstructuraCostos!$B$5:$C$146,2)</f>
        <v xml:space="preserve">Mantenimiento Cercos </v>
      </c>
      <c r="H209" s="58">
        <v>43495</v>
      </c>
      <c r="I209" s="17">
        <f t="shared" si="17"/>
        <v>5</v>
      </c>
      <c r="J209" s="1" t="s">
        <v>243</v>
      </c>
      <c r="K209" s="83">
        <v>3663605</v>
      </c>
      <c r="L209" s="52">
        <v>1</v>
      </c>
      <c r="M209" s="46">
        <v>34000</v>
      </c>
      <c r="N209" s="48">
        <f t="shared" si="18"/>
        <v>34000</v>
      </c>
      <c r="O209" s="45" t="s">
        <v>138</v>
      </c>
      <c r="P209" s="45" t="s">
        <v>442</v>
      </c>
    </row>
    <row r="210" spans="1:18">
      <c r="A210" s="17">
        <v>25</v>
      </c>
      <c r="B210" s="135">
        <v>90101</v>
      </c>
      <c r="C210" s="17">
        <f t="shared" si="16"/>
        <v>9</v>
      </c>
      <c r="D210" s="14" t="str">
        <f>+VLOOKUP(C210,EstructuraCostos!$A$5:$B$146,2)</f>
        <v>Hacienda</v>
      </c>
      <c r="E210" s="21">
        <f t="shared" si="13"/>
        <v>90101</v>
      </c>
      <c r="F210" s="17" t="str">
        <f>+IF(C210&gt;2,VLOOKUP(C210,EstructuraCostos!$A$65:$B$170,2),VLOOKUP(E210,EstructuraCostos!$A$5:$B$60,2))</f>
        <v>Hacienda</v>
      </c>
      <c r="G210" s="17" t="str">
        <f>+VLOOKUP(B210,EstructuraCostos!$B$5:$C$146,2)</f>
        <v>Salarios</v>
      </c>
      <c r="H210" s="58">
        <v>43495</v>
      </c>
      <c r="I210" s="17">
        <f t="shared" si="17"/>
        <v>5</v>
      </c>
      <c r="J210" s="1" t="s">
        <v>244</v>
      </c>
      <c r="K210" s="83">
        <v>18412636</v>
      </c>
      <c r="L210" s="52">
        <v>1</v>
      </c>
      <c r="M210" s="46">
        <v>38000</v>
      </c>
      <c r="N210" s="48">
        <f t="shared" si="18"/>
        <v>38000</v>
      </c>
      <c r="O210" s="45" t="s">
        <v>153</v>
      </c>
      <c r="P210" s="45" t="s">
        <v>147</v>
      </c>
    </row>
    <row r="211" spans="1:18">
      <c r="A211" s="17">
        <v>26</v>
      </c>
      <c r="B211" s="135">
        <v>10501</v>
      </c>
      <c r="C211" s="17">
        <f t="shared" si="16"/>
        <v>1</v>
      </c>
      <c r="D211" s="14" t="str">
        <f>+VLOOKUP(C211,EstructuraCostos!$A$5:$B$146,2)</f>
        <v>Levante_y_Ceba</v>
      </c>
      <c r="E211" s="21">
        <f t="shared" si="13"/>
        <v>10500</v>
      </c>
      <c r="F211" s="17" t="str">
        <f>+IF(C211&gt;2,VLOOKUP(C211,EstructuraCostos!$A$65:$B$170,2),VLOOKUP(E211,EstructuraCostos!$A$5:$B$60,2))</f>
        <v>Movimiento_de_Ganado1</v>
      </c>
      <c r="G211" s="17" t="str">
        <f>+VLOOKUP(B211,EstructuraCostos!$B$5:$C$146,2)</f>
        <v>Manejo de Ganados</v>
      </c>
      <c r="H211" s="58">
        <v>43495</v>
      </c>
      <c r="I211" s="17">
        <f t="shared" si="17"/>
        <v>5</v>
      </c>
      <c r="J211" s="45" t="s">
        <v>245</v>
      </c>
      <c r="K211" s="51">
        <v>1023702269</v>
      </c>
      <c r="L211" s="52">
        <v>1</v>
      </c>
      <c r="M211" s="46">
        <v>38000</v>
      </c>
      <c r="N211" s="48">
        <f t="shared" si="18"/>
        <v>38000</v>
      </c>
      <c r="O211" s="45" t="s">
        <v>139</v>
      </c>
      <c r="P211" s="45" t="s">
        <v>128</v>
      </c>
    </row>
    <row r="212" spans="1:18">
      <c r="A212" s="17">
        <v>27</v>
      </c>
      <c r="B212" s="135">
        <v>10501</v>
      </c>
      <c r="C212" s="17">
        <f t="shared" si="16"/>
        <v>1</v>
      </c>
      <c r="D212" s="14" t="str">
        <f>+VLOOKUP(C212,EstructuraCostos!$A$5:$B$146,2)</f>
        <v>Levante_y_Ceba</v>
      </c>
      <c r="E212" s="21">
        <f t="shared" si="13"/>
        <v>10500</v>
      </c>
      <c r="F212" s="17" t="str">
        <f>+IF(C212&gt;2,VLOOKUP(C212,EstructuraCostos!$A$65:$B$170,2),VLOOKUP(E212,EstructuraCostos!$A$5:$B$60,2))</f>
        <v>Movimiento_de_Ganado1</v>
      </c>
      <c r="G212" s="17" t="str">
        <f>+VLOOKUP(B212,EstructuraCostos!$B$5:$C$146,2)</f>
        <v>Manejo de Ganados</v>
      </c>
      <c r="H212" s="58">
        <v>43495</v>
      </c>
      <c r="I212" s="17">
        <f t="shared" si="17"/>
        <v>5</v>
      </c>
      <c r="J212" s="45" t="s">
        <v>246</v>
      </c>
      <c r="K212" s="51">
        <v>1097399254</v>
      </c>
      <c r="L212" s="52">
        <v>1</v>
      </c>
      <c r="M212" s="46">
        <v>36000</v>
      </c>
      <c r="N212" s="48">
        <f t="shared" si="18"/>
        <v>36000</v>
      </c>
      <c r="O212" s="45" t="s">
        <v>252</v>
      </c>
      <c r="P212" s="45" t="s">
        <v>128</v>
      </c>
      <c r="Q212" s="1" t="s">
        <v>125</v>
      </c>
    </row>
    <row r="213" spans="1:18">
      <c r="A213" s="17">
        <v>28</v>
      </c>
      <c r="B213" s="135">
        <v>50103</v>
      </c>
      <c r="C213" s="17">
        <f t="shared" si="16"/>
        <v>5</v>
      </c>
      <c r="D213" s="14" t="str">
        <f>+VLOOKUP(C213,EstructuraCostos!$A$5:$B$146,2)</f>
        <v>Generales</v>
      </c>
      <c r="E213" s="21">
        <f t="shared" si="13"/>
        <v>50103</v>
      </c>
      <c r="F213" s="17" t="str">
        <f>+IF(C213&gt;2,VLOOKUP(C213,EstructuraCostos!$A$65:$B$170,2),VLOOKUP(E213,EstructuraCostos!$A$5:$B$60,2))</f>
        <v>Generales</v>
      </c>
      <c r="G213" s="17" t="str">
        <f>+VLOOKUP(B213,EstructuraCostos!$B$5:$C$146,2)</f>
        <v xml:space="preserve">Mantenimiento Cercos </v>
      </c>
      <c r="H213" s="58">
        <v>43495</v>
      </c>
      <c r="I213" s="17">
        <f t="shared" si="17"/>
        <v>5</v>
      </c>
      <c r="J213" s="45" t="s">
        <v>417</v>
      </c>
      <c r="K213" s="271">
        <v>1097720182</v>
      </c>
      <c r="L213" s="52">
        <v>1</v>
      </c>
      <c r="M213" s="46">
        <v>36000</v>
      </c>
      <c r="N213" s="48">
        <f t="shared" si="18"/>
        <v>36000</v>
      </c>
      <c r="O213" s="45" t="s">
        <v>138</v>
      </c>
      <c r="P213" s="45" t="s">
        <v>444</v>
      </c>
      <c r="Q213" s="1" t="s">
        <v>445</v>
      </c>
    </row>
    <row r="214" spans="1:18">
      <c r="A214" s="17">
        <v>29</v>
      </c>
      <c r="C214" s="17">
        <f t="shared" si="16"/>
        <v>0</v>
      </c>
      <c r="D214" s="14" t="e">
        <f>+VLOOKUP(C214,EstructuraCostos!$A$5:$B$146,2)</f>
        <v>#N/A</v>
      </c>
      <c r="E214" s="21">
        <f t="shared" si="13"/>
        <v>0</v>
      </c>
      <c r="F214" s="17" t="e">
        <f>+IF(C214&gt;2,VLOOKUP(C214,EstructuraCostos!$A$65:$B$170,2),VLOOKUP(E214,EstructuraCostos!$A$5:$B$60,2))</f>
        <v>#N/A</v>
      </c>
      <c r="G214" s="17" t="e">
        <f>+VLOOKUP(B214,EstructuraCostos!$B$5:$C$146,2)</f>
        <v>#N/A</v>
      </c>
      <c r="H214" s="58">
        <v>43495</v>
      </c>
      <c r="I214" s="17">
        <f t="shared" si="17"/>
        <v>5</v>
      </c>
      <c r="J214" s="45" t="s">
        <v>260</v>
      </c>
      <c r="M214" s="186" t="s">
        <v>261</v>
      </c>
      <c r="N214" s="48"/>
      <c r="O214" s="45" t="s">
        <v>129</v>
      </c>
      <c r="P214" s="45" t="s">
        <v>447</v>
      </c>
      <c r="Q214" s="1" t="s">
        <v>132</v>
      </c>
      <c r="R214" s="137" t="s">
        <v>131</v>
      </c>
    </row>
    <row r="215" spans="1:18">
      <c r="A215" s="17">
        <v>30</v>
      </c>
      <c r="C215" s="17">
        <f t="shared" si="16"/>
        <v>0</v>
      </c>
      <c r="D215" s="14" t="e">
        <f>+VLOOKUP(C215,EstructuraCostos!$A$5:$B$146,2)</f>
        <v>#N/A</v>
      </c>
      <c r="E215" s="21">
        <f t="shared" si="13"/>
        <v>0</v>
      </c>
      <c r="F215" s="17" t="e">
        <f>+IF(C215&gt;2,VLOOKUP(C215,EstructuraCostos!$A$65:$B$170,2),VLOOKUP(E215,EstructuraCostos!$A$5:$B$60,2))</f>
        <v>#N/A</v>
      </c>
      <c r="G215" s="17" t="e">
        <f>+VLOOKUP(B215,EstructuraCostos!$B$5:$C$146,2)</f>
        <v>#N/A</v>
      </c>
      <c r="H215" s="58">
        <v>43495</v>
      </c>
      <c r="I215" s="17">
        <f t="shared" si="17"/>
        <v>5</v>
      </c>
      <c r="J215" s="45" t="s">
        <v>260</v>
      </c>
      <c r="M215" s="186" t="s">
        <v>261</v>
      </c>
      <c r="N215" s="48"/>
      <c r="O215" s="45" t="s">
        <v>129</v>
      </c>
      <c r="P215" s="45" t="s">
        <v>443</v>
      </c>
      <c r="Q215" s="1" t="s">
        <v>130</v>
      </c>
      <c r="R215" s="137" t="s">
        <v>441</v>
      </c>
    </row>
    <row r="216" spans="1:18">
      <c r="A216" s="17">
        <v>31</v>
      </c>
      <c r="B216" s="135">
        <v>10101</v>
      </c>
      <c r="C216" s="17">
        <f t="shared" si="16"/>
        <v>1</v>
      </c>
      <c r="D216" s="14" t="str">
        <f>+VLOOKUP(C216,EstructuraCostos!$A$5:$B$146,2)</f>
        <v>Levante_y_Ceba</v>
      </c>
      <c r="E216" s="21">
        <f t="shared" si="13"/>
        <v>10100</v>
      </c>
      <c r="F216" s="17" t="str">
        <f>+IF(C216&gt;2,VLOOKUP(C216,EstructuraCostos!$A$65:$B$170,2),VLOOKUP(E216,EstructuraCostos!$A$5:$B$60,2))</f>
        <v>Manejo_de_Suelos_y_ Praderas1</v>
      </c>
      <c r="G216" s="17" t="str">
        <f>+VLOOKUP(B216,EstructuraCostos!$B$5:$C$146,2)</f>
        <v>Fumigacion Matamalezas</v>
      </c>
      <c r="H216" s="58">
        <v>43496</v>
      </c>
      <c r="I216" s="17">
        <f t="shared" si="17"/>
        <v>5</v>
      </c>
      <c r="J216" s="84" t="s">
        <v>241</v>
      </c>
      <c r="K216" s="143">
        <v>4736932</v>
      </c>
      <c r="L216" s="52">
        <v>1</v>
      </c>
      <c r="M216" s="46">
        <v>34000</v>
      </c>
      <c r="N216" s="48">
        <f t="shared" si="18"/>
        <v>34000</v>
      </c>
      <c r="O216" s="45" t="s">
        <v>448</v>
      </c>
      <c r="P216" s="45" t="s">
        <v>443</v>
      </c>
      <c r="Q216" s="1" t="s">
        <v>130</v>
      </c>
      <c r="R216" s="137" t="s">
        <v>131</v>
      </c>
    </row>
    <row r="217" spans="1:18">
      <c r="A217" s="17">
        <v>32</v>
      </c>
      <c r="B217" s="135">
        <v>10101</v>
      </c>
      <c r="C217" s="17">
        <f t="shared" si="16"/>
        <v>1</v>
      </c>
      <c r="D217" s="14" t="str">
        <f>+VLOOKUP(C217,EstructuraCostos!$A$5:$B$146,2)</f>
        <v>Levante_y_Ceba</v>
      </c>
      <c r="E217" s="21">
        <f t="shared" ref="E217:E278" si="19">IF(C217&gt;2,ROUND(B217/1,0),ROUND(B217/10,0)*10)</f>
        <v>10100</v>
      </c>
      <c r="F217" s="17" t="str">
        <f>+IF(C217&gt;2,VLOOKUP(C217,EstructuraCostos!$A$65:$B$170,2),VLOOKUP(E217,EstructuraCostos!$A$5:$B$60,2))</f>
        <v>Manejo_de_Suelos_y_ Praderas1</v>
      </c>
      <c r="G217" s="17" t="str">
        <f>+VLOOKUP(B217,EstructuraCostos!$B$5:$C$146,2)</f>
        <v>Fumigacion Matamalezas</v>
      </c>
      <c r="H217" s="58">
        <v>43496</v>
      </c>
      <c r="I217" s="17">
        <f t="shared" si="17"/>
        <v>5</v>
      </c>
      <c r="J217" s="84" t="s">
        <v>242</v>
      </c>
      <c r="K217" s="83">
        <v>4335739</v>
      </c>
      <c r="L217" s="52">
        <v>1</v>
      </c>
      <c r="M217" s="46">
        <v>34000</v>
      </c>
      <c r="N217" s="48">
        <f t="shared" si="18"/>
        <v>34000</v>
      </c>
      <c r="O217" s="45" t="s">
        <v>129</v>
      </c>
      <c r="P217" s="45" t="s">
        <v>447</v>
      </c>
      <c r="Q217" s="1" t="s">
        <v>132</v>
      </c>
      <c r="R217" s="137" t="s">
        <v>131</v>
      </c>
    </row>
    <row r="218" spans="1:18">
      <c r="A218" s="17">
        <v>33</v>
      </c>
      <c r="B218" s="135">
        <v>50103</v>
      </c>
      <c r="C218" s="17">
        <f t="shared" si="16"/>
        <v>5</v>
      </c>
      <c r="D218" s="14" t="str">
        <f>+VLOOKUP(C218,EstructuraCostos!$A$5:$B$146,2)</f>
        <v>Generales</v>
      </c>
      <c r="E218" s="21">
        <f t="shared" si="19"/>
        <v>50103</v>
      </c>
      <c r="F218" s="17" t="str">
        <f>+IF(C218&gt;2,VLOOKUP(C218,EstructuraCostos!$A$65:$B$170,2),VLOOKUP(E218,EstructuraCostos!$A$5:$B$60,2))</f>
        <v>Generales</v>
      </c>
      <c r="G218" s="17" t="str">
        <f>+VLOOKUP(B218,EstructuraCostos!$B$5:$C$146,2)</f>
        <v xml:space="preserve">Mantenimiento Cercos </v>
      </c>
      <c r="H218" s="58">
        <v>43496</v>
      </c>
      <c r="I218" s="17">
        <f t="shared" si="17"/>
        <v>5</v>
      </c>
      <c r="J218" s="1" t="s">
        <v>243</v>
      </c>
      <c r="K218" s="83">
        <v>3663605</v>
      </c>
      <c r="L218" s="52">
        <v>1</v>
      </c>
      <c r="M218" s="46">
        <v>34000</v>
      </c>
      <c r="N218" s="48">
        <f t="shared" si="18"/>
        <v>34000</v>
      </c>
      <c r="O218" s="45" t="s">
        <v>138</v>
      </c>
      <c r="P218" s="45" t="s">
        <v>449</v>
      </c>
    </row>
    <row r="219" spans="1:18">
      <c r="A219" s="17">
        <v>34</v>
      </c>
      <c r="B219" s="135">
        <v>90101</v>
      </c>
      <c r="C219" s="17">
        <f t="shared" si="16"/>
        <v>9</v>
      </c>
      <c r="D219" s="14" t="str">
        <f>+VLOOKUP(C219,EstructuraCostos!$A$5:$B$146,2)</f>
        <v>Hacienda</v>
      </c>
      <c r="E219" s="21">
        <f t="shared" si="19"/>
        <v>90101</v>
      </c>
      <c r="F219" s="17" t="str">
        <f>+IF(C219&gt;2,VLOOKUP(C219,EstructuraCostos!$A$65:$B$170,2),VLOOKUP(E219,EstructuraCostos!$A$5:$B$60,2))</f>
        <v>Hacienda</v>
      </c>
      <c r="G219" s="17" t="str">
        <f>+VLOOKUP(B219,EstructuraCostos!$B$5:$C$146,2)</f>
        <v>Salarios</v>
      </c>
      <c r="H219" s="58">
        <v>43496</v>
      </c>
      <c r="I219" s="17">
        <f t="shared" si="17"/>
        <v>5</v>
      </c>
      <c r="J219" s="1" t="s">
        <v>244</v>
      </c>
      <c r="K219" s="83">
        <v>18412636</v>
      </c>
      <c r="L219" s="52">
        <v>1</v>
      </c>
      <c r="M219" s="46">
        <v>38000</v>
      </c>
      <c r="N219" s="48">
        <f t="shared" si="18"/>
        <v>38000</v>
      </c>
      <c r="O219" s="45" t="s">
        <v>153</v>
      </c>
      <c r="P219" s="45" t="s">
        <v>147</v>
      </c>
    </row>
    <row r="220" spans="1:18">
      <c r="A220" s="17">
        <v>35</v>
      </c>
      <c r="B220" s="135">
        <v>10501</v>
      </c>
      <c r="C220" s="17">
        <f t="shared" si="16"/>
        <v>1</v>
      </c>
      <c r="D220" s="14" t="str">
        <f>+VLOOKUP(C220,EstructuraCostos!$A$5:$B$146,2)</f>
        <v>Levante_y_Ceba</v>
      </c>
      <c r="E220" s="21">
        <f t="shared" si="19"/>
        <v>10500</v>
      </c>
      <c r="F220" s="17" t="str">
        <f>+IF(C220&gt;2,VLOOKUP(C220,EstructuraCostos!$A$65:$B$170,2),VLOOKUP(E220,EstructuraCostos!$A$5:$B$60,2))</f>
        <v>Movimiento_de_Ganado1</v>
      </c>
      <c r="G220" s="17" t="str">
        <f>+VLOOKUP(B220,EstructuraCostos!$B$5:$C$146,2)</f>
        <v>Manejo de Ganados</v>
      </c>
      <c r="H220" s="58">
        <v>43496</v>
      </c>
      <c r="I220" s="17">
        <f t="shared" si="17"/>
        <v>5</v>
      </c>
      <c r="J220" s="45" t="s">
        <v>245</v>
      </c>
      <c r="K220" s="51">
        <v>1023702269</v>
      </c>
      <c r="L220" s="52">
        <v>1</v>
      </c>
      <c r="M220" s="46">
        <v>38000</v>
      </c>
      <c r="N220" s="48">
        <f t="shared" si="18"/>
        <v>38000</v>
      </c>
      <c r="O220" s="45" t="s">
        <v>139</v>
      </c>
      <c r="P220" s="45" t="s">
        <v>128</v>
      </c>
    </row>
    <row r="221" spans="1:18">
      <c r="A221" s="17">
        <v>36</v>
      </c>
      <c r="B221" s="135">
        <v>10501</v>
      </c>
      <c r="C221" s="17">
        <f t="shared" si="16"/>
        <v>1</v>
      </c>
      <c r="D221" s="14" t="str">
        <f>+VLOOKUP(C221,EstructuraCostos!$A$5:$B$146,2)</f>
        <v>Levante_y_Ceba</v>
      </c>
      <c r="E221" s="21">
        <f t="shared" si="19"/>
        <v>10500</v>
      </c>
      <c r="F221" s="17" t="str">
        <f>+IF(C221&gt;2,VLOOKUP(C221,EstructuraCostos!$A$65:$B$170,2),VLOOKUP(E221,EstructuraCostos!$A$5:$B$60,2))</f>
        <v>Movimiento_de_Ganado1</v>
      </c>
      <c r="G221" s="17" t="str">
        <f>+VLOOKUP(B221,EstructuraCostos!$B$5:$C$146,2)</f>
        <v>Manejo de Ganados</v>
      </c>
      <c r="H221" s="58">
        <v>43496</v>
      </c>
      <c r="I221" s="17">
        <f t="shared" si="17"/>
        <v>5</v>
      </c>
      <c r="J221" s="45" t="s">
        <v>246</v>
      </c>
      <c r="K221" s="51">
        <v>1097399254</v>
      </c>
      <c r="L221" s="52">
        <v>1</v>
      </c>
      <c r="M221" s="46">
        <v>36000</v>
      </c>
      <c r="N221" s="48">
        <f t="shared" si="18"/>
        <v>36000</v>
      </c>
      <c r="O221" s="45" t="s">
        <v>252</v>
      </c>
      <c r="P221" s="45" t="s">
        <v>128</v>
      </c>
      <c r="Q221" s="1" t="s">
        <v>125</v>
      </c>
    </row>
    <row r="222" spans="1:18">
      <c r="A222" s="17">
        <v>37</v>
      </c>
      <c r="B222" s="135">
        <v>50103</v>
      </c>
      <c r="C222" s="17">
        <f t="shared" si="16"/>
        <v>5</v>
      </c>
      <c r="D222" s="14" t="str">
        <f>+VLOOKUP(C222,EstructuraCostos!$A$5:$B$146,2)</f>
        <v>Generales</v>
      </c>
      <c r="E222" s="21">
        <f t="shared" si="19"/>
        <v>50103</v>
      </c>
      <c r="F222" s="17" t="str">
        <f>+IF(C222&gt;2,VLOOKUP(C222,EstructuraCostos!$A$65:$B$170,2),VLOOKUP(E222,EstructuraCostos!$A$5:$B$60,2))</f>
        <v>Generales</v>
      </c>
      <c r="G222" s="17" t="str">
        <f>+VLOOKUP(B222,EstructuraCostos!$B$5:$C$146,2)</f>
        <v xml:space="preserve">Mantenimiento Cercos </v>
      </c>
      <c r="H222" s="58">
        <v>43496</v>
      </c>
      <c r="I222" s="17">
        <f t="shared" si="17"/>
        <v>5</v>
      </c>
      <c r="J222" s="45" t="s">
        <v>417</v>
      </c>
      <c r="K222" s="143">
        <v>1097720182</v>
      </c>
      <c r="L222" s="52">
        <v>1</v>
      </c>
      <c r="M222" s="46">
        <v>36000</v>
      </c>
      <c r="N222" s="48">
        <f t="shared" si="18"/>
        <v>36000</v>
      </c>
      <c r="O222" s="45" t="s">
        <v>138</v>
      </c>
      <c r="P222" s="45" t="s">
        <v>444</v>
      </c>
      <c r="Q222" s="1" t="s">
        <v>445</v>
      </c>
    </row>
    <row r="223" spans="1:18">
      <c r="A223" s="17">
        <v>38</v>
      </c>
      <c r="C223" s="17">
        <f t="shared" si="16"/>
        <v>0</v>
      </c>
      <c r="D223" s="14" t="e">
        <f>+VLOOKUP(C223,EstructuraCostos!$A$5:$B$146,2)</f>
        <v>#N/A</v>
      </c>
      <c r="E223" s="21">
        <f t="shared" si="19"/>
        <v>0</v>
      </c>
      <c r="F223" s="17" t="e">
        <f>+IF(C223&gt;2,VLOOKUP(C223,EstructuraCostos!$A$65:$B$170,2),VLOOKUP(E223,EstructuraCostos!$A$5:$B$60,2))</f>
        <v>#N/A</v>
      </c>
      <c r="G223" s="17" t="e">
        <f>+VLOOKUP(B223,EstructuraCostos!$B$5:$C$146,2)</f>
        <v>#N/A</v>
      </c>
      <c r="H223" s="58">
        <v>43496</v>
      </c>
      <c r="I223" s="17">
        <f t="shared" si="17"/>
        <v>5</v>
      </c>
      <c r="J223" s="45" t="s">
        <v>435</v>
      </c>
      <c r="K223" s="278"/>
      <c r="L223" s="52">
        <v>10</v>
      </c>
      <c r="M223" s="186" t="s">
        <v>124</v>
      </c>
      <c r="N223" s="48"/>
      <c r="O223" s="45" t="s">
        <v>446</v>
      </c>
      <c r="P223" s="45" t="s">
        <v>177</v>
      </c>
    </row>
    <row r="224" spans="1:18">
      <c r="A224" s="17">
        <v>39</v>
      </c>
      <c r="C224" s="17">
        <f t="shared" si="16"/>
        <v>0</v>
      </c>
      <c r="D224" s="14" t="e">
        <f>+VLOOKUP(C224,EstructuraCostos!$A$5:$B$146,2)</f>
        <v>#N/A</v>
      </c>
      <c r="E224" s="21">
        <f t="shared" si="19"/>
        <v>0</v>
      </c>
      <c r="F224" s="17" t="e">
        <f>+IF(C224&gt;2,VLOOKUP(C224,EstructuraCostos!$A$65:$B$170,2),VLOOKUP(E224,EstructuraCostos!$A$5:$B$60,2))</f>
        <v>#N/A</v>
      </c>
      <c r="G224" s="17" t="e">
        <f>+VLOOKUP(B224,EstructuraCostos!$B$5:$C$146,2)</f>
        <v>#N/A</v>
      </c>
      <c r="H224" s="58">
        <v>43496</v>
      </c>
      <c r="I224" s="17">
        <f t="shared" si="17"/>
        <v>5</v>
      </c>
      <c r="J224" s="45" t="s">
        <v>260</v>
      </c>
      <c r="M224" s="186" t="s">
        <v>261</v>
      </c>
      <c r="N224" s="48"/>
      <c r="O224" s="45" t="s">
        <v>129</v>
      </c>
      <c r="P224" s="45" t="s">
        <v>450</v>
      </c>
      <c r="Q224" s="1" t="s">
        <v>132</v>
      </c>
      <c r="R224" s="137" t="s">
        <v>131</v>
      </c>
    </row>
    <row r="225" spans="1:18">
      <c r="A225" s="17">
        <v>40</v>
      </c>
      <c r="C225" s="17">
        <f t="shared" si="16"/>
        <v>0</v>
      </c>
      <c r="D225" s="14" t="e">
        <f>+VLOOKUP(C225,EstructuraCostos!$A$5:$B$146,2)</f>
        <v>#N/A</v>
      </c>
      <c r="E225" s="21">
        <f t="shared" si="19"/>
        <v>0</v>
      </c>
      <c r="F225" s="17" t="e">
        <f>+IF(C225&gt;2,VLOOKUP(C225,EstructuraCostos!$A$65:$B$170,2),VLOOKUP(E225,EstructuraCostos!$A$5:$B$60,2))</f>
        <v>#N/A</v>
      </c>
      <c r="G225" s="17" t="e">
        <f>+VLOOKUP(B225,EstructuraCostos!$B$5:$C$146,2)</f>
        <v>#N/A</v>
      </c>
      <c r="H225" s="58">
        <v>43496</v>
      </c>
      <c r="I225" s="17">
        <f t="shared" si="17"/>
        <v>5</v>
      </c>
      <c r="J225" s="45" t="s">
        <v>260</v>
      </c>
      <c r="M225" s="186" t="s">
        <v>261</v>
      </c>
      <c r="N225" s="48"/>
      <c r="O225" s="45" t="s">
        <v>129</v>
      </c>
      <c r="P225" s="45" t="s">
        <v>443</v>
      </c>
      <c r="Q225" s="1" t="s">
        <v>130</v>
      </c>
      <c r="R225" s="137" t="s">
        <v>441</v>
      </c>
    </row>
    <row r="226" spans="1:18">
      <c r="A226" s="17">
        <v>41</v>
      </c>
      <c r="B226" s="135">
        <v>10101</v>
      </c>
      <c r="C226" s="17">
        <f t="shared" si="16"/>
        <v>1</v>
      </c>
      <c r="D226" s="14" t="str">
        <f>+VLOOKUP(C226,EstructuraCostos!$A$5:$B$146,2)</f>
        <v>Levante_y_Ceba</v>
      </c>
      <c r="E226" s="21">
        <f t="shared" si="19"/>
        <v>10100</v>
      </c>
      <c r="F226" s="17" t="str">
        <f>+IF(C226&gt;2,VLOOKUP(C226,EstructuraCostos!$A$65:$B$170,2),VLOOKUP(E226,EstructuraCostos!$A$5:$B$60,2))</f>
        <v>Manejo_de_Suelos_y_ Praderas1</v>
      </c>
      <c r="G226" s="17" t="str">
        <f>+VLOOKUP(B226,EstructuraCostos!$B$5:$C$146,2)</f>
        <v>Fumigacion Matamalezas</v>
      </c>
      <c r="H226" s="58">
        <v>43497</v>
      </c>
      <c r="I226" s="17">
        <f t="shared" si="17"/>
        <v>5</v>
      </c>
      <c r="J226" s="84" t="s">
        <v>241</v>
      </c>
      <c r="K226" s="143">
        <v>4736932</v>
      </c>
      <c r="L226" s="52">
        <v>1</v>
      </c>
      <c r="M226" s="46">
        <v>34000</v>
      </c>
      <c r="N226" s="48">
        <f t="shared" si="18"/>
        <v>34000</v>
      </c>
      <c r="O226" s="45" t="s">
        <v>448</v>
      </c>
      <c r="P226" s="45" t="s">
        <v>443</v>
      </c>
      <c r="Q226" s="1" t="s">
        <v>130</v>
      </c>
      <c r="R226" s="137" t="s">
        <v>131</v>
      </c>
    </row>
    <row r="227" spans="1:18">
      <c r="A227" s="17">
        <v>42</v>
      </c>
      <c r="B227" s="135">
        <v>10101</v>
      </c>
      <c r="C227" s="17">
        <f t="shared" si="16"/>
        <v>1</v>
      </c>
      <c r="D227" s="14" t="str">
        <f>+VLOOKUP(C227,EstructuraCostos!$A$5:$B$146,2)</f>
        <v>Levante_y_Ceba</v>
      </c>
      <c r="E227" s="21">
        <f t="shared" si="19"/>
        <v>10100</v>
      </c>
      <c r="F227" s="17" t="str">
        <f>+IF(C227&gt;2,VLOOKUP(C227,EstructuraCostos!$A$65:$B$170,2),VLOOKUP(E227,EstructuraCostos!$A$5:$B$60,2))</f>
        <v>Manejo_de_Suelos_y_ Praderas1</v>
      </c>
      <c r="G227" s="17" t="str">
        <f>+VLOOKUP(B227,EstructuraCostos!$B$5:$C$146,2)</f>
        <v>Fumigacion Matamalezas</v>
      </c>
      <c r="H227" s="58">
        <v>43497</v>
      </c>
      <c r="I227" s="17">
        <f t="shared" si="17"/>
        <v>5</v>
      </c>
      <c r="J227" s="84" t="s">
        <v>242</v>
      </c>
      <c r="K227" s="83">
        <v>4335739</v>
      </c>
      <c r="L227" s="52">
        <v>1</v>
      </c>
      <c r="M227" s="46">
        <v>34000</v>
      </c>
      <c r="N227" s="48">
        <f t="shared" si="18"/>
        <v>34000</v>
      </c>
      <c r="O227" s="45" t="s">
        <v>129</v>
      </c>
      <c r="P227" s="45" t="s">
        <v>450</v>
      </c>
      <c r="Q227" s="1" t="s">
        <v>132</v>
      </c>
      <c r="R227" s="137" t="s">
        <v>131</v>
      </c>
    </row>
    <row r="228" spans="1:18">
      <c r="A228" s="17">
        <v>43</v>
      </c>
      <c r="B228" s="135">
        <v>50103</v>
      </c>
      <c r="C228" s="17">
        <f t="shared" si="16"/>
        <v>5</v>
      </c>
      <c r="D228" s="14" t="str">
        <f>+VLOOKUP(C228,EstructuraCostos!$A$5:$B$146,2)</f>
        <v>Generales</v>
      </c>
      <c r="E228" s="21">
        <f t="shared" si="19"/>
        <v>50103</v>
      </c>
      <c r="F228" s="17" t="str">
        <f>+IF(C228&gt;2,VLOOKUP(C228,EstructuraCostos!$A$65:$B$170,2),VLOOKUP(E228,EstructuraCostos!$A$5:$B$60,2))</f>
        <v>Generales</v>
      </c>
      <c r="G228" s="17" t="str">
        <f>+VLOOKUP(B228,EstructuraCostos!$B$5:$C$146,2)</f>
        <v xml:space="preserve">Mantenimiento Cercos </v>
      </c>
      <c r="H228" s="58">
        <v>43497</v>
      </c>
      <c r="I228" s="17">
        <f t="shared" si="17"/>
        <v>5</v>
      </c>
      <c r="J228" s="1" t="s">
        <v>243</v>
      </c>
      <c r="K228" s="83">
        <v>3663605</v>
      </c>
      <c r="L228" s="52">
        <v>1</v>
      </c>
      <c r="M228" s="46">
        <v>34000</v>
      </c>
      <c r="N228" s="48">
        <f t="shared" si="18"/>
        <v>34000</v>
      </c>
      <c r="O228" s="45" t="s">
        <v>138</v>
      </c>
      <c r="P228" s="45" t="s">
        <v>451</v>
      </c>
    </row>
    <row r="229" spans="1:18">
      <c r="A229" s="17">
        <v>44</v>
      </c>
      <c r="B229" s="135">
        <v>90101</v>
      </c>
      <c r="C229" s="17">
        <f t="shared" si="16"/>
        <v>9</v>
      </c>
      <c r="D229" s="14" t="str">
        <f>+VLOOKUP(C229,EstructuraCostos!$A$5:$B$146,2)</f>
        <v>Hacienda</v>
      </c>
      <c r="E229" s="21">
        <f t="shared" si="19"/>
        <v>90101</v>
      </c>
      <c r="F229" s="17" t="str">
        <f>+IF(C229&gt;2,VLOOKUP(C229,EstructuraCostos!$A$65:$B$170,2),VLOOKUP(E229,EstructuraCostos!$A$5:$B$60,2))</f>
        <v>Hacienda</v>
      </c>
      <c r="G229" s="17" t="str">
        <f>+VLOOKUP(B229,EstructuraCostos!$B$5:$C$146,2)</f>
        <v>Salarios</v>
      </c>
      <c r="H229" s="58">
        <v>43497</v>
      </c>
      <c r="I229" s="17">
        <f t="shared" si="17"/>
        <v>5</v>
      </c>
      <c r="J229" s="1" t="s">
        <v>244</v>
      </c>
      <c r="K229" s="83">
        <v>18412636</v>
      </c>
      <c r="L229" s="52">
        <v>1</v>
      </c>
      <c r="M229" s="46">
        <v>38000</v>
      </c>
      <c r="N229" s="48">
        <f t="shared" si="18"/>
        <v>38000</v>
      </c>
      <c r="O229" s="45" t="s">
        <v>153</v>
      </c>
      <c r="P229" s="45" t="s">
        <v>147</v>
      </c>
    </row>
    <row r="230" spans="1:18">
      <c r="A230" s="17">
        <v>45</v>
      </c>
      <c r="B230" s="135">
        <v>10501</v>
      </c>
      <c r="C230" s="17">
        <f t="shared" si="16"/>
        <v>1</v>
      </c>
      <c r="D230" s="14" t="str">
        <f>+VLOOKUP(C230,EstructuraCostos!$A$5:$B$146,2)</f>
        <v>Levante_y_Ceba</v>
      </c>
      <c r="E230" s="21">
        <f t="shared" si="19"/>
        <v>10500</v>
      </c>
      <c r="F230" s="17" t="str">
        <f>+IF(C230&gt;2,VLOOKUP(C230,EstructuraCostos!$A$65:$B$170,2),VLOOKUP(E230,EstructuraCostos!$A$5:$B$60,2))</f>
        <v>Movimiento_de_Ganado1</v>
      </c>
      <c r="G230" s="17" t="str">
        <f>+VLOOKUP(B230,EstructuraCostos!$B$5:$C$146,2)</f>
        <v>Manejo de Ganados</v>
      </c>
      <c r="H230" s="58">
        <v>43497</v>
      </c>
      <c r="I230" s="17">
        <f t="shared" si="17"/>
        <v>5</v>
      </c>
      <c r="J230" s="45" t="s">
        <v>245</v>
      </c>
      <c r="K230" s="51">
        <v>1023702269</v>
      </c>
      <c r="L230" s="52">
        <v>1</v>
      </c>
      <c r="M230" s="46">
        <v>38000</v>
      </c>
      <c r="N230" s="48">
        <f t="shared" si="18"/>
        <v>38000</v>
      </c>
      <c r="O230" s="45" t="s">
        <v>126</v>
      </c>
      <c r="P230" s="45" t="s">
        <v>128</v>
      </c>
    </row>
    <row r="231" spans="1:18">
      <c r="A231" s="17">
        <v>46</v>
      </c>
      <c r="B231" s="135">
        <v>10501</v>
      </c>
      <c r="C231" s="17">
        <f t="shared" si="16"/>
        <v>1</v>
      </c>
      <c r="D231" s="14" t="str">
        <f>+VLOOKUP(C231,EstructuraCostos!$A$5:$B$146,2)</f>
        <v>Levante_y_Ceba</v>
      </c>
      <c r="E231" s="21">
        <f t="shared" si="19"/>
        <v>10500</v>
      </c>
      <c r="F231" s="17" t="str">
        <f>+IF(C231&gt;2,VLOOKUP(C231,EstructuraCostos!$A$65:$B$170,2),VLOOKUP(E231,EstructuraCostos!$A$5:$B$60,2))</f>
        <v>Movimiento_de_Ganado1</v>
      </c>
      <c r="G231" s="17" t="str">
        <f>+VLOOKUP(B231,EstructuraCostos!$B$5:$C$146,2)</f>
        <v>Manejo de Ganados</v>
      </c>
      <c r="H231" s="58">
        <v>43497</v>
      </c>
      <c r="I231" s="17">
        <f t="shared" si="17"/>
        <v>5</v>
      </c>
      <c r="J231" s="45" t="s">
        <v>246</v>
      </c>
      <c r="K231" s="51">
        <v>1097399254</v>
      </c>
      <c r="L231" s="52">
        <v>1</v>
      </c>
      <c r="M231" s="46">
        <v>36000</v>
      </c>
      <c r="N231" s="48">
        <f t="shared" si="18"/>
        <v>36000</v>
      </c>
      <c r="O231" s="45" t="s">
        <v>252</v>
      </c>
      <c r="P231" s="45" t="s">
        <v>128</v>
      </c>
      <c r="Q231" s="1" t="s">
        <v>125</v>
      </c>
    </row>
    <row r="232" spans="1:18">
      <c r="A232" s="17">
        <v>47</v>
      </c>
      <c r="B232" s="135">
        <v>50103</v>
      </c>
      <c r="C232" s="17">
        <f t="shared" si="16"/>
        <v>5</v>
      </c>
      <c r="D232" s="14" t="str">
        <f>+VLOOKUP(C232,EstructuraCostos!$A$5:$B$146,2)</f>
        <v>Generales</v>
      </c>
      <c r="E232" s="21">
        <f t="shared" si="19"/>
        <v>50103</v>
      </c>
      <c r="F232" s="17" t="str">
        <f>+IF(C232&gt;2,VLOOKUP(C232,EstructuraCostos!$A$65:$B$170,2),VLOOKUP(E232,EstructuraCostos!$A$5:$B$60,2))</f>
        <v>Generales</v>
      </c>
      <c r="G232" s="17" t="str">
        <f>+VLOOKUP(B232,EstructuraCostos!$B$5:$C$146,2)</f>
        <v xml:space="preserve">Mantenimiento Cercos </v>
      </c>
      <c r="H232" s="58">
        <v>43497</v>
      </c>
      <c r="I232" s="17">
        <f t="shared" si="17"/>
        <v>5</v>
      </c>
      <c r="J232" s="45" t="s">
        <v>417</v>
      </c>
      <c r="K232" s="143">
        <v>1097720182</v>
      </c>
      <c r="L232" s="52">
        <v>1</v>
      </c>
      <c r="M232" s="46">
        <v>36000</v>
      </c>
      <c r="N232" s="48">
        <f t="shared" si="18"/>
        <v>36000</v>
      </c>
      <c r="O232" s="45" t="s">
        <v>138</v>
      </c>
      <c r="P232" s="45" t="s">
        <v>452</v>
      </c>
      <c r="Q232" s="1" t="s">
        <v>445</v>
      </c>
    </row>
    <row r="233" spans="1:18">
      <c r="A233" s="17">
        <v>48</v>
      </c>
      <c r="C233" s="17">
        <f t="shared" si="16"/>
        <v>0</v>
      </c>
      <c r="D233" s="14" t="e">
        <f>+VLOOKUP(C233,EstructuraCostos!$A$5:$B$146,2)</f>
        <v>#N/A</v>
      </c>
      <c r="E233" s="21">
        <f t="shared" si="19"/>
        <v>0</v>
      </c>
      <c r="F233" s="17" t="e">
        <f>+IF(C233&gt;2,VLOOKUP(C233,EstructuraCostos!$A$65:$B$170,2),VLOOKUP(E233,EstructuraCostos!$A$5:$B$60,2))</f>
        <v>#N/A</v>
      </c>
      <c r="G233" s="17" t="e">
        <f>+VLOOKUP(B233,EstructuraCostos!$B$5:$C$146,2)</f>
        <v>#N/A</v>
      </c>
      <c r="H233" s="58">
        <v>43497</v>
      </c>
      <c r="I233" s="17">
        <f t="shared" si="17"/>
        <v>5</v>
      </c>
      <c r="J233" s="45" t="s">
        <v>435</v>
      </c>
      <c r="K233" s="278"/>
      <c r="L233" s="52">
        <v>7</v>
      </c>
      <c r="M233" s="186" t="s">
        <v>124</v>
      </c>
      <c r="N233" s="48"/>
      <c r="O233" s="45" t="s">
        <v>227</v>
      </c>
      <c r="P233" s="45" t="s">
        <v>177</v>
      </c>
    </row>
    <row r="234" spans="1:18">
      <c r="A234" s="17">
        <v>49</v>
      </c>
      <c r="C234" s="17">
        <f t="shared" si="16"/>
        <v>0</v>
      </c>
      <c r="D234" s="14" t="e">
        <f>+VLOOKUP(C234,EstructuraCostos!$A$5:$B$146,2)</f>
        <v>#N/A</v>
      </c>
      <c r="E234" s="21">
        <f t="shared" si="19"/>
        <v>0</v>
      </c>
      <c r="F234" s="17" t="e">
        <f>+IF(C234&gt;2,VLOOKUP(C234,EstructuraCostos!$A$65:$B$170,2),VLOOKUP(E234,EstructuraCostos!$A$5:$B$60,2))</f>
        <v>#N/A</v>
      </c>
      <c r="G234" s="17" t="e">
        <f>+VLOOKUP(B234,EstructuraCostos!$B$5:$C$146,2)</f>
        <v>#N/A</v>
      </c>
      <c r="H234" s="58">
        <v>43497</v>
      </c>
      <c r="I234" s="17">
        <f t="shared" si="17"/>
        <v>5</v>
      </c>
      <c r="J234" s="45" t="s">
        <v>260</v>
      </c>
      <c r="M234" s="186" t="s">
        <v>261</v>
      </c>
      <c r="N234" s="48"/>
      <c r="O234" s="45" t="s">
        <v>129</v>
      </c>
      <c r="P234" s="45" t="s">
        <v>450</v>
      </c>
      <c r="Q234" s="1" t="s">
        <v>132</v>
      </c>
      <c r="R234" s="137" t="s">
        <v>131</v>
      </c>
    </row>
    <row r="235" spans="1:18">
      <c r="A235" s="17">
        <v>50</v>
      </c>
      <c r="C235" s="17">
        <f t="shared" si="16"/>
        <v>0</v>
      </c>
      <c r="D235" s="14" t="e">
        <f>+VLOOKUP(C235,EstructuraCostos!$A$5:$B$146,2)</f>
        <v>#N/A</v>
      </c>
      <c r="E235" s="21">
        <f t="shared" si="19"/>
        <v>0</v>
      </c>
      <c r="F235" s="17" t="e">
        <f>+IF(C235&gt;2,VLOOKUP(C235,EstructuraCostos!$A$65:$B$170,2),VLOOKUP(E235,EstructuraCostos!$A$5:$B$60,2))</f>
        <v>#N/A</v>
      </c>
      <c r="G235" s="17" t="e">
        <f>+VLOOKUP(B235,EstructuraCostos!$B$5:$C$146,2)</f>
        <v>#N/A</v>
      </c>
      <c r="H235" s="58">
        <v>43497</v>
      </c>
      <c r="I235" s="17">
        <f t="shared" si="17"/>
        <v>5</v>
      </c>
      <c r="J235" s="45" t="s">
        <v>260</v>
      </c>
      <c r="M235" s="186" t="s">
        <v>261</v>
      </c>
      <c r="N235" s="48"/>
      <c r="O235" s="45" t="s">
        <v>129</v>
      </c>
      <c r="P235" s="45" t="s">
        <v>443</v>
      </c>
      <c r="Q235" s="1" t="s">
        <v>130</v>
      </c>
      <c r="R235" s="137" t="s">
        <v>441</v>
      </c>
    </row>
    <row r="236" spans="1:18">
      <c r="A236" s="17">
        <v>51</v>
      </c>
      <c r="B236" s="135">
        <v>30102</v>
      </c>
      <c r="C236" s="17">
        <f t="shared" si="16"/>
        <v>3</v>
      </c>
      <c r="D236" s="14" t="str">
        <f>+VLOOKUP(C236,EstructuraCostos!$A$5:$B$146,2)</f>
        <v>Levante_y_Ceba</v>
      </c>
      <c r="E236" s="21">
        <f t="shared" si="19"/>
        <v>30102</v>
      </c>
      <c r="F236" s="17" t="str">
        <f>+IF(C236&gt;2,VLOOKUP(C236,EstructuraCostos!$A$65:$B$170,2),VLOOKUP(E236,EstructuraCostos!$A$5:$B$60,2))</f>
        <v>Guadua</v>
      </c>
      <c r="G236" s="17" t="str">
        <f>+VLOOKUP(B236,EstructuraCostos!$B$5:$C$146,2)</f>
        <v>Explotacion</v>
      </c>
      <c r="H236" s="58">
        <v>43498</v>
      </c>
      <c r="I236" s="17">
        <f t="shared" si="17"/>
        <v>5</v>
      </c>
      <c r="J236" s="84" t="s">
        <v>241</v>
      </c>
      <c r="K236" s="143">
        <v>4736932</v>
      </c>
      <c r="L236" s="52">
        <v>1</v>
      </c>
      <c r="M236" s="46">
        <v>34000</v>
      </c>
      <c r="N236" s="48">
        <f t="shared" si="18"/>
        <v>34000</v>
      </c>
      <c r="O236" s="45" t="s">
        <v>453</v>
      </c>
      <c r="P236" s="45" t="s">
        <v>454</v>
      </c>
    </row>
    <row r="237" spans="1:18">
      <c r="A237" s="17">
        <v>52</v>
      </c>
      <c r="B237" s="135">
        <v>90102</v>
      </c>
      <c r="C237" s="17">
        <f t="shared" si="16"/>
        <v>9</v>
      </c>
      <c r="D237" s="14" t="str">
        <f>+VLOOKUP(C237,EstructuraCostos!$A$5:$B$146,2)</f>
        <v>Hacienda</v>
      </c>
      <c r="E237" s="21">
        <f t="shared" si="19"/>
        <v>90102</v>
      </c>
      <c r="F237" s="17" t="str">
        <f>+IF(C237&gt;2,VLOOKUP(C237,EstructuraCostos!$A$65:$B$170,2),VLOOKUP(E237,EstructuraCostos!$A$5:$B$60,2))</f>
        <v>Hacienda</v>
      </c>
      <c r="G237" s="17" t="str">
        <f>+VLOOKUP(B237,EstructuraCostos!$B$5:$C$146,2)</f>
        <v>Mantenimiento</v>
      </c>
      <c r="H237" s="58">
        <v>43498</v>
      </c>
      <c r="I237" s="17">
        <f t="shared" si="17"/>
        <v>5</v>
      </c>
      <c r="J237" s="84" t="s">
        <v>242</v>
      </c>
      <c r="K237" s="83">
        <v>4335739</v>
      </c>
      <c r="L237" s="52">
        <v>1</v>
      </c>
      <c r="M237" s="46">
        <v>34000</v>
      </c>
      <c r="N237" s="48">
        <f t="shared" si="18"/>
        <v>34000</v>
      </c>
      <c r="O237" s="45" t="s">
        <v>154</v>
      </c>
      <c r="P237" s="45" t="s">
        <v>147</v>
      </c>
    </row>
    <row r="238" spans="1:18">
      <c r="A238" s="17">
        <v>53</v>
      </c>
      <c r="B238" s="135">
        <v>50103</v>
      </c>
      <c r="C238" s="17">
        <f t="shared" si="16"/>
        <v>5</v>
      </c>
      <c r="D238" s="14" t="str">
        <f>+VLOOKUP(C238,EstructuraCostos!$A$5:$B$146,2)</f>
        <v>Generales</v>
      </c>
      <c r="E238" s="21">
        <f t="shared" si="19"/>
        <v>50103</v>
      </c>
      <c r="F238" s="17" t="str">
        <f>+IF(C238&gt;2,VLOOKUP(C238,EstructuraCostos!$A$65:$B$170,2),VLOOKUP(E238,EstructuraCostos!$A$5:$B$60,2))</f>
        <v>Generales</v>
      </c>
      <c r="G238" s="17" t="str">
        <f>+VLOOKUP(B238,EstructuraCostos!$B$5:$C$146,2)</f>
        <v xml:space="preserve">Mantenimiento Cercos </v>
      </c>
      <c r="H238" s="58">
        <v>43498</v>
      </c>
      <c r="I238" s="17">
        <f t="shared" si="17"/>
        <v>5</v>
      </c>
      <c r="J238" s="1" t="s">
        <v>243</v>
      </c>
      <c r="K238" s="83">
        <v>3663605</v>
      </c>
      <c r="L238" s="52">
        <v>1</v>
      </c>
      <c r="M238" s="46">
        <v>34000</v>
      </c>
      <c r="N238" s="48">
        <f t="shared" si="18"/>
        <v>34000</v>
      </c>
      <c r="O238" s="45" t="s">
        <v>220</v>
      </c>
      <c r="P238" s="45" t="s">
        <v>128</v>
      </c>
    </row>
    <row r="239" spans="1:18">
      <c r="A239" s="17">
        <v>54</v>
      </c>
      <c r="B239" s="135">
        <v>90101</v>
      </c>
      <c r="C239" s="17">
        <f t="shared" si="16"/>
        <v>9</v>
      </c>
      <c r="D239" s="14" t="str">
        <f>+VLOOKUP(C239,EstructuraCostos!$A$5:$B$146,2)</f>
        <v>Hacienda</v>
      </c>
      <c r="E239" s="21">
        <f t="shared" si="19"/>
        <v>90101</v>
      </c>
      <c r="F239" s="17" t="str">
        <f>+IF(C239&gt;2,VLOOKUP(C239,EstructuraCostos!$A$65:$B$170,2),VLOOKUP(E239,EstructuraCostos!$A$5:$B$60,2))</f>
        <v>Hacienda</v>
      </c>
      <c r="G239" s="17" t="str">
        <f>+VLOOKUP(B239,EstructuraCostos!$B$5:$C$146,2)</f>
        <v>Salarios</v>
      </c>
      <c r="H239" s="58">
        <v>43498</v>
      </c>
      <c r="I239" s="17">
        <f t="shared" si="17"/>
        <v>5</v>
      </c>
      <c r="J239" s="1" t="s">
        <v>244</v>
      </c>
      <c r="K239" s="83">
        <v>18412636</v>
      </c>
      <c r="L239" s="52">
        <v>1</v>
      </c>
      <c r="M239" s="46">
        <v>38000</v>
      </c>
      <c r="N239" s="48">
        <f t="shared" si="18"/>
        <v>38000</v>
      </c>
      <c r="O239" s="45" t="s">
        <v>153</v>
      </c>
      <c r="P239" s="45" t="s">
        <v>147</v>
      </c>
    </row>
    <row r="240" spans="1:18">
      <c r="A240" s="17">
        <v>55</v>
      </c>
      <c r="B240" s="135">
        <v>10501</v>
      </c>
      <c r="C240" s="17">
        <f t="shared" si="16"/>
        <v>1</v>
      </c>
      <c r="D240" s="14" t="str">
        <f>+VLOOKUP(C240,EstructuraCostos!$A$5:$B$146,2)</f>
        <v>Levante_y_Ceba</v>
      </c>
      <c r="E240" s="21">
        <f t="shared" si="19"/>
        <v>10500</v>
      </c>
      <c r="F240" s="17" t="str">
        <f>+IF(C240&gt;2,VLOOKUP(C240,EstructuraCostos!$A$65:$B$170,2),VLOOKUP(E240,EstructuraCostos!$A$5:$B$60,2))</f>
        <v>Movimiento_de_Ganado1</v>
      </c>
      <c r="G240" s="17" t="str">
        <f>+VLOOKUP(B240,EstructuraCostos!$B$5:$C$146,2)</f>
        <v>Manejo de Ganados</v>
      </c>
      <c r="H240" s="58">
        <v>43498</v>
      </c>
      <c r="I240" s="17">
        <f t="shared" si="17"/>
        <v>5</v>
      </c>
      <c r="J240" s="45" t="s">
        <v>245</v>
      </c>
      <c r="K240" s="51">
        <v>1023702269</v>
      </c>
      <c r="L240" s="52">
        <v>1</v>
      </c>
      <c r="M240" s="46">
        <v>38000</v>
      </c>
      <c r="N240" s="48">
        <f t="shared" si="18"/>
        <v>38000</v>
      </c>
      <c r="O240" s="45" t="s">
        <v>126</v>
      </c>
      <c r="P240" s="45" t="s">
        <v>128</v>
      </c>
    </row>
    <row r="241" spans="1:18">
      <c r="A241" s="17">
        <v>56</v>
      </c>
      <c r="B241" s="135">
        <v>10501</v>
      </c>
      <c r="C241" s="17">
        <f t="shared" si="16"/>
        <v>1</v>
      </c>
      <c r="D241" s="14" t="str">
        <f>+VLOOKUP(C241,EstructuraCostos!$A$5:$B$146,2)</f>
        <v>Levante_y_Ceba</v>
      </c>
      <c r="E241" s="21">
        <f t="shared" si="19"/>
        <v>10500</v>
      </c>
      <c r="F241" s="17" t="str">
        <f>+IF(C241&gt;2,VLOOKUP(C241,EstructuraCostos!$A$65:$B$170,2),VLOOKUP(E241,EstructuraCostos!$A$5:$B$60,2))</f>
        <v>Movimiento_de_Ganado1</v>
      </c>
      <c r="G241" s="17" t="str">
        <f>+VLOOKUP(B241,EstructuraCostos!$B$5:$C$146,2)</f>
        <v>Manejo de Ganados</v>
      </c>
      <c r="H241" s="58">
        <v>43498</v>
      </c>
      <c r="I241" s="17">
        <f t="shared" si="17"/>
        <v>5</v>
      </c>
      <c r="J241" s="45" t="s">
        <v>246</v>
      </c>
      <c r="K241" s="51">
        <v>1097399254</v>
      </c>
      <c r="L241" s="52">
        <v>1</v>
      </c>
      <c r="M241" s="46">
        <v>36000</v>
      </c>
      <c r="N241" s="48">
        <f t="shared" si="18"/>
        <v>36000</v>
      </c>
      <c r="O241" s="45" t="s">
        <v>252</v>
      </c>
      <c r="P241" s="45" t="s">
        <v>128</v>
      </c>
      <c r="Q241" s="1" t="s">
        <v>125</v>
      </c>
    </row>
    <row r="242" spans="1:18">
      <c r="A242" s="17">
        <v>57</v>
      </c>
      <c r="B242" s="135">
        <v>50103</v>
      </c>
      <c r="C242" s="17">
        <f t="shared" si="16"/>
        <v>5</v>
      </c>
      <c r="D242" s="14" t="str">
        <f>+VLOOKUP(C242,EstructuraCostos!$A$5:$B$146,2)</f>
        <v>Generales</v>
      </c>
      <c r="E242" s="21">
        <f t="shared" si="19"/>
        <v>50103</v>
      </c>
      <c r="F242" s="17" t="str">
        <f>+IF(C242&gt;2,VLOOKUP(C242,EstructuraCostos!$A$65:$B$170,2),VLOOKUP(E242,EstructuraCostos!$A$5:$B$60,2))</f>
        <v>Generales</v>
      </c>
      <c r="G242" s="17" t="str">
        <f>+VLOOKUP(B242,EstructuraCostos!$B$5:$C$146,2)</f>
        <v xml:space="preserve">Mantenimiento Cercos </v>
      </c>
      <c r="H242" s="58">
        <v>43498</v>
      </c>
      <c r="I242" s="17">
        <f t="shared" si="17"/>
        <v>5</v>
      </c>
      <c r="J242" s="45" t="s">
        <v>417</v>
      </c>
      <c r="K242" s="143">
        <v>1097720182</v>
      </c>
      <c r="L242" s="52">
        <v>1</v>
      </c>
      <c r="M242" s="46">
        <v>36000</v>
      </c>
      <c r="N242" s="48">
        <f t="shared" si="18"/>
        <v>36000</v>
      </c>
      <c r="O242" s="45" t="s">
        <v>138</v>
      </c>
      <c r="P242" s="45" t="s">
        <v>455</v>
      </c>
    </row>
    <row r="243" spans="1:18">
      <c r="A243" s="17">
        <v>58</v>
      </c>
      <c r="B243" s="135">
        <v>10501</v>
      </c>
      <c r="C243" s="17">
        <f t="shared" si="16"/>
        <v>1</v>
      </c>
      <c r="D243" s="14" t="str">
        <f>+VLOOKUP(C243,EstructuraCostos!$A$5:$B$146,2)</f>
        <v>Levante_y_Ceba</v>
      </c>
      <c r="E243" s="21">
        <f t="shared" si="19"/>
        <v>10500</v>
      </c>
      <c r="F243" s="17" t="str">
        <f>+IF(C243&gt;2,VLOOKUP(C243,EstructuraCostos!$A$65:$B$170,2),VLOOKUP(E243,EstructuraCostos!$A$5:$B$60,2))</f>
        <v>Movimiento_de_Ganado1</v>
      </c>
      <c r="G243" s="17" t="str">
        <f>+VLOOKUP(B243,EstructuraCostos!$B$5:$C$146,2)</f>
        <v>Manejo de Ganados</v>
      </c>
      <c r="H243" s="58">
        <v>43498</v>
      </c>
      <c r="I243" s="17">
        <f t="shared" si="17"/>
        <v>5</v>
      </c>
      <c r="J243" s="45" t="s">
        <v>246</v>
      </c>
      <c r="K243" s="51">
        <v>1097399254</v>
      </c>
      <c r="L243" s="52">
        <v>0.5</v>
      </c>
      <c r="M243" s="46">
        <v>36000</v>
      </c>
      <c r="N243" s="48">
        <f t="shared" si="18"/>
        <v>18000</v>
      </c>
      <c r="O243" s="45" t="s">
        <v>252</v>
      </c>
      <c r="P243" s="45" t="s">
        <v>128</v>
      </c>
      <c r="Q243" s="1" t="s">
        <v>125</v>
      </c>
    </row>
    <row r="244" spans="1:18">
      <c r="A244" s="17">
        <v>59</v>
      </c>
      <c r="B244" s="135">
        <v>10501</v>
      </c>
      <c r="C244" s="17">
        <f t="shared" si="16"/>
        <v>1</v>
      </c>
      <c r="D244" s="14" t="str">
        <f>+VLOOKUP(C244,EstructuraCostos!$A$5:$B$146,2)</f>
        <v>Levante_y_Ceba</v>
      </c>
      <c r="E244" s="21">
        <f t="shared" si="19"/>
        <v>10500</v>
      </c>
      <c r="F244" s="17" t="str">
        <f>+IF(C244&gt;2,VLOOKUP(C244,EstructuraCostos!$A$65:$B$170,2),VLOOKUP(E244,EstructuraCostos!$A$5:$B$60,2))</f>
        <v>Movimiento_de_Ganado1</v>
      </c>
      <c r="G244" s="17" t="str">
        <f>+VLOOKUP(B244,EstructuraCostos!$B$5:$C$146,2)</f>
        <v>Manejo de Ganados</v>
      </c>
      <c r="H244" s="58">
        <v>43499</v>
      </c>
      <c r="I244" s="17">
        <f t="shared" si="17"/>
        <v>5</v>
      </c>
      <c r="J244" s="45" t="s">
        <v>246</v>
      </c>
      <c r="K244" s="51">
        <v>1097399254</v>
      </c>
      <c r="L244" s="52">
        <v>0.5</v>
      </c>
      <c r="M244" s="46">
        <v>36000</v>
      </c>
      <c r="N244" s="48">
        <f t="shared" si="18"/>
        <v>18000</v>
      </c>
      <c r="O244" s="45" t="s">
        <v>252</v>
      </c>
      <c r="P244" s="45" t="s">
        <v>128</v>
      </c>
    </row>
    <row r="245" spans="1:18">
      <c r="A245" s="17">
        <v>23</v>
      </c>
      <c r="B245" s="135">
        <v>10101</v>
      </c>
      <c r="C245" s="17">
        <f t="shared" si="16"/>
        <v>1</v>
      </c>
      <c r="D245" s="14" t="str">
        <f>+VLOOKUP(C245,EstructuraCostos!$A$5:$B$146,2)</f>
        <v>Levante_y_Ceba</v>
      </c>
      <c r="E245" s="21">
        <f t="shared" si="19"/>
        <v>10100</v>
      </c>
      <c r="F245" s="17" t="str">
        <f>+IF(C245&gt;2,VLOOKUP(C245,EstructuraCostos!$A$65:$B$170,2),VLOOKUP(E245,EstructuraCostos!$A$5:$B$60,2))</f>
        <v>Manejo_de_Suelos_y_ Praderas1</v>
      </c>
      <c r="G245" s="17" t="str">
        <f>+VLOOKUP(B245,EstructuraCostos!$B$5:$C$146,2)</f>
        <v>Fumigacion Matamalezas</v>
      </c>
      <c r="H245" s="58">
        <v>43500</v>
      </c>
      <c r="I245" s="17">
        <f t="shared" si="17"/>
        <v>6</v>
      </c>
      <c r="J245" s="84" t="s">
        <v>241</v>
      </c>
      <c r="K245" s="143">
        <v>4736932</v>
      </c>
      <c r="L245" s="52">
        <v>1</v>
      </c>
      <c r="M245" s="46">
        <v>34000</v>
      </c>
      <c r="N245" s="48">
        <f t="shared" si="18"/>
        <v>34000</v>
      </c>
      <c r="O245" s="45" t="s">
        <v>457</v>
      </c>
      <c r="P245" s="45" t="s">
        <v>458</v>
      </c>
      <c r="Q245" s="1" t="s">
        <v>130</v>
      </c>
      <c r="R245" s="137" t="s">
        <v>459</v>
      </c>
    </row>
    <row r="246" spans="1:18">
      <c r="A246" s="17">
        <v>24</v>
      </c>
      <c r="B246" s="135">
        <v>10101</v>
      </c>
      <c r="C246" s="17">
        <f t="shared" si="16"/>
        <v>1</v>
      </c>
      <c r="D246" s="14" t="str">
        <f>+VLOOKUP(C246,EstructuraCostos!$A$5:$B$146,2)</f>
        <v>Levante_y_Ceba</v>
      </c>
      <c r="E246" s="21">
        <f t="shared" si="19"/>
        <v>10100</v>
      </c>
      <c r="F246" s="17" t="str">
        <f>+IF(C246&gt;2,VLOOKUP(C246,EstructuraCostos!$A$65:$B$170,2),VLOOKUP(E246,EstructuraCostos!$A$5:$B$60,2))</f>
        <v>Manejo_de_Suelos_y_ Praderas1</v>
      </c>
      <c r="G246" s="17" t="str">
        <f>+VLOOKUP(B246,EstructuraCostos!$B$5:$C$146,2)</f>
        <v>Fumigacion Matamalezas</v>
      </c>
      <c r="H246" s="58">
        <v>43500</v>
      </c>
      <c r="I246" s="17">
        <f t="shared" si="17"/>
        <v>6</v>
      </c>
      <c r="J246" s="84" t="s">
        <v>242</v>
      </c>
      <c r="K246" s="83">
        <v>4335739</v>
      </c>
      <c r="L246" s="52">
        <v>1</v>
      </c>
      <c r="M246" s="46">
        <v>34000</v>
      </c>
      <c r="N246" s="48">
        <f t="shared" si="18"/>
        <v>34000</v>
      </c>
      <c r="O246" s="45" t="s">
        <v>448</v>
      </c>
      <c r="P246" s="45" t="s">
        <v>357</v>
      </c>
      <c r="Q246" s="1" t="s">
        <v>132</v>
      </c>
      <c r="R246" s="137" t="s">
        <v>460</v>
      </c>
    </row>
    <row r="247" spans="1:18">
      <c r="A247" s="17">
        <v>25</v>
      </c>
      <c r="B247" s="135">
        <v>50103</v>
      </c>
      <c r="C247" s="17">
        <f t="shared" si="16"/>
        <v>5</v>
      </c>
      <c r="D247" s="14" t="str">
        <f>+VLOOKUP(C247,EstructuraCostos!$A$5:$B$146,2)</f>
        <v>Generales</v>
      </c>
      <c r="E247" s="21">
        <f t="shared" si="19"/>
        <v>50103</v>
      </c>
      <c r="F247" s="17" t="str">
        <f>+IF(C247&gt;2,VLOOKUP(C247,EstructuraCostos!$A$65:$B$170,2),VLOOKUP(E247,EstructuraCostos!$A$5:$B$60,2))</f>
        <v>Generales</v>
      </c>
      <c r="G247" s="17" t="str">
        <f>+VLOOKUP(B247,EstructuraCostos!$B$5:$C$146,2)</f>
        <v xml:space="preserve">Mantenimiento Cercos </v>
      </c>
      <c r="H247" s="58">
        <v>43500</v>
      </c>
      <c r="I247" s="17">
        <f t="shared" si="17"/>
        <v>6</v>
      </c>
      <c r="J247" s="1" t="s">
        <v>243</v>
      </c>
      <c r="K247" s="83">
        <v>3663605</v>
      </c>
      <c r="L247" s="52">
        <v>1</v>
      </c>
      <c r="M247" s="46">
        <v>34000</v>
      </c>
      <c r="N247" s="48">
        <f t="shared" si="18"/>
        <v>34000</v>
      </c>
      <c r="O247" s="45" t="s">
        <v>138</v>
      </c>
      <c r="P247" s="45" t="s">
        <v>362</v>
      </c>
    </row>
    <row r="248" spans="1:18">
      <c r="A248" s="17">
        <v>26</v>
      </c>
      <c r="B248" s="135">
        <v>90101</v>
      </c>
      <c r="C248" s="17">
        <f t="shared" si="16"/>
        <v>9</v>
      </c>
      <c r="D248" s="14" t="str">
        <f>+VLOOKUP(C248,EstructuraCostos!$A$5:$B$146,2)</f>
        <v>Hacienda</v>
      </c>
      <c r="E248" s="21">
        <f t="shared" si="19"/>
        <v>90101</v>
      </c>
      <c r="F248" s="17" t="str">
        <f>+IF(C248&gt;2,VLOOKUP(C248,EstructuraCostos!$A$65:$B$170,2),VLOOKUP(E248,EstructuraCostos!$A$5:$B$60,2))</f>
        <v>Hacienda</v>
      </c>
      <c r="G248" s="17" t="str">
        <f>+VLOOKUP(B248,EstructuraCostos!$B$5:$C$146,2)</f>
        <v>Salarios</v>
      </c>
      <c r="H248" s="58">
        <v>43500</v>
      </c>
      <c r="I248" s="17">
        <f t="shared" si="17"/>
        <v>6</v>
      </c>
      <c r="J248" s="1" t="s">
        <v>244</v>
      </c>
      <c r="K248" s="83">
        <v>18412636</v>
      </c>
      <c r="L248" s="52">
        <v>1</v>
      </c>
      <c r="M248" s="46">
        <v>38000</v>
      </c>
      <c r="N248" s="48">
        <f t="shared" si="18"/>
        <v>38000</v>
      </c>
      <c r="O248" s="45" t="s">
        <v>153</v>
      </c>
      <c r="P248" s="45" t="s">
        <v>147</v>
      </c>
    </row>
    <row r="249" spans="1:18">
      <c r="A249" s="17">
        <v>27</v>
      </c>
      <c r="B249" s="135">
        <v>10501</v>
      </c>
      <c r="C249" s="17">
        <f t="shared" si="16"/>
        <v>1</v>
      </c>
      <c r="D249" s="14" t="str">
        <f>+VLOOKUP(C249,EstructuraCostos!$A$5:$B$146,2)</f>
        <v>Levante_y_Ceba</v>
      </c>
      <c r="E249" s="21">
        <f t="shared" si="19"/>
        <v>10500</v>
      </c>
      <c r="F249" s="17" t="str">
        <f>+IF(C249&gt;2,VLOOKUP(C249,EstructuraCostos!$A$65:$B$170,2),VLOOKUP(E249,EstructuraCostos!$A$5:$B$60,2))</f>
        <v>Movimiento_de_Ganado1</v>
      </c>
      <c r="G249" s="17" t="str">
        <f>+VLOOKUP(B249,EstructuraCostos!$B$5:$C$146,2)</f>
        <v>Manejo de Ganados</v>
      </c>
      <c r="H249" s="58">
        <v>43500</v>
      </c>
      <c r="I249" s="17">
        <f t="shared" si="17"/>
        <v>6</v>
      </c>
      <c r="J249" s="45" t="s">
        <v>245</v>
      </c>
      <c r="K249" s="51">
        <v>1023702269</v>
      </c>
      <c r="L249" s="52">
        <v>1</v>
      </c>
      <c r="M249" s="46">
        <v>38000</v>
      </c>
      <c r="N249" s="48">
        <f t="shared" si="18"/>
        <v>38000</v>
      </c>
      <c r="O249" s="45" t="s">
        <v>126</v>
      </c>
      <c r="P249" s="45" t="s">
        <v>128</v>
      </c>
    </row>
    <row r="250" spans="1:18">
      <c r="A250" s="17">
        <v>28</v>
      </c>
      <c r="B250" s="135">
        <v>10501</v>
      </c>
      <c r="C250" s="17">
        <f t="shared" si="16"/>
        <v>1</v>
      </c>
      <c r="D250" s="14" t="str">
        <f>+VLOOKUP(C250,EstructuraCostos!$A$5:$B$146,2)</f>
        <v>Levante_y_Ceba</v>
      </c>
      <c r="E250" s="21">
        <f t="shared" si="19"/>
        <v>10500</v>
      </c>
      <c r="F250" s="17" t="str">
        <f>+IF(C250&gt;2,VLOOKUP(C250,EstructuraCostos!$A$65:$B$170,2),VLOOKUP(E250,EstructuraCostos!$A$5:$B$60,2))</f>
        <v>Movimiento_de_Ganado1</v>
      </c>
      <c r="G250" s="17" t="str">
        <f>+VLOOKUP(B250,EstructuraCostos!$B$5:$C$146,2)</f>
        <v>Manejo de Ganados</v>
      </c>
      <c r="H250" s="58">
        <v>43500</v>
      </c>
      <c r="I250" s="17">
        <f t="shared" si="17"/>
        <v>6</v>
      </c>
      <c r="J250" s="45" t="s">
        <v>246</v>
      </c>
      <c r="K250" s="51">
        <v>1097399254</v>
      </c>
      <c r="L250" s="52">
        <v>1</v>
      </c>
      <c r="M250" s="46">
        <v>36000</v>
      </c>
      <c r="N250" s="48">
        <f t="shared" si="18"/>
        <v>36000</v>
      </c>
      <c r="O250" s="45" t="s">
        <v>252</v>
      </c>
      <c r="P250" s="45" t="s">
        <v>128</v>
      </c>
    </row>
    <row r="251" spans="1:18">
      <c r="A251" s="17">
        <v>29</v>
      </c>
      <c r="B251" s="135">
        <v>50103</v>
      </c>
      <c r="C251" s="17">
        <f t="shared" si="16"/>
        <v>5</v>
      </c>
      <c r="D251" s="14" t="str">
        <f>+VLOOKUP(C251,EstructuraCostos!$A$5:$B$146,2)</f>
        <v>Generales</v>
      </c>
      <c r="E251" s="21">
        <f t="shared" si="19"/>
        <v>50103</v>
      </c>
      <c r="F251" s="17" t="str">
        <f>+IF(C251&gt;2,VLOOKUP(C251,EstructuraCostos!$A$65:$B$170,2),VLOOKUP(E251,EstructuraCostos!$A$5:$B$60,2))</f>
        <v>Generales</v>
      </c>
      <c r="G251" s="17" t="str">
        <f>+VLOOKUP(B251,EstructuraCostos!$B$5:$C$146,2)</f>
        <v xml:space="preserve">Mantenimiento Cercos </v>
      </c>
      <c r="H251" s="58">
        <v>43500</v>
      </c>
      <c r="I251" s="17">
        <f t="shared" si="17"/>
        <v>6</v>
      </c>
      <c r="J251" s="45" t="s">
        <v>417</v>
      </c>
      <c r="K251" s="143">
        <v>1097720182</v>
      </c>
      <c r="L251" s="52">
        <v>1</v>
      </c>
      <c r="M251" s="46">
        <v>36000</v>
      </c>
      <c r="N251" s="48">
        <f t="shared" si="18"/>
        <v>36000</v>
      </c>
      <c r="O251" s="45" t="s">
        <v>138</v>
      </c>
      <c r="P251" s="45" t="s">
        <v>362</v>
      </c>
    </row>
    <row r="252" spans="1:18">
      <c r="A252" s="17">
        <v>30</v>
      </c>
      <c r="B252" s="135">
        <v>50103</v>
      </c>
      <c r="C252" s="17">
        <f t="shared" si="16"/>
        <v>5</v>
      </c>
      <c r="D252" s="14" t="str">
        <f>+VLOOKUP(C252,EstructuraCostos!$A$5:$B$146,2)</f>
        <v>Generales</v>
      </c>
      <c r="E252" s="21">
        <f t="shared" si="19"/>
        <v>50103</v>
      </c>
      <c r="F252" s="17" t="str">
        <f>+IF(C252&gt;2,VLOOKUP(C252,EstructuraCostos!$A$65:$B$170,2),VLOOKUP(E252,EstructuraCostos!$A$5:$B$60,2))</f>
        <v>Generales</v>
      </c>
      <c r="G252" s="17" t="str">
        <f>+VLOOKUP(B252,EstructuraCostos!$B$5:$C$146,2)</f>
        <v xml:space="preserve">Mantenimiento Cercos </v>
      </c>
      <c r="H252" s="58">
        <v>43500</v>
      </c>
      <c r="I252" s="17">
        <f t="shared" si="17"/>
        <v>6</v>
      </c>
      <c r="J252" s="45" t="s">
        <v>456</v>
      </c>
      <c r="K252" s="51">
        <v>1097728610</v>
      </c>
      <c r="L252" s="52">
        <v>1</v>
      </c>
      <c r="M252" s="46">
        <v>34000</v>
      </c>
      <c r="N252" s="48">
        <f t="shared" si="18"/>
        <v>34000</v>
      </c>
      <c r="O252" s="45" t="s">
        <v>138</v>
      </c>
      <c r="P252" s="45" t="s">
        <v>213</v>
      </c>
    </row>
    <row r="253" spans="1:18">
      <c r="A253" s="17">
        <v>31</v>
      </c>
      <c r="C253" s="17">
        <f t="shared" si="16"/>
        <v>0</v>
      </c>
      <c r="D253" s="14" t="e">
        <f>+VLOOKUP(C253,EstructuraCostos!$A$5:$B$146,2)</f>
        <v>#N/A</v>
      </c>
      <c r="E253" s="21">
        <f t="shared" si="19"/>
        <v>0</v>
      </c>
      <c r="F253" s="17" t="e">
        <f>+IF(C253&gt;2,VLOOKUP(C253,EstructuraCostos!$A$65:$B$170,2),VLOOKUP(E253,EstructuraCostos!$A$5:$B$60,2))</f>
        <v>#N/A</v>
      </c>
      <c r="G253" s="17" t="e">
        <f>+VLOOKUP(B253,EstructuraCostos!$B$5:$C$146,2)</f>
        <v>#N/A</v>
      </c>
      <c r="H253" s="58">
        <v>43500</v>
      </c>
      <c r="I253" s="17">
        <f t="shared" si="17"/>
        <v>6</v>
      </c>
      <c r="J253" s="45" t="s">
        <v>260</v>
      </c>
      <c r="L253" s="280">
        <v>1500</v>
      </c>
      <c r="M253" s="186" t="s">
        <v>261</v>
      </c>
      <c r="N253" s="48"/>
      <c r="O253" s="45" t="s">
        <v>457</v>
      </c>
      <c r="P253" s="45" t="s">
        <v>458</v>
      </c>
      <c r="Q253" s="1" t="s">
        <v>130</v>
      </c>
      <c r="R253" s="137" t="s">
        <v>459</v>
      </c>
    </row>
    <row r="254" spans="1:18">
      <c r="A254" s="17">
        <v>32</v>
      </c>
      <c r="C254" s="17">
        <f t="shared" si="16"/>
        <v>0</v>
      </c>
      <c r="D254" s="14" t="e">
        <f>+VLOOKUP(C254,EstructuraCostos!$A$5:$B$146,2)</f>
        <v>#N/A</v>
      </c>
      <c r="E254" s="21">
        <f t="shared" si="19"/>
        <v>0</v>
      </c>
      <c r="F254" s="17" t="e">
        <f>+IF(C254&gt;2,VLOOKUP(C254,EstructuraCostos!$A$65:$B$170,2),VLOOKUP(E254,EstructuraCostos!$A$5:$B$60,2))</f>
        <v>#N/A</v>
      </c>
      <c r="G254" s="17" t="e">
        <f>+VLOOKUP(B254,EstructuraCostos!$B$5:$C$146,2)</f>
        <v>#N/A</v>
      </c>
      <c r="H254" s="58">
        <v>43500</v>
      </c>
      <c r="I254" s="17">
        <f t="shared" si="17"/>
        <v>6</v>
      </c>
      <c r="J254" s="45" t="s">
        <v>260</v>
      </c>
      <c r="L254" s="52">
        <v>120</v>
      </c>
      <c r="M254" s="186" t="s">
        <v>261</v>
      </c>
      <c r="N254" s="48"/>
      <c r="O254" s="45" t="s">
        <v>448</v>
      </c>
      <c r="P254" s="45" t="s">
        <v>357</v>
      </c>
      <c r="Q254" s="1" t="s">
        <v>132</v>
      </c>
      <c r="R254" s="137" t="s">
        <v>460</v>
      </c>
    </row>
    <row r="255" spans="1:18">
      <c r="A255" s="17">
        <v>33</v>
      </c>
      <c r="B255" s="135">
        <v>10101</v>
      </c>
      <c r="C255" s="17">
        <f t="shared" si="16"/>
        <v>1</v>
      </c>
      <c r="D255" s="14" t="str">
        <f>+VLOOKUP(C255,EstructuraCostos!$A$5:$B$146,2)</f>
        <v>Levante_y_Ceba</v>
      </c>
      <c r="E255" s="21">
        <f t="shared" si="19"/>
        <v>10100</v>
      </c>
      <c r="F255" s="17" t="str">
        <f>+IF(C255&gt;2,VLOOKUP(C255,EstructuraCostos!$A$65:$B$170,2),VLOOKUP(E255,EstructuraCostos!$A$5:$B$60,2))</f>
        <v>Manejo_de_Suelos_y_ Praderas1</v>
      </c>
      <c r="G255" s="17" t="str">
        <f>+VLOOKUP(B255,EstructuraCostos!$B$5:$C$146,2)</f>
        <v>Fumigacion Matamalezas</v>
      </c>
      <c r="H255" s="58">
        <v>43501</v>
      </c>
      <c r="I255" s="17">
        <f t="shared" si="17"/>
        <v>6</v>
      </c>
      <c r="J255" s="84" t="s">
        <v>241</v>
      </c>
      <c r="K255" s="143">
        <v>4736932</v>
      </c>
      <c r="L255" s="52">
        <v>1</v>
      </c>
      <c r="M255" s="46">
        <v>34000</v>
      </c>
      <c r="N255" s="48">
        <f t="shared" si="18"/>
        <v>34000</v>
      </c>
      <c r="O255" s="45" t="s">
        <v>457</v>
      </c>
      <c r="P255" s="45" t="s">
        <v>458</v>
      </c>
      <c r="Q255" s="1" t="s">
        <v>130</v>
      </c>
      <c r="R255" s="137" t="s">
        <v>459</v>
      </c>
    </row>
    <row r="256" spans="1:18">
      <c r="A256" s="17">
        <v>34</v>
      </c>
      <c r="B256" s="135">
        <v>10101</v>
      </c>
      <c r="C256" s="17">
        <f t="shared" si="16"/>
        <v>1</v>
      </c>
      <c r="D256" s="14" t="str">
        <f>+VLOOKUP(C256,EstructuraCostos!$A$5:$B$146,2)</f>
        <v>Levante_y_Ceba</v>
      </c>
      <c r="E256" s="21">
        <f t="shared" si="19"/>
        <v>10100</v>
      </c>
      <c r="F256" s="17" t="str">
        <f>+IF(C256&gt;2,VLOOKUP(C256,EstructuraCostos!$A$65:$B$170,2),VLOOKUP(E256,EstructuraCostos!$A$5:$B$60,2))</f>
        <v>Manejo_de_Suelos_y_ Praderas1</v>
      </c>
      <c r="G256" s="17" t="str">
        <f>+VLOOKUP(B256,EstructuraCostos!$B$5:$C$146,2)</f>
        <v>Fumigacion Matamalezas</v>
      </c>
      <c r="H256" s="58">
        <v>43501</v>
      </c>
      <c r="I256" s="17">
        <f t="shared" si="17"/>
        <v>6</v>
      </c>
      <c r="J256" s="84" t="s">
        <v>242</v>
      </c>
      <c r="K256" s="83">
        <v>4335739</v>
      </c>
      <c r="L256" s="52">
        <v>1</v>
      </c>
      <c r="M256" s="46">
        <v>34000</v>
      </c>
      <c r="N256" s="48">
        <f t="shared" si="18"/>
        <v>34000</v>
      </c>
      <c r="O256" s="45" t="s">
        <v>448</v>
      </c>
      <c r="P256" s="45" t="s">
        <v>357</v>
      </c>
      <c r="Q256" s="1" t="s">
        <v>132</v>
      </c>
      <c r="R256" s="137" t="s">
        <v>460</v>
      </c>
    </row>
    <row r="257" spans="1:18">
      <c r="A257" s="17">
        <v>35</v>
      </c>
      <c r="B257" s="135">
        <v>50103</v>
      </c>
      <c r="C257" s="17">
        <f t="shared" si="16"/>
        <v>5</v>
      </c>
      <c r="D257" s="14" t="str">
        <f>+VLOOKUP(C257,EstructuraCostos!$A$5:$B$146,2)</f>
        <v>Generales</v>
      </c>
      <c r="E257" s="21">
        <f t="shared" si="19"/>
        <v>50103</v>
      </c>
      <c r="F257" s="17" t="str">
        <f>+IF(C257&gt;2,VLOOKUP(C257,EstructuraCostos!$A$65:$B$170,2),VLOOKUP(E257,EstructuraCostos!$A$5:$B$60,2))</f>
        <v>Generales</v>
      </c>
      <c r="G257" s="17" t="str">
        <f>+VLOOKUP(B257,EstructuraCostos!$B$5:$C$146,2)</f>
        <v xml:space="preserve">Mantenimiento Cercos </v>
      </c>
      <c r="H257" s="58">
        <v>43501</v>
      </c>
      <c r="I257" s="17">
        <f t="shared" si="17"/>
        <v>6</v>
      </c>
      <c r="J257" s="1" t="s">
        <v>243</v>
      </c>
      <c r="K257" s="83">
        <v>3663605</v>
      </c>
      <c r="L257" s="52">
        <v>1</v>
      </c>
      <c r="M257" s="46">
        <v>34000</v>
      </c>
      <c r="N257" s="48">
        <f t="shared" si="18"/>
        <v>34000</v>
      </c>
      <c r="O257" s="45" t="s">
        <v>138</v>
      </c>
    </row>
    <row r="258" spans="1:18">
      <c r="A258" s="17">
        <v>36</v>
      </c>
      <c r="B258" s="135">
        <v>90101</v>
      </c>
      <c r="C258" s="17">
        <f t="shared" si="16"/>
        <v>9</v>
      </c>
      <c r="D258" s="14" t="str">
        <f>+VLOOKUP(C258,EstructuraCostos!$A$5:$B$146,2)</f>
        <v>Hacienda</v>
      </c>
      <c r="E258" s="21">
        <f t="shared" si="19"/>
        <v>90101</v>
      </c>
      <c r="F258" s="17" t="str">
        <f>+IF(C258&gt;2,VLOOKUP(C258,EstructuraCostos!$A$65:$B$170,2),VLOOKUP(E258,EstructuraCostos!$A$5:$B$60,2))</f>
        <v>Hacienda</v>
      </c>
      <c r="G258" s="17" t="str">
        <f>+VLOOKUP(B258,EstructuraCostos!$B$5:$C$146,2)</f>
        <v>Salarios</v>
      </c>
      <c r="H258" s="58">
        <v>43501</v>
      </c>
      <c r="I258" s="17">
        <f t="shared" si="17"/>
        <v>6</v>
      </c>
      <c r="J258" s="1" t="s">
        <v>244</v>
      </c>
      <c r="K258" s="83">
        <v>18412636</v>
      </c>
      <c r="L258" s="52">
        <v>1</v>
      </c>
      <c r="M258" s="46">
        <v>38000</v>
      </c>
      <c r="N258" s="48">
        <f t="shared" si="18"/>
        <v>38000</v>
      </c>
      <c r="O258" s="45" t="s">
        <v>153</v>
      </c>
      <c r="P258" s="45" t="s">
        <v>147</v>
      </c>
    </row>
    <row r="259" spans="1:18">
      <c r="A259" s="17">
        <v>37</v>
      </c>
      <c r="B259" s="135">
        <v>10501</v>
      </c>
      <c r="C259" s="17">
        <f t="shared" si="16"/>
        <v>1</v>
      </c>
      <c r="D259" s="14" t="str">
        <f>+VLOOKUP(C259,EstructuraCostos!$A$5:$B$146,2)</f>
        <v>Levante_y_Ceba</v>
      </c>
      <c r="E259" s="21">
        <f t="shared" si="19"/>
        <v>10500</v>
      </c>
      <c r="F259" s="17" t="str">
        <f>+IF(C259&gt;2,VLOOKUP(C259,EstructuraCostos!$A$65:$B$170,2),VLOOKUP(E259,EstructuraCostos!$A$5:$B$60,2))</f>
        <v>Movimiento_de_Ganado1</v>
      </c>
      <c r="G259" s="17" t="str">
        <f>+VLOOKUP(B259,EstructuraCostos!$B$5:$C$146,2)</f>
        <v>Manejo de Ganados</v>
      </c>
      <c r="H259" s="58">
        <v>43501</v>
      </c>
      <c r="I259" s="17">
        <f t="shared" si="17"/>
        <v>6</v>
      </c>
      <c r="J259" s="45" t="s">
        <v>245</v>
      </c>
      <c r="K259" s="51">
        <v>1023702269</v>
      </c>
      <c r="L259" s="52">
        <v>1</v>
      </c>
      <c r="M259" s="46">
        <v>38000</v>
      </c>
      <c r="N259" s="48">
        <f t="shared" si="18"/>
        <v>38000</v>
      </c>
      <c r="O259" s="45" t="s">
        <v>126</v>
      </c>
      <c r="P259" s="45" t="s">
        <v>128</v>
      </c>
    </row>
    <row r="260" spans="1:18">
      <c r="A260" s="17">
        <v>38</v>
      </c>
      <c r="B260" s="135">
        <v>10501</v>
      </c>
      <c r="C260" s="17">
        <f t="shared" ref="C260:C321" si="20">ROUND(B260/10000,0)</f>
        <v>1</v>
      </c>
      <c r="D260" s="14" t="str">
        <f>+VLOOKUP(C260,EstructuraCostos!$A$5:$B$146,2)</f>
        <v>Levante_y_Ceba</v>
      </c>
      <c r="E260" s="21">
        <f t="shared" si="19"/>
        <v>10500</v>
      </c>
      <c r="F260" s="17" t="str">
        <f>+IF(C260&gt;2,VLOOKUP(C260,EstructuraCostos!$A$65:$B$170,2),VLOOKUP(E260,EstructuraCostos!$A$5:$B$60,2))</f>
        <v>Movimiento_de_Ganado1</v>
      </c>
      <c r="G260" s="17" t="str">
        <f>+VLOOKUP(B260,EstructuraCostos!$B$5:$C$146,2)</f>
        <v>Manejo de Ganados</v>
      </c>
      <c r="H260" s="58">
        <v>43501</v>
      </c>
      <c r="I260" s="17">
        <f t="shared" ref="I260:I321" si="21">+WEEKNUM(H260,2)</f>
        <v>6</v>
      </c>
      <c r="J260" s="45" t="s">
        <v>246</v>
      </c>
      <c r="K260" s="51">
        <v>1097399254</v>
      </c>
      <c r="L260" s="52">
        <v>1</v>
      </c>
      <c r="M260" s="46">
        <v>36000</v>
      </c>
      <c r="N260" s="48">
        <f t="shared" ref="N260:N321" si="22">+L260*M260</f>
        <v>36000</v>
      </c>
      <c r="O260" s="45" t="s">
        <v>252</v>
      </c>
      <c r="P260" s="45" t="s">
        <v>128</v>
      </c>
    </row>
    <row r="261" spans="1:18">
      <c r="A261" s="17">
        <v>39</v>
      </c>
      <c r="B261" s="135">
        <v>50103</v>
      </c>
      <c r="C261" s="17">
        <f t="shared" si="20"/>
        <v>5</v>
      </c>
      <c r="D261" s="14" t="str">
        <f>+VLOOKUP(C261,EstructuraCostos!$A$5:$B$146,2)</f>
        <v>Generales</v>
      </c>
      <c r="E261" s="21">
        <f t="shared" si="19"/>
        <v>50103</v>
      </c>
      <c r="F261" s="17" t="str">
        <f>+IF(C261&gt;2,VLOOKUP(C261,EstructuraCostos!$A$65:$B$170,2),VLOOKUP(E261,EstructuraCostos!$A$5:$B$60,2))</f>
        <v>Generales</v>
      </c>
      <c r="G261" s="17" t="str">
        <f>+VLOOKUP(B261,EstructuraCostos!$B$5:$C$146,2)</f>
        <v xml:space="preserve">Mantenimiento Cercos </v>
      </c>
      <c r="H261" s="58">
        <v>43501</v>
      </c>
      <c r="I261" s="17">
        <f t="shared" si="21"/>
        <v>6</v>
      </c>
      <c r="J261" s="45" t="s">
        <v>417</v>
      </c>
      <c r="K261" s="143">
        <v>1097720182</v>
      </c>
      <c r="L261" s="52">
        <v>1</v>
      </c>
      <c r="M261" s="46">
        <v>36000</v>
      </c>
      <c r="N261" s="48">
        <f t="shared" si="22"/>
        <v>36000</v>
      </c>
      <c r="O261" s="45" t="s">
        <v>138</v>
      </c>
      <c r="P261" s="45" t="s">
        <v>473</v>
      </c>
    </row>
    <row r="262" spans="1:18">
      <c r="A262" s="17">
        <v>40</v>
      </c>
      <c r="B262" s="135">
        <v>50103</v>
      </c>
      <c r="C262" s="17">
        <f t="shared" si="20"/>
        <v>5</v>
      </c>
      <c r="D262" s="14" t="str">
        <f>+VLOOKUP(C262,EstructuraCostos!$A$5:$B$146,2)</f>
        <v>Generales</v>
      </c>
      <c r="E262" s="21">
        <f t="shared" si="19"/>
        <v>50103</v>
      </c>
      <c r="F262" s="17" t="str">
        <f>+IF(C262&gt;2,VLOOKUP(C262,EstructuraCostos!$A$65:$B$170,2),VLOOKUP(E262,EstructuraCostos!$A$5:$B$60,2))</f>
        <v>Generales</v>
      </c>
      <c r="G262" s="17" t="str">
        <f>+VLOOKUP(B262,EstructuraCostos!$B$5:$C$146,2)</f>
        <v xml:space="preserve">Mantenimiento Cercos </v>
      </c>
      <c r="H262" s="58">
        <v>43501</v>
      </c>
      <c r="I262" s="17">
        <f t="shared" si="21"/>
        <v>6</v>
      </c>
      <c r="J262" s="45" t="s">
        <v>456</v>
      </c>
      <c r="K262" s="51">
        <v>1097728610</v>
      </c>
      <c r="L262" s="52">
        <v>1</v>
      </c>
      <c r="M262" s="46">
        <v>34000</v>
      </c>
      <c r="N262" s="48">
        <f t="shared" si="22"/>
        <v>34000</v>
      </c>
      <c r="O262" s="45" t="s">
        <v>138</v>
      </c>
      <c r="P262" s="45" t="s">
        <v>213</v>
      </c>
    </row>
    <row r="263" spans="1:18">
      <c r="A263" s="17">
        <v>41</v>
      </c>
      <c r="C263" s="17">
        <f t="shared" si="20"/>
        <v>0</v>
      </c>
      <c r="D263" s="14" t="e">
        <f>+VLOOKUP(C263,EstructuraCostos!$A$5:$B$146,2)</f>
        <v>#N/A</v>
      </c>
      <c r="E263" s="21">
        <f t="shared" si="19"/>
        <v>0</v>
      </c>
      <c r="F263" s="17" t="e">
        <f>+IF(C263&gt;2,VLOOKUP(C263,EstructuraCostos!$A$65:$B$170,2),VLOOKUP(E263,EstructuraCostos!$A$5:$B$60,2))</f>
        <v>#N/A</v>
      </c>
      <c r="G263" s="17" t="e">
        <f>+VLOOKUP(B263,EstructuraCostos!$B$5:$C$146,2)</f>
        <v>#N/A</v>
      </c>
      <c r="H263" s="58">
        <v>43501</v>
      </c>
      <c r="I263" s="17">
        <f t="shared" si="21"/>
        <v>6</v>
      </c>
      <c r="J263" s="45" t="s">
        <v>260</v>
      </c>
      <c r="L263" s="280">
        <v>500</v>
      </c>
      <c r="M263" s="186" t="s">
        <v>261</v>
      </c>
      <c r="N263" s="48"/>
      <c r="O263" s="45" t="s">
        <v>457</v>
      </c>
      <c r="P263" s="45" t="s">
        <v>458</v>
      </c>
      <c r="Q263" s="1" t="s">
        <v>130</v>
      </c>
      <c r="R263" s="137" t="s">
        <v>459</v>
      </c>
    </row>
    <row r="264" spans="1:18">
      <c r="A264" s="17">
        <v>42</v>
      </c>
      <c r="C264" s="17">
        <f t="shared" si="20"/>
        <v>0</v>
      </c>
      <c r="D264" s="14" t="e">
        <f>+VLOOKUP(C264,EstructuraCostos!$A$5:$B$146,2)</f>
        <v>#N/A</v>
      </c>
      <c r="E264" s="21">
        <f t="shared" si="19"/>
        <v>0</v>
      </c>
      <c r="F264" s="17" t="e">
        <f>+IF(C264&gt;2,VLOOKUP(C264,EstructuraCostos!$A$65:$B$170,2),VLOOKUP(E264,EstructuraCostos!$A$5:$B$60,2))</f>
        <v>#N/A</v>
      </c>
      <c r="G264" s="17" t="e">
        <f>+VLOOKUP(B264,EstructuraCostos!$B$5:$C$146,2)</f>
        <v>#N/A</v>
      </c>
      <c r="H264" s="58">
        <v>43501</v>
      </c>
      <c r="I264" s="17">
        <f t="shared" si="21"/>
        <v>6</v>
      </c>
      <c r="J264" s="45" t="s">
        <v>260</v>
      </c>
      <c r="L264" s="52">
        <v>100</v>
      </c>
      <c r="M264" s="186" t="s">
        <v>261</v>
      </c>
      <c r="N264" s="48"/>
      <c r="O264" s="45" t="s">
        <v>448</v>
      </c>
      <c r="P264" s="45" t="s">
        <v>357</v>
      </c>
      <c r="Q264" s="1" t="s">
        <v>132</v>
      </c>
      <c r="R264" s="137" t="s">
        <v>475</v>
      </c>
    </row>
    <row r="265" spans="1:18">
      <c r="A265" s="17">
        <v>43</v>
      </c>
      <c r="B265" s="135">
        <v>10103</v>
      </c>
      <c r="C265" s="17">
        <f t="shared" si="20"/>
        <v>1</v>
      </c>
      <c r="D265" s="14" t="str">
        <f>+VLOOKUP(C265,EstructuraCostos!$A$5:$B$146,2)</f>
        <v>Levante_y_Ceba</v>
      </c>
      <c r="E265" s="21">
        <f t="shared" si="19"/>
        <v>10100</v>
      </c>
      <c r="F265" s="17" t="str">
        <f>+IF(C265&gt;2,VLOOKUP(C265,EstructuraCostos!$A$65:$B$170,2),VLOOKUP(E265,EstructuraCostos!$A$5:$B$60,2))</f>
        <v>Manejo_de_Suelos_y_ Praderas1</v>
      </c>
      <c r="G265" s="17" t="str">
        <f>+VLOOKUP(B265,EstructuraCostos!$B$5:$C$146,2)</f>
        <v>Fertilizacion, correctivos</v>
      </c>
      <c r="H265" s="58">
        <v>43502</v>
      </c>
      <c r="I265" s="17">
        <f t="shared" si="21"/>
        <v>6</v>
      </c>
      <c r="J265" s="84" t="s">
        <v>241</v>
      </c>
      <c r="K265" s="143">
        <v>4736932</v>
      </c>
      <c r="L265" s="52">
        <v>1</v>
      </c>
      <c r="M265" s="46">
        <v>34000</v>
      </c>
      <c r="N265" s="48">
        <f t="shared" si="22"/>
        <v>34000</v>
      </c>
      <c r="O265" s="45" t="s">
        <v>474</v>
      </c>
      <c r="P265" s="45" t="s">
        <v>127</v>
      </c>
      <c r="Q265" s="1" t="s">
        <v>130</v>
      </c>
    </row>
    <row r="266" spans="1:18">
      <c r="A266" s="17">
        <v>44</v>
      </c>
      <c r="B266" s="135">
        <v>10101</v>
      </c>
      <c r="C266" s="17">
        <f t="shared" si="20"/>
        <v>1</v>
      </c>
      <c r="D266" s="14" t="str">
        <f>+VLOOKUP(C266,EstructuraCostos!$A$5:$B$146,2)</f>
        <v>Levante_y_Ceba</v>
      </c>
      <c r="E266" s="21">
        <f t="shared" si="19"/>
        <v>10100</v>
      </c>
      <c r="F266" s="17" t="str">
        <f>+IF(C266&gt;2,VLOOKUP(C266,EstructuraCostos!$A$65:$B$170,2),VLOOKUP(E266,EstructuraCostos!$A$5:$B$60,2))</f>
        <v>Manejo_de_Suelos_y_ Praderas1</v>
      </c>
      <c r="G266" s="17" t="str">
        <f>+VLOOKUP(B266,EstructuraCostos!$B$5:$C$146,2)</f>
        <v>Fumigacion Matamalezas</v>
      </c>
      <c r="H266" s="58">
        <v>43502</v>
      </c>
      <c r="I266" s="17">
        <f t="shared" si="21"/>
        <v>6</v>
      </c>
      <c r="J266" s="84" t="s">
        <v>242</v>
      </c>
      <c r="K266" s="83">
        <v>4335739</v>
      </c>
      <c r="L266" s="52">
        <v>1</v>
      </c>
      <c r="M266" s="46">
        <v>34000</v>
      </c>
      <c r="N266" s="48">
        <f t="shared" si="22"/>
        <v>34000</v>
      </c>
      <c r="O266" s="45" t="s">
        <v>448</v>
      </c>
      <c r="P266" s="45" t="s">
        <v>357</v>
      </c>
      <c r="Q266" s="1" t="s">
        <v>132</v>
      </c>
      <c r="R266" s="137" t="s">
        <v>475</v>
      </c>
    </row>
    <row r="267" spans="1:18">
      <c r="A267" s="17">
        <v>45</v>
      </c>
      <c r="B267" s="135">
        <v>50103</v>
      </c>
      <c r="C267" s="17">
        <f t="shared" si="20"/>
        <v>5</v>
      </c>
      <c r="D267" s="14" t="str">
        <f>+VLOOKUP(C267,EstructuraCostos!$A$5:$B$146,2)</f>
        <v>Generales</v>
      </c>
      <c r="E267" s="21">
        <f t="shared" si="19"/>
        <v>50103</v>
      </c>
      <c r="F267" s="17" t="str">
        <f>+IF(C267&gt;2,VLOOKUP(C267,EstructuraCostos!$A$65:$B$170,2),VLOOKUP(E267,EstructuraCostos!$A$5:$B$60,2))</f>
        <v>Generales</v>
      </c>
      <c r="G267" s="17" t="str">
        <f>+VLOOKUP(B267,EstructuraCostos!$B$5:$C$146,2)</f>
        <v xml:space="preserve">Mantenimiento Cercos </v>
      </c>
      <c r="H267" s="58">
        <v>43502</v>
      </c>
      <c r="I267" s="17">
        <f t="shared" si="21"/>
        <v>6</v>
      </c>
      <c r="J267" s="1" t="s">
        <v>243</v>
      </c>
      <c r="K267" s="83">
        <v>3663605</v>
      </c>
      <c r="L267" s="52">
        <v>1</v>
      </c>
      <c r="M267" s="46">
        <v>34000</v>
      </c>
      <c r="N267" s="48">
        <f t="shared" si="22"/>
        <v>34000</v>
      </c>
      <c r="O267" s="45" t="s">
        <v>138</v>
      </c>
      <c r="P267" s="45" t="s">
        <v>364</v>
      </c>
    </row>
    <row r="268" spans="1:18">
      <c r="A268" s="17">
        <v>46</v>
      </c>
      <c r="B268" s="135">
        <v>90101</v>
      </c>
      <c r="C268" s="17">
        <f t="shared" si="20"/>
        <v>9</v>
      </c>
      <c r="D268" s="14" t="str">
        <f>+VLOOKUP(C268,EstructuraCostos!$A$5:$B$146,2)</f>
        <v>Hacienda</v>
      </c>
      <c r="E268" s="21">
        <f t="shared" si="19"/>
        <v>90101</v>
      </c>
      <c r="F268" s="17" t="str">
        <f>+IF(C268&gt;2,VLOOKUP(C268,EstructuraCostos!$A$65:$B$170,2),VLOOKUP(E268,EstructuraCostos!$A$5:$B$60,2))</f>
        <v>Hacienda</v>
      </c>
      <c r="G268" s="17" t="str">
        <f>+VLOOKUP(B268,EstructuraCostos!$B$5:$C$146,2)</f>
        <v>Salarios</v>
      </c>
      <c r="H268" s="58">
        <v>43502</v>
      </c>
      <c r="I268" s="17">
        <f t="shared" si="21"/>
        <v>6</v>
      </c>
      <c r="J268" s="1" t="s">
        <v>244</v>
      </c>
      <c r="K268" s="83">
        <v>18412636</v>
      </c>
      <c r="L268" s="52">
        <v>1</v>
      </c>
      <c r="M268" s="46">
        <v>38000</v>
      </c>
      <c r="N268" s="48">
        <f t="shared" si="22"/>
        <v>38000</v>
      </c>
      <c r="O268" s="45" t="s">
        <v>153</v>
      </c>
      <c r="P268" s="45" t="s">
        <v>147</v>
      </c>
    </row>
    <row r="269" spans="1:18">
      <c r="A269" s="17">
        <v>47</v>
      </c>
      <c r="B269" s="135">
        <v>10501</v>
      </c>
      <c r="C269" s="17">
        <f t="shared" si="20"/>
        <v>1</v>
      </c>
      <c r="D269" s="14" t="str">
        <f>+VLOOKUP(C269,EstructuraCostos!$A$5:$B$146,2)</f>
        <v>Levante_y_Ceba</v>
      </c>
      <c r="E269" s="21">
        <f t="shared" si="19"/>
        <v>10500</v>
      </c>
      <c r="F269" s="17" t="str">
        <f>+IF(C269&gt;2,VLOOKUP(C269,EstructuraCostos!$A$65:$B$170,2),VLOOKUP(E269,EstructuraCostos!$A$5:$B$60,2))</f>
        <v>Movimiento_de_Ganado1</v>
      </c>
      <c r="G269" s="17" t="str">
        <f>+VLOOKUP(B269,EstructuraCostos!$B$5:$C$146,2)</f>
        <v>Manejo de Ganados</v>
      </c>
      <c r="H269" s="58">
        <v>43502</v>
      </c>
      <c r="I269" s="17">
        <f t="shared" si="21"/>
        <v>6</v>
      </c>
      <c r="J269" s="45" t="s">
        <v>245</v>
      </c>
      <c r="K269" s="51">
        <v>1023702269</v>
      </c>
      <c r="L269" s="52">
        <v>1</v>
      </c>
      <c r="M269" s="46">
        <v>38000</v>
      </c>
      <c r="N269" s="48">
        <f t="shared" si="22"/>
        <v>38000</v>
      </c>
      <c r="O269" s="45" t="s">
        <v>126</v>
      </c>
      <c r="P269" s="45" t="s">
        <v>128</v>
      </c>
    </row>
    <row r="270" spans="1:18">
      <c r="A270" s="17">
        <v>48</v>
      </c>
      <c r="B270" s="135">
        <v>10501</v>
      </c>
      <c r="C270" s="17">
        <f t="shared" si="20"/>
        <v>1</v>
      </c>
      <c r="D270" s="14" t="str">
        <f>+VLOOKUP(C270,EstructuraCostos!$A$5:$B$146,2)</f>
        <v>Levante_y_Ceba</v>
      </c>
      <c r="E270" s="21">
        <f t="shared" si="19"/>
        <v>10500</v>
      </c>
      <c r="F270" s="17" t="str">
        <f>+IF(C270&gt;2,VLOOKUP(C270,EstructuraCostos!$A$65:$B$170,2),VLOOKUP(E270,EstructuraCostos!$A$5:$B$60,2))</f>
        <v>Movimiento_de_Ganado1</v>
      </c>
      <c r="G270" s="17" t="str">
        <f>+VLOOKUP(B270,EstructuraCostos!$B$5:$C$146,2)</f>
        <v>Manejo de Ganados</v>
      </c>
      <c r="H270" s="58">
        <v>43502</v>
      </c>
      <c r="I270" s="17">
        <f t="shared" si="21"/>
        <v>6</v>
      </c>
      <c r="J270" s="45" t="s">
        <v>246</v>
      </c>
      <c r="K270" s="51">
        <v>1097399254</v>
      </c>
      <c r="L270" s="52">
        <v>1</v>
      </c>
      <c r="M270" s="46">
        <v>36000</v>
      </c>
      <c r="N270" s="48">
        <f t="shared" si="22"/>
        <v>36000</v>
      </c>
      <c r="O270" s="45" t="s">
        <v>252</v>
      </c>
      <c r="P270" s="45" t="s">
        <v>128</v>
      </c>
    </row>
    <row r="271" spans="1:18">
      <c r="A271" s="17">
        <v>49</v>
      </c>
      <c r="B271" s="135">
        <v>90102</v>
      </c>
      <c r="C271" s="17">
        <f t="shared" si="20"/>
        <v>9</v>
      </c>
      <c r="D271" s="14" t="str">
        <f>+VLOOKUP(C271,EstructuraCostos!$A$5:$B$146,2)</f>
        <v>Hacienda</v>
      </c>
      <c r="E271" s="21">
        <f t="shared" si="19"/>
        <v>90102</v>
      </c>
      <c r="F271" s="17" t="str">
        <f>+IF(C271&gt;2,VLOOKUP(C271,EstructuraCostos!$A$65:$B$170,2),VLOOKUP(E271,EstructuraCostos!$A$5:$B$60,2))</f>
        <v>Hacienda</v>
      </c>
      <c r="G271" s="17" t="str">
        <f>+VLOOKUP(B271,EstructuraCostos!$B$5:$C$146,2)</f>
        <v>Mantenimiento</v>
      </c>
      <c r="H271" s="58">
        <v>43502</v>
      </c>
      <c r="I271" s="17">
        <f t="shared" si="21"/>
        <v>6</v>
      </c>
      <c r="J271" s="45" t="s">
        <v>417</v>
      </c>
      <c r="K271" s="143">
        <v>1097720182</v>
      </c>
      <c r="L271" s="52">
        <v>1</v>
      </c>
      <c r="M271" s="46">
        <v>36000</v>
      </c>
      <c r="N271" s="48">
        <f t="shared" si="22"/>
        <v>36000</v>
      </c>
      <c r="O271" s="45" t="s">
        <v>138</v>
      </c>
      <c r="P271" s="45" t="s">
        <v>444</v>
      </c>
    </row>
    <row r="272" spans="1:18">
      <c r="A272" s="17">
        <v>50</v>
      </c>
      <c r="B272" s="135">
        <v>10501</v>
      </c>
      <c r="C272" s="17">
        <f t="shared" si="20"/>
        <v>1</v>
      </c>
      <c r="D272" s="14" t="str">
        <f>+VLOOKUP(C272,EstructuraCostos!$A$5:$B$146,2)</f>
        <v>Levante_y_Ceba</v>
      </c>
      <c r="E272" s="21">
        <f t="shared" si="19"/>
        <v>10500</v>
      </c>
      <c r="F272" s="17" t="str">
        <f>+IF(C272&gt;2,VLOOKUP(C272,EstructuraCostos!$A$65:$B$170,2),VLOOKUP(E272,EstructuraCostos!$A$5:$B$60,2))</f>
        <v>Movimiento_de_Ganado1</v>
      </c>
      <c r="G272" s="17" t="str">
        <f>+VLOOKUP(B272,EstructuraCostos!$B$5:$C$146,2)</f>
        <v>Manejo de Ganados</v>
      </c>
      <c r="H272" s="58">
        <v>43502</v>
      </c>
      <c r="I272" s="17">
        <f t="shared" si="21"/>
        <v>6</v>
      </c>
      <c r="J272" s="45" t="s">
        <v>456</v>
      </c>
      <c r="K272" s="51">
        <v>1097728610</v>
      </c>
      <c r="L272" s="52">
        <v>1</v>
      </c>
      <c r="M272" s="46">
        <v>34000</v>
      </c>
      <c r="N272" s="48">
        <f t="shared" si="22"/>
        <v>34000</v>
      </c>
      <c r="O272" s="45" t="s">
        <v>137</v>
      </c>
      <c r="P272" s="45" t="s">
        <v>128</v>
      </c>
      <c r="Q272" s="1" t="s">
        <v>476</v>
      </c>
    </row>
    <row r="273" spans="1:18">
      <c r="A273" s="17">
        <v>51</v>
      </c>
      <c r="C273" s="17">
        <f t="shared" si="20"/>
        <v>0</v>
      </c>
      <c r="D273" s="14" t="e">
        <f>+VLOOKUP(C273,EstructuraCostos!$A$5:$B$146,2)</f>
        <v>#N/A</v>
      </c>
      <c r="E273" s="21">
        <f t="shared" si="19"/>
        <v>0</v>
      </c>
      <c r="F273" s="17" t="e">
        <f>+IF(C273&gt;2,VLOOKUP(C273,EstructuraCostos!$A$65:$B$170,2),VLOOKUP(E273,EstructuraCostos!$A$5:$B$60,2))</f>
        <v>#N/A</v>
      </c>
      <c r="G273" s="17" t="e">
        <f>+VLOOKUP(B273,EstructuraCostos!$B$5:$C$146,2)</f>
        <v>#N/A</v>
      </c>
      <c r="H273" s="58">
        <v>43502</v>
      </c>
      <c r="I273" s="17">
        <f t="shared" si="21"/>
        <v>6</v>
      </c>
      <c r="J273" s="45" t="s">
        <v>297</v>
      </c>
      <c r="L273" s="52">
        <v>2</v>
      </c>
      <c r="M273" s="186" t="s">
        <v>278</v>
      </c>
      <c r="N273" s="48"/>
      <c r="O273" s="45" t="s">
        <v>400</v>
      </c>
      <c r="P273" s="45" t="s">
        <v>477</v>
      </c>
      <c r="R273" s="1"/>
    </row>
    <row r="274" spans="1:18">
      <c r="A274" s="17">
        <v>52</v>
      </c>
      <c r="C274" s="17">
        <f t="shared" si="20"/>
        <v>0</v>
      </c>
      <c r="D274" s="14" t="e">
        <f>+VLOOKUP(C274,EstructuraCostos!$A$5:$B$146,2)</f>
        <v>#N/A</v>
      </c>
      <c r="E274" s="21">
        <f t="shared" si="19"/>
        <v>0</v>
      </c>
      <c r="F274" s="17" t="e">
        <f>+IF(C274&gt;2,VLOOKUP(C274,EstructuraCostos!$A$65:$B$170,2),VLOOKUP(E274,EstructuraCostos!$A$5:$B$60,2))</f>
        <v>#N/A</v>
      </c>
      <c r="G274" s="17" t="e">
        <f>+VLOOKUP(B274,EstructuraCostos!$B$5:$C$146,2)</f>
        <v>#N/A</v>
      </c>
      <c r="H274" s="58">
        <v>43502</v>
      </c>
      <c r="I274" s="17">
        <f t="shared" si="21"/>
        <v>6</v>
      </c>
      <c r="J274" s="45" t="s">
        <v>435</v>
      </c>
      <c r="K274" s="275"/>
      <c r="L274" s="52">
        <v>13</v>
      </c>
      <c r="M274" s="186" t="s">
        <v>124</v>
      </c>
      <c r="N274" s="48"/>
      <c r="O274" s="45" t="s">
        <v>227</v>
      </c>
      <c r="P274" s="45" t="s">
        <v>177</v>
      </c>
    </row>
    <row r="275" spans="1:18">
      <c r="A275" s="17">
        <v>53</v>
      </c>
      <c r="C275" s="17"/>
      <c r="F275" s="17"/>
      <c r="G275" s="17" t="e">
        <f>+VLOOKUP(B275,EstructuraCostos!$B$5:$C$146,2)</f>
        <v>#N/A</v>
      </c>
      <c r="H275" s="58">
        <v>43502</v>
      </c>
      <c r="I275" s="17">
        <f>+WEEKNUM(H275,2)</f>
        <v>6</v>
      </c>
      <c r="J275" s="45" t="s">
        <v>478</v>
      </c>
      <c r="K275" s="275"/>
      <c r="L275" s="52">
        <v>31</v>
      </c>
      <c r="M275" s="186" t="s">
        <v>299</v>
      </c>
      <c r="N275" s="48"/>
      <c r="O275" s="45" t="s">
        <v>481</v>
      </c>
      <c r="P275" s="45" t="s">
        <v>127</v>
      </c>
    </row>
    <row r="276" spans="1:18">
      <c r="A276" s="17">
        <v>54</v>
      </c>
      <c r="C276" s="17"/>
      <c r="F276" s="17"/>
      <c r="G276" s="17" t="e">
        <f>+VLOOKUP(B276,EstructuraCostos!$B$5:$C$146,2)</f>
        <v>#N/A</v>
      </c>
      <c r="H276" s="58">
        <v>43502</v>
      </c>
      <c r="I276" s="17">
        <f>+WEEKNUM(H276,2)</f>
        <v>6</v>
      </c>
      <c r="J276" s="45" t="s">
        <v>478</v>
      </c>
      <c r="K276" s="275"/>
      <c r="L276" s="52">
        <v>20</v>
      </c>
      <c r="M276" s="186" t="s">
        <v>299</v>
      </c>
      <c r="N276" s="48"/>
      <c r="O276" s="45" t="s">
        <v>481</v>
      </c>
      <c r="P276" s="45" t="s">
        <v>479</v>
      </c>
    </row>
    <row r="277" spans="1:18">
      <c r="A277" s="17">
        <v>55</v>
      </c>
      <c r="C277" s="17">
        <f t="shared" si="20"/>
        <v>0</v>
      </c>
      <c r="D277" s="14" t="e">
        <f>+VLOOKUP(C277,EstructuraCostos!$A$5:$B$146,2)</f>
        <v>#N/A</v>
      </c>
      <c r="E277" s="21">
        <f t="shared" si="19"/>
        <v>0</v>
      </c>
      <c r="F277" s="17" t="e">
        <f>+IF(C277&gt;2,VLOOKUP(C277,EstructuraCostos!$A$65:$B$170,2),VLOOKUP(E277,EstructuraCostos!$A$5:$B$60,2))</f>
        <v>#N/A</v>
      </c>
      <c r="G277" s="17" t="e">
        <f>+VLOOKUP(B277,EstructuraCostos!$B$5:$C$146,2)</f>
        <v>#N/A</v>
      </c>
      <c r="H277" s="58">
        <v>43502</v>
      </c>
      <c r="I277" s="17">
        <f t="shared" si="21"/>
        <v>6</v>
      </c>
      <c r="J277" s="45" t="s">
        <v>260</v>
      </c>
      <c r="L277" s="280">
        <v>12</v>
      </c>
      <c r="M277" s="186" t="s">
        <v>261</v>
      </c>
      <c r="N277" s="48"/>
      <c r="O277" s="45" t="s">
        <v>474</v>
      </c>
      <c r="P277" s="45" t="s">
        <v>127</v>
      </c>
      <c r="Q277" s="1" t="s">
        <v>130</v>
      </c>
    </row>
    <row r="278" spans="1:18">
      <c r="A278" s="17">
        <v>56</v>
      </c>
      <c r="C278" s="17">
        <f t="shared" si="20"/>
        <v>0</v>
      </c>
      <c r="D278" s="14" t="e">
        <f>+VLOOKUP(C278,EstructuraCostos!$A$5:$B$146,2)</f>
        <v>#N/A</v>
      </c>
      <c r="E278" s="21">
        <f t="shared" si="19"/>
        <v>0</v>
      </c>
      <c r="F278" s="17" t="e">
        <f>+IF(C278&gt;2,VLOOKUP(C278,EstructuraCostos!$A$65:$B$170,2),VLOOKUP(E278,EstructuraCostos!$A$5:$B$60,2))</f>
        <v>#N/A</v>
      </c>
      <c r="G278" s="17" t="e">
        <f>+VLOOKUP(B278,EstructuraCostos!$B$5:$C$146,2)</f>
        <v>#N/A</v>
      </c>
      <c r="H278" s="58">
        <v>43502</v>
      </c>
      <c r="I278" s="17">
        <f t="shared" si="21"/>
        <v>6</v>
      </c>
      <c r="J278" s="45" t="s">
        <v>260</v>
      </c>
      <c r="L278" s="52">
        <v>130</v>
      </c>
      <c r="M278" s="186" t="s">
        <v>261</v>
      </c>
      <c r="N278" s="48"/>
      <c r="O278" s="45" t="s">
        <v>448</v>
      </c>
      <c r="P278" s="45" t="s">
        <v>357</v>
      </c>
      <c r="Q278" s="1" t="s">
        <v>132</v>
      </c>
      <c r="R278" s="137" t="s">
        <v>475</v>
      </c>
    </row>
    <row r="279" spans="1:18">
      <c r="A279" s="17">
        <v>57</v>
      </c>
      <c r="B279" s="135">
        <v>10101</v>
      </c>
      <c r="C279" s="17">
        <f t="shared" si="20"/>
        <v>1</v>
      </c>
      <c r="D279" s="14" t="str">
        <f>+VLOOKUP(C279,EstructuraCostos!$A$5:$B$146,2)</f>
        <v>Levante_y_Ceba</v>
      </c>
      <c r="E279" s="21">
        <f t="shared" ref="E279:E341" si="23">IF(C279&gt;2,ROUND(B279/1,0),ROUND(B279/10,0)*10)</f>
        <v>10100</v>
      </c>
      <c r="F279" s="17" t="str">
        <f>+IF(C279&gt;2,VLOOKUP(C279,EstructuraCostos!$A$65:$B$170,2),VLOOKUP(E279,EstructuraCostos!$A$5:$B$60,2))</f>
        <v>Manejo_de_Suelos_y_ Praderas1</v>
      </c>
      <c r="G279" s="17" t="str">
        <f>+VLOOKUP(B279,EstructuraCostos!$B$5:$C$146,2)</f>
        <v>Fumigacion Matamalezas</v>
      </c>
      <c r="H279" s="58">
        <v>43503</v>
      </c>
      <c r="I279" s="17">
        <f t="shared" si="21"/>
        <v>6</v>
      </c>
      <c r="J279" s="84" t="s">
        <v>241</v>
      </c>
      <c r="K279" s="143">
        <v>4736932</v>
      </c>
      <c r="L279" s="52">
        <v>1</v>
      </c>
      <c r="M279" s="46">
        <v>34000</v>
      </c>
      <c r="N279" s="48">
        <f t="shared" si="22"/>
        <v>34000</v>
      </c>
      <c r="O279" s="45" t="s">
        <v>457</v>
      </c>
      <c r="P279" s="45" t="s">
        <v>458</v>
      </c>
      <c r="Q279" s="1" t="s">
        <v>130</v>
      </c>
      <c r="R279" s="137" t="s">
        <v>459</v>
      </c>
    </row>
    <row r="280" spans="1:18">
      <c r="A280" s="17">
        <v>58</v>
      </c>
      <c r="B280" s="135">
        <v>10101</v>
      </c>
      <c r="C280" s="17">
        <f t="shared" si="20"/>
        <v>1</v>
      </c>
      <c r="D280" s="14" t="str">
        <f>+VLOOKUP(C280,EstructuraCostos!$A$5:$B$146,2)</f>
        <v>Levante_y_Ceba</v>
      </c>
      <c r="E280" s="21">
        <f t="shared" si="23"/>
        <v>10100</v>
      </c>
      <c r="F280" s="17" t="str">
        <f>+IF(C280&gt;2,VLOOKUP(C280,EstructuraCostos!$A$65:$B$170,2),VLOOKUP(E280,EstructuraCostos!$A$5:$B$60,2))</f>
        <v>Manejo_de_Suelos_y_ Praderas1</v>
      </c>
      <c r="G280" s="17" t="str">
        <f>+VLOOKUP(B280,EstructuraCostos!$B$5:$C$146,2)</f>
        <v>Fumigacion Matamalezas</v>
      </c>
      <c r="H280" s="58">
        <v>43503</v>
      </c>
      <c r="I280" s="17">
        <f t="shared" si="21"/>
        <v>6</v>
      </c>
      <c r="J280" s="84" t="s">
        <v>242</v>
      </c>
      <c r="K280" s="83">
        <v>4335739</v>
      </c>
      <c r="L280" s="52">
        <v>1</v>
      </c>
      <c r="M280" s="46">
        <v>34000</v>
      </c>
      <c r="N280" s="48">
        <f t="shared" si="22"/>
        <v>34000</v>
      </c>
      <c r="O280" s="45" t="s">
        <v>448</v>
      </c>
      <c r="P280" s="45" t="s">
        <v>357</v>
      </c>
      <c r="Q280" s="1" t="s">
        <v>132</v>
      </c>
      <c r="R280" s="137" t="s">
        <v>475</v>
      </c>
    </row>
    <row r="281" spans="1:18">
      <c r="A281" s="17">
        <v>59</v>
      </c>
      <c r="B281" s="135">
        <v>50103</v>
      </c>
      <c r="C281" s="17">
        <f t="shared" si="20"/>
        <v>5</v>
      </c>
      <c r="D281" s="14" t="str">
        <f>+VLOOKUP(C281,EstructuraCostos!$A$5:$B$146,2)</f>
        <v>Generales</v>
      </c>
      <c r="E281" s="21">
        <f t="shared" si="23"/>
        <v>50103</v>
      </c>
      <c r="F281" s="17" t="str">
        <f>+IF(C281&gt;2,VLOOKUP(C281,EstructuraCostos!$A$65:$B$170,2),VLOOKUP(E281,EstructuraCostos!$A$5:$B$60,2))</f>
        <v>Generales</v>
      </c>
      <c r="G281" s="17" t="str">
        <f>+VLOOKUP(B281,EstructuraCostos!$B$5:$C$146,2)</f>
        <v xml:space="preserve">Mantenimiento Cercos </v>
      </c>
      <c r="H281" s="58">
        <v>43503</v>
      </c>
      <c r="I281" s="17">
        <f t="shared" si="21"/>
        <v>6</v>
      </c>
      <c r="J281" s="1" t="s">
        <v>243</v>
      </c>
      <c r="K281" s="83">
        <v>3663605</v>
      </c>
      <c r="L281" s="52">
        <v>1</v>
      </c>
      <c r="M281" s="46">
        <v>34000</v>
      </c>
      <c r="N281" s="48">
        <f t="shared" si="22"/>
        <v>34000</v>
      </c>
      <c r="O281" s="45" t="s">
        <v>138</v>
      </c>
      <c r="P281" s="45" t="s">
        <v>444</v>
      </c>
    </row>
    <row r="282" spans="1:18">
      <c r="A282" s="17">
        <v>60</v>
      </c>
      <c r="B282" s="135">
        <v>90101</v>
      </c>
      <c r="C282" s="17">
        <f t="shared" si="20"/>
        <v>9</v>
      </c>
      <c r="D282" s="14" t="str">
        <f>+VLOOKUP(C282,EstructuraCostos!$A$5:$B$146,2)</f>
        <v>Hacienda</v>
      </c>
      <c r="E282" s="21">
        <f t="shared" si="23"/>
        <v>90101</v>
      </c>
      <c r="F282" s="17" t="str">
        <f>+IF(C282&gt;2,VLOOKUP(C282,EstructuraCostos!$A$65:$B$170,2),VLOOKUP(E282,EstructuraCostos!$A$5:$B$60,2))</f>
        <v>Hacienda</v>
      </c>
      <c r="G282" s="17" t="str">
        <f>+VLOOKUP(B282,EstructuraCostos!$B$5:$C$146,2)</f>
        <v>Salarios</v>
      </c>
      <c r="H282" s="58">
        <v>43503</v>
      </c>
      <c r="I282" s="17">
        <f t="shared" si="21"/>
        <v>6</v>
      </c>
      <c r="J282" s="1" t="s">
        <v>244</v>
      </c>
      <c r="K282" s="83">
        <v>18412636</v>
      </c>
      <c r="L282" s="52">
        <v>1</v>
      </c>
      <c r="M282" s="46">
        <v>38000</v>
      </c>
      <c r="N282" s="48">
        <f t="shared" si="22"/>
        <v>38000</v>
      </c>
      <c r="O282" s="45" t="s">
        <v>153</v>
      </c>
      <c r="P282" s="45" t="s">
        <v>147</v>
      </c>
    </row>
    <row r="283" spans="1:18">
      <c r="A283" s="17">
        <v>61</v>
      </c>
      <c r="B283" s="135">
        <v>10501</v>
      </c>
      <c r="C283" s="17">
        <f t="shared" si="20"/>
        <v>1</v>
      </c>
      <c r="D283" s="14" t="str">
        <f>+VLOOKUP(C283,EstructuraCostos!$A$5:$B$146,2)</f>
        <v>Levante_y_Ceba</v>
      </c>
      <c r="E283" s="21">
        <f t="shared" si="23"/>
        <v>10500</v>
      </c>
      <c r="F283" s="17" t="str">
        <f>+IF(C283&gt;2,VLOOKUP(C283,EstructuraCostos!$A$65:$B$170,2),VLOOKUP(E283,EstructuraCostos!$A$5:$B$60,2))</f>
        <v>Movimiento_de_Ganado1</v>
      </c>
      <c r="G283" s="17" t="str">
        <f>+VLOOKUP(B283,EstructuraCostos!$B$5:$C$146,2)</f>
        <v>Manejo de Ganados</v>
      </c>
      <c r="H283" s="58">
        <v>43503</v>
      </c>
      <c r="I283" s="17">
        <f t="shared" si="21"/>
        <v>6</v>
      </c>
      <c r="J283" s="45" t="s">
        <v>245</v>
      </c>
      <c r="K283" s="51">
        <v>1023702269</v>
      </c>
      <c r="L283" s="52">
        <v>1</v>
      </c>
      <c r="M283" s="46">
        <v>38000</v>
      </c>
      <c r="N283" s="48">
        <f t="shared" si="22"/>
        <v>38000</v>
      </c>
      <c r="O283" s="45" t="s">
        <v>126</v>
      </c>
      <c r="P283" s="45" t="s">
        <v>128</v>
      </c>
    </row>
    <row r="284" spans="1:18">
      <c r="A284" s="17">
        <v>62</v>
      </c>
      <c r="B284" s="135">
        <v>10501</v>
      </c>
      <c r="C284" s="17">
        <f t="shared" si="20"/>
        <v>1</v>
      </c>
      <c r="D284" s="14" t="str">
        <f>+VLOOKUP(C284,EstructuraCostos!$A$5:$B$146,2)</f>
        <v>Levante_y_Ceba</v>
      </c>
      <c r="E284" s="21">
        <f t="shared" si="23"/>
        <v>10500</v>
      </c>
      <c r="F284" s="17" t="str">
        <f>+IF(C284&gt;2,VLOOKUP(C284,EstructuraCostos!$A$65:$B$170,2),VLOOKUP(E284,EstructuraCostos!$A$5:$B$60,2))</f>
        <v>Movimiento_de_Ganado1</v>
      </c>
      <c r="G284" s="17" t="str">
        <f>+VLOOKUP(B284,EstructuraCostos!$B$5:$C$146,2)</f>
        <v>Manejo de Ganados</v>
      </c>
      <c r="H284" s="58">
        <v>43503</v>
      </c>
      <c r="I284" s="17">
        <f t="shared" si="21"/>
        <v>6</v>
      </c>
      <c r="J284" s="45" t="s">
        <v>246</v>
      </c>
      <c r="K284" s="51">
        <v>1097399254</v>
      </c>
      <c r="L284" s="52">
        <v>1</v>
      </c>
      <c r="M284" s="46">
        <v>36000</v>
      </c>
      <c r="N284" s="48">
        <f t="shared" si="22"/>
        <v>36000</v>
      </c>
      <c r="O284" s="45" t="s">
        <v>252</v>
      </c>
      <c r="P284" s="45" t="s">
        <v>128</v>
      </c>
    </row>
    <row r="285" spans="1:18">
      <c r="A285" s="17">
        <v>63</v>
      </c>
      <c r="B285" s="135">
        <v>90102</v>
      </c>
      <c r="C285" s="17">
        <f t="shared" si="20"/>
        <v>9</v>
      </c>
      <c r="D285" s="14" t="str">
        <f>+VLOOKUP(C285,EstructuraCostos!$A$5:$B$146,2)</f>
        <v>Hacienda</v>
      </c>
      <c r="E285" s="21">
        <f t="shared" si="23"/>
        <v>90102</v>
      </c>
      <c r="F285" s="17" t="str">
        <f>+IF(C285&gt;2,VLOOKUP(C285,EstructuraCostos!$A$65:$B$170,2),VLOOKUP(E285,EstructuraCostos!$A$5:$B$60,2))</f>
        <v>Hacienda</v>
      </c>
      <c r="G285" s="17" t="str">
        <f>+VLOOKUP(B285,EstructuraCostos!$B$5:$C$146,2)</f>
        <v>Mantenimiento</v>
      </c>
      <c r="H285" s="58">
        <v>43503</v>
      </c>
      <c r="I285" s="17">
        <f t="shared" si="21"/>
        <v>6</v>
      </c>
      <c r="J285" s="45" t="s">
        <v>417</v>
      </c>
      <c r="K285" s="143">
        <v>1097720182</v>
      </c>
      <c r="L285" s="52">
        <v>1</v>
      </c>
      <c r="M285" s="46">
        <v>36000</v>
      </c>
      <c r="N285" s="48">
        <f t="shared" si="22"/>
        <v>36000</v>
      </c>
      <c r="O285" s="45" t="s">
        <v>482</v>
      </c>
      <c r="P285" s="45" t="s">
        <v>147</v>
      </c>
    </row>
    <row r="286" spans="1:18">
      <c r="A286" s="17">
        <v>64</v>
      </c>
      <c r="B286" s="135">
        <v>50103</v>
      </c>
      <c r="C286" s="17">
        <f t="shared" si="20"/>
        <v>5</v>
      </c>
      <c r="D286" s="14" t="str">
        <f>+VLOOKUP(C286,EstructuraCostos!$A$5:$B$146,2)</f>
        <v>Generales</v>
      </c>
      <c r="E286" s="21">
        <f t="shared" si="23"/>
        <v>50103</v>
      </c>
      <c r="F286" s="17" t="str">
        <f>+IF(C286&gt;2,VLOOKUP(C286,EstructuraCostos!$A$65:$B$170,2),VLOOKUP(E286,EstructuraCostos!$A$5:$B$60,2))</f>
        <v>Generales</v>
      </c>
      <c r="G286" s="17" t="str">
        <f>+VLOOKUP(B286,EstructuraCostos!$B$5:$C$146,2)</f>
        <v xml:space="preserve">Mantenimiento Cercos </v>
      </c>
      <c r="H286" s="58">
        <v>43503</v>
      </c>
      <c r="I286" s="17">
        <f t="shared" si="21"/>
        <v>6</v>
      </c>
      <c r="J286" s="45" t="s">
        <v>456</v>
      </c>
      <c r="K286" s="51">
        <v>1097728610</v>
      </c>
      <c r="L286" s="52">
        <v>1</v>
      </c>
      <c r="M286" s="46">
        <v>34000</v>
      </c>
      <c r="N286" s="48">
        <f t="shared" si="22"/>
        <v>34000</v>
      </c>
      <c r="O286" s="45" t="s">
        <v>138</v>
      </c>
      <c r="P286" s="45" t="s">
        <v>483</v>
      </c>
    </row>
    <row r="287" spans="1:18">
      <c r="A287" s="17">
        <v>66</v>
      </c>
      <c r="C287" s="17">
        <f t="shared" si="20"/>
        <v>0</v>
      </c>
      <c r="D287" s="14" t="e">
        <f>+VLOOKUP(C287,EstructuraCostos!$A$5:$B$146,2)</f>
        <v>#N/A</v>
      </c>
      <c r="E287" s="21">
        <f t="shared" si="23"/>
        <v>0</v>
      </c>
      <c r="F287" s="17" t="e">
        <f>+IF(C287&gt;2,VLOOKUP(C287,EstructuraCostos!$A$65:$B$170,2),VLOOKUP(E287,EstructuraCostos!$A$5:$B$60,2))</f>
        <v>#N/A</v>
      </c>
      <c r="G287" s="17" t="e">
        <f>+VLOOKUP(B287,EstructuraCostos!$B$5:$C$146,2)</f>
        <v>#N/A</v>
      </c>
      <c r="H287" s="58">
        <v>43503</v>
      </c>
      <c r="I287" s="17">
        <f t="shared" si="21"/>
        <v>6</v>
      </c>
      <c r="J287" s="45" t="s">
        <v>435</v>
      </c>
      <c r="K287" s="275"/>
      <c r="L287" s="52">
        <v>12</v>
      </c>
      <c r="M287" s="186" t="s">
        <v>124</v>
      </c>
      <c r="N287" s="48"/>
      <c r="O287" s="45" t="s">
        <v>227</v>
      </c>
      <c r="P287" s="45" t="s">
        <v>177</v>
      </c>
    </row>
    <row r="288" spans="1:18">
      <c r="A288" s="17">
        <v>67</v>
      </c>
      <c r="C288" s="17">
        <f t="shared" si="20"/>
        <v>0</v>
      </c>
      <c r="D288" s="14" t="e">
        <f>+VLOOKUP(C288,EstructuraCostos!$A$5:$B$146,2)</f>
        <v>#N/A</v>
      </c>
      <c r="E288" s="21">
        <f t="shared" si="23"/>
        <v>0</v>
      </c>
      <c r="F288" s="17" t="e">
        <f>+IF(C288&gt;2,VLOOKUP(C288,EstructuraCostos!$A$65:$B$170,2),VLOOKUP(E288,EstructuraCostos!$A$5:$B$60,2))</f>
        <v>#N/A</v>
      </c>
      <c r="G288" s="17" t="e">
        <f>+VLOOKUP(B288,EstructuraCostos!$B$5:$C$146,2)</f>
        <v>#N/A</v>
      </c>
      <c r="H288" s="58">
        <v>43503</v>
      </c>
      <c r="I288" s="17">
        <f t="shared" si="21"/>
        <v>6</v>
      </c>
      <c r="J288" s="45" t="s">
        <v>478</v>
      </c>
      <c r="K288" s="275"/>
      <c r="L288" s="52">
        <v>20</v>
      </c>
      <c r="M288" s="186" t="s">
        <v>480</v>
      </c>
      <c r="N288" s="48"/>
      <c r="O288" s="45" t="s">
        <v>234</v>
      </c>
      <c r="P288" s="45" t="s">
        <v>357</v>
      </c>
    </row>
    <row r="289" spans="1:18">
      <c r="A289" s="17">
        <v>69</v>
      </c>
      <c r="C289" s="17">
        <f t="shared" si="20"/>
        <v>0</v>
      </c>
      <c r="D289" s="14" t="e">
        <f>+VLOOKUP(C289,EstructuraCostos!$A$5:$B$146,2)</f>
        <v>#N/A</v>
      </c>
      <c r="E289" s="21">
        <f t="shared" si="23"/>
        <v>0</v>
      </c>
      <c r="F289" s="17" t="e">
        <f>+IF(C289&gt;2,VLOOKUP(C289,EstructuraCostos!$A$65:$B$170,2),VLOOKUP(E289,EstructuraCostos!$A$5:$B$60,2))</f>
        <v>#N/A</v>
      </c>
      <c r="G289" s="17" t="e">
        <f>+VLOOKUP(B289,EstructuraCostos!$B$5:$C$146,2)</f>
        <v>#N/A</v>
      </c>
      <c r="H289" s="58">
        <v>43503</v>
      </c>
      <c r="I289" s="17">
        <f t="shared" si="21"/>
        <v>6</v>
      </c>
      <c r="J289" s="45" t="s">
        <v>260</v>
      </c>
      <c r="L289" s="280"/>
      <c r="M289" s="186" t="s">
        <v>261</v>
      </c>
      <c r="N289" s="48"/>
      <c r="O289" s="45" t="s">
        <v>457</v>
      </c>
      <c r="P289" s="45" t="s">
        <v>458</v>
      </c>
      <c r="Q289" s="1" t="s">
        <v>130</v>
      </c>
      <c r="R289" s="137" t="s">
        <v>459</v>
      </c>
    </row>
    <row r="290" spans="1:18">
      <c r="A290" s="17">
        <v>70</v>
      </c>
      <c r="C290" s="17">
        <f t="shared" si="20"/>
        <v>0</v>
      </c>
      <c r="D290" s="14" t="e">
        <f>+VLOOKUP(C290,EstructuraCostos!$A$5:$B$146,2)</f>
        <v>#N/A</v>
      </c>
      <c r="E290" s="21">
        <f t="shared" si="23"/>
        <v>0</v>
      </c>
      <c r="F290" s="17" t="e">
        <f>+IF(C290&gt;2,VLOOKUP(C290,EstructuraCostos!$A$65:$B$170,2),VLOOKUP(E290,EstructuraCostos!$A$5:$B$60,2))</f>
        <v>#N/A</v>
      </c>
      <c r="G290" s="17" t="e">
        <f>+VLOOKUP(B290,EstructuraCostos!$B$5:$C$146,2)</f>
        <v>#N/A</v>
      </c>
      <c r="H290" s="58">
        <v>43503</v>
      </c>
      <c r="I290" s="17">
        <f t="shared" si="21"/>
        <v>6</v>
      </c>
      <c r="J290" s="45" t="s">
        <v>260</v>
      </c>
      <c r="M290" s="186" t="s">
        <v>261</v>
      </c>
      <c r="N290" s="48"/>
      <c r="O290" s="45" t="s">
        <v>448</v>
      </c>
      <c r="P290" s="45" t="s">
        <v>357</v>
      </c>
      <c r="Q290" s="1" t="s">
        <v>132</v>
      </c>
      <c r="R290" s="137" t="s">
        <v>475</v>
      </c>
    </row>
    <row r="291" spans="1:18">
      <c r="A291" s="17">
        <v>71</v>
      </c>
      <c r="B291" s="135">
        <v>10101</v>
      </c>
      <c r="C291" s="17">
        <f t="shared" si="20"/>
        <v>1</v>
      </c>
      <c r="D291" s="14" t="str">
        <f>+VLOOKUP(C291,EstructuraCostos!$A$5:$B$146,2)</f>
        <v>Levante_y_Ceba</v>
      </c>
      <c r="E291" s="21">
        <f t="shared" si="23"/>
        <v>10100</v>
      </c>
      <c r="F291" s="17" t="str">
        <f>+IF(C291&gt;2,VLOOKUP(C291,EstructuraCostos!$A$65:$B$170,2),VLOOKUP(E291,EstructuraCostos!$A$5:$B$60,2))</f>
        <v>Manejo_de_Suelos_y_ Praderas1</v>
      </c>
      <c r="G291" s="17" t="str">
        <f>+VLOOKUP(B291,EstructuraCostos!$B$5:$C$146,2)</f>
        <v>Fumigacion Matamalezas</v>
      </c>
      <c r="H291" s="58">
        <v>43504</v>
      </c>
      <c r="I291" s="17">
        <f t="shared" si="21"/>
        <v>6</v>
      </c>
      <c r="J291" s="84" t="s">
        <v>241</v>
      </c>
      <c r="K291" s="143">
        <v>4736932</v>
      </c>
      <c r="L291" s="52">
        <v>1</v>
      </c>
      <c r="M291" s="46">
        <v>34000</v>
      </c>
      <c r="N291" s="48">
        <f t="shared" si="22"/>
        <v>34000</v>
      </c>
      <c r="O291" s="45" t="s">
        <v>527</v>
      </c>
      <c r="P291" s="45" t="s">
        <v>528</v>
      </c>
      <c r="Q291" s="1" t="s">
        <v>132</v>
      </c>
      <c r="R291" s="137" t="s">
        <v>459</v>
      </c>
    </row>
    <row r="292" spans="1:18">
      <c r="A292" s="17">
        <v>72</v>
      </c>
      <c r="B292" s="135">
        <v>10104</v>
      </c>
      <c r="C292" s="17">
        <f t="shared" si="20"/>
        <v>1</v>
      </c>
      <c r="D292" s="14" t="str">
        <f>+VLOOKUP(C292,EstructuraCostos!$A$5:$B$146,2)</f>
        <v>Levante_y_Ceba</v>
      </c>
      <c r="E292" s="21">
        <f t="shared" si="23"/>
        <v>10100</v>
      </c>
      <c r="F292" s="17" t="str">
        <f>+IF(C292&gt;2,VLOOKUP(C292,EstructuraCostos!$A$65:$B$170,2),VLOOKUP(E292,EstructuraCostos!$A$5:$B$60,2))</f>
        <v>Manejo_de_Suelos_y_ Praderas1</v>
      </c>
      <c r="G292" s="17" t="str">
        <f>+VLOOKUP(B292,EstructuraCostos!$B$5:$C$146,2)</f>
        <v>Fumigacion Herbicida</v>
      </c>
      <c r="H292" s="58">
        <v>43504</v>
      </c>
      <c r="I292" s="17">
        <f t="shared" si="21"/>
        <v>6</v>
      </c>
      <c r="J292" s="84" t="s">
        <v>242</v>
      </c>
      <c r="K292" s="83">
        <v>4335739</v>
      </c>
      <c r="L292" s="52">
        <v>1</v>
      </c>
      <c r="M292" s="46">
        <v>34000</v>
      </c>
      <c r="N292" s="48">
        <f t="shared" si="22"/>
        <v>34000</v>
      </c>
      <c r="O292" s="45" t="s">
        <v>194</v>
      </c>
      <c r="P292" s="45" t="s">
        <v>147</v>
      </c>
      <c r="Q292" s="1" t="s">
        <v>529</v>
      </c>
    </row>
    <row r="293" spans="1:18">
      <c r="A293" s="17">
        <v>71</v>
      </c>
      <c r="B293" s="135">
        <v>50103</v>
      </c>
      <c r="C293" s="17">
        <f t="shared" si="20"/>
        <v>5</v>
      </c>
      <c r="D293" s="14" t="str">
        <f>+VLOOKUP(C293,EstructuraCostos!$A$5:$B$146,2)</f>
        <v>Generales</v>
      </c>
      <c r="E293" s="21">
        <f t="shared" si="23"/>
        <v>50103</v>
      </c>
      <c r="F293" s="17" t="str">
        <f>+IF(C293&gt;2,VLOOKUP(C293,EstructuraCostos!$A$65:$B$170,2),VLOOKUP(E293,EstructuraCostos!$A$5:$B$60,2))</f>
        <v>Generales</v>
      </c>
      <c r="G293" s="17" t="str">
        <f>+VLOOKUP(B293,EstructuraCostos!$B$5:$C$146,2)</f>
        <v xml:space="preserve">Mantenimiento Cercos </v>
      </c>
      <c r="H293" s="58">
        <v>43504</v>
      </c>
      <c r="I293" s="17">
        <f t="shared" si="21"/>
        <v>6</v>
      </c>
      <c r="J293" s="1" t="s">
        <v>243</v>
      </c>
      <c r="K293" s="83">
        <v>3663605</v>
      </c>
      <c r="L293" s="52">
        <v>1</v>
      </c>
      <c r="M293" s="46">
        <v>34000</v>
      </c>
      <c r="N293" s="48">
        <f t="shared" si="22"/>
        <v>34000</v>
      </c>
      <c r="O293" s="45" t="s">
        <v>138</v>
      </c>
      <c r="P293" s="45" t="s">
        <v>385</v>
      </c>
    </row>
    <row r="294" spans="1:18">
      <c r="A294" s="17">
        <v>72</v>
      </c>
      <c r="B294" s="135">
        <v>90101</v>
      </c>
      <c r="C294" s="17">
        <f t="shared" si="20"/>
        <v>9</v>
      </c>
      <c r="D294" s="14" t="str">
        <f>+VLOOKUP(C294,EstructuraCostos!$A$5:$B$146,2)</f>
        <v>Hacienda</v>
      </c>
      <c r="E294" s="21">
        <f t="shared" si="23"/>
        <v>90101</v>
      </c>
      <c r="F294" s="17" t="str">
        <f>+IF(C294&gt;2,VLOOKUP(C294,EstructuraCostos!$A$65:$B$170,2),VLOOKUP(E294,EstructuraCostos!$A$5:$B$60,2))</f>
        <v>Hacienda</v>
      </c>
      <c r="G294" s="17" t="str">
        <f>+VLOOKUP(B294,EstructuraCostos!$B$5:$C$146,2)</f>
        <v>Salarios</v>
      </c>
      <c r="H294" s="58">
        <v>43504</v>
      </c>
      <c r="I294" s="17">
        <f t="shared" si="21"/>
        <v>6</v>
      </c>
      <c r="J294" s="1" t="s">
        <v>244</v>
      </c>
      <c r="K294" s="83">
        <v>18412636</v>
      </c>
      <c r="L294" s="52">
        <v>1</v>
      </c>
      <c r="M294" s="46">
        <v>38000</v>
      </c>
      <c r="N294" s="48">
        <f t="shared" si="22"/>
        <v>38000</v>
      </c>
      <c r="O294" s="45" t="s">
        <v>153</v>
      </c>
      <c r="P294" s="45" t="s">
        <v>147</v>
      </c>
    </row>
    <row r="295" spans="1:18">
      <c r="A295" s="17">
        <v>73</v>
      </c>
      <c r="B295" s="135">
        <v>10501</v>
      </c>
      <c r="C295" s="17">
        <f t="shared" si="20"/>
        <v>1</v>
      </c>
      <c r="D295" s="14" t="str">
        <f>+VLOOKUP(C295,EstructuraCostos!$A$5:$B$146,2)</f>
        <v>Levante_y_Ceba</v>
      </c>
      <c r="E295" s="21">
        <f t="shared" si="23"/>
        <v>10500</v>
      </c>
      <c r="F295" s="17" t="str">
        <f>+IF(C295&gt;2,VLOOKUP(C295,EstructuraCostos!$A$65:$B$170,2),VLOOKUP(E295,EstructuraCostos!$A$5:$B$60,2))</f>
        <v>Movimiento_de_Ganado1</v>
      </c>
      <c r="G295" s="17" t="str">
        <f>+VLOOKUP(B295,EstructuraCostos!$B$5:$C$146,2)</f>
        <v>Manejo de Ganados</v>
      </c>
      <c r="H295" s="58">
        <v>43504</v>
      </c>
      <c r="I295" s="17">
        <f t="shared" si="21"/>
        <v>6</v>
      </c>
      <c r="J295" s="45" t="s">
        <v>245</v>
      </c>
      <c r="K295" s="51">
        <v>1023702269</v>
      </c>
      <c r="L295" s="52">
        <v>1</v>
      </c>
      <c r="M295" s="46">
        <v>38000</v>
      </c>
      <c r="N295" s="48">
        <f t="shared" si="22"/>
        <v>38000</v>
      </c>
      <c r="O295" s="45" t="s">
        <v>139</v>
      </c>
      <c r="P295" s="45" t="s">
        <v>128</v>
      </c>
      <c r="Q295" s="1" t="s">
        <v>94</v>
      </c>
    </row>
    <row r="296" spans="1:18">
      <c r="A296" s="17">
        <v>74</v>
      </c>
      <c r="B296" s="135">
        <v>10501</v>
      </c>
      <c r="C296" s="17">
        <f t="shared" si="20"/>
        <v>1</v>
      </c>
      <c r="D296" s="14" t="str">
        <f>+VLOOKUP(C296,EstructuraCostos!$A$5:$B$146,2)</f>
        <v>Levante_y_Ceba</v>
      </c>
      <c r="E296" s="21">
        <f t="shared" si="23"/>
        <v>10500</v>
      </c>
      <c r="F296" s="17" t="str">
        <f>+IF(C296&gt;2,VLOOKUP(C296,EstructuraCostos!$A$65:$B$170,2),VLOOKUP(E296,EstructuraCostos!$A$5:$B$60,2))</f>
        <v>Movimiento_de_Ganado1</v>
      </c>
      <c r="G296" s="17" t="str">
        <f>+VLOOKUP(B296,EstructuraCostos!$B$5:$C$146,2)</f>
        <v>Manejo de Ganados</v>
      </c>
      <c r="H296" s="58">
        <v>43504</v>
      </c>
      <c r="I296" s="17">
        <f t="shared" si="21"/>
        <v>6</v>
      </c>
      <c r="J296" s="45" t="s">
        <v>246</v>
      </c>
      <c r="K296" s="51">
        <v>1097399254</v>
      </c>
      <c r="L296" s="52">
        <v>1</v>
      </c>
      <c r="M296" s="46">
        <v>36000</v>
      </c>
      <c r="N296" s="48">
        <f t="shared" si="22"/>
        <v>36000</v>
      </c>
      <c r="O296" s="45" t="s">
        <v>252</v>
      </c>
      <c r="P296" s="45" t="s">
        <v>128</v>
      </c>
      <c r="Q296" s="1" t="s">
        <v>125</v>
      </c>
    </row>
    <row r="297" spans="1:18">
      <c r="A297" s="17">
        <v>75</v>
      </c>
      <c r="B297" s="135">
        <v>90102</v>
      </c>
      <c r="C297" s="17">
        <f t="shared" si="20"/>
        <v>9</v>
      </c>
      <c r="D297" s="14" t="str">
        <f>+VLOOKUP(C297,EstructuraCostos!$A$5:$B$146,2)</f>
        <v>Hacienda</v>
      </c>
      <c r="E297" s="21">
        <f t="shared" si="23"/>
        <v>90102</v>
      </c>
      <c r="F297" s="17" t="str">
        <f>+IF(C297&gt;2,VLOOKUP(C297,EstructuraCostos!$A$65:$B$170,2),VLOOKUP(E297,EstructuraCostos!$A$5:$B$60,2))</f>
        <v>Hacienda</v>
      </c>
      <c r="G297" s="17" t="str">
        <f>+VLOOKUP(B297,EstructuraCostos!$B$5:$C$146,2)</f>
        <v>Mantenimiento</v>
      </c>
      <c r="H297" s="58">
        <v>43504</v>
      </c>
      <c r="I297" s="17">
        <f t="shared" si="21"/>
        <v>6</v>
      </c>
      <c r="J297" s="45" t="s">
        <v>417</v>
      </c>
      <c r="K297" s="143">
        <v>1097720182</v>
      </c>
      <c r="L297" s="52">
        <v>1</v>
      </c>
      <c r="M297" s="46">
        <v>36000</v>
      </c>
      <c r="N297" s="48">
        <f t="shared" si="22"/>
        <v>36000</v>
      </c>
      <c r="O297" s="45" t="s">
        <v>482</v>
      </c>
      <c r="P297" s="45" t="s">
        <v>147</v>
      </c>
    </row>
    <row r="298" spans="1:18">
      <c r="A298" s="17">
        <v>76</v>
      </c>
      <c r="B298" s="135">
        <v>50103</v>
      </c>
      <c r="C298" s="17">
        <f t="shared" si="20"/>
        <v>5</v>
      </c>
      <c r="D298" s="14" t="str">
        <f>+VLOOKUP(C298,EstructuraCostos!$A$5:$B$146,2)</f>
        <v>Generales</v>
      </c>
      <c r="E298" s="21">
        <f t="shared" si="23"/>
        <v>50103</v>
      </c>
      <c r="F298" s="17" t="str">
        <f>+IF(C298&gt;2,VLOOKUP(C298,EstructuraCostos!$A$65:$B$170,2),VLOOKUP(E298,EstructuraCostos!$A$5:$B$60,2))</f>
        <v>Generales</v>
      </c>
      <c r="G298" s="17" t="str">
        <f>+VLOOKUP(B298,EstructuraCostos!$B$5:$C$146,2)</f>
        <v xml:space="preserve">Mantenimiento Cercos </v>
      </c>
      <c r="H298" s="58">
        <v>43504</v>
      </c>
      <c r="I298" s="17">
        <f t="shared" si="21"/>
        <v>6</v>
      </c>
      <c r="J298" s="45" t="s">
        <v>456</v>
      </c>
      <c r="K298" s="51">
        <v>1097728610</v>
      </c>
      <c r="L298" s="52">
        <v>1</v>
      </c>
      <c r="M298" s="46">
        <v>34000</v>
      </c>
      <c r="N298" s="48">
        <f t="shared" si="22"/>
        <v>34000</v>
      </c>
      <c r="O298" s="45" t="s">
        <v>138</v>
      </c>
      <c r="P298" s="45" t="s">
        <v>485</v>
      </c>
    </row>
    <row r="299" spans="1:18">
      <c r="A299" s="17">
        <v>77</v>
      </c>
      <c r="C299" s="17">
        <f t="shared" si="20"/>
        <v>0</v>
      </c>
      <c r="D299" s="14" t="e">
        <f>+VLOOKUP(C299,EstructuraCostos!$A$5:$B$146,2)</f>
        <v>#N/A</v>
      </c>
      <c r="E299" s="21">
        <f t="shared" si="23"/>
        <v>0</v>
      </c>
      <c r="F299" s="17" t="e">
        <f>+IF(C299&gt;2,VLOOKUP(C299,EstructuraCostos!$A$65:$B$170,2),VLOOKUP(E299,EstructuraCostos!$A$5:$B$60,2))</f>
        <v>#N/A</v>
      </c>
      <c r="G299" s="17" t="e">
        <f>+VLOOKUP(B299,EstructuraCostos!$B$5:$C$146,2)</f>
        <v>#N/A</v>
      </c>
      <c r="H299" s="58">
        <v>43504</v>
      </c>
      <c r="I299" s="17">
        <f t="shared" si="21"/>
        <v>6</v>
      </c>
      <c r="J299" s="45" t="s">
        <v>435</v>
      </c>
      <c r="K299" s="275"/>
      <c r="L299" s="52">
        <v>10</v>
      </c>
      <c r="M299" s="186" t="s">
        <v>124</v>
      </c>
      <c r="N299" s="48"/>
      <c r="O299" s="45" t="s">
        <v>436</v>
      </c>
      <c r="P299" s="45" t="s">
        <v>177</v>
      </c>
    </row>
    <row r="300" spans="1:18">
      <c r="A300" s="17">
        <v>78</v>
      </c>
      <c r="C300" s="17">
        <f t="shared" si="20"/>
        <v>0</v>
      </c>
      <c r="D300" s="14" t="e">
        <f>+VLOOKUP(C300,EstructuraCostos!$A$5:$B$146,2)</f>
        <v>#N/A</v>
      </c>
      <c r="E300" s="21">
        <f t="shared" si="23"/>
        <v>0</v>
      </c>
      <c r="F300" s="17" t="e">
        <f>+IF(C300&gt;2,VLOOKUP(C300,EstructuraCostos!$A$65:$B$170,2),VLOOKUP(E300,EstructuraCostos!$A$5:$B$60,2))</f>
        <v>#N/A</v>
      </c>
      <c r="G300" s="17" t="e">
        <f>+VLOOKUP(B300,EstructuraCostos!$B$5:$C$146,2)</f>
        <v>#N/A</v>
      </c>
      <c r="H300" s="58">
        <v>43504</v>
      </c>
      <c r="I300" s="17">
        <f t="shared" si="21"/>
        <v>6</v>
      </c>
      <c r="J300" s="45" t="s">
        <v>298</v>
      </c>
      <c r="L300" s="280">
        <v>42</v>
      </c>
      <c r="M300" s="186" t="s">
        <v>94</v>
      </c>
      <c r="N300" s="48"/>
      <c r="O300" s="45" t="s">
        <v>486</v>
      </c>
      <c r="P300" s="45" t="s">
        <v>487</v>
      </c>
    </row>
    <row r="301" spans="1:18">
      <c r="A301" s="17">
        <v>79</v>
      </c>
      <c r="C301" s="17">
        <f t="shared" si="20"/>
        <v>0</v>
      </c>
      <c r="D301" s="14" t="e">
        <f>+VLOOKUP(C301,EstructuraCostos!$A$5:$B$146,2)</f>
        <v>#N/A</v>
      </c>
      <c r="E301" s="21">
        <f t="shared" si="23"/>
        <v>0</v>
      </c>
      <c r="F301" s="17" t="e">
        <f>+IF(C301&gt;2,VLOOKUP(C301,EstructuraCostos!$A$65:$B$170,2),VLOOKUP(E301,EstructuraCostos!$A$5:$B$60,2))</f>
        <v>#N/A</v>
      </c>
      <c r="G301" s="17" t="e">
        <f>+VLOOKUP(B301,EstructuraCostos!$B$5:$C$146,2)</f>
        <v>#N/A</v>
      </c>
      <c r="H301" s="58">
        <v>43504</v>
      </c>
      <c r="I301" s="17">
        <f t="shared" si="21"/>
        <v>6</v>
      </c>
      <c r="J301" s="45" t="s">
        <v>260</v>
      </c>
      <c r="L301" s="280"/>
      <c r="M301" s="186" t="s">
        <v>261</v>
      </c>
      <c r="N301" s="48"/>
      <c r="O301" s="45" t="s">
        <v>194</v>
      </c>
      <c r="P301" s="45" t="s">
        <v>147</v>
      </c>
      <c r="Q301" s="1" t="s">
        <v>529</v>
      </c>
    </row>
    <row r="302" spans="1:18">
      <c r="A302" s="17">
        <v>81</v>
      </c>
      <c r="B302" s="135">
        <v>50103</v>
      </c>
      <c r="C302" s="17">
        <f t="shared" si="20"/>
        <v>5</v>
      </c>
      <c r="D302" s="14" t="str">
        <f>+VLOOKUP(C302,EstructuraCostos!$A$5:$B$146,2)</f>
        <v>Generales</v>
      </c>
      <c r="E302" s="21">
        <f t="shared" si="23"/>
        <v>50103</v>
      </c>
      <c r="F302" s="17" t="str">
        <f>+IF(C302&gt;2,VLOOKUP(C302,EstructuraCostos!$A$65:$B$170,2),VLOOKUP(E302,EstructuraCostos!$A$5:$B$60,2))</f>
        <v>Generales</v>
      </c>
      <c r="G302" s="17" t="str">
        <f>+VLOOKUP(B302,EstructuraCostos!$B$5:$C$146,2)</f>
        <v xml:space="preserve">Mantenimiento Cercos </v>
      </c>
      <c r="H302" s="58">
        <v>43505</v>
      </c>
      <c r="I302" s="17">
        <f t="shared" si="21"/>
        <v>6</v>
      </c>
      <c r="J302" s="84" t="s">
        <v>241</v>
      </c>
      <c r="K302" s="143">
        <v>4736932</v>
      </c>
      <c r="L302" s="52">
        <v>1</v>
      </c>
      <c r="M302" s="46">
        <v>34000</v>
      </c>
      <c r="N302" s="48">
        <f t="shared" si="22"/>
        <v>34000</v>
      </c>
      <c r="O302" s="45" t="s">
        <v>138</v>
      </c>
      <c r="P302" s="45" t="s">
        <v>364</v>
      </c>
    </row>
    <row r="303" spans="1:18">
      <c r="A303" s="17">
        <v>82</v>
      </c>
      <c r="B303" s="135">
        <v>10104</v>
      </c>
      <c r="C303" s="17">
        <f t="shared" si="20"/>
        <v>1</v>
      </c>
      <c r="D303" s="14" t="str">
        <f>+VLOOKUP(C303,EstructuraCostos!$A$5:$B$146,2)</f>
        <v>Levante_y_Ceba</v>
      </c>
      <c r="E303" s="21">
        <f t="shared" si="23"/>
        <v>10100</v>
      </c>
      <c r="F303" s="17" t="str">
        <f>+IF(C303&gt;2,VLOOKUP(C303,EstructuraCostos!$A$65:$B$170,2),VLOOKUP(E303,EstructuraCostos!$A$5:$B$60,2))</f>
        <v>Manejo_de_Suelos_y_ Praderas1</v>
      </c>
      <c r="G303" s="17" t="str">
        <f>+VLOOKUP(B303,EstructuraCostos!$B$5:$C$146,2)</f>
        <v>Fumigacion Herbicida</v>
      </c>
      <c r="H303" s="58">
        <v>43505</v>
      </c>
      <c r="I303" s="17">
        <f t="shared" si="21"/>
        <v>6</v>
      </c>
      <c r="J303" s="84" t="s">
        <v>242</v>
      </c>
      <c r="K303" s="83">
        <v>4335739</v>
      </c>
      <c r="L303" s="52">
        <v>1</v>
      </c>
      <c r="M303" s="46">
        <v>34000</v>
      </c>
      <c r="N303" s="48">
        <f t="shared" si="22"/>
        <v>34000</v>
      </c>
      <c r="O303" s="45" t="s">
        <v>194</v>
      </c>
      <c r="P303" s="45" t="s">
        <v>363</v>
      </c>
      <c r="Q303" s="1" t="s">
        <v>132</v>
      </c>
      <c r="R303" s="137" t="s">
        <v>131</v>
      </c>
    </row>
    <row r="304" spans="1:18">
      <c r="A304" s="17">
        <v>83</v>
      </c>
      <c r="B304" s="135">
        <v>50103</v>
      </c>
      <c r="C304" s="17">
        <f t="shared" si="20"/>
        <v>5</v>
      </c>
      <c r="D304" s="14" t="str">
        <f>+VLOOKUP(C304,EstructuraCostos!$A$5:$B$146,2)</f>
        <v>Generales</v>
      </c>
      <c r="E304" s="21">
        <f t="shared" si="23"/>
        <v>50103</v>
      </c>
      <c r="F304" s="17" t="str">
        <f>+IF(C304&gt;2,VLOOKUP(C304,EstructuraCostos!$A$65:$B$170,2),VLOOKUP(E304,EstructuraCostos!$A$5:$B$60,2))</f>
        <v>Generales</v>
      </c>
      <c r="G304" s="17" t="str">
        <f>+VLOOKUP(B304,EstructuraCostos!$B$5:$C$146,2)</f>
        <v xml:space="preserve">Mantenimiento Cercos </v>
      </c>
      <c r="H304" s="58">
        <v>43505</v>
      </c>
      <c r="I304" s="17">
        <f t="shared" si="21"/>
        <v>6</v>
      </c>
      <c r="J304" s="1" t="s">
        <v>243</v>
      </c>
      <c r="K304" s="83">
        <v>3663605</v>
      </c>
      <c r="L304" s="52">
        <v>1</v>
      </c>
      <c r="M304" s="46">
        <v>34000</v>
      </c>
      <c r="N304" s="48">
        <f t="shared" si="22"/>
        <v>34000</v>
      </c>
      <c r="O304" s="45" t="s">
        <v>138</v>
      </c>
      <c r="P304" s="45" t="s">
        <v>364</v>
      </c>
    </row>
    <row r="305" spans="1:18">
      <c r="A305" s="17">
        <v>84</v>
      </c>
      <c r="B305" s="135">
        <v>90101</v>
      </c>
      <c r="C305" s="17">
        <f t="shared" si="20"/>
        <v>9</v>
      </c>
      <c r="D305" s="14" t="str">
        <f>+VLOOKUP(C305,EstructuraCostos!$A$5:$B$146,2)</f>
        <v>Hacienda</v>
      </c>
      <c r="E305" s="21">
        <f t="shared" si="23"/>
        <v>90101</v>
      </c>
      <c r="F305" s="17" t="str">
        <f>+IF(C305&gt;2,VLOOKUP(C305,EstructuraCostos!$A$65:$B$170,2),VLOOKUP(E305,EstructuraCostos!$A$5:$B$60,2))</f>
        <v>Hacienda</v>
      </c>
      <c r="G305" s="17" t="str">
        <f>+VLOOKUP(B305,EstructuraCostos!$B$5:$C$146,2)</f>
        <v>Salarios</v>
      </c>
      <c r="H305" s="58">
        <v>43505</v>
      </c>
      <c r="I305" s="17">
        <f t="shared" si="21"/>
        <v>6</v>
      </c>
      <c r="J305" s="1" t="s">
        <v>244</v>
      </c>
      <c r="K305" s="83">
        <v>18412636</v>
      </c>
      <c r="L305" s="52">
        <v>1</v>
      </c>
      <c r="M305" s="46">
        <v>38000</v>
      </c>
      <c r="N305" s="48">
        <f t="shared" si="22"/>
        <v>38000</v>
      </c>
      <c r="O305" s="45" t="s">
        <v>153</v>
      </c>
      <c r="P305" s="45" t="s">
        <v>147</v>
      </c>
    </row>
    <row r="306" spans="1:18">
      <c r="A306" s="17">
        <v>85</v>
      </c>
      <c r="B306" s="135">
        <v>10501</v>
      </c>
      <c r="C306" s="17">
        <f t="shared" si="20"/>
        <v>1</v>
      </c>
      <c r="D306" s="14" t="str">
        <f>+VLOOKUP(C306,EstructuraCostos!$A$5:$B$146,2)</f>
        <v>Levante_y_Ceba</v>
      </c>
      <c r="E306" s="21">
        <f t="shared" si="23"/>
        <v>10500</v>
      </c>
      <c r="F306" s="17" t="str">
        <f>+IF(C306&gt;2,VLOOKUP(C306,EstructuraCostos!$A$65:$B$170,2),VLOOKUP(E306,EstructuraCostos!$A$5:$B$60,2))</f>
        <v>Movimiento_de_Ganado1</v>
      </c>
      <c r="G306" s="17" t="str">
        <f>+VLOOKUP(B306,EstructuraCostos!$B$5:$C$146,2)</f>
        <v>Manejo de Ganados</v>
      </c>
      <c r="H306" s="58">
        <v>43505</v>
      </c>
      <c r="I306" s="17">
        <f t="shared" si="21"/>
        <v>6</v>
      </c>
      <c r="J306" s="45" t="s">
        <v>245</v>
      </c>
      <c r="K306" s="51">
        <v>1023702269</v>
      </c>
      <c r="L306" s="52">
        <v>1</v>
      </c>
      <c r="M306" s="46">
        <v>38000</v>
      </c>
      <c r="N306" s="48">
        <f t="shared" si="22"/>
        <v>38000</v>
      </c>
      <c r="O306" s="45" t="s">
        <v>126</v>
      </c>
      <c r="P306" s="45" t="s">
        <v>128</v>
      </c>
    </row>
    <row r="307" spans="1:18">
      <c r="A307" s="17">
        <v>86</v>
      </c>
      <c r="B307" s="135">
        <v>10501</v>
      </c>
      <c r="C307" s="17">
        <f t="shared" si="20"/>
        <v>1</v>
      </c>
      <c r="D307" s="14" t="str">
        <f>+VLOOKUP(C307,EstructuraCostos!$A$5:$B$146,2)</f>
        <v>Levante_y_Ceba</v>
      </c>
      <c r="E307" s="21">
        <f t="shared" si="23"/>
        <v>10500</v>
      </c>
      <c r="F307" s="17" t="str">
        <f>+IF(C307&gt;2,VLOOKUP(C307,EstructuraCostos!$A$65:$B$170,2),VLOOKUP(E307,EstructuraCostos!$A$5:$B$60,2))</f>
        <v>Movimiento_de_Ganado1</v>
      </c>
      <c r="G307" s="17" t="str">
        <f>+VLOOKUP(B307,EstructuraCostos!$B$5:$C$146,2)</f>
        <v>Manejo de Ganados</v>
      </c>
      <c r="H307" s="58">
        <v>43505</v>
      </c>
      <c r="I307" s="17">
        <f t="shared" si="21"/>
        <v>6</v>
      </c>
      <c r="J307" s="45" t="s">
        <v>246</v>
      </c>
      <c r="K307" s="51">
        <v>1097399254</v>
      </c>
      <c r="L307" s="52">
        <v>1</v>
      </c>
      <c r="M307" s="46">
        <v>36000</v>
      </c>
      <c r="N307" s="48">
        <f t="shared" si="22"/>
        <v>36000</v>
      </c>
      <c r="O307" s="45" t="s">
        <v>252</v>
      </c>
      <c r="P307" s="45" t="s">
        <v>128</v>
      </c>
      <c r="Q307" s="1" t="s">
        <v>125</v>
      </c>
    </row>
    <row r="308" spans="1:18">
      <c r="A308" s="17">
        <v>87</v>
      </c>
      <c r="B308" s="135">
        <v>90102</v>
      </c>
      <c r="C308" s="17">
        <f t="shared" si="20"/>
        <v>9</v>
      </c>
      <c r="D308" s="14" t="str">
        <f>+VLOOKUP(C308,EstructuraCostos!$A$5:$B$146,2)</f>
        <v>Hacienda</v>
      </c>
      <c r="E308" s="21">
        <f t="shared" si="23"/>
        <v>90102</v>
      </c>
      <c r="F308" s="17" t="str">
        <f>+IF(C308&gt;2,VLOOKUP(C308,EstructuraCostos!$A$65:$B$170,2),VLOOKUP(E308,EstructuraCostos!$A$5:$B$60,2))</f>
        <v>Hacienda</v>
      </c>
      <c r="G308" s="17" t="str">
        <f>+VLOOKUP(B308,EstructuraCostos!$B$5:$C$146,2)</f>
        <v>Mantenimiento</v>
      </c>
      <c r="H308" s="58">
        <v>43505</v>
      </c>
      <c r="I308" s="17">
        <f t="shared" si="21"/>
        <v>6</v>
      </c>
      <c r="J308" s="45" t="s">
        <v>417</v>
      </c>
      <c r="K308" s="143">
        <v>1097720182</v>
      </c>
      <c r="L308" s="52">
        <v>1</v>
      </c>
      <c r="M308" s="46">
        <v>36000</v>
      </c>
      <c r="N308" s="48">
        <f t="shared" si="22"/>
        <v>36000</v>
      </c>
      <c r="O308" s="45" t="s">
        <v>151</v>
      </c>
      <c r="P308" s="45" t="s">
        <v>125</v>
      </c>
    </row>
    <row r="309" spans="1:18">
      <c r="A309" s="17">
        <v>88</v>
      </c>
      <c r="B309" s="135">
        <v>50103</v>
      </c>
      <c r="C309" s="17">
        <f t="shared" si="20"/>
        <v>5</v>
      </c>
      <c r="D309" s="14" t="str">
        <f>+VLOOKUP(C309,EstructuraCostos!$A$5:$B$146,2)</f>
        <v>Generales</v>
      </c>
      <c r="E309" s="21">
        <f t="shared" si="23"/>
        <v>50103</v>
      </c>
      <c r="F309" s="17" t="str">
        <f>+IF(C309&gt;2,VLOOKUP(C309,EstructuraCostos!$A$65:$B$170,2),VLOOKUP(E309,EstructuraCostos!$A$5:$B$60,2))</f>
        <v>Generales</v>
      </c>
      <c r="G309" s="17" t="str">
        <f>+VLOOKUP(B309,EstructuraCostos!$B$5:$C$146,2)</f>
        <v xml:space="preserve">Mantenimiento Cercos </v>
      </c>
      <c r="H309" s="58">
        <v>43505</v>
      </c>
      <c r="I309" s="17">
        <f t="shared" si="21"/>
        <v>6</v>
      </c>
      <c r="J309" s="45" t="s">
        <v>456</v>
      </c>
      <c r="K309" s="51">
        <v>1097728610</v>
      </c>
      <c r="L309" s="52">
        <v>1</v>
      </c>
      <c r="M309" s="46">
        <v>34000</v>
      </c>
      <c r="N309" s="48">
        <f t="shared" si="22"/>
        <v>34000</v>
      </c>
      <c r="O309" s="45" t="s">
        <v>138</v>
      </c>
    </row>
    <row r="310" spans="1:18">
      <c r="A310" s="17">
        <v>89</v>
      </c>
      <c r="C310" s="17">
        <f t="shared" si="20"/>
        <v>0</v>
      </c>
      <c r="D310" s="14" t="e">
        <f>+VLOOKUP(C310,EstructuraCostos!$A$5:$B$146,2)</f>
        <v>#N/A</v>
      </c>
      <c r="E310" s="21">
        <f t="shared" si="23"/>
        <v>0</v>
      </c>
      <c r="F310" s="17" t="e">
        <f>+IF(C310&gt;2,VLOOKUP(C310,EstructuraCostos!$A$65:$B$170,2),VLOOKUP(E310,EstructuraCostos!$A$5:$B$60,2))</f>
        <v>#N/A</v>
      </c>
      <c r="G310" s="17" t="e">
        <f>+VLOOKUP(B310,EstructuraCostos!$B$5:$C$146,2)</f>
        <v>#N/A</v>
      </c>
      <c r="H310" s="58">
        <v>43505</v>
      </c>
      <c r="I310" s="17">
        <f t="shared" si="21"/>
        <v>6</v>
      </c>
      <c r="J310" s="45" t="s">
        <v>260</v>
      </c>
      <c r="K310" s="275"/>
      <c r="M310" s="186" t="s">
        <v>261</v>
      </c>
      <c r="N310" s="48"/>
      <c r="O310" s="45" t="s">
        <v>194</v>
      </c>
      <c r="P310" s="45" t="s">
        <v>363</v>
      </c>
      <c r="Q310" s="1" t="s">
        <v>132</v>
      </c>
      <c r="R310" s="137" t="s">
        <v>131</v>
      </c>
    </row>
    <row r="311" spans="1:18">
      <c r="A311" s="17">
        <v>90</v>
      </c>
      <c r="B311" s="135">
        <v>90101</v>
      </c>
      <c r="C311" s="17">
        <f t="shared" si="20"/>
        <v>9</v>
      </c>
      <c r="D311" s="14" t="str">
        <f>+VLOOKUP(C311,EstructuraCostos!$A$5:$B$146,2)</f>
        <v>Hacienda</v>
      </c>
      <c r="E311" s="21">
        <f t="shared" si="23"/>
        <v>90101</v>
      </c>
      <c r="F311" s="17" t="str">
        <f>+IF(C311&gt;2,VLOOKUP(C311,EstructuraCostos!$A$65:$B$170,2),VLOOKUP(E311,EstructuraCostos!$A$5:$B$60,2))</f>
        <v>Hacienda</v>
      </c>
      <c r="G311" s="17" t="str">
        <f>+VLOOKUP(B311,EstructuraCostos!$B$5:$C$146,2)</f>
        <v>Salarios</v>
      </c>
      <c r="H311" s="58">
        <v>43506</v>
      </c>
      <c r="I311" s="17">
        <f t="shared" si="21"/>
        <v>6</v>
      </c>
      <c r="J311" s="1" t="s">
        <v>244</v>
      </c>
      <c r="K311" s="83">
        <v>18412636</v>
      </c>
      <c r="L311" s="52">
        <v>0.5</v>
      </c>
      <c r="M311" s="46">
        <v>36000</v>
      </c>
      <c r="N311" s="48">
        <f t="shared" si="22"/>
        <v>18000</v>
      </c>
      <c r="O311" s="45" t="s">
        <v>153</v>
      </c>
      <c r="P311" s="45" t="s">
        <v>147</v>
      </c>
    </row>
    <row r="312" spans="1:18">
      <c r="A312" s="17">
        <v>91</v>
      </c>
      <c r="B312" s="135">
        <v>10501</v>
      </c>
      <c r="C312" s="17">
        <f t="shared" si="20"/>
        <v>1</v>
      </c>
      <c r="D312" s="14" t="str">
        <f>+VLOOKUP(C312,EstructuraCostos!$A$5:$B$146,2)</f>
        <v>Levante_y_Ceba</v>
      </c>
      <c r="E312" s="21">
        <f t="shared" si="23"/>
        <v>10500</v>
      </c>
      <c r="F312" s="17" t="str">
        <f>+IF(C312&gt;2,VLOOKUP(C312,EstructuraCostos!$A$65:$B$170,2),VLOOKUP(E312,EstructuraCostos!$A$5:$B$60,2))</f>
        <v>Movimiento_de_Ganado1</v>
      </c>
      <c r="G312" s="17" t="str">
        <f>+VLOOKUP(B312,EstructuraCostos!$B$5:$C$146,2)</f>
        <v>Manejo de Ganados</v>
      </c>
      <c r="H312" s="58">
        <v>43506</v>
      </c>
      <c r="I312" s="17">
        <f t="shared" si="21"/>
        <v>6</v>
      </c>
      <c r="J312" s="1" t="s">
        <v>243</v>
      </c>
      <c r="K312" s="83">
        <v>3663605</v>
      </c>
      <c r="L312" s="52">
        <v>0.5</v>
      </c>
      <c r="M312" s="46">
        <v>36000</v>
      </c>
      <c r="N312" s="48">
        <f t="shared" si="22"/>
        <v>18000</v>
      </c>
      <c r="O312" s="45" t="s">
        <v>252</v>
      </c>
      <c r="P312" s="45" t="s">
        <v>128</v>
      </c>
      <c r="Q312" s="1" t="s">
        <v>125</v>
      </c>
    </row>
    <row r="313" spans="1:18">
      <c r="A313" s="17">
        <v>92</v>
      </c>
      <c r="B313" s="135">
        <v>50103</v>
      </c>
      <c r="C313" s="17">
        <f t="shared" si="20"/>
        <v>5</v>
      </c>
      <c r="E313" s="21">
        <f t="shared" si="23"/>
        <v>50103</v>
      </c>
      <c r="F313" s="17"/>
      <c r="G313" s="17" t="str">
        <f>+VLOOKUP(B313,EstructuraCostos!$B$5:$C$146,2)</f>
        <v xml:space="preserve">Mantenimiento Cercos </v>
      </c>
      <c r="H313" s="58">
        <v>43506</v>
      </c>
      <c r="I313" s="17">
        <f>+WEEKNUM(H313,2)</f>
        <v>6</v>
      </c>
      <c r="J313" s="84" t="s">
        <v>241</v>
      </c>
      <c r="K313" s="143">
        <v>4736932</v>
      </c>
      <c r="L313" s="52">
        <v>0.5</v>
      </c>
      <c r="M313" s="46">
        <v>36000</v>
      </c>
      <c r="N313" s="48">
        <f>+L313*M313</f>
        <v>18000</v>
      </c>
      <c r="O313" s="45" t="s">
        <v>138</v>
      </c>
      <c r="P313" s="45" t="s">
        <v>530</v>
      </c>
    </row>
    <row r="314" spans="1:18">
      <c r="A314" s="17">
        <v>93</v>
      </c>
      <c r="C314" s="17"/>
      <c r="F314" s="17"/>
      <c r="G314" s="17" t="e">
        <f>+VLOOKUP(B314,EstructuraCostos!$B$5:$C$146,2)</f>
        <v>#N/A</v>
      </c>
      <c r="H314" s="58">
        <v>43506</v>
      </c>
      <c r="I314" s="17">
        <f>+WEEKNUM(H314,2)</f>
        <v>6</v>
      </c>
      <c r="J314" s="84" t="s">
        <v>287</v>
      </c>
      <c r="K314" s="143"/>
      <c r="N314" s="48"/>
      <c r="O314" s="45" t="s">
        <v>531</v>
      </c>
      <c r="P314" s="45" t="s">
        <v>355</v>
      </c>
    </row>
    <row r="315" spans="1:18">
      <c r="A315" s="17">
        <v>1</v>
      </c>
      <c r="B315" s="135">
        <v>50103</v>
      </c>
      <c r="C315" s="17">
        <f t="shared" si="20"/>
        <v>5</v>
      </c>
      <c r="D315" s="14" t="str">
        <f>+VLOOKUP(C315,EstructuraCostos!$A$5:$B$146,2)</f>
        <v>Generales</v>
      </c>
      <c r="E315" s="21">
        <f t="shared" si="23"/>
        <v>50103</v>
      </c>
      <c r="F315" s="17" t="str">
        <f>+IF(C315&gt;2,VLOOKUP(C315,EstructuraCostos!$A$65:$B$170,2),VLOOKUP(E315,EstructuraCostos!$A$5:$B$60,2))</f>
        <v>Generales</v>
      </c>
      <c r="G315" s="17" t="str">
        <f>+VLOOKUP(B315,EstructuraCostos!$B$5:$C$146,2)</f>
        <v xml:space="preserve">Mantenimiento Cercos </v>
      </c>
      <c r="H315" s="58">
        <v>43507</v>
      </c>
      <c r="I315" s="17">
        <f t="shared" si="21"/>
        <v>7</v>
      </c>
      <c r="J315" s="84" t="s">
        <v>241</v>
      </c>
      <c r="K315" s="143">
        <v>4736932</v>
      </c>
      <c r="L315" s="52">
        <v>1</v>
      </c>
      <c r="M315" s="46">
        <v>34000</v>
      </c>
      <c r="N315" s="48">
        <f t="shared" si="22"/>
        <v>34000</v>
      </c>
      <c r="O315" s="45" t="s">
        <v>138</v>
      </c>
      <c r="P315" s="45" t="s">
        <v>532</v>
      </c>
    </row>
    <row r="316" spans="1:18">
      <c r="A316" s="17">
        <v>4</v>
      </c>
      <c r="B316" s="135">
        <v>10101</v>
      </c>
      <c r="C316" s="17">
        <f t="shared" si="20"/>
        <v>1</v>
      </c>
      <c r="D316" s="14" t="str">
        <f>+VLOOKUP(C316,EstructuraCostos!$A$5:$B$146,2)</f>
        <v>Levante_y_Ceba</v>
      </c>
      <c r="E316" s="21">
        <f t="shared" si="23"/>
        <v>10100</v>
      </c>
      <c r="F316" s="17" t="str">
        <f>+IF(C316&gt;2,VLOOKUP(C316,EstructuraCostos!$A$65:$B$170,2),VLOOKUP(E316,EstructuraCostos!$A$5:$B$60,2))</f>
        <v>Manejo_de_Suelos_y_ Praderas1</v>
      </c>
      <c r="G316" s="17" t="str">
        <f>+VLOOKUP(B316,EstructuraCostos!$B$5:$C$146,2)</f>
        <v>Fumigacion Matamalezas</v>
      </c>
      <c r="H316" s="58">
        <v>43507</v>
      </c>
      <c r="I316" s="17">
        <f t="shared" si="21"/>
        <v>7</v>
      </c>
      <c r="J316" s="84" t="s">
        <v>242</v>
      </c>
      <c r="K316" s="83">
        <v>4335739</v>
      </c>
      <c r="L316" s="52">
        <v>1</v>
      </c>
      <c r="M316" s="46">
        <v>34000</v>
      </c>
      <c r="N316" s="48">
        <f t="shared" si="22"/>
        <v>34000</v>
      </c>
      <c r="O316" s="45" t="s">
        <v>129</v>
      </c>
      <c r="P316" s="45" t="s">
        <v>363</v>
      </c>
      <c r="Q316" s="1" t="s">
        <v>132</v>
      </c>
      <c r="R316" s="137" t="s">
        <v>131</v>
      </c>
    </row>
    <row r="317" spans="1:18">
      <c r="A317" s="17">
        <v>5</v>
      </c>
      <c r="B317" s="135">
        <v>50109</v>
      </c>
      <c r="C317" s="17">
        <f t="shared" si="20"/>
        <v>5</v>
      </c>
      <c r="D317" s="14" t="str">
        <f>+VLOOKUP(C317,EstructuraCostos!$A$5:$B$146,2)</f>
        <v>Generales</v>
      </c>
      <c r="E317" s="21">
        <f t="shared" si="23"/>
        <v>50109</v>
      </c>
      <c r="F317" s="17" t="str">
        <f>+IF(C317&gt;2,VLOOKUP(C317,EstructuraCostos!$A$65:$B$170,2),VLOOKUP(E317,EstructuraCostos!$A$5:$B$60,2))</f>
        <v>Generales</v>
      </c>
      <c r="G317" s="17" t="str">
        <f>+VLOOKUP(B317,EstructuraCostos!$B$5:$C$146,2)</f>
        <v>Mantenimiento Carreteras Externas</v>
      </c>
      <c r="H317" s="58">
        <v>43507</v>
      </c>
      <c r="I317" s="17">
        <f t="shared" si="21"/>
        <v>7</v>
      </c>
      <c r="J317" s="1" t="s">
        <v>243</v>
      </c>
      <c r="K317" s="83">
        <v>3663605</v>
      </c>
      <c r="L317" s="52">
        <v>1</v>
      </c>
      <c r="M317" s="46">
        <v>34000</v>
      </c>
      <c r="N317" s="48">
        <f t="shared" si="22"/>
        <v>34000</v>
      </c>
      <c r="O317" s="45" t="s">
        <v>535</v>
      </c>
      <c r="P317" s="45" t="s">
        <v>538</v>
      </c>
      <c r="Q317" s="1" t="s">
        <v>190</v>
      </c>
    </row>
    <row r="318" spans="1:18">
      <c r="A318" s="17">
        <v>7</v>
      </c>
      <c r="B318" s="135">
        <v>10501</v>
      </c>
      <c r="C318" s="17">
        <f t="shared" si="20"/>
        <v>1</v>
      </c>
      <c r="D318" s="14" t="str">
        <f>+VLOOKUP(C318,EstructuraCostos!$A$5:$B$146,2)</f>
        <v>Levante_y_Ceba</v>
      </c>
      <c r="E318" s="21">
        <f t="shared" si="23"/>
        <v>10500</v>
      </c>
      <c r="F318" s="17" t="str">
        <f>+IF(C318&gt;2,VLOOKUP(C318,EstructuraCostos!$A$65:$B$170,2),VLOOKUP(E318,EstructuraCostos!$A$5:$B$60,2))</f>
        <v>Movimiento_de_Ganado1</v>
      </c>
      <c r="G318" s="17" t="str">
        <f>+VLOOKUP(B318,EstructuraCostos!$B$5:$C$146,2)</f>
        <v>Manejo de Ganados</v>
      </c>
      <c r="H318" s="58">
        <v>43507</v>
      </c>
      <c r="I318" s="17">
        <f t="shared" si="21"/>
        <v>7</v>
      </c>
      <c r="J318" s="45" t="s">
        <v>245</v>
      </c>
      <c r="K318" s="51">
        <v>1023702269</v>
      </c>
      <c r="L318" s="52">
        <v>1</v>
      </c>
      <c r="M318" s="46">
        <v>38000</v>
      </c>
      <c r="N318" s="48">
        <f t="shared" si="22"/>
        <v>38000</v>
      </c>
      <c r="O318" s="45" t="s">
        <v>126</v>
      </c>
      <c r="P318" s="45" t="s">
        <v>128</v>
      </c>
    </row>
    <row r="319" spans="1:18">
      <c r="A319" s="17">
        <v>8</v>
      </c>
      <c r="B319" s="135">
        <v>10501</v>
      </c>
      <c r="C319" s="17">
        <f t="shared" si="20"/>
        <v>1</v>
      </c>
      <c r="D319" s="14" t="str">
        <f>+VLOOKUP(C319,EstructuraCostos!$A$5:$B$146,2)</f>
        <v>Levante_y_Ceba</v>
      </c>
      <c r="E319" s="21">
        <f t="shared" si="23"/>
        <v>10500</v>
      </c>
      <c r="F319" s="17" t="str">
        <f>+IF(C319&gt;2,VLOOKUP(C319,EstructuraCostos!$A$65:$B$170,2),VLOOKUP(E319,EstructuraCostos!$A$5:$B$60,2))</f>
        <v>Movimiento_de_Ganado1</v>
      </c>
      <c r="G319" s="17" t="str">
        <f>+VLOOKUP(B319,EstructuraCostos!$B$5:$C$146,2)</f>
        <v>Manejo de Ganados</v>
      </c>
      <c r="H319" s="58">
        <v>43507</v>
      </c>
      <c r="I319" s="17">
        <f t="shared" si="21"/>
        <v>7</v>
      </c>
      <c r="J319" s="45" t="s">
        <v>246</v>
      </c>
      <c r="K319" s="51">
        <v>1097399254</v>
      </c>
      <c r="L319" s="52">
        <v>1</v>
      </c>
      <c r="M319" s="46">
        <v>36000</v>
      </c>
      <c r="N319" s="48">
        <f t="shared" si="22"/>
        <v>36000</v>
      </c>
      <c r="O319" s="45" t="s">
        <v>252</v>
      </c>
      <c r="P319" s="45" t="s">
        <v>128</v>
      </c>
      <c r="Q319" s="1" t="s">
        <v>125</v>
      </c>
    </row>
    <row r="320" spans="1:18">
      <c r="A320" s="17">
        <v>9</v>
      </c>
      <c r="B320" s="135">
        <v>50103</v>
      </c>
      <c r="C320" s="17">
        <f t="shared" si="20"/>
        <v>5</v>
      </c>
      <c r="D320" s="14" t="str">
        <f>+VLOOKUP(C320,EstructuraCostos!$A$5:$B$146,2)</f>
        <v>Generales</v>
      </c>
      <c r="E320" s="21">
        <f t="shared" si="23"/>
        <v>50103</v>
      </c>
      <c r="F320" s="17" t="str">
        <f>+IF(C320&gt;2,VLOOKUP(C320,EstructuraCostos!$A$65:$B$170,2),VLOOKUP(E320,EstructuraCostos!$A$5:$B$60,2))</f>
        <v>Generales</v>
      </c>
      <c r="G320" s="17" t="str">
        <f>+VLOOKUP(B320,EstructuraCostos!$B$5:$C$146,2)</f>
        <v xml:space="preserve">Mantenimiento Cercos </v>
      </c>
      <c r="H320" s="58">
        <v>43507</v>
      </c>
      <c r="I320" s="17">
        <f t="shared" si="21"/>
        <v>7</v>
      </c>
      <c r="J320" s="45" t="s">
        <v>417</v>
      </c>
      <c r="K320" s="143">
        <v>1097720182</v>
      </c>
      <c r="L320" s="52">
        <v>1</v>
      </c>
      <c r="M320" s="46">
        <v>36000</v>
      </c>
      <c r="N320" s="48">
        <f t="shared" si="22"/>
        <v>36000</v>
      </c>
      <c r="O320" s="45" t="s">
        <v>138</v>
      </c>
      <c r="P320" s="45" t="s">
        <v>125</v>
      </c>
    </row>
    <row r="321" spans="1:18">
      <c r="A321" s="17">
        <v>10</v>
      </c>
      <c r="B321" s="135">
        <v>50103</v>
      </c>
      <c r="C321" s="17">
        <f t="shared" si="20"/>
        <v>5</v>
      </c>
      <c r="D321" s="14" t="str">
        <f>+VLOOKUP(C321,EstructuraCostos!$A$5:$B$146,2)</f>
        <v>Generales</v>
      </c>
      <c r="E321" s="21">
        <f t="shared" si="23"/>
        <v>50103</v>
      </c>
      <c r="F321" s="17" t="str">
        <f>+IF(C321&gt;2,VLOOKUP(C321,EstructuraCostos!$A$65:$B$170,2),VLOOKUP(E321,EstructuraCostos!$A$5:$B$60,2))</f>
        <v>Generales</v>
      </c>
      <c r="G321" s="17" t="str">
        <f>+VLOOKUP(B321,EstructuraCostos!$B$5:$C$146,2)</f>
        <v xml:space="preserve">Mantenimiento Cercos </v>
      </c>
      <c r="H321" s="58">
        <v>43507</v>
      </c>
      <c r="I321" s="17">
        <f t="shared" si="21"/>
        <v>7</v>
      </c>
      <c r="J321" s="45" t="s">
        <v>456</v>
      </c>
      <c r="K321" s="51">
        <v>1097728610</v>
      </c>
      <c r="L321" s="52">
        <v>1</v>
      </c>
      <c r="M321" s="46">
        <v>34000</v>
      </c>
      <c r="N321" s="48">
        <f t="shared" si="22"/>
        <v>34000</v>
      </c>
      <c r="O321" s="45" t="s">
        <v>138</v>
      </c>
    </row>
    <row r="322" spans="1:18">
      <c r="A322" s="17">
        <v>11</v>
      </c>
      <c r="C322" s="17">
        <f t="shared" ref="C322:C390" si="24">ROUND(B322/10000,0)</f>
        <v>0</v>
      </c>
      <c r="D322" s="14" t="e">
        <f>+VLOOKUP(C322,EstructuraCostos!$A$5:$B$146,2)</f>
        <v>#N/A</v>
      </c>
      <c r="E322" s="21">
        <f t="shared" si="23"/>
        <v>0</v>
      </c>
      <c r="F322" s="17" t="e">
        <f>+IF(C322&gt;2,VLOOKUP(C322,EstructuraCostos!$A$65:$B$170,2),VLOOKUP(E322,EstructuraCostos!$A$5:$B$60,2))</f>
        <v>#N/A</v>
      </c>
      <c r="G322" s="17" t="e">
        <f>+VLOOKUP(B322,EstructuraCostos!$B$5:$C$146,2)</f>
        <v>#N/A</v>
      </c>
      <c r="H322" s="58">
        <v>43507</v>
      </c>
      <c r="I322" s="17">
        <f t="shared" ref="I322:I390" si="25">+WEEKNUM(H322,2)</f>
        <v>7</v>
      </c>
      <c r="J322" s="45" t="s">
        <v>260</v>
      </c>
      <c r="K322" s="275"/>
      <c r="M322" s="186" t="s">
        <v>261</v>
      </c>
      <c r="N322" s="48"/>
      <c r="O322" s="45" t="s">
        <v>129</v>
      </c>
      <c r="P322" s="45" t="s">
        <v>363</v>
      </c>
      <c r="Q322" s="1" t="s">
        <v>132</v>
      </c>
      <c r="R322" s="137" t="s">
        <v>131</v>
      </c>
    </row>
    <row r="323" spans="1:18">
      <c r="A323" s="17">
        <v>13</v>
      </c>
      <c r="C323" s="17">
        <f t="shared" si="24"/>
        <v>0</v>
      </c>
      <c r="D323" s="14" t="e">
        <f>+VLOOKUP(C323,EstructuraCostos!$A$5:$B$146,2)</f>
        <v>#N/A</v>
      </c>
      <c r="E323" s="21">
        <f t="shared" si="23"/>
        <v>0</v>
      </c>
      <c r="F323" s="17" t="e">
        <f>+IF(C323&gt;2,VLOOKUP(C323,EstructuraCostos!$A$65:$B$170,2),VLOOKUP(E323,EstructuraCostos!$A$5:$B$60,2))</f>
        <v>#N/A</v>
      </c>
      <c r="G323" s="17" t="e">
        <f>+VLOOKUP(B323,EstructuraCostos!$B$5:$C$146,2)</f>
        <v>#N/A</v>
      </c>
      <c r="H323" s="58">
        <v>43507</v>
      </c>
      <c r="I323" s="17">
        <f t="shared" si="25"/>
        <v>7</v>
      </c>
      <c r="J323" s="45" t="s">
        <v>287</v>
      </c>
      <c r="M323" s="186" t="s">
        <v>155</v>
      </c>
      <c r="N323" s="48"/>
    </row>
    <row r="324" spans="1:18">
      <c r="A324" s="17">
        <v>14</v>
      </c>
      <c r="B324" s="135">
        <v>50103</v>
      </c>
      <c r="C324" s="17">
        <f t="shared" si="24"/>
        <v>5</v>
      </c>
      <c r="D324" s="14" t="str">
        <f>+VLOOKUP(C324,EstructuraCostos!$A$5:$B$146,2)</f>
        <v>Generales</v>
      </c>
      <c r="E324" s="21">
        <f t="shared" si="23"/>
        <v>50103</v>
      </c>
      <c r="F324" s="17" t="str">
        <f>+IF(C324&gt;2,VLOOKUP(C324,EstructuraCostos!$A$65:$B$170,2),VLOOKUP(E324,EstructuraCostos!$A$5:$B$60,2))</f>
        <v>Generales</v>
      </c>
      <c r="G324" s="17" t="str">
        <f>+VLOOKUP(B324,EstructuraCostos!$B$5:$C$146,2)</f>
        <v xml:space="preserve">Mantenimiento Cercos </v>
      </c>
      <c r="H324" s="58">
        <v>43508</v>
      </c>
      <c r="I324" s="17">
        <f t="shared" si="25"/>
        <v>7</v>
      </c>
      <c r="J324" s="84" t="s">
        <v>241</v>
      </c>
      <c r="K324" s="143">
        <v>4736932</v>
      </c>
      <c r="L324" s="52">
        <v>1</v>
      </c>
      <c r="M324" s="46">
        <v>34000</v>
      </c>
      <c r="N324" s="48">
        <f t="shared" ref="N324:N390" si="26">+L324*M324</f>
        <v>34000</v>
      </c>
      <c r="O324" s="45" t="s">
        <v>138</v>
      </c>
      <c r="P324" s="45" t="s">
        <v>142</v>
      </c>
    </row>
    <row r="325" spans="1:18">
      <c r="A325" s="17">
        <v>15</v>
      </c>
      <c r="B325" s="135">
        <v>10104</v>
      </c>
      <c r="C325" s="17">
        <f t="shared" si="24"/>
        <v>1</v>
      </c>
      <c r="D325" s="14" t="str">
        <f>+VLOOKUP(C325,EstructuraCostos!$A$5:$B$146,2)</f>
        <v>Levante_y_Ceba</v>
      </c>
      <c r="E325" s="21">
        <f t="shared" si="23"/>
        <v>10100</v>
      </c>
      <c r="F325" s="17" t="str">
        <f>+IF(C325&gt;2,VLOOKUP(C325,EstructuraCostos!$A$65:$B$170,2),VLOOKUP(E325,EstructuraCostos!$A$5:$B$60,2))</f>
        <v>Manejo_de_Suelos_y_ Praderas1</v>
      </c>
      <c r="G325" s="17" t="str">
        <f>+VLOOKUP(B325,EstructuraCostos!$B$5:$C$146,2)</f>
        <v>Fumigacion Herbicida</v>
      </c>
      <c r="H325" s="58">
        <v>43508</v>
      </c>
      <c r="I325" s="17">
        <f t="shared" si="25"/>
        <v>7</v>
      </c>
      <c r="J325" s="84" t="s">
        <v>242</v>
      </c>
      <c r="K325" s="83">
        <v>4335739</v>
      </c>
      <c r="L325" s="52">
        <v>1</v>
      </c>
      <c r="M325" s="46">
        <v>34000</v>
      </c>
      <c r="N325" s="48">
        <f t="shared" si="26"/>
        <v>34000</v>
      </c>
      <c r="O325" s="45" t="s">
        <v>194</v>
      </c>
      <c r="P325" s="45" t="s">
        <v>484</v>
      </c>
      <c r="Q325" s="1" t="s">
        <v>132</v>
      </c>
      <c r="R325" s="137" t="s">
        <v>537</v>
      </c>
    </row>
    <row r="326" spans="1:18">
      <c r="A326" s="17">
        <v>16</v>
      </c>
      <c r="B326" s="135">
        <v>50103</v>
      </c>
      <c r="C326" s="17">
        <f t="shared" si="24"/>
        <v>5</v>
      </c>
      <c r="D326" s="14" t="str">
        <f>+VLOOKUP(C326,EstructuraCostos!$A$5:$B$146,2)</f>
        <v>Generales</v>
      </c>
      <c r="E326" s="21">
        <f t="shared" si="23"/>
        <v>50103</v>
      </c>
      <c r="F326" s="17" t="str">
        <f>+IF(C326&gt;2,VLOOKUP(C326,EstructuraCostos!$A$65:$B$170,2),VLOOKUP(E326,EstructuraCostos!$A$5:$B$60,2))</f>
        <v>Generales</v>
      </c>
      <c r="G326" s="17" t="str">
        <f>+VLOOKUP(B326,EstructuraCostos!$B$5:$C$146,2)</f>
        <v xml:space="preserve">Mantenimiento Cercos </v>
      </c>
      <c r="H326" s="58">
        <v>43508</v>
      </c>
      <c r="I326" s="17">
        <f t="shared" si="25"/>
        <v>7</v>
      </c>
      <c r="J326" s="1" t="s">
        <v>243</v>
      </c>
      <c r="K326" s="83">
        <v>3663605</v>
      </c>
      <c r="L326" s="52">
        <v>1</v>
      </c>
      <c r="M326" s="46">
        <v>34000</v>
      </c>
      <c r="N326" s="48">
        <f t="shared" si="26"/>
        <v>34000</v>
      </c>
      <c r="O326" s="45" t="s">
        <v>138</v>
      </c>
      <c r="P326" s="45" t="s">
        <v>142</v>
      </c>
    </row>
    <row r="327" spans="1:18">
      <c r="A327" s="17">
        <v>17</v>
      </c>
      <c r="B327" s="135">
        <v>70107</v>
      </c>
      <c r="C327" s="17">
        <f t="shared" si="24"/>
        <v>7</v>
      </c>
      <c r="D327" s="14" t="str">
        <f>+VLOOKUP(C327,EstructuraCostos!$A$5:$B$146,2)</f>
        <v>Laborales y Otros</v>
      </c>
      <c r="E327" s="21">
        <f t="shared" si="23"/>
        <v>70107</v>
      </c>
      <c r="F327" s="17" t="str">
        <f>+IF(C327&gt;2,VLOOKUP(C327,EstructuraCostos!$A$65:$B$170,2),VLOOKUP(E327,EstructuraCostos!$A$5:$B$60,2))</f>
        <v>Laborales y Otros</v>
      </c>
      <c r="G327" s="17" t="str">
        <f>+VLOOKUP(B327,EstructuraCostos!$B$5:$C$146,2)</f>
        <v>Incapacidades-drogas</v>
      </c>
      <c r="H327" s="58">
        <v>43508</v>
      </c>
      <c r="I327" s="17">
        <f t="shared" si="25"/>
        <v>7</v>
      </c>
      <c r="J327" s="1" t="s">
        <v>244</v>
      </c>
      <c r="K327" s="83">
        <v>18412636</v>
      </c>
      <c r="L327" s="52">
        <v>1</v>
      </c>
      <c r="M327" s="46">
        <v>38000</v>
      </c>
      <c r="N327" s="48">
        <f t="shared" si="26"/>
        <v>38000</v>
      </c>
      <c r="O327" s="45" t="s">
        <v>536</v>
      </c>
      <c r="P327" s="45" t="s">
        <v>147</v>
      </c>
    </row>
    <row r="328" spans="1:18">
      <c r="A328" s="17">
        <v>18</v>
      </c>
      <c r="B328" s="135">
        <v>10501</v>
      </c>
      <c r="C328" s="17">
        <f t="shared" si="24"/>
        <v>1</v>
      </c>
      <c r="D328" s="14" t="str">
        <f>+VLOOKUP(C328,EstructuraCostos!$A$5:$B$146,2)</f>
        <v>Levante_y_Ceba</v>
      </c>
      <c r="E328" s="21">
        <f t="shared" si="23"/>
        <v>10500</v>
      </c>
      <c r="F328" s="17" t="str">
        <f>+IF(C328&gt;2,VLOOKUP(C328,EstructuraCostos!$A$65:$B$170,2),VLOOKUP(E328,EstructuraCostos!$A$5:$B$60,2))</f>
        <v>Movimiento_de_Ganado1</v>
      </c>
      <c r="G328" s="17" t="str">
        <f>+VLOOKUP(B328,EstructuraCostos!$B$5:$C$146,2)</f>
        <v>Manejo de Ganados</v>
      </c>
      <c r="H328" s="58">
        <v>43508</v>
      </c>
      <c r="I328" s="17">
        <f t="shared" si="25"/>
        <v>7</v>
      </c>
      <c r="J328" s="45" t="s">
        <v>245</v>
      </c>
      <c r="K328" s="51">
        <v>1023702269</v>
      </c>
      <c r="L328" s="52">
        <v>1</v>
      </c>
      <c r="M328" s="46">
        <v>38000</v>
      </c>
      <c r="N328" s="48">
        <f t="shared" si="26"/>
        <v>38000</v>
      </c>
      <c r="O328" s="45" t="s">
        <v>139</v>
      </c>
      <c r="P328" s="45" t="s">
        <v>128</v>
      </c>
    </row>
    <row r="329" spans="1:18">
      <c r="A329" s="17">
        <v>19</v>
      </c>
      <c r="B329" s="135">
        <v>10501</v>
      </c>
      <c r="C329" s="17">
        <f t="shared" si="24"/>
        <v>1</v>
      </c>
      <c r="D329" s="14" t="str">
        <f>+VLOOKUP(C329,EstructuraCostos!$A$5:$B$146,2)</f>
        <v>Levante_y_Ceba</v>
      </c>
      <c r="E329" s="21">
        <f t="shared" si="23"/>
        <v>10500</v>
      </c>
      <c r="F329" s="17" t="str">
        <f>+IF(C329&gt;2,VLOOKUP(C329,EstructuraCostos!$A$65:$B$170,2),VLOOKUP(E329,EstructuraCostos!$A$5:$B$60,2))</f>
        <v>Movimiento_de_Ganado1</v>
      </c>
      <c r="G329" s="17" t="str">
        <f>+VLOOKUP(B329,EstructuraCostos!$B$5:$C$146,2)</f>
        <v>Manejo de Ganados</v>
      </c>
      <c r="H329" s="58">
        <v>43508</v>
      </c>
      <c r="I329" s="17">
        <f t="shared" si="25"/>
        <v>7</v>
      </c>
      <c r="J329" s="45" t="s">
        <v>246</v>
      </c>
      <c r="K329" s="51">
        <v>1097399254</v>
      </c>
      <c r="L329" s="52">
        <v>1</v>
      </c>
      <c r="M329" s="46">
        <v>36000</v>
      </c>
      <c r="N329" s="48">
        <f t="shared" si="26"/>
        <v>36000</v>
      </c>
      <c r="O329" s="45" t="s">
        <v>139</v>
      </c>
      <c r="P329" s="45" t="s">
        <v>128</v>
      </c>
    </row>
    <row r="330" spans="1:18">
      <c r="A330" s="17">
        <v>20</v>
      </c>
      <c r="B330" s="135">
        <v>50104</v>
      </c>
      <c r="C330" s="17">
        <f t="shared" si="24"/>
        <v>5</v>
      </c>
      <c r="D330" s="14" t="str">
        <f>+VLOOKUP(C330,EstructuraCostos!$A$5:$B$146,2)</f>
        <v>Generales</v>
      </c>
      <c r="E330" s="21">
        <f t="shared" si="23"/>
        <v>50104</v>
      </c>
      <c r="F330" s="17" t="str">
        <f>+IF(C330&gt;2,VLOOKUP(C330,EstructuraCostos!$A$65:$B$170,2),VLOOKUP(E330,EstructuraCostos!$A$5:$B$60,2))</f>
        <v>Generales</v>
      </c>
      <c r="G330" s="17" t="str">
        <f>+VLOOKUP(B330,EstructuraCostos!$B$5:$C$146,2)</f>
        <v>Mantenimiento Acueducto y Aguas</v>
      </c>
      <c r="H330" s="58">
        <v>43508</v>
      </c>
      <c r="I330" s="17">
        <f t="shared" si="25"/>
        <v>7</v>
      </c>
      <c r="J330" s="45" t="s">
        <v>417</v>
      </c>
      <c r="K330" s="143">
        <v>1097720182</v>
      </c>
      <c r="L330" s="52">
        <v>1</v>
      </c>
      <c r="M330" s="46">
        <v>36000</v>
      </c>
      <c r="N330" s="48">
        <f t="shared" si="26"/>
        <v>36000</v>
      </c>
      <c r="O330" s="45" t="s">
        <v>151</v>
      </c>
      <c r="P330" s="45" t="s">
        <v>539</v>
      </c>
    </row>
    <row r="331" spans="1:18">
      <c r="A331" s="17">
        <v>21</v>
      </c>
      <c r="B331" s="135">
        <v>50103</v>
      </c>
      <c r="C331" s="17">
        <f t="shared" si="24"/>
        <v>5</v>
      </c>
      <c r="D331" s="14" t="str">
        <f>+VLOOKUP(C331,EstructuraCostos!$A$5:$B$146,2)</f>
        <v>Generales</v>
      </c>
      <c r="E331" s="21">
        <f t="shared" si="23"/>
        <v>50103</v>
      </c>
      <c r="F331" s="17" t="str">
        <f>+IF(C331&gt;2,VLOOKUP(C331,EstructuraCostos!$A$65:$B$170,2),VLOOKUP(E331,EstructuraCostos!$A$5:$B$60,2))</f>
        <v>Generales</v>
      </c>
      <c r="G331" s="17" t="str">
        <f>+VLOOKUP(B331,EstructuraCostos!$B$5:$C$146,2)</f>
        <v xml:space="preserve">Mantenimiento Cercos </v>
      </c>
      <c r="H331" s="58">
        <v>43508</v>
      </c>
      <c r="I331" s="17">
        <f t="shared" si="25"/>
        <v>7</v>
      </c>
      <c r="J331" s="45" t="s">
        <v>456</v>
      </c>
      <c r="K331" s="51">
        <v>1097728610</v>
      </c>
      <c r="L331" s="52">
        <v>1</v>
      </c>
      <c r="M331" s="46">
        <v>34000</v>
      </c>
      <c r="N331" s="48">
        <f t="shared" si="26"/>
        <v>34000</v>
      </c>
      <c r="O331" s="45" t="s">
        <v>138</v>
      </c>
    </row>
    <row r="332" spans="1:18">
      <c r="A332" s="17">
        <v>22</v>
      </c>
      <c r="C332" s="17">
        <f t="shared" si="24"/>
        <v>0</v>
      </c>
      <c r="D332" s="14" t="e">
        <f>+VLOOKUP(C332,EstructuraCostos!$A$5:$B$146,2)</f>
        <v>#N/A</v>
      </c>
      <c r="E332" s="21">
        <f t="shared" si="23"/>
        <v>0</v>
      </c>
      <c r="F332" s="17" t="e">
        <f>+IF(C332&gt;2,VLOOKUP(C332,EstructuraCostos!$A$65:$B$170,2),VLOOKUP(E332,EstructuraCostos!$A$5:$B$60,2))</f>
        <v>#N/A</v>
      </c>
      <c r="G332" s="17" t="e">
        <f>+VLOOKUP(B332,EstructuraCostos!$B$5:$C$146,2)</f>
        <v>#N/A</v>
      </c>
      <c r="H332" s="58">
        <v>43508</v>
      </c>
      <c r="I332" s="17">
        <f t="shared" si="25"/>
        <v>7</v>
      </c>
      <c r="J332" s="45" t="s">
        <v>260</v>
      </c>
      <c r="K332" s="275"/>
      <c r="M332" s="186" t="s">
        <v>261</v>
      </c>
      <c r="N332" s="48"/>
      <c r="O332" s="45" t="s">
        <v>194</v>
      </c>
      <c r="P332" s="45" t="s">
        <v>484</v>
      </c>
      <c r="Q332" s="1" t="s">
        <v>132</v>
      </c>
      <c r="R332" s="137" t="s">
        <v>537</v>
      </c>
    </row>
    <row r="333" spans="1:18">
      <c r="A333" s="17">
        <v>23</v>
      </c>
      <c r="C333" s="17"/>
      <c r="F333" s="17"/>
      <c r="G333" s="17" t="e">
        <f>+VLOOKUP(B333,EstructuraCostos!$B$5:$C$146,2)</f>
        <v>#N/A</v>
      </c>
      <c r="H333" s="58">
        <v>43508</v>
      </c>
      <c r="I333" s="17">
        <f>+WEEKNUM(H333,2)</f>
        <v>7</v>
      </c>
      <c r="J333" s="45" t="s">
        <v>439</v>
      </c>
      <c r="K333" s="275"/>
      <c r="M333" s="186" t="s">
        <v>386</v>
      </c>
      <c r="N333" s="48"/>
      <c r="O333" s="45" t="s">
        <v>395</v>
      </c>
      <c r="P333" s="45" t="s">
        <v>362</v>
      </c>
    </row>
    <row r="334" spans="1:18">
      <c r="A334" s="17">
        <v>24</v>
      </c>
      <c r="C334" s="17"/>
      <c r="F334" s="17"/>
      <c r="G334" s="17" t="e">
        <f>+VLOOKUP(B334,EstructuraCostos!$B$5:$C$146,2)</f>
        <v>#N/A</v>
      </c>
      <c r="H334" s="58">
        <v>43508</v>
      </c>
      <c r="I334" s="17">
        <f>+WEEKNUM(H334,2)</f>
        <v>7</v>
      </c>
      <c r="J334" s="45" t="s">
        <v>439</v>
      </c>
      <c r="K334" s="275"/>
      <c r="M334" s="186" t="s">
        <v>386</v>
      </c>
      <c r="N334" s="48"/>
      <c r="O334" s="45" t="s">
        <v>395</v>
      </c>
      <c r="P334" s="45" t="s">
        <v>310</v>
      </c>
    </row>
    <row r="335" spans="1:18">
      <c r="A335" s="17">
        <v>25</v>
      </c>
      <c r="C335" s="17">
        <f t="shared" si="24"/>
        <v>0</v>
      </c>
      <c r="D335" s="14" t="e">
        <f>+VLOOKUP(C335,EstructuraCostos!$A$5:$B$146,2)</f>
        <v>#N/A</v>
      </c>
      <c r="E335" s="21">
        <f t="shared" si="23"/>
        <v>0</v>
      </c>
      <c r="F335" s="17" t="e">
        <f>+IF(C335&gt;2,VLOOKUP(C335,EstructuraCostos!$A$65:$B$170,2),VLOOKUP(E335,EstructuraCostos!$A$5:$B$60,2))</f>
        <v>#N/A</v>
      </c>
      <c r="G335" s="17" t="e">
        <f>+VLOOKUP(B335,EstructuraCostos!$B$5:$C$146,2)</f>
        <v>#N/A</v>
      </c>
      <c r="H335" s="58">
        <v>43508</v>
      </c>
      <c r="I335" s="17">
        <f t="shared" si="25"/>
        <v>7</v>
      </c>
      <c r="J335" s="45" t="s">
        <v>287</v>
      </c>
      <c r="M335" s="186" t="s">
        <v>155</v>
      </c>
      <c r="N335" s="48"/>
    </row>
    <row r="336" spans="1:18">
      <c r="A336" s="17">
        <v>26</v>
      </c>
      <c r="C336" s="17">
        <f t="shared" si="24"/>
        <v>0</v>
      </c>
      <c r="D336" s="14" t="e">
        <f>+VLOOKUP(C336,EstructuraCostos!$A$5:$B$146,2)</f>
        <v>#N/A</v>
      </c>
      <c r="E336" s="21">
        <f t="shared" si="23"/>
        <v>0</v>
      </c>
      <c r="F336" s="17" t="e">
        <f>+IF(C336&gt;2,VLOOKUP(C336,EstructuraCostos!$A$65:$B$170,2),VLOOKUP(E336,EstructuraCostos!$A$5:$B$60,2))</f>
        <v>#N/A</v>
      </c>
      <c r="G336" s="17" t="e">
        <f>+VLOOKUP(B336,EstructuraCostos!$B$5:$C$146,2)</f>
        <v>#N/A</v>
      </c>
      <c r="H336" s="58">
        <v>43508</v>
      </c>
      <c r="I336" s="17">
        <f t="shared" si="25"/>
        <v>7</v>
      </c>
      <c r="J336" s="45" t="s">
        <v>287</v>
      </c>
      <c r="K336" s="275"/>
      <c r="M336" s="186" t="s">
        <v>1</v>
      </c>
      <c r="N336" s="48"/>
      <c r="P336" s="45" t="s">
        <v>355</v>
      </c>
    </row>
    <row r="337" spans="1:18">
      <c r="A337" s="17">
        <v>27</v>
      </c>
      <c r="B337" s="135">
        <v>10104</v>
      </c>
      <c r="C337" s="17">
        <f t="shared" si="24"/>
        <v>1</v>
      </c>
      <c r="D337" s="14" t="str">
        <f>+VLOOKUP(C337,EstructuraCostos!$A$5:$B$146,2)</f>
        <v>Levante_y_Ceba</v>
      </c>
      <c r="E337" s="21">
        <f t="shared" si="23"/>
        <v>10100</v>
      </c>
      <c r="F337" s="17" t="str">
        <f>+IF(C337&gt;2,VLOOKUP(C337,EstructuraCostos!$A$65:$B$170,2),VLOOKUP(E337,EstructuraCostos!$A$5:$B$60,2))</f>
        <v>Manejo_de_Suelos_y_ Praderas1</v>
      </c>
      <c r="G337" s="17" t="str">
        <f>+VLOOKUP(B337,EstructuraCostos!$B$5:$C$146,2)</f>
        <v>Fumigacion Herbicida</v>
      </c>
      <c r="H337" s="58">
        <v>43509</v>
      </c>
      <c r="I337" s="17">
        <f t="shared" si="25"/>
        <v>7</v>
      </c>
      <c r="J337" s="84" t="s">
        <v>241</v>
      </c>
      <c r="K337" s="143">
        <v>4736932</v>
      </c>
      <c r="L337" s="52">
        <v>1</v>
      </c>
      <c r="M337" s="46">
        <v>34000</v>
      </c>
      <c r="N337" s="48">
        <f t="shared" si="26"/>
        <v>34000</v>
      </c>
      <c r="O337" s="45" t="s">
        <v>194</v>
      </c>
      <c r="P337" s="45" t="s">
        <v>541</v>
      </c>
      <c r="Q337" s="1" t="s">
        <v>130</v>
      </c>
      <c r="R337" s="137" t="s">
        <v>540</v>
      </c>
    </row>
    <row r="338" spans="1:18">
      <c r="A338" s="17">
        <v>28</v>
      </c>
      <c r="B338" s="135">
        <v>10104</v>
      </c>
      <c r="C338" s="17">
        <f t="shared" si="24"/>
        <v>1</v>
      </c>
      <c r="D338" s="14" t="str">
        <f>+VLOOKUP(C338,EstructuraCostos!$A$5:$B$146,2)</f>
        <v>Levante_y_Ceba</v>
      </c>
      <c r="E338" s="21">
        <f t="shared" si="23"/>
        <v>10100</v>
      </c>
      <c r="F338" s="17" t="str">
        <f>+IF(C338&gt;2,VLOOKUP(C338,EstructuraCostos!$A$65:$B$170,2),VLOOKUP(E338,EstructuraCostos!$A$5:$B$60,2))</f>
        <v>Manejo_de_Suelos_y_ Praderas1</v>
      </c>
      <c r="G338" s="17" t="str">
        <f>+VLOOKUP(B338,EstructuraCostos!$B$5:$C$146,2)</f>
        <v>Fumigacion Herbicida</v>
      </c>
      <c r="H338" s="58">
        <v>43509</v>
      </c>
      <c r="I338" s="17">
        <f t="shared" si="25"/>
        <v>7</v>
      </c>
      <c r="J338" s="84" t="s">
        <v>242</v>
      </c>
      <c r="K338" s="83">
        <v>4335739</v>
      </c>
      <c r="L338" s="52">
        <v>1</v>
      </c>
      <c r="M338" s="46">
        <v>34000</v>
      </c>
      <c r="N338" s="48">
        <f t="shared" si="26"/>
        <v>34000</v>
      </c>
      <c r="O338" s="45" t="s">
        <v>194</v>
      </c>
      <c r="P338" s="45" t="s">
        <v>484</v>
      </c>
      <c r="Q338" s="1" t="s">
        <v>132</v>
      </c>
      <c r="R338" s="137" t="s">
        <v>537</v>
      </c>
    </row>
    <row r="339" spans="1:18">
      <c r="A339" s="17">
        <v>29</v>
      </c>
      <c r="B339" s="135">
        <v>10105</v>
      </c>
      <c r="C339" s="17">
        <f t="shared" si="24"/>
        <v>1</v>
      </c>
      <c r="D339" s="14" t="str">
        <f>+VLOOKUP(C339,EstructuraCostos!$A$5:$B$146,2)</f>
        <v>Levante_y_Ceba</v>
      </c>
      <c r="E339" s="21">
        <f t="shared" si="23"/>
        <v>10110</v>
      </c>
      <c r="F339" s="17" t="str">
        <f>+IF(C339&gt;2,VLOOKUP(C339,EstructuraCostos!$A$65:$B$170,2),VLOOKUP(E339,EstructuraCostos!$A$5:$B$60,2))</f>
        <v>Manejo_de_Suelos_y_ Praderas1</v>
      </c>
      <c r="G339" s="17" t="str">
        <f>+VLOOKUP(B339,EstructuraCostos!$B$5:$C$146,2)</f>
        <v>Guadañada</v>
      </c>
      <c r="H339" s="58">
        <v>43509</v>
      </c>
      <c r="I339" s="17">
        <f t="shared" si="25"/>
        <v>7</v>
      </c>
      <c r="J339" s="1" t="s">
        <v>243</v>
      </c>
      <c r="K339" s="83">
        <v>3663605</v>
      </c>
      <c r="L339" s="52">
        <v>1</v>
      </c>
      <c r="M339" s="46">
        <v>34000</v>
      </c>
      <c r="N339" s="48">
        <f t="shared" si="26"/>
        <v>34000</v>
      </c>
      <c r="O339" s="45" t="s">
        <v>133</v>
      </c>
      <c r="P339" s="45" t="s">
        <v>557</v>
      </c>
    </row>
    <row r="340" spans="1:18">
      <c r="A340" s="17">
        <v>30</v>
      </c>
      <c r="B340" s="135">
        <v>70107</v>
      </c>
      <c r="C340" s="17">
        <f t="shared" si="24"/>
        <v>7</v>
      </c>
      <c r="D340" s="14" t="str">
        <f>+VLOOKUP(C340,EstructuraCostos!$A$5:$B$146,2)</f>
        <v>Laborales y Otros</v>
      </c>
      <c r="E340" s="21">
        <f t="shared" si="23"/>
        <v>70107</v>
      </c>
      <c r="F340" s="17" t="str">
        <f>+IF(C340&gt;2,VLOOKUP(C340,EstructuraCostos!$A$65:$B$170,2),VLOOKUP(E340,EstructuraCostos!$A$5:$B$60,2))</f>
        <v>Laborales y Otros</v>
      </c>
      <c r="G340" s="17" t="str">
        <f>+VLOOKUP(B340,EstructuraCostos!$B$5:$C$146,2)</f>
        <v>Incapacidades-drogas</v>
      </c>
      <c r="H340" s="58">
        <v>43509</v>
      </c>
      <c r="I340" s="17">
        <f t="shared" si="25"/>
        <v>7</v>
      </c>
      <c r="J340" s="1" t="s">
        <v>244</v>
      </c>
      <c r="K340" s="83">
        <v>18412636</v>
      </c>
      <c r="L340" s="52">
        <v>1</v>
      </c>
      <c r="M340" s="46">
        <v>38000</v>
      </c>
      <c r="N340" s="48">
        <f t="shared" si="26"/>
        <v>38000</v>
      </c>
      <c r="O340" s="45" t="s">
        <v>536</v>
      </c>
      <c r="P340" s="45" t="s">
        <v>147</v>
      </c>
    </row>
    <row r="341" spans="1:18">
      <c r="A341" s="17">
        <v>31</v>
      </c>
      <c r="B341" s="135">
        <v>10501</v>
      </c>
      <c r="C341" s="17">
        <f t="shared" si="24"/>
        <v>1</v>
      </c>
      <c r="D341" s="14" t="str">
        <f>+VLOOKUP(C341,EstructuraCostos!$A$5:$B$146,2)</f>
        <v>Levante_y_Ceba</v>
      </c>
      <c r="E341" s="21">
        <f t="shared" si="23"/>
        <v>10500</v>
      </c>
      <c r="F341" s="17" t="str">
        <f>+IF(C341&gt;2,VLOOKUP(C341,EstructuraCostos!$A$65:$B$170,2),VLOOKUP(E341,EstructuraCostos!$A$5:$B$60,2))</f>
        <v>Movimiento_de_Ganado1</v>
      </c>
      <c r="G341" s="17" t="str">
        <f>+VLOOKUP(B341,EstructuraCostos!$B$5:$C$146,2)</f>
        <v>Manejo de Ganados</v>
      </c>
      <c r="H341" s="58">
        <v>43509</v>
      </c>
      <c r="I341" s="17">
        <f t="shared" si="25"/>
        <v>7</v>
      </c>
      <c r="J341" s="45" t="s">
        <v>245</v>
      </c>
      <c r="K341" s="51">
        <v>1023702269</v>
      </c>
      <c r="L341" s="52">
        <v>1</v>
      </c>
      <c r="M341" s="46">
        <v>38000</v>
      </c>
      <c r="N341" s="48">
        <f t="shared" si="26"/>
        <v>38000</v>
      </c>
      <c r="O341" s="45" t="s">
        <v>126</v>
      </c>
      <c r="P341" s="45" t="s">
        <v>128</v>
      </c>
    </row>
    <row r="342" spans="1:18">
      <c r="A342" s="17">
        <v>32</v>
      </c>
      <c r="B342" s="135">
        <v>10501</v>
      </c>
      <c r="C342" s="17">
        <f t="shared" si="24"/>
        <v>1</v>
      </c>
      <c r="D342" s="14" t="str">
        <f>+VLOOKUP(C342,EstructuraCostos!$A$5:$B$146,2)</f>
        <v>Levante_y_Ceba</v>
      </c>
      <c r="E342" s="21">
        <f t="shared" ref="E342:E411" si="27">IF(C342&gt;2,ROUND(B342/1,0),ROUND(B342/10,0)*10)</f>
        <v>10500</v>
      </c>
      <c r="F342" s="17" t="str">
        <f>+IF(C342&gt;2,VLOOKUP(C342,EstructuraCostos!$A$65:$B$170,2),VLOOKUP(E342,EstructuraCostos!$A$5:$B$60,2))</f>
        <v>Movimiento_de_Ganado1</v>
      </c>
      <c r="G342" s="17" t="str">
        <f>+VLOOKUP(B342,EstructuraCostos!$B$5:$C$146,2)</f>
        <v>Manejo de Ganados</v>
      </c>
      <c r="H342" s="58">
        <v>43509</v>
      </c>
      <c r="I342" s="17">
        <f t="shared" si="25"/>
        <v>7</v>
      </c>
      <c r="J342" s="45" t="s">
        <v>246</v>
      </c>
      <c r="K342" s="51">
        <v>1097399254</v>
      </c>
      <c r="L342" s="52">
        <v>1</v>
      </c>
      <c r="M342" s="46">
        <v>36000</v>
      </c>
      <c r="N342" s="48">
        <f t="shared" si="26"/>
        <v>36000</v>
      </c>
      <c r="O342" s="45" t="s">
        <v>252</v>
      </c>
      <c r="P342" s="45" t="s">
        <v>128</v>
      </c>
    </row>
    <row r="343" spans="1:18">
      <c r="A343" s="17">
        <v>33</v>
      </c>
      <c r="B343" s="135">
        <v>50104</v>
      </c>
      <c r="C343" s="17">
        <f t="shared" si="24"/>
        <v>5</v>
      </c>
      <c r="D343" s="14" t="str">
        <f>+VLOOKUP(C343,EstructuraCostos!$A$5:$B$146,2)</f>
        <v>Generales</v>
      </c>
      <c r="E343" s="21">
        <f t="shared" si="27"/>
        <v>50104</v>
      </c>
      <c r="F343" s="17" t="str">
        <f>+IF(C343&gt;2,VLOOKUP(C343,EstructuraCostos!$A$65:$B$170,2),VLOOKUP(E343,EstructuraCostos!$A$5:$B$60,2))</f>
        <v>Generales</v>
      </c>
      <c r="G343" s="17" t="str">
        <f>+VLOOKUP(B343,EstructuraCostos!$B$5:$C$146,2)</f>
        <v>Mantenimiento Acueducto y Aguas</v>
      </c>
      <c r="H343" s="58">
        <v>43509</v>
      </c>
      <c r="I343" s="17">
        <f t="shared" si="25"/>
        <v>7</v>
      </c>
      <c r="J343" s="45" t="s">
        <v>417</v>
      </c>
      <c r="K343" s="143">
        <v>1097720182</v>
      </c>
      <c r="L343" s="52">
        <v>1</v>
      </c>
      <c r="M343" s="46">
        <v>36000</v>
      </c>
      <c r="N343" s="48">
        <f t="shared" si="26"/>
        <v>36000</v>
      </c>
      <c r="O343" s="45" t="s">
        <v>151</v>
      </c>
      <c r="P343" s="45" t="s">
        <v>125</v>
      </c>
    </row>
    <row r="344" spans="1:18">
      <c r="A344" s="17">
        <v>34</v>
      </c>
      <c r="B344" s="135">
        <v>50103</v>
      </c>
      <c r="C344" s="17">
        <f t="shared" si="24"/>
        <v>5</v>
      </c>
      <c r="D344" s="14" t="str">
        <f>+VLOOKUP(C344,EstructuraCostos!$A$5:$B$146,2)</f>
        <v>Generales</v>
      </c>
      <c r="E344" s="21">
        <f t="shared" si="27"/>
        <v>50103</v>
      </c>
      <c r="F344" s="17" t="str">
        <f>+IF(C344&gt;2,VLOOKUP(C344,EstructuraCostos!$A$65:$B$170,2),VLOOKUP(E344,EstructuraCostos!$A$5:$B$60,2))</f>
        <v>Generales</v>
      </c>
      <c r="G344" s="17" t="str">
        <f>+VLOOKUP(B344,EstructuraCostos!$B$5:$C$146,2)</f>
        <v xml:space="preserve">Mantenimiento Cercos </v>
      </c>
      <c r="H344" s="58">
        <v>43509</v>
      </c>
      <c r="I344" s="17">
        <f t="shared" si="25"/>
        <v>7</v>
      </c>
      <c r="J344" s="45" t="s">
        <v>456</v>
      </c>
      <c r="K344" s="51">
        <v>1097728610</v>
      </c>
      <c r="L344" s="52">
        <v>1</v>
      </c>
      <c r="M344" s="46">
        <v>34000</v>
      </c>
      <c r="N344" s="48">
        <f t="shared" si="26"/>
        <v>34000</v>
      </c>
      <c r="O344" s="45" t="s">
        <v>138</v>
      </c>
    </row>
    <row r="345" spans="1:18">
      <c r="A345" s="17">
        <v>35</v>
      </c>
      <c r="B345" s="135">
        <v>90101</v>
      </c>
      <c r="C345" s="17">
        <f t="shared" si="24"/>
        <v>9</v>
      </c>
      <c r="E345" s="21">
        <f t="shared" si="27"/>
        <v>90101</v>
      </c>
      <c r="F345" s="17"/>
      <c r="G345" s="17" t="str">
        <f>+VLOOKUP(B345,EstructuraCostos!$B$5:$C$146,2)</f>
        <v>Salarios</v>
      </c>
      <c r="H345" s="58">
        <v>43509</v>
      </c>
      <c r="I345" s="17">
        <f>+WEEKNUM(H345,2)</f>
        <v>7</v>
      </c>
      <c r="J345" s="45" t="s">
        <v>555</v>
      </c>
      <c r="L345" s="52">
        <v>1</v>
      </c>
      <c r="M345" s="46">
        <v>25000</v>
      </c>
      <c r="N345" s="48">
        <f t="shared" si="26"/>
        <v>25000</v>
      </c>
      <c r="O345" s="45" t="s">
        <v>153</v>
      </c>
      <c r="P345" s="45" t="s">
        <v>147</v>
      </c>
    </row>
    <row r="346" spans="1:18">
      <c r="A346" s="17">
        <v>36</v>
      </c>
      <c r="C346" s="17"/>
      <c r="F346" s="17"/>
      <c r="G346" s="17" t="e">
        <f>+VLOOKUP(B346,EstructuraCostos!$B$5:$C$146,2)</f>
        <v>#N/A</v>
      </c>
      <c r="H346" s="58">
        <v>43509</v>
      </c>
      <c r="I346" s="17">
        <f>+WEEKNUM(H346,2)</f>
        <v>7</v>
      </c>
      <c r="J346" s="45" t="s">
        <v>542</v>
      </c>
      <c r="L346" s="52">
        <v>8</v>
      </c>
      <c r="M346" s="186" t="s">
        <v>124</v>
      </c>
      <c r="N346" s="48"/>
      <c r="O346" s="45" t="s">
        <v>436</v>
      </c>
      <c r="P346" s="45" t="s">
        <v>177</v>
      </c>
    </row>
    <row r="347" spans="1:18">
      <c r="A347" s="17">
        <v>37</v>
      </c>
      <c r="C347" s="17"/>
      <c r="F347" s="17"/>
      <c r="G347" s="17" t="e">
        <f>+VLOOKUP(B347,EstructuraCostos!$B$5:$C$146,2)</f>
        <v>#N/A</v>
      </c>
      <c r="H347" s="58">
        <v>43509</v>
      </c>
      <c r="I347" s="17">
        <f>+WEEKNUM(H347,2)</f>
        <v>7</v>
      </c>
      <c r="J347" s="45" t="s">
        <v>287</v>
      </c>
      <c r="M347" s="186" t="s">
        <v>543</v>
      </c>
      <c r="N347" s="48"/>
      <c r="P347" s="45" t="s">
        <v>155</v>
      </c>
    </row>
    <row r="348" spans="1:18">
      <c r="A348" s="17">
        <v>38</v>
      </c>
      <c r="C348" s="17">
        <f t="shared" si="24"/>
        <v>0</v>
      </c>
      <c r="D348" s="14" t="e">
        <f>+VLOOKUP(C348,EstructuraCostos!$A$5:$B$146,2)</f>
        <v>#N/A</v>
      </c>
      <c r="E348" s="21">
        <f t="shared" si="27"/>
        <v>0</v>
      </c>
      <c r="F348" s="17" t="e">
        <f>+IF(C348&gt;2,VLOOKUP(C348,EstructuraCostos!$A$65:$B$170,2),VLOOKUP(E348,EstructuraCostos!$A$5:$B$60,2))</f>
        <v>#N/A</v>
      </c>
      <c r="G348" s="17" t="e">
        <f>+VLOOKUP(B348,EstructuraCostos!$B$5:$C$146,2)</f>
        <v>#N/A</v>
      </c>
      <c r="H348" s="58">
        <v>43509</v>
      </c>
      <c r="I348" s="17">
        <f t="shared" si="25"/>
        <v>7</v>
      </c>
      <c r="J348" s="45" t="s">
        <v>260</v>
      </c>
      <c r="K348" s="275"/>
      <c r="M348" s="186" t="s">
        <v>261</v>
      </c>
      <c r="N348" s="48"/>
      <c r="O348" s="45" t="s">
        <v>194</v>
      </c>
      <c r="P348" s="45" t="s">
        <v>484</v>
      </c>
      <c r="Q348" s="1" t="s">
        <v>132</v>
      </c>
      <c r="R348" s="137" t="s">
        <v>537</v>
      </c>
    </row>
    <row r="349" spans="1:18">
      <c r="A349" s="17">
        <v>39</v>
      </c>
      <c r="C349" s="17">
        <f t="shared" si="24"/>
        <v>0</v>
      </c>
      <c r="D349" s="14" t="e">
        <f>+VLOOKUP(C349,EstructuraCostos!$A$5:$B$146,2)</f>
        <v>#N/A</v>
      </c>
      <c r="E349" s="21">
        <f t="shared" si="27"/>
        <v>0</v>
      </c>
      <c r="F349" s="17" t="e">
        <f>+IF(C349&gt;2,VLOOKUP(C349,EstructuraCostos!$A$65:$B$170,2),VLOOKUP(E349,EstructuraCostos!$A$5:$B$60,2))</f>
        <v>#N/A</v>
      </c>
      <c r="G349" s="17" t="e">
        <f>+VLOOKUP(B349,EstructuraCostos!$B$5:$C$146,2)</f>
        <v>#N/A</v>
      </c>
      <c r="H349" s="58">
        <v>43509</v>
      </c>
      <c r="I349" s="17">
        <f t="shared" si="25"/>
        <v>7</v>
      </c>
      <c r="J349" s="45" t="s">
        <v>260</v>
      </c>
      <c r="K349" s="275"/>
      <c r="M349" s="186" t="s">
        <v>261</v>
      </c>
      <c r="N349" s="48"/>
      <c r="O349" s="45" t="s">
        <v>194</v>
      </c>
      <c r="P349" s="45" t="s">
        <v>541</v>
      </c>
      <c r="Q349" s="1" t="s">
        <v>130</v>
      </c>
      <c r="R349" s="137" t="s">
        <v>540</v>
      </c>
    </row>
    <row r="350" spans="1:18">
      <c r="A350" s="17">
        <v>40</v>
      </c>
      <c r="B350" s="135">
        <v>10101</v>
      </c>
      <c r="C350" s="17">
        <f t="shared" si="24"/>
        <v>1</v>
      </c>
      <c r="D350" s="14" t="str">
        <f>+VLOOKUP(C350,EstructuraCostos!$A$5:$B$146,2)</f>
        <v>Levante_y_Ceba</v>
      </c>
      <c r="E350" s="21">
        <f t="shared" si="27"/>
        <v>10100</v>
      </c>
      <c r="F350" s="17" t="str">
        <f>+IF(C350&gt;2,VLOOKUP(C350,EstructuraCostos!$A$65:$B$170,2),VLOOKUP(E350,EstructuraCostos!$A$5:$B$60,2))</f>
        <v>Manejo_de_Suelos_y_ Praderas1</v>
      </c>
      <c r="G350" s="17" t="str">
        <f>+VLOOKUP(B350,EstructuraCostos!$B$5:$C$146,2)</f>
        <v>Fumigacion Matamalezas</v>
      </c>
      <c r="H350" s="58">
        <v>43510</v>
      </c>
      <c r="I350" s="17">
        <f t="shared" si="25"/>
        <v>7</v>
      </c>
      <c r="J350" s="84" t="s">
        <v>241</v>
      </c>
      <c r="K350" s="143">
        <v>4736932</v>
      </c>
      <c r="L350" s="52">
        <v>1</v>
      </c>
      <c r="M350" s="46">
        <v>34000</v>
      </c>
      <c r="N350" s="48">
        <f t="shared" si="26"/>
        <v>34000</v>
      </c>
      <c r="O350" s="45" t="s">
        <v>556</v>
      </c>
      <c r="P350" s="45" t="s">
        <v>484</v>
      </c>
      <c r="Q350" s="1" t="s">
        <v>130</v>
      </c>
      <c r="R350" s="137" t="s">
        <v>131</v>
      </c>
    </row>
    <row r="351" spans="1:18">
      <c r="A351" s="17">
        <v>41</v>
      </c>
      <c r="B351" s="135">
        <v>10104</v>
      </c>
      <c r="C351" s="17">
        <f t="shared" si="24"/>
        <v>1</v>
      </c>
      <c r="D351" s="14" t="str">
        <f>+VLOOKUP(C351,EstructuraCostos!$A$5:$B$146,2)</f>
        <v>Levante_y_Ceba</v>
      </c>
      <c r="E351" s="21">
        <f t="shared" si="27"/>
        <v>10100</v>
      </c>
      <c r="F351" s="17" t="str">
        <f>+IF(C351&gt;2,VLOOKUP(C351,EstructuraCostos!$A$65:$B$170,2),VLOOKUP(E351,EstructuraCostos!$A$5:$B$60,2))</f>
        <v>Manejo_de_Suelos_y_ Praderas1</v>
      </c>
      <c r="G351" s="17" t="str">
        <f>+VLOOKUP(B351,EstructuraCostos!$B$5:$C$146,2)</f>
        <v>Fumigacion Herbicida</v>
      </c>
      <c r="H351" s="58">
        <v>43510</v>
      </c>
      <c r="I351" s="17">
        <f t="shared" si="25"/>
        <v>7</v>
      </c>
      <c r="J351" s="84" t="s">
        <v>242</v>
      </c>
      <c r="K351" s="83">
        <v>4335739</v>
      </c>
      <c r="L351" s="52">
        <v>1</v>
      </c>
      <c r="M351" s="46">
        <v>34000</v>
      </c>
      <c r="N351" s="48">
        <f t="shared" si="26"/>
        <v>34000</v>
      </c>
      <c r="O351" s="45" t="s">
        <v>194</v>
      </c>
      <c r="P351" s="45" t="s">
        <v>561</v>
      </c>
      <c r="Q351" s="1" t="s">
        <v>132</v>
      </c>
      <c r="R351" s="137" t="s">
        <v>537</v>
      </c>
    </row>
    <row r="352" spans="1:18">
      <c r="A352" s="17">
        <v>42</v>
      </c>
      <c r="B352" s="135">
        <v>10101</v>
      </c>
      <c r="C352" s="17">
        <f t="shared" si="24"/>
        <v>1</v>
      </c>
      <c r="D352" s="14" t="str">
        <f>+VLOOKUP(C352,EstructuraCostos!$A$5:$B$146,2)</f>
        <v>Levante_y_Ceba</v>
      </c>
      <c r="E352" s="21">
        <f t="shared" si="27"/>
        <v>10100</v>
      </c>
      <c r="F352" s="17" t="str">
        <f>+IF(C352&gt;2,VLOOKUP(C352,EstructuraCostos!$A$65:$B$170,2),VLOOKUP(E352,EstructuraCostos!$A$5:$B$60,2))</f>
        <v>Manejo_de_Suelos_y_ Praderas1</v>
      </c>
      <c r="G352" s="17" t="str">
        <f>+VLOOKUP(B352,EstructuraCostos!$B$5:$C$146,2)</f>
        <v>Fumigacion Matamalezas</v>
      </c>
      <c r="H352" s="58">
        <v>43510</v>
      </c>
      <c r="I352" s="17">
        <f t="shared" si="25"/>
        <v>7</v>
      </c>
      <c r="J352" s="1" t="s">
        <v>243</v>
      </c>
      <c r="K352" s="83">
        <v>3663605</v>
      </c>
      <c r="L352" s="52">
        <v>1</v>
      </c>
      <c r="M352" s="46">
        <v>34000</v>
      </c>
      <c r="N352" s="48">
        <f t="shared" si="26"/>
        <v>34000</v>
      </c>
      <c r="O352" s="45" t="s">
        <v>556</v>
      </c>
      <c r="P352" s="45" t="s">
        <v>142</v>
      </c>
      <c r="Q352" s="1" t="s">
        <v>132</v>
      </c>
      <c r="R352" s="137" t="s">
        <v>131</v>
      </c>
    </row>
    <row r="353" spans="1:18">
      <c r="A353" s="17">
        <v>43</v>
      </c>
      <c r="B353" s="135">
        <v>70107</v>
      </c>
      <c r="C353" s="17">
        <f t="shared" si="24"/>
        <v>7</v>
      </c>
      <c r="D353" s="14" t="str">
        <f>+VLOOKUP(C353,EstructuraCostos!$A$5:$B$146,2)</f>
        <v>Laborales y Otros</v>
      </c>
      <c r="E353" s="21">
        <f t="shared" si="27"/>
        <v>70107</v>
      </c>
      <c r="F353" s="17" t="str">
        <f>+IF(C353&gt;2,VLOOKUP(C353,EstructuraCostos!$A$65:$B$170,2),VLOOKUP(E353,EstructuraCostos!$A$5:$B$60,2))</f>
        <v>Laborales y Otros</v>
      </c>
      <c r="G353" s="17" t="str">
        <f>+VLOOKUP(B353,EstructuraCostos!$B$5:$C$146,2)</f>
        <v>Incapacidades-drogas</v>
      </c>
      <c r="H353" s="58">
        <v>43510</v>
      </c>
      <c r="I353" s="17">
        <f t="shared" si="25"/>
        <v>7</v>
      </c>
      <c r="J353" s="1" t="s">
        <v>244</v>
      </c>
      <c r="K353" s="83">
        <v>18412636</v>
      </c>
      <c r="L353" s="52">
        <v>1</v>
      </c>
      <c r="M353" s="46">
        <v>38000</v>
      </c>
      <c r="N353" s="48">
        <f t="shared" si="26"/>
        <v>38000</v>
      </c>
      <c r="O353" s="45" t="s">
        <v>536</v>
      </c>
      <c r="P353" s="45" t="s">
        <v>147</v>
      </c>
    </row>
    <row r="354" spans="1:18">
      <c r="A354" s="17">
        <v>44</v>
      </c>
      <c r="B354" s="135">
        <v>10501</v>
      </c>
      <c r="C354" s="17">
        <f t="shared" si="24"/>
        <v>1</v>
      </c>
      <c r="D354" s="14" t="str">
        <f>+VLOOKUP(C354,EstructuraCostos!$A$5:$B$146,2)</f>
        <v>Levante_y_Ceba</v>
      </c>
      <c r="E354" s="21">
        <f t="shared" si="27"/>
        <v>10500</v>
      </c>
      <c r="F354" s="17" t="str">
        <f>+IF(C354&gt;2,VLOOKUP(C354,EstructuraCostos!$A$65:$B$170,2),VLOOKUP(E354,EstructuraCostos!$A$5:$B$60,2))</f>
        <v>Movimiento_de_Ganado1</v>
      </c>
      <c r="G354" s="17" t="str">
        <f>+VLOOKUP(B354,EstructuraCostos!$B$5:$C$146,2)</f>
        <v>Manejo de Ganados</v>
      </c>
      <c r="H354" s="58">
        <v>43510</v>
      </c>
      <c r="I354" s="17">
        <f t="shared" si="25"/>
        <v>7</v>
      </c>
      <c r="J354" s="45" t="s">
        <v>245</v>
      </c>
      <c r="K354" s="51">
        <v>1023702269</v>
      </c>
      <c r="L354" s="52">
        <v>1</v>
      </c>
      <c r="M354" s="46">
        <v>38000</v>
      </c>
      <c r="N354" s="48">
        <f t="shared" si="26"/>
        <v>38000</v>
      </c>
      <c r="O354" s="45" t="s">
        <v>126</v>
      </c>
      <c r="P354" s="45" t="s">
        <v>128</v>
      </c>
    </row>
    <row r="355" spans="1:18">
      <c r="A355" s="17">
        <v>45</v>
      </c>
      <c r="B355" s="135">
        <v>10501</v>
      </c>
      <c r="C355" s="17">
        <f t="shared" si="24"/>
        <v>1</v>
      </c>
      <c r="D355" s="14" t="str">
        <f>+VLOOKUP(C355,EstructuraCostos!$A$5:$B$146,2)</f>
        <v>Levante_y_Ceba</v>
      </c>
      <c r="E355" s="21">
        <f t="shared" si="27"/>
        <v>10500</v>
      </c>
      <c r="F355" s="17" t="str">
        <f>+IF(C355&gt;2,VLOOKUP(C355,EstructuraCostos!$A$65:$B$170,2),VLOOKUP(E355,EstructuraCostos!$A$5:$B$60,2))</f>
        <v>Movimiento_de_Ganado1</v>
      </c>
      <c r="G355" s="17" t="str">
        <f>+VLOOKUP(B355,EstructuraCostos!$B$5:$C$146,2)</f>
        <v>Manejo de Ganados</v>
      </c>
      <c r="H355" s="58">
        <v>43510</v>
      </c>
      <c r="I355" s="17">
        <f t="shared" si="25"/>
        <v>7</v>
      </c>
      <c r="J355" s="45" t="s">
        <v>246</v>
      </c>
      <c r="K355" s="51">
        <v>1097399254</v>
      </c>
      <c r="L355" s="52">
        <v>1</v>
      </c>
      <c r="M355" s="46">
        <v>36000</v>
      </c>
      <c r="N355" s="48">
        <f t="shared" si="26"/>
        <v>36000</v>
      </c>
      <c r="O355" s="45" t="s">
        <v>126</v>
      </c>
      <c r="P355" s="45" t="s">
        <v>128</v>
      </c>
    </row>
    <row r="356" spans="1:18">
      <c r="A356" s="17">
        <v>46</v>
      </c>
      <c r="B356" s="135">
        <v>10501</v>
      </c>
      <c r="C356" s="17">
        <f t="shared" si="24"/>
        <v>1</v>
      </c>
      <c r="D356" s="14" t="str">
        <f>+VLOOKUP(C356,EstructuraCostos!$A$5:$B$146,2)</f>
        <v>Levante_y_Ceba</v>
      </c>
      <c r="E356" s="21">
        <f t="shared" si="27"/>
        <v>10500</v>
      </c>
      <c r="F356" s="17" t="str">
        <f>+IF(C356&gt;2,VLOOKUP(C356,EstructuraCostos!$A$65:$B$170,2),VLOOKUP(E356,EstructuraCostos!$A$5:$B$60,2))</f>
        <v>Movimiento_de_Ganado1</v>
      </c>
      <c r="G356" s="17" t="str">
        <f>+VLOOKUP(B356,EstructuraCostos!$B$5:$C$146,2)</f>
        <v>Manejo de Ganados</v>
      </c>
      <c r="H356" s="58">
        <v>43510</v>
      </c>
      <c r="I356" s="17">
        <f t="shared" si="25"/>
        <v>7</v>
      </c>
      <c r="J356" s="45" t="s">
        <v>417</v>
      </c>
      <c r="K356" s="143">
        <v>1097720182</v>
      </c>
      <c r="L356" s="52">
        <v>1</v>
      </c>
      <c r="M356" s="46">
        <v>36000</v>
      </c>
      <c r="N356" s="48">
        <f t="shared" si="26"/>
        <v>36000</v>
      </c>
      <c r="O356" s="45" t="s">
        <v>125</v>
      </c>
      <c r="P356" s="45" t="s">
        <v>128</v>
      </c>
    </row>
    <row r="357" spans="1:18">
      <c r="A357" s="17">
        <v>47</v>
      </c>
      <c r="B357" s="135">
        <v>10104</v>
      </c>
      <c r="C357" s="17">
        <f t="shared" si="24"/>
        <v>1</v>
      </c>
      <c r="D357" s="14" t="str">
        <f>+VLOOKUP(C357,EstructuraCostos!$A$5:$B$146,2)</f>
        <v>Levante_y_Ceba</v>
      </c>
      <c r="E357" s="21">
        <f t="shared" si="27"/>
        <v>10100</v>
      </c>
      <c r="F357" s="17" t="str">
        <f>+IF(C357&gt;2,VLOOKUP(C357,EstructuraCostos!$A$65:$B$170,2),VLOOKUP(E357,EstructuraCostos!$A$5:$B$60,2))</f>
        <v>Manejo_de_Suelos_y_ Praderas1</v>
      </c>
      <c r="G357" s="17" t="str">
        <f>+VLOOKUP(B357,EstructuraCostos!$B$5:$C$146,2)</f>
        <v>Fumigacion Herbicida</v>
      </c>
      <c r="H357" s="58">
        <v>43510</v>
      </c>
      <c r="I357" s="17">
        <f t="shared" si="25"/>
        <v>7</v>
      </c>
      <c r="J357" s="45" t="s">
        <v>456</v>
      </c>
      <c r="K357" s="51">
        <v>1097728610</v>
      </c>
      <c r="L357" s="52">
        <v>1</v>
      </c>
      <c r="M357" s="46">
        <v>34000</v>
      </c>
      <c r="N357" s="48">
        <f t="shared" si="26"/>
        <v>34000</v>
      </c>
      <c r="O357" s="45" t="s">
        <v>194</v>
      </c>
      <c r="P357" s="45" t="s">
        <v>561</v>
      </c>
      <c r="Q357" s="1" t="s">
        <v>132</v>
      </c>
      <c r="R357" s="137" t="s">
        <v>537</v>
      </c>
    </row>
    <row r="358" spans="1:18">
      <c r="A358" s="17">
        <v>48</v>
      </c>
      <c r="C358" s="17"/>
      <c r="F358" s="17"/>
      <c r="G358" s="17" t="e">
        <f>+VLOOKUP(B358,EstructuraCostos!$B$5:$C$146,2)</f>
        <v>#N/A</v>
      </c>
      <c r="H358" s="58">
        <v>43510</v>
      </c>
      <c r="I358" s="17">
        <f>+WEEKNUM(H358,2)</f>
        <v>7</v>
      </c>
      <c r="J358" s="45" t="s">
        <v>287</v>
      </c>
      <c r="M358" s="186" t="s">
        <v>558</v>
      </c>
      <c r="N358" s="48"/>
      <c r="P358" s="45" t="s">
        <v>560</v>
      </c>
    </row>
    <row r="359" spans="1:18">
      <c r="A359" s="17">
        <v>50</v>
      </c>
      <c r="C359" s="17"/>
      <c r="F359" s="17"/>
      <c r="G359" s="17" t="e">
        <f>+VLOOKUP(B359,EstructuraCostos!$B$5:$C$146,2)</f>
        <v>#N/A</v>
      </c>
      <c r="H359" s="58">
        <v>43510</v>
      </c>
      <c r="I359" s="17">
        <f>+WEEKNUM(H359,2)</f>
        <v>7</v>
      </c>
      <c r="J359" s="45" t="s">
        <v>287</v>
      </c>
      <c r="M359" s="186" t="s">
        <v>559</v>
      </c>
      <c r="N359" s="48"/>
      <c r="P359" s="45" t="s">
        <v>170</v>
      </c>
    </row>
    <row r="360" spans="1:18">
      <c r="A360" s="17">
        <v>51</v>
      </c>
      <c r="C360" s="17">
        <f t="shared" si="24"/>
        <v>0</v>
      </c>
      <c r="D360" s="14" t="e">
        <f>+VLOOKUP(C360,EstructuraCostos!$A$5:$B$146,2)</f>
        <v>#N/A</v>
      </c>
      <c r="E360" s="21">
        <f t="shared" si="27"/>
        <v>0</v>
      </c>
      <c r="F360" s="17" t="e">
        <f>+IF(C360&gt;2,VLOOKUP(C360,EstructuraCostos!$A$65:$B$170,2),VLOOKUP(E360,EstructuraCostos!$A$5:$B$60,2))</f>
        <v>#N/A</v>
      </c>
      <c r="G360" s="17" t="e">
        <f>+VLOOKUP(B360,EstructuraCostos!$B$5:$C$146,2)</f>
        <v>#N/A</v>
      </c>
      <c r="H360" s="58">
        <v>43510</v>
      </c>
      <c r="I360" s="17">
        <f t="shared" si="25"/>
        <v>7</v>
      </c>
      <c r="J360" s="45" t="s">
        <v>260</v>
      </c>
      <c r="K360" s="275"/>
      <c r="M360" s="186" t="s">
        <v>261</v>
      </c>
      <c r="N360" s="48"/>
      <c r="O360" s="45" t="s">
        <v>556</v>
      </c>
      <c r="P360" s="45" t="s">
        <v>142</v>
      </c>
      <c r="Q360" s="1" t="s">
        <v>132</v>
      </c>
      <c r="R360" s="137" t="s">
        <v>131</v>
      </c>
    </row>
    <row r="361" spans="1:18">
      <c r="A361" s="17">
        <v>52</v>
      </c>
      <c r="C361" s="17">
        <f t="shared" si="24"/>
        <v>0</v>
      </c>
      <c r="D361" s="14" t="e">
        <f>+VLOOKUP(C361,EstructuraCostos!$A$5:$B$146,2)</f>
        <v>#N/A</v>
      </c>
      <c r="E361" s="21">
        <f t="shared" si="27"/>
        <v>0</v>
      </c>
      <c r="F361" s="17" t="e">
        <f>+IF(C361&gt;2,VLOOKUP(C361,EstructuraCostos!$A$65:$B$170,2),VLOOKUP(E361,EstructuraCostos!$A$5:$B$60,2))</f>
        <v>#N/A</v>
      </c>
      <c r="G361" s="17" t="e">
        <f>+VLOOKUP(B361,EstructuraCostos!$B$5:$C$146,2)</f>
        <v>#N/A</v>
      </c>
      <c r="H361" s="58">
        <v>43510</v>
      </c>
      <c r="I361" s="17">
        <f t="shared" si="25"/>
        <v>7</v>
      </c>
      <c r="J361" s="45" t="s">
        <v>260</v>
      </c>
      <c r="K361" s="275"/>
      <c r="L361" s="52">
        <v>500</v>
      </c>
      <c r="M361" s="186" t="s">
        <v>261</v>
      </c>
      <c r="N361" s="48"/>
      <c r="O361" s="45" t="s">
        <v>556</v>
      </c>
      <c r="P361" s="45" t="s">
        <v>484</v>
      </c>
      <c r="Q361" s="1" t="s">
        <v>130</v>
      </c>
      <c r="R361" s="137" t="s">
        <v>131</v>
      </c>
    </row>
    <row r="362" spans="1:18">
      <c r="A362" s="17">
        <v>53</v>
      </c>
      <c r="C362" s="17">
        <f t="shared" si="24"/>
        <v>0</v>
      </c>
      <c r="D362" s="14" t="e">
        <f>+VLOOKUP(C362,EstructuraCostos!$A$5:$B$146,2)</f>
        <v>#N/A</v>
      </c>
      <c r="E362" s="21">
        <f t="shared" si="27"/>
        <v>0</v>
      </c>
      <c r="F362" s="17" t="e">
        <f>+IF(C362&gt;2,VLOOKUP(C362,EstructuraCostos!$A$65:$B$170,2),VLOOKUP(E362,EstructuraCostos!$A$5:$B$60,2))</f>
        <v>#N/A</v>
      </c>
      <c r="G362" s="17" t="e">
        <f>+VLOOKUP(B362,EstructuraCostos!$B$5:$C$146,2)</f>
        <v>#N/A</v>
      </c>
      <c r="H362" s="58">
        <v>43510</v>
      </c>
      <c r="I362" s="17">
        <f>+WEEKNUM(H362,2)</f>
        <v>7</v>
      </c>
      <c r="J362" s="45" t="s">
        <v>260</v>
      </c>
      <c r="L362" s="52">
        <v>240</v>
      </c>
      <c r="M362" s="186" t="s">
        <v>261</v>
      </c>
      <c r="N362" s="48"/>
      <c r="O362" s="45" t="s">
        <v>194</v>
      </c>
      <c r="P362" s="45" t="s">
        <v>561</v>
      </c>
      <c r="Q362" s="1" t="s">
        <v>132</v>
      </c>
      <c r="R362" s="137" t="s">
        <v>537</v>
      </c>
    </row>
    <row r="363" spans="1:18">
      <c r="A363" s="17">
        <v>54</v>
      </c>
      <c r="B363" s="135">
        <v>50103</v>
      </c>
      <c r="C363" s="17">
        <f t="shared" si="24"/>
        <v>5</v>
      </c>
      <c r="D363" s="14" t="str">
        <f>+VLOOKUP(C363,EstructuraCostos!$A$5:$B$146,2)</f>
        <v>Generales</v>
      </c>
      <c r="E363" s="21">
        <f t="shared" si="27"/>
        <v>50103</v>
      </c>
      <c r="F363" s="17" t="str">
        <f>+IF(C363&gt;2,VLOOKUP(C363,EstructuraCostos!$A$65:$B$170,2),VLOOKUP(E363,EstructuraCostos!$A$5:$B$60,2))</f>
        <v>Generales</v>
      </c>
      <c r="G363" s="17" t="str">
        <f>+VLOOKUP(B363,EstructuraCostos!$B$5:$C$146,2)</f>
        <v xml:space="preserve">Mantenimiento Cercos </v>
      </c>
      <c r="H363" s="58">
        <v>43511</v>
      </c>
      <c r="I363" s="17">
        <f t="shared" si="25"/>
        <v>7</v>
      </c>
      <c r="J363" s="84" t="s">
        <v>241</v>
      </c>
      <c r="K363" s="143">
        <v>4736932</v>
      </c>
      <c r="L363" s="52">
        <v>1</v>
      </c>
      <c r="M363" s="46">
        <v>34000</v>
      </c>
      <c r="N363" s="48">
        <f t="shared" si="26"/>
        <v>34000</v>
      </c>
      <c r="O363" s="45" t="s">
        <v>138</v>
      </c>
      <c r="P363" s="45" t="s">
        <v>484</v>
      </c>
    </row>
    <row r="364" spans="1:18">
      <c r="A364" s="17">
        <v>55</v>
      </c>
      <c r="B364" s="135">
        <v>10104</v>
      </c>
      <c r="C364" s="17">
        <f t="shared" si="24"/>
        <v>1</v>
      </c>
      <c r="D364" s="14" t="str">
        <f>+VLOOKUP(C364,EstructuraCostos!$A$5:$B$146,2)</f>
        <v>Levante_y_Ceba</v>
      </c>
      <c r="E364" s="21">
        <f t="shared" si="27"/>
        <v>10100</v>
      </c>
      <c r="F364" s="17" t="str">
        <f>+IF(C364&gt;2,VLOOKUP(C364,EstructuraCostos!$A$65:$B$170,2),VLOOKUP(E364,EstructuraCostos!$A$5:$B$60,2))</f>
        <v>Manejo_de_Suelos_y_ Praderas1</v>
      </c>
      <c r="G364" s="17" t="str">
        <f>+VLOOKUP(B364,EstructuraCostos!$B$5:$C$146,2)</f>
        <v>Fumigacion Herbicida</v>
      </c>
      <c r="H364" s="58">
        <v>43511</v>
      </c>
      <c r="I364" s="17">
        <f t="shared" si="25"/>
        <v>7</v>
      </c>
      <c r="J364" s="84" t="s">
        <v>242</v>
      </c>
      <c r="K364" s="83">
        <v>4335739</v>
      </c>
      <c r="L364" s="52">
        <v>1</v>
      </c>
      <c r="M364" s="46">
        <v>34000</v>
      </c>
      <c r="N364" s="48">
        <f t="shared" si="26"/>
        <v>34000</v>
      </c>
      <c r="O364" s="45" t="s">
        <v>194</v>
      </c>
      <c r="P364" s="45" t="s">
        <v>562</v>
      </c>
      <c r="Q364" s="1" t="s">
        <v>132</v>
      </c>
      <c r="R364" s="137" t="s">
        <v>537</v>
      </c>
    </row>
    <row r="365" spans="1:18">
      <c r="A365" s="17">
        <v>56</v>
      </c>
      <c r="B365" s="135">
        <v>10101</v>
      </c>
      <c r="C365" s="17">
        <f t="shared" si="24"/>
        <v>1</v>
      </c>
      <c r="D365" s="14" t="str">
        <f>+VLOOKUP(C365,EstructuraCostos!$A$5:$B$146,2)</f>
        <v>Levante_y_Ceba</v>
      </c>
      <c r="E365" s="21">
        <f t="shared" si="27"/>
        <v>10100</v>
      </c>
      <c r="F365" s="17" t="str">
        <f>+IF(C365&gt;2,VLOOKUP(C365,EstructuraCostos!$A$65:$B$170,2),VLOOKUP(E365,EstructuraCostos!$A$5:$B$60,2))</f>
        <v>Manejo_de_Suelos_y_ Praderas1</v>
      </c>
      <c r="G365" s="17" t="str">
        <f>+VLOOKUP(B365,EstructuraCostos!$B$5:$C$146,2)</f>
        <v>Fumigacion Matamalezas</v>
      </c>
      <c r="H365" s="58">
        <v>43511</v>
      </c>
      <c r="I365" s="17">
        <f t="shared" si="25"/>
        <v>7</v>
      </c>
      <c r="J365" s="1" t="s">
        <v>243</v>
      </c>
      <c r="K365" s="83">
        <v>3663605</v>
      </c>
      <c r="L365" s="52">
        <v>1</v>
      </c>
      <c r="M365" s="46">
        <v>34000</v>
      </c>
      <c r="N365" s="48">
        <f t="shared" si="26"/>
        <v>34000</v>
      </c>
      <c r="O365" s="45" t="s">
        <v>556</v>
      </c>
      <c r="P365" s="45" t="s">
        <v>142</v>
      </c>
      <c r="Q365" s="1" t="s">
        <v>132</v>
      </c>
      <c r="R365" s="137" t="s">
        <v>131</v>
      </c>
    </row>
    <row r="366" spans="1:18">
      <c r="A366" s="17">
        <v>57</v>
      </c>
      <c r="B366" s="135">
        <v>90101</v>
      </c>
      <c r="C366" s="17">
        <f t="shared" si="24"/>
        <v>9</v>
      </c>
      <c r="D366" s="14" t="str">
        <f>+VLOOKUP(C366,EstructuraCostos!$A$5:$B$146,2)</f>
        <v>Hacienda</v>
      </c>
      <c r="E366" s="21">
        <f t="shared" si="27"/>
        <v>90101</v>
      </c>
      <c r="F366" s="17" t="str">
        <f>+IF(C366&gt;2,VLOOKUP(C366,EstructuraCostos!$A$65:$B$170,2),VLOOKUP(E366,EstructuraCostos!$A$5:$B$60,2))</f>
        <v>Hacienda</v>
      </c>
      <c r="G366" s="17" t="str">
        <f>+VLOOKUP(B366,EstructuraCostos!$B$5:$C$146,2)</f>
        <v>Salarios</v>
      </c>
      <c r="H366" s="58">
        <v>43511</v>
      </c>
      <c r="I366" s="17">
        <f t="shared" si="25"/>
        <v>7</v>
      </c>
      <c r="J366" s="1" t="s">
        <v>244</v>
      </c>
      <c r="K366" s="83">
        <v>18412636</v>
      </c>
      <c r="L366" s="52">
        <v>1</v>
      </c>
      <c r="M366" s="46">
        <v>38000</v>
      </c>
      <c r="N366" s="48">
        <f t="shared" si="26"/>
        <v>38000</v>
      </c>
      <c r="O366" s="45" t="s">
        <v>153</v>
      </c>
      <c r="P366" s="45" t="s">
        <v>147</v>
      </c>
    </row>
    <row r="367" spans="1:18">
      <c r="A367" s="17">
        <v>58</v>
      </c>
      <c r="B367" s="135">
        <v>10501</v>
      </c>
      <c r="C367" s="17">
        <f t="shared" si="24"/>
        <v>1</v>
      </c>
      <c r="D367" s="14" t="str">
        <f>+VLOOKUP(C367,EstructuraCostos!$A$5:$B$146,2)</f>
        <v>Levante_y_Ceba</v>
      </c>
      <c r="E367" s="21">
        <f t="shared" si="27"/>
        <v>10500</v>
      </c>
      <c r="F367" s="17" t="str">
        <f>+IF(C367&gt;2,VLOOKUP(C367,EstructuraCostos!$A$65:$B$170,2),VLOOKUP(E367,EstructuraCostos!$A$5:$B$60,2))</f>
        <v>Movimiento_de_Ganado1</v>
      </c>
      <c r="G367" s="17" t="str">
        <f>+VLOOKUP(B367,EstructuraCostos!$B$5:$C$146,2)</f>
        <v>Manejo de Ganados</v>
      </c>
      <c r="H367" s="58">
        <v>43511</v>
      </c>
      <c r="I367" s="17">
        <f t="shared" si="25"/>
        <v>7</v>
      </c>
      <c r="J367" s="45" t="s">
        <v>245</v>
      </c>
      <c r="K367" s="51">
        <v>1023702269</v>
      </c>
      <c r="L367" s="52">
        <v>1</v>
      </c>
      <c r="M367" s="46">
        <v>38000</v>
      </c>
      <c r="N367" s="48">
        <f t="shared" si="26"/>
        <v>38000</v>
      </c>
      <c r="O367" s="45" t="s">
        <v>126</v>
      </c>
      <c r="P367" s="45" t="s">
        <v>128</v>
      </c>
    </row>
    <row r="368" spans="1:18">
      <c r="A368" s="17">
        <v>59</v>
      </c>
      <c r="B368" s="135">
        <v>10501</v>
      </c>
      <c r="C368" s="17">
        <f t="shared" si="24"/>
        <v>1</v>
      </c>
      <c r="D368" s="14" t="str">
        <f>+VLOOKUP(C368,EstructuraCostos!$A$5:$B$146,2)</f>
        <v>Levante_y_Ceba</v>
      </c>
      <c r="E368" s="21">
        <f t="shared" si="27"/>
        <v>10500</v>
      </c>
      <c r="F368" s="17" t="str">
        <f>+IF(C368&gt;2,VLOOKUP(C368,EstructuraCostos!$A$65:$B$170,2),VLOOKUP(E368,EstructuraCostos!$A$5:$B$60,2))</f>
        <v>Movimiento_de_Ganado1</v>
      </c>
      <c r="G368" s="17" t="str">
        <f>+VLOOKUP(B368,EstructuraCostos!$B$5:$C$146,2)</f>
        <v>Manejo de Ganados</v>
      </c>
      <c r="H368" s="58">
        <v>43511</v>
      </c>
      <c r="I368" s="17">
        <f t="shared" si="25"/>
        <v>7</v>
      </c>
      <c r="J368" s="45" t="s">
        <v>246</v>
      </c>
      <c r="K368" s="51">
        <v>1097399254</v>
      </c>
      <c r="L368" s="52">
        <v>1</v>
      </c>
      <c r="M368" s="46">
        <v>36000</v>
      </c>
      <c r="N368" s="48">
        <f t="shared" si="26"/>
        <v>36000</v>
      </c>
      <c r="O368" s="45" t="s">
        <v>125</v>
      </c>
      <c r="P368" s="45" t="s">
        <v>128</v>
      </c>
    </row>
    <row r="369" spans="1:18">
      <c r="A369" s="17">
        <v>60</v>
      </c>
      <c r="B369" s="135">
        <v>50104</v>
      </c>
      <c r="C369" s="17">
        <f t="shared" si="24"/>
        <v>5</v>
      </c>
      <c r="D369" s="14" t="str">
        <f>+VLOOKUP(C369,EstructuraCostos!$A$5:$B$146,2)</f>
        <v>Generales</v>
      </c>
      <c r="E369" s="21">
        <f t="shared" si="27"/>
        <v>50104</v>
      </c>
      <c r="F369" s="17" t="str">
        <f>+IF(C369&gt;2,VLOOKUP(C369,EstructuraCostos!$A$65:$B$170,2),VLOOKUP(E369,EstructuraCostos!$A$5:$B$60,2))</f>
        <v>Generales</v>
      </c>
      <c r="G369" s="17" t="str">
        <f>+VLOOKUP(B369,EstructuraCostos!$B$5:$C$146,2)</f>
        <v>Mantenimiento Acueducto y Aguas</v>
      </c>
      <c r="H369" s="58">
        <v>43511</v>
      </c>
      <c r="I369" s="17">
        <f t="shared" si="25"/>
        <v>7</v>
      </c>
      <c r="J369" s="45" t="s">
        <v>417</v>
      </c>
      <c r="K369" s="143">
        <v>1097720182</v>
      </c>
      <c r="L369" s="52">
        <v>1</v>
      </c>
      <c r="M369" s="46">
        <v>36000</v>
      </c>
      <c r="N369" s="48">
        <f t="shared" si="26"/>
        <v>36000</v>
      </c>
      <c r="O369" s="45" t="s">
        <v>151</v>
      </c>
      <c r="P369" s="45" t="s">
        <v>125</v>
      </c>
    </row>
    <row r="370" spans="1:18">
      <c r="A370" s="17">
        <v>61</v>
      </c>
      <c r="B370" s="135">
        <v>10104</v>
      </c>
      <c r="C370" s="17">
        <f t="shared" si="24"/>
        <v>1</v>
      </c>
      <c r="D370" s="14" t="str">
        <f>+VLOOKUP(C370,EstructuraCostos!$A$5:$B$146,2)</f>
        <v>Levante_y_Ceba</v>
      </c>
      <c r="E370" s="21">
        <f t="shared" si="27"/>
        <v>10100</v>
      </c>
      <c r="F370" s="17" t="str">
        <f>+IF(C370&gt;2,VLOOKUP(C370,EstructuraCostos!$A$65:$B$170,2),VLOOKUP(E370,EstructuraCostos!$A$5:$B$60,2))</f>
        <v>Manejo_de_Suelos_y_ Praderas1</v>
      </c>
      <c r="G370" s="17" t="str">
        <f>+VLOOKUP(B370,EstructuraCostos!$B$5:$C$146,2)</f>
        <v>Fumigacion Herbicida</v>
      </c>
      <c r="H370" s="58">
        <v>43511</v>
      </c>
      <c r="I370" s="17">
        <f t="shared" si="25"/>
        <v>7</v>
      </c>
      <c r="J370" s="45" t="s">
        <v>456</v>
      </c>
      <c r="K370" s="51">
        <v>1097728610</v>
      </c>
      <c r="L370" s="52">
        <v>1</v>
      </c>
      <c r="M370" s="46">
        <v>34000</v>
      </c>
      <c r="N370" s="48">
        <f t="shared" si="26"/>
        <v>34000</v>
      </c>
      <c r="O370" s="45" t="s">
        <v>194</v>
      </c>
      <c r="P370" s="45" t="s">
        <v>562</v>
      </c>
      <c r="Q370" s="1" t="s">
        <v>132</v>
      </c>
      <c r="R370" s="137" t="s">
        <v>537</v>
      </c>
    </row>
    <row r="371" spans="1:18">
      <c r="A371" s="17">
        <v>64</v>
      </c>
      <c r="C371" s="17">
        <f t="shared" si="24"/>
        <v>0</v>
      </c>
      <c r="D371" s="14" t="e">
        <f>+VLOOKUP(C371,EstructuraCostos!$A$5:$B$146,2)</f>
        <v>#N/A</v>
      </c>
      <c r="E371" s="21">
        <f t="shared" si="27"/>
        <v>0</v>
      </c>
      <c r="F371" s="17" t="e">
        <f>+IF(C371&gt;2,VLOOKUP(C371,EstructuraCostos!$A$65:$B$170,2),VLOOKUP(E371,EstructuraCostos!$A$5:$B$60,2))</f>
        <v>#N/A</v>
      </c>
      <c r="G371" s="17" t="e">
        <f>+VLOOKUP(B371,EstructuraCostos!$B$5:$C$146,2)</f>
        <v>#N/A</v>
      </c>
      <c r="H371" s="58">
        <v>43511</v>
      </c>
      <c r="I371" s="17">
        <f t="shared" si="25"/>
        <v>7</v>
      </c>
      <c r="J371" s="45" t="s">
        <v>260</v>
      </c>
      <c r="K371" s="275"/>
      <c r="L371" s="52">
        <v>180</v>
      </c>
      <c r="M371" s="186" t="s">
        <v>261</v>
      </c>
      <c r="N371" s="48"/>
      <c r="O371" s="45" t="s">
        <v>176</v>
      </c>
      <c r="P371" s="45" t="s">
        <v>142</v>
      </c>
      <c r="Q371" s="1" t="s">
        <v>132</v>
      </c>
      <c r="R371" s="137" t="s">
        <v>131</v>
      </c>
    </row>
    <row r="372" spans="1:18">
      <c r="A372" s="17">
        <v>65</v>
      </c>
      <c r="C372" s="17">
        <f t="shared" si="24"/>
        <v>0</v>
      </c>
      <c r="D372" s="14" t="e">
        <f>+VLOOKUP(C372,EstructuraCostos!$A$5:$B$146,2)</f>
        <v>#N/A</v>
      </c>
      <c r="E372" s="21">
        <f t="shared" si="27"/>
        <v>0</v>
      </c>
      <c r="F372" s="17" t="e">
        <f>+IF(C372&gt;2,VLOOKUP(C372,EstructuraCostos!$A$65:$B$170,2),VLOOKUP(E372,EstructuraCostos!$A$5:$B$60,2))</f>
        <v>#N/A</v>
      </c>
      <c r="G372" s="17" t="e">
        <f>+VLOOKUP(B372,EstructuraCostos!$B$5:$C$146,2)</f>
        <v>#N/A</v>
      </c>
      <c r="H372" s="58">
        <v>43511</v>
      </c>
      <c r="I372" s="17">
        <f t="shared" si="25"/>
        <v>7</v>
      </c>
      <c r="J372" s="45" t="s">
        <v>260</v>
      </c>
      <c r="K372" s="275"/>
      <c r="M372" s="186" t="s">
        <v>261</v>
      </c>
      <c r="N372" s="48"/>
      <c r="O372" s="45" t="s">
        <v>194</v>
      </c>
      <c r="P372" s="45" t="s">
        <v>561</v>
      </c>
      <c r="Q372" s="1" t="s">
        <v>132</v>
      </c>
      <c r="R372" s="137" t="s">
        <v>537</v>
      </c>
    </row>
    <row r="373" spans="1:18">
      <c r="A373" s="17">
        <v>66</v>
      </c>
      <c r="B373" s="135">
        <v>10101</v>
      </c>
      <c r="C373" s="17">
        <f t="shared" si="24"/>
        <v>1</v>
      </c>
      <c r="D373" s="14" t="str">
        <f>+VLOOKUP(C373,EstructuraCostos!$A$5:$B$146,2)</f>
        <v>Levante_y_Ceba</v>
      </c>
      <c r="E373" s="21">
        <f t="shared" si="27"/>
        <v>10100</v>
      </c>
      <c r="F373" s="17" t="str">
        <f>+IF(C373&gt;2,VLOOKUP(C373,EstructuraCostos!$A$65:$B$170,2),VLOOKUP(E373,EstructuraCostos!$A$5:$B$60,2))</f>
        <v>Manejo_de_Suelos_y_ Praderas1</v>
      </c>
      <c r="G373" s="17" t="str">
        <f>+VLOOKUP(B373,EstructuraCostos!$B$5:$C$146,2)</f>
        <v>Fumigacion Matamalezas</v>
      </c>
      <c r="H373" s="58">
        <v>43512</v>
      </c>
      <c r="I373" s="17">
        <f t="shared" si="25"/>
        <v>7</v>
      </c>
      <c r="J373" s="84" t="s">
        <v>241</v>
      </c>
      <c r="K373" s="143">
        <v>4736932</v>
      </c>
      <c r="L373" s="52">
        <v>1</v>
      </c>
      <c r="M373" s="46">
        <v>34000</v>
      </c>
      <c r="N373" s="48">
        <f t="shared" si="26"/>
        <v>34000</v>
      </c>
      <c r="O373" s="45" t="s">
        <v>176</v>
      </c>
      <c r="P373" s="45" t="s">
        <v>484</v>
      </c>
      <c r="Q373" s="1" t="s">
        <v>130</v>
      </c>
      <c r="R373" s="137" t="s">
        <v>131</v>
      </c>
    </row>
    <row r="374" spans="1:18">
      <c r="A374" s="17">
        <v>67</v>
      </c>
      <c r="B374" s="135">
        <v>10104</v>
      </c>
      <c r="C374" s="17">
        <f t="shared" si="24"/>
        <v>1</v>
      </c>
      <c r="D374" s="14" t="str">
        <f>+VLOOKUP(C374,EstructuraCostos!$A$5:$B$146,2)</f>
        <v>Levante_y_Ceba</v>
      </c>
      <c r="E374" s="21">
        <f t="shared" si="27"/>
        <v>10100</v>
      </c>
      <c r="F374" s="17" t="str">
        <f>+IF(C374&gt;2,VLOOKUP(C374,EstructuraCostos!$A$65:$B$170,2),VLOOKUP(E374,EstructuraCostos!$A$5:$B$60,2))</f>
        <v>Manejo_de_Suelos_y_ Praderas1</v>
      </c>
      <c r="G374" s="17" t="str">
        <f>+VLOOKUP(B374,EstructuraCostos!$B$5:$C$146,2)</f>
        <v>Fumigacion Herbicida</v>
      </c>
      <c r="H374" s="58">
        <v>43512</v>
      </c>
      <c r="I374" s="17">
        <f t="shared" si="25"/>
        <v>7</v>
      </c>
      <c r="J374" s="84" t="s">
        <v>242</v>
      </c>
      <c r="K374" s="83">
        <v>4335739</v>
      </c>
      <c r="L374" s="52">
        <v>1</v>
      </c>
      <c r="M374" s="46">
        <v>34000</v>
      </c>
      <c r="N374" s="48">
        <f t="shared" si="26"/>
        <v>34000</v>
      </c>
      <c r="O374" s="45" t="s">
        <v>194</v>
      </c>
      <c r="P374" s="45" t="s">
        <v>563</v>
      </c>
      <c r="Q374" s="1" t="s">
        <v>132</v>
      </c>
      <c r="R374" s="137" t="s">
        <v>537</v>
      </c>
    </row>
    <row r="375" spans="1:18">
      <c r="A375" s="17">
        <v>60</v>
      </c>
      <c r="B375" s="135">
        <v>10101</v>
      </c>
      <c r="C375" s="17">
        <f t="shared" si="24"/>
        <v>1</v>
      </c>
      <c r="D375" s="14" t="str">
        <f>+VLOOKUP(C375,EstructuraCostos!$A$5:$B$146,2)</f>
        <v>Levante_y_Ceba</v>
      </c>
      <c r="E375" s="21">
        <f t="shared" si="27"/>
        <v>10100</v>
      </c>
      <c r="F375" s="17" t="str">
        <f>+IF(C375&gt;2,VLOOKUP(C375,EstructuraCostos!$A$65:$B$170,2),VLOOKUP(E375,EstructuraCostos!$A$5:$B$60,2))</f>
        <v>Manejo_de_Suelos_y_ Praderas1</v>
      </c>
      <c r="G375" s="17" t="str">
        <f>+VLOOKUP(B375,EstructuraCostos!$B$5:$C$146,2)</f>
        <v>Fumigacion Matamalezas</v>
      </c>
      <c r="H375" s="58">
        <v>43512</v>
      </c>
      <c r="I375" s="17">
        <f t="shared" si="25"/>
        <v>7</v>
      </c>
      <c r="J375" s="1" t="s">
        <v>243</v>
      </c>
      <c r="K375" s="83">
        <v>3663605</v>
      </c>
      <c r="L375" s="52">
        <v>1</v>
      </c>
      <c r="M375" s="46">
        <v>34000</v>
      </c>
      <c r="N375" s="48">
        <f t="shared" si="26"/>
        <v>34000</v>
      </c>
      <c r="O375" s="45" t="s">
        <v>176</v>
      </c>
      <c r="P375" s="45" t="s">
        <v>564</v>
      </c>
      <c r="Q375" s="1" t="s">
        <v>132</v>
      </c>
      <c r="R375" s="137" t="s">
        <v>565</v>
      </c>
    </row>
    <row r="376" spans="1:18">
      <c r="A376" s="17">
        <v>61</v>
      </c>
      <c r="B376" s="135">
        <v>90101</v>
      </c>
      <c r="C376" s="17">
        <f t="shared" si="24"/>
        <v>9</v>
      </c>
      <c r="D376" s="14" t="str">
        <f>+VLOOKUP(C376,EstructuraCostos!$A$5:$B$146,2)</f>
        <v>Hacienda</v>
      </c>
      <c r="E376" s="21">
        <f t="shared" si="27"/>
        <v>90101</v>
      </c>
      <c r="F376" s="17" t="str">
        <f>+IF(C376&gt;2,VLOOKUP(C376,EstructuraCostos!$A$65:$B$170,2),VLOOKUP(E376,EstructuraCostos!$A$5:$B$60,2))</f>
        <v>Hacienda</v>
      </c>
      <c r="G376" s="17" t="str">
        <f>+VLOOKUP(B376,EstructuraCostos!$B$5:$C$146,2)</f>
        <v>Salarios</v>
      </c>
      <c r="H376" s="58">
        <v>43512</v>
      </c>
      <c r="I376" s="17">
        <f t="shared" si="25"/>
        <v>7</v>
      </c>
      <c r="J376" s="1" t="s">
        <v>244</v>
      </c>
      <c r="K376" s="83">
        <v>18412636</v>
      </c>
      <c r="L376" s="52">
        <v>1</v>
      </c>
      <c r="M376" s="46">
        <v>38000</v>
      </c>
      <c r="N376" s="48">
        <f t="shared" si="26"/>
        <v>38000</v>
      </c>
      <c r="O376" s="45" t="s">
        <v>153</v>
      </c>
      <c r="P376" s="45" t="s">
        <v>147</v>
      </c>
    </row>
    <row r="377" spans="1:18">
      <c r="A377" s="17">
        <v>62</v>
      </c>
      <c r="B377" s="135">
        <v>10501</v>
      </c>
      <c r="C377" s="17">
        <f t="shared" si="24"/>
        <v>1</v>
      </c>
      <c r="D377" s="14" t="str">
        <f>+VLOOKUP(C377,EstructuraCostos!$A$5:$B$146,2)</f>
        <v>Levante_y_Ceba</v>
      </c>
      <c r="E377" s="21">
        <f t="shared" si="27"/>
        <v>10500</v>
      </c>
      <c r="F377" s="17" t="str">
        <f>+IF(C377&gt;2,VLOOKUP(C377,EstructuraCostos!$A$65:$B$170,2),VLOOKUP(E377,EstructuraCostos!$A$5:$B$60,2))</f>
        <v>Movimiento_de_Ganado1</v>
      </c>
      <c r="G377" s="17" t="str">
        <f>+VLOOKUP(B377,EstructuraCostos!$B$5:$C$146,2)</f>
        <v>Manejo de Ganados</v>
      </c>
      <c r="H377" s="58">
        <v>43512</v>
      </c>
      <c r="I377" s="17">
        <f t="shared" si="25"/>
        <v>7</v>
      </c>
      <c r="J377" s="45" t="s">
        <v>245</v>
      </c>
      <c r="K377" s="51">
        <v>1023702269</v>
      </c>
      <c r="L377" s="52">
        <v>1</v>
      </c>
      <c r="M377" s="46">
        <v>38000</v>
      </c>
      <c r="N377" s="48">
        <f t="shared" si="26"/>
        <v>38000</v>
      </c>
      <c r="O377" s="45" t="s">
        <v>126</v>
      </c>
      <c r="P377" s="45" t="s">
        <v>128</v>
      </c>
    </row>
    <row r="378" spans="1:18">
      <c r="A378" s="17">
        <v>63</v>
      </c>
      <c r="B378" s="135">
        <v>10501</v>
      </c>
      <c r="C378" s="17">
        <f t="shared" si="24"/>
        <v>1</v>
      </c>
      <c r="D378" s="14" t="str">
        <f>+VLOOKUP(C378,EstructuraCostos!$A$5:$B$146,2)</f>
        <v>Levante_y_Ceba</v>
      </c>
      <c r="E378" s="21">
        <f t="shared" si="27"/>
        <v>10500</v>
      </c>
      <c r="F378" s="17" t="str">
        <f>+IF(C378&gt;2,VLOOKUP(C378,EstructuraCostos!$A$65:$B$170,2),VLOOKUP(E378,EstructuraCostos!$A$5:$B$60,2))</f>
        <v>Movimiento_de_Ganado1</v>
      </c>
      <c r="G378" s="17" t="str">
        <f>+VLOOKUP(B378,EstructuraCostos!$B$5:$C$146,2)</f>
        <v>Manejo de Ganados</v>
      </c>
      <c r="H378" s="58">
        <v>43512</v>
      </c>
      <c r="I378" s="17">
        <f t="shared" si="25"/>
        <v>7</v>
      </c>
      <c r="J378" s="45" t="s">
        <v>246</v>
      </c>
      <c r="K378" s="51">
        <v>1097399254</v>
      </c>
      <c r="L378" s="52">
        <v>1</v>
      </c>
      <c r="M378" s="46">
        <v>36000</v>
      </c>
      <c r="N378" s="48">
        <f t="shared" si="26"/>
        <v>36000</v>
      </c>
      <c r="O378" s="45" t="s">
        <v>125</v>
      </c>
      <c r="P378" s="45" t="s">
        <v>128</v>
      </c>
    </row>
    <row r="379" spans="1:18">
      <c r="A379" s="17">
        <v>64</v>
      </c>
      <c r="B379" s="135">
        <v>50104</v>
      </c>
      <c r="C379" s="17">
        <f t="shared" si="24"/>
        <v>5</v>
      </c>
      <c r="D379" s="14" t="str">
        <f>+VLOOKUP(C379,EstructuraCostos!$A$5:$B$146,2)</f>
        <v>Generales</v>
      </c>
      <c r="E379" s="21">
        <f t="shared" si="27"/>
        <v>50104</v>
      </c>
      <c r="F379" s="17" t="str">
        <f>+IF(C379&gt;2,VLOOKUP(C379,EstructuraCostos!$A$65:$B$170,2),VLOOKUP(E379,EstructuraCostos!$A$5:$B$60,2))</f>
        <v>Generales</v>
      </c>
      <c r="G379" s="17" t="str">
        <f>+VLOOKUP(B379,EstructuraCostos!$B$5:$C$146,2)</f>
        <v>Mantenimiento Acueducto y Aguas</v>
      </c>
      <c r="H379" s="58">
        <v>43512</v>
      </c>
      <c r="I379" s="17">
        <f t="shared" si="25"/>
        <v>7</v>
      </c>
      <c r="J379" s="45" t="s">
        <v>417</v>
      </c>
      <c r="K379" s="143">
        <v>1097720182</v>
      </c>
      <c r="L379" s="52">
        <v>1</v>
      </c>
      <c r="M379" s="46">
        <v>36000</v>
      </c>
      <c r="N379" s="48">
        <f t="shared" si="26"/>
        <v>36000</v>
      </c>
      <c r="O379" s="45" t="s">
        <v>151</v>
      </c>
      <c r="P379" s="45" t="s">
        <v>125</v>
      </c>
    </row>
    <row r="380" spans="1:18">
      <c r="A380" s="17">
        <v>65</v>
      </c>
      <c r="B380" s="135">
        <v>10104</v>
      </c>
      <c r="C380" s="17">
        <f t="shared" si="24"/>
        <v>1</v>
      </c>
      <c r="D380" s="14" t="str">
        <f>+VLOOKUP(C380,EstructuraCostos!$A$5:$B$146,2)</f>
        <v>Levante_y_Ceba</v>
      </c>
      <c r="E380" s="21">
        <f t="shared" si="27"/>
        <v>10100</v>
      </c>
      <c r="F380" s="17" t="str">
        <f>+IF(C380&gt;2,VLOOKUP(C380,EstructuraCostos!$A$65:$B$170,2),VLOOKUP(E380,EstructuraCostos!$A$5:$B$60,2))</f>
        <v>Manejo_de_Suelos_y_ Praderas1</v>
      </c>
      <c r="G380" s="17" t="str">
        <f>+VLOOKUP(B380,EstructuraCostos!$B$5:$C$146,2)</f>
        <v>Fumigacion Herbicida</v>
      </c>
      <c r="H380" s="58">
        <v>43512</v>
      </c>
      <c r="I380" s="17">
        <f t="shared" si="25"/>
        <v>7</v>
      </c>
      <c r="J380" s="45" t="s">
        <v>456</v>
      </c>
      <c r="K380" s="51">
        <v>1097728610</v>
      </c>
      <c r="L380" s="52">
        <v>1</v>
      </c>
      <c r="M380" s="46">
        <v>34000</v>
      </c>
      <c r="N380" s="48">
        <f t="shared" si="26"/>
        <v>34000</v>
      </c>
      <c r="O380" s="45" t="s">
        <v>194</v>
      </c>
      <c r="P380" s="45" t="s">
        <v>563</v>
      </c>
      <c r="Q380" s="1" t="s">
        <v>132</v>
      </c>
      <c r="R380" s="137" t="s">
        <v>537</v>
      </c>
    </row>
    <row r="381" spans="1:18">
      <c r="A381" s="17">
        <v>66</v>
      </c>
      <c r="C381" s="17">
        <f t="shared" si="24"/>
        <v>0</v>
      </c>
      <c r="D381" s="14" t="e">
        <f>+VLOOKUP(C381,EstructuraCostos!$A$5:$B$146,2)</f>
        <v>#N/A</v>
      </c>
      <c r="E381" s="21">
        <f t="shared" si="27"/>
        <v>0</v>
      </c>
      <c r="F381" s="17" t="e">
        <f>+IF(C381&gt;2,VLOOKUP(C381,EstructuraCostos!$A$65:$B$170,2),VLOOKUP(E381,EstructuraCostos!$A$5:$B$60,2))</f>
        <v>#N/A</v>
      </c>
      <c r="G381" s="17" t="e">
        <f>+VLOOKUP(B381,EstructuraCostos!$B$5:$C$146,2)</f>
        <v>#N/A</v>
      </c>
      <c r="H381" s="58">
        <v>43512</v>
      </c>
      <c r="I381" s="17">
        <f t="shared" si="25"/>
        <v>7</v>
      </c>
      <c r="J381" s="45" t="s">
        <v>260</v>
      </c>
      <c r="K381" s="275"/>
      <c r="M381" s="186" t="s">
        <v>261</v>
      </c>
      <c r="N381" s="48"/>
      <c r="O381" s="45" t="s">
        <v>176</v>
      </c>
      <c r="P381" s="45" t="s">
        <v>564</v>
      </c>
      <c r="Q381" s="1" t="s">
        <v>132</v>
      </c>
      <c r="R381" s="137" t="s">
        <v>565</v>
      </c>
    </row>
    <row r="382" spans="1:18">
      <c r="A382" s="17">
        <v>67</v>
      </c>
      <c r="C382" s="17">
        <f t="shared" si="24"/>
        <v>0</v>
      </c>
      <c r="D382" s="14" t="e">
        <f>+VLOOKUP(C382,EstructuraCostos!$A$5:$B$146,2)</f>
        <v>#N/A</v>
      </c>
      <c r="E382" s="21">
        <f t="shared" si="27"/>
        <v>0</v>
      </c>
      <c r="F382" s="17" t="e">
        <f>+IF(C382&gt;2,VLOOKUP(C382,EstructuraCostos!$A$65:$B$170,2),VLOOKUP(E382,EstructuraCostos!$A$5:$B$60,2))</f>
        <v>#N/A</v>
      </c>
      <c r="G382" s="17" t="e">
        <f>+VLOOKUP(B382,EstructuraCostos!$B$5:$C$146,2)</f>
        <v>#N/A</v>
      </c>
      <c r="H382" s="58">
        <v>43512</v>
      </c>
      <c r="I382" s="17">
        <f t="shared" si="25"/>
        <v>7</v>
      </c>
      <c r="J382" s="45" t="s">
        <v>260</v>
      </c>
      <c r="K382" s="275"/>
      <c r="M382" s="186" t="s">
        <v>261</v>
      </c>
      <c r="N382" s="48"/>
      <c r="O382" s="45" t="s">
        <v>176</v>
      </c>
      <c r="P382" s="45" t="s">
        <v>484</v>
      </c>
      <c r="Q382" s="1" t="s">
        <v>130</v>
      </c>
      <c r="R382" s="137" t="s">
        <v>131</v>
      </c>
    </row>
    <row r="383" spans="1:18">
      <c r="A383" s="17">
        <v>68</v>
      </c>
      <c r="C383" s="17">
        <f t="shared" si="24"/>
        <v>0</v>
      </c>
      <c r="D383" s="14" t="e">
        <f>+VLOOKUP(C383,EstructuraCostos!$A$5:$B$146,2)</f>
        <v>#N/A</v>
      </c>
      <c r="E383" s="21">
        <f t="shared" si="27"/>
        <v>0</v>
      </c>
      <c r="F383" s="17" t="e">
        <f>+IF(C383&gt;2,VLOOKUP(C383,EstructuraCostos!$A$65:$B$170,2),VLOOKUP(E383,EstructuraCostos!$A$5:$B$60,2))</f>
        <v>#N/A</v>
      </c>
      <c r="G383" s="17" t="e">
        <f>+VLOOKUP(B383,EstructuraCostos!$B$5:$C$146,2)</f>
        <v>#N/A</v>
      </c>
      <c r="H383" s="58">
        <v>43512</v>
      </c>
      <c r="I383" s="17">
        <f t="shared" si="25"/>
        <v>7</v>
      </c>
      <c r="J383" s="45" t="s">
        <v>260</v>
      </c>
      <c r="M383" s="186" t="s">
        <v>261</v>
      </c>
      <c r="N383" s="48"/>
      <c r="O383" s="45" t="s">
        <v>194</v>
      </c>
      <c r="P383" s="45" t="s">
        <v>563</v>
      </c>
      <c r="Q383" s="1" t="s">
        <v>132</v>
      </c>
      <c r="R383" s="137" t="s">
        <v>537</v>
      </c>
    </row>
    <row r="384" spans="1:18">
      <c r="A384" s="17">
        <v>69</v>
      </c>
      <c r="B384" s="135">
        <v>10501</v>
      </c>
      <c r="C384" s="17">
        <f t="shared" si="24"/>
        <v>1</v>
      </c>
      <c r="D384" s="14" t="str">
        <f>+VLOOKUP(C384,EstructuraCostos!$A$5:$B$146,2)</f>
        <v>Levante_y_Ceba</v>
      </c>
      <c r="E384" s="21">
        <f t="shared" si="27"/>
        <v>10500</v>
      </c>
      <c r="F384" s="17" t="str">
        <f>+IF(C384&gt;2,VLOOKUP(C384,EstructuraCostos!$A$65:$B$170,2),VLOOKUP(E384,EstructuraCostos!$A$5:$B$60,2))</f>
        <v>Movimiento_de_Ganado1</v>
      </c>
      <c r="G384" s="17" t="str">
        <f>+VLOOKUP(B384,EstructuraCostos!$B$5:$C$146,2)</f>
        <v>Manejo de Ganados</v>
      </c>
      <c r="H384" s="58">
        <v>43513</v>
      </c>
      <c r="I384" s="17">
        <f t="shared" si="25"/>
        <v>7</v>
      </c>
      <c r="J384" s="45" t="s">
        <v>245</v>
      </c>
      <c r="K384" s="51">
        <v>1023702269</v>
      </c>
      <c r="L384" s="52">
        <v>0.5</v>
      </c>
      <c r="M384" s="46">
        <v>36000</v>
      </c>
      <c r="N384" s="48">
        <f t="shared" si="26"/>
        <v>18000</v>
      </c>
      <c r="O384" s="45" t="s">
        <v>125</v>
      </c>
      <c r="P384" s="45" t="s">
        <v>128</v>
      </c>
    </row>
    <row r="385" spans="1:18">
      <c r="A385" s="17">
        <v>70</v>
      </c>
      <c r="C385" s="17">
        <f t="shared" si="24"/>
        <v>0</v>
      </c>
      <c r="D385" s="14" t="e">
        <f>+VLOOKUP(C385,EstructuraCostos!$A$5:$B$146,2)</f>
        <v>#N/A</v>
      </c>
      <c r="E385" s="21">
        <f t="shared" si="27"/>
        <v>0</v>
      </c>
      <c r="F385" s="17" t="e">
        <f>+IF(C385&gt;2,VLOOKUP(C385,EstructuraCostos!$A$65:$B$170,2),VLOOKUP(E385,EstructuraCostos!$A$5:$B$60,2))</f>
        <v>#N/A</v>
      </c>
      <c r="G385" s="17" t="e">
        <f>+VLOOKUP(B385,EstructuraCostos!$B$5:$C$146,2)</f>
        <v>#N/A</v>
      </c>
      <c r="H385" s="58">
        <v>43513</v>
      </c>
      <c r="I385" s="17">
        <f t="shared" si="25"/>
        <v>7</v>
      </c>
      <c r="J385" s="45" t="s">
        <v>434</v>
      </c>
      <c r="K385" s="275"/>
      <c r="M385" s="186" t="s">
        <v>559</v>
      </c>
      <c r="N385" s="48"/>
      <c r="P385" s="45" t="s">
        <v>170</v>
      </c>
    </row>
    <row r="386" spans="1:18">
      <c r="A386" s="17">
        <v>1</v>
      </c>
      <c r="B386" s="135">
        <v>10101</v>
      </c>
      <c r="C386" s="17">
        <f t="shared" si="24"/>
        <v>1</v>
      </c>
      <c r="D386" s="14" t="str">
        <f>+VLOOKUP(C386,EstructuraCostos!$A$5:$B$146,2)</f>
        <v>Levante_y_Ceba</v>
      </c>
      <c r="E386" s="21">
        <f t="shared" si="27"/>
        <v>10100</v>
      </c>
      <c r="F386" s="17" t="str">
        <f>+IF(C386&gt;2,VLOOKUP(C386,EstructuraCostos!$A$65:$B$170,2),VLOOKUP(E386,EstructuraCostos!$A$5:$B$60,2))</f>
        <v>Manejo_de_Suelos_y_ Praderas1</v>
      </c>
      <c r="G386" s="17" t="str">
        <f>+VLOOKUP(B386,EstructuraCostos!$B$5:$C$146,2)</f>
        <v>Fumigacion Matamalezas</v>
      </c>
      <c r="H386" s="58">
        <v>43514</v>
      </c>
      <c r="I386" s="17">
        <f t="shared" si="25"/>
        <v>8</v>
      </c>
      <c r="J386" s="84" t="s">
        <v>241</v>
      </c>
      <c r="K386" s="143">
        <v>4736932</v>
      </c>
      <c r="L386" s="52">
        <v>1</v>
      </c>
      <c r="M386" s="46">
        <v>34000</v>
      </c>
      <c r="N386" s="48">
        <f t="shared" si="26"/>
        <v>34000</v>
      </c>
      <c r="O386" s="45" t="s">
        <v>176</v>
      </c>
      <c r="P386" s="45" t="s">
        <v>484</v>
      </c>
      <c r="Q386" s="1" t="s">
        <v>130</v>
      </c>
      <c r="R386" s="137" t="s">
        <v>131</v>
      </c>
    </row>
    <row r="387" spans="1:18">
      <c r="A387" s="17">
        <v>2</v>
      </c>
      <c r="B387" s="135">
        <v>10104</v>
      </c>
      <c r="C387" s="17">
        <f t="shared" si="24"/>
        <v>1</v>
      </c>
      <c r="D387" s="14" t="str">
        <f>+VLOOKUP(C387,EstructuraCostos!$A$5:$B$146,2)</f>
        <v>Levante_y_Ceba</v>
      </c>
      <c r="E387" s="21">
        <f t="shared" si="27"/>
        <v>10100</v>
      </c>
      <c r="F387" s="17" t="str">
        <f>+IF(C387&gt;2,VLOOKUP(C387,EstructuraCostos!$A$65:$B$170,2),VLOOKUP(E387,EstructuraCostos!$A$5:$B$60,2))</f>
        <v>Manejo_de_Suelos_y_ Praderas1</v>
      </c>
      <c r="G387" s="17" t="str">
        <f>+VLOOKUP(B387,EstructuraCostos!$B$5:$C$146,2)</f>
        <v>Fumigacion Herbicida</v>
      </c>
      <c r="H387" s="58">
        <v>43514</v>
      </c>
      <c r="I387" s="17">
        <f t="shared" si="25"/>
        <v>8</v>
      </c>
      <c r="J387" s="84" t="s">
        <v>242</v>
      </c>
      <c r="K387" s="83">
        <v>4335739</v>
      </c>
      <c r="L387" s="52">
        <v>1</v>
      </c>
      <c r="M387" s="46">
        <v>34000</v>
      </c>
      <c r="N387" s="48">
        <f t="shared" si="26"/>
        <v>34000</v>
      </c>
      <c r="O387" s="45" t="s">
        <v>194</v>
      </c>
      <c r="P387" s="45" t="s">
        <v>563</v>
      </c>
      <c r="Q387" s="1" t="s">
        <v>132</v>
      </c>
      <c r="R387" s="137" t="s">
        <v>537</v>
      </c>
    </row>
    <row r="388" spans="1:18">
      <c r="A388" s="17">
        <v>3</v>
      </c>
      <c r="B388" s="135">
        <v>10105</v>
      </c>
      <c r="C388" s="17">
        <f t="shared" si="24"/>
        <v>1</v>
      </c>
      <c r="D388" s="14" t="str">
        <f>+VLOOKUP(C388,EstructuraCostos!$A$5:$B$146,2)</f>
        <v>Levante_y_Ceba</v>
      </c>
      <c r="E388" s="21">
        <f t="shared" si="27"/>
        <v>10110</v>
      </c>
      <c r="F388" s="17" t="str">
        <f>+IF(C388&gt;2,VLOOKUP(C388,EstructuraCostos!$A$65:$B$170,2),VLOOKUP(E388,EstructuraCostos!$A$5:$B$60,2))</f>
        <v>Manejo_de_Suelos_y_ Praderas1</v>
      </c>
      <c r="G388" s="17" t="str">
        <f>+VLOOKUP(B388,EstructuraCostos!$B$5:$C$146,2)</f>
        <v>Guadañada</v>
      </c>
      <c r="H388" s="58">
        <v>43514</v>
      </c>
      <c r="I388" s="17">
        <f t="shared" si="25"/>
        <v>8</v>
      </c>
      <c r="J388" s="1" t="s">
        <v>243</v>
      </c>
      <c r="K388" s="83">
        <v>3663605</v>
      </c>
      <c r="L388" s="52">
        <v>1</v>
      </c>
      <c r="M388" s="46">
        <v>34000</v>
      </c>
      <c r="N388" s="48">
        <f t="shared" si="26"/>
        <v>34000</v>
      </c>
      <c r="O388" s="45" t="s">
        <v>133</v>
      </c>
      <c r="P388" s="45" t="s">
        <v>566</v>
      </c>
    </row>
    <row r="389" spans="1:18">
      <c r="A389" s="17">
        <v>4</v>
      </c>
      <c r="B389" s="135">
        <v>90101</v>
      </c>
      <c r="C389" s="17">
        <f t="shared" si="24"/>
        <v>9</v>
      </c>
      <c r="D389" s="14" t="str">
        <f>+VLOOKUP(C389,EstructuraCostos!$A$5:$B$146,2)</f>
        <v>Hacienda</v>
      </c>
      <c r="E389" s="21">
        <f t="shared" si="27"/>
        <v>90101</v>
      </c>
      <c r="F389" s="17" t="str">
        <f>+IF(C389&gt;2,VLOOKUP(C389,EstructuraCostos!$A$65:$B$170,2),VLOOKUP(E389,EstructuraCostos!$A$5:$B$60,2))</f>
        <v>Hacienda</v>
      </c>
      <c r="G389" s="17" t="str">
        <f>+VLOOKUP(B389,EstructuraCostos!$B$5:$C$146,2)</f>
        <v>Salarios</v>
      </c>
      <c r="H389" s="58">
        <v>43514</v>
      </c>
      <c r="I389" s="17">
        <f t="shared" si="25"/>
        <v>8</v>
      </c>
      <c r="J389" s="1" t="s">
        <v>244</v>
      </c>
      <c r="K389" s="83">
        <v>18412636</v>
      </c>
      <c r="L389" s="52">
        <v>1</v>
      </c>
      <c r="M389" s="46">
        <v>38000</v>
      </c>
      <c r="N389" s="48">
        <f t="shared" si="26"/>
        <v>38000</v>
      </c>
      <c r="O389" s="45" t="s">
        <v>153</v>
      </c>
      <c r="P389" s="45" t="s">
        <v>147</v>
      </c>
    </row>
    <row r="390" spans="1:18">
      <c r="A390" s="17">
        <v>5</v>
      </c>
      <c r="B390" s="135">
        <v>10501</v>
      </c>
      <c r="C390" s="17">
        <f t="shared" si="24"/>
        <v>1</v>
      </c>
      <c r="D390" s="14" t="str">
        <f>+VLOOKUP(C390,EstructuraCostos!$A$5:$B$146,2)</f>
        <v>Levante_y_Ceba</v>
      </c>
      <c r="E390" s="21">
        <f t="shared" si="27"/>
        <v>10500</v>
      </c>
      <c r="F390" s="17" t="str">
        <f>+IF(C390&gt;2,VLOOKUP(C390,EstructuraCostos!$A$65:$B$170,2),VLOOKUP(E390,EstructuraCostos!$A$5:$B$60,2))</f>
        <v>Movimiento_de_Ganado1</v>
      </c>
      <c r="G390" s="17" t="str">
        <f>+VLOOKUP(B390,EstructuraCostos!$B$5:$C$146,2)</f>
        <v>Manejo de Ganados</v>
      </c>
      <c r="H390" s="58">
        <v>43514</v>
      </c>
      <c r="I390" s="17">
        <f t="shared" si="25"/>
        <v>8</v>
      </c>
      <c r="J390" s="45" t="s">
        <v>245</v>
      </c>
      <c r="K390" s="51">
        <v>1023702269</v>
      </c>
      <c r="L390" s="52">
        <v>1</v>
      </c>
      <c r="M390" s="46">
        <v>38000</v>
      </c>
      <c r="N390" s="48">
        <f t="shared" si="26"/>
        <v>38000</v>
      </c>
      <c r="O390" s="45" t="s">
        <v>126</v>
      </c>
      <c r="P390" s="45" t="s">
        <v>128</v>
      </c>
    </row>
    <row r="391" spans="1:18">
      <c r="A391" s="17">
        <v>6</v>
      </c>
      <c r="B391" s="135">
        <v>50103</v>
      </c>
      <c r="C391" s="17">
        <f t="shared" ref="C391:C456" si="28">ROUND(B391/10000,0)</f>
        <v>5</v>
      </c>
      <c r="D391" s="14" t="str">
        <f>+VLOOKUP(C391,EstructuraCostos!$A$5:$B$146,2)</f>
        <v>Generales</v>
      </c>
      <c r="E391" s="21">
        <f t="shared" si="27"/>
        <v>50103</v>
      </c>
      <c r="F391" s="17" t="str">
        <f>+IF(C391&gt;2,VLOOKUP(C391,EstructuraCostos!$A$65:$B$170,2),VLOOKUP(E391,EstructuraCostos!$A$5:$B$60,2))</f>
        <v>Generales</v>
      </c>
      <c r="G391" s="17" t="str">
        <f>+VLOOKUP(B391,EstructuraCostos!$B$5:$C$146,2)</f>
        <v xml:space="preserve">Mantenimiento Cercos </v>
      </c>
      <c r="H391" s="58">
        <v>43514</v>
      </c>
      <c r="I391" s="17">
        <f t="shared" ref="I391:I456" si="29">+WEEKNUM(H391,2)</f>
        <v>8</v>
      </c>
      <c r="J391" s="45" t="s">
        <v>246</v>
      </c>
      <c r="K391" s="51">
        <v>1097399254</v>
      </c>
      <c r="L391" s="52">
        <v>1</v>
      </c>
      <c r="M391" s="46">
        <v>34000</v>
      </c>
      <c r="N391" s="48">
        <f>+L391*M391</f>
        <v>34000</v>
      </c>
      <c r="O391" s="45" t="s">
        <v>138</v>
      </c>
    </row>
    <row r="392" spans="1:18">
      <c r="A392" s="17">
        <v>7</v>
      </c>
      <c r="B392" s="135">
        <v>10501</v>
      </c>
      <c r="C392" s="17">
        <f t="shared" si="28"/>
        <v>1</v>
      </c>
      <c r="D392" s="14" t="str">
        <f>+VLOOKUP(C392,EstructuraCostos!$A$5:$B$146,2)</f>
        <v>Levante_y_Ceba</v>
      </c>
      <c r="E392" s="21">
        <f t="shared" si="27"/>
        <v>10500</v>
      </c>
      <c r="F392" s="17" t="str">
        <f>+IF(C392&gt;2,VLOOKUP(C392,EstructuraCostos!$A$65:$B$170,2),VLOOKUP(E392,EstructuraCostos!$A$5:$B$60,2))</f>
        <v>Movimiento_de_Ganado1</v>
      </c>
      <c r="G392" s="17" t="str">
        <f>+VLOOKUP(B392,EstructuraCostos!$B$5:$C$146,2)</f>
        <v>Manejo de Ganados</v>
      </c>
      <c r="H392" s="58">
        <v>43514</v>
      </c>
      <c r="I392" s="17">
        <f t="shared" si="29"/>
        <v>8</v>
      </c>
      <c r="J392" s="45" t="s">
        <v>417</v>
      </c>
      <c r="K392" s="143">
        <v>1097720182</v>
      </c>
      <c r="L392" s="52">
        <v>1</v>
      </c>
      <c r="M392" s="46">
        <v>38000</v>
      </c>
      <c r="N392" s="48">
        <f>+L392*M392</f>
        <v>38000</v>
      </c>
      <c r="O392" s="45" t="s">
        <v>125</v>
      </c>
      <c r="P392" s="45" t="s">
        <v>128</v>
      </c>
    </row>
    <row r="393" spans="1:18">
      <c r="A393" s="17">
        <v>8</v>
      </c>
      <c r="B393" s="135">
        <v>10104</v>
      </c>
      <c r="C393" s="17">
        <f t="shared" si="28"/>
        <v>1</v>
      </c>
      <c r="D393" s="14" t="str">
        <f>+VLOOKUP(C393,EstructuraCostos!$A$5:$B$146,2)</f>
        <v>Levante_y_Ceba</v>
      </c>
      <c r="E393" s="21">
        <f t="shared" si="27"/>
        <v>10100</v>
      </c>
      <c r="F393" s="17" t="str">
        <f>+IF(C393&gt;2,VLOOKUP(C393,EstructuraCostos!$A$65:$B$170,2),VLOOKUP(E393,EstructuraCostos!$A$5:$B$60,2))</f>
        <v>Manejo_de_Suelos_y_ Praderas1</v>
      </c>
      <c r="G393" s="17" t="str">
        <f>+VLOOKUP(B393,EstructuraCostos!$B$5:$C$146,2)</f>
        <v>Fumigacion Herbicida</v>
      </c>
      <c r="H393" s="58">
        <v>43514</v>
      </c>
      <c r="I393" s="17">
        <f t="shared" si="29"/>
        <v>8</v>
      </c>
      <c r="J393" s="45" t="s">
        <v>456</v>
      </c>
      <c r="K393" s="51">
        <v>1097728610</v>
      </c>
      <c r="L393" s="52">
        <v>1</v>
      </c>
      <c r="M393" s="46">
        <v>34000</v>
      </c>
      <c r="N393" s="48">
        <f>+L393*M393</f>
        <v>34000</v>
      </c>
      <c r="O393" s="45" t="s">
        <v>194</v>
      </c>
      <c r="P393" s="45" t="s">
        <v>563</v>
      </c>
      <c r="Q393" s="1" t="s">
        <v>132</v>
      </c>
      <c r="R393" s="137" t="s">
        <v>537</v>
      </c>
    </row>
    <row r="394" spans="1:18">
      <c r="A394" s="17">
        <v>9</v>
      </c>
      <c r="C394" s="17">
        <f t="shared" si="28"/>
        <v>0</v>
      </c>
      <c r="D394" s="14" t="e">
        <f>+VLOOKUP(C394,EstructuraCostos!$A$5:$B$146,2)</f>
        <v>#N/A</v>
      </c>
      <c r="E394" s="21">
        <f t="shared" si="27"/>
        <v>0</v>
      </c>
      <c r="F394" s="17" t="e">
        <f>+IF(C394&gt;2,VLOOKUP(C394,EstructuraCostos!$A$65:$B$170,2),VLOOKUP(E394,EstructuraCostos!$A$5:$B$60,2))</f>
        <v>#N/A</v>
      </c>
      <c r="G394" s="17" t="e">
        <f>+VLOOKUP(B394,EstructuraCostos!$B$5:$C$146,2)</f>
        <v>#N/A</v>
      </c>
      <c r="H394" s="58">
        <v>43514</v>
      </c>
      <c r="I394" s="17">
        <f t="shared" si="29"/>
        <v>8</v>
      </c>
      <c r="J394" s="45" t="s">
        <v>260</v>
      </c>
      <c r="K394" s="275"/>
      <c r="M394" s="186" t="s">
        <v>261</v>
      </c>
      <c r="N394" s="48"/>
      <c r="O394" s="45" t="s">
        <v>176</v>
      </c>
      <c r="P394" s="45" t="s">
        <v>484</v>
      </c>
      <c r="Q394" s="1" t="s">
        <v>132</v>
      </c>
      <c r="R394" s="137" t="s">
        <v>565</v>
      </c>
    </row>
    <row r="395" spans="1:18">
      <c r="A395" s="17">
        <v>10</v>
      </c>
      <c r="C395" s="17">
        <f t="shared" si="28"/>
        <v>0</v>
      </c>
      <c r="D395" s="14" t="e">
        <f>+VLOOKUP(C395,EstructuraCostos!$A$5:$B$146,2)</f>
        <v>#N/A</v>
      </c>
      <c r="E395" s="21">
        <f t="shared" si="27"/>
        <v>0</v>
      </c>
      <c r="F395" s="17" t="e">
        <f>+IF(C395&gt;2,VLOOKUP(C395,EstructuraCostos!$A$65:$B$170,2),VLOOKUP(E395,EstructuraCostos!$A$5:$B$60,2))</f>
        <v>#N/A</v>
      </c>
      <c r="G395" s="17" t="e">
        <f>+VLOOKUP(B395,EstructuraCostos!$B$5:$C$146,2)</f>
        <v>#N/A</v>
      </c>
      <c r="H395" s="58">
        <v>43514</v>
      </c>
      <c r="I395" s="17">
        <f t="shared" si="29"/>
        <v>8</v>
      </c>
      <c r="J395" s="45" t="s">
        <v>260</v>
      </c>
      <c r="K395" s="275"/>
      <c r="M395" s="186" t="s">
        <v>261</v>
      </c>
      <c r="N395" s="48"/>
      <c r="O395" s="45" t="s">
        <v>194</v>
      </c>
      <c r="P395" s="45" t="s">
        <v>563</v>
      </c>
      <c r="Q395" s="1" t="s">
        <v>132</v>
      </c>
      <c r="R395" s="137" t="s">
        <v>537</v>
      </c>
    </row>
    <row r="396" spans="1:18">
      <c r="A396" s="17">
        <v>11</v>
      </c>
      <c r="B396" s="135">
        <v>10101</v>
      </c>
      <c r="C396" s="17">
        <f t="shared" si="28"/>
        <v>1</v>
      </c>
      <c r="D396" s="14" t="str">
        <f>+VLOOKUP(C396,EstructuraCostos!$A$5:$B$146,2)</f>
        <v>Levante_y_Ceba</v>
      </c>
      <c r="E396" s="21">
        <f t="shared" si="27"/>
        <v>10100</v>
      </c>
      <c r="F396" s="17" t="str">
        <f>+IF(C396&gt;2,VLOOKUP(C396,EstructuraCostos!$A$65:$B$170,2),VLOOKUP(E396,EstructuraCostos!$A$5:$B$60,2))</f>
        <v>Manejo_de_Suelos_y_ Praderas1</v>
      </c>
      <c r="G396" s="17" t="str">
        <f>+VLOOKUP(B396,EstructuraCostos!$B$5:$C$146,2)</f>
        <v>Fumigacion Matamalezas</v>
      </c>
      <c r="H396" s="58">
        <v>43515</v>
      </c>
      <c r="I396" s="17">
        <f t="shared" si="29"/>
        <v>8</v>
      </c>
      <c r="J396" s="84" t="s">
        <v>241</v>
      </c>
      <c r="K396" s="143">
        <v>4736932</v>
      </c>
      <c r="L396" s="52">
        <v>1</v>
      </c>
      <c r="M396" s="46">
        <v>34000</v>
      </c>
      <c r="N396" s="48">
        <f t="shared" ref="N396:N403" si="30">+L396*M396</f>
        <v>34000</v>
      </c>
      <c r="O396" s="45" t="s">
        <v>176</v>
      </c>
      <c r="P396" s="45" t="s">
        <v>484</v>
      </c>
      <c r="Q396" s="1" t="s">
        <v>130</v>
      </c>
      <c r="R396" s="137" t="s">
        <v>131</v>
      </c>
    </row>
    <row r="397" spans="1:18">
      <c r="A397" s="17">
        <v>12</v>
      </c>
      <c r="B397" s="135">
        <v>10104</v>
      </c>
      <c r="C397" s="17">
        <f t="shared" si="28"/>
        <v>1</v>
      </c>
      <c r="D397" s="14" t="str">
        <f>+VLOOKUP(C397,EstructuraCostos!$A$5:$B$146,2)</f>
        <v>Levante_y_Ceba</v>
      </c>
      <c r="E397" s="21">
        <f t="shared" si="27"/>
        <v>10100</v>
      </c>
      <c r="F397" s="17" t="str">
        <f>+IF(C397&gt;2,VLOOKUP(C397,EstructuraCostos!$A$65:$B$170,2),VLOOKUP(E397,EstructuraCostos!$A$5:$B$60,2))</f>
        <v>Manejo_de_Suelos_y_ Praderas1</v>
      </c>
      <c r="G397" s="17" t="str">
        <f>+VLOOKUP(B397,EstructuraCostos!$B$5:$C$146,2)</f>
        <v>Fumigacion Herbicida</v>
      </c>
      <c r="H397" s="58">
        <v>43515</v>
      </c>
      <c r="I397" s="17">
        <f t="shared" si="29"/>
        <v>8</v>
      </c>
      <c r="J397" s="84" t="s">
        <v>242</v>
      </c>
      <c r="K397" s="83">
        <v>4335739</v>
      </c>
      <c r="L397" s="52">
        <v>1</v>
      </c>
      <c r="M397" s="46">
        <v>34000</v>
      </c>
      <c r="N397" s="48">
        <f t="shared" si="30"/>
        <v>34000</v>
      </c>
      <c r="O397" s="45" t="s">
        <v>194</v>
      </c>
      <c r="P397" s="45" t="s">
        <v>582</v>
      </c>
      <c r="Q397" s="1" t="s">
        <v>132</v>
      </c>
      <c r="R397" s="137" t="s">
        <v>537</v>
      </c>
    </row>
    <row r="398" spans="1:18">
      <c r="A398" s="17">
        <v>13</v>
      </c>
      <c r="B398" s="135">
        <v>50103</v>
      </c>
      <c r="C398" s="17">
        <f t="shared" si="28"/>
        <v>5</v>
      </c>
      <c r="D398" s="14" t="str">
        <f>+VLOOKUP(C398,EstructuraCostos!$A$5:$B$146,2)</f>
        <v>Generales</v>
      </c>
      <c r="E398" s="21">
        <f t="shared" si="27"/>
        <v>50103</v>
      </c>
      <c r="F398" s="17" t="str">
        <f>+IF(C398&gt;2,VLOOKUP(C398,EstructuraCostos!$A$65:$B$170,2),VLOOKUP(E398,EstructuraCostos!$A$5:$B$60,2))</f>
        <v>Generales</v>
      </c>
      <c r="G398" s="17" t="str">
        <f>+VLOOKUP(B398,EstructuraCostos!$B$5:$C$146,2)</f>
        <v xml:space="preserve">Mantenimiento Cercos </v>
      </c>
      <c r="H398" s="58">
        <v>43515</v>
      </c>
      <c r="I398" s="17">
        <f t="shared" si="29"/>
        <v>8</v>
      </c>
      <c r="J398" s="1" t="s">
        <v>243</v>
      </c>
      <c r="K398" s="83">
        <v>3663605</v>
      </c>
      <c r="L398" s="52">
        <v>1</v>
      </c>
      <c r="M398" s="46">
        <v>34000</v>
      </c>
      <c r="N398" s="48">
        <f t="shared" si="30"/>
        <v>34000</v>
      </c>
      <c r="O398" s="45" t="s">
        <v>138</v>
      </c>
      <c r="P398" s="45" t="s">
        <v>583</v>
      </c>
    </row>
    <row r="399" spans="1:18">
      <c r="A399" s="17">
        <v>14</v>
      </c>
      <c r="B399" s="135">
        <v>90101</v>
      </c>
      <c r="C399" s="17">
        <f t="shared" si="28"/>
        <v>9</v>
      </c>
      <c r="D399" s="14" t="str">
        <f>+VLOOKUP(C399,EstructuraCostos!$A$5:$B$146,2)</f>
        <v>Hacienda</v>
      </c>
      <c r="E399" s="21">
        <f t="shared" si="27"/>
        <v>90101</v>
      </c>
      <c r="F399" s="17" t="str">
        <f>+IF(C399&gt;2,VLOOKUP(C399,EstructuraCostos!$A$65:$B$170,2),VLOOKUP(E399,EstructuraCostos!$A$5:$B$60,2))</f>
        <v>Hacienda</v>
      </c>
      <c r="G399" s="17" t="str">
        <f>+VLOOKUP(B399,EstructuraCostos!$B$5:$C$146,2)</f>
        <v>Salarios</v>
      </c>
      <c r="H399" s="58">
        <v>43515</v>
      </c>
      <c r="I399" s="17">
        <f t="shared" si="29"/>
        <v>8</v>
      </c>
      <c r="J399" s="1" t="s">
        <v>244</v>
      </c>
      <c r="K399" s="83">
        <v>18412636</v>
      </c>
      <c r="L399" s="52">
        <v>1</v>
      </c>
      <c r="M399" s="46">
        <v>38000</v>
      </c>
      <c r="N399" s="48">
        <f t="shared" si="30"/>
        <v>38000</v>
      </c>
      <c r="O399" s="45" t="s">
        <v>153</v>
      </c>
      <c r="P399" s="45" t="s">
        <v>147</v>
      </c>
    </row>
    <row r="400" spans="1:18">
      <c r="A400" s="17">
        <v>15</v>
      </c>
      <c r="B400" s="135">
        <v>10501</v>
      </c>
      <c r="C400" s="17">
        <f t="shared" si="28"/>
        <v>1</v>
      </c>
      <c r="D400" s="14" t="str">
        <f>+VLOOKUP(C400,EstructuraCostos!$A$5:$B$146,2)</f>
        <v>Levante_y_Ceba</v>
      </c>
      <c r="E400" s="21">
        <f t="shared" si="27"/>
        <v>10500</v>
      </c>
      <c r="F400" s="17" t="str">
        <f>+IF(C400&gt;2,VLOOKUP(C400,EstructuraCostos!$A$65:$B$170,2),VLOOKUP(E400,EstructuraCostos!$A$5:$B$60,2))</f>
        <v>Movimiento_de_Ganado1</v>
      </c>
      <c r="G400" s="17" t="str">
        <f>+VLOOKUP(B400,EstructuraCostos!$B$5:$C$146,2)</f>
        <v>Manejo de Ganados</v>
      </c>
      <c r="H400" s="58">
        <v>43515</v>
      </c>
      <c r="I400" s="17">
        <f t="shared" si="29"/>
        <v>8</v>
      </c>
      <c r="J400" s="45" t="s">
        <v>245</v>
      </c>
      <c r="K400" s="51">
        <v>1023702269</v>
      </c>
      <c r="L400" s="52">
        <v>1</v>
      </c>
      <c r="M400" s="46">
        <v>38000</v>
      </c>
      <c r="N400" s="48">
        <f t="shared" si="30"/>
        <v>38000</v>
      </c>
      <c r="O400" s="45" t="s">
        <v>139</v>
      </c>
      <c r="P400" s="45" t="s">
        <v>128</v>
      </c>
    </row>
    <row r="401" spans="1:18">
      <c r="A401" s="17">
        <v>16</v>
      </c>
      <c r="B401" s="135">
        <v>10501</v>
      </c>
      <c r="C401" s="17">
        <f t="shared" si="28"/>
        <v>1</v>
      </c>
      <c r="D401" s="14" t="str">
        <f>+VLOOKUP(C401,EstructuraCostos!$A$5:$B$146,2)</f>
        <v>Levante_y_Ceba</v>
      </c>
      <c r="E401" s="21">
        <f t="shared" si="27"/>
        <v>10500</v>
      </c>
      <c r="F401" s="17" t="str">
        <f>+IF(C401&gt;2,VLOOKUP(C401,EstructuraCostos!$A$65:$B$170,2),VLOOKUP(E401,EstructuraCostos!$A$5:$B$60,2))</f>
        <v>Movimiento_de_Ganado1</v>
      </c>
      <c r="G401" s="17" t="str">
        <f>+VLOOKUP(B401,EstructuraCostos!$B$5:$C$146,2)</f>
        <v>Manejo de Ganados</v>
      </c>
      <c r="H401" s="58">
        <v>43515</v>
      </c>
      <c r="I401" s="17">
        <f t="shared" si="29"/>
        <v>8</v>
      </c>
      <c r="J401" s="45" t="s">
        <v>246</v>
      </c>
      <c r="K401" s="51">
        <v>1097399254</v>
      </c>
      <c r="L401" s="52">
        <v>1</v>
      </c>
      <c r="M401" s="46">
        <v>34000</v>
      </c>
      <c r="N401" s="48">
        <f t="shared" si="30"/>
        <v>34000</v>
      </c>
      <c r="O401" s="45" t="s">
        <v>139</v>
      </c>
      <c r="P401" s="45" t="s">
        <v>137</v>
      </c>
    </row>
    <row r="402" spans="1:18">
      <c r="A402" s="17">
        <v>17</v>
      </c>
      <c r="B402" s="135">
        <v>10501</v>
      </c>
      <c r="C402" s="17">
        <f t="shared" si="28"/>
        <v>1</v>
      </c>
      <c r="D402" s="14" t="str">
        <f>+VLOOKUP(C402,EstructuraCostos!$A$5:$B$146,2)</f>
        <v>Levante_y_Ceba</v>
      </c>
      <c r="E402" s="21">
        <f t="shared" si="27"/>
        <v>10500</v>
      </c>
      <c r="F402" s="17" t="str">
        <f>+IF(C402&gt;2,VLOOKUP(C402,EstructuraCostos!$A$65:$B$170,2),VLOOKUP(E402,EstructuraCostos!$A$5:$B$60,2))</f>
        <v>Movimiento_de_Ganado1</v>
      </c>
      <c r="G402" s="17" t="str">
        <f>+VLOOKUP(B402,EstructuraCostos!$B$5:$C$146,2)</f>
        <v>Manejo de Ganados</v>
      </c>
      <c r="H402" s="58">
        <v>43515</v>
      </c>
      <c r="I402" s="17">
        <f t="shared" si="29"/>
        <v>8</v>
      </c>
      <c r="J402" s="45" t="s">
        <v>417</v>
      </c>
      <c r="K402" s="143">
        <v>1097720182</v>
      </c>
      <c r="L402" s="52">
        <v>1</v>
      </c>
      <c r="M402" s="46">
        <v>38000</v>
      </c>
      <c r="N402" s="48">
        <f t="shared" si="30"/>
        <v>38000</v>
      </c>
      <c r="O402" s="45" t="s">
        <v>125</v>
      </c>
      <c r="P402" s="45" t="s">
        <v>128</v>
      </c>
    </row>
    <row r="403" spans="1:18">
      <c r="A403" s="17">
        <v>18</v>
      </c>
      <c r="B403" s="135">
        <v>10104</v>
      </c>
      <c r="C403" s="17">
        <f t="shared" si="28"/>
        <v>1</v>
      </c>
      <c r="D403" s="14" t="str">
        <f>+VLOOKUP(C403,EstructuraCostos!$A$5:$B$146,2)</f>
        <v>Levante_y_Ceba</v>
      </c>
      <c r="E403" s="21">
        <f t="shared" si="27"/>
        <v>10100</v>
      </c>
      <c r="F403" s="17" t="str">
        <f>+IF(C403&gt;2,VLOOKUP(C403,EstructuraCostos!$A$65:$B$170,2),VLOOKUP(E403,EstructuraCostos!$A$5:$B$60,2))</f>
        <v>Manejo_de_Suelos_y_ Praderas1</v>
      </c>
      <c r="G403" s="17" t="str">
        <f>+VLOOKUP(B403,EstructuraCostos!$B$5:$C$146,2)</f>
        <v>Fumigacion Herbicida</v>
      </c>
      <c r="H403" s="58">
        <v>43515</v>
      </c>
      <c r="I403" s="17">
        <f t="shared" si="29"/>
        <v>8</v>
      </c>
      <c r="J403" s="45" t="s">
        <v>456</v>
      </c>
      <c r="K403" s="51">
        <v>1097728610</v>
      </c>
      <c r="L403" s="52">
        <v>1</v>
      </c>
      <c r="M403" s="46">
        <v>34000</v>
      </c>
      <c r="N403" s="48">
        <f t="shared" si="30"/>
        <v>34000</v>
      </c>
      <c r="O403" s="45" t="s">
        <v>194</v>
      </c>
      <c r="P403" s="45" t="s">
        <v>563</v>
      </c>
      <c r="Q403" s="1" t="s">
        <v>132</v>
      </c>
      <c r="R403" s="137" t="s">
        <v>537</v>
      </c>
    </row>
    <row r="404" spans="1:18">
      <c r="A404" s="17">
        <v>19</v>
      </c>
      <c r="C404" s="17"/>
      <c r="F404" s="17"/>
      <c r="G404" s="17" t="e">
        <f>+VLOOKUP(B404,EstructuraCostos!$B$5:$C$146,2)</f>
        <v>#N/A</v>
      </c>
      <c r="H404" s="58">
        <v>43515</v>
      </c>
      <c r="I404" s="17">
        <f>+WEEKNUM(H404,2)</f>
        <v>8</v>
      </c>
      <c r="J404" s="45" t="s">
        <v>298</v>
      </c>
      <c r="M404" s="186" t="s">
        <v>480</v>
      </c>
      <c r="N404" s="48"/>
      <c r="O404" s="45" t="s">
        <v>395</v>
      </c>
      <c r="P404" s="45" t="s">
        <v>584</v>
      </c>
    </row>
    <row r="405" spans="1:18">
      <c r="A405" s="17">
        <v>20</v>
      </c>
      <c r="C405" s="17"/>
      <c r="F405" s="17"/>
      <c r="G405" s="17" t="e">
        <f>+VLOOKUP(B405,EstructuraCostos!$B$5:$C$146,2)</f>
        <v>#N/A</v>
      </c>
      <c r="H405" s="58">
        <v>43515</v>
      </c>
      <c r="I405" s="17">
        <f>+WEEKNUM(H405,2)</f>
        <v>8</v>
      </c>
      <c r="J405" s="45" t="s">
        <v>298</v>
      </c>
      <c r="M405" s="186" t="s">
        <v>480</v>
      </c>
      <c r="N405" s="48"/>
      <c r="O405" s="45" t="s">
        <v>395</v>
      </c>
      <c r="P405" s="45" t="s">
        <v>485</v>
      </c>
    </row>
    <row r="406" spans="1:18">
      <c r="A406" s="17">
        <v>21</v>
      </c>
      <c r="C406" s="17"/>
      <c r="F406" s="17"/>
      <c r="G406" s="17" t="e">
        <f>+VLOOKUP(B406,EstructuraCostos!$B$5:$C$146,2)</f>
        <v>#N/A</v>
      </c>
      <c r="H406" s="58">
        <v>43515</v>
      </c>
      <c r="I406" s="17">
        <f>+WEEKNUM(H406,2)</f>
        <v>8</v>
      </c>
      <c r="J406" s="45" t="s">
        <v>298</v>
      </c>
      <c r="M406" s="186" t="s">
        <v>480</v>
      </c>
      <c r="N406" s="48"/>
      <c r="O406" s="45" t="s">
        <v>395</v>
      </c>
      <c r="P406" s="45" t="s">
        <v>585</v>
      </c>
    </row>
    <row r="407" spans="1:18">
      <c r="A407" s="17">
        <v>22</v>
      </c>
      <c r="C407" s="17">
        <f t="shared" si="28"/>
        <v>0</v>
      </c>
      <c r="D407" s="14" t="e">
        <f>+VLOOKUP(C407,EstructuraCostos!$A$5:$B$146,2)</f>
        <v>#N/A</v>
      </c>
      <c r="E407" s="21">
        <f t="shared" si="27"/>
        <v>0</v>
      </c>
      <c r="F407" s="17" t="e">
        <f>+IF(C407&gt;2,VLOOKUP(C407,EstructuraCostos!$A$65:$B$170,2),VLOOKUP(E407,EstructuraCostos!$A$5:$B$60,2))</f>
        <v>#N/A</v>
      </c>
      <c r="G407" s="17" t="e">
        <f>+VLOOKUP(B407,EstructuraCostos!$B$5:$C$146,2)</f>
        <v>#N/A</v>
      </c>
      <c r="H407" s="58">
        <v>43515</v>
      </c>
      <c r="I407" s="17">
        <f t="shared" si="29"/>
        <v>8</v>
      </c>
      <c r="J407" s="45" t="s">
        <v>260</v>
      </c>
      <c r="K407" s="275"/>
      <c r="M407" s="186" t="s">
        <v>261</v>
      </c>
      <c r="N407" s="48"/>
      <c r="O407" s="45" t="s">
        <v>176</v>
      </c>
      <c r="P407" s="45" t="s">
        <v>484</v>
      </c>
      <c r="Q407" s="1" t="s">
        <v>132</v>
      </c>
      <c r="R407" s="137" t="s">
        <v>565</v>
      </c>
    </row>
    <row r="408" spans="1:18">
      <c r="A408" s="17">
        <v>23</v>
      </c>
      <c r="C408" s="17">
        <f t="shared" si="28"/>
        <v>0</v>
      </c>
      <c r="D408" s="14" t="e">
        <f>+VLOOKUP(C408,EstructuraCostos!$A$5:$B$146,2)</f>
        <v>#N/A</v>
      </c>
      <c r="E408" s="21">
        <f t="shared" si="27"/>
        <v>0</v>
      </c>
      <c r="F408" s="17" t="e">
        <f>+IF(C408&gt;2,VLOOKUP(C408,EstructuraCostos!$A$65:$B$170,2),VLOOKUP(E408,EstructuraCostos!$A$5:$B$60,2))</f>
        <v>#N/A</v>
      </c>
      <c r="G408" s="17" t="e">
        <f>+VLOOKUP(B408,EstructuraCostos!$B$5:$C$146,2)</f>
        <v>#N/A</v>
      </c>
      <c r="H408" s="58">
        <v>43515</v>
      </c>
      <c r="I408" s="17">
        <f t="shared" si="29"/>
        <v>8</v>
      </c>
      <c r="J408" s="45" t="s">
        <v>260</v>
      </c>
      <c r="K408" s="275"/>
      <c r="M408" s="186" t="s">
        <v>261</v>
      </c>
      <c r="N408" s="48"/>
      <c r="O408" s="45" t="s">
        <v>194</v>
      </c>
      <c r="P408" s="45" t="s">
        <v>563</v>
      </c>
      <c r="Q408" s="1" t="s">
        <v>132</v>
      </c>
      <c r="R408" s="137" t="s">
        <v>537</v>
      </c>
    </row>
    <row r="409" spans="1:18">
      <c r="A409" s="17">
        <v>24</v>
      </c>
      <c r="B409" s="135">
        <v>10101</v>
      </c>
      <c r="C409" s="17">
        <f t="shared" si="28"/>
        <v>1</v>
      </c>
      <c r="D409" s="14" t="str">
        <f>+VLOOKUP(C409,EstructuraCostos!$A$5:$B$146,2)</f>
        <v>Levante_y_Ceba</v>
      </c>
      <c r="E409" s="21">
        <f t="shared" si="27"/>
        <v>10100</v>
      </c>
      <c r="F409" s="17" t="str">
        <f>+IF(C409&gt;2,VLOOKUP(C409,EstructuraCostos!$A$65:$B$170,2),VLOOKUP(E409,EstructuraCostos!$A$5:$B$60,2))</f>
        <v>Manejo_de_Suelos_y_ Praderas1</v>
      </c>
      <c r="G409" s="17" t="str">
        <f>+VLOOKUP(B409,EstructuraCostos!$B$5:$C$146,2)</f>
        <v>Fumigacion Matamalezas</v>
      </c>
      <c r="H409" s="58">
        <v>43516</v>
      </c>
      <c r="I409" s="17">
        <f t="shared" si="29"/>
        <v>8</v>
      </c>
      <c r="J409" s="84" t="s">
        <v>241</v>
      </c>
      <c r="K409" s="143">
        <v>4736932</v>
      </c>
      <c r="L409" s="52">
        <v>1</v>
      </c>
      <c r="M409" s="46">
        <v>34000</v>
      </c>
      <c r="N409" s="48">
        <f t="shared" ref="N409:N416" si="31">+L409*M409</f>
        <v>34000</v>
      </c>
      <c r="O409" s="45" t="s">
        <v>176</v>
      </c>
      <c r="P409" s="45" t="s">
        <v>484</v>
      </c>
      <c r="Q409" s="1" t="s">
        <v>130</v>
      </c>
      <c r="R409" s="137" t="s">
        <v>131</v>
      </c>
    </row>
    <row r="410" spans="1:18">
      <c r="A410" s="17">
        <v>25</v>
      </c>
      <c r="B410" s="135">
        <v>10104</v>
      </c>
      <c r="C410" s="17">
        <f t="shared" si="28"/>
        <v>1</v>
      </c>
      <c r="D410" s="14" t="str">
        <f>+VLOOKUP(C410,EstructuraCostos!$A$5:$B$146,2)</f>
        <v>Levante_y_Ceba</v>
      </c>
      <c r="E410" s="21">
        <f t="shared" si="27"/>
        <v>10100</v>
      </c>
      <c r="F410" s="17" t="str">
        <f>+IF(C410&gt;2,VLOOKUP(C410,EstructuraCostos!$A$65:$B$170,2),VLOOKUP(E410,EstructuraCostos!$A$5:$B$60,2))</f>
        <v>Manejo_de_Suelos_y_ Praderas1</v>
      </c>
      <c r="G410" s="17" t="str">
        <f>+VLOOKUP(B410,EstructuraCostos!$B$5:$C$146,2)</f>
        <v>Fumigacion Herbicida</v>
      </c>
      <c r="H410" s="58">
        <v>43516</v>
      </c>
      <c r="I410" s="17">
        <f t="shared" si="29"/>
        <v>8</v>
      </c>
      <c r="J410" s="84" t="s">
        <v>242</v>
      </c>
      <c r="K410" s="83">
        <v>4335739</v>
      </c>
      <c r="L410" s="52">
        <v>1</v>
      </c>
      <c r="M410" s="46">
        <v>34000</v>
      </c>
      <c r="N410" s="48">
        <f t="shared" si="31"/>
        <v>34000</v>
      </c>
      <c r="O410" s="45" t="s">
        <v>194</v>
      </c>
      <c r="P410" s="45" t="s">
        <v>587</v>
      </c>
      <c r="Q410" s="1" t="s">
        <v>132</v>
      </c>
      <c r="R410" s="137" t="s">
        <v>537</v>
      </c>
    </row>
    <row r="411" spans="1:18">
      <c r="A411" s="17">
        <v>26</v>
      </c>
      <c r="B411" s="135">
        <v>50103</v>
      </c>
      <c r="C411" s="17">
        <f t="shared" si="28"/>
        <v>5</v>
      </c>
      <c r="D411" s="14" t="str">
        <f>+VLOOKUP(C411,EstructuraCostos!$A$5:$B$146,2)</f>
        <v>Generales</v>
      </c>
      <c r="E411" s="21">
        <f t="shared" si="27"/>
        <v>50103</v>
      </c>
      <c r="F411" s="17" t="str">
        <f>+IF(C411&gt;2,VLOOKUP(C411,EstructuraCostos!$A$65:$B$170,2),VLOOKUP(E411,EstructuraCostos!$A$5:$B$60,2))</f>
        <v>Generales</v>
      </c>
      <c r="G411" s="17" t="str">
        <f>+VLOOKUP(B411,EstructuraCostos!$B$5:$C$146,2)</f>
        <v xml:space="preserve">Mantenimiento Cercos </v>
      </c>
      <c r="H411" s="58">
        <v>43516</v>
      </c>
      <c r="I411" s="17">
        <f t="shared" si="29"/>
        <v>8</v>
      </c>
      <c r="J411" s="1" t="s">
        <v>243</v>
      </c>
      <c r="K411" s="83">
        <v>3663605</v>
      </c>
      <c r="L411" s="52">
        <v>1</v>
      </c>
      <c r="M411" s="46">
        <v>34000</v>
      </c>
      <c r="N411" s="48">
        <f t="shared" si="31"/>
        <v>34000</v>
      </c>
      <c r="O411" s="45" t="s">
        <v>138</v>
      </c>
      <c r="P411" s="45" t="s">
        <v>586</v>
      </c>
    </row>
    <row r="412" spans="1:18">
      <c r="A412" s="17">
        <v>27</v>
      </c>
      <c r="B412" s="135">
        <v>90101</v>
      </c>
      <c r="C412" s="17">
        <f t="shared" si="28"/>
        <v>9</v>
      </c>
      <c r="D412" s="14" t="str">
        <f>+VLOOKUP(C412,EstructuraCostos!$A$5:$B$146,2)</f>
        <v>Hacienda</v>
      </c>
      <c r="E412" s="21">
        <f t="shared" ref="E412:E474" si="32">IF(C412&gt;2,ROUND(B412/1,0),ROUND(B412/10,0)*10)</f>
        <v>90101</v>
      </c>
      <c r="F412" s="17" t="str">
        <f>+IF(C412&gt;2,VLOOKUP(C412,EstructuraCostos!$A$65:$B$170,2),VLOOKUP(E412,EstructuraCostos!$A$5:$B$60,2))</f>
        <v>Hacienda</v>
      </c>
      <c r="G412" s="17" t="str">
        <f>+VLOOKUP(B412,EstructuraCostos!$B$5:$C$146,2)</f>
        <v>Salarios</v>
      </c>
      <c r="H412" s="58">
        <v>43516</v>
      </c>
      <c r="I412" s="17">
        <f t="shared" si="29"/>
        <v>8</v>
      </c>
      <c r="J412" s="1" t="s">
        <v>244</v>
      </c>
      <c r="K412" s="83">
        <v>18412636</v>
      </c>
      <c r="L412" s="52">
        <v>1</v>
      </c>
      <c r="M412" s="46">
        <v>38000</v>
      </c>
      <c r="N412" s="48">
        <f t="shared" si="31"/>
        <v>38000</v>
      </c>
      <c r="O412" s="45" t="s">
        <v>153</v>
      </c>
      <c r="P412" s="45" t="s">
        <v>147</v>
      </c>
    </row>
    <row r="413" spans="1:18">
      <c r="A413" s="17">
        <v>28</v>
      </c>
      <c r="B413" s="135">
        <v>10501</v>
      </c>
      <c r="C413" s="17">
        <f t="shared" si="28"/>
        <v>1</v>
      </c>
      <c r="D413" s="14" t="str">
        <f>+VLOOKUP(C413,EstructuraCostos!$A$5:$B$146,2)</f>
        <v>Levante_y_Ceba</v>
      </c>
      <c r="E413" s="21">
        <f t="shared" si="32"/>
        <v>10500</v>
      </c>
      <c r="F413" s="17" t="str">
        <f>+IF(C413&gt;2,VLOOKUP(C413,EstructuraCostos!$A$65:$B$170,2),VLOOKUP(E413,EstructuraCostos!$A$5:$B$60,2))</f>
        <v>Movimiento_de_Ganado1</v>
      </c>
      <c r="G413" s="17" t="str">
        <f>+VLOOKUP(B413,EstructuraCostos!$B$5:$C$146,2)</f>
        <v>Manejo de Ganados</v>
      </c>
      <c r="H413" s="58">
        <v>43516</v>
      </c>
      <c r="I413" s="17">
        <f t="shared" si="29"/>
        <v>8</v>
      </c>
      <c r="J413" s="45" t="s">
        <v>245</v>
      </c>
      <c r="K413" s="51">
        <v>1023702269</v>
      </c>
      <c r="L413" s="52">
        <v>1</v>
      </c>
      <c r="M413" s="46">
        <v>38000</v>
      </c>
      <c r="N413" s="48">
        <f t="shared" si="31"/>
        <v>38000</v>
      </c>
      <c r="O413" s="45" t="s">
        <v>126</v>
      </c>
      <c r="P413" s="45" t="s">
        <v>128</v>
      </c>
    </row>
    <row r="414" spans="1:18">
      <c r="A414" s="17">
        <v>29</v>
      </c>
      <c r="B414" s="135">
        <v>50103</v>
      </c>
      <c r="C414" s="17">
        <f t="shared" si="28"/>
        <v>5</v>
      </c>
      <c r="D414" s="14" t="str">
        <f>+VLOOKUP(C414,EstructuraCostos!$A$5:$B$146,2)</f>
        <v>Generales</v>
      </c>
      <c r="E414" s="21">
        <f t="shared" si="32"/>
        <v>50103</v>
      </c>
      <c r="F414" s="17" t="str">
        <f>+IF(C414&gt;2,VLOOKUP(C414,EstructuraCostos!$A$65:$B$170,2),VLOOKUP(E414,EstructuraCostos!$A$5:$B$60,2))</f>
        <v>Generales</v>
      </c>
      <c r="G414" s="17" t="str">
        <f>+VLOOKUP(B414,EstructuraCostos!$B$5:$C$146,2)</f>
        <v xml:space="preserve">Mantenimiento Cercos </v>
      </c>
      <c r="H414" s="58">
        <v>43516</v>
      </c>
      <c r="I414" s="17">
        <f t="shared" si="29"/>
        <v>8</v>
      </c>
      <c r="J414" s="45" t="s">
        <v>246</v>
      </c>
      <c r="K414" s="51">
        <v>1097399254</v>
      </c>
      <c r="L414" s="52">
        <v>1</v>
      </c>
      <c r="M414" s="46">
        <v>34000</v>
      </c>
      <c r="N414" s="48">
        <f t="shared" si="31"/>
        <v>34000</v>
      </c>
      <c r="O414" s="45" t="s">
        <v>138</v>
      </c>
      <c r="P414" s="45" t="s">
        <v>586</v>
      </c>
    </row>
    <row r="415" spans="1:18">
      <c r="A415" s="17">
        <v>30</v>
      </c>
      <c r="B415" s="135">
        <v>10501</v>
      </c>
      <c r="C415" s="17">
        <f t="shared" si="28"/>
        <v>1</v>
      </c>
      <c r="D415" s="14" t="str">
        <f>+VLOOKUP(C415,EstructuraCostos!$A$5:$B$146,2)</f>
        <v>Levante_y_Ceba</v>
      </c>
      <c r="E415" s="21">
        <f t="shared" si="32"/>
        <v>10500</v>
      </c>
      <c r="F415" s="17" t="str">
        <f>+IF(C415&gt;2,VLOOKUP(C415,EstructuraCostos!$A$65:$B$170,2),VLOOKUP(E415,EstructuraCostos!$A$5:$B$60,2))</f>
        <v>Movimiento_de_Ganado1</v>
      </c>
      <c r="G415" s="17" t="str">
        <f>+VLOOKUP(B415,EstructuraCostos!$B$5:$C$146,2)</f>
        <v>Manejo de Ganados</v>
      </c>
      <c r="H415" s="58">
        <v>43516</v>
      </c>
      <c r="I415" s="17">
        <f t="shared" si="29"/>
        <v>8</v>
      </c>
      <c r="J415" s="45" t="s">
        <v>417</v>
      </c>
      <c r="K415" s="143">
        <v>1097720182</v>
      </c>
      <c r="L415" s="52">
        <v>1</v>
      </c>
      <c r="M415" s="46">
        <v>38000</v>
      </c>
      <c r="N415" s="48">
        <f t="shared" si="31"/>
        <v>38000</v>
      </c>
      <c r="O415" s="45" t="s">
        <v>125</v>
      </c>
      <c r="P415" s="45" t="s">
        <v>128</v>
      </c>
    </row>
    <row r="416" spans="1:18">
      <c r="A416" s="17">
        <v>31</v>
      </c>
      <c r="B416" s="135">
        <v>10104</v>
      </c>
      <c r="C416" s="17">
        <f t="shared" si="28"/>
        <v>1</v>
      </c>
      <c r="D416" s="14" t="str">
        <f>+VLOOKUP(C416,EstructuraCostos!$A$5:$B$146,2)</f>
        <v>Levante_y_Ceba</v>
      </c>
      <c r="E416" s="21">
        <f t="shared" si="32"/>
        <v>10100</v>
      </c>
      <c r="F416" s="17" t="str">
        <f>+IF(C416&gt;2,VLOOKUP(C416,EstructuraCostos!$A$65:$B$170,2),VLOOKUP(E416,EstructuraCostos!$A$5:$B$60,2))</f>
        <v>Manejo_de_Suelos_y_ Praderas1</v>
      </c>
      <c r="G416" s="17" t="str">
        <f>+VLOOKUP(B416,EstructuraCostos!$B$5:$C$146,2)</f>
        <v>Fumigacion Herbicida</v>
      </c>
      <c r="H416" s="58">
        <v>43516</v>
      </c>
      <c r="I416" s="17">
        <f t="shared" si="29"/>
        <v>8</v>
      </c>
      <c r="J416" s="45" t="s">
        <v>456</v>
      </c>
      <c r="K416" s="51">
        <v>1097728610</v>
      </c>
      <c r="L416" s="52">
        <v>1</v>
      </c>
      <c r="M416" s="46">
        <v>34000</v>
      </c>
      <c r="N416" s="48">
        <f t="shared" si="31"/>
        <v>34000</v>
      </c>
      <c r="O416" s="45" t="s">
        <v>194</v>
      </c>
      <c r="P416" s="45" t="s">
        <v>587</v>
      </c>
      <c r="Q416" s="1" t="s">
        <v>132</v>
      </c>
      <c r="R416" s="137" t="s">
        <v>537</v>
      </c>
    </row>
    <row r="417" spans="1:18">
      <c r="A417" s="17">
        <v>32</v>
      </c>
      <c r="C417" s="17">
        <f t="shared" si="28"/>
        <v>0</v>
      </c>
      <c r="D417" s="14" t="e">
        <f>+VLOOKUP(C417,EstructuraCostos!$A$5:$B$146,2)</f>
        <v>#N/A</v>
      </c>
      <c r="E417" s="21">
        <f t="shared" si="32"/>
        <v>0</v>
      </c>
      <c r="F417" s="17" t="e">
        <f>+IF(C417&gt;2,VLOOKUP(C417,EstructuraCostos!$A$65:$B$170,2),VLOOKUP(E417,EstructuraCostos!$A$5:$B$60,2))</f>
        <v>#N/A</v>
      </c>
      <c r="G417" s="17" t="e">
        <f>+VLOOKUP(B417,EstructuraCostos!$B$5:$C$146,2)</f>
        <v>#N/A</v>
      </c>
      <c r="H417" s="58">
        <v>43516</v>
      </c>
      <c r="I417" s="17">
        <f t="shared" si="29"/>
        <v>8</v>
      </c>
      <c r="J417" s="45" t="s">
        <v>435</v>
      </c>
      <c r="L417" s="52">
        <v>5</v>
      </c>
      <c r="M417" s="186" t="s">
        <v>124</v>
      </c>
      <c r="N417" s="48"/>
      <c r="O417" s="45" t="s">
        <v>436</v>
      </c>
      <c r="P417" s="45" t="s">
        <v>177</v>
      </c>
    </row>
    <row r="418" spans="1:18">
      <c r="A418" s="17">
        <v>33</v>
      </c>
      <c r="C418" s="17">
        <f t="shared" si="28"/>
        <v>0</v>
      </c>
      <c r="D418" s="14" t="e">
        <f>+VLOOKUP(C418,EstructuraCostos!$A$5:$B$146,2)</f>
        <v>#N/A</v>
      </c>
      <c r="E418" s="21">
        <f t="shared" si="32"/>
        <v>0</v>
      </c>
      <c r="F418" s="17" t="e">
        <f>+IF(C418&gt;2,VLOOKUP(C418,EstructuraCostos!$A$65:$B$170,2),VLOOKUP(E418,EstructuraCostos!$A$5:$B$60,2))</f>
        <v>#N/A</v>
      </c>
      <c r="G418" s="17" t="e">
        <f>+VLOOKUP(B418,EstructuraCostos!$B$5:$C$146,2)</f>
        <v>#N/A</v>
      </c>
      <c r="H418" s="58">
        <v>43516</v>
      </c>
      <c r="I418" s="17">
        <f t="shared" si="29"/>
        <v>8</v>
      </c>
      <c r="J418" s="45" t="s">
        <v>260</v>
      </c>
      <c r="K418" s="275"/>
      <c r="L418" s="52">
        <v>1700</v>
      </c>
      <c r="M418" s="186" t="s">
        <v>261</v>
      </c>
      <c r="N418" s="48"/>
      <c r="O418" s="45" t="s">
        <v>176</v>
      </c>
      <c r="P418" s="45" t="s">
        <v>484</v>
      </c>
      <c r="Q418" s="1" t="s">
        <v>130</v>
      </c>
      <c r="R418" s="137" t="s">
        <v>131</v>
      </c>
    </row>
    <row r="419" spans="1:18">
      <c r="A419" s="17">
        <v>34</v>
      </c>
      <c r="C419" s="17">
        <f t="shared" si="28"/>
        <v>0</v>
      </c>
      <c r="D419" s="14" t="e">
        <f>+VLOOKUP(C419,EstructuraCostos!$A$5:$B$146,2)</f>
        <v>#N/A</v>
      </c>
      <c r="E419" s="21">
        <f t="shared" si="32"/>
        <v>0</v>
      </c>
      <c r="F419" s="17" t="e">
        <f>+IF(C419&gt;2,VLOOKUP(C419,EstructuraCostos!$A$65:$B$170,2),VLOOKUP(E419,EstructuraCostos!$A$5:$B$60,2))</f>
        <v>#N/A</v>
      </c>
      <c r="G419" s="17" t="e">
        <f>+VLOOKUP(B419,EstructuraCostos!$B$5:$C$146,2)</f>
        <v>#N/A</v>
      </c>
      <c r="H419" s="58">
        <v>43516</v>
      </c>
      <c r="I419" s="17">
        <f t="shared" si="29"/>
        <v>8</v>
      </c>
      <c r="J419" s="45" t="s">
        <v>260</v>
      </c>
      <c r="K419" s="275"/>
      <c r="L419" s="52">
        <v>160</v>
      </c>
      <c r="M419" s="186" t="s">
        <v>261</v>
      </c>
      <c r="N419" s="48"/>
      <c r="O419" s="45" t="s">
        <v>194</v>
      </c>
      <c r="P419" s="45" t="s">
        <v>587</v>
      </c>
      <c r="Q419" s="1" t="s">
        <v>132</v>
      </c>
      <c r="R419" s="137" t="s">
        <v>537</v>
      </c>
    </row>
    <row r="420" spans="1:18">
      <c r="A420" s="17">
        <v>35</v>
      </c>
      <c r="B420" s="135">
        <v>10101</v>
      </c>
      <c r="C420" s="17">
        <f t="shared" si="28"/>
        <v>1</v>
      </c>
      <c r="D420" s="14" t="str">
        <f>+VLOOKUP(C420,EstructuraCostos!$A$5:$B$146,2)</f>
        <v>Levante_y_Ceba</v>
      </c>
      <c r="E420" s="21">
        <f t="shared" si="32"/>
        <v>10100</v>
      </c>
      <c r="F420" s="17" t="str">
        <f>+IF(C420&gt;2,VLOOKUP(C420,EstructuraCostos!$A$65:$B$170,2),VLOOKUP(E420,EstructuraCostos!$A$5:$B$60,2))</f>
        <v>Manejo_de_Suelos_y_ Praderas1</v>
      </c>
      <c r="G420" s="17" t="str">
        <f>+VLOOKUP(B420,EstructuraCostos!$B$5:$C$146,2)</f>
        <v>Fumigacion Matamalezas</v>
      </c>
      <c r="H420" s="58">
        <v>43517</v>
      </c>
      <c r="I420" s="17">
        <f t="shared" si="29"/>
        <v>8</v>
      </c>
      <c r="J420" s="84" t="s">
        <v>241</v>
      </c>
      <c r="K420" s="143">
        <v>4736932</v>
      </c>
      <c r="L420" s="52">
        <v>1</v>
      </c>
      <c r="M420" s="46">
        <v>34000</v>
      </c>
      <c r="N420" s="48">
        <f t="shared" ref="N420:N427" si="33">+L420*M420</f>
        <v>34000</v>
      </c>
      <c r="O420" s="45" t="s">
        <v>176</v>
      </c>
      <c r="P420" s="45" t="s">
        <v>484</v>
      </c>
      <c r="Q420" s="1" t="s">
        <v>130</v>
      </c>
      <c r="R420" s="137" t="s">
        <v>131</v>
      </c>
    </row>
    <row r="421" spans="1:18">
      <c r="A421" s="17">
        <v>36</v>
      </c>
      <c r="B421" s="135">
        <v>10104</v>
      </c>
      <c r="C421" s="17">
        <f t="shared" si="28"/>
        <v>1</v>
      </c>
      <c r="D421" s="14" t="str">
        <f>+VLOOKUP(C421,EstructuraCostos!$A$5:$B$146,2)</f>
        <v>Levante_y_Ceba</v>
      </c>
      <c r="E421" s="21">
        <f t="shared" si="32"/>
        <v>10100</v>
      </c>
      <c r="F421" s="17" t="str">
        <f>+IF(C421&gt;2,VLOOKUP(C421,EstructuraCostos!$A$65:$B$170,2),VLOOKUP(E421,EstructuraCostos!$A$5:$B$60,2))</f>
        <v>Manejo_de_Suelos_y_ Praderas1</v>
      </c>
      <c r="G421" s="17" t="str">
        <f>+VLOOKUP(B421,EstructuraCostos!$B$5:$C$146,2)</f>
        <v>Fumigacion Herbicida</v>
      </c>
      <c r="H421" s="58">
        <v>43517</v>
      </c>
      <c r="I421" s="17">
        <f t="shared" si="29"/>
        <v>8</v>
      </c>
      <c r="J421" s="84" t="s">
        <v>242</v>
      </c>
      <c r="K421" s="83">
        <v>4335739</v>
      </c>
      <c r="L421" s="52">
        <v>1</v>
      </c>
      <c r="M421" s="46">
        <v>34000</v>
      </c>
      <c r="N421" s="48">
        <f t="shared" si="33"/>
        <v>34000</v>
      </c>
      <c r="O421" s="45" t="s">
        <v>194</v>
      </c>
      <c r="P421" s="45" t="s">
        <v>588</v>
      </c>
      <c r="Q421" s="1" t="s">
        <v>132</v>
      </c>
      <c r="R421" s="137" t="s">
        <v>537</v>
      </c>
    </row>
    <row r="422" spans="1:18">
      <c r="A422" s="17">
        <v>37</v>
      </c>
      <c r="B422" s="135">
        <v>50103</v>
      </c>
      <c r="C422" s="17">
        <f t="shared" si="28"/>
        <v>5</v>
      </c>
      <c r="D422" s="14" t="str">
        <f>+VLOOKUP(C422,EstructuraCostos!$A$5:$B$146,2)</f>
        <v>Generales</v>
      </c>
      <c r="E422" s="21">
        <f t="shared" si="32"/>
        <v>50103</v>
      </c>
      <c r="F422" s="17" t="str">
        <f>+IF(C422&gt;2,VLOOKUP(C422,EstructuraCostos!$A$65:$B$170,2),VLOOKUP(E422,EstructuraCostos!$A$5:$B$60,2))</f>
        <v>Generales</v>
      </c>
      <c r="G422" s="17" t="str">
        <f>+VLOOKUP(B422,EstructuraCostos!$B$5:$C$146,2)</f>
        <v xml:space="preserve">Mantenimiento Cercos </v>
      </c>
      <c r="H422" s="58">
        <v>43517</v>
      </c>
      <c r="I422" s="17">
        <f t="shared" si="29"/>
        <v>8</v>
      </c>
      <c r="J422" s="1" t="s">
        <v>243</v>
      </c>
      <c r="K422" s="83">
        <v>3663605</v>
      </c>
      <c r="L422" s="52">
        <v>1</v>
      </c>
      <c r="M422" s="46">
        <v>34000</v>
      </c>
      <c r="N422" s="48">
        <f t="shared" si="33"/>
        <v>34000</v>
      </c>
      <c r="O422" s="45" t="s">
        <v>138</v>
      </c>
      <c r="P422" s="45" t="s">
        <v>589</v>
      </c>
    </row>
    <row r="423" spans="1:18">
      <c r="A423" s="17">
        <v>38</v>
      </c>
      <c r="B423" s="135">
        <v>90101</v>
      </c>
      <c r="C423" s="17">
        <f t="shared" si="28"/>
        <v>9</v>
      </c>
      <c r="D423" s="14" t="str">
        <f>+VLOOKUP(C423,EstructuraCostos!$A$5:$B$146,2)</f>
        <v>Hacienda</v>
      </c>
      <c r="E423" s="21">
        <f t="shared" si="32"/>
        <v>90101</v>
      </c>
      <c r="F423" s="17" t="str">
        <f>+IF(C423&gt;2,VLOOKUP(C423,EstructuraCostos!$A$65:$B$170,2),VLOOKUP(E423,EstructuraCostos!$A$5:$B$60,2))</f>
        <v>Hacienda</v>
      </c>
      <c r="G423" s="17" t="str">
        <f>+VLOOKUP(B423,EstructuraCostos!$B$5:$C$146,2)</f>
        <v>Salarios</v>
      </c>
      <c r="H423" s="58">
        <v>43517</v>
      </c>
      <c r="I423" s="17">
        <f t="shared" si="29"/>
        <v>8</v>
      </c>
      <c r="J423" s="1" t="s">
        <v>244</v>
      </c>
      <c r="K423" s="83">
        <v>18412636</v>
      </c>
      <c r="L423" s="52">
        <v>1</v>
      </c>
      <c r="M423" s="46">
        <v>38000</v>
      </c>
      <c r="N423" s="48">
        <f t="shared" si="33"/>
        <v>38000</v>
      </c>
      <c r="O423" s="45" t="s">
        <v>153</v>
      </c>
      <c r="P423" s="45" t="s">
        <v>147</v>
      </c>
    </row>
    <row r="424" spans="1:18">
      <c r="A424" s="17">
        <v>39</v>
      </c>
      <c r="B424" s="135">
        <v>10505</v>
      </c>
      <c r="C424" s="17">
        <f t="shared" si="28"/>
        <v>1</v>
      </c>
      <c r="D424" s="14" t="str">
        <f>+VLOOKUP(C424,EstructuraCostos!$A$5:$B$146,2)</f>
        <v>Levante_y_Ceba</v>
      </c>
      <c r="E424" s="21">
        <f t="shared" si="32"/>
        <v>10510</v>
      </c>
      <c r="F424" s="17" t="str">
        <f>+IF(C424&gt;2,VLOOKUP(C424,EstructuraCostos!$A$65:$B$170,2),VLOOKUP(E424,EstructuraCostos!$A$5:$B$60,2))</f>
        <v>Movimiento_de_Ganado1</v>
      </c>
      <c r="G424" s="17" t="str">
        <f>+VLOOKUP(B424,EstructuraCostos!$B$5:$C$146,2)</f>
        <v>Repartida pollinaza</v>
      </c>
      <c r="H424" s="58">
        <v>43517</v>
      </c>
      <c r="I424" s="17">
        <f t="shared" si="29"/>
        <v>8</v>
      </c>
      <c r="J424" s="45" t="s">
        <v>245</v>
      </c>
      <c r="K424" s="51">
        <v>1023702269</v>
      </c>
      <c r="L424" s="52">
        <v>1</v>
      </c>
      <c r="M424" s="46">
        <v>38000</v>
      </c>
      <c r="N424" s="48">
        <f t="shared" si="33"/>
        <v>38000</v>
      </c>
      <c r="O424" s="45" t="s">
        <v>589</v>
      </c>
      <c r="P424" s="45" t="s">
        <v>128</v>
      </c>
    </row>
    <row r="425" spans="1:18">
      <c r="A425" s="17">
        <v>40</v>
      </c>
      <c r="B425" s="135">
        <v>50103</v>
      </c>
      <c r="C425" s="17">
        <f t="shared" si="28"/>
        <v>5</v>
      </c>
      <c r="D425" s="14" t="str">
        <f>+VLOOKUP(C425,EstructuraCostos!$A$5:$B$146,2)</f>
        <v>Generales</v>
      </c>
      <c r="E425" s="21">
        <f t="shared" si="32"/>
        <v>50103</v>
      </c>
      <c r="F425" s="17" t="str">
        <f>+IF(C425&gt;2,VLOOKUP(C425,EstructuraCostos!$A$65:$B$170,2),VLOOKUP(E425,EstructuraCostos!$A$5:$B$60,2))</f>
        <v>Generales</v>
      </c>
      <c r="G425" s="17" t="str">
        <f>+VLOOKUP(B425,EstructuraCostos!$B$5:$C$146,2)</f>
        <v xml:space="preserve">Mantenimiento Cercos </v>
      </c>
      <c r="H425" s="58">
        <v>43517</v>
      </c>
      <c r="I425" s="17">
        <f t="shared" si="29"/>
        <v>8</v>
      </c>
      <c r="J425" s="45" t="s">
        <v>246</v>
      </c>
      <c r="K425" s="51">
        <v>1097399254</v>
      </c>
      <c r="L425" s="52">
        <v>1</v>
      </c>
      <c r="M425" s="46">
        <v>34000</v>
      </c>
      <c r="N425" s="48">
        <f t="shared" si="33"/>
        <v>34000</v>
      </c>
      <c r="O425" s="45" t="s">
        <v>138</v>
      </c>
      <c r="P425" s="45" t="s">
        <v>590</v>
      </c>
    </row>
    <row r="426" spans="1:18">
      <c r="A426" s="17">
        <v>41</v>
      </c>
      <c r="B426" s="135">
        <v>10501</v>
      </c>
      <c r="C426" s="17">
        <f t="shared" si="28"/>
        <v>1</v>
      </c>
      <c r="D426" s="14" t="str">
        <f>+VLOOKUP(C426,EstructuraCostos!$A$5:$B$146,2)</f>
        <v>Levante_y_Ceba</v>
      </c>
      <c r="E426" s="21">
        <f t="shared" si="32"/>
        <v>10500</v>
      </c>
      <c r="F426" s="17" t="str">
        <f>+IF(C426&gt;2,VLOOKUP(C426,EstructuraCostos!$A$65:$B$170,2),VLOOKUP(E426,EstructuraCostos!$A$5:$B$60,2))</f>
        <v>Movimiento_de_Ganado1</v>
      </c>
      <c r="G426" s="17" t="str">
        <f>+VLOOKUP(B426,EstructuraCostos!$B$5:$C$146,2)</f>
        <v>Manejo de Ganados</v>
      </c>
      <c r="H426" s="58">
        <v>43517</v>
      </c>
      <c r="I426" s="17">
        <f>+WEEKNUM(H426,2)</f>
        <v>8</v>
      </c>
      <c r="J426" s="45" t="s">
        <v>417</v>
      </c>
      <c r="K426" s="143">
        <v>1097720182</v>
      </c>
      <c r="L426" s="52">
        <v>1</v>
      </c>
      <c r="M426" s="46">
        <v>38000</v>
      </c>
      <c r="N426" s="48">
        <f t="shared" si="33"/>
        <v>38000</v>
      </c>
      <c r="O426" s="45" t="s">
        <v>125</v>
      </c>
      <c r="P426" s="45" t="s">
        <v>128</v>
      </c>
    </row>
    <row r="427" spans="1:18">
      <c r="A427" s="17">
        <v>42</v>
      </c>
      <c r="B427" s="135">
        <v>10104</v>
      </c>
      <c r="C427" s="17">
        <f t="shared" si="28"/>
        <v>1</v>
      </c>
      <c r="D427" s="14" t="str">
        <f>+VLOOKUP(C427,EstructuraCostos!$A$5:$B$146,2)</f>
        <v>Levante_y_Ceba</v>
      </c>
      <c r="E427" s="21">
        <f t="shared" si="32"/>
        <v>10100</v>
      </c>
      <c r="F427" s="17" t="str">
        <f>+IF(C427&gt;2,VLOOKUP(C427,EstructuraCostos!$A$65:$B$170,2),VLOOKUP(E427,EstructuraCostos!$A$5:$B$60,2))</f>
        <v>Manejo_de_Suelos_y_ Praderas1</v>
      </c>
      <c r="G427" s="17" t="str">
        <f>+VLOOKUP(B427,EstructuraCostos!$B$5:$C$146,2)</f>
        <v>Fumigacion Herbicida</v>
      </c>
      <c r="H427" s="58">
        <v>43517</v>
      </c>
      <c r="I427" s="17">
        <f>+WEEKNUM(H427,2)</f>
        <v>8</v>
      </c>
      <c r="J427" s="45" t="s">
        <v>456</v>
      </c>
      <c r="K427" s="51">
        <v>1097728610</v>
      </c>
      <c r="L427" s="52">
        <v>1</v>
      </c>
      <c r="M427" s="46">
        <v>34000</v>
      </c>
      <c r="N427" s="48">
        <f t="shared" si="33"/>
        <v>34000</v>
      </c>
      <c r="O427" s="45" t="s">
        <v>194</v>
      </c>
      <c r="P427" s="45" t="s">
        <v>588</v>
      </c>
      <c r="Q427" s="1" t="s">
        <v>132</v>
      </c>
      <c r="R427" s="137" t="s">
        <v>537</v>
      </c>
    </row>
    <row r="428" spans="1:18">
      <c r="A428" s="17">
        <v>43</v>
      </c>
      <c r="C428" s="17">
        <f t="shared" si="28"/>
        <v>0</v>
      </c>
      <c r="D428" s="14" t="e">
        <f>+VLOOKUP(C428,EstructuraCostos!$A$5:$B$146,2)</f>
        <v>#N/A</v>
      </c>
      <c r="E428" s="21">
        <f t="shared" si="32"/>
        <v>0</v>
      </c>
      <c r="F428" s="17" t="e">
        <f>+IF(C428&gt;2,VLOOKUP(C428,EstructuraCostos!$A$65:$B$170,2),VLOOKUP(E428,EstructuraCostos!$A$5:$B$60,2))</f>
        <v>#N/A</v>
      </c>
      <c r="G428" s="17" t="e">
        <f>+VLOOKUP(B428,EstructuraCostos!$B$5:$C$146,2)</f>
        <v>#N/A</v>
      </c>
      <c r="H428" s="58">
        <v>43517</v>
      </c>
      <c r="I428" s="17">
        <f t="shared" si="29"/>
        <v>8</v>
      </c>
      <c r="J428" s="45" t="s">
        <v>435</v>
      </c>
      <c r="L428" s="52">
        <v>5</v>
      </c>
      <c r="M428" s="186" t="s">
        <v>124</v>
      </c>
      <c r="N428" s="48"/>
      <c r="O428" s="45" t="s">
        <v>436</v>
      </c>
      <c r="P428" s="45" t="s">
        <v>177</v>
      </c>
    </row>
    <row r="429" spans="1:18">
      <c r="A429" s="17">
        <v>44</v>
      </c>
      <c r="C429" s="17">
        <f t="shared" si="28"/>
        <v>0</v>
      </c>
      <c r="D429" s="14" t="e">
        <f>+VLOOKUP(C429,EstructuraCostos!$A$5:$B$146,2)</f>
        <v>#N/A</v>
      </c>
      <c r="E429" s="21">
        <f t="shared" si="32"/>
        <v>0</v>
      </c>
      <c r="F429" s="17" t="e">
        <f>+IF(C429&gt;2,VLOOKUP(C429,EstructuraCostos!$A$65:$B$170,2),VLOOKUP(E429,EstructuraCostos!$A$5:$B$60,2))</f>
        <v>#N/A</v>
      </c>
      <c r="G429" s="17" t="e">
        <f>+VLOOKUP(B429,EstructuraCostos!$B$5:$C$146,2)</f>
        <v>#N/A</v>
      </c>
      <c r="H429" s="58">
        <v>43517</v>
      </c>
      <c r="I429" s="17">
        <f t="shared" si="29"/>
        <v>8</v>
      </c>
      <c r="J429" s="45" t="s">
        <v>260</v>
      </c>
      <c r="K429" s="275"/>
      <c r="M429" s="186" t="s">
        <v>261</v>
      </c>
      <c r="N429" s="48"/>
      <c r="O429" s="45" t="s">
        <v>176</v>
      </c>
      <c r="P429" s="45" t="s">
        <v>484</v>
      </c>
      <c r="Q429" s="1" t="s">
        <v>130</v>
      </c>
      <c r="R429" s="137" t="s">
        <v>131</v>
      </c>
    </row>
    <row r="430" spans="1:18">
      <c r="A430" s="17">
        <v>45</v>
      </c>
      <c r="C430" s="17">
        <f t="shared" si="28"/>
        <v>0</v>
      </c>
      <c r="D430" s="14" t="e">
        <f>+VLOOKUP(C430,EstructuraCostos!$A$5:$B$146,2)</f>
        <v>#N/A</v>
      </c>
      <c r="E430" s="21">
        <f t="shared" si="32"/>
        <v>0</v>
      </c>
      <c r="F430" s="17" t="e">
        <f>+IF(C430&gt;2,VLOOKUP(C430,EstructuraCostos!$A$65:$B$170,2),VLOOKUP(E430,EstructuraCostos!$A$5:$B$60,2))</f>
        <v>#N/A</v>
      </c>
      <c r="G430" s="17" t="e">
        <f>+VLOOKUP(B430,EstructuraCostos!$B$5:$C$146,2)</f>
        <v>#N/A</v>
      </c>
      <c r="H430" s="58">
        <v>43517</v>
      </c>
      <c r="I430" s="17">
        <f t="shared" si="29"/>
        <v>8</v>
      </c>
      <c r="J430" s="45" t="s">
        <v>260</v>
      </c>
      <c r="K430" s="275"/>
      <c r="M430" s="186" t="s">
        <v>261</v>
      </c>
      <c r="N430" s="48"/>
      <c r="O430" s="45" t="s">
        <v>194</v>
      </c>
      <c r="P430" s="45" t="s">
        <v>588</v>
      </c>
      <c r="Q430" s="1" t="s">
        <v>132</v>
      </c>
      <c r="R430" s="137" t="s">
        <v>537</v>
      </c>
    </row>
    <row r="431" spans="1:18">
      <c r="A431" s="17">
        <v>46</v>
      </c>
      <c r="B431" s="135">
        <v>10101</v>
      </c>
      <c r="C431" s="17">
        <f t="shared" si="28"/>
        <v>1</v>
      </c>
      <c r="D431" s="14" t="str">
        <f>+VLOOKUP(C431,EstructuraCostos!$A$5:$B$146,2)</f>
        <v>Levante_y_Ceba</v>
      </c>
      <c r="E431" s="21">
        <f t="shared" si="32"/>
        <v>10100</v>
      </c>
      <c r="F431" s="17" t="str">
        <f>+IF(C431&gt;2,VLOOKUP(C431,EstructuraCostos!$A$65:$B$170,2),VLOOKUP(E431,EstructuraCostos!$A$5:$B$60,2))</f>
        <v>Manejo_de_Suelos_y_ Praderas1</v>
      </c>
      <c r="G431" s="17" t="str">
        <f>+VLOOKUP(B431,EstructuraCostos!$B$5:$C$146,2)</f>
        <v>Fumigacion Matamalezas</v>
      </c>
      <c r="H431" s="58">
        <v>43518</v>
      </c>
      <c r="I431" s="17">
        <f t="shared" si="29"/>
        <v>8</v>
      </c>
      <c r="J431" s="84" t="s">
        <v>241</v>
      </c>
      <c r="K431" s="143">
        <v>4736932</v>
      </c>
      <c r="L431" s="52">
        <v>1</v>
      </c>
      <c r="M431" s="46">
        <v>34000</v>
      </c>
      <c r="N431" s="48">
        <f t="shared" ref="N431:N438" si="34">+L431*M431</f>
        <v>34000</v>
      </c>
      <c r="O431" s="45" t="s">
        <v>176</v>
      </c>
      <c r="P431" s="45" t="s">
        <v>484</v>
      </c>
      <c r="Q431" s="1" t="s">
        <v>130</v>
      </c>
      <c r="R431" s="137" t="s">
        <v>131</v>
      </c>
    </row>
    <row r="432" spans="1:18">
      <c r="A432" s="17">
        <v>18</v>
      </c>
      <c r="B432" s="135">
        <v>10104</v>
      </c>
      <c r="C432" s="17">
        <f t="shared" si="28"/>
        <v>1</v>
      </c>
      <c r="D432" s="14" t="str">
        <f>+VLOOKUP(C432,EstructuraCostos!$A$5:$B$146,2)</f>
        <v>Levante_y_Ceba</v>
      </c>
      <c r="E432" s="21">
        <f t="shared" si="32"/>
        <v>10100</v>
      </c>
      <c r="F432" s="17" t="str">
        <f>+IF(C432&gt;2,VLOOKUP(C432,EstructuraCostos!$A$65:$B$170,2),VLOOKUP(E432,EstructuraCostos!$A$5:$B$60,2))</f>
        <v>Manejo_de_Suelos_y_ Praderas1</v>
      </c>
      <c r="G432" s="17" t="str">
        <f>+VLOOKUP(B432,EstructuraCostos!$B$5:$C$146,2)</f>
        <v>Fumigacion Herbicida</v>
      </c>
      <c r="H432" s="58">
        <v>43518</v>
      </c>
      <c r="I432" s="17">
        <f t="shared" si="29"/>
        <v>8</v>
      </c>
      <c r="J432" s="84" t="s">
        <v>242</v>
      </c>
      <c r="K432" s="83">
        <v>4335739</v>
      </c>
      <c r="L432" s="52">
        <v>1</v>
      </c>
      <c r="M432" s="46">
        <v>34000</v>
      </c>
      <c r="N432" s="48">
        <f t="shared" si="34"/>
        <v>34000</v>
      </c>
      <c r="O432" s="45" t="s">
        <v>194</v>
      </c>
      <c r="P432" s="45" t="s">
        <v>593</v>
      </c>
      <c r="Q432" s="1" t="s">
        <v>132</v>
      </c>
      <c r="R432" s="137" t="s">
        <v>537</v>
      </c>
    </row>
    <row r="433" spans="1:18">
      <c r="A433" s="17">
        <v>19</v>
      </c>
      <c r="B433" s="135">
        <v>10501</v>
      </c>
      <c r="C433" s="17">
        <f t="shared" si="28"/>
        <v>1</v>
      </c>
      <c r="D433" s="14" t="str">
        <f>+VLOOKUP(C433,EstructuraCostos!$A$5:$B$146,2)</f>
        <v>Levante_y_Ceba</v>
      </c>
      <c r="E433" s="21">
        <f t="shared" si="32"/>
        <v>10500</v>
      </c>
      <c r="F433" s="17" t="str">
        <f>+IF(C433&gt;2,VLOOKUP(C433,EstructuraCostos!$A$65:$B$170,2),VLOOKUP(E433,EstructuraCostos!$A$5:$B$60,2))</f>
        <v>Movimiento_de_Ganado1</v>
      </c>
      <c r="G433" s="17" t="str">
        <f>+VLOOKUP(B433,EstructuraCostos!$B$5:$C$146,2)</f>
        <v>Manejo de Ganados</v>
      </c>
      <c r="H433" s="58">
        <v>43518</v>
      </c>
      <c r="I433" s="17">
        <f t="shared" si="29"/>
        <v>8</v>
      </c>
      <c r="J433" s="1" t="s">
        <v>243</v>
      </c>
      <c r="K433" s="83">
        <v>3663605</v>
      </c>
      <c r="L433" s="52">
        <v>1</v>
      </c>
      <c r="M433" s="46">
        <v>34000</v>
      </c>
      <c r="N433" s="48">
        <f t="shared" si="34"/>
        <v>34000</v>
      </c>
      <c r="O433" s="45" t="s">
        <v>139</v>
      </c>
      <c r="P433" s="45" t="s">
        <v>128</v>
      </c>
    </row>
    <row r="434" spans="1:18">
      <c r="A434" s="17">
        <v>20</v>
      </c>
      <c r="B434" s="135">
        <v>90101</v>
      </c>
      <c r="C434" s="17">
        <f t="shared" si="28"/>
        <v>9</v>
      </c>
      <c r="D434" s="14" t="str">
        <f>+VLOOKUP(C434,EstructuraCostos!$A$5:$B$146,2)</f>
        <v>Hacienda</v>
      </c>
      <c r="E434" s="21">
        <f t="shared" si="32"/>
        <v>90101</v>
      </c>
      <c r="F434" s="17" t="str">
        <f>+IF(C434&gt;2,VLOOKUP(C434,EstructuraCostos!$A$65:$B$170,2),VLOOKUP(E434,EstructuraCostos!$A$5:$B$60,2))</f>
        <v>Hacienda</v>
      </c>
      <c r="G434" s="17" t="str">
        <f>+VLOOKUP(B434,EstructuraCostos!$B$5:$C$146,2)</f>
        <v>Salarios</v>
      </c>
      <c r="H434" s="58">
        <v>43518</v>
      </c>
      <c r="I434" s="17">
        <f t="shared" si="29"/>
        <v>8</v>
      </c>
      <c r="J434" s="1" t="s">
        <v>244</v>
      </c>
      <c r="K434" s="83">
        <v>18412636</v>
      </c>
      <c r="L434" s="52">
        <v>1</v>
      </c>
      <c r="M434" s="46">
        <v>38000</v>
      </c>
      <c r="N434" s="48">
        <f t="shared" si="34"/>
        <v>38000</v>
      </c>
      <c r="O434" s="45" t="s">
        <v>153</v>
      </c>
      <c r="P434" s="45" t="s">
        <v>147</v>
      </c>
    </row>
    <row r="435" spans="1:18">
      <c r="A435" s="17">
        <v>21</v>
      </c>
      <c r="B435" s="135">
        <v>10501</v>
      </c>
      <c r="C435" s="17">
        <f t="shared" si="28"/>
        <v>1</v>
      </c>
      <c r="D435" s="14" t="str">
        <f>+VLOOKUP(C435,EstructuraCostos!$A$5:$B$146,2)</f>
        <v>Levante_y_Ceba</v>
      </c>
      <c r="E435" s="21">
        <f t="shared" si="32"/>
        <v>10500</v>
      </c>
      <c r="F435" s="17" t="str">
        <f>+IF(C435&gt;2,VLOOKUP(C435,EstructuraCostos!$A$65:$B$170,2),VLOOKUP(E435,EstructuraCostos!$A$5:$B$60,2))</f>
        <v>Movimiento_de_Ganado1</v>
      </c>
      <c r="G435" s="17" t="str">
        <f>+VLOOKUP(B435,EstructuraCostos!$B$5:$C$146,2)</f>
        <v>Manejo de Ganados</v>
      </c>
      <c r="H435" s="58">
        <v>43518</v>
      </c>
      <c r="I435" s="17">
        <f t="shared" si="29"/>
        <v>8</v>
      </c>
      <c r="J435" s="45" t="s">
        <v>245</v>
      </c>
      <c r="K435" s="51">
        <v>1023702269</v>
      </c>
      <c r="L435" s="52">
        <v>1</v>
      </c>
      <c r="M435" s="46">
        <v>38000</v>
      </c>
      <c r="N435" s="48">
        <f t="shared" si="34"/>
        <v>38000</v>
      </c>
      <c r="O435" s="45" t="s">
        <v>139</v>
      </c>
      <c r="P435" s="45" t="s">
        <v>128</v>
      </c>
    </row>
    <row r="436" spans="1:18">
      <c r="A436" s="17">
        <v>22</v>
      </c>
      <c r="B436" s="135">
        <v>70107</v>
      </c>
      <c r="C436" s="17">
        <f t="shared" si="28"/>
        <v>7</v>
      </c>
      <c r="D436" s="14" t="str">
        <f>+VLOOKUP(C436,EstructuraCostos!$A$5:$B$146,2)</f>
        <v>Laborales y Otros</v>
      </c>
      <c r="E436" s="21">
        <f t="shared" si="32"/>
        <v>70107</v>
      </c>
      <c r="F436" s="17" t="str">
        <f>+IF(C436&gt;2,VLOOKUP(C436,EstructuraCostos!$A$65:$B$170,2),VLOOKUP(E436,EstructuraCostos!$A$5:$B$60,2))</f>
        <v>Laborales y Otros</v>
      </c>
      <c r="G436" s="17" t="str">
        <f>+VLOOKUP(B436,EstructuraCostos!$B$5:$C$146,2)</f>
        <v>Incapacidades-drogas</v>
      </c>
      <c r="H436" s="58">
        <v>43518</v>
      </c>
      <c r="I436" s="17">
        <f t="shared" si="29"/>
        <v>8</v>
      </c>
      <c r="J436" s="45" t="s">
        <v>246</v>
      </c>
      <c r="K436" s="51">
        <v>1097399254</v>
      </c>
      <c r="L436" s="52">
        <v>1</v>
      </c>
      <c r="M436" s="46">
        <v>34000</v>
      </c>
      <c r="N436" s="48">
        <f t="shared" si="34"/>
        <v>34000</v>
      </c>
      <c r="O436" s="45" t="s">
        <v>592</v>
      </c>
      <c r="P436" s="45" t="s">
        <v>300</v>
      </c>
    </row>
    <row r="437" spans="1:18">
      <c r="A437" s="17">
        <v>23</v>
      </c>
      <c r="B437" s="135">
        <v>10501</v>
      </c>
      <c r="C437" s="17">
        <f t="shared" si="28"/>
        <v>1</v>
      </c>
      <c r="D437" s="14" t="str">
        <f>+VLOOKUP(C437,EstructuraCostos!$A$5:$B$146,2)</f>
        <v>Levante_y_Ceba</v>
      </c>
      <c r="E437" s="21">
        <f t="shared" si="32"/>
        <v>10500</v>
      </c>
      <c r="F437" s="17" t="str">
        <f>+IF(C437&gt;2,VLOOKUP(C437,EstructuraCostos!$A$65:$B$170,2),VLOOKUP(E437,EstructuraCostos!$A$5:$B$60,2))</f>
        <v>Movimiento_de_Ganado1</v>
      </c>
      <c r="G437" s="17" t="str">
        <f>+VLOOKUP(B437,EstructuraCostos!$B$5:$C$146,2)</f>
        <v>Manejo de Ganados</v>
      </c>
      <c r="H437" s="58">
        <v>43518</v>
      </c>
      <c r="I437" s="17">
        <f t="shared" si="29"/>
        <v>8</v>
      </c>
      <c r="J437" s="45" t="s">
        <v>417</v>
      </c>
      <c r="K437" s="143">
        <v>1097720182</v>
      </c>
      <c r="L437" s="52">
        <v>1</v>
      </c>
      <c r="M437" s="46">
        <v>38000</v>
      </c>
      <c r="N437" s="48">
        <f t="shared" si="34"/>
        <v>38000</v>
      </c>
      <c r="O437" s="45" t="s">
        <v>252</v>
      </c>
      <c r="P437" s="45" t="s">
        <v>128</v>
      </c>
    </row>
    <row r="438" spans="1:18">
      <c r="A438" s="17">
        <v>24</v>
      </c>
      <c r="B438" s="135">
        <v>10104</v>
      </c>
      <c r="C438" s="17">
        <f t="shared" si="28"/>
        <v>1</v>
      </c>
      <c r="D438" s="14" t="str">
        <f>+VLOOKUP(C438,EstructuraCostos!$A$5:$B$146,2)</f>
        <v>Levante_y_Ceba</v>
      </c>
      <c r="E438" s="21">
        <f t="shared" si="32"/>
        <v>10100</v>
      </c>
      <c r="F438" s="17" t="str">
        <f>+IF(C438&gt;2,VLOOKUP(C438,EstructuraCostos!$A$65:$B$170,2),VLOOKUP(E438,EstructuraCostos!$A$5:$B$60,2))</f>
        <v>Manejo_de_Suelos_y_ Praderas1</v>
      </c>
      <c r="G438" s="17" t="str">
        <f>+VLOOKUP(B438,EstructuraCostos!$B$5:$C$146,2)</f>
        <v>Fumigacion Herbicida</v>
      </c>
      <c r="H438" s="58">
        <v>43518</v>
      </c>
      <c r="I438" s="17">
        <f t="shared" si="29"/>
        <v>8</v>
      </c>
      <c r="J438" s="45" t="s">
        <v>456</v>
      </c>
      <c r="K438" s="51">
        <v>1097728610</v>
      </c>
      <c r="L438" s="52">
        <v>1</v>
      </c>
      <c r="M438" s="46">
        <v>34000</v>
      </c>
      <c r="N438" s="48">
        <f t="shared" si="34"/>
        <v>34000</v>
      </c>
      <c r="O438" s="45" t="s">
        <v>194</v>
      </c>
      <c r="P438" s="45" t="s">
        <v>593</v>
      </c>
      <c r="Q438" s="1" t="s">
        <v>132</v>
      </c>
      <c r="R438" s="137" t="s">
        <v>537</v>
      </c>
    </row>
    <row r="439" spans="1:18">
      <c r="A439" s="17">
        <v>25</v>
      </c>
      <c r="C439" s="17"/>
      <c r="F439" s="17"/>
      <c r="G439" s="17" t="e">
        <f>+VLOOKUP(B439,EstructuraCostos!$B$5:$C$146,2)</f>
        <v>#N/A</v>
      </c>
      <c r="H439" s="58">
        <v>43518</v>
      </c>
      <c r="I439" s="17">
        <f>+WEEKNUM(H439,2)</f>
        <v>8</v>
      </c>
      <c r="J439" s="45" t="s">
        <v>439</v>
      </c>
      <c r="N439" s="48"/>
      <c r="O439" s="45" t="s">
        <v>395</v>
      </c>
      <c r="P439" s="45" t="s">
        <v>594</v>
      </c>
    </row>
    <row r="440" spans="1:18">
      <c r="A440" s="17">
        <v>26</v>
      </c>
      <c r="C440" s="17">
        <f t="shared" si="28"/>
        <v>0</v>
      </c>
      <c r="D440" s="14" t="e">
        <f>+VLOOKUP(C440,EstructuraCostos!$A$5:$B$146,2)</f>
        <v>#N/A</v>
      </c>
      <c r="E440" s="21">
        <f t="shared" si="32"/>
        <v>0</v>
      </c>
      <c r="F440" s="17" t="e">
        <f>+IF(C440&gt;2,VLOOKUP(C440,EstructuraCostos!$A$65:$B$170,2),VLOOKUP(E440,EstructuraCostos!$A$5:$B$60,2))</f>
        <v>#N/A</v>
      </c>
      <c r="G440" s="17" t="e">
        <f>+VLOOKUP(B440,EstructuraCostos!$B$5:$C$146,2)</f>
        <v>#N/A</v>
      </c>
      <c r="H440" s="58">
        <v>43518</v>
      </c>
      <c r="I440" s="17">
        <f t="shared" si="29"/>
        <v>8</v>
      </c>
      <c r="J440" s="45" t="s">
        <v>260</v>
      </c>
      <c r="K440" s="275"/>
      <c r="M440" s="186" t="s">
        <v>261</v>
      </c>
      <c r="N440" s="48"/>
      <c r="O440" s="45" t="s">
        <v>194</v>
      </c>
      <c r="P440" s="45" t="s">
        <v>593</v>
      </c>
      <c r="Q440" s="1" t="s">
        <v>132</v>
      </c>
      <c r="R440" s="137" t="s">
        <v>537</v>
      </c>
    </row>
    <row r="441" spans="1:18">
      <c r="A441" s="17">
        <v>27</v>
      </c>
      <c r="C441" s="17">
        <f t="shared" si="28"/>
        <v>0</v>
      </c>
      <c r="D441" s="14" t="e">
        <f>+VLOOKUP(C441,EstructuraCostos!$A$5:$B$146,2)</f>
        <v>#N/A</v>
      </c>
      <c r="E441" s="21">
        <f t="shared" si="32"/>
        <v>0</v>
      </c>
      <c r="F441" s="17" t="e">
        <f>+IF(C441&gt;2,VLOOKUP(C441,EstructuraCostos!$A$65:$B$170,2),VLOOKUP(E441,EstructuraCostos!$A$5:$B$60,2))</f>
        <v>#N/A</v>
      </c>
      <c r="G441" s="17" t="e">
        <f>+VLOOKUP(B441,EstructuraCostos!$B$5:$C$146,2)</f>
        <v>#N/A</v>
      </c>
      <c r="H441" s="58">
        <v>43518</v>
      </c>
      <c r="I441" s="17">
        <f t="shared" si="29"/>
        <v>8</v>
      </c>
      <c r="J441" s="45" t="s">
        <v>260</v>
      </c>
      <c r="K441" s="275"/>
      <c r="M441" s="186" t="s">
        <v>261</v>
      </c>
      <c r="N441" s="48"/>
      <c r="O441" s="45" t="s">
        <v>176</v>
      </c>
      <c r="P441" s="45" t="s">
        <v>484</v>
      </c>
      <c r="Q441" s="1" t="s">
        <v>130</v>
      </c>
      <c r="R441" s="137" t="s">
        <v>131</v>
      </c>
    </row>
    <row r="442" spans="1:18">
      <c r="A442" s="17">
        <v>28</v>
      </c>
      <c r="B442" s="135">
        <v>10103</v>
      </c>
      <c r="C442" s="17">
        <f t="shared" si="28"/>
        <v>1</v>
      </c>
      <c r="D442" s="14" t="str">
        <f>+VLOOKUP(C442,EstructuraCostos!$A$5:$B$146,2)</f>
        <v>Levante_y_Ceba</v>
      </c>
      <c r="E442" s="21">
        <f t="shared" si="32"/>
        <v>10100</v>
      </c>
      <c r="F442" s="17" t="str">
        <f>+IF(C442&gt;2,VLOOKUP(C442,EstructuraCostos!$A$65:$B$170,2),VLOOKUP(E442,EstructuraCostos!$A$5:$B$60,2))</f>
        <v>Manejo_de_Suelos_y_ Praderas1</v>
      </c>
      <c r="G442" s="17" t="str">
        <f>+VLOOKUP(B442,EstructuraCostos!$B$5:$C$146,2)</f>
        <v>Fertilizacion, correctivos</v>
      </c>
      <c r="H442" s="58">
        <v>43519</v>
      </c>
      <c r="I442" s="17">
        <f t="shared" si="29"/>
        <v>8</v>
      </c>
      <c r="J442" s="84" t="s">
        <v>241</v>
      </c>
      <c r="K442" s="143">
        <v>4736932</v>
      </c>
      <c r="L442" s="52">
        <v>1</v>
      </c>
      <c r="M442" s="46">
        <v>34000</v>
      </c>
      <c r="N442" s="48">
        <f t="shared" ref="N442:N449" si="35">+L442*M442</f>
        <v>34000</v>
      </c>
      <c r="O442" s="45" t="s">
        <v>474</v>
      </c>
      <c r="P442" s="45" t="s">
        <v>127</v>
      </c>
      <c r="Q442" s="1" t="s">
        <v>130</v>
      </c>
      <c r="R442" s="137" t="s">
        <v>595</v>
      </c>
    </row>
    <row r="443" spans="1:18">
      <c r="A443" s="17">
        <v>29</v>
      </c>
      <c r="B443" s="135">
        <v>10104</v>
      </c>
      <c r="C443" s="17">
        <f t="shared" si="28"/>
        <v>1</v>
      </c>
      <c r="D443" s="14" t="str">
        <f>+VLOOKUP(C443,EstructuraCostos!$A$5:$B$146,2)</f>
        <v>Levante_y_Ceba</v>
      </c>
      <c r="E443" s="21">
        <f t="shared" si="32"/>
        <v>10100</v>
      </c>
      <c r="F443" s="17" t="str">
        <f>+IF(C443&gt;2,VLOOKUP(C443,EstructuraCostos!$A$65:$B$170,2),VLOOKUP(E443,EstructuraCostos!$A$5:$B$60,2))</f>
        <v>Manejo_de_Suelos_y_ Praderas1</v>
      </c>
      <c r="G443" s="17" t="str">
        <f>+VLOOKUP(B443,EstructuraCostos!$B$5:$C$146,2)</f>
        <v>Fumigacion Herbicida</v>
      </c>
      <c r="H443" s="58">
        <v>43519</v>
      </c>
      <c r="I443" s="17">
        <f t="shared" si="29"/>
        <v>8</v>
      </c>
      <c r="J443" s="84" t="s">
        <v>242</v>
      </c>
      <c r="K443" s="83">
        <v>4335739</v>
      </c>
      <c r="L443" s="52">
        <v>1</v>
      </c>
      <c r="M443" s="46">
        <v>34000</v>
      </c>
      <c r="N443" s="48">
        <f t="shared" si="35"/>
        <v>34000</v>
      </c>
      <c r="O443" s="45" t="s">
        <v>194</v>
      </c>
      <c r="P443" s="45" t="s">
        <v>593</v>
      </c>
      <c r="Q443" s="1" t="s">
        <v>132</v>
      </c>
      <c r="R443" s="137" t="s">
        <v>537</v>
      </c>
    </row>
    <row r="444" spans="1:18">
      <c r="A444" s="17">
        <v>30</v>
      </c>
      <c r="B444" s="135">
        <v>50103</v>
      </c>
      <c r="C444" s="17">
        <f t="shared" si="28"/>
        <v>5</v>
      </c>
      <c r="D444" s="14" t="str">
        <f>+VLOOKUP(C444,EstructuraCostos!$A$5:$B$146,2)</f>
        <v>Generales</v>
      </c>
      <c r="E444" s="21">
        <f t="shared" si="32"/>
        <v>50103</v>
      </c>
      <c r="F444" s="17" t="str">
        <f>+IF(C444&gt;2,VLOOKUP(C444,EstructuraCostos!$A$65:$B$170,2),VLOOKUP(E444,EstructuraCostos!$A$5:$B$60,2))</f>
        <v>Generales</v>
      </c>
      <c r="G444" s="17" t="str">
        <f>+VLOOKUP(B444,EstructuraCostos!$B$5:$C$146,2)</f>
        <v xml:space="preserve">Mantenimiento Cercos </v>
      </c>
      <c r="H444" s="58">
        <v>43519</v>
      </c>
      <c r="I444" s="17">
        <f t="shared" si="29"/>
        <v>8</v>
      </c>
      <c r="J444" s="1" t="s">
        <v>243</v>
      </c>
      <c r="K444" s="83">
        <v>3663605</v>
      </c>
      <c r="L444" s="52">
        <v>1</v>
      </c>
      <c r="M444" s="46">
        <v>34000</v>
      </c>
      <c r="N444" s="48">
        <f t="shared" si="35"/>
        <v>34000</v>
      </c>
      <c r="O444" s="45" t="s">
        <v>138</v>
      </c>
    </row>
    <row r="445" spans="1:18">
      <c r="A445" s="17">
        <v>31</v>
      </c>
      <c r="B445" s="135">
        <v>90101</v>
      </c>
      <c r="C445" s="17">
        <f t="shared" si="28"/>
        <v>9</v>
      </c>
      <c r="D445" s="14" t="str">
        <f>+VLOOKUP(C445,EstructuraCostos!$A$5:$B$146,2)</f>
        <v>Hacienda</v>
      </c>
      <c r="E445" s="21">
        <f t="shared" si="32"/>
        <v>90101</v>
      </c>
      <c r="F445" s="17" t="str">
        <f>+IF(C445&gt;2,VLOOKUP(C445,EstructuraCostos!$A$65:$B$170,2),VLOOKUP(E445,EstructuraCostos!$A$5:$B$60,2))</f>
        <v>Hacienda</v>
      </c>
      <c r="G445" s="17" t="str">
        <f>+VLOOKUP(B445,EstructuraCostos!$B$5:$C$146,2)</f>
        <v>Salarios</v>
      </c>
      <c r="H445" s="58">
        <v>43519</v>
      </c>
      <c r="I445" s="17">
        <f t="shared" si="29"/>
        <v>8</v>
      </c>
      <c r="J445" s="1" t="s">
        <v>244</v>
      </c>
      <c r="K445" s="83">
        <v>18412636</v>
      </c>
      <c r="L445" s="52">
        <v>1</v>
      </c>
      <c r="M445" s="46">
        <v>38000</v>
      </c>
      <c r="N445" s="48">
        <f t="shared" si="35"/>
        <v>38000</v>
      </c>
      <c r="O445" s="45" t="s">
        <v>153</v>
      </c>
      <c r="P445" s="45" t="s">
        <v>147</v>
      </c>
    </row>
    <row r="446" spans="1:18">
      <c r="A446" s="17">
        <v>32</v>
      </c>
      <c r="B446" s="135">
        <v>50105</v>
      </c>
      <c r="C446" s="17">
        <f t="shared" si="28"/>
        <v>5</v>
      </c>
      <c r="D446" s="14" t="str">
        <f>+VLOOKUP(C446,EstructuraCostos!$A$5:$B$146,2)</f>
        <v>Generales</v>
      </c>
      <c r="E446" s="21">
        <f t="shared" si="32"/>
        <v>50105</v>
      </c>
      <c r="F446" s="17" t="str">
        <f>+IF(C446&gt;2,VLOOKUP(C446,EstructuraCostos!$A$65:$B$170,2),VLOOKUP(E446,EstructuraCostos!$A$5:$B$60,2))</f>
        <v>Generales</v>
      </c>
      <c r="G446" s="17" t="str">
        <f>+VLOOKUP(B446,EstructuraCostos!$B$5:$C$146,2)</f>
        <v>Mantenimiento Corrales y Puentes</v>
      </c>
      <c r="H446" s="58">
        <v>43519</v>
      </c>
      <c r="I446" s="17">
        <f t="shared" si="29"/>
        <v>8</v>
      </c>
      <c r="J446" s="45" t="s">
        <v>245</v>
      </c>
      <c r="K446" s="51">
        <v>1023702269</v>
      </c>
      <c r="L446" s="52">
        <v>1</v>
      </c>
      <c r="M446" s="46">
        <v>38000</v>
      </c>
      <c r="N446" s="48">
        <f t="shared" si="35"/>
        <v>38000</v>
      </c>
      <c r="O446" s="45" t="s">
        <v>126</v>
      </c>
      <c r="P446" s="45" t="s">
        <v>128</v>
      </c>
    </row>
    <row r="447" spans="1:18">
      <c r="A447" s="17">
        <v>33</v>
      </c>
      <c r="B447" s="135">
        <v>70107</v>
      </c>
      <c r="C447" s="17">
        <f t="shared" si="28"/>
        <v>7</v>
      </c>
      <c r="D447" s="14" t="str">
        <f>+VLOOKUP(C447,EstructuraCostos!$A$5:$B$146,2)</f>
        <v>Laborales y Otros</v>
      </c>
      <c r="E447" s="21">
        <f t="shared" si="32"/>
        <v>70107</v>
      </c>
      <c r="F447" s="17" t="str">
        <f>+IF(C447&gt;2,VLOOKUP(C447,EstructuraCostos!$A$65:$B$170,2),VLOOKUP(E447,EstructuraCostos!$A$5:$B$60,2))</f>
        <v>Laborales y Otros</v>
      </c>
      <c r="G447" s="17" t="str">
        <f>+VLOOKUP(B447,EstructuraCostos!$B$5:$C$146,2)</f>
        <v>Incapacidades-drogas</v>
      </c>
      <c r="H447" s="58">
        <v>43519</v>
      </c>
      <c r="I447" s="17">
        <f t="shared" si="29"/>
        <v>8</v>
      </c>
      <c r="J447" s="45" t="s">
        <v>246</v>
      </c>
      <c r="K447" s="51">
        <v>1097399254</v>
      </c>
      <c r="L447" s="52">
        <v>1</v>
      </c>
      <c r="M447" s="46">
        <v>34000</v>
      </c>
      <c r="N447" s="48">
        <f t="shared" si="35"/>
        <v>34000</v>
      </c>
      <c r="O447" s="45" t="s">
        <v>592</v>
      </c>
      <c r="P447" s="45" t="s">
        <v>300</v>
      </c>
    </row>
    <row r="448" spans="1:18">
      <c r="A448" s="17">
        <v>34</v>
      </c>
      <c r="B448" s="135">
        <v>550105</v>
      </c>
      <c r="C448" s="17">
        <f t="shared" si="28"/>
        <v>55</v>
      </c>
      <c r="D448" s="14" t="str">
        <f>+VLOOKUP(C448,EstructuraCostos!$A$5:$B$146,2)</f>
        <v>Hacienda</v>
      </c>
      <c r="E448" s="21">
        <f t="shared" si="32"/>
        <v>550105</v>
      </c>
      <c r="F448" s="17" t="str">
        <f>+IF(C448&gt;2,VLOOKUP(C448,EstructuraCostos!$A$65:$B$170,2),VLOOKUP(E448,EstructuraCostos!$A$5:$B$60,2))</f>
        <v>Hacienda</v>
      </c>
      <c r="G448" s="17" t="str">
        <f>+VLOOKUP(B448,EstructuraCostos!$B$5:$C$146,2)</f>
        <v>Mejoras</v>
      </c>
      <c r="H448" s="58">
        <v>43519</v>
      </c>
      <c r="I448" s="17">
        <f t="shared" si="29"/>
        <v>8</v>
      </c>
      <c r="J448" s="45" t="s">
        <v>417</v>
      </c>
      <c r="K448" s="143">
        <v>1097720182</v>
      </c>
      <c r="L448" s="52">
        <v>1</v>
      </c>
      <c r="M448" s="46">
        <v>38000</v>
      </c>
      <c r="N448" s="48">
        <f t="shared" si="35"/>
        <v>38000</v>
      </c>
      <c r="O448" s="45" t="s">
        <v>252</v>
      </c>
      <c r="P448" s="45" t="s">
        <v>128</v>
      </c>
    </row>
    <row r="449" spans="1:18">
      <c r="A449" s="17">
        <v>35</v>
      </c>
      <c r="B449" s="135">
        <v>10104</v>
      </c>
      <c r="C449" s="17">
        <f t="shared" si="28"/>
        <v>1</v>
      </c>
      <c r="D449" s="14" t="str">
        <f>+VLOOKUP(C449,EstructuraCostos!$A$5:$B$146,2)</f>
        <v>Levante_y_Ceba</v>
      </c>
      <c r="E449" s="21">
        <f t="shared" si="32"/>
        <v>10100</v>
      </c>
      <c r="F449" s="17" t="str">
        <f>+IF(C449&gt;2,VLOOKUP(C449,EstructuraCostos!$A$65:$B$170,2),VLOOKUP(E449,EstructuraCostos!$A$5:$B$60,2))</f>
        <v>Manejo_de_Suelos_y_ Praderas1</v>
      </c>
      <c r="G449" s="17" t="str">
        <f>+VLOOKUP(B449,EstructuraCostos!$B$5:$C$146,2)</f>
        <v>Fumigacion Herbicida</v>
      </c>
      <c r="H449" s="58">
        <v>43519</v>
      </c>
      <c r="I449" s="17">
        <f t="shared" si="29"/>
        <v>8</v>
      </c>
      <c r="J449" s="45" t="s">
        <v>456</v>
      </c>
      <c r="K449" s="51">
        <v>1097728610</v>
      </c>
      <c r="L449" s="52">
        <v>1</v>
      </c>
      <c r="M449" s="46">
        <v>34000</v>
      </c>
      <c r="N449" s="48">
        <f t="shared" si="35"/>
        <v>34000</v>
      </c>
      <c r="O449" s="45" t="s">
        <v>194</v>
      </c>
      <c r="P449" s="45" t="s">
        <v>593</v>
      </c>
      <c r="Q449" s="1" t="s">
        <v>132</v>
      </c>
      <c r="R449" s="137" t="s">
        <v>537</v>
      </c>
    </row>
    <row r="450" spans="1:18">
      <c r="A450" s="17">
        <v>37</v>
      </c>
      <c r="C450" s="17">
        <f t="shared" si="28"/>
        <v>0</v>
      </c>
      <c r="D450" s="14" t="e">
        <f>+VLOOKUP(C450,EstructuraCostos!$A$5:$B$146,2)</f>
        <v>#N/A</v>
      </c>
      <c r="E450" s="21">
        <f t="shared" si="32"/>
        <v>0</v>
      </c>
      <c r="F450" s="17" t="e">
        <f>+IF(C450&gt;2,VLOOKUP(C450,EstructuraCostos!$A$65:$B$170,2),VLOOKUP(E450,EstructuraCostos!$A$5:$B$60,2))</f>
        <v>#N/A</v>
      </c>
      <c r="G450" s="17" t="e">
        <f>+VLOOKUP(B450,EstructuraCostos!$B$5:$C$146,2)</f>
        <v>#N/A</v>
      </c>
      <c r="H450" s="58">
        <v>43519</v>
      </c>
      <c r="I450" s="17">
        <f t="shared" si="29"/>
        <v>8</v>
      </c>
      <c r="J450" s="45" t="s">
        <v>260</v>
      </c>
      <c r="K450" s="275"/>
      <c r="M450" s="186" t="s">
        <v>261</v>
      </c>
      <c r="N450" s="48"/>
    </row>
    <row r="451" spans="1:18">
      <c r="A451" s="17">
        <v>38</v>
      </c>
      <c r="C451" s="17">
        <f t="shared" si="28"/>
        <v>0</v>
      </c>
      <c r="D451" s="14" t="e">
        <f>+VLOOKUP(C451,EstructuraCostos!$A$5:$B$146,2)</f>
        <v>#N/A</v>
      </c>
      <c r="E451" s="21">
        <f t="shared" si="32"/>
        <v>0</v>
      </c>
      <c r="F451" s="17" t="e">
        <f>+IF(C451&gt;2,VLOOKUP(C451,EstructuraCostos!$A$65:$B$170,2),VLOOKUP(E451,EstructuraCostos!$A$5:$B$60,2))</f>
        <v>#N/A</v>
      </c>
      <c r="G451" s="17" t="e">
        <f>+VLOOKUP(B451,EstructuraCostos!$B$5:$C$146,2)</f>
        <v>#N/A</v>
      </c>
      <c r="H451" s="58">
        <v>43519</v>
      </c>
      <c r="I451" s="17">
        <f t="shared" si="29"/>
        <v>8</v>
      </c>
      <c r="J451" s="45" t="s">
        <v>260</v>
      </c>
      <c r="K451" s="275"/>
      <c r="M451" s="186" t="s">
        <v>261</v>
      </c>
      <c r="N451" s="48"/>
    </row>
    <row r="452" spans="1:18">
      <c r="A452" s="17">
        <v>39</v>
      </c>
      <c r="B452" s="135">
        <v>90101</v>
      </c>
      <c r="C452" s="17">
        <f t="shared" si="28"/>
        <v>9</v>
      </c>
      <c r="D452" s="14" t="str">
        <f>+VLOOKUP(C452,EstructuraCostos!$A$5:$B$146,2)</f>
        <v>Hacienda</v>
      </c>
      <c r="E452" s="21">
        <f t="shared" si="32"/>
        <v>90101</v>
      </c>
      <c r="F452" s="17" t="str">
        <f>+IF(C452&gt;2,VLOOKUP(C452,EstructuraCostos!$A$65:$B$170,2),VLOOKUP(E452,EstructuraCostos!$A$5:$B$60,2))</f>
        <v>Hacienda</v>
      </c>
      <c r="G452" s="17" t="str">
        <f>+VLOOKUP(B452,EstructuraCostos!$B$5:$C$146,2)</f>
        <v>Salarios</v>
      </c>
      <c r="H452" s="58">
        <v>43520</v>
      </c>
      <c r="I452" s="17">
        <f t="shared" si="29"/>
        <v>8</v>
      </c>
      <c r="J452" s="1" t="s">
        <v>244</v>
      </c>
      <c r="K452" s="83">
        <v>18412636</v>
      </c>
      <c r="L452" s="52">
        <v>0.5</v>
      </c>
      <c r="M452" s="46">
        <v>36000</v>
      </c>
      <c r="N452" s="48">
        <f>+L452*M452</f>
        <v>18000</v>
      </c>
      <c r="O452" s="45" t="s">
        <v>153</v>
      </c>
      <c r="P452" s="45" t="s">
        <v>147</v>
      </c>
    </row>
    <row r="453" spans="1:18">
      <c r="A453" s="17">
        <v>40</v>
      </c>
      <c r="B453" s="135">
        <v>10501</v>
      </c>
      <c r="C453" s="17">
        <f t="shared" si="28"/>
        <v>1</v>
      </c>
      <c r="D453" s="14" t="str">
        <f>+VLOOKUP(C453,EstructuraCostos!$A$5:$B$146,2)</f>
        <v>Levante_y_Ceba</v>
      </c>
      <c r="E453" s="21">
        <f t="shared" si="32"/>
        <v>10500</v>
      </c>
      <c r="F453" s="17" t="str">
        <f>+IF(C453&gt;2,VLOOKUP(C453,EstructuraCostos!$A$65:$B$170,2),VLOOKUP(E453,EstructuraCostos!$A$5:$B$60,2))</f>
        <v>Movimiento_de_Ganado1</v>
      </c>
      <c r="G453" s="17" t="str">
        <f>+VLOOKUP(B453,EstructuraCostos!$B$5:$C$146,2)</f>
        <v>Manejo de Ganados</v>
      </c>
      <c r="H453" s="58">
        <v>43520</v>
      </c>
      <c r="I453" s="17">
        <f t="shared" si="29"/>
        <v>8</v>
      </c>
      <c r="J453" s="45" t="s">
        <v>417</v>
      </c>
      <c r="K453" s="143">
        <v>1097720182</v>
      </c>
      <c r="L453" s="52">
        <v>0.5</v>
      </c>
      <c r="M453" s="46">
        <v>36000</v>
      </c>
      <c r="N453" s="48">
        <f>+L453*M453</f>
        <v>18000</v>
      </c>
      <c r="O453" s="45" t="s">
        <v>125</v>
      </c>
      <c r="P453" s="45" t="s">
        <v>128</v>
      </c>
    </row>
    <row r="454" spans="1:18">
      <c r="A454" s="17">
        <v>41</v>
      </c>
      <c r="C454" s="17">
        <f t="shared" si="28"/>
        <v>0</v>
      </c>
      <c r="D454" s="14" t="e">
        <f>+VLOOKUP(C454,EstructuraCostos!$A$5:$B$146,2)</f>
        <v>#N/A</v>
      </c>
      <c r="E454" s="21">
        <f t="shared" si="32"/>
        <v>0</v>
      </c>
      <c r="F454" s="17" t="e">
        <f>+IF(C454&gt;2,VLOOKUP(C454,EstructuraCostos!$A$65:$B$170,2),VLOOKUP(E454,EstructuraCostos!$A$5:$B$60,2))</f>
        <v>#N/A</v>
      </c>
      <c r="G454" s="17" t="e">
        <f>+VLOOKUP(B454,EstructuraCostos!$B$5:$C$146,2)</f>
        <v>#N/A</v>
      </c>
      <c r="H454" s="58">
        <v>43520</v>
      </c>
      <c r="I454" s="17">
        <f t="shared" si="29"/>
        <v>8</v>
      </c>
      <c r="J454" s="45" t="s">
        <v>435</v>
      </c>
      <c r="L454" s="52">
        <v>60</v>
      </c>
      <c r="M454" s="186" t="s">
        <v>124</v>
      </c>
      <c r="N454" s="48"/>
      <c r="O454" s="45" t="s">
        <v>227</v>
      </c>
      <c r="P454" s="45" t="s">
        <v>177</v>
      </c>
    </row>
    <row r="455" spans="1:18">
      <c r="A455" s="17">
        <v>42</v>
      </c>
      <c r="B455" s="135">
        <v>10104</v>
      </c>
      <c r="C455" s="17">
        <f t="shared" si="28"/>
        <v>1</v>
      </c>
      <c r="D455" s="14" t="str">
        <f>+VLOOKUP(C455,EstructuraCostos!$A$5:$B$146,2)</f>
        <v>Levante_y_Ceba</v>
      </c>
      <c r="E455" s="21">
        <f t="shared" si="32"/>
        <v>10100</v>
      </c>
      <c r="F455" s="17" t="str">
        <f>+IF(C455&gt;2,VLOOKUP(C455,EstructuraCostos!$A$65:$B$170,2),VLOOKUP(E455,EstructuraCostos!$A$5:$B$60,2))</f>
        <v>Manejo_de_Suelos_y_ Praderas1</v>
      </c>
      <c r="G455" s="17" t="str">
        <f>+VLOOKUP(B455,EstructuraCostos!$B$5:$C$146,2)</f>
        <v>Fumigacion Herbicida</v>
      </c>
      <c r="H455" s="58">
        <v>43521</v>
      </c>
      <c r="I455" s="17">
        <f t="shared" si="29"/>
        <v>9</v>
      </c>
      <c r="J455" s="84" t="s">
        <v>241</v>
      </c>
      <c r="K455" s="143">
        <v>4736932</v>
      </c>
      <c r="L455" s="52">
        <v>1</v>
      </c>
      <c r="M455" s="46">
        <v>34000</v>
      </c>
      <c r="N455" s="48">
        <f>+L455*M455</f>
        <v>34000</v>
      </c>
      <c r="O455" s="45" t="s">
        <v>194</v>
      </c>
      <c r="P455" s="45" t="s">
        <v>596</v>
      </c>
      <c r="Q455" s="1" t="s">
        <v>130</v>
      </c>
      <c r="R455" s="137" t="s">
        <v>221</v>
      </c>
    </row>
    <row r="456" spans="1:18">
      <c r="A456" s="17">
        <v>43</v>
      </c>
      <c r="B456" s="135">
        <v>10101</v>
      </c>
      <c r="C456" s="17">
        <f t="shared" si="28"/>
        <v>1</v>
      </c>
      <c r="D456" s="14" t="str">
        <f>+VLOOKUP(C456,EstructuraCostos!$A$5:$B$146,2)</f>
        <v>Levante_y_Ceba</v>
      </c>
      <c r="E456" s="21">
        <f t="shared" si="32"/>
        <v>10100</v>
      </c>
      <c r="F456" s="17" t="str">
        <f>+IF(C456&gt;2,VLOOKUP(C456,EstructuraCostos!$A$65:$B$170,2),VLOOKUP(E456,EstructuraCostos!$A$5:$B$60,2))</f>
        <v>Manejo_de_Suelos_y_ Praderas1</v>
      </c>
      <c r="G456" s="17" t="str">
        <f>+VLOOKUP(B456,EstructuraCostos!$B$5:$C$146,2)</f>
        <v>Fumigacion Matamalezas</v>
      </c>
      <c r="H456" s="58">
        <v>43521</v>
      </c>
      <c r="I456" s="17">
        <f t="shared" si="29"/>
        <v>9</v>
      </c>
      <c r="J456" s="84" t="s">
        <v>242</v>
      </c>
      <c r="K456" s="83">
        <v>4335739</v>
      </c>
      <c r="L456" s="52">
        <v>1</v>
      </c>
      <c r="M456" s="46">
        <v>34000</v>
      </c>
      <c r="N456" s="48">
        <f>+L456*M456</f>
        <v>34000</v>
      </c>
      <c r="O456" s="45" t="s">
        <v>597</v>
      </c>
      <c r="P456" s="45" t="s">
        <v>385</v>
      </c>
      <c r="Q456" s="1" t="s">
        <v>132</v>
      </c>
      <c r="R456" s="137" t="s">
        <v>131</v>
      </c>
    </row>
    <row r="457" spans="1:18">
      <c r="A457" s="17">
        <v>44</v>
      </c>
      <c r="B457" s="135">
        <v>10105</v>
      </c>
      <c r="C457" s="17">
        <f t="shared" ref="C457:C524" si="36">ROUND(B457/10000,0)</f>
        <v>1</v>
      </c>
      <c r="D457" s="14" t="str">
        <f>+VLOOKUP(C457,EstructuraCostos!$A$5:$B$146,2)</f>
        <v>Levante_y_Ceba</v>
      </c>
      <c r="E457" s="21">
        <f t="shared" si="32"/>
        <v>10110</v>
      </c>
      <c r="F457" s="17" t="str">
        <f>+IF(C457&gt;2,VLOOKUP(C457,EstructuraCostos!$A$65:$B$170,2),VLOOKUP(E457,EstructuraCostos!$A$5:$B$60,2))</f>
        <v>Manejo_de_Suelos_y_ Praderas1</v>
      </c>
      <c r="G457" s="17" t="str">
        <f>+VLOOKUP(B457,EstructuraCostos!$B$5:$C$146,2)</f>
        <v>Guadañada</v>
      </c>
      <c r="H457" s="58">
        <v>43521</v>
      </c>
      <c r="I457" s="17">
        <f t="shared" ref="I457:I524" si="37">+WEEKNUM(H457,2)</f>
        <v>9</v>
      </c>
      <c r="J457" s="1" t="s">
        <v>243</v>
      </c>
      <c r="K457" s="83">
        <v>3663605</v>
      </c>
      <c r="L457" s="52">
        <v>1</v>
      </c>
      <c r="M457" s="46">
        <v>34000</v>
      </c>
      <c r="N457" s="48">
        <f t="shared" ref="N457:N524" si="38">+L457*M457</f>
        <v>34000</v>
      </c>
      <c r="O457" s="45" t="s">
        <v>133</v>
      </c>
      <c r="P457" s="45" t="s">
        <v>127</v>
      </c>
    </row>
    <row r="458" spans="1:18">
      <c r="A458" s="17">
        <v>45</v>
      </c>
      <c r="B458" s="135">
        <v>10501</v>
      </c>
      <c r="C458" s="17">
        <f t="shared" si="36"/>
        <v>1</v>
      </c>
      <c r="D458" s="14" t="str">
        <f>+VLOOKUP(C458,EstructuraCostos!$A$5:$B$146,2)</f>
        <v>Levante_y_Ceba</v>
      </c>
      <c r="E458" s="21">
        <f t="shared" si="32"/>
        <v>10500</v>
      </c>
      <c r="F458" s="17" t="str">
        <f>+IF(C458&gt;2,VLOOKUP(C458,EstructuraCostos!$A$65:$B$170,2),VLOOKUP(E458,EstructuraCostos!$A$5:$B$60,2))</f>
        <v>Movimiento_de_Ganado1</v>
      </c>
      <c r="G458" s="17" t="str">
        <f>+VLOOKUP(B458,EstructuraCostos!$B$5:$C$146,2)</f>
        <v>Manejo de Ganados</v>
      </c>
      <c r="H458" s="58">
        <v>43521</v>
      </c>
      <c r="I458" s="17">
        <f t="shared" si="37"/>
        <v>9</v>
      </c>
      <c r="J458" s="45" t="s">
        <v>245</v>
      </c>
      <c r="K458" s="51">
        <v>1023702269</v>
      </c>
      <c r="L458" s="52">
        <v>1</v>
      </c>
      <c r="M458" s="46">
        <v>38000</v>
      </c>
      <c r="N458" s="48">
        <f t="shared" si="38"/>
        <v>38000</v>
      </c>
      <c r="O458" s="45" t="s">
        <v>126</v>
      </c>
      <c r="P458" s="45" t="s">
        <v>128</v>
      </c>
    </row>
    <row r="459" spans="1:18">
      <c r="A459" s="17">
        <v>46</v>
      </c>
      <c r="B459" s="135">
        <v>50103</v>
      </c>
      <c r="C459" s="17">
        <f t="shared" si="36"/>
        <v>5</v>
      </c>
      <c r="D459" s="14" t="str">
        <f>+VLOOKUP(C459,EstructuraCostos!$A$5:$B$146,2)</f>
        <v>Generales</v>
      </c>
      <c r="E459" s="21">
        <f t="shared" si="32"/>
        <v>50103</v>
      </c>
      <c r="F459" s="17" t="str">
        <f>+IF(C459&gt;2,VLOOKUP(C459,EstructuraCostos!$A$65:$B$170,2),VLOOKUP(E459,EstructuraCostos!$A$5:$B$60,2))</f>
        <v>Generales</v>
      </c>
      <c r="G459" s="17" t="str">
        <f>+VLOOKUP(B459,EstructuraCostos!$B$5:$C$146,2)</f>
        <v xml:space="preserve">Mantenimiento Cercos </v>
      </c>
      <c r="H459" s="58">
        <v>43521</v>
      </c>
      <c r="I459" s="17">
        <f t="shared" si="37"/>
        <v>9</v>
      </c>
      <c r="J459" s="45" t="s">
        <v>246</v>
      </c>
      <c r="K459" s="51">
        <v>1097399254</v>
      </c>
      <c r="L459" s="52">
        <v>1</v>
      </c>
      <c r="M459" s="46">
        <v>34000</v>
      </c>
      <c r="N459" s="48">
        <f t="shared" si="38"/>
        <v>34000</v>
      </c>
      <c r="O459" s="45" t="s">
        <v>138</v>
      </c>
    </row>
    <row r="460" spans="1:18">
      <c r="A460" s="17">
        <v>47</v>
      </c>
      <c r="B460" s="135">
        <v>10501</v>
      </c>
      <c r="C460" s="17">
        <f t="shared" si="36"/>
        <v>1</v>
      </c>
      <c r="D460" s="14" t="str">
        <f>+VLOOKUP(C460,EstructuraCostos!$A$5:$B$146,2)</f>
        <v>Levante_y_Ceba</v>
      </c>
      <c r="E460" s="21">
        <f t="shared" si="32"/>
        <v>10500</v>
      </c>
      <c r="F460" s="17" t="str">
        <f>+IF(C460&gt;2,VLOOKUP(C460,EstructuraCostos!$A$65:$B$170,2),VLOOKUP(E460,EstructuraCostos!$A$5:$B$60,2))</f>
        <v>Movimiento_de_Ganado1</v>
      </c>
      <c r="G460" s="17" t="str">
        <f>+VLOOKUP(B460,EstructuraCostos!$B$5:$C$146,2)</f>
        <v>Manejo de Ganados</v>
      </c>
      <c r="H460" s="58">
        <v>43521</v>
      </c>
      <c r="I460" s="17">
        <f t="shared" si="37"/>
        <v>9</v>
      </c>
      <c r="J460" s="45" t="s">
        <v>417</v>
      </c>
      <c r="K460" s="143">
        <v>1097720182</v>
      </c>
      <c r="L460" s="52">
        <v>1</v>
      </c>
      <c r="M460" s="46">
        <v>38000</v>
      </c>
      <c r="N460" s="48">
        <f t="shared" si="38"/>
        <v>38000</v>
      </c>
      <c r="O460" s="45" t="s">
        <v>252</v>
      </c>
      <c r="P460" s="45" t="s">
        <v>128</v>
      </c>
    </row>
    <row r="461" spans="1:18">
      <c r="A461" s="17">
        <v>48</v>
      </c>
      <c r="B461" s="135">
        <v>10104</v>
      </c>
      <c r="C461" s="17">
        <f t="shared" si="36"/>
        <v>1</v>
      </c>
      <c r="D461" s="14" t="str">
        <f>+VLOOKUP(C461,EstructuraCostos!$A$5:$B$146,2)</f>
        <v>Levante_y_Ceba</v>
      </c>
      <c r="E461" s="21">
        <f t="shared" si="32"/>
        <v>10100</v>
      </c>
      <c r="F461" s="17" t="str">
        <f>+IF(C461&gt;2,VLOOKUP(C461,EstructuraCostos!$A$65:$B$170,2),VLOOKUP(E461,EstructuraCostos!$A$5:$B$60,2))</f>
        <v>Manejo_de_Suelos_y_ Praderas1</v>
      </c>
      <c r="G461" s="17" t="str">
        <f>+VLOOKUP(B461,EstructuraCostos!$B$5:$C$146,2)</f>
        <v>Fumigacion Herbicida</v>
      </c>
      <c r="H461" s="58">
        <v>43521</v>
      </c>
      <c r="I461" s="17">
        <f t="shared" si="37"/>
        <v>9</v>
      </c>
      <c r="J461" s="45" t="s">
        <v>456</v>
      </c>
      <c r="K461" s="51">
        <v>1097728610</v>
      </c>
      <c r="L461" s="52">
        <v>1</v>
      </c>
      <c r="M461" s="46">
        <v>34000</v>
      </c>
      <c r="N461" s="48">
        <f t="shared" si="38"/>
        <v>34000</v>
      </c>
      <c r="O461" s="45" t="s">
        <v>194</v>
      </c>
      <c r="P461" s="45" t="s">
        <v>619</v>
      </c>
      <c r="Q461" s="1" t="s">
        <v>132</v>
      </c>
      <c r="R461" s="137" t="s">
        <v>598</v>
      </c>
    </row>
    <row r="462" spans="1:18">
      <c r="A462" s="17">
        <v>49</v>
      </c>
      <c r="C462" s="17">
        <f t="shared" si="36"/>
        <v>0</v>
      </c>
      <c r="D462" s="14" t="e">
        <f>+VLOOKUP(C462,EstructuraCostos!$A$5:$B$146,2)</f>
        <v>#N/A</v>
      </c>
      <c r="E462" s="21">
        <f t="shared" si="32"/>
        <v>0</v>
      </c>
      <c r="F462" s="17" t="e">
        <f>+IF(C462&gt;2,VLOOKUP(C462,EstructuraCostos!$A$65:$B$170,2),VLOOKUP(E462,EstructuraCostos!$A$5:$B$60,2))</f>
        <v>#N/A</v>
      </c>
      <c r="G462" s="17" t="e">
        <f>+VLOOKUP(B462,EstructuraCostos!$B$5:$C$146,2)</f>
        <v>#N/A</v>
      </c>
      <c r="H462" s="58">
        <v>43521</v>
      </c>
      <c r="I462" s="17">
        <f t="shared" si="37"/>
        <v>9</v>
      </c>
      <c r="J462" s="45" t="s">
        <v>260</v>
      </c>
      <c r="K462" s="275"/>
      <c r="M462" s="186" t="s">
        <v>261</v>
      </c>
      <c r="N462" s="48"/>
      <c r="O462" s="45" t="s">
        <v>597</v>
      </c>
      <c r="P462" s="45" t="s">
        <v>385</v>
      </c>
      <c r="Q462" s="1" t="s">
        <v>132</v>
      </c>
      <c r="R462" s="137" t="s">
        <v>131</v>
      </c>
    </row>
    <row r="463" spans="1:18">
      <c r="A463" s="17">
        <v>50</v>
      </c>
      <c r="C463" s="17">
        <f t="shared" si="36"/>
        <v>0</v>
      </c>
      <c r="D463" s="14" t="e">
        <f>+VLOOKUP(C463,EstructuraCostos!$A$5:$B$146,2)</f>
        <v>#N/A</v>
      </c>
      <c r="E463" s="21">
        <f t="shared" si="32"/>
        <v>0</v>
      </c>
      <c r="F463" s="17" t="e">
        <f>+IF(C463&gt;2,VLOOKUP(C463,EstructuraCostos!$A$65:$B$170,2),VLOOKUP(E463,EstructuraCostos!$A$5:$B$60,2))</f>
        <v>#N/A</v>
      </c>
      <c r="G463" s="17" t="e">
        <f>+VLOOKUP(B463,EstructuraCostos!$B$5:$C$146,2)</f>
        <v>#N/A</v>
      </c>
      <c r="H463" s="58">
        <v>43521</v>
      </c>
      <c r="I463" s="17">
        <f t="shared" si="37"/>
        <v>9</v>
      </c>
      <c r="J463" s="45" t="s">
        <v>260</v>
      </c>
      <c r="K463" s="275"/>
      <c r="M463" s="186" t="s">
        <v>261</v>
      </c>
      <c r="N463" s="48"/>
      <c r="O463" s="45" t="s">
        <v>194</v>
      </c>
      <c r="P463" s="45" t="s">
        <v>593</v>
      </c>
      <c r="Q463" s="1" t="s">
        <v>132</v>
      </c>
      <c r="R463" s="137" t="s">
        <v>598</v>
      </c>
    </row>
    <row r="464" spans="1:18">
      <c r="A464" s="17">
        <v>51</v>
      </c>
      <c r="C464" s="17">
        <f t="shared" si="36"/>
        <v>0</v>
      </c>
      <c r="D464" s="14" t="e">
        <f>+VLOOKUP(C464,EstructuraCostos!$A$5:$B$146,2)</f>
        <v>#N/A</v>
      </c>
      <c r="E464" s="21">
        <f t="shared" si="32"/>
        <v>0</v>
      </c>
      <c r="F464" s="17" t="e">
        <f>+IF(C464&gt;2,VLOOKUP(C464,EstructuraCostos!$A$65:$B$170,2),VLOOKUP(E464,EstructuraCostos!$A$5:$B$60,2))</f>
        <v>#N/A</v>
      </c>
      <c r="G464" s="17" t="e">
        <f>+VLOOKUP(B464,EstructuraCostos!$B$5:$C$146,2)</f>
        <v>#N/A</v>
      </c>
      <c r="H464" s="58">
        <v>43521</v>
      </c>
      <c r="I464" s="17">
        <f t="shared" si="37"/>
        <v>9</v>
      </c>
      <c r="J464" s="45" t="s">
        <v>260</v>
      </c>
      <c r="M464" s="186" t="s">
        <v>261</v>
      </c>
      <c r="N464" s="48"/>
      <c r="O464" s="45" t="s">
        <v>194</v>
      </c>
      <c r="P464" s="45" t="s">
        <v>596</v>
      </c>
      <c r="Q464" s="1" t="s">
        <v>130</v>
      </c>
      <c r="R464" s="137" t="s">
        <v>221</v>
      </c>
    </row>
    <row r="465" spans="1:18">
      <c r="A465" s="17">
        <v>52</v>
      </c>
      <c r="C465" s="17">
        <f t="shared" si="36"/>
        <v>0</v>
      </c>
      <c r="D465" s="14" t="e">
        <f>+VLOOKUP(C465,EstructuraCostos!$A$5:$B$146,2)</f>
        <v>#N/A</v>
      </c>
      <c r="E465" s="21">
        <f t="shared" si="32"/>
        <v>0</v>
      </c>
      <c r="F465" s="17" t="e">
        <f>+IF(C465&gt;2,VLOOKUP(C465,EstructuraCostos!$A$65:$B$170,2),VLOOKUP(E465,EstructuraCostos!$A$5:$B$60,2))</f>
        <v>#N/A</v>
      </c>
      <c r="G465" s="17" t="e">
        <f>+VLOOKUP(B465,EstructuraCostos!$B$5:$C$146,2)</f>
        <v>#N/A</v>
      </c>
      <c r="H465" s="58">
        <v>43521</v>
      </c>
      <c r="I465" s="17">
        <f t="shared" si="37"/>
        <v>9</v>
      </c>
      <c r="J465" s="45" t="s">
        <v>435</v>
      </c>
      <c r="L465" s="52">
        <v>3</v>
      </c>
      <c r="M465" s="186" t="s">
        <v>124</v>
      </c>
      <c r="N465" s="48"/>
      <c r="O465" s="45" t="s">
        <v>227</v>
      </c>
      <c r="P465" s="45" t="s">
        <v>177</v>
      </c>
    </row>
    <row r="466" spans="1:18">
      <c r="A466" s="17">
        <v>53</v>
      </c>
      <c r="B466" s="135">
        <v>80108</v>
      </c>
      <c r="C466" s="17">
        <f t="shared" si="36"/>
        <v>8</v>
      </c>
      <c r="D466" s="14" t="str">
        <f>+VLOOKUP(C466,EstructuraCostos!$A$5:$B$146,2)</f>
        <v>Inversion</v>
      </c>
      <c r="E466" s="21">
        <f t="shared" si="32"/>
        <v>80108</v>
      </c>
      <c r="F466" s="17" t="str">
        <f>+IF(C466&gt;2,VLOOKUP(C466,EstructuraCostos!$A$65:$B$170,2),VLOOKUP(E466,EstructuraCostos!$A$5:$B$60,2))</f>
        <v>Inversion</v>
      </c>
      <c r="G466" s="17" t="str">
        <f>+VLOOKUP(B466,EstructuraCostos!$B$5:$C$146,2)</f>
        <v>Establecimiento de Nuevas Praderas</v>
      </c>
      <c r="H466" s="58">
        <v>43522</v>
      </c>
      <c r="I466" s="17">
        <f t="shared" si="37"/>
        <v>9</v>
      </c>
      <c r="J466" s="84" t="s">
        <v>241</v>
      </c>
      <c r="K466" s="143">
        <v>4736932</v>
      </c>
      <c r="L466" s="52">
        <v>1</v>
      </c>
      <c r="M466" s="46">
        <v>34000</v>
      </c>
      <c r="N466" s="48">
        <f t="shared" si="38"/>
        <v>34000</v>
      </c>
      <c r="O466" s="45" t="s">
        <v>194</v>
      </c>
      <c r="P466" s="45" t="s">
        <v>596</v>
      </c>
      <c r="Q466" s="1" t="s">
        <v>130</v>
      </c>
      <c r="R466" s="137" t="s">
        <v>221</v>
      </c>
    </row>
    <row r="467" spans="1:18">
      <c r="A467" s="17">
        <v>54</v>
      </c>
      <c r="B467" s="135">
        <v>10101</v>
      </c>
      <c r="C467" s="17">
        <f t="shared" si="36"/>
        <v>1</v>
      </c>
      <c r="D467" s="14" t="str">
        <f>+VLOOKUP(C467,EstructuraCostos!$A$5:$B$146,2)</f>
        <v>Levante_y_Ceba</v>
      </c>
      <c r="E467" s="21">
        <f t="shared" si="32"/>
        <v>10100</v>
      </c>
      <c r="F467" s="17" t="str">
        <f>+IF(C467&gt;2,VLOOKUP(C467,EstructuraCostos!$A$65:$B$170,2),VLOOKUP(E467,EstructuraCostos!$A$5:$B$60,2))</f>
        <v>Manejo_de_Suelos_y_ Praderas1</v>
      </c>
      <c r="G467" s="17" t="str">
        <f>+VLOOKUP(B467,EstructuraCostos!$B$5:$C$146,2)</f>
        <v>Fumigacion Matamalezas</v>
      </c>
      <c r="H467" s="58">
        <v>43522</v>
      </c>
      <c r="I467" s="17">
        <f t="shared" si="37"/>
        <v>9</v>
      </c>
      <c r="J467" s="84" t="s">
        <v>242</v>
      </c>
      <c r="K467" s="83">
        <v>4335739</v>
      </c>
      <c r="L467" s="52">
        <v>1</v>
      </c>
      <c r="M467" s="46">
        <v>34000</v>
      </c>
      <c r="N467" s="48">
        <f t="shared" si="38"/>
        <v>34000</v>
      </c>
      <c r="O467" s="45" t="s">
        <v>597</v>
      </c>
      <c r="P467" s="45" t="s">
        <v>385</v>
      </c>
      <c r="Q467" s="1" t="s">
        <v>132</v>
      </c>
      <c r="R467" s="137" t="s">
        <v>131</v>
      </c>
    </row>
    <row r="468" spans="1:18">
      <c r="A468" s="17">
        <v>55</v>
      </c>
      <c r="B468" s="135">
        <v>10105</v>
      </c>
      <c r="C468" s="17">
        <f t="shared" si="36"/>
        <v>1</v>
      </c>
      <c r="D468" s="14" t="str">
        <f>+VLOOKUP(C468,EstructuraCostos!$A$5:$B$146,2)</f>
        <v>Levante_y_Ceba</v>
      </c>
      <c r="E468" s="21">
        <f t="shared" si="32"/>
        <v>10110</v>
      </c>
      <c r="F468" s="17" t="str">
        <f>+IF(C468&gt;2,VLOOKUP(C468,EstructuraCostos!$A$65:$B$170,2),VLOOKUP(E468,EstructuraCostos!$A$5:$B$60,2))</f>
        <v>Manejo_de_Suelos_y_ Praderas1</v>
      </c>
      <c r="G468" s="17" t="str">
        <f>+VLOOKUP(B468,EstructuraCostos!$B$5:$C$146,2)</f>
        <v>Guadañada</v>
      </c>
      <c r="H468" s="58">
        <v>43522</v>
      </c>
      <c r="I468" s="17">
        <f t="shared" si="37"/>
        <v>9</v>
      </c>
      <c r="J468" s="1" t="s">
        <v>243</v>
      </c>
      <c r="K468" s="83">
        <v>3663605</v>
      </c>
      <c r="L468" s="52">
        <v>1</v>
      </c>
      <c r="M468" s="46">
        <v>34000</v>
      </c>
      <c r="N468" s="48">
        <f t="shared" si="38"/>
        <v>34000</v>
      </c>
      <c r="O468" s="45" t="s">
        <v>133</v>
      </c>
      <c r="P468" s="45" t="s">
        <v>438</v>
      </c>
    </row>
    <row r="469" spans="1:18">
      <c r="A469" s="17">
        <v>56</v>
      </c>
      <c r="B469" s="135">
        <v>10501</v>
      </c>
      <c r="C469" s="17">
        <f t="shared" si="36"/>
        <v>1</v>
      </c>
      <c r="D469" s="14" t="str">
        <f>+VLOOKUP(C469,EstructuraCostos!$A$5:$B$146,2)</f>
        <v>Levante_y_Ceba</v>
      </c>
      <c r="E469" s="21">
        <f t="shared" si="32"/>
        <v>10500</v>
      </c>
      <c r="F469" s="17" t="str">
        <f>+IF(C469&gt;2,VLOOKUP(C469,EstructuraCostos!$A$65:$B$170,2),VLOOKUP(E469,EstructuraCostos!$A$5:$B$60,2))</f>
        <v>Movimiento_de_Ganado1</v>
      </c>
      <c r="G469" s="17" t="str">
        <f>+VLOOKUP(B469,EstructuraCostos!$B$5:$C$146,2)</f>
        <v>Manejo de Ganados</v>
      </c>
      <c r="H469" s="58">
        <v>43522</v>
      </c>
      <c r="I469" s="17">
        <f t="shared" si="37"/>
        <v>9</v>
      </c>
      <c r="J469" s="45" t="s">
        <v>245</v>
      </c>
      <c r="K469" s="51">
        <v>1023702269</v>
      </c>
      <c r="L469" s="52">
        <v>1</v>
      </c>
      <c r="M469" s="46">
        <v>38000</v>
      </c>
      <c r="N469" s="48">
        <f t="shared" si="38"/>
        <v>38000</v>
      </c>
      <c r="O469" s="45" t="s">
        <v>126</v>
      </c>
      <c r="P469" s="45" t="s">
        <v>128</v>
      </c>
    </row>
    <row r="470" spans="1:18">
      <c r="A470" s="17">
        <v>57</v>
      </c>
      <c r="B470" s="135">
        <v>50103</v>
      </c>
      <c r="C470" s="17">
        <f t="shared" si="36"/>
        <v>5</v>
      </c>
      <c r="D470" s="14" t="str">
        <f>+VLOOKUP(C470,EstructuraCostos!$A$5:$B$146,2)</f>
        <v>Generales</v>
      </c>
      <c r="E470" s="21">
        <f t="shared" si="32"/>
        <v>50103</v>
      </c>
      <c r="F470" s="17" t="str">
        <f>+IF(C470&gt;2,VLOOKUP(C470,EstructuraCostos!$A$65:$B$170,2),VLOOKUP(E470,EstructuraCostos!$A$5:$B$60,2))</f>
        <v>Generales</v>
      </c>
      <c r="G470" s="17" t="str">
        <f>+VLOOKUP(B470,EstructuraCostos!$B$5:$C$146,2)</f>
        <v xml:space="preserve">Mantenimiento Cercos </v>
      </c>
      <c r="H470" s="58">
        <v>43522</v>
      </c>
      <c r="I470" s="17">
        <f t="shared" si="37"/>
        <v>9</v>
      </c>
      <c r="J470" s="45" t="s">
        <v>246</v>
      </c>
      <c r="K470" s="51">
        <v>1097399254</v>
      </c>
      <c r="L470" s="52">
        <v>1</v>
      </c>
      <c r="M470" s="46">
        <v>34000</v>
      </c>
      <c r="N470" s="48">
        <f t="shared" si="38"/>
        <v>34000</v>
      </c>
      <c r="O470" s="45" t="s">
        <v>138</v>
      </c>
      <c r="P470" s="45" t="s">
        <v>618</v>
      </c>
    </row>
    <row r="471" spans="1:18">
      <c r="A471" s="17">
        <v>58</v>
      </c>
      <c r="B471" s="135">
        <v>10501</v>
      </c>
      <c r="C471" s="17">
        <f t="shared" si="36"/>
        <v>1</v>
      </c>
      <c r="D471" s="14" t="str">
        <f>+VLOOKUP(C471,EstructuraCostos!$A$5:$B$146,2)</f>
        <v>Levante_y_Ceba</v>
      </c>
      <c r="E471" s="21">
        <f t="shared" si="32"/>
        <v>10500</v>
      </c>
      <c r="F471" s="17" t="str">
        <f>+IF(C471&gt;2,VLOOKUP(C471,EstructuraCostos!$A$65:$B$170,2),VLOOKUP(E471,EstructuraCostos!$A$5:$B$60,2))</f>
        <v>Movimiento_de_Ganado1</v>
      </c>
      <c r="G471" s="17" t="str">
        <f>+VLOOKUP(B471,EstructuraCostos!$B$5:$C$146,2)</f>
        <v>Manejo de Ganados</v>
      </c>
      <c r="H471" s="58">
        <v>43522</v>
      </c>
      <c r="I471" s="17">
        <f t="shared" si="37"/>
        <v>9</v>
      </c>
      <c r="J471" s="45" t="s">
        <v>417</v>
      </c>
      <c r="K471" s="143">
        <v>1097720182</v>
      </c>
      <c r="L471" s="52">
        <v>1</v>
      </c>
      <c r="M471" s="46">
        <v>38000</v>
      </c>
      <c r="N471" s="48">
        <f t="shared" si="38"/>
        <v>38000</v>
      </c>
      <c r="O471" s="45" t="s">
        <v>252</v>
      </c>
      <c r="P471" s="45" t="s">
        <v>128</v>
      </c>
    </row>
    <row r="472" spans="1:18">
      <c r="A472" s="17">
        <v>59</v>
      </c>
      <c r="B472" s="135">
        <v>10104</v>
      </c>
      <c r="C472" s="17">
        <f t="shared" si="36"/>
        <v>1</v>
      </c>
      <c r="D472" s="14" t="str">
        <f>+VLOOKUP(C472,EstructuraCostos!$A$5:$B$146,2)</f>
        <v>Levante_y_Ceba</v>
      </c>
      <c r="E472" s="21">
        <f t="shared" si="32"/>
        <v>10100</v>
      </c>
      <c r="F472" s="17" t="str">
        <f>+IF(C472&gt;2,VLOOKUP(C472,EstructuraCostos!$A$65:$B$170,2),VLOOKUP(E472,EstructuraCostos!$A$5:$B$60,2))</f>
        <v>Manejo_de_Suelos_y_ Praderas1</v>
      </c>
      <c r="G472" s="17" t="str">
        <f>+VLOOKUP(B472,EstructuraCostos!$B$5:$C$146,2)</f>
        <v>Fumigacion Herbicida</v>
      </c>
      <c r="H472" s="58">
        <v>43522</v>
      </c>
      <c r="I472" s="17">
        <f t="shared" si="37"/>
        <v>9</v>
      </c>
      <c r="J472" s="45" t="s">
        <v>456</v>
      </c>
      <c r="K472" s="51">
        <v>1097728610</v>
      </c>
      <c r="L472" s="52">
        <v>1</v>
      </c>
      <c r="M472" s="46">
        <v>34000</v>
      </c>
      <c r="N472" s="48">
        <f t="shared" si="38"/>
        <v>34000</v>
      </c>
      <c r="O472" s="45" t="s">
        <v>194</v>
      </c>
      <c r="P472" s="45" t="s">
        <v>296</v>
      </c>
      <c r="Q472" s="1" t="s">
        <v>132</v>
      </c>
      <c r="R472" s="137" t="s">
        <v>598</v>
      </c>
    </row>
    <row r="473" spans="1:18">
      <c r="A473" s="17">
        <v>60</v>
      </c>
      <c r="C473" s="17">
        <f t="shared" si="36"/>
        <v>0</v>
      </c>
      <c r="D473" s="14" t="e">
        <f>+VLOOKUP(C473,EstructuraCostos!$A$5:$B$146,2)</f>
        <v>#N/A</v>
      </c>
      <c r="E473" s="21">
        <f t="shared" si="32"/>
        <v>0</v>
      </c>
      <c r="F473" s="17" t="e">
        <f>+IF(C473&gt;2,VLOOKUP(C473,EstructuraCostos!$A$65:$B$170,2),VLOOKUP(E473,EstructuraCostos!$A$5:$B$60,2))</f>
        <v>#N/A</v>
      </c>
      <c r="G473" s="17" t="e">
        <f>+VLOOKUP(B473,EstructuraCostos!$B$5:$C$146,2)</f>
        <v>#N/A</v>
      </c>
      <c r="H473" s="58">
        <v>43522</v>
      </c>
      <c r="I473" s="17">
        <f t="shared" si="37"/>
        <v>9</v>
      </c>
      <c r="J473" s="45" t="s">
        <v>260</v>
      </c>
      <c r="K473" s="275"/>
      <c r="M473" s="186" t="s">
        <v>261</v>
      </c>
      <c r="N473" s="48"/>
      <c r="O473" s="45" t="s">
        <v>597</v>
      </c>
      <c r="P473" s="45" t="s">
        <v>385</v>
      </c>
      <c r="Q473" s="1" t="s">
        <v>132</v>
      </c>
      <c r="R473" s="137" t="s">
        <v>131</v>
      </c>
    </row>
    <row r="474" spans="1:18">
      <c r="A474" s="17">
        <v>61</v>
      </c>
      <c r="C474" s="17">
        <f t="shared" si="36"/>
        <v>0</v>
      </c>
      <c r="D474" s="14" t="e">
        <f>+VLOOKUP(C474,EstructuraCostos!$A$5:$B$146,2)</f>
        <v>#N/A</v>
      </c>
      <c r="E474" s="21">
        <f t="shared" si="32"/>
        <v>0</v>
      </c>
      <c r="F474" s="17" t="e">
        <f>+IF(C474&gt;2,VLOOKUP(C474,EstructuraCostos!$A$65:$B$170,2),VLOOKUP(E474,EstructuraCostos!$A$5:$B$60,2))</f>
        <v>#N/A</v>
      </c>
      <c r="G474" s="17" t="e">
        <f>+VLOOKUP(B474,EstructuraCostos!$B$5:$C$146,2)</f>
        <v>#N/A</v>
      </c>
      <c r="H474" s="58">
        <v>43522</v>
      </c>
      <c r="I474" s="17">
        <f t="shared" si="37"/>
        <v>9</v>
      </c>
      <c r="J474" s="45" t="s">
        <v>260</v>
      </c>
      <c r="K474" s="275"/>
      <c r="M474" s="186" t="s">
        <v>261</v>
      </c>
      <c r="N474" s="48"/>
      <c r="O474" s="45" t="s">
        <v>194</v>
      </c>
      <c r="P474" s="45" t="s">
        <v>296</v>
      </c>
      <c r="Q474" s="1" t="s">
        <v>132</v>
      </c>
      <c r="R474" s="137" t="s">
        <v>598</v>
      </c>
    </row>
    <row r="475" spans="1:18">
      <c r="A475" s="17">
        <v>62</v>
      </c>
      <c r="C475" s="17">
        <f t="shared" si="36"/>
        <v>0</v>
      </c>
      <c r="D475" s="14" t="e">
        <f>+VLOOKUP(C475,EstructuraCostos!$A$5:$B$146,2)</f>
        <v>#N/A</v>
      </c>
      <c r="E475" s="21">
        <f t="shared" ref="E475:E480" si="39">IF(C475&gt;2,ROUND(B475/1,0),ROUND(B475/10,0)*10)</f>
        <v>0</v>
      </c>
      <c r="F475" s="17" t="e">
        <f>+IF(C475&gt;2,VLOOKUP(C475,EstructuraCostos!$A$65:$B$170,2),VLOOKUP(E475,EstructuraCostos!$A$5:$B$60,2))</f>
        <v>#N/A</v>
      </c>
      <c r="G475" s="17" t="e">
        <f>+VLOOKUP(B475,EstructuraCostos!$B$5:$C$146,2)</f>
        <v>#N/A</v>
      </c>
      <c r="H475" s="58">
        <v>43522</v>
      </c>
      <c r="I475" s="17">
        <f t="shared" si="37"/>
        <v>9</v>
      </c>
      <c r="J475" s="45" t="s">
        <v>260</v>
      </c>
      <c r="M475" s="186" t="s">
        <v>261</v>
      </c>
      <c r="N475" s="48"/>
      <c r="O475" s="45" t="s">
        <v>194</v>
      </c>
      <c r="P475" s="45" t="s">
        <v>596</v>
      </c>
      <c r="Q475" s="1" t="s">
        <v>130</v>
      </c>
      <c r="R475" s="137" t="s">
        <v>221</v>
      </c>
    </row>
    <row r="476" spans="1:18">
      <c r="A476" s="17">
        <v>63</v>
      </c>
      <c r="B476" s="135">
        <v>80108</v>
      </c>
      <c r="C476" s="17">
        <f t="shared" si="36"/>
        <v>8</v>
      </c>
      <c r="D476" s="14" t="str">
        <f>+VLOOKUP(C476,EstructuraCostos!$A$5:$B$146,2)</f>
        <v>Inversion</v>
      </c>
      <c r="E476" s="21">
        <f t="shared" si="39"/>
        <v>80108</v>
      </c>
      <c r="F476" s="17" t="str">
        <f>+IF(C476&gt;2,VLOOKUP(C476,EstructuraCostos!$A$65:$B$170,2),VLOOKUP(E476,EstructuraCostos!$A$5:$B$60,2))</f>
        <v>Inversion</v>
      </c>
      <c r="G476" s="17" t="str">
        <f>+VLOOKUP(B476,EstructuraCostos!$B$5:$C$146,2)</f>
        <v>Establecimiento de Nuevas Praderas</v>
      </c>
      <c r="H476" s="58">
        <v>43523</v>
      </c>
      <c r="I476" s="17">
        <f t="shared" si="37"/>
        <v>9</v>
      </c>
      <c r="J476" s="84" t="s">
        <v>241</v>
      </c>
      <c r="K476" s="143">
        <v>4736932</v>
      </c>
      <c r="L476" s="52">
        <v>1</v>
      </c>
      <c r="M476" s="46">
        <v>34000</v>
      </c>
      <c r="N476" s="48">
        <f t="shared" si="38"/>
        <v>34000</v>
      </c>
      <c r="O476" s="45" t="s">
        <v>194</v>
      </c>
      <c r="P476" s="45" t="s">
        <v>596</v>
      </c>
      <c r="Q476" s="1" t="s">
        <v>130</v>
      </c>
      <c r="R476" s="137" t="s">
        <v>221</v>
      </c>
    </row>
    <row r="477" spans="1:18">
      <c r="A477" s="17">
        <v>64</v>
      </c>
      <c r="B477" s="135">
        <v>60104</v>
      </c>
      <c r="C477" s="17">
        <f t="shared" si="36"/>
        <v>6</v>
      </c>
      <c r="D477" s="14" t="str">
        <f>+VLOOKUP(C477,EstructuraCostos!$A$5:$B$146,2)</f>
        <v>Equinos</v>
      </c>
      <c r="E477" s="21">
        <f t="shared" si="39"/>
        <v>60104</v>
      </c>
      <c r="F477" s="17" t="str">
        <f>+IF(C477&gt;2,VLOOKUP(C477,EstructuraCostos!$A$65:$B$170,2),VLOOKUP(E477,EstructuraCostos!$A$5:$B$60,2))</f>
        <v>Equinos</v>
      </c>
      <c r="G477" s="17" t="str">
        <f>+VLOOKUP(B477,EstructuraCostos!$B$5:$C$146,2)</f>
        <v>Adiestramiento</v>
      </c>
      <c r="H477" s="58">
        <v>43523</v>
      </c>
      <c r="I477" s="17">
        <f t="shared" si="37"/>
        <v>9</v>
      </c>
      <c r="J477" s="84" t="s">
        <v>242</v>
      </c>
      <c r="K477" s="83">
        <v>4335739</v>
      </c>
      <c r="L477" s="52">
        <v>1</v>
      </c>
      <c r="M477" s="46">
        <v>34000</v>
      </c>
      <c r="N477" s="48">
        <f t="shared" si="38"/>
        <v>34000</v>
      </c>
      <c r="O477" s="45" t="s">
        <v>655</v>
      </c>
    </row>
    <row r="478" spans="1:18">
      <c r="A478" s="17">
        <v>65</v>
      </c>
      <c r="B478" s="135">
        <v>10105</v>
      </c>
      <c r="C478" s="17">
        <f t="shared" si="36"/>
        <v>1</v>
      </c>
      <c r="D478" s="14" t="str">
        <f>+VLOOKUP(C478,EstructuraCostos!$A$5:$B$146,2)</f>
        <v>Levante_y_Ceba</v>
      </c>
      <c r="E478" s="21">
        <f t="shared" si="39"/>
        <v>10110</v>
      </c>
      <c r="F478" s="17" t="str">
        <f>+IF(C478&gt;2,VLOOKUP(C478,EstructuraCostos!$A$65:$B$170,2),VLOOKUP(E478,EstructuraCostos!$A$5:$B$60,2))</f>
        <v>Manejo_de_Suelos_y_ Praderas1</v>
      </c>
      <c r="G478" s="17" t="str">
        <f>+VLOOKUP(B478,EstructuraCostos!$B$5:$C$146,2)</f>
        <v>Guadañada</v>
      </c>
      <c r="H478" s="58">
        <v>43523</v>
      </c>
      <c r="I478" s="17">
        <f t="shared" si="37"/>
        <v>9</v>
      </c>
      <c r="J478" s="1" t="s">
        <v>243</v>
      </c>
      <c r="K478" s="83">
        <v>3663605</v>
      </c>
      <c r="L478" s="52">
        <v>1</v>
      </c>
      <c r="M478" s="46">
        <v>34000</v>
      </c>
      <c r="N478" s="48">
        <f t="shared" si="38"/>
        <v>34000</v>
      </c>
      <c r="O478" s="45" t="s">
        <v>133</v>
      </c>
      <c r="P478" s="45" t="s">
        <v>438</v>
      </c>
    </row>
    <row r="479" spans="1:18">
      <c r="A479" s="17">
        <v>66</v>
      </c>
      <c r="B479" s="135">
        <v>10501</v>
      </c>
      <c r="C479" s="17">
        <f t="shared" si="36"/>
        <v>1</v>
      </c>
      <c r="D479" s="14" t="str">
        <f>+VLOOKUP(C479,EstructuraCostos!$A$5:$B$146,2)</f>
        <v>Levante_y_Ceba</v>
      </c>
      <c r="E479" s="21">
        <f t="shared" si="39"/>
        <v>10500</v>
      </c>
      <c r="F479" s="17" t="str">
        <f>+IF(C479&gt;2,VLOOKUP(C479,EstructuraCostos!$A$65:$B$170,2),VLOOKUP(E479,EstructuraCostos!$A$5:$B$60,2))</f>
        <v>Movimiento_de_Ganado1</v>
      </c>
      <c r="G479" s="17" t="str">
        <f>+VLOOKUP(B479,EstructuraCostos!$B$5:$C$146,2)</f>
        <v>Manejo de Ganados</v>
      </c>
      <c r="H479" s="58">
        <v>43523</v>
      </c>
      <c r="I479" s="17">
        <f t="shared" si="37"/>
        <v>9</v>
      </c>
      <c r="J479" s="45" t="s">
        <v>245</v>
      </c>
      <c r="K479" s="51">
        <v>1023702269</v>
      </c>
      <c r="L479" s="52">
        <v>1</v>
      </c>
      <c r="M479" s="46">
        <v>38000</v>
      </c>
      <c r="N479" s="48">
        <f t="shared" si="38"/>
        <v>38000</v>
      </c>
      <c r="O479" s="45" t="s">
        <v>126</v>
      </c>
      <c r="P479" s="45" t="s">
        <v>128</v>
      </c>
    </row>
    <row r="480" spans="1:18">
      <c r="A480" s="17">
        <v>67</v>
      </c>
      <c r="B480" s="135">
        <v>50103</v>
      </c>
      <c r="C480" s="17">
        <f t="shared" si="36"/>
        <v>5</v>
      </c>
      <c r="D480" s="14" t="str">
        <f>+VLOOKUP(C480,EstructuraCostos!$A$5:$B$146,2)</f>
        <v>Generales</v>
      </c>
      <c r="E480" s="21">
        <f t="shared" si="39"/>
        <v>50103</v>
      </c>
      <c r="F480" s="17" t="str">
        <f>+IF(C480&gt;2,VLOOKUP(C480,EstructuraCostos!$A$65:$B$170,2),VLOOKUP(E480,EstructuraCostos!$A$5:$B$60,2))</f>
        <v>Generales</v>
      </c>
      <c r="G480" s="17" t="str">
        <f>+VLOOKUP(B480,EstructuraCostos!$B$5:$C$146,2)</f>
        <v xml:space="preserve">Mantenimiento Cercos </v>
      </c>
      <c r="H480" s="58">
        <v>43523</v>
      </c>
      <c r="I480" s="17">
        <f t="shared" si="37"/>
        <v>9</v>
      </c>
      <c r="J480" s="45" t="s">
        <v>246</v>
      </c>
      <c r="K480" s="51">
        <v>1097399254</v>
      </c>
      <c r="L480" s="52">
        <v>1</v>
      </c>
      <c r="M480" s="46">
        <v>34000</v>
      </c>
      <c r="N480" s="48">
        <f t="shared" si="38"/>
        <v>34000</v>
      </c>
      <c r="O480" s="45" t="s">
        <v>138</v>
      </c>
      <c r="P480" s="45" t="s">
        <v>654</v>
      </c>
    </row>
    <row r="481" spans="1:18">
      <c r="A481" s="17">
        <v>68</v>
      </c>
      <c r="B481" s="135">
        <v>10501</v>
      </c>
      <c r="C481" s="17">
        <f t="shared" si="36"/>
        <v>1</v>
      </c>
      <c r="D481" s="14" t="str">
        <f>+VLOOKUP(C481,EstructuraCostos!$A$5:$B$146,2)</f>
        <v>Levante_y_Ceba</v>
      </c>
      <c r="E481" s="21">
        <f t="shared" ref="E481:E548" si="40">IF(C481&gt;2,ROUND(B481/1,0),ROUND(B481/10,0)*10)</f>
        <v>10500</v>
      </c>
      <c r="F481" s="17" t="str">
        <f>+IF(C481&gt;2,VLOOKUP(C481,EstructuraCostos!$A$65:$B$170,2),VLOOKUP(E481,EstructuraCostos!$A$5:$B$60,2))</f>
        <v>Movimiento_de_Ganado1</v>
      </c>
      <c r="G481" s="17" t="str">
        <f>+VLOOKUP(B481,EstructuraCostos!$B$5:$C$146,2)</f>
        <v>Manejo de Ganados</v>
      </c>
      <c r="H481" s="58">
        <v>43523</v>
      </c>
      <c r="I481" s="17">
        <f t="shared" si="37"/>
        <v>9</v>
      </c>
      <c r="J481" s="45" t="s">
        <v>417</v>
      </c>
      <c r="K481" s="143">
        <v>1097720182</v>
      </c>
      <c r="L481" s="52">
        <v>1</v>
      </c>
      <c r="M481" s="46">
        <v>38000</v>
      </c>
      <c r="N481" s="48">
        <f t="shared" si="38"/>
        <v>38000</v>
      </c>
      <c r="O481" s="45" t="s">
        <v>252</v>
      </c>
      <c r="P481" s="45" t="s">
        <v>128</v>
      </c>
    </row>
    <row r="482" spans="1:18">
      <c r="A482" s="17">
        <v>69</v>
      </c>
      <c r="B482" s="135">
        <v>10104</v>
      </c>
      <c r="C482" s="17">
        <f t="shared" si="36"/>
        <v>1</v>
      </c>
      <c r="D482" s="14" t="str">
        <f>+VLOOKUP(C482,EstructuraCostos!$A$5:$B$146,2)</f>
        <v>Levante_y_Ceba</v>
      </c>
      <c r="E482" s="21">
        <f t="shared" si="40"/>
        <v>10100</v>
      </c>
      <c r="F482" s="17" t="str">
        <f>+IF(C482&gt;2,VLOOKUP(C482,EstructuraCostos!$A$65:$B$170,2),VLOOKUP(E482,EstructuraCostos!$A$5:$B$60,2))</f>
        <v>Manejo_de_Suelos_y_ Praderas1</v>
      </c>
      <c r="G482" s="17" t="str">
        <f>+VLOOKUP(B482,EstructuraCostos!$B$5:$C$146,2)</f>
        <v>Fumigacion Herbicida</v>
      </c>
      <c r="H482" s="58">
        <v>43523</v>
      </c>
      <c r="I482" s="17">
        <f t="shared" si="37"/>
        <v>9</v>
      </c>
      <c r="J482" s="45" t="s">
        <v>456</v>
      </c>
      <c r="K482" s="51">
        <v>1097728610</v>
      </c>
      <c r="L482" s="52">
        <v>1</v>
      </c>
      <c r="M482" s="46">
        <v>34000</v>
      </c>
      <c r="N482" s="48">
        <f t="shared" si="38"/>
        <v>34000</v>
      </c>
      <c r="O482" s="45" t="s">
        <v>194</v>
      </c>
      <c r="P482" s="45" t="s">
        <v>296</v>
      </c>
      <c r="Q482" s="1" t="s">
        <v>132</v>
      </c>
      <c r="R482" s="137" t="s">
        <v>598</v>
      </c>
    </row>
    <row r="483" spans="1:18">
      <c r="A483" s="17">
        <v>70</v>
      </c>
      <c r="B483" s="135">
        <v>90101</v>
      </c>
      <c r="C483" s="17">
        <f t="shared" si="36"/>
        <v>9</v>
      </c>
      <c r="E483" s="21">
        <f t="shared" si="40"/>
        <v>90101</v>
      </c>
      <c r="F483" s="17"/>
      <c r="G483" s="17" t="str">
        <f>+VLOOKUP(B483,EstructuraCostos!$B$5:$C$146,2)</f>
        <v>Salarios</v>
      </c>
      <c r="H483" s="58">
        <v>43523</v>
      </c>
      <c r="I483" s="17">
        <f>+WEEKNUM(H483,2)</f>
        <v>9</v>
      </c>
      <c r="J483" s="45" t="s">
        <v>555</v>
      </c>
      <c r="L483" s="52">
        <v>0.5</v>
      </c>
      <c r="M483" s="46">
        <v>40000</v>
      </c>
      <c r="N483" s="48">
        <f t="shared" si="38"/>
        <v>20000</v>
      </c>
      <c r="O483" s="45" t="s">
        <v>153</v>
      </c>
      <c r="P483" s="45" t="s">
        <v>147</v>
      </c>
    </row>
    <row r="484" spans="1:18">
      <c r="A484" s="17">
        <v>71</v>
      </c>
      <c r="C484" s="17">
        <f t="shared" si="36"/>
        <v>0</v>
      </c>
      <c r="D484" s="14" t="e">
        <f>+VLOOKUP(C484,EstructuraCostos!$A$5:$B$146,2)</f>
        <v>#N/A</v>
      </c>
      <c r="E484" s="21">
        <f t="shared" si="40"/>
        <v>0</v>
      </c>
      <c r="F484" s="17" t="e">
        <f>+IF(C484&gt;2,VLOOKUP(C484,EstructuraCostos!$A$65:$B$170,2),VLOOKUP(E484,EstructuraCostos!$A$5:$B$60,2))</f>
        <v>#N/A</v>
      </c>
      <c r="G484" s="17" t="e">
        <f>+VLOOKUP(B484,EstructuraCostos!$B$5:$C$146,2)</f>
        <v>#N/A</v>
      </c>
      <c r="H484" s="58">
        <v>43523</v>
      </c>
      <c r="I484" s="17">
        <f t="shared" si="37"/>
        <v>9</v>
      </c>
      <c r="J484" s="45" t="s">
        <v>260</v>
      </c>
      <c r="K484" s="275"/>
      <c r="M484" s="186" t="s">
        <v>261</v>
      </c>
      <c r="N484" s="48"/>
      <c r="O484" s="45" t="s">
        <v>194</v>
      </c>
      <c r="P484" s="45" t="s">
        <v>296</v>
      </c>
      <c r="Q484" s="1" t="s">
        <v>132</v>
      </c>
      <c r="R484" s="137" t="s">
        <v>598</v>
      </c>
    </row>
    <row r="485" spans="1:18">
      <c r="A485" s="17">
        <v>72</v>
      </c>
      <c r="C485" s="17">
        <f t="shared" si="36"/>
        <v>0</v>
      </c>
      <c r="D485" s="14" t="e">
        <f>+VLOOKUP(C485,EstructuraCostos!$A$5:$B$146,2)</f>
        <v>#N/A</v>
      </c>
      <c r="E485" s="21">
        <f t="shared" si="40"/>
        <v>0</v>
      </c>
      <c r="F485" s="17" t="e">
        <f>+IF(C485&gt;2,VLOOKUP(C485,EstructuraCostos!$A$65:$B$170,2),VLOOKUP(E485,EstructuraCostos!$A$5:$B$60,2))</f>
        <v>#N/A</v>
      </c>
      <c r="G485" s="17" t="e">
        <f>+VLOOKUP(B485,EstructuraCostos!$B$5:$C$146,2)</f>
        <v>#N/A</v>
      </c>
      <c r="H485" s="58">
        <v>43523</v>
      </c>
      <c r="I485" s="17">
        <f t="shared" si="37"/>
        <v>9</v>
      </c>
      <c r="J485" s="45" t="s">
        <v>260</v>
      </c>
      <c r="M485" s="186" t="s">
        <v>261</v>
      </c>
      <c r="N485" s="48"/>
      <c r="O485" s="45" t="s">
        <v>194</v>
      </c>
      <c r="P485" s="45" t="s">
        <v>596</v>
      </c>
      <c r="Q485" s="1" t="s">
        <v>130</v>
      </c>
      <c r="R485" s="137" t="s">
        <v>221</v>
      </c>
    </row>
    <row r="486" spans="1:18">
      <c r="A486" s="17">
        <v>73</v>
      </c>
      <c r="B486" s="135">
        <v>10101</v>
      </c>
      <c r="C486" s="17">
        <f t="shared" si="36"/>
        <v>1</v>
      </c>
      <c r="D486" s="14" t="str">
        <f>+VLOOKUP(C486,EstructuraCostos!$A$5:$B$146,2)</f>
        <v>Levante_y_Ceba</v>
      </c>
      <c r="E486" s="21">
        <f t="shared" si="40"/>
        <v>10100</v>
      </c>
      <c r="F486" s="17" t="str">
        <f>+IF(C486&gt;2,VLOOKUP(C486,EstructuraCostos!$A$65:$B$170,2),VLOOKUP(E486,EstructuraCostos!$A$5:$B$60,2))</f>
        <v>Manejo_de_Suelos_y_ Praderas1</v>
      </c>
      <c r="G486" s="17" t="str">
        <f>+VLOOKUP(B486,EstructuraCostos!$B$5:$C$146,2)</f>
        <v>Fumigacion Matamalezas</v>
      </c>
      <c r="H486" s="58">
        <v>43524</v>
      </c>
      <c r="I486" s="17">
        <f t="shared" si="37"/>
        <v>9</v>
      </c>
      <c r="J486" s="84" t="s">
        <v>241</v>
      </c>
      <c r="K486" s="143">
        <v>4736932</v>
      </c>
      <c r="L486" s="52">
        <v>1</v>
      </c>
      <c r="M486" s="46">
        <v>34000</v>
      </c>
      <c r="N486" s="48">
        <f t="shared" si="38"/>
        <v>34000</v>
      </c>
      <c r="O486" s="45" t="s">
        <v>597</v>
      </c>
      <c r="P486" s="45" t="s">
        <v>596</v>
      </c>
      <c r="Q486" s="1" t="s">
        <v>130</v>
      </c>
      <c r="R486" s="137" t="s">
        <v>656</v>
      </c>
    </row>
    <row r="487" spans="1:18">
      <c r="A487" s="17">
        <v>74</v>
      </c>
      <c r="B487" s="135">
        <v>50103</v>
      </c>
      <c r="C487" s="17">
        <f t="shared" si="36"/>
        <v>5</v>
      </c>
      <c r="D487" s="14" t="str">
        <f>+VLOOKUP(C487,EstructuraCostos!$A$5:$B$146,2)</f>
        <v>Generales</v>
      </c>
      <c r="E487" s="21">
        <f t="shared" si="40"/>
        <v>50103</v>
      </c>
      <c r="F487" s="17" t="str">
        <f>+IF(C487&gt;2,VLOOKUP(C487,EstructuraCostos!$A$65:$B$170,2),VLOOKUP(E487,EstructuraCostos!$A$5:$B$60,2))</f>
        <v>Generales</v>
      </c>
      <c r="G487" s="17" t="str">
        <f>+VLOOKUP(B487,EstructuraCostos!$B$5:$C$146,2)</f>
        <v xml:space="preserve">Mantenimiento Cercos </v>
      </c>
      <c r="H487" s="58">
        <v>43524</v>
      </c>
      <c r="I487" s="17">
        <f t="shared" si="37"/>
        <v>9</v>
      </c>
      <c r="J487" s="84" t="s">
        <v>242</v>
      </c>
      <c r="K487" s="83">
        <v>4335739</v>
      </c>
      <c r="L487" s="52">
        <v>1</v>
      </c>
      <c r="M487" s="46">
        <v>34000</v>
      </c>
      <c r="N487" s="48">
        <f t="shared" si="38"/>
        <v>34000</v>
      </c>
      <c r="O487" s="45" t="s">
        <v>138</v>
      </c>
      <c r="P487" s="45" t="s">
        <v>657</v>
      </c>
      <c r="Q487" s="1" t="s">
        <v>658</v>
      </c>
    </row>
    <row r="488" spans="1:18">
      <c r="A488" s="17">
        <v>75</v>
      </c>
      <c r="B488" s="135">
        <v>50103</v>
      </c>
      <c r="C488" s="17">
        <f t="shared" si="36"/>
        <v>5</v>
      </c>
      <c r="D488" s="14" t="str">
        <f>+VLOOKUP(C488,EstructuraCostos!$A$5:$B$146,2)</f>
        <v>Generales</v>
      </c>
      <c r="E488" s="21">
        <f t="shared" si="40"/>
        <v>50103</v>
      </c>
      <c r="F488" s="17" t="str">
        <f>+IF(C488&gt;2,VLOOKUP(C488,EstructuraCostos!$A$65:$B$170,2),VLOOKUP(E488,EstructuraCostos!$A$5:$B$60,2))</f>
        <v>Generales</v>
      </c>
      <c r="G488" s="17" t="str">
        <f>+VLOOKUP(B488,EstructuraCostos!$B$5:$C$146,2)</f>
        <v xml:space="preserve">Mantenimiento Cercos </v>
      </c>
      <c r="H488" s="58">
        <v>43524</v>
      </c>
      <c r="I488" s="17">
        <f t="shared" si="37"/>
        <v>9</v>
      </c>
      <c r="J488" s="1" t="s">
        <v>243</v>
      </c>
      <c r="K488" s="83">
        <v>3663605</v>
      </c>
      <c r="L488" s="52">
        <v>1</v>
      </c>
      <c r="M488" s="46">
        <v>34000</v>
      </c>
      <c r="N488" s="48">
        <f t="shared" si="38"/>
        <v>34000</v>
      </c>
      <c r="O488" s="45" t="s">
        <v>138</v>
      </c>
      <c r="P488" s="45" t="s">
        <v>657</v>
      </c>
      <c r="Q488" s="1" t="s">
        <v>658</v>
      </c>
    </row>
    <row r="489" spans="1:18">
      <c r="A489" s="17">
        <v>76</v>
      </c>
      <c r="B489" s="135">
        <v>10501</v>
      </c>
      <c r="C489" s="17">
        <f t="shared" si="36"/>
        <v>1</v>
      </c>
      <c r="D489" s="14" t="str">
        <f>+VLOOKUP(C489,EstructuraCostos!$A$5:$B$146,2)</f>
        <v>Levante_y_Ceba</v>
      </c>
      <c r="E489" s="21">
        <f t="shared" si="40"/>
        <v>10500</v>
      </c>
      <c r="F489" s="17" t="str">
        <f>+IF(C489&gt;2,VLOOKUP(C489,EstructuraCostos!$A$65:$B$170,2),VLOOKUP(E489,EstructuraCostos!$A$5:$B$60,2))</f>
        <v>Movimiento_de_Ganado1</v>
      </c>
      <c r="G489" s="17" t="str">
        <f>+VLOOKUP(B489,EstructuraCostos!$B$5:$C$146,2)</f>
        <v>Manejo de Ganados</v>
      </c>
      <c r="H489" s="58">
        <v>43524</v>
      </c>
      <c r="I489" s="17">
        <f t="shared" si="37"/>
        <v>9</v>
      </c>
      <c r="J489" s="45" t="s">
        <v>245</v>
      </c>
      <c r="K489" s="51">
        <v>1023702269</v>
      </c>
      <c r="L489" s="52">
        <v>1</v>
      </c>
      <c r="M489" s="46">
        <v>38000</v>
      </c>
      <c r="N489" s="48">
        <f t="shared" si="38"/>
        <v>38000</v>
      </c>
      <c r="O489" s="45" t="s">
        <v>126</v>
      </c>
      <c r="P489" s="45" t="s">
        <v>128</v>
      </c>
    </row>
    <row r="490" spans="1:18">
      <c r="A490" s="17">
        <v>77</v>
      </c>
      <c r="B490" s="135">
        <v>10501</v>
      </c>
      <c r="C490" s="17">
        <f t="shared" si="36"/>
        <v>1</v>
      </c>
      <c r="D490" s="14" t="str">
        <f>+VLOOKUP(C490,EstructuraCostos!$A$5:$B$146,2)</f>
        <v>Levante_y_Ceba</v>
      </c>
      <c r="E490" s="21">
        <f t="shared" si="40"/>
        <v>10500</v>
      </c>
      <c r="F490" s="17" t="str">
        <f>+IF(C490&gt;2,VLOOKUP(C490,EstructuraCostos!$A$65:$B$170,2),VLOOKUP(E490,EstructuraCostos!$A$5:$B$60,2))</f>
        <v>Movimiento_de_Ganado1</v>
      </c>
      <c r="G490" s="17" t="str">
        <f>+VLOOKUP(B490,EstructuraCostos!$B$5:$C$146,2)</f>
        <v>Manejo de Ganados</v>
      </c>
      <c r="H490" s="58">
        <v>43524</v>
      </c>
      <c r="I490" s="17">
        <f t="shared" si="37"/>
        <v>9</v>
      </c>
      <c r="J490" s="45" t="s">
        <v>246</v>
      </c>
      <c r="K490" s="51">
        <v>1097399254</v>
      </c>
      <c r="L490" s="52">
        <v>1</v>
      </c>
      <c r="M490" s="46">
        <v>34000</v>
      </c>
      <c r="N490" s="48">
        <f t="shared" si="38"/>
        <v>34000</v>
      </c>
      <c r="O490" s="45" t="s">
        <v>252</v>
      </c>
      <c r="P490" s="45" t="s">
        <v>137</v>
      </c>
    </row>
    <row r="491" spans="1:18">
      <c r="A491" s="17">
        <v>78</v>
      </c>
      <c r="B491" s="135">
        <v>50103</v>
      </c>
      <c r="C491" s="17">
        <f t="shared" si="36"/>
        <v>5</v>
      </c>
      <c r="D491" s="14" t="str">
        <f>+VLOOKUP(C491,EstructuraCostos!$A$5:$B$146,2)</f>
        <v>Generales</v>
      </c>
      <c r="E491" s="21">
        <f t="shared" si="40"/>
        <v>50103</v>
      </c>
      <c r="F491" s="17" t="str">
        <f>+IF(C491&gt;2,VLOOKUP(C491,EstructuraCostos!$A$65:$B$170,2),VLOOKUP(E491,EstructuraCostos!$A$5:$B$60,2))</f>
        <v>Generales</v>
      </c>
      <c r="G491" s="17" t="str">
        <f>+VLOOKUP(B491,EstructuraCostos!$B$5:$C$146,2)</f>
        <v xml:space="preserve">Mantenimiento Cercos </v>
      </c>
      <c r="H491" s="58">
        <v>43524</v>
      </c>
      <c r="I491" s="17">
        <f t="shared" si="37"/>
        <v>9</v>
      </c>
      <c r="J491" s="45" t="s">
        <v>417</v>
      </c>
      <c r="K491" s="143">
        <v>1097720182</v>
      </c>
      <c r="L491" s="52">
        <v>1</v>
      </c>
      <c r="M491" s="46">
        <v>38000</v>
      </c>
      <c r="N491" s="48">
        <f t="shared" si="38"/>
        <v>38000</v>
      </c>
      <c r="O491" s="45" t="s">
        <v>138</v>
      </c>
      <c r="P491" s="45" t="s">
        <v>665</v>
      </c>
    </row>
    <row r="492" spans="1:18">
      <c r="A492" s="17">
        <v>79</v>
      </c>
      <c r="B492" s="135">
        <v>10104</v>
      </c>
      <c r="C492" s="17">
        <f t="shared" si="36"/>
        <v>1</v>
      </c>
      <c r="D492" s="14" t="str">
        <f>+VLOOKUP(C492,EstructuraCostos!$A$5:$B$146,2)</f>
        <v>Levante_y_Ceba</v>
      </c>
      <c r="E492" s="21">
        <f t="shared" si="40"/>
        <v>10100</v>
      </c>
      <c r="F492" s="17" t="str">
        <f>+IF(C492&gt;2,VLOOKUP(C492,EstructuraCostos!$A$65:$B$170,2),VLOOKUP(E492,EstructuraCostos!$A$5:$B$60,2))</f>
        <v>Manejo_de_Suelos_y_ Praderas1</v>
      </c>
      <c r="G492" s="17" t="str">
        <f>+VLOOKUP(B492,EstructuraCostos!$B$5:$C$146,2)</f>
        <v>Fumigacion Herbicida</v>
      </c>
      <c r="H492" s="58">
        <v>43524</v>
      </c>
      <c r="I492" s="17">
        <f t="shared" si="37"/>
        <v>9</v>
      </c>
      <c r="J492" s="45" t="s">
        <v>456</v>
      </c>
      <c r="K492" s="51">
        <v>1097728610</v>
      </c>
      <c r="L492" s="52">
        <v>1</v>
      </c>
      <c r="M492" s="46">
        <v>34000</v>
      </c>
      <c r="N492" s="48">
        <f t="shared" si="38"/>
        <v>34000</v>
      </c>
      <c r="O492" s="45" t="s">
        <v>659</v>
      </c>
      <c r="P492" s="45" t="s">
        <v>660</v>
      </c>
      <c r="Q492" s="1" t="s">
        <v>132</v>
      </c>
      <c r="R492" s="137" t="s">
        <v>540</v>
      </c>
    </row>
    <row r="493" spans="1:18">
      <c r="A493" s="17">
        <v>80</v>
      </c>
      <c r="B493" s="135">
        <v>90101</v>
      </c>
      <c r="C493" s="17">
        <f t="shared" si="36"/>
        <v>9</v>
      </c>
      <c r="D493" s="14" t="str">
        <f>+VLOOKUP(C493,EstructuraCostos!$A$5:$B$146,2)</f>
        <v>Hacienda</v>
      </c>
      <c r="E493" s="21">
        <f t="shared" si="40"/>
        <v>90101</v>
      </c>
      <c r="F493" s="17" t="str">
        <f>+IF(C493&gt;2,VLOOKUP(C493,EstructuraCostos!$A$65:$B$170,2),VLOOKUP(E493,EstructuraCostos!$A$5:$B$60,2))</f>
        <v>Hacienda</v>
      </c>
      <c r="G493" s="17" t="str">
        <f>+VLOOKUP(B493,EstructuraCostos!$B$5:$C$146,2)</f>
        <v>Salarios</v>
      </c>
      <c r="H493" s="58">
        <v>43524</v>
      </c>
      <c r="I493" s="17">
        <f t="shared" si="37"/>
        <v>9</v>
      </c>
      <c r="J493" s="45" t="s">
        <v>555</v>
      </c>
      <c r="L493" s="52">
        <v>0.5</v>
      </c>
      <c r="M493" s="46">
        <v>40000</v>
      </c>
      <c r="N493" s="48">
        <f t="shared" si="38"/>
        <v>20000</v>
      </c>
      <c r="O493" s="45" t="s">
        <v>153</v>
      </c>
      <c r="P493" s="45" t="s">
        <v>147</v>
      </c>
    </row>
    <row r="494" spans="1:18">
      <c r="A494" s="17">
        <v>81</v>
      </c>
      <c r="C494" s="17"/>
      <c r="F494" s="17"/>
      <c r="G494" s="17" t="e">
        <f>+VLOOKUP(B494,EstructuraCostos!$B$5:$C$146,2)</f>
        <v>#N/A</v>
      </c>
      <c r="H494" s="58">
        <v>43524</v>
      </c>
      <c r="I494" s="17">
        <f t="shared" si="37"/>
        <v>9</v>
      </c>
      <c r="J494" s="45" t="s">
        <v>287</v>
      </c>
      <c r="L494" s="52">
        <v>16</v>
      </c>
      <c r="M494" s="186" t="s">
        <v>386</v>
      </c>
      <c r="N494" s="48"/>
      <c r="O494" s="45" t="s">
        <v>661</v>
      </c>
      <c r="P494" s="45" t="s">
        <v>662</v>
      </c>
      <c r="Q494" s="1" t="s">
        <v>663</v>
      </c>
    </row>
    <row r="495" spans="1:18">
      <c r="A495" s="17">
        <v>82</v>
      </c>
      <c r="C495" s="17">
        <f t="shared" si="36"/>
        <v>0</v>
      </c>
      <c r="D495" s="14" t="e">
        <f>+VLOOKUP(C495,EstructuraCostos!$A$5:$B$146,2)</f>
        <v>#N/A</v>
      </c>
      <c r="E495" s="21">
        <f t="shared" si="40"/>
        <v>0</v>
      </c>
      <c r="F495" s="17" t="e">
        <f>+IF(C495&gt;2,VLOOKUP(C495,EstructuraCostos!$A$65:$B$170,2),VLOOKUP(E495,EstructuraCostos!$A$5:$B$60,2))</f>
        <v>#N/A</v>
      </c>
      <c r="G495" s="17" t="e">
        <f>+VLOOKUP(B495,EstructuraCostos!$B$5:$C$146,2)</f>
        <v>#N/A</v>
      </c>
      <c r="H495" s="58">
        <v>43524</v>
      </c>
      <c r="I495" s="17">
        <f t="shared" si="37"/>
        <v>9</v>
      </c>
      <c r="J495" s="45" t="s">
        <v>260</v>
      </c>
      <c r="K495" s="275"/>
      <c r="M495" s="186" t="s">
        <v>261</v>
      </c>
      <c r="N495" s="48"/>
      <c r="O495" s="45" t="s">
        <v>597</v>
      </c>
      <c r="P495" s="45" t="s">
        <v>596</v>
      </c>
      <c r="Q495" s="1" t="s">
        <v>130</v>
      </c>
      <c r="R495" s="137" t="s">
        <v>656</v>
      </c>
    </row>
    <row r="496" spans="1:18">
      <c r="A496" s="17">
        <v>83</v>
      </c>
      <c r="C496" s="17">
        <f t="shared" si="36"/>
        <v>0</v>
      </c>
      <c r="D496" s="14" t="e">
        <f>+VLOOKUP(C496,EstructuraCostos!$A$5:$B$146,2)</f>
        <v>#N/A</v>
      </c>
      <c r="E496" s="21">
        <f t="shared" si="40"/>
        <v>0</v>
      </c>
      <c r="F496" s="17" t="e">
        <f>+IF(C496&gt;2,VLOOKUP(C496,EstructuraCostos!$A$65:$B$170,2),VLOOKUP(E496,EstructuraCostos!$A$5:$B$60,2))</f>
        <v>#N/A</v>
      </c>
      <c r="G496" s="17" t="e">
        <f>+VLOOKUP(B496,EstructuraCostos!$B$5:$C$146,2)</f>
        <v>#N/A</v>
      </c>
      <c r="H496" s="58">
        <v>43524</v>
      </c>
      <c r="I496" s="17">
        <f t="shared" si="37"/>
        <v>9</v>
      </c>
      <c r="J496" s="45" t="s">
        <v>260</v>
      </c>
      <c r="M496" s="186" t="s">
        <v>261</v>
      </c>
      <c r="N496" s="48"/>
      <c r="O496" s="45" t="s">
        <v>659</v>
      </c>
      <c r="P496" s="45" t="s">
        <v>660</v>
      </c>
      <c r="Q496" s="1" t="s">
        <v>132</v>
      </c>
      <c r="R496" s="137" t="s">
        <v>540</v>
      </c>
    </row>
    <row r="497" spans="1:18">
      <c r="A497" s="17">
        <v>84</v>
      </c>
      <c r="B497" s="135">
        <v>10101</v>
      </c>
      <c r="C497" s="17">
        <f t="shared" si="36"/>
        <v>1</v>
      </c>
      <c r="D497" s="14" t="str">
        <f>+VLOOKUP(C497,EstructuraCostos!$A$5:$B$146,2)</f>
        <v>Levante_y_Ceba</v>
      </c>
      <c r="E497" s="21">
        <f t="shared" si="40"/>
        <v>10100</v>
      </c>
      <c r="F497" s="17" t="str">
        <f>+IF(C497&gt;2,VLOOKUP(C497,EstructuraCostos!$A$65:$B$170,2),VLOOKUP(E497,EstructuraCostos!$A$5:$B$60,2))</f>
        <v>Manejo_de_Suelos_y_ Praderas1</v>
      </c>
      <c r="G497" s="17" t="str">
        <f>+VLOOKUP(B497,EstructuraCostos!$B$5:$C$146,2)</f>
        <v>Fumigacion Matamalezas</v>
      </c>
      <c r="H497" s="58">
        <v>43525</v>
      </c>
      <c r="I497" s="17">
        <f t="shared" si="37"/>
        <v>9</v>
      </c>
      <c r="J497" s="84" t="s">
        <v>241</v>
      </c>
      <c r="K497" s="143">
        <v>4736932</v>
      </c>
      <c r="L497" s="52">
        <v>1</v>
      </c>
      <c r="M497" s="46">
        <v>34000</v>
      </c>
      <c r="N497" s="48">
        <f t="shared" si="38"/>
        <v>34000</v>
      </c>
      <c r="O497" s="45" t="s">
        <v>597</v>
      </c>
      <c r="P497" s="45" t="s">
        <v>596</v>
      </c>
      <c r="Q497" s="1" t="s">
        <v>130</v>
      </c>
      <c r="R497" s="137" t="s">
        <v>656</v>
      </c>
    </row>
    <row r="498" spans="1:18">
      <c r="A498" s="17">
        <v>85</v>
      </c>
      <c r="C498" s="17">
        <f t="shared" si="36"/>
        <v>0</v>
      </c>
      <c r="D498" s="14" t="e">
        <f>+VLOOKUP(C498,EstructuraCostos!$A$5:$B$146,2)</f>
        <v>#N/A</v>
      </c>
      <c r="E498" s="21">
        <f t="shared" si="40"/>
        <v>0</v>
      </c>
      <c r="F498" s="17" t="e">
        <f>+IF(C498&gt;2,VLOOKUP(C498,EstructuraCostos!$A$65:$B$170,2),VLOOKUP(E498,EstructuraCostos!$A$5:$B$60,2))</f>
        <v>#N/A</v>
      </c>
      <c r="G498" s="17" t="e">
        <f>+VLOOKUP(B498,EstructuraCostos!$B$5:$C$146,2)</f>
        <v>#N/A</v>
      </c>
      <c r="H498" s="58">
        <v>43525</v>
      </c>
      <c r="I498" s="17">
        <f t="shared" si="37"/>
        <v>9</v>
      </c>
      <c r="J498" s="84" t="s">
        <v>242</v>
      </c>
      <c r="K498" s="83">
        <v>4335739</v>
      </c>
      <c r="L498" s="52">
        <v>1</v>
      </c>
      <c r="M498" s="46">
        <v>34000</v>
      </c>
      <c r="N498" s="48">
        <f t="shared" si="38"/>
        <v>34000</v>
      </c>
      <c r="O498" s="45" t="s">
        <v>664</v>
      </c>
      <c r="P498" s="45" t="s">
        <v>147</v>
      </c>
    </row>
    <row r="499" spans="1:18">
      <c r="A499" s="17">
        <v>86</v>
      </c>
      <c r="B499" s="135">
        <v>10501</v>
      </c>
      <c r="C499" s="17">
        <f t="shared" si="36"/>
        <v>1</v>
      </c>
      <c r="D499" s="14" t="str">
        <f>+VLOOKUP(C499,EstructuraCostos!$A$5:$B$146,2)</f>
        <v>Levante_y_Ceba</v>
      </c>
      <c r="E499" s="21">
        <f t="shared" si="40"/>
        <v>10500</v>
      </c>
      <c r="F499" s="17" t="str">
        <f>+IF(C499&gt;2,VLOOKUP(C499,EstructuraCostos!$A$65:$B$170,2),VLOOKUP(E499,EstructuraCostos!$A$5:$B$60,2))</f>
        <v>Movimiento_de_Ganado1</v>
      </c>
      <c r="G499" s="17" t="str">
        <f>+VLOOKUP(B499,EstructuraCostos!$B$5:$C$146,2)</f>
        <v>Manejo de Ganados</v>
      </c>
      <c r="H499" s="58">
        <v>43525</v>
      </c>
      <c r="I499" s="17">
        <f t="shared" si="37"/>
        <v>9</v>
      </c>
      <c r="J499" s="1" t="s">
        <v>243</v>
      </c>
      <c r="K499" s="83">
        <v>3663605</v>
      </c>
      <c r="L499" s="52">
        <v>1</v>
      </c>
      <c r="M499" s="46">
        <v>34000</v>
      </c>
      <c r="N499" s="48">
        <f t="shared" si="38"/>
        <v>34000</v>
      </c>
      <c r="O499" s="45" t="s">
        <v>252</v>
      </c>
      <c r="P499" s="45" t="s">
        <v>137</v>
      </c>
      <c r="Q499" s="1" t="s">
        <v>125</v>
      </c>
    </row>
    <row r="500" spans="1:18">
      <c r="A500" s="17">
        <v>87</v>
      </c>
      <c r="B500" s="135">
        <v>10501</v>
      </c>
      <c r="C500" s="17">
        <f t="shared" si="36"/>
        <v>1</v>
      </c>
      <c r="D500" s="14" t="str">
        <f>+VLOOKUP(C500,EstructuraCostos!$A$5:$B$146,2)</f>
        <v>Levante_y_Ceba</v>
      </c>
      <c r="E500" s="21">
        <f t="shared" si="40"/>
        <v>10500</v>
      </c>
      <c r="F500" s="17" t="str">
        <f>+IF(C500&gt;2,VLOOKUP(C500,EstructuraCostos!$A$65:$B$170,2),VLOOKUP(E500,EstructuraCostos!$A$5:$B$60,2))</f>
        <v>Movimiento_de_Ganado1</v>
      </c>
      <c r="G500" s="17" t="str">
        <f>+VLOOKUP(B500,EstructuraCostos!$B$5:$C$146,2)</f>
        <v>Manejo de Ganados</v>
      </c>
      <c r="H500" s="58">
        <v>43525</v>
      </c>
      <c r="I500" s="17">
        <f t="shared" si="37"/>
        <v>9</v>
      </c>
      <c r="J500" s="45" t="s">
        <v>245</v>
      </c>
      <c r="K500" s="51">
        <v>1023702269</v>
      </c>
      <c r="L500" s="52">
        <v>1</v>
      </c>
      <c r="M500" s="46">
        <v>38000</v>
      </c>
      <c r="N500" s="48">
        <f t="shared" si="38"/>
        <v>38000</v>
      </c>
      <c r="O500" s="45" t="s">
        <v>139</v>
      </c>
      <c r="P500" s="45" t="s">
        <v>128</v>
      </c>
    </row>
    <row r="501" spans="1:18">
      <c r="A501" s="17">
        <v>88</v>
      </c>
      <c r="B501" s="135">
        <v>10501</v>
      </c>
      <c r="C501" s="17">
        <f t="shared" si="36"/>
        <v>1</v>
      </c>
      <c r="D501" s="14" t="str">
        <f>+VLOOKUP(C501,EstructuraCostos!$A$5:$B$146,2)</f>
        <v>Levante_y_Ceba</v>
      </c>
      <c r="E501" s="21">
        <f t="shared" si="40"/>
        <v>10500</v>
      </c>
      <c r="F501" s="17" t="str">
        <f>+IF(C501&gt;2,VLOOKUP(C501,EstructuraCostos!$A$65:$B$170,2),VLOOKUP(E501,EstructuraCostos!$A$5:$B$60,2))</f>
        <v>Movimiento_de_Ganado1</v>
      </c>
      <c r="G501" s="17" t="str">
        <f>+VLOOKUP(B501,EstructuraCostos!$B$5:$C$146,2)</f>
        <v>Manejo de Ganados</v>
      </c>
      <c r="H501" s="58">
        <v>43525</v>
      </c>
      <c r="I501" s="17">
        <f t="shared" si="37"/>
        <v>9</v>
      </c>
      <c r="J501" s="45" t="s">
        <v>246</v>
      </c>
      <c r="K501" s="51">
        <v>1097399254</v>
      </c>
      <c r="L501" s="52">
        <v>1</v>
      </c>
      <c r="M501" s="46">
        <v>34000</v>
      </c>
      <c r="N501" s="48">
        <f t="shared" si="38"/>
        <v>34000</v>
      </c>
      <c r="O501" s="45" t="s">
        <v>139</v>
      </c>
      <c r="P501" s="45" t="s">
        <v>137</v>
      </c>
    </row>
    <row r="502" spans="1:18">
      <c r="A502" s="17">
        <v>89</v>
      </c>
      <c r="B502" s="135">
        <v>10501</v>
      </c>
      <c r="C502" s="17">
        <f t="shared" si="36"/>
        <v>1</v>
      </c>
      <c r="D502" s="14" t="str">
        <f>+VLOOKUP(C502,EstructuraCostos!$A$5:$B$146,2)</f>
        <v>Levante_y_Ceba</v>
      </c>
      <c r="E502" s="21">
        <f t="shared" si="40"/>
        <v>10500</v>
      </c>
      <c r="F502" s="17" t="str">
        <f>+IF(C502&gt;2,VLOOKUP(C502,EstructuraCostos!$A$65:$B$170,2),VLOOKUP(E502,EstructuraCostos!$A$5:$B$60,2))</f>
        <v>Movimiento_de_Ganado1</v>
      </c>
      <c r="G502" s="17" t="str">
        <f>+VLOOKUP(B502,EstructuraCostos!$B$5:$C$146,2)</f>
        <v>Manejo de Ganados</v>
      </c>
      <c r="H502" s="58">
        <v>43525</v>
      </c>
      <c r="I502" s="17">
        <f t="shared" si="37"/>
        <v>9</v>
      </c>
      <c r="J502" s="45" t="s">
        <v>417</v>
      </c>
      <c r="K502" s="143">
        <v>1097720182</v>
      </c>
      <c r="L502" s="52">
        <v>1</v>
      </c>
      <c r="M502" s="46">
        <v>38000</v>
      </c>
      <c r="N502" s="48">
        <f t="shared" si="38"/>
        <v>38000</v>
      </c>
      <c r="O502" s="45" t="s">
        <v>252</v>
      </c>
      <c r="P502" s="45" t="s">
        <v>128</v>
      </c>
    </row>
    <row r="503" spans="1:18">
      <c r="A503" s="17">
        <v>90</v>
      </c>
      <c r="B503" s="135">
        <v>10104</v>
      </c>
      <c r="C503" s="17">
        <f t="shared" si="36"/>
        <v>1</v>
      </c>
      <c r="D503" s="14" t="str">
        <f>+VLOOKUP(C503,EstructuraCostos!$A$5:$B$146,2)</f>
        <v>Levante_y_Ceba</v>
      </c>
      <c r="E503" s="21">
        <f t="shared" si="40"/>
        <v>10100</v>
      </c>
      <c r="F503" s="17" t="str">
        <f>+IF(C503&gt;2,VLOOKUP(C503,EstructuraCostos!$A$65:$B$170,2),VLOOKUP(E503,EstructuraCostos!$A$5:$B$60,2))</f>
        <v>Manejo_de_Suelos_y_ Praderas1</v>
      </c>
      <c r="G503" s="17" t="str">
        <f>+VLOOKUP(B503,EstructuraCostos!$B$5:$C$146,2)</f>
        <v>Fumigacion Herbicida</v>
      </c>
      <c r="H503" s="58">
        <v>43525</v>
      </c>
      <c r="I503" s="17">
        <f t="shared" si="37"/>
        <v>9</v>
      </c>
      <c r="J503" s="45" t="s">
        <v>456</v>
      </c>
      <c r="K503" s="51">
        <v>1097728610</v>
      </c>
      <c r="L503" s="52">
        <v>1</v>
      </c>
      <c r="M503" s="46">
        <v>34000</v>
      </c>
      <c r="N503" s="48">
        <f t="shared" si="38"/>
        <v>34000</v>
      </c>
      <c r="O503" s="45" t="s">
        <v>659</v>
      </c>
      <c r="P503" s="45" t="s">
        <v>666</v>
      </c>
    </row>
    <row r="504" spans="1:18">
      <c r="A504" s="17">
        <v>91</v>
      </c>
      <c r="C504" s="17">
        <f t="shared" si="36"/>
        <v>0</v>
      </c>
      <c r="D504" s="14" t="e">
        <f>+VLOOKUP(C504,EstructuraCostos!$A$5:$B$146,2)</f>
        <v>#N/A</v>
      </c>
      <c r="E504" s="21">
        <f t="shared" si="40"/>
        <v>0</v>
      </c>
      <c r="F504" s="17" t="e">
        <f>+IF(C504&gt;2,VLOOKUP(C504,EstructuraCostos!$A$65:$B$170,2),VLOOKUP(E504,EstructuraCostos!$A$5:$B$60,2))</f>
        <v>#N/A</v>
      </c>
      <c r="G504" s="17" t="e">
        <f>+VLOOKUP(B504,EstructuraCostos!$B$5:$C$146,2)</f>
        <v>#N/A</v>
      </c>
      <c r="H504" s="58">
        <v>43525</v>
      </c>
      <c r="I504" s="17">
        <f t="shared" si="37"/>
        <v>9</v>
      </c>
      <c r="J504" s="45" t="s">
        <v>439</v>
      </c>
      <c r="L504" s="52">
        <v>31</v>
      </c>
      <c r="M504" s="186" t="s">
        <v>299</v>
      </c>
      <c r="N504" s="48"/>
    </row>
    <row r="505" spans="1:18">
      <c r="A505" s="17">
        <v>92</v>
      </c>
      <c r="C505" s="17">
        <f t="shared" si="36"/>
        <v>0</v>
      </c>
      <c r="D505" s="14" t="e">
        <f>+VLOOKUP(C505,EstructuraCostos!$A$5:$B$146,2)</f>
        <v>#N/A</v>
      </c>
      <c r="E505" s="21">
        <f t="shared" si="40"/>
        <v>0</v>
      </c>
      <c r="F505" s="17" t="e">
        <f>+IF(C505&gt;2,VLOOKUP(C505,EstructuraCostos!$A$65:$B$170,2),VLOOKUP(E505,EstructuraCostos!$A$5:$B$60,2))</f>
        <v>#N/A</v>
      </c>
      <c r="G505" s="17" t="e">
        <f>+VLOOKUP(B505,EstructuraCostos!$B$5:$C$146,2)</f>
        <v>#N/A</v>
      </c>
      <c r="H505" s="58">
        <v>43525</v>
      </c>
      <c r="I505" s="17">
        <f t="shared" si="37"/>
        <v>9</v>
      </c>
      <c r="J505" s="45" t="s">
        <v>439</v>
      </c>
      <c r="L505" s="52">
        <v>30</v>
      </c>
      <c r="M505" s="186" t="s">
        <v>299</v>
      </c>
      <c r="N505" s="48"/>
    </row>
    <row r="506" spans="1:18">
      <c r="A506" s="17">
        <v>93</v>
      </c>
      <c r="C506" s="17"/>
      <c r="F506" s="17"/>
      <c r="G506" s="17" t="e">
        <f>+VLOOKUP(B506,EstructuraCostos!$B$5:$C$146,2)</f>
        <v>#N/A</v>
      </c>
      <c r="H506" s="58">
        <v>43525</v>
      </c>
      <c r="I506" s="17">
        <f t="shared" si="37"/>
        <v>9</v>
      </c>
      <c r="J506" s="45" t="s">
        <v>439</v>
      </c>
      <c r="L506" s="52">
        <v>31</v>
      </c>
      <c r="M506" s="186" t="s">
        <v>480</v>
      </c>
      <c r="N506" s="48"/>
    </row>
    <row r="507" spans="1:18">
      <c r="A507" s="17">
        <v>94</v>
      </c>
      <c r="C507" s="17">
        <f t="shared" si="36"/>
        <v>0</v>
      </c>
      <c r="D507" s="14" t="e">
        <f>+VLOOKUP(C507,EstructuraCostos!$A$5:$B$146,2)</f>
        <v>#N/A</v>
      </c>
      <c r="E507" s="21">
        <f t="shared" si="40"/>
        <v>0</v>
      </c>
      <c r="F507" s="17" t="e">
        <f>+IF(C507&gt;2,VLOOKUP(C507,EstructuraCostos!$A$65:$B$170,2),VLOOKUP(E507,EstructuraCostos!$A$5:$B$60,2))</f>
        <v>#N/A</v>
      </c>
      <c r="G507" s="17" t="e">
        <f>+VLOOKUP(B507,EstructuraCostos!$B$5:$C$146,2)</f>
        <v>#N/A</v>
      </c>
      <c r="H507" s="58">
        <v>43525</v>
      </c>
      <c r="I507" s="17">
        <f t="shared" si="37"/>
        <v>9</v>
      </c>
      <c r="J507" s="45" t="s">
        <v>260</v>
      </c>
      <c r="K507" s="275"/>
      <c r="M507" s="186" t="s">
        <v>261</v>
      </c>
      <c r="N507" s="48"/>
    </row>
    <row r="508" spans="1:18">
      <c r="A508" s="17">
        <v>95</v>
      </c>
      <c r="C508" s="17">
        <f t="shared" si="36"/>
        <v>0</v>
      </c>
      <c r="D508" s="14" t="e">
        <f>+VLOOKUP(C508,EstructuraCostos!$A$5:$B$146,2)</f>
        <v>#N/A</v>
      </c>
      <c r="E508" s="21">
        <f t="shared" si="40"/>
        <v>0</v>
      </c>
      <c r="F508" s="17" t="e">
        <f>+IF(C508&gt;2,VLOOKUP(C508,EstructuraCostos!$A$65:$B$170,2),VLOOKUP(E508,EstructuraCostos!$A$5:$B$60,2))</f>
        <v>#N/A</v>
      </c>
      <c r="G508" s="17" t="e">
        <f>+VLOOKUP(B508,EstructuraCostos!$B$5:$C$146,2)</f>
        <v>#N/A</v>
      </c>
      <c r="H508" s="58">
        <v>43525</v>
      </c>
      <c r="I508" s="17">
        <f t="shared" si="37"/>
        <v>9</v>
      </c>
      <c r="J508" s="45" t="s">
        <v>260</v>
      </c>
      <c r="M508" s="186" t="s">
        <v>261</v>
      </c>
      <c r="N508" s="48"/>
    </row>
    <row r="509" spans="1:18">
      <c r="A509" s="17">
        <v>96</v>
      </c>
      <c r="B509" s="135">
        <v>10101</v>
      </c>
      <c r="C509" s="17">
        <f t="shared" si="36"/>
        <v>1</v>
      </c>
      <c r="D509" s="14" t="str">
        <f>+VLOOKUP(C509,EstructuraCostos!$A$5:$B$146,2)</f>
        <v>Levante_y_Ceba</v>
      </c>
      <c r="E509" s="21">
        <f t="shared" si="40"/>
        <v>10100</v>
      </c>
      <c r="F509" s="17" t="str">
        <f>+IF(C509&gt;2,VLOOKUP(C509,EstructuraCostos!$A$65:$B$170,2),VLOOKUP(E509,EstructuraCostos!$A$5:$B$60,2))</f>
        <v>Manejo_de_Suelos_y_ Praderas1</v>
      </c>
      <c r="G509" s="17" t="str">
        <f>+VLOOKUP(B509,EstructuraCostos!$B$5:$C$146,2)</f>
        <v>Fumigacion Matamalezas</v>
      </c>
      <c r="H509" s="58">
        <v>43526</v>
      </c>
      <c r="I509" s="17">
        <f t="shared" si="37"/>
        <v>9</v>
      </c>
      <c r="J509" s="84" t="s">
        <v>241</v>
      </c>
      <c r="K509" s="143">
        <v>4736932</v>
      </c>
      <c r="L509" s="52">
        <v>1</v>
      </c>
      <c r="M509" s="46">
        <v>34000</v>
      </c>
      <c r="N509" s="48">
        <f t="shared" si="38"/>
        <v>34000</v>
      </c>
      <c r="O509" s="45" t="s">
        <v>670</v>
      </c>
      <c r="P509" s="45" t="s">
        <v>596</v>
      </c>
      <c r="Q509" s="1" t="s">
        <v>130</v>
      </c>
      <c r="R509" s="137" t="s">
        <v>656</v>
      </c>
    </row>
    <row r="510" spans="1:18">
      <c r="A510" s="17">
        <v>97</v>
      </c>
      <c r="B510" s="135">
        <v>50103</v>
      </c>
      <c r="C510" s="17">
        <f t="shared" si="36"/>
        <v>5</v>
      </c>
      <c r="D510" s="14" t="str">
        <f>+VLOOKUP(C510,EstructuraCostos!$A$5:$B$146,2)</f>
        <v>Generales</v>
      </c>
      <c r="E510" s="21">
        <f t="shared" si="40"/>
        <v>50103</v>
      </c>
      <c r="F510" s="17" t="str">
        <f>+IF(C510&gt;2,VLOOKUP(C510,EstructuraCostos!$A$65:$B$170,2),VLOOKUP(E510,EstructuraCostos!$A$5:$B$60,2))</f>
        <v>Generales</v>
      </c>
      <c r="G510" s="17" t="str">
        <f>+VLOOKUP(B510,EstructuraCostos!$B$5:$C$146,2)</f>
        <v xml:space="preserve">Mantenimiento Cercos </v>
      </c>
      <c r="H510" s="58">
        <v>43526</v>
      </c>
      <c r="I510" s="17">
        <f t="shared" si="37"/>
        <v>9</v>
      </c>
      <c r="J510" s="84" t="s">
        <v>242</v>
      </c>
      <c r="K510" s="83">
        <v>4335739</v>
      </c>
      <c r="L510" s="52">
        <v>1</v>
      </c>
      <c r="M510" s="46">
        <v>34000</v>
      </c>
      <c r="N510" s="48">
        <f t="shared" si="38"/>
        <v>34000</v>
      </c>
      <c r="O510" s="45" t="s">
        <v>671</v>
      </c>
      <c r="P510" s="45" t="s">
        <v>672</v>
      </c>
      <c r="Q510" s="1" t="s">
        <v>142</v>
      </c>
    </row>
    <row r="511" spans="1:18">
      <c r="A511" s="17">
        <v>98</v>
      </c>
      <c r="B511" s="135">
        <v>10501</v>
      </c>
      <c r="C511" s="17">
        <f t="shared" si="36"/>
        <v>1</v>
      </c>
      <c r="D511" s="14" t="str">
        <f>+VLOOKUP(C511,EstructuraCostos!$A$5:$B$146,2)</f>
        <v>Levante_y_Ceba</v>
      </c>
      <c r="E511" s="21">
        <f t="shared" si="40"/>
        <v>10500</v>
      </c>
      <c r="F511" s="17" t="str">
        <f>+IF(C511&gt;2,VLOOKUP(C511,EstructuraCostos!$A$65:$B$170,2),VLOOKUP(E511,EstructuraCostos!$A$5:$B$60,2))</f>
        <v>Movimiento_de_Ganado1</v>
      </c>
      <c r="G511" s="17" t="str">
        <f>+VLOOKUP(B511,EstructuraCostos!$B$5:$C$146,2)</f>
        <v>Manejo de Ganados</v>
      </c>
      <c r="H511" s="58">
        <v>43526</v>
      </c>
      <c r="I511" s="17">
        <f t="shared" si="37"/>
        <v>9</v>
      </c>
      <c r="J511" s="1" t="s">
        <v>243</v>
      </c>
      <c r="K511" s="83">
        <v>3663605</v>
      </c>
      <c r="L511" s="52">
        <v>1</v>
      </c>
      <c r="M511" s="46">
        <v>34000</v>
      </c>
      <c r="N511" s="48">
        <f t="shared" si="38"/>
        <v>34000</v>
      </c>
      <c r="O511" s="45" t="s">
        <v>252</v>
      </c>
      <c r="P511" s="45" t="s">
        <v>137</v>
      </c>
    </row>
    <row r="512" spans="1:18">
      <c r="A512" s="17">
        <v>99</v>
      </c>
      <c r="B512" s="135">
        <v>10501</v>
      </c>
      <c r="C512" s="17">
        <f t="shared" si="36"/>
        <v>1</v>
      </c>
      <c r="D512" s="14" t="str">
        <f>+VLOOKUP(C512,EstructuraCostos!$A$5:$B$146,2)</f>
        <v>Levante_y_Ceba</v>
      </c>
      <c r="E512" s="21">
        <f t="shared" si="40"/>
        <v>10500</v>
      </c>
      <c r="F512" s="17" t="str">
        <f>+IF(C512&gt;2,VLOOKUP(C512,EstructuraCostos!$A$65:$B$170,2),VLOOKUP(E512,EstructuraCostos!$A$5:$B$60,2))</f>
        <v>Movimiento_de_Ganado1</v>
      </c>
      <c r="G512" s="17" t="str">
        <f>+VLOOKUP(B512,EstructuraCostos!$B$5:$C$146,2)</f>
        <v>Manejo de Ganados</v>
      </c>
      <c r="H512" s="58">
        <v>43526</v>
      </c>
      <c r="I512" s="17">
        <f t="shared" si="37"/>
        <v>9</v>
      </c>
      <c r="J512" s="45" t="s">
        <v>245</v>
      </c>
      <c r="K512" s="51">
        <v>1023702269</v>
      </c>
      <c r="L512" s="52">
        <v>1</v>
      </c>
      <c r="M512" s="46">
        <v>38000</v>
      </c>
      <c r="N512" s="48">
        <f t="shared" si="38"/>
        <v>38000</v>
      </c>
      <c r="P512" s="45" t="s">
        <v>128</v>
      </c>
    </row>
    <row r="513" spans="1:18">
      <c r="A513" s="17">
        <v>100</v>
      </c>
      <c r="B513" s="135">
        <v>10501</v>
      </c>
      <c r="C513" s="17">
        <f t="shared" si="36"/>
        <v>1</v>
      </c>
      <c r="D513" s="14" t="str">
        <f>+VLOOKUP(C513,EstructuraCostos!$A$5:$B$146,2)</f>
        <v>Levante_y_Ceba</v>
      </c>
      <c r="E513" s="21">
        <f t="shared" si="40"/>
        <v>10500</v>
      </c>
      <c r="F513" s="17" t="str">
        <f>+IF(C513&gt;2,VLOOKUP(C513,EstructuraCostos!$A$65:$B$170,2),VLOOKUP(E513,EstructuraCostos!$A$5:$B$60,2))</f>
        <v>Movimiento_de_Ganado1</v>
      </c>
      <c r="G513" s="17" t="str">
        <f>+VLOOKUP(B513,EstructuraCostos!$B$5:$C$146,2)</f>
        <v>Manejo de Ganados</v>
      </c>
      <c r="H513" s="58">
        <v>43526</v>
      </c>
      <c r="I513" s="17">
        <f t="shared" si="37"/>
        <v>9</v>
      </c>
      <c r="J513" s="45" t="s">
        <v>246</v>
      </c>
      <c r="K513" s="51">
        <v>1097399254</v>
      </c>
      <c r="L513" s="52">
        <v>1</v>
      </c>
      <c r="M513" s="46">
        <v>34000</v>
      </c>
      <c r="N513" s="48">
        <f t="shared" si="38"/>
        <v>34000</v>
      </c>
      <c r="O513" s="45" t="s">
        <v>252</v>
      </c>
      <c r="P513" s="45" t="s">
        <v>137</v>
      </c>
    </row>
    <row r="514" spans="1:18">
      <c r="A514" s="17">
        <v>101</v>
      </c>
      <c r="B514" s="135">
        <v>50104</v>
      </c>
      <c r="C514" s="17">
        <f t="shared" si="36"/>
        <v>5</v>
      </c>
      <c r="D514" s="14" t="str">
        <f>+VLOOKUP(C514,EstructuraCostos!$A$5:$B$146,2)</f>
        <v>Generales</v>
      </c>
      <c r="E514" s="21">
        <f t="shared" si="40"/>
        <v>50104</v>
      </c>
      <c r="F514" s="17" t="str">
        <f>+IF(C514&gt;2,VLOOKUP(C514,EstructuraCostos!$A$65:$B$170,2),VLOOKUP(E514,EstructuraCostos!$A$5:$B$60,2))</f>
        <v>Generales</v>
      </c>
      <c r="G514" s="17" t="str">
        <f>+VLOOKUP(B514,EstructuraCostos!$B$5:$C$146,2)</f>
        <v>Mantenimiento Acueducto y Aguas</v>
      </c>
      <c r="H514" s="58">
        <v>43526</v>
      </c>
      <c r="I514" s="17">
        <f t="shared" si="37"/>
        <v>9</v>
      </c>
      <c r="J514" s="45" t="s">
        <v>417</v>
      </c>
      <c r="K514" s="143">
        <v>1097720182</v>
      </c>
      <c r="L514" s="52">
        <v>1</v>
      </c>
      <c r="M514" s="46">
        <v>38000</v>
      </c>
      <c r="N514" s="48">
        <f t="shared" si="38"/>
        <v>38000</v>
      </c>
      <c r="O514" s="45" t="s">
        <v>151</v>
      </c>
    </row>
    <row r="515" spans="1:18">
      <c r="A515" s="17">
        <v>102</v>
      </c>
      <c r="B515" s="135">
        <v>10104</v>
      </c>
      <c r="C515" s="17">
        <f t="shared" si="36"/>
        <v>1</v>
      </c>
      <c r="D515" s="14" t="str">
        <f>+VLOOKUP(C515,EstructuraCostos!$A$5:$B$146,2)</f>
        <v>Levante_y_Ceba</v>
      </c>
      <c r="E515" s="21">
        <f t="shared" si="40"/>
        <v>10100</v>
      </c>
      <c r="F515" s="17" t="str">
        <f>+IF(C515&gt;2,VLOOKUP(C515,EstructuraCostos!$A$65:$B$170,2),VLOOKUP(E515,EstructuraCostos!$A$5:$B$60,2))</f>
        <v>Manejo_de_Suelos_y_ Praderas1</v>
      </c>
      <c r="G515" s="17" t="str">
        <f>+VLOOKUP(B515,EstructuraCostos!$B$5:$C$146,2)</f>
        <v>Fumigacion Herbicida</v>
      </c>
      <c r="H515" s="58">
        <v>43526</v>
      </c>
      <c r="I515" s="17">
        <f t="shared" si="37"/>
        <v>9</v>
      </c>
      <c r="J515" s="45" t="s">
        <v>456</v>
      </c>
      <c r="K515" s="51">
        <v>1097728610</v>
      </c>
      <c r="L515" s="52">
        <v>1</v>
      </c>
      <c r="M515" s="46">
        <v>34000</v>
      </c>
      <c r="N515" s="48">
        <f t="shared" si="38"/>
        <v>34000</v>
      </c>
      <c r="O515" s="45" t="s">
        <v>659</v>
      </c>
      <c r="Q515" s="1" t="s">
        <v>132</v>
      </c>
      <c r="R515" s="137" t="s">
        <v>673</v>
      </c>
    </row>
    <row r="516" spans="1:18">
      <c r="A516" s="17"/>
      <c r="B516" s="135">
        <v>10101</v>
      </c>
      <c r="C516" s="17"/>
      <c r="F516" s="17"/>
      <c r="G516" s="17" t="str">
        <f>+VLOOKUP(B516,EstructuraCostos!$B$5:$C$146,2)</f>
        <v>Fumigacion Matamalezas</v>
      </c>
      <c r="H516" s="58">
        <v>43526</v>
      </c>
      <c r="I516" s="17">
        <f>+WEEKNUM(H516,2)</f>
        <v>9</v>
      </c>
      <c r="J516" s="45" t="s">
        <v>245</v>
      </c>
      <c r="K516" s="51">
        <v>1023702269</v>
      </c>
      <c r="L516" s="52">
        <v>0.5</v>
      </c>
      <c r="M516" s="46">
        <v>36000</v>
      </c>
      <c r="N516" s="48">
        <f t="shared" si="38"/>
        <v>18000</v>
      </c>
      <c r="O516" s="45" t="s">
        <v>139</v>
      </c>
    </row>
    <row r="517" spans="1:18">
      <c r="A517" s="17"/>
      <c r="B517" s="135">
        <v>10101</v>
      </c>
      <c r="C517" s="17"/>
      <c r="F517" s="17"/>
      <c r="G517" s="17" t="str">
        <f>+VLOOKUP(B517,EstructuraCostos!$B$5:$C$146,2)</f>
        <v>Fumigacion Matamalezas</v>
      </c>
      <c r="H517" s="58">
        <v>43526</v>
      </c>
      <c r="I517" s="17">
        <f>+WEEKNUM(H517,2)</f>
        <v>9</v>
      </c>
      <c r="J517" s="45" t="s">
        <v>246</v>
      </c>
      <c r="K517" s="51">
        <v>1097399254</v>
      </c>
      <c r="L517" s="52">
        <v>0.5</v>
      </c>
      <c r="M517" s="46">
        <v>36000</v>
      </c>
      <c r="N517" s="48">
        <f t="shared" si="38"/>
        <v>18000</v>
      </c>
      <c r="O517" s="45" t="s">
        <v>139</v>
      </c>
    </row>
    <row r="518" spans="1:18">
      <c r="A518" s="17">
        <v>103</v>
      </c>
      <c r="C518" s="17"/>
      <c r="F518" s="17"/>
      <c r="G518" s="17" t="e">
        <f>+VLOOKUP(B518,EstructuraCostos!$B$5:$C$146,2)</f>
        <v>#N/A</v>
      </c>
      <c r="H518" s="58">
        <v>43526</v>
      </c>
      <c r="I518" s="17">
        <f t="shared" si="37"/>
        <v>9</v>
      </c>
      <c r="J518" s="45" t="s">
        <v>297</v>
      </c>
      <c r="L518" s="52">
        <v>1</v>
      </c>
      <c r="N518" s="48"/>
      <c r="P518" s="45" t="s">
        <v>685</v>
      </c>
    </row>
    <row r="519" spans="1:18">
      <c r="A519" s="17">
        <v>105</v>
      </c>
      <c r="C519" s="17">
        <f t="shared" si="36"/>
        <v>0</v>
      </c>
      <c r="D519" s="14" t="e">
        <f>+VLOOKUP(C519,EstructuraCostos!$A$5:$B$146,2)</f>
        <v>#N/A</v>
      </c>
      <c r="E519" s="21">
        <f t="shared" si="40"/>
        <v>0</v>
      </c>
      <c r="F519" s="17" t="e">
        <f>+IF(C519&gt;2,VLOOKUP(C519,EstructuraCostos!$A$65:$B$170,2),VLOOKUP(E519,EstructuraCostos!$A$5:$B$60,2))</f>
        <v>#N/A</v>
      </c>
      <c r="G519" s="17" t="e">
        <f>+VLOOKUP(B519,EstructuraCostos!$B$5:$C$146,2)</f>
        <v>#N/A</v>
      </c>
      <c r="H519" s="58">
        <v>43526</v>
      </c>
      <c r="I519" s="17">
        <f t="shared" si="37"/>
        <v>9</v>
      </c>
      <c r="J519" s="45" t="s">
        <v>287</v>
      </c>
      <c r="L519" s="293" t="s">
        <v>669</v>
      </c>
      <c r="M519" s="186" t="s">
        <v>668</v>
      </c>
      <c r="N519" s="48"/>
    </row>
    <row r="520" spans="1:18">
      <c r="A520" s="17">
        <v>106</v>
      </c>
      <c r="C520" s="17">
        <f t="shared" si="36"/>
        <v>0</v>
      </c>
      <c r="D520" s="14" t="e">
        <f>+VLOOKUP(C520,EstructuraCostos!$A$5:$B$146,2)</f>
        <v>#N/A</v>
      </c>
      <c r="E520" s="21">
        <f t="shared" si="40"/>
        <v>0</v>
      </c>
      <c r="F520" s="17" t="e">
        <f>+IF(C520&gt;2,VLOOKUP(C520,EstructuraCostos!$A$65:$B$170,2),VLOOKUP(E520,EstructuraCostos!$A$5:$B$60,2))</f>
        <v>#N/A</v>
      </c>
      <c r="G520" s="17" t="e">
        <f>+VLOOKUP(B520,EstructuraCostos!$B$5:$C$146,2)</f>
        <v>#N/A</v>
      </c>
      <c r="H520" s="58">
        <v>43526</v>
      </c>
      <c r="I520" s="17">
        <f t="shared" si="37"/>
        <v>9</v>
      </c>
      <c r="J520" s="45" t="s">
        <v>667</v>
      </c>
      <c r="L520" s="52">
        <v>30</v>
      </c>
      <c r="M520" s="186" t="s">
        <v>480</v>
      </c>
      <c r="N520" s="48"/>
    </row>
    <row r="521" spans="1:18">
      <c r="A521" s="17">
        <v>107</v>
      </c>
      <c r="C521" s="17">
        <f t="shared" si="36"/>
        <v>0</v>
      </c>
      <c r="D521" s="14" t="e">
        <f>+VLOOKUP(C521,EstructuraCostos!$A$5:$B$146,2)</f>
        <v>#N/A</v>
      </c>
      <c r="E521" s="21">
        <f t="shared" si="40"/>
        <v>0</v>
      </c>
      <c r="F521" s="17" t="e">
        <f>+IF(C521&gt;2,VLOOKUP(C521,EstructuraCostos!$A$65:$B$170,2),VLOOKUP(E521,EstructuraCostos!$A$5:$B$60,2))</f>
        <v>#N/A</v>
      </c>
      <c r="G521" s="17" t="e">
        <f>+VLOOKUP(B521,EstructuraCostos!$B$5:$C$146,2)</f>
        <v>#N/A</v>
      </c>
      <c r="H521" s="58">
        <v>43526</v>
      </c>
      <c r="I521" s="17">
        <f t="shared" si="37"/>
        <v>9</v>
      </c>
      <c r="J521" s="45" t="s">
        <v>260</v>
      </c>
      <c r="K521" s="275"/>
      <c r="M521" s="186" t="s">
        <v>261</v>
      </c>
      <c r="N521" s="48"/>
    </row>
    <row r="522" spans="1:18">
      <c r="A522" s="17">
        <v>108</v>
      </c>
      <c r="C522" s="17">
        <f t="shared" si="36"/>
        <v>0</v>
      </c>
      <c r="D522" s="14" t="e">
        <f>+VLOOKUP(C522,EstructuraCostos!$A$5:$B$146,2)</f>
        <v>#N/A</v>
      </c>
      <c r="E522" s="21">
        <f t="shared" si="40"/>
        <v>0</v>
      </c>
      <c r="F522" s="17" t="e">
        <f>+IF(C522&gt;2,VLOOKUP(C522,EstructuraCostos!$A$65:$B$170,2),VLOOKUP(E522,EstructuraCostos!$A$5:$B$60,2))</f>
        <v>#N/A</v>
      </c>
      <c r="G522" s="17" t="e">
        <f>+VLOOKUP(B522,EstructuraCostos!$B$5:$C$146,2)</f>
        <v>#N/A</v>
      </c>
      <c r="H522" s="58">
        <v>43526</v>
      </c>
      <c r="I522" s="17">
        <f t="shared" si="37"/>
        <v>9</v>
      </c>
      <c r="J522" s="45" t="s">
        <v>260</v>
      </c>
      <c r="M522" s="186" t="s">
        <v>261</v>
      </c>
      <c r="N522" s="48"/>
    </row>
    <row r="523" spans="1:18">
      <c r="A523" s="17">
        <v>109</v>
      </c>
      <c r="B523" s="135">
        <v>10501</v>
      </c>
      <c r="C523" s="17">
        <f t="shared" si="36"/>
        <v>1</v>
      </c>
      <c r="D523" s="14" t="str">
        <f>+VLOOKUP(C523,EstructuraCostos!$A$5:$B$146,2)</f>
        <v>Levante_y_Ceba</v>
      </c>
      <c r="E523" s="21">
        <f t="shared" si="40"/>
        <v>10500</v>
      </c>
      <c r="F523" s="17" t="str">
        <f>+IF(C523&gt;2,VLOOKUP(C523,EstructuraCostos!$A$65:$B$170,2),VLOOKUP(E523,EstructuraCostos!$A$5:$B$60,2))</f>
        <v>Movimiento_de_Ganado1</v>
      </c>
      <c r="G523" s="17" t="str">
        <f>+VLOOKUP(B523,EstructuraCostos!$B$5:$C$146,2)</f>
        <v>Manejo de Ganados</v>
      </c>
      <c r="H523" s="58">
        <v>43527</v>
      </c>
      <c r="I523" s="17">
        <f t="shared" si="37"/>
        <v>9</v>
      </c>
      <c r="J523" s="1" t="s">
        <v>243</v>
      </c>
      <c r="K523" s="83">
        <v>3663605</v>
      </c>
      <c r="L523" s="52">
        <v>0.5</v>
      </c>
      <c r="M523" s="46">
        <v>36000</v>
      </c>
      <c r="N523" s="48">
        <f t="shared" si="38"/>
        <v>18000</v>
      </c>
      <c r="O523" s="45" t="s">
        <v>252</v>
      </c>
      <c r="P523" s="45" t="s">
        <v>128</v>
      </c>
    </row>
    <row r="524" spans="1:18">
      <c r="A524" s="17">
        <v>1</v>
      </c>
      <c r="B524" s="135">
        <v>10101</v>
      </c>
      <c r="C524" s="17">
        <f t="shared" si="36"/>
        <v>1</v>
      </c>
      <c r="D524" s="14" t="str">
        <f>+VLOOKUP(C524,EstructuraCostos!$A$5:$B$146,2)</f>
        <v>Levante_y_Ceba</v>
      </c>
      <c r="E524" s="21">
        <f t="shared" si="40"/>
        <v>10100</v>
      </c>
      <c r="F524" s="17" t="str">
        <f>+IF(C524&gt;2,VLOOKUP(C524,EstructuraCostos!$A$65:$B$170,2),VLOOKUP(E524,EstructuraCostos!$A$5:$B$60,2))</f>
        <v>Manejo_de_Suelos_y_ Praderas1</v>
      </c>
      <c r="G524" s="17" t="str">
        <f>+VLOOKUP(B524,EstructuraCostos!$B$5:$C$146,2)</f>
        <v>Fumigacion Matamalezas</v>
      </c>
      <c r="H524" s="58">
        <v>43528</v>
      </c>
      <c r="I524" s="17">
        <f t="shared" si="37"/>
        <v>10</v>
      </c>
      <c r="J524" s="84" t="s">
        <v>241</v>
      </c>
      <c r="K524" s="143">
        <v>4736932</v>
      </c>
      <c r="L524" s="52">
        <v>1</v>
      </c>
      <c r="M524" s="46">
        <v>34000</v>
      </c>
      <c r="N524" s="48">
        <f t="shared" si="38"/>
        <v>34000</v>
      </c>
      <c r="O524" s="45" t="s">
        <v>659</v>
      </c>
      <c r="P524" s="45" t="s">
        <v>596</v>
      </c>
      <c r="Q524" s="1" t="s">
        <v>130</v>
      </c>
      <c r="R524" s="137" t="s">
        <v>221</v>
      </c>
    </row>
    <row r="525" spans="1:18">
      <c r="A525" s="17">
        <v>2</v>
      </c>
      <c r="B525" s="135">
        <v>50110</v>
      </c>
      <c r="C525" s="17">
        <f t="shared" ref="C525:C591" si="41">ROUND(B525/10000,0)</f>
        <v>5</v>
      </c>
      <c r="D525" s="14" t="str">
        <f>+VLOOKUP(C525,EstructuraCostos!$A$5:$B$146,2)</f>
        <v>Generales</v>
      </c>
      <c r="E525" s="21">
        <f t="shared" si="40"/>
        <v>50110</v>
      </c>
      <c r="F525" s="17" t="str">
        <f>+IF(C525&gt;2,VLOOKUP(C525,EstructuraCostos!$A$65:$B$170,2),VLOOKUP(E525,EstructuraCostos!$A$5:$B$60,2))</f>
        <v>Generales</v>
      </c>
      <c r="G525" s="17" t="str">
        <f>+VLOOKUP(B525,EstructuraCostos!$B$5:$C$146,2)</f>
        <v>Gastos Asociados a Incapacidades</v>
      </c>
      <c r="H525" s="58">
        <v>43528</v>
      </c>
      <c r="I525" s="17">
        <f t="shared" ref="I525:I591" si="42">+WEEKNUM(H525,2)</f>
        <v>10</v>
      </c>
      <c r="J525" s="84" t="s">
        <v>242</v>
      </c>
      <c r="K525" s="83">
        <v>4335739</v>
      </c>
      <c r="L525" s="52">
        <v>1</v>
      </c>
      <c r="M525" s="46">
        <v>34000</v>
      </c>
      <c r="N525" s="48">
        <f t="shared" ref="N525:N591" si="43">+L525*M525</f>
        <v>34000</v>
      </c>
      <c r="O525" s="45" t="s">
        <v>158</v>
      </c>
      <c r="P525" s="45" t="s">
        <v>300</v>
      </c>
    </row>
    <row r="526" spans="1:18">
      <c r="A526" s="17">
        <v>3</v>
      </c>
      <c r="B526" s="135">
        <v>50103</v>
      </c>
      <c r="C526" s="17">
        <f t="shared" si="41"/>
        <v>5</v>
      </c>
      <c r="D526" s="14" t="str">
        <f>+VLOOKUP(C526,EstructuraCostos!$A$5:$B$146,2)</f>
        <v>Generales</v>
      </c>
      <c r="E526" s="21">
        <f t="shared" si="40"/>
        <v>50103</v>
      </c>
      <c r="F526" s="17" t="str">
        <f>+IF(C526&gt;2,VLOOKUP(C526,EstructuraCostos!$A$65:$B$170,2),VLOOKUP(E526,EstructuraCostos!$A$5:$B$60,2))</f>
        <v>Generales</v>
      </c>
      <c r="G526" s="17" t="str">
        <f>+VLOOKUP(B526,EstructuraCostos!$B$5:$C$146,2)</f>
        <v xml:space="preserve">Mantenimiento Cercos </v>
      </c>
      <c r="H526" s="58">
        <v>43528</v>
      </c>
      <c r="I526" s="17">
        <f t="shared" si="42"/>
        <v>10</v>
      </c>
      <c r="J526" s="1" t="s">
        <v>243</v>
      </c>
      <c r="K526" s="83">
        <v>3663605</v>
      </c>
      <c r="L526" s="52">
        <v>1</v>
      </c>
      <c r="M526" s="46">
        <v>34000</v>
      </c>
      <c r="N526" s="48">
        <f t="shared" si="43"/>
        <v>34000</v>
      </c>
      <c r="O526" s="45" t="s">
        <v>252</v>
      </c>
      <c r="P526" s="45" t="s">
        <v>137</v>
      </c>
    </row>
    <row r="527" spans="1:18">
      <c r="A527" s="17">
        <v>4</v>
      </c>
      <c r="B527" s="135">
        <v>10501</v>
      </c>
      <c r="C527" s="17">
        <f t="shared" si="41"/>
        <v>1</v>
      </c>
      <c r="D527" s="14" t="str">
        <f>+VLOOKUP(C527,EstructuraCostos!$A$5:$B$146,2)</f>
        <v>Levante_y_Ceba</v>
      </c>
      <c r="E527" s="21">
        <f t="shared" si="40"/>
        <v>10500</v>
      </c>
      <c r="F527" s="17" t="str">
        <f>+IF(C527&gt;2,VLOOKUP(C527,EstructuraCostos!$A$65:$B$170,2),VLOOKUP(E527,EstructuraCostos!$A$5:$B$60,2))</f>
        <v>Movimiento_de_Ganado1</v>
      </c>
      <c r="G527" s="17" t="str">
        <f>+VLOOKUP(B527,EstructuraCostos!$B$5:$C$146,2)</f>
        <v>Manejo de Ganados</v>
      </c>
      <c r="H527" s="58">
        <v>43528</v>
      </c>
      <c r="I527" s="17">
        <f t="shared" si="42"/>
        <v>10</v>
      </c>
      <c r="J527" s="45" t="s">
        <v>245</v>
      </c>
      <c r="K527" s="51">
        <v>1023702269</v>
      </c>
      <c r="L527" s="52">
        <v>1</v>
      </c>
      <c r="M527" s="46">
        <v>38000</v>
      </c>
      <c r="N527" s="48">
        <f t="shared" si="43"/>
        <v>38000</v>
      </c>
      <c r="O527" s="45" t="s">
        <v>126</v>
      </c>
      <c r="P527" s="45" t="s">
        <v>128</v>
      </c>
    </row>
    <row r="528" spans="1:18">
      <c r="A528" s="17">
        <v>5</v>
      </c>
      <c r="B528" s="135">
        <v>10502</v>
      </c>
      <c r="C528" s="17">
        <f t="shared" si="41"/>
        <v>1</v>
      </c>
      <c r="D528" s="14" t="str">
        <f>+VLOOKUP(C528,EstructuraCostos!$A$5:$B$146,2)</f>
        <v>Levante_y_Ceba</v>
      </c>
      <c r="E528" s="21">
        <f t="shared" si="40"/>
        <v>10500</v>
      </c>
      <c r="F528" s="17" t="str">
        <f>+IF(C528&gt;2,VLOOKUP(C528,EstructuraCostos!$A$65:$B$170,2),VLOOKUP(E528,EstructuraCostos!$A$5:$B$60,2))</f>
        <v>Movimiento_de_Ganado1</v>
      </c>
      <c r="G528" s="17" t="str">
        <f>+VLOOKUP(B528,EstructuraCostos!$B$5:$C$146,2)</f>
        <v>Repartida pollinaza</v>
      </c>
      <c r="H528" s="58">
        <v>43528</v>
      </c>
      <c r="I528" s="17">
        <f t="shared" si="42"/>
        <v>10</v>
      </c>
      <c r="J528" s="45" t="s">
        <v>246</v>
      </c>
      <c r="K528" s="51">
        <v>1097399254</v>
      </c>
      <c r="L528" s="52">
        <v>1</v>
      </c>
      <c r="M528" s="46">
        <v>34000</v>
      </c>
      <c r="N528" s="48">
        <f t="shared" si="43"/>
        <v>34000</v>
      </c>
      <c r="O528" s="45" t="s">
        <v>138</v>
      </c>
      <c r="P528" s="45" t="s">
        <v>699</v>
      </c>
    </row>
    <row r="529" spans="1:18">
      <c r="A529" s="17">
        <v>6</v>
      </c>
      <c r="B529" s="135">
        <v>10501</v>
      </c>
      <c r="C529" s="17">
        <f t="shared" si="41"/>
        <v>1</v>
      </c>
      <c r="D529" s="14" t="str">
        <f>+VLOOKUP(C529,EstructuraCostos!$A$5:$B$146,2)</f>
        <v>Levante_y_Ceba</v>
      </c>
      <c r="E529" s="21">
        <f t="shared" si="40"/>
        <v>10500</v>
      </c>
      <c r="F529" s="17" t="str">
        <f>+IF(C529&gt;2,VLOOKUP(C529,EstructuraCostos!$A$65:$B$170,2),VLOOKUP(E529,EstructuraCostos!$A$5:$B$60,2))</f>
        <v>Movimiento_de_Ganado1</v>
      </c>
      <c r="G529" s="17" t="str">
        <f>+VLOOKUP(B529,EstructuraCostos!$B$5:$C$146,2)</f>
        <v>Manejo de Ganados</v>
      </c>
      <c r="H529" s="58">
        <v>43528</v>
      </c>
      <c r="I529" s="17">
        <f t="shared" si="42"/>
        <v>10</v>
      </c>
      <c r="J529" s="45" t="s">
        <v>417</v>
      </c>
      <c r="K529" s="143">
        <v>1097720182</v>
      </c>
      <c r="L529" s="52">
        <v>1</v>
      </c>
      <c r="M529" s="46">
        <v>38000</v>
      </c>
      <c r="N529" s="48">
        <f t="shared" si="43"/>
        <v>38000</v>
      </c>
      <c r="O529" s="45" t="s">
        <v>125</v>
      </c>
      <c r="P529" s="45" t="s">
        <v>128</v>
      </c>
    </row>
    <row r="530" spans="1:18">
      <c r="A530" s="17">
        <v>7</v>
      </c>
      <c r="B530" s="135">
        <v>10104</v>
      </c>
      <c r="C530" s="17">
        <f t="shared" si="41"/>
        <v>1</v>
      </c>
      <c r="D530" s="14" t="str">
        <f>+VLOOKUP(C530,EstructuraCostos!$A$5:$B$146,2)</f>
        <v>Levante_y_Ceba</v>
      </c>
      <c r="E530" s="21">
        <f t="shared" si="40"/>
        <v>10100</v>
      </c>
      <c r="F530" s="17" t="str">
        <f>+IF(C530&gt;2,VLOOKUP(C530,EstructuraCostos!$A$65:$B$170,2),VLOOKUP(E530,EstructuraCostos!$A$5:$B$60,2))</f>
        <v>Manejo_de_Suelos_y_ Praderas1</v>
      </c>
      <c r="G530" s="17" t="str">
        <f>+VLOOKUP(B530,EstructuraCostos!$B$5:$C$146,2)</f>
        <v>Fumigacion Herbicida</v>
      </c>
      <c r="H530" s="58">
        <v>43528</v>
      </c>
      <c r="I530" s="17">
        <f t="shared" si="42"/>
        <v>10</v>
      </c>
      <c r="J530" s="45" t="s">
        <v>456</v>
      </c>
      <c r="K530" s="51">
        <v>1097728610</v>
      </c>
      <c r="L530" s="52">
        <v>1</v>
      </c>
      <c r="M530" s="46">
        <v>34000</v>
      </c>
      <c r="N530" s="48">
        <f t="shared" si="43"/>
        <v>34000</v>
      </c>
      <c r="O530" s="45" t="s">
        <v>659</v>
      </c>
      <c r="Q530" s="1" t="s">
        <v>132</v>
      </c>
    </row>
    <row r="531" spans="1:18">
      <c r="A531" s="17">
        <v>8</v>
      </c>
      <c r="C531" s="17">
        <f t="shared" si="41"/>
        <v>0</v>
      </c>
      <c r="D531" s="14" t="e">
        <f>+VLOOKUP(C531,EstructuraCostos!$A$5:$B$146,2)</f>
        <v>#N/A</v>
      </c>
      <c r="E531" s="21">
        <f t="shared" si="40"/>
        <v>0</v>
      </c>
      <c r="F531" s="17" t="e">
        <f>+IF(C531&gt;2,VLOOKUP(C531,EstructuraCostos!$A$65:$B$170,2),VLOOKUP(E531,EstructuraCostos!$A$5:$B$60,2))</f>
        <v>#N/A</v>
      </c>
      <c r="G531" s="17" t="e">
        <f>+VLOOKUP(B531,EstructuraCostos!$B$5:$C$146,2)</f>
        <v>#N/A</v>
      </c>
      <c r="H531" s="58">
        <v>43528</v>
      </c>
      <c r="I531" s="17">
        <f t="shared" si="42"/>
        <v>10</v>
      </c>
      <c r="J531" s="45" t="s">
        <v>555</v>
      </c>
      <c r="L531" s="52">
        <v>0.5</v>
      </c>
      <c r="M531" s="46">
        <v>40000</v>
      </c>
      <c r="N531" s="48">
        <f t="shared" si="43"/>
        <v>20000</v>
      </c>
      <c r="O531" s="45" t="s">
        <v>153</v>
      </c>
      <c r="P531" s="45" t="s">
        <v>147</v>
      </c>
    </row>
    <row r="532" spans="1:18">
      <c r="A532" s="17">
        <v>9</v>
      </c>
      <c r="C532" s="17">
        <f t="shared" si="41"/>
        <v>0</v>
      </c>
      <c r="D532" s="14" t="e">
        <f>+VLOOKUP(C532,EstructuraCostos!$A$5:$B$146,2)</f>
        <v>#N/A</v>
      </c>
      <c r="E532" s="21">
        <f t="shared" si="40"/>
        <v>0</v>
      </c>
      <c r="F532" s="17" t="e">
        <f>+IF(C532&gt;2,VLOOKUP(C532,EstructuraCostos!$A$65:$B$170,2),VLOOKUP(E532,EstructuraCostos!$A$5:$B$60,2))</f>
        <v>#N/A</v>
      </c>
      <c r="G532" s="17" t="e">
        <f>+VLOOKUP(B532,EstructuraCostos!$B$5:$C$146,2)</f>
        <v>#N/A</v>
      </c>
      <c r="H532" s="58">
        <v>43528</v>
      </c>
      <c r="I532" s="17">
        <f t="shared" si="42"/>
        <v>10</v>
      </c>
      <c r="J532" s="45" t="s">
        <v>260</v>
      </c>
      <c r="N532" s="48"/>
      <c r="O532" s="45" t="s">
        <v>659</v>
      </c>
      <c r="P532" s="45" t="s">
        <v>596</v>
      </c>
      <c r="Q532" s="1" t="s">
        <v>130</v>
      </c>
      <c r="R532" s="137" t="s">
        <v>221</v>
      </c>
    </row>
    <row r="533" spans="1:18">
      <c r="A533" s="17">
        <v>10</v>
      </c>
      <c r="C533" s="17">
        <f t="shared" si="41"/>
        <v>0</v>
      </c>
      <c r="D533" s="14" t="e">
        <f>+VLOOKUP(C533,EstructuraCostos!$A$5:$B$146,2)</f>
        <v>#N/A</v>
      </c>
      <c r="E533" s="21">
        <f t="shared" si="40"/>
        <v>0</v>
      </c>
      <c r="F533" s="17" t="e">
        <f>+IF(C533&gt;2,VLOOKUP(C533,EstructuraCostos!$A$65:$B$170,2),VLOOKUP(E533,EstructuraCostos!$A$5:$B$60,2))</f>
        <v>#N/A</v>
      </c>
      <c r="G533" s="17" t="e">
        <f>+VLOOKUP(B533,EstructuraCostos!$B$5:$C$146,2)</f>
        <v>#N/A</v>
      </c>
      <c r="H533" s="58">
        <v>43528</v>
      </c>
      <c r="I533" s="17">
        <f t="shared" si="42"/>
        <v>10</v>
      </c>
      <c r="J533" s="45" t="s">
        <v>260</v>
      </c>
      <c r="K533" s="83"/>
      <c r="N533" s="48"/>
      <c r="O533" s="45" t="s">
        <v>659</v>
      </c>
      <c r="Q533" s="1" t="s">
        <v>132</v>
      </c>
    </row>
    <row r="534" spans="1:18">
      <c r="A534" s="17">
        <v>11</v>
      </c>
      <c r="B534" s="135">
        <v>80108</v>
      </c>
      <c r="C534" s="17">
        <f t="shared" si="41"/>
        <v>8</v>
      </c>
      <c r="D534" s="14" t="str">
        <f>+VLOOKUP(C534,EstructuraCostos!$A$5:$B$146,2)</f>
        <v>Inversion</v>
      </c>
      <c r="E534" s="21">
        <f t="shared" si="40"/>
        <v>80108</v>
      </c>
      <c r="F534" s="17" t="str">
        <f>+IF(C534&gt;2,VLOOKUP(C534,EstructuraCostos!$A$65:$B$170,2),VLOOKUP(E534,EstructuraCostos!$A$5:$B$60,2))</f>
        <v>Inversion</v>
      </c>
      <c r="G534" s="17" t="str">
        <f>+VLOOKUP(B534,EstructuraCostos!$B$5:$C$146,2)</f>
        <v>Establecimiento de Nuevas Praderas</v>
      </c>
      <c r="H534" s="58">
        <v>43529</v>
      </c>
      <c r="I534" s="17">
        <f t="shared" si="42"/>
        <v>10</v>
      </c>
      <c r="J534" s="84" t="s">
        <v>241</v>
      </c>
      <c r="K534" s="143">
        <v>4736932</v>
      </c>
      <c r="L534" s="52">
        <v>1</v>
      </c>
      <c r="M534" s="46">
        <v>34000</v>
      </c>
      <c r="N534" s="48">
        <f t="shared" si="43"/>
        <v>34000</v>
      </c>
      <c r="O534" s="45" t="s">
        <v>659</v>
      </c>
      <c r="P534" s="45" t="s">
        <v>596</v>
      </c>
      <c r="Q534" s="1" t="s">
        <v>130</v>
      </c>
      <c r="R534" s="137" t="s">
        <v>221</v>
      </c>
    </row>
    <row r="535" spans="1:18">
      <c r="A535" s="17">
        <v>12</v>
      </c>
      <c r="B535" s="135">
        <v>50103</v>
      </c>
      <c r="C535" s="17">
        <f t="shared" si="41"/>
        <v>5</v>
      </c>
      <c r="D535" s="14" t="str">
        <f>+VLOOKUP(C535,EstructuraCostos!$A$5:$B$146,2)</f>
        <v>Generales</v>
      </c>
      <c r="E535" s="21">
        <f t="shared" si="40"/>
        <v>50103</v>
      </c>
      <c r="F535" s="17" t="str">
        <f>+IF(C535&gt;2,VLOOKUP(C535,EstructuraCostos!$A$65:$B$170,2),VLOOKUP(E535,EstructuraCostos!$A$5:$B$60,2))</f>
        <v>Generales</v>
      </c>
      <c r="G535" s="17" t="str">
        <f>+VLOOKUP(B535,EstructuraCostos!$B$5:$C$146,2)</f>
        <v xml:space="preserve">Mantenimiento Cercos </v>
      </c>
      <c r="H535" s="58">
        <v>43529</v>
      </c>
      <c r="I535" s="17">
        <f t="shared" si="42"/>
        <v>10</v>
      </c>
      <c r="J535" s="84" t="s">
        <v>242</v>
      </c>
      <c r="K535" s="83">
        <v>4335739</v>
      </c>
      <c r="L535" s="52">
        <v>1</v>
      </c>
      <c r="M535" s="46">
        <v>34000</v>
      </c>
      <c r="N535" s="48">
        <f t="shared" si="43"/>
        <v>34000</v>
      </c>
      <c r="O535" s="45" t="s">
        <v>138</v>
      </c>
      <c r="P535" s="45" t="s">
        <v>700</v>
      </c>
      <c r="Q535" s="1" t="s">
        <v>658</v>
      </c>
    </row>
    <row r="536" spans="1:18">
      <c r="A536" s="17">
        <v>13</v>
      </c>
      <c r="B536" s="135">
        <v>50103</v>
      </c>
      <c r="C536" s="17">
        <f t="shared" si="41"/>
        <v>5</v>
      </c>
      <c r="D536" s="14" t="str">
        <f>+VLOOKUP(C536,EstructuraCostos!$A$5:$B$146,2)</f>
        <v>Generales</v>
      </c>
      <c r="E536" s="21">
        <f t="shared" si="40"/>
        <v>50103</v>
      </c>
      <c r="F536" s="17" t="str">
        <f>+IF(C536&gt;2,VLOOKUP(C536,EstructuraCostos!$A$65:$B$170,2),VLOOKUP(E536,EstructuraCostos!$A$5:$B$60,2))</f>
        <v>Generales</v>
      </c>
      <c r="G536" s="17" t="str">
        <f>+VLOOKUP(B536,EstructuraCostos!$B$5:$C$146,2)</f>
        <v xml:space="preserve">Mantenimiento Cercos </v>
      </c>
      <c r="H536" s="58">
        <v>43529</v>
      </c>
      <c r="I536" s="17">
        <f t="shared" si="42"/>
        <v>10</v>
      </c>
      <c r="J536" s="1" t="s">
        <v>243</v>
      </c>
      <c r="K536" s="83">
        <v>3663605</v>
      </c>
      <c r="L536" s="52">
        <v>1</v>
      </c>
      <c r="M536" s="46">
        <v>34000</v>
      </c>
      <c r="N536" s="48">
        <f t="shared" si="43"/>
        <v>34000</v>
      </c>
      <c r="O536" s="45" t="s">
        <v>138</v>
      </c>
      <c r="P536" s="45" t="s">
        <v>700</v>
      </c>
      <c r="Q536" s="1" t="s">
        <v>658</v>
      </c>
    </row>
    <row r="537" spans="1:18">
      <c r="A537" s="17">
        <v>14</v>
      </c>
      <c r="B537" s="135">
        <v>10501</v>
      </c>
      <c r="C537" s="17">
        <f t="shared" si="41"/>
        <v>1</v>
      </c>
      <c r="D537" s="14" t="str">
        <f>+VLOOKUP(C537,EstructuraCostos!$A$5:$B$146,2)</f>
        <v>Levante_y_Ceba</v>
      </c>
      <c r="E537" s="21">
        <f t="shared" si="40"/>
        <v>10500</v>
      </c>
      <c r="F537" s="17" t="str">
        <f>+IF(C537&gt;2,VLOOKUP(C537,EstructuraCostos!$A$65:$B$170,2),VLOOKUP(E537,EstructuraCostos!$A$5:$B$60,2))</f>
        <v>Movimiento_de_Ganado1</v>
      </c>
      <c r="G537" s="17" t="str">
        <f>+VLOOKUP(B537,EstructuraCostos!$B$5:$C$146,2)</f>
        <v>Manejo de Ganados</v>
      </c>
      <c r="H537" s="58">
        <v>43529</v>
      </c>
      <c r="I537" s="17">
        <f t="shared" si="42"/>
        <v>10</v>
      </c>
      <c r="J537" s="45" t="s">
        <v>245</v>
      </c>
      <c r="K537" s="51">
        <v>1023702269</v>
      </c>
      <c r="L537" s="52">
        <v>1</v>
      </c>
      <c r="M537" s="46">
        <v>38000</v>
      </c>
      <c r="N537" s="48">
        <f t="shared" si="43"/>
        <v>38000</v>
      </c>
      <c r="O537" s="45" t="s">
        <v>126</v>
      </c>
      <c r="P537" s="45" t="s">
        <v>128</v>
      </c>
    </row>
    <row r="538" spans="1:18">
      <c r="A538" s="17">
        <v>15</v>
      </c>
      <c r="B538" s="135">
        <v>50103</v>
      </c>
      <c r="C538" s="17">
        <f t="shared" si="41"/>
        <v>5</v>
      </c>
      <c r="D538" s="14" t="str">
        <f>+VLOOKUP(C538,EstructuraCostos!$A$5:$B$146,2)</f>
        <v>Generales</v>
      </c>
      <c r="E538" s="21">
        <f t="shared" si="40"/>
        <v>50103</v>
      </c>
      <c r="F538" s="17" t="str">
        <f>+IF(C538&gt;2,VLOOKUP(C538,EstructuraCostos!$A$65:$B$170,2),VLOOKUP(E538,EstructuraCostos!$A$5:$B$60,2))</f>
        <v>Generales</v>
      </c>
      <c r="G538" s="17" t="str">
        <f>+VLOOKUP(B538,EstructuraCostos!$B$5:$C$146,2)</f>
        <v xml:space="preserve">Mantenimiento Cercos </v>
      </c>
      <c r="H538" s="58">
        <v>43529</v>
      </c>
      <c r="I538" s="17">
        <f t="shared" si="42"/>
        <v>10</v>
      </c>
      <c r="J538" s="45" t="s">
        <v>246</v>
      </c>
      <c r="K538" s="51">
        <v>1097399254</v>
      </c>
      <c r="L538" s="52">
        <v>1</v>
      </c>
      <c r="M538" s="46">
        <v>34000</v>
      </c>
      <c r="N538" s="48">
        <f t="shared" si="43"/>
        <v>34000</v>
      </c>
      <c r="O538" s="45" t="s">
        <v>138</v>
      </c>
      <c r="P538" s="45" t="s">
        <v>700</v>
      </c>
      <c r="Q538" s="1" t="s">
        <v>658</v>
      </c>
    </row>
    <row r="539" spans="1:18">
      <c r="A539" s="17">
        <v>16</v>
      </c>
      <c r="B539" s="135">
        <v>50103</v>
      </c>
      <c r="C539" s="17">
        <f t="shared" si="41"/>
        <v>5</v>
      </c>
      <c r="D539" s="14" t="str">
        <f>+VLOOKUP(C539,EstructuraCostos!$A$5:$B$146,2)</f>
        <v>Generales</v>
      </c>
      <c r="E539" s="21">
        <f t="shared" si="40"/>
        <v>50103</v>
      </c>
      <c r="F539" s="17" t="str">
        <f>+IF(C539&gt;2,VLOOKUP(C539,EstructuraCostos!$A$65:$B$170,2),VLOOKUP(E539,EstructuraCostos!$A$5:$B$60,2))</f>
        <v>Generales</v>
      </c>
      <c r="G539" s="17" t="str">
        <f>+VLOOKUP(B539,EstructuraCostos!$B$5:$C$146,2)</f>
        <v xml:space="preserve">Mantenimiento Cercos </v>
      </c>
      <c r="H539" s="58">
        <v>43529</v>
      </c>
      <c r="I539" s="17">
        <f t="shared" si="42"/>
        <v>10</v>
      </c>
      <c r="J539" s="45" t="s">
        <v>417</v>
      </c>
      <c r="K539" s="143">
        <v>1097720182</v>
      </c>
      <c r="L539" s="52">
        <v>1</v>
      </c>
      <c r="M539" s="46">
        <v>38000</v>
      </c>
      <c r="N539" s="48">
        <f t="shared" si="43"/>
        <v>38000</v>
      </c>
      <c r="O539" s="45" t="s">
        <v>138</v>
      </c>
      <c r="P539" s="45" t="s">
        <v>700</v>
      </c>
      <c r="Q539" s="1" t="s">
        <v>658</v>
      </c>
    </row>
    <row r="540" spans="1:18">
      <c r="A540" s="17">
        <v>17</v>
      </c>
      <c r="B540" s="135">
        <v>80108</v>
      </c>
      <c r="C540" s="17">
        <f t="shared" si="41"/>
        <v>8</v>
      </c>
      <c r="D540" s="14" t="str">
        <f>+VLOOKUP(C540,EstructuraCostos!$A$5:$B$146,2)</f>
        <v>Inversion</v>
      </c>
      <c r="E540" s="21">
        <f t="shared" si="40"/>
        <v>80108</v>
      </c>
      <c r="F540" s="17" t="str">
        <f>+IF(C540&gt;2,VLOOKUP(C540,EstructuraCostos!$A$65:$B$170,2),VLOOKUP(E540,EstructuraCostos!$A$5:$B$60,2))</f>
        <v>Inversion</v>
      </c>
      <c r="G540" s="17" t="str">
        <f>+VLOOKUP(B540,EstructuraCostos!$B$5:$C$146,2)</f>
        <v>Establecimiento de Nuevas Praderas</v>
      </c>
      <c r="H540" s="58">
        <v>43529</v>
      </c>
      <c r="I540" s="17">
        <f t="shared" si="42"/>
        <v>10</v>
      </c>
      <c r="J540" s="45" t="s">
        <v>456</v>
      </c>
      <c r="K540" s="51">
        <v>1097728610</v>
      </c>
      <c r="L540" s="52">
        <v>1</v>
      </c>
      <c r="M540" s="46">
        <v>34000</v>
      </c>
      <c r="N540" s="48">
        <f t="shared" si="43"/>
        <v>34000</v>
      </c>
      <c r="O540" s="45" t="s">
        <v>659</v>
      </c>
      <c r="P540" s="45" t="s">
        <v>596</v>
      </c>
      <c r="Q540" s="1" t="s">
        <v>132</v>
      </c>
      <c r="R540" s="137" t="s">
        <v>540</v>
      </c>
    </row>
    <row r="541" spans="1:18">
      <c r="A541" s="17">
        <v>18</v>
      </c>
      <c r="C541" s="17">
        <f t="shared" si="41"/>
        <v>0</v>
      </c>
      <c r="D541" s="14" t="e">
        <f>+VLOOKUP(C541,EstructuraCostos!$A$5:$B$146,2)</f>
        <v>#N/A</v>
      </c>
      <c r="E541" s="21">
        <f t="shared" si="40"/>
        <v>0</v>
      </c>
      <c r="F541" s="17" t="e">
        <f>+IF(C541&gt;2,VLOOKUP(C541,EstructuraCostos!$A$65:$B$170,2),VLOOKUP(E541,EstructuraCostos!$A$5:$B$60,2))</f>
        <v>#N/A</v>
      </c>
      <c r="G541" s="17" t="e">
        <f>+VLOOKUP(B541,EstructuraCostos!$B$5:$C$146,2)</f>
        <v>#N/A</v>
      </c>
      <c r="H541" s="58">
        <v>43529</v>
      </c>
      <c r="I541" s="17">
        <f t="shared" si="42"/>
        <v>10</v>
      </c>
      <c r="J541" s="45" t="s">
        <v>435</v>
      </c>
      <c r="L541" s="52">
        <v>15</v>
      </c>
      <c r="M541" s="186" t="s">
        <v>124</v>
      </c>
      <c r="N541" s="48"/>
      <c r="O541" s="45" t="s">
        <v>227</v>
      </c>
      <c r="P541" s="45" t="s">
        <v>177</v>
      </c>
    </row>
    <row r="542" spans="1:18">
      <c r="A542" s="17">
        <v>19</v>
      </c>
      <c r="C542" s="17">
        <f t="shared" si="41"/>
        <v>0</v>
      </c>
      <c r="D542" s="14" t="e">
        <f>+VLOOKUP(C542,EstructuraCostos!$A$5:$B$146,2)</f>
        <v>#N/A</v>
      </c>
      <c r="E542" s="21">
        <f t="shared" si="40"/>
        <v>0</v>
      </c>
      <c r="F542" s="17" t="e">
        <f>+IF(C542&gt;2,VLOOKUP(C542,EstructuraCostos!$A$65:$B$170,2),VLOOKUP(E542,EstructuraCostos!$A$5:$B$60,2))</f>
        <v>#N/A</v>
      </c>
      <c r="G542" s="17" t="e">
        <f>+VLOOKUP(B542,EstructuraCostos!$B$5:$C$146,2)</f>
        <v>#N/A</v>
      </c>
      <c r="H542" s="58">
        <v>43529</v>
      </c>
      <c r="I542" s="17">
        <f t="shared" si="42"/>
        <v>10</v>
      </c>
      <c r="J542" s="45" t="s">
        <v>260</v>
      </c>
      <c r="K542" s="275"/>
      <c r="M542" s="186" t="s">
        <v>261</v>
      </c>
      <c r="N542" s="48"/>
      <c r="O542" s="45" t="s">
        <v>659</v>
      </c>
      <c r="P542" s="45" t="s">
        <v>596</v>
      </c>
      <c r="Q542" s="1" t="s">
        <v>130</v>
      </c>
      <c r="R542" s="137" t="s">
        <v>221</v>
      </c>
    </row>
    <row r="543" spans="1:18">
      <c r="A543" s="17">
        <v>20</v>
      </c>
      <c r="C543" s="17">
        <f t="shared" si="41"/>
        <v>0</v>
      </c>
      <c r="D543" s="14" t="e">
        <f>+VLOOKUP(C543,EstructuraCostos!$A$5:$B$146,2)</f>
        <v>#N/A</v>
      </c>
      <c r="E543" s="21">
        <f t="shared" si="40"/>
        <v>0</v>
      </c>
      <c r="F543" s="17" t="e">
        <f>+IF(C543&gt;2,VLOOKUP(C543,EstructuraCostos!$A$65:$B$170,2),VLOOKUP(E543,EstructuraCostos!$A$5:$B$60,2))</f>
        <v>#N/A</v>
      </c>
      <c r="G543" s="17" t="e">
        <f>+VLOOKUP(B543,EstructuraCostos!$B$5:$C$146,2)</f>
        <v>#N/A</v>
      </c>
      <c r="H543" s="58">
        <v>43529</v>
      </c>
      <c r="I543" s="17">
        <f>+WEEKNUM(H543,2)</f>
        <v>10</v>
      </c>
      <c r="J543" s="45" t="s">
        <v>260</v>
      </c>
      <c r="K543" s="275"/>
      <c r="M543" s="186" t="s">
        <v>261</v>
      </c>
      <c r="N543" s="48"/>
      <c r="O543" s="45" t="s">
        <v>659</v>
      </c>
      <c r="Q543" s="1" t="s">
        <v>132</v>
      </c>
    </row>
    <row r="544" spans="1:18">
      <c r="A544" s="17">
        <v>21</v>
      </c>
      <c r="B544" s="135">
        <v>80108</v>
      </c>
      <c r="C544" s="17">
        <f t="shared" si="41"/>
        <v>8</v>
      </c>
      <c r="D544" s="14" t="str">
        <f>+VLOOKUP(C544,EstructuraCostos!$A$5:$B$146,2)</f>
        <v>Inversion</v>
      </c>
      <c r="E544" s="21">
        <f t="shared" si="40"/>
        <v>80108</v>
      </c>
      <c r="F544" s="17" t="str">
        <f>+IF(C544&gt;2,VLOOKUP(C544,EstructuraCostos!$A$65:$B$170,2),VLOOKUP(E544,EstructuraCostos!$A$5:$B$60,2))</f>
        <v>Inversion</v>
      </c>
      <c r="G544" s="17" t="str">
        <f>+VLOOKUP(B544,EstructuraCostos!$B$5:$C$146,2)</f>
        <v>Establecimiento de Nuevas Praderas</v>
      </c>
      <c r="H544" s="58">
        <v>43530</v>
      </c>
      <c r="I544" s="17">
        <f>+WEEKNUM(H544,2)</f>
        <v>10</v>
      </c>
      <c r="J544" s="84" t="s">
        <v>241</v>
      </c>
      <c r="K544" s="143">
        <v>4736932</v>
      </c>
      <c r="L544" s="52">
        <v>1</v>
      </c>
      <c r="M544" s="46">
        <v>34000</v>
      </c>
      <c r="N544" s="48">
        <f t="shared" si="43"/>
        <v>34000</v>
      </c>
      <c r="O544" s="45" t="s">
        <v>659</v>
      </c>
      <c r="P544" s="45" t="s">
        <v>596</v>
      </c>
      <c r="Q544" s="1" t="s">
        <v>130</v>
      </c>
      <c r="R544" s="137" t="s">
        <v>221</v>
      </c>
    </row>
    <row r="545" spans="1:18">
      <c r="A545" s="17">
        <v>22</v>
      </c>
      <c r="B545" s="135">
        <v>10104</v>
      </c>
      <c r="C545" s="17">
        <f t="shared" si="41"/>
        <v>1</v>
      </c>
      <c r="D545" s="14" t="str">
        <f>+VLOOKUP(C545,EstructuraCostos!$A$5:$B$146,2)</f>
        <v>Levante_y_Ceba</v>
      </c>
      <c r="E545" s="21">
        <f t="shared" si="40"/>
        <v>10100</v>
      </c>
      <c r="F545" s="17" t="str">
        <f>+IF(C545&gt;2,VLOOKUP(C545,EstructuraCostos!$A$65:$B$170,2),VLOOKUP(E545,EstructuraCostos!$A$5:$B$60,2))</f>
        <v>Manejo_de_Suelos_y_ Praderas1</v>
      </c>
      <c r="G545" s="17" t="str">
        <f>+VLOOKUP(B545,EstructuraCostos!$B$5:$C$146,2)</f>
        <v>Fumigacion Herbicida</v>
      </c>
      <c r="H545" s="58">
        <v>43530</v>
      </c>
      <c r="I545" s="17">
        <f t="shared" si="42"/>
        <v>10</v>
      </c>
      <c r="J545" s="84" t="s">
        <v>242</v>
      </c>
      <c r="K545" s="83">
        <v>4335739</v>
      </c>
      <c r="L545" s="52">
        <v>1</v>
      </c>
      <c r="M545" s="46">
        <v>34000</v>
      </c>
      <c r="N545" s="48">
        <f t="shared" si="43"/>
        <v>34000</v>
      </c>
      <c r="O545" s="45" t="s">
        <v>715</v>
      </c>
      <c r="P545" s="45" t="s">
        <v>127</v>
      </c>
      <c r="Q545" s="1" t="s">
        <v>132</v>
      </c>
      <c r="R545" s="137" t="s">
        <v>540</v>
      </c>
    </row>
    <row r="546" spans="1:18">
      <c r="A546" s="17">
        <v>23</v>
      </c>
      <c r="B546" s="135">
        <v>50103</v>
      </c>
      <c r="C546" s="17">
        <f t="shared" si="41"/>
        <v>5</v>
      </c>
      <c r="D546" s="14" t="str">
        <f>+VLOOKUP(C546,EstructuraCostos!$A$5:$B$146,2)</f>
        <v>Generales</v>
      </c>
      <c r="E546" s="21">
        <f t="shared" si="40"/>
        <v>50103</v>
      </c>
      <c r="F546" s="17" t="str">
        <f>+IF(C546&gt;2,VLOOKUP(C546,EstructuraCostos!$A$65:$B$170,2),VLOOKUP(E546,EstructuraCostos!$A$5:$B$60,2))</f>
        <v>Generales</v>
      </c>
      <c r="G546" s="17" t="str">
        <f>+VLOOKUP(B546,EstructuraCostos!$B$5:$C$146,2)</f>
        <v xml:space="preserve">Mantenimiento Cercos </v>
      </c>
      <c r="H546" s="58">
        <v>43530</v>
      </c>
      <c r="I546" s="17">
        <f t="shared" si="42"/>
        <v>10</v>
      </c>
      <c r="J546" s="1" t="s">
        <v>243</v>
      </c>
      <c r="K546" s="83">
        <v>3663605</v>
      </c>
      <c r="L546" s="52">
        <v>1</v>
      </c>
      <c r="M546" s="46">
        <v>34000</v>
      </c>
      <c r="N546" s="48">
        <f t="shared" si="43"/>
        <v>34000</v>
      </c>
      <c r="O546" s="45" t="s">
        <v>138</v>
      </c>
      <c r="P546" s="45" t="s">
        <v>701</v>
      </c>
    </row>
    <row r="547" spans="1:18">
      <c r="A547" s="17">
        <v>24</v>
      </c>
      <c r="B547" s="135">
        <v>10501</v>
      </c>
      <c r="C547" s="17">
        <f t="shared" si="41"/>
        <v>1</v>
      </c>
      <c r="D547" s="14" t="str">
        <f>+VLOOKUP(C547,EstructuraCostos!$A$5:$B$146,2)</f>
        <v>Levante_y_Ceba</v>
      </c>
      <c r="E547" s="21">
        <f t="shared" si="40"/>
        <v>10500</v>
      </c>
      <c r="F547" s="17" t="str">
        <f>+IF(C547&gt;2,VLOOKUP(C547,EstructuraCostos!$A$65:$B$170,2),VLOOKUP(E547,EstructuraCostos!$A$5:$B$60,2))</f>
        <v>Movimiento_de_Ganado1</v>
      </c>
      <c r="G547" s="17" t="str">
        <f>+VLOOKUP(B547,EstructuraCostos!$B$5:$C$146,2)</f>
        <v>Manejo de Ganados</v>
      </c>
      <c r="H547" s="58">
        <v>43530</v>
      </c>
      <c r="I547" s="17">
        <f t="shared" si="42"/>
        <v>10</v>
      </c>
      <c r="J547" s="45" t="s">
        <v>245</v>
      </c>
      <c r="K547" s="51">
        <v>1023702269</v>
      </c>
      <c r="L547" s="52">
        <v>1</v>
      </c>
      <c r="M547" s="46">
        <v>38000</v>
      </c>
      <c r="N547" s="48">
        <f t="shared" si="43"/>
        <v>38000</v>
      </c>
      <c r="O547" s="45" t="s">
        <v>126</v>
      </c>
      <c r="P547" s="45" t="s">
        <v>128</v>
      </c>
    </row>
    <row r="548" spans="1:18">
      <c r="A548" s="17">
        <v>25</v>
      </c>
      <c r="B548" s="135">
        <v>50103</v>
      </c>
      <c r="C548" s="17">
        <f t="shared" si="41"/>
        <v>5</v>
      </c>
      <c r="D548" s="14" t="str">
        <f>+VLOOKUP(C548,EstructuraCostos!$A$5:$B$146,2)</f>
        <v>Generales</v>
      </c>
      <c r="E548" s="21">
        <f t="shared" si="40"/>
        <v>50103</v>
      </c>
      <c r="F548" s="17" t="str">
        <f>+IF(C548&gt;2,VLOOKUP(C548,EstructuraCostos!$A$65:$B$170,2),VLOOKUP(E548,EstructuraCostos!$A$5:$B$60,2))</f>
        <v>Generales</v>
      </c>
      <c r="G548" s="17" t="str">
        <f>+VLOOKUP(B548,EstructuraCostos!$B$5:$C$146,2)</f>
        <v xml:space="preserve">Mantenimiento Cercos </v>
      </c>
      <c r="H548" s="58">
        <v>43530</v>
      </c>
      <c r="I548" s="17">
        <f t="shared" si="42"/>
        <v>10</v>
      </c>
      <c r="J548" s="45" t="s">
        <v>246</v>
      </c>
      <c r="K548" s="51">
        <v>1097399254</v>
      </c>
      <c r="L548" s="52">
        <v>1</v>
      </c>
      <c r="M548" s="46">
        <v>34000</v>
      </c>
      <c r="N548" s="48">
        <f t="shared" si="43"/>
        <v>34000</v>
      </c>
      <c r="O548" s="45" t="s">
        <v>138</v>
      </c>
      <c r="P548" s="45" t="s">
        <v>484</v>
      </c>
    </row>
    <row r="549" spans="1:18">
      <c r="A549" s="17">
        <v>26</v>
      </c>
      <c r="B549" s="135">
        <v>10502</v>
      </c>
      <c r="C549" s="17">
        <f t="shared" si="41"/>
        <v>1</v>
      </c>
      <c r="D549" s="14" t="str">
        <f>+VLOOKUP(C549,EstructuraCostos!$A$5:$B$146,2)</f>
        <v>Levante_y_Ceba</v>
      </c>
      <c r="E549" s="21">
        <f t="shared" ref="E549:E614" si="44">IF(C549&gt;2,ROUND(B549/1,0),ROUND(B549/10,0)*10)</f>
        <v>10500</v>
      </c>
      <c r="F549" s="17" t="str">
        <f>+IF(C549&gt;2,VLOOKUP(C549,EstructuraCostos!$A$65:$B$170,2),VLOOKUP(E549,EstructuraCostos!$A$5:$B$60,2))</f>
        <v>Movimiento_de_Ganado1</v>
      </c>
      <c r="G549" s="17" t="str">
        <f>+VLOOKUP(B549,EstructuraCostos!$B$5:$C$146,2)</f>
        <v>Repartida pollinaza</v>
      </c>
      <c r="H549" s="58">
        <v>43530</v>
      </c>
      <c r="I549" s="17">
        <f t="shared" si="42"/>
        <v>10</v>
      </c>
      <c r="J549" s="45" t="s">
        <v>417</v>
      </c>
      <c r="K549" s="143">
        <v>1097720182</v>
      </c>
      <c r="L549" s="52">
        <v>1</v>
      </c>
      <c r="M549" s="46">
        <v>38000</v>
      </c>
      <c r="N549" s="48">
        <f t="shared" si="43"/>
        <v>38000</v>
      </c>
      <c r="O549" s="45" t="s">
        <v>252</v>
      </c>
      <c r="P549" s="45" t="s">
        <v>128</v>
      </c>
    </row>
    <row r="550" spans="1:18">
      <c r="A550" s="17">
        <v>27</v>
      </c>
      <c r="B550" s="135">
        <v>10104</v>
      </c>
      <c r="C550" s="17">
        <f t="shared" si="41"/>
        <v>1</v>
      </c>
      <c r="D550" s="14" t="str">
        <f>+VLOOKUP(C550,EstructuraCostos!$A$5:$B$146,2)</f>
        <v>Levante_y_Ceba</v>
      </c>
      <c r="E550" s="21">
        <f t="shared" si="44"/>
        <v>10100</v>
      </c>
      <c r="F550" s="17" t="str">
        <f>+IF(C550&gt;2,VLOOKUP(C550,EstructuraCostos!$A$65:$B$170,2),VLOOKUP(E550,EstructuraCostos!$A$5:$B$60,2))</f>
        <v>Manejo_de_Suelos_y_ Praderas1</v>
      </c>
      <c r="G550" s="17" t="str">
        <f>+VLOOKUP(B550,EstructuraCostos!$B$5:$C$146,2)</f>
        <v>Fumigacion Herbicida</v>
      </c>
      <c r="H550" s="58">
        <v>43530</v>
      </c>
      <c r="I550" s="17">
        <f t="shared" si="42"/>
        <v>10</v>
      </c>
      <c r="J550" s="45" t="s">
        <v>456</v>
      </c>
      <c r="K550" s="51">
        <v>1097728610</v>
      </c>
      <c r="L550" s="52">
        <v>1</v>
      </c>
      <c r="M550" s="46">
        <v>34000</v>
      </c>
      <c r="N550" s="48">
        <f t="shared" si="43"/>
        <v>34000</v>
      </c>
      <c r="O550" s="45" t="s">
        <v>659</v>
      </c>
      <c r="Q550" s="1" t="s">
        <v>132</v>
      </c>
      <c r="R550" s="137" t="s">
        <v>540</v>
      </c>
    </row>
    <row r="551" spans="1:18">
      <c r="A551" s="17">
        <v>28</v>
      </c>
      <c r="C551" s="17"/>
      <c r="F551" s="17"/>
      <c r="G551" s="17" t="e">
        <f>+VLOOKUP(B551,EstructuraCostos!$B$5:$C$146,2)</f>
        <v>#N/A</v>
      </c>
      <c r="H551" s="58">
        <v>43531</v>
      </c>
      <c r="I551" s="17">
        <f t="shared" si="42"/>
        <v>10</v>
      </c>
      <c r="J551" s="45" t="s">
        <v>555</v>
      </c>
      <c r="L551" s="52">
        <v>0.5</v>
      </c>
      <c r="M551" s="46">
        <v>40000</v>
      </c>
      <c r="N551" s="48">
        <f t="shared" si="43"/>
        <v>20000</v>
      </c>
      <c r="O551" s="45" t="s">
        <v>153</v>
      </c>
      <c r="P551" s="45" t="s">
        <v>147</v>
      </c>
    </row>
    <row r="552" spans="1:18">
      <c r="A552" s="17">
        <v>29</v>
      </c>
      <c r="C552" s="17"/>
      <c r="F552" s="17"/>
      <c r="G552" s="17" t="e">
        <f>+VLOOKUP(B552,EstructuraCostos!$B$5:$C$146,2)</f>
        <v>#N/A</v>
      </c>
      <c r="H552" s="58">
        <v>43532</v>
      </c>
      <c r="I552" s="17">
        <f t="shared" si="42"/>
        <v>10</v>
      </c>
      <c r="J552" s="45" t="s">
        <v>287</v>
      </c>
      <c r="N552" s="48"/>
      <c r="P552" s="45" t="s">
        <v>170</v>
      </c>
    </row>
    <row r="553" spans="1:18">
      <c r="A553" s="17">
        <v>30</v>
      </c>
      <c r="C553" s="17">
        <f t="shared" si="41"/>
        <v>0</v>
      </c>
      <c r="D553" s="14" t="e">
        <f>+VLOOKUP(C553,EstructuraCostos!$A$5:$B$146,2)</f>
        <v>#N/A</v>
      </c>
      <c r="E553" s="21">
        <f t="shared" si="44"/>
        <v>0</v>
      </c>
      <c r="F553" s="17" t="e">
        <f>+IF(C553&gt;2,VLOOKUP(C553,EstructuraCostos!$A$65:$B$170,2),VLOOKUP(E553,EstructuraCostos!$A$5:$B$60,2))</f>
        <v>#N/A</v>
      </c>
      <c r="G553" s="17" t="e">
        <f>+VLOOKUP(B553,EstructuraCostos!$B$5:$C$146,2)</f>
        <v>#N/A</v>
      </c>
      <c r="H553" s="58">
        <v>43530</v>
      </c>
      <c r="I553" s="17">
        <f t="shared" si="42"/>
        <v>10</v>
      </c>
      <c r="J553" s="45" t="s">
        <v>260</v>
      </c>
      <c r="M553" s="186" t="s">
        <v>261</v>
      </c>
      <c r="N553" s="48"/>
      <c r="O553" s="45" t="s">
        <v>715</v>
      </c>
      <c r="P553" s="45" t="s">
        <v>127</v>
      </c>
      <c r="Q553" s="1" t="s">
        <v>132</v>
      </c>
      <c r="R553" s="137" t="s">
        <v>702</v>
      </c>
    </row>
    <row r="554" spans="1:18">
      <c r="A554" s="17">
        <v>31</v>
      </c>
      <c r="C554" s="17">
        <f t="shared" si="41"/>
        <v>0</v>
      </c>
      <c r="D554" s="14" t="e">
        <f>+VLOOKUP(C554,EstructuraCostos!$A$5:$B$146,2)</f>
        <v>#N/A</v>
      </c>
      <c r="E554" s="21">
        <f t="shared" si="44"/>
        <v>0</v>
      </c>
      <c r="F554" s="17" t="e">
        <f>+IF(C554&gt;2,VLOOKUP(C554,EstructuraCostos!$A$65:$B$170,2),VLOOKUP(E554,EstructuraCostos!$A$5:$B$60,2))</f>
        <v>#N/A</v>
      </c>
      <c r="G554" s="17" t="e">
        <f>+VLOOKUP(B554,EstructuraCostos!$B$5:$C$146,2)</f>
        <v>#N/A</v>
      </c>
      <c r="H554" s="58">
        <v>43530</v>
      </c>
      <c r="I554" s="17">
        <f t="shared" si="42"/>
        <v>10</v>
      </c>
      <c r="J554" s="45" t="s">
        <v>260</v>
      </c>
      <c r="K554" s="275"/>
      <c r="M554" s="186" t="s">
        <v>261</v>
      </c>
      <c r="N554" s="48"/>
      <c r="O554" s="45" t="s">
        <v>659</v>
      </c>
      <c r="P554" s="45" t="s">
        <v>596</v>
      </c>
      <c r="Q554" s="1" t="s">
        <v>130</v>
      </c>
      <c r="R554" s="137" t="s">
        <v>221</v>
      </c>
    </row>
    <row r="555" spans="1:18">
      <c r="A555" s="17">
        <v>32</v>
      </c>
      <c r="C555" s="17">
        <f t="shared" si="41"/>
        <v>0</v>
      </c>
      <c r="D555" s="14" t="e">
        <f>+VLOOKUP(C555,EstructuraCostos!$A$5:$B$146,2)</f>
        <v>#N/A</v>
      </c>
      <c r="E555" s="21">
        <f t="shared" si="44"/>
        <v>0</v>
      </c>
      <c r="F555" s="17" t="e">
        <f>+IF(C555&gt;2,VLOOKUP(C555,EstructuraCostos!$A$65:$B$170,2),VLOOKUP(E555,EstructuraCostos!$A$5:$B$60,2))</f>
        <v>#N/A</v>
      </c>
      <c r="G555" s="17" t="e">
        <f>+VLOOKUP(B555,EstructuraCostos!$B$5:$C$146,2)</f>
        <v>#N/A</v>
      </c>
      <c r="H555" s="58">
        <v>43530</v>
      </c>
      <c r="I555" s="17">
        <f t="shared" si="42"/>
        <v>10</v>
      </c>
      <c r="J555" s="45" t="s">
        <v>260</v>
      </c>
      <c r="K555" s="275"/>
      <c r="M555" s="186" t="s">
        <v>261</v>
      </c>
      <c r="N555" s="48"/>
      <c r="O555" s="45" t="s">
        <v>659</v>
      </c>
      <c r="Q555" s="1" t="s">
        <v>132</v>
      </c>
    </row>
    <row r="556" spans="1:18">
      <c r="A556" s="17">
        <v>33</v>
      </c>
      <c r="B556" s="135">
        <v>10104</v>
      </c>
      <c r="C556" s="17">
        <f t="shared" si="41"/>
        <v>1</v>
      </c>
      <c r="D556" s="14" t="str">
        <f>+VLOOKUP(C556,EstructuraCostos!$A$5:$B$146,2)</f>
        <v>Levante_y_Ceba</v>
      </c>
      <c r="E556" s="21">
        <f t="shared" si="44"/>
        <v>10100</v>
      </c>
      <c r="F556" s="17" t="str">
        <f>+IF(C556&gt;2,VLOOKUP(C556,EstructuraCostos!$A$65:$B$170,2),VLOOKUP(E556,EstructuraCostos!$A$5:$B$60,2))</f>
        <v>Manejo_de_Suelos_y_ Praderas1</v>
      </c>
      <c r="G556" s="17" t="str">
        <f>+VLOOKUP(B556,EstructuraCostos!$B$5:$C$146,2)</f>
        <v>Fumigacion Herbicida</v>
      </c>
      <c r="H556" s="58">
        <v>43531</v>
      </c>
      <c r="I556" s="17">
        <f t="shared" si="42"/>
        <v>10</v>
      </c>
      <c r="J556" s="84" t="s">
        <v>241</v>
      </c>
      <c r="K556" s="143">
        <v>4736932</v>
      </c>
      <c r="L556" s="52">
        <v>1</v>
      </c>
      <c r="M556" s="46">
        <v>34000</v>
      </c>
      <c r="N556" s="48">
        <f t="shared" si="43"/>
        <v>34000</v>
      </c>
      <c r="Q556" s="1" t="s">
        <v>132</v>
      </c>
      <c r="R556" s="137" t="s">
        <v>540</v>
      </c>
    </row>
    <row r="557" spans="1:18">
      <c r="A557" s="17">
        <v>34</v>
      </c>
      <c r="B557" s="135">
        <v>50103</v>
      </c>
      <c r="C557" s="17">
        <f t="shared" si="41"/>
        <v>5</v>
      </c>
      <c r="D557" s="14" t="str">
        <f>+VLOOKUP(C557,EstructuraCostos!$A$5:$B$146,2)</f>
        <v>Generales</v>
      </c>
      <c r="E557" s="21">
        <f t="shared" si="44"/>
        <v>50103</v>
      </c>
      <c r="F557" s="17" t="str">
        <f>+IF(C557&gt;2,VLOOKUP(C557,EstructuraCostos!$A$65:$B$170,2),VLOOKUP(E557,EstructuraCostos!$A$5:$B$60,2))</f>
        <v>Generales</v>
      </c>
      <c r="G557" s="17" t="str">
        <f>+VLOOKUP(B557,EstructuraCostos!$B$5:$C$146,2)</f>
        <v xml:space="preserve">Mantenimiento Cercos </v>
      </c>
      <c r="H557" s="58">
        <v>43531</v>
      </c>
      <c r="I557" s="17">
        <f t="shared" si="42"/>
        <v>10</v>
      </c>
      <c r="J557" s="84" t="s">
        <v>242</v>
      </c>
      <c r="K557" s="83">
        <v>4335739</v>
      </c>
      <c r="L557" s="52">
        <v>1</v>
      </c>
      <c r="M557" s="46">
        <v>34000</v>
      </c>
      <c r="N557" s="48">
        <f t="shared" si="43"/>
        <v>34000</v>
      </c>
      <c r="O557" s="45" t="s">
        <v>138</v>
      </c>
      <c r="P557" s="45" t="s">
        <v>700</v>
      </c>
      <c r="Q557" s="1" t="s">
        <v>658</v>
      </c>
    </row>
    <row r="558" spans="1:18">
      <c r="A558" s="17">
        <v>35</v>
      </c>
      <c r="B558" s="135">
        <v>50103</v>
      </c>
      <c r="C558" s="17">
        <f t="shared" si="41"/>
        <v>5</v>
      </c>
      <c r="D558" s="14" t="str">
        <f>+VLOOKUP(C558,EstructuraCostos!$A$5:$B$146,2)</f>
        <v>Generales</v>
      </c>
      <c r="E558" s="21">
        <f t="shared" si="44"/>
        <v>50103</v>
      </c>
      <c r="F558" s="17" t="str">
        <f>+IF(C558&gt;2,VLOOKUP(C558,EstructuraCostos!$A$65:$B$170,2),VLOOKUP(E558,EstructuraCostos!$A$5:$B$60,2))</f>
        <v>Generales</v>
      </c>
      <c r="G558" s="17" t="str">
        <f>+VLOOKUP(B558,EstructuraCostos!$B$5:$C$146,2)</f>
        <v xml:space="preserve">Mantenimiento Cercos </v>
      </c>
      <c r="H558" s="58">
        <v>43531</v>
      </c>
      <c r="I558" s="17">
        <f t="shared" si="42"/>
        <v>10</v>
      </c>
      <c r="J558" s="1" t="s">
        <v>243</v>
      </c>
      <c r="K558" s="83">
        <v>3663605</v>
      </c>
      <c r="L558" s="52">
        <v>1</v>
      </c>
      <c r="M558" s="46">
        <v>34000</v>
      </c>
      <c r="N558" s="48">
        <f t="shared" si="43"/>
        <v>34000</v>
      </c>
      <c r="O558" s="45" t="s">
        <v>138</v>
      </c>
      <c r="P558" s="45" t="s">
        <v>700</v>
      </c>
      <c r="Q558" s="1" t="s">
        <v>658</v>
      </c>
    </row>
    <row r="559" spans="1:18">
      <c r="A559" s="17">
        <v>36</v>
      </c>
      <c r="B559" s="135">
        <v>50103</v>
      </c>
      <c r="C559" s="17">
        <f t="shared" si="41"/>
        <v>5</v>
      </c>
      <c r="D559" s="14" t="str">
        <f>+VLOOKUP(C559,EstructuraCostos!$A$5:$B$146,2)</f>
        <v>Generales</v>
      </c>
      <c r="E559" s="21">
        <f t="shared" si="44"/>
        <v>50103</v>
      </c>
      <c r="F559" s="17" t="str">
        <f>+IF(C559&gt;2,VLOOKUP(C559,EstructuraCostos!$A$65:$B$170,2),VLOOKUP(E559,EstructuraCostos!$A$5:$B$60,2))</f>
        <v>Generales</v>
      </c>
      <c r="G559" s="17" t="str">
        <f>+VLOOKUP(B559,EstructuraCostos!$B$5:$C$146,2)</f>
        <v xml:space="preserve">Mantenimiento Cercos </v>
      </c>
      <c r="H559" s="58">
        <v>43531</v>
      </c>
      <c r="I559" s="17">
        <f t="shared" si="42"/>
        <v>10</v>
      </c>
      <c r="J559" s="45" t="s">
        <v>245</v>
      </c>
      <c r="K559" s="51">
        <v>1023702269</v>
      </c>
      <c r="L559" s="52">
        <v>1</v>
      </c>
      <c r="M559" s="46">
        <v>38000</v>
      </c>
      <c r="N559" s="48">
        <f t="shared" si="43"/>
        <v>38000</v>
      </c>
      <c r="O559" s="45" t="s">
        <v>138</v>
      </c>
      <c r="P559" s="45" t="s">
        <v>700</v>
      </c>
      <c r="Q559" s="1" t="s">
        <v>658</v>
      </c>
    </row>
    <row r="560" spans="1:18">
      <c r="A560" s="17">
        <v>37</v>
      </c>
      <c r="B560" s="135">
        <v>50103</v>
      </c>
      <c r="C560" s="17">
        <f t="shared" si="41"/>
        <v>5</v>
      </c>
      <c r="D560" s="14" t="str">
        <f>+VLOOKUP(C560,EstructuraCostos!$A$5:$B$146,2)</f>
        <v>Generales</v>
      </c>
      <c r="E560" s="21">
        <f t="shared" si="44"/>
        <v>50103</v>
      </c>
      <c r="F560" s="17" t="str">
        <f>+IF(C560&gt;2,VLOOKUP(C560,EstructuraCostos!$A$65:$B$170,2),VLOOKUP(E560,EstructuraCostos!$A$5:$B$60,2))</f>
        <v>Generales</v>
      </c>
      <c r="G560" s="17" t="str">
        <f>+VLOOKUP(B560,EstructuraCostos!$B$5:$C$146,2)</f>
        <v xml:space="preserve">Mantenimiento Cercos </v>
      </c>
      <c r="H560" s="58">
        <v>43531</v>
      </c>
      <c r="I560" s="17">
        <f t="shared" si="42"/>
        <v>10</v>
      </c>
      <c r="J560" s="45" t="s">
        <v>246</v>
      </c>
      <c r="K560" s="51">
        <v>1097399254</v>
      </c>
      <c r="L560" s="52">
        <v>1</v>
      </c>
      <c r="M560" s="46">
        <v>34000</v>
      </c>
      <c r="N560" s="48">
        <f t="shared" si="43"/>
        <v>34000</v>
      </c>
      <c r="O560" s="45" t="s">
        <v>138</v>
      </c>
      <c r="P560" s="45" t="s">
        <v>700</v>
      </c>
      <c r="Q560" s="1" t="s">
        <v>658</v>
      </c>
    </row>
    <row r="561" spans="1:18">
      <c r="A561" s="17">
        <v>38</v>
      </c>
      <c r="B561" s="135">
        <v>10501</v>
      </c>
      <c r="C561" s="17">
        <f t="shared" si="41"/>
        <v>1</v>
      </c>
      <c r="D561" s="14" t="str">
        <f>+VLOOKUP(C561,EstructuraCostos!$A$5:$B$146,2)</f>
        <v>Levante_y_Ceba</v>
      </c>
      <c r="E561" s="21">
        <f t="shared" si="44"/>
        <v>10500</v>
      </c>
      <c r="F561" s="17" t="str">
        <f>+IF(C561&gt;2,VLOOKUP(C561,EstructuraCostos!$A$65:$B$170,2),VLOOKUP(E561,EstructuraCostos!$A$5:$B$60,2))</f>
        <v>Movimiento_de_Ganado1</v>
      </c>
      <c r="G561" s="17" t="str">
        <f>+VLOOKUP(B561,EstructuraCostos!$B$5:$C$146,2)</f>
        <v>Manejo de Ganados</v>
      </c>
      <c r="H561" s="58">
        <v>43531</v>
      </c>
      <c r="I561" s="17">
        <f t="shared" si="42"/>
        <v>10</v>
      </c>
      <c r="J561" s="45" t="s">
        <v>417</v>
      </c>
      <c r="K561" s="143">
        <v>1097720182</v>
      </c>
      <c r="L561" s="52">
        <v>1</v>
      </c>
      <c r="M561" s="46">
        <v>38000</v>
      </c>
      <c r="N561" s="48">
        <f t="shared" si="43"/>
        <v>38000</v>
      </c>
      <c r="O561" s="45" t="s">
        <v>252</v>
      </c>
      <c r="P561" s="45" t="s">
        <v>128</v>
      </c>
    </row>
    <row r="562" spans="1:18">
      <c r="A562" s="17">
        <v>39</v>
      </c>
      <c r="B562" s="135">
        <v>10104</v>
      </c>
      <c r="C562" s="17">
        <f t="shared" si="41"/>
        <v>1</v>
      </c>
      <c r="D562" s="14" t="str">
        <f>+VLOOKUP(C562,EstructuraCostos!$A$5:$B$146,2)</f>
        <v>Levante_y_Ceba</v>
      </c>
      <c r="E562" s="21">
        <f t="shared" si="44"/>
        <v>10100</v>
      </c>
      <c r="F562" s="17" t="str">
        <f>+IF(C562&gt;2,VLOOKUP(C562,EstructuraCostos!$A$65:$B$170,2),VLOOKUP(E562,EstructuraCostos!$A$5:$B$60,2))</f>
        <v>Manejo_de_Suelos_y_ Praderas1</v>
      </c>
      <c r="G562" s="17" t="str">
        <f>+VLOOKUP(B562,EstructuraCostos!$B$5:$C$146,2)</f>
        <v>Fumigacion Herbicida</v>
      </c>
      <c r="H562" s="58">
        <v>43531</v>
      </c>
      <c r="I562" s="17">
        <f t="shared" si="42"/>
        <v>10</v>
      </c>
      <c r="J562" s="45" t="s">
        <v>456</v>
      </c>
      <c r="K562" s="51">
        <v>1097728610</v>
      </c>
      <c r="L562" s="52">
        <v>1</v>
      </c>
      <c r="M562" s="46">
        <v>34000</v>
      </c>
      <c r="N562" s="48">
        <f t="shared" si="43"/>
        <v>34000</v>
      </c>
      <c r="O562" s="45" t="s">
        <v>659</v>
      </c>
      <c r="Q562" s="1" t="s">
        <v>132</v>
      </c>
      <c r="R562" s="137" t="s">
        <v>540</v>
      </c>
    </row>
    <row r="563" spans="1:18">
      <c r="A563" s="17">
        <v>40</v>
      </c>
      <c r="C563" s="17">
        <f t="shared" si="41"/>
        <v>0</v>
      </c>
      <c r="D563" s="14" t="e">
        <f>+VLOOKUP(C563,EstructuraCostos!$A$5:$B$146,2)</f>
        <v>#N/A</v>
      </c>
      <c r="E563" s="21">
        <f t="shared" si="44"/>
        <v>0</v>
      </c>
      <c r="F563" s="17" t="e">
        <f>+IF(C563&gt;2,VLOOKUP(C563,EstructuraCostos!$A$65:$B$170,2),VLOOKUP(E563,EstructuraCostos!$A$5:$B$60,2))</f>
        <v>#N/A</v>
      </c>
      <c r="G563" s="17" t="e">
        <f>+VLOOKUP(B563,EstructuraCostos!$B$5:$C$146,2)</f>
        <v>#N/A</v>
      </c>
      <c r="H563" s="58">
        <v>43531</v>
      </c>
      <c r="I563" s="17">
        <f t="shared" si="42"/>
        <v>10</v>
      </c>
      <c r="J563" s="45" t="s">
        <v>260</v>
      </c>
      <c r="M563" s="186" t="s">
        <v>261</v>
      </c>
      <c r="N563" s="48"/>
      <c r="P563" s="45" t="s">
        <v>596</v>
      </c>
      <c r="Q563" s="1" t="s">
        <v>130</v>
      </c>
    </row>
    <row r="564" spans="1:18">
      <c r="A564" s="17">
        <v>41</v>
      </c>
      <c r="C564" s="17">
        <f t="shared" si="41"/>
        <v>0</v>
      </c>
      <c r="D564" s="14" t="e">
        <f>+VLOOKUP(C564,EstructuraCostos!$A$5:$B$146,2)</f>
        <v>#N/A</v>
      </c>
      <c r="E564" s="21">
        <f t="shared" si="44"/>
        <v>0</v>
      </c>
      <c r="F564" s="17" t="e">
        <f>+IF(C564&gt;2,VLOOKUP(C564,EstructuraCostos!$A$65:$B$170,2),VLOOKUP(E564,EstructuraCostos!$A$5:$B$60,2))</f>
        <v>#N/A</v>
      </c>
      <c r="G564" s="17" t="e">
        <f>+VLOOKUP(B564,EstructuraCostos!$B$5:$C$146,2)</f>
        <v>#N/A</v>
      </c>
      <c r="H564" s="58">
        <v>43531</v>
      </c>
      <c r="I564" s="17">
        <f t="shared" si="42"/>
        <v>10</v>
      </c>
      <c r="J564" s="45" t="s">
        <v>260</v>
      </c>
      <c r="K564" s="275"/>
      <c r="M564" s="186" t="s">
        <v>261</v>
      </c>
      <c r="N564" s="48"/>
      <c r="O564" s="45" t="s">
        <v>659</v>
      </c>
      <c r="Q564" s="1" t="s">
        <v>132</v>
      </c>
      <c r="R564" s="137" t="s">
        <v>540</v>
      </c>
    </row>
    <row r="565" spans="1:18">
      <c r="A565" s="17">
        <v>42</v>
      </c>
      <c r="B565" s="135">
        <v>10101</v>
      </c>
      <c r="C565" s="17">
        <f t="shared" si="41"/>
        <v>1</v>
      </c>
      <c r="D565" s="14" t="str">
        <f>+VLOOKUP(C565,EstructuraCostos!$A$5:$B$146,2)</f>
        <v>Levante_y_Ceba</v>
      </c>
      <c r="E565" s="21">
        <f t="shared" si="44"/>
        <v>10100</v>
      </c>
      <c r="F565" s="17" t="str">
        <f>+IF(C565&gt;2,VLOOKUP(C565,EstructuraCostos!$A$65:$B$170,2),VLOOKUP(E565,EstructuraCostos!$A$5:$B$60,2))</f>
        <v>Manejo_de_Suelos_y_ Praderas1</v>
      </c>
      <c r="G565" s="17" t="str">
        <f>+VLOOKUP(B565,EstructuraCostos!$B$5:$C$146,2)</f>
        <v>Fumigacion Matamalezas</v>
      </c>
      <c r="H565" s="58">
        <v>43532</v>
      </c>
      <c r="I565" s="17">
        <f t="shared" si="42"/>
        <v>10</v>
      </c>
      <c r="J565" s="84" t="s">
        <v>241</v>
      </c>
      <c r="K565" s="143">
        <v>4736932</v>
      </c>
      <c r="L565" s="52">
        <v>1</v>
      </c>
      <c r="M565" s="46">
        <v>34000</v>
      </c>
      <c r="N565" s="48">
        <f t="shared" si="43"/>
        <v>34000</v>
      </c>
      <c r="O565" s="45" t="s">
        <v>597</v>
      </c>
      <c r="P565" s="45" t="s">
        <v>596</v>
      </c>
      <c r="Q565" s="1" t="s">
        <v>130</v>
      </c>
      <c r="R565" s="137" t="s">
        <v>716</v>
      </c>
    </row>
    <row r="566" spans="1:18">
      <c r="A566" s="17">
        <v>43</v>
      </c>
      <c r="B566" s="135">
        <v>10104</v>
      </c>
      <c r="C566" s="17">
        <f t="shared" si="41"/>
        <v>1</v>
      </c>
      <c r="D566" s="14" t="str">
        <f>+VLOOKUP(C566,EstructuraCostos!$A$5:$B$146,2)</f>
        <v>Levante_y_Ceba</v>
      </c>
      <c r="E566" s="21">
        <f t="shared" si="44"/>
        <v>10100</v>
      </c>
      <c r="F566" s="17" t="str">
        <f>+IF(C566&gt;2,VLOOKUP(C566,EstructuraCostos!$A$65:$B$170,2),VLOOKUP(E566,EstructuraCostos!$A$5:$B$60,2))</f>
        <v>Manejo_de_Suelos_y_ Praderas1</v>
      </c>
      <c r="G566" s="17" t="str">
        <f>+VLOOKUP(B566,EstructuraCostos!$B$5:$C$146,2)</f>
        <v>Fumigacion Herbicida</v>
      </c>
      <c r="H566" s="58">
        <v>43532</v>
      </c>
      <c r="I566" s="17">
        <f t="shared" si="42"/>
        <v>10</v>
      </c>
      <c r="J566" s="84" t="s">
        <v>242</v>
      </c>
      <c r="K566" s="83">
        <v>4335739</v>
      </c>
      <c r="L566" s="52">
        <v>1</v>
      </c>
      <c r="M566" s="46">
        <v>34000</v>
      </c>
      <c r="N566" s="48">
        <f t="shared" si="43"/>
        <v>34000</v>
      </c>
      <c r="O566" s="45" t="s">
        <v>714</v>
      </c>
      <c r="P566" s="45" t="s">
        <v>127</v>
      </c>
      <c r="Q566" s="1" t="s">
        <v>132</v>
      </c>
      <c r="R566" s="137" t="s">
        <v>702</v>
      </c>
    </row>
    <row r="567" spans="1:18">
      <c r="A567" s="17">
        <v>44</v>
      </c>
      <c r="B567" s="135">
        <v>50103</v>
      </c>
      <c r="C567" s="17">
        <f t="shared" si="41"/>
        <v>5</v>
      </c>
      <c r="D567" s="14" t="str">
        <f>+VLOOKUP(C567,EstructuraCostos!$A$5:$B$146,2)</f>
        <v>Generales</v>
      </c>
      <c r="E567" s="21">
        <f t="shared" si="44"/>
        <v>50103</v>
      </c>
      <c r="F567" s="17" t="str">
        <f>+IF(C567&gt;2,VLOOKUP(C567,EstructuraCostos!$A$65:$B$170,2),VLOOKUP(E567,EstructuraCostos!$A$5:$B$60,2))</f>
        <v>Generales</v>
      </c>
      <c r="G567" s="17" t="str">
        <f>+VLOOKUP(B567,EstructuraCostos!$B$5:$C$146,2)</f>
        <v xml:space="preserve">Mantenimiento Cercos </v>
      </c>
      <c r="H567" s="58">
        <v>43532</v>
      </c>
      <c r="I567" s="17">
        <f t="shared" si="42"/>
        <v>10</v>
      </c>
      <c r="J567" s="1" t="s">
        <v>243</v>
      </c>
      <c r="K567" s="83">
        <v>3663605</v>
      </c>
      <c r="L567" s="52">
        <v>1</v>
      </c>
      <c r="M567" s="46">
        <v>34000</v>
      </c>
      <c r="N567" s="48">
        <f t="shared" si="43"/>
        <v>34000</v>
      </c>
      <c r="O567" s="45" t="s">
        <v>138</v>
      </c>
      <c r="P567" s="45" t="s">
        <v>444</v>
      </c>
    </row>
    <row r="568" spans="1:18">
      <c r="A568" s="17">
        <v>45</v>
      </c>
      <c r="B568" s="135">
        <v>10501</v>
      </c>
      <c r="C568" s="17">
        <f t="shared" si="41"/>
        <v>1</v>
      </c>
      <c r="D568" s="14" t="str">
        <f>+VLOOKUP(C568,EstructuraCostos!$A$5:$B$146,2)</f>
        <v>Levante_y_Ceba</v>
      </c>
      <c r="E568" s="21">
        <f t="shared" si="44"/>
        <v>10500</v>
      </c>
      <c r="F568" s="17" t="str">
        <f>+IF(C568&gt;2,VLOOKUP(C568,EstructuraCostos!$A$65:$B$170,2),VLOOKUP(E568,EstructuraCostos!$A$5:$B$60,2))</f>
        <v>Movimiento_de_Ganado1</v>
      </c>
      <c r="G568" s="17" t="str">
        <f>+VLOOKUP(B568,EstructuraCostos!$B$5:$C$146,2)</f>
        <v>Manejo de Ganados</v>
      </c>
      <c r="H568" s="58">
        <v>43532</v>
      </c>
      <c r="I568" s="17">
        <f t="shared" si="42"/>
        <v>10</v>
      </c>
      <c r="J568" s="45" t="s">
        <v>245</v>
      </c>
      <c r="K568" s="51">
        <v>1023702269</v>
      </c>
      <c r="L568" s="52">
        <v>1</v>
      </c>
      <c r="M568" s="46">
        <v>38000</v>
      </c>
      <c r="N568" s="48">
        <f t="shared" si="43"/>
        <v>38000</v>
      </c>
      <c r="O568" s="45" t="s">
        <v>126</v>
      </c>
      <c r="P568" s="45" t="s">
        <v>128</v>
      </c>
    </row>
    <row r="569" spans="1:18">
      <c r="A569" s="17">
        <v>46</v>
      </c>
      <c r="B569" s="135">
        <v>50103</v>
      </c>
      <c r="C569" s="17">
        <f t="shared" si="41"/>
        <v>5</v>
      </c>
      <c r="D569" s="14" t="str">
        <f>+VLOOKUP(C569,EstructuraCostos!$A$5:$B$146,2)</f>
        <v>Generales</v>
      </c>
      <c r="E569" s="21">
        <f t="shared" si="44"/>
        <v>50103</v>
      </c>
      <c r="F569" s="17" t="str">
        <f>+IF(C569&gt;2,VLOOKUP(C569,EstructuraCostos!$A$65:$B$170,2),VLOOKUP(E569,EstructuraCostos!$A$5:$B$60,2))</f>
        <v>Generales</v>
      </c>
      <c r="G569" s="17" t="str">
        <f>+VLOOKUP(B569,EstructuraCostos!$B$5:$C$146,2)</f>
        <v xml:space="preserve">Mantenimiento Cercos </v>
      </c>
      <c r="H569" s="58">
        <v>43532</v>
      </c>
      <c r="I569" s="17">
        <f t="shared" si="42"/>
        <v>10</v>
      </c>
      <c r="J569" s="45" t="s">
        <v>246</v>
      </c>
      <c r="K569" s="51">
        <v>1097399254</v>
      </c>
      <c r="L569" s="52">
        <v>1</v>
      </c>
      <c r="M569" s="46">
        <v>34000</v>
      </c>
      <c r="N569" s="48">
        <f t="shared" si="43"/>
        <v>34000</v>
      </c>
      <c r="O569" s="45" t="s">
        <v>138</v>
      </c>
      <c r="P569" s="45" t="s">
        <v>484</v>
      </c>
    </row>
    <row r="570" spans="1:18">
      <c r="A570" s="17">
        <v>47</v>
      </c>
      <c r="B570" s="135">
        <v>10501</v>
      </c>
      <c r="C570" s="17">
        <f t="shared" si="41"/>
        <v>1</v>
      </c>
      <c r="D570" s="14" t="str">
        <f>+VLOOKUP(C570,EstructuraCostos!$A$5:$B$146,2)</f>
        <v>Levante_y_Ceba</v>
      </c>
      <c r="E570" s="21">
        <f t="shared" si="44"/>
        <v>10500</v>
      </c>
      <c r="F570" s="17" t="str">
        <f>+IF(C570&gt;2,VLOOKUP(C570,EstructuraCostos!$A$65:$B$170,2),VLOOKUP(E570,EstructuraCostos!$A$5:$B$60,2))</f>
        <v>Movimiento_de_Ganado1</v>
      </c>
      <c r="G570" s="17" t="str">
        <f>+VLOOKUP(B570,EstructuraCostos!$B$5:$C$146,2)</f>
        <v>Manejo de Ganados</v>
      </c>
      <c r="H570" s="58">
        <v>43532</v>
      </c>
      <c r="I570" s="17">
        <f t="shared" si="42"/>
        <v>10</v>
      </c>
      <c r="J570" s="45" t="s">
        <v>417</v>
      </c>
      <c r="K570" s="143">
        <v>1097720182</v>
      </c>
      <c r="L570" s="52">
        <v>1</v>
      </c>
      <c r="M570" s="46">
        <v>38000</v>
      </c>
      <c r="N570" s="48">
        <f t="shared" si="43"/>
        <v>38000</v>
      </c>
      <c r="O570" s="45" t="s">
        <v>252</v>
      </c>
      <c r="P570" s="45" t="s">
        <v>128</v>
      </c>
    </row>
    <row r="571" spans="1:18">
      <c r="A571" s="17">
        <v>48</v>
      </c>
      <c r="B571" s="135">
        <v>80108</v>
      </c>
      <c r="C571" s="17">
        <f t="shared" si="41"/>
        <v>8</v>
      </c>
      <c r="D571" s="14" t="str">
        <f>+VLOOKUP(C571,EstructuraCostos!$A$5:$B$146,2)</f>
        <v>Inversion</v>
      </c>
      <c r="E571" s="21">
        <f t="shared" si="44"/>
        <v>80108</v>
      </c>
      <c r="F571" s="17" t="str">
        <f>+IF(C571&gt;2,VLOOKUP(C571,EstructuraCostos!$A$65:$B$170,2),VLOOKUP(E571,EstructuraCostos!$A$5:$B$60,2))</f>
        <v>Inversion</v>
      </c>
      <c r="G571" s="17" t="str">
        <f>+VLOOKUP(B571,EstructuraCostos!$B$5:$C$146,2)</f>
        <v>Establecimiento de Nuevas Praderas</v>
      </c>
      <c r="H571" s="58">
        <v>43532</v>
      </c>
      <c r="I571" s="17">
        <f t="shared" si="42"/>
        <v>10</v>
      </c>
      <c r="J571" s="45" t="s">
        <v>456</v>
      </c>
      <c r="K571" s="51">
        <v>1097728610</v>
      </c>
      <c r="L571" s="52">
        <v>1</v>
      </c>
      <c r="M571" s="46">
        <v>34000</v>
      </c>
      <c r="N571" s="48">
        <f t="shared" si="43"/>
        <v>34000</v>
      </c>
      <c r="O571" s="45" t="s">
        <v>659</v>
      </c>
      <c r="P571" s="45" t="s">
        <v>596</v>
      </c>
      <c r="Q571" s="1" t="s">
        <v>132</v>
      </c>
      <c r="R571" s="137" t="s">
        <v>719</v>
      </c>
    </row>
    <row r="572" spans="1:18">
      <c r="A572" s="17">
        <v>49</v>
      </c>
      <c r="B572" s="135">
        <v>90101</v>
      </c>
      <c r="C572" s="17">
        <f t="shared" si="41"/>
        <v>9</v>
      </c>
      <c r="E572" s="21">
        <f t="shared" si="44"/>
        <v>90101</v>
      </c>
      <c r="F572" s="17"/>
      <c r="G572" s="17" t="str">
        <f>+VLOOKUP(B572,EstructuraCostos!$B$5:$C$146,2)</f>
        <v>Salarios</v>
      </c>
      <c r="H572" s="58">
        <v>43532</v>
      </c>
      <c r="I572" s="17">
        <f t="shared" si="42"/>
        <v>10</v>
      </c>
      <c r="J572" s="45" t="s">
        <v>555</v>
      </c>
      <c r="L572" s="52">
        <v>0.5</v>
      </c>
      <c r="M572" s="46">
        <v>40000</v>
      </c>
      <c r="N572" s="48">
        <f t="shared" si="43"/>
        <v>20000</v>
      </c>
      <c r="O572" s="45" t="s">
        <v>153</v>
      </c>
      <c r="P572" s="45" t="s">
        <v>147</v>
      </c>
    </row>
    <row r="573" spans="1:18">
      <c r="A573" s="17">
        <v>50</v>
      </c>
      <c r="C573" s="17">
        <f t="shared" si="41"/>
        <v>0</v>
      </c>
      <c r="D573" s="14" t="e">
        <f>+VLOOKUP(C573,EstructuraCostos!$A$5:$B$146,2)</f>
        <v>#N/A</v>
      </c>
      <c r="E573" s="21">
        <f t="shared" si="44"/>
        <v>0</v>
      </c>
      <c r="F573" s="17" t="e">
        <f>+IF(C573&gt;2,VLOOKUP(C573,EstructuraCostos!$A$65:$B$170,2),VLOOKUP(E573,EstructuraCostos!$A$5:$B$60,2))</f>
        <v>#N/A</v>
      </c>
      <c r="G573" s="17" t="e">
        <f>+VLOOKUP(B573,EstructuraCostos!$B$5:$C$146,2)</f>
        <v>#N/A</v>
      </c>
      <c r="H573" s="58">
        <v>43533</v>
      </c>
      <c r="I573" s="17">
        <f t="shared" si="42"/>
        <v>10</v>
      </c>
      <c r="J573" s="45" t="s">
        <v>260</v>
      </c>
      <c r="M573" s="186" t="s">
        <v>261</v>
      </c>
      <c r="N573" s="48"/>
      <c r="O573" s="45" t="s">
        <v>714</v>
      </c>
      <c r="P573" s="45" t="s">
        <v>127</v>
      </c>
      <c r="Q573" s="1" t="s">
        <v>132</v>
      </c>
      <c r="R573" s="137" t="s">
        <v>702</v>
      </c>
    </row>
    <row r="574" spans="1:18">
      <c r="A574" s="17">
        <v>51</v>
      </c>
      <c r="C574" s="17">
        <f t="shared" si="41"/>
        <v>0</v>
      </c>
      <c r="D574" s="14" t="e">
        <f>+VLOOKUP(C574,EstructuraCostos!$A$5:$B$146,2)</f>
        <v>#N/A</v>
      </c>
      <c r="E574" s="21">
        <f t="shared" si="44"/>
        <v>0</v>
      </c>
      <c r="F574" s="17" t="e">
        <f>+IF(C574&gt;2,VLOOKUP(C574,EstructuraCostos!$A$65:$B$170,2),VLOOKUP(E574,EstructuraCostos!$A$5:$B$60,2))</f>
        <v>#N/A</v>
      </c>
      <c r="G574" s="17" t="e">
        <f>+VLOOKUP(B574,EstructuraCostos!$B$5:$C$146,2)</f>
        <v>#N/A</v>
      </c>
      <c r="H574" s="58">
        <v>43533</v>
      </c>
      <c r="I574" s="17">
        <f t="shared" si="42"/>
        <v>10</v>
      </c>
      <c r="J574" s="45" t="s">
        <v>260</v>
      </c>
      <c r="K574" s="275"/>
      <c r="M574" s="186" t="s">
        <v>261</v>
      </c>
      <c r="N574" s="48"/>
      <c r="O574" s="45" t="s">
        <v>597</v>
      </c>
      <c r="P574" s="45" t="s">
        <v>596</v>
      </c>
      <c r="Q574" s="1" t="s">
        <v>130</v>
      </c>
      <c r="R574" s="137" t="s">
        <v>131</v>
      </c>
    </row>
    <row r="575" spans="1:18">
      <c r="A575" s="17">
        <v>52</v>
      </c>
      <c r="C575" s="17"/>
      <c r="F575" s="17"/>
      <c r="G575" s="17" t="e">
        <f>+VLOOKUP(B575,EstructuraCostos!$B$5:$C$146,2)</f>
        <v>#N/A</v>
      </c>
      <c r="H575" s="58">
        <v>43533</v>
      </c>
      <c r="I575" s="17">
        <f t="shared" si="42"/>
        <v>10</v>
      </c>
      <c r="J575" s="45" t="s">
        <v>260</v>
      </c>
      <c r="K575" s="275"/>
      <c r="M575" s="186" t="s">
        <v>261</v>
      </c>
      <c r="N575" s="48"/>
      <c r="O575" s="45" t="s">
        <v>659</v>
      </c>
      <c r="P575" s="45" t="s">
        <v>596</v>
      </c>
      <c r="Q575" s="1" t="s">
        <v>132</v>
      </c>
      <c r="R575" s="137" t="s">
        <v>719</v>
      </c>
    </row>
    <row r="576" spans="1:18">
      <c r="A576" s="17">
        <v>53</v>
      </c>
      <c r="B576" s="135">
        <v>10101</v>
      </c>
      <c r="C576" s="17">
        <f t="shared" si="41"/>
        <v>1</v>
      </c>
      <c r="D576" s="14" t="str">
        <f>+VLOOKUP(C576,EstructuraCostos!$A$5:$B$146,2)</f>
        <v>Levante_y_Ceba</v>
      </c>
      <c r="E576" s="21">
        <f t="shared" si="44"/>
        <v>10100</v>
      </c>
      <c r="F576" s="17" t="str">
        <f>+IF(C576&gt;2,VLOOKUP(C576,EstructuraCostos!$A$65:$B$170,2),VLOOKUP(E576,EstructuraCostos!$A$5:$B$60,2))</f>
        <v>Manejo_de_Suelos_y_ Praderas1</v>
      </c>
      <c r="G576" s="17" t="str">
        <f>+VLOOKUP(B576,EstructuraCostos!$B$5:$C$146,2)</f>
        <v>Fumigacion Matamalezas</v>
      </c>
      <c r="H576" s="58">
        <v>43533</v>
      </c>
      <c r="I576" s="17">
        <f t="shared" si="42"/>
        <v>10</v>
      </c>
      <c r="J576" s="84" t="s">
        <v>241</v>
      </c>
      <c r="K576" s="143">
        <v>4736932</v>
      </c>
      <c r="L576" s="52">
        <v>1</v>
      </c>
      <c r="M576" s="46">
        <v>34000</v>
      </c>
      <c r="N576" s="48">
        <f t="shared" si="43"/>
        <v>34000</v>
      </c>
      <c r="O576" s="45" t="s">
        <v>717</v>
      </c>
      <c r="P576" s="45" t="s">
        <v>775</v>
      </c>
      <c r="Q576" s="1" t="s">
        <v>130</v>
      </c>
      <c r="R576" s="137" t="s">
        <v>131</v>
      </c>
    </row>
    <row r="577" spans="1:18">
      <c r="A577" s="17">
        <v>54</v>
      </c>
      <c r="B577" s="135">
        <v>10104</v>
      </c>
      <c r="C577" s="17">
        <f t="shared" si="41"/>
        <v>1</v>
      </c>
      <c r="D577" s="14" t="str">
        <f>+VLOOKUP(C577,EstructuraCostos!$A$5:$B$146,2)</f>
        <v>Levante_y_Ceba</v>
      </c>
      <c r="E577" s="21">
        <f t="shared" si="44"/>
        <v>10100</v>
      </c>
      <c r="F577" s="17" t="str">
        <f>+IF(C577&gt;2,VLOOKUP(C577,EstructuraCostos!$A$65:$B$170,2),VLOOKUP(E577,EstructuraCostos!$A$5:$B$60,2))</f>
        <v>Manejo_de_Suelos_y_ Praderas1</v>
      </c>
      <c r="G577" s="17" t="str">
        <f>+VLOOKUP(B577,EstructuraCostos!$B$5:$C$146,2)</f>
        <v>Fumigacion Herbicida</v>
      </c>
      <c r="H577" s="58">
        <v>43533</v>
      </c>
      <c r="I577" s="17">
        <f t="shared" si="42"/>
        <v>10</v>
      </c>
      <c r="J577" s="84" t="s">
        <v>242</v>
      </c>
      <c r="K577" s="83">
        <v>4335739</v>
      </c>
      <c r="L577" s="52">
        <v>1</v>
      </c>
      <c r="M577" s="46">
        <v>34000</v>
      </c>
      <c r="N577" s="48">
        <f t="shared" si="43"/>
        <v>34000</v>
      </c>
      <c r="O577" s="45" t="s">
        <v>714</v>
      </c>
      <c r="P577" s="45" t="s">
        <v>438</v>
      </c>
      <c r="Q577" s="1" t="s">
        <v>132</v>
      </c>
      <c r="R577" s="137" t="s">
        <v>702</v>
      </c>
    </row>
    <row r="578" spans="1:18">
      <c r="A578" s="17">
        <v>55</v>
      </c>
      <c r="B578" s="135">
        <v>50103</v>
      </c>
      <c r="C578" s="17">
        <f t="shared" si="41"/>
        <v>5</v>
      </c>
      <c r="D578" s="14" t="str">
        <f>+VLOOKUP(C578,EstructuraCostos!$A$5:$B$146,2)</f>
        <v>Generales</v>
      </c>
      <c r="E578" s="21">
        <f t="shared" si="44"/>
        <v>50103</v>
      </c>
      <c r="F578" s="17" t="str">
        <f>+IF(C578&gt;2,VLOOKUP(C578,EstructuraCostos!$A$65:$B$170,2),VLOOKUP(E578,EstructuraCostos!$A$5:$B$60,2))</f>
        <v>Generales</v>
      </c>
      <c r="G578" s="17" t="str">
        <f>+VLOOKUP(B578,EstructuraCostos!$B$5:$C$146,2)</f>
        <v xml:space="preserve">Mantenimiento Cercos </v>
      </c>
      <c r="H578" s="58">
        <v>43533</v>
      </c>
      <c r="I578" s="17">
        <f t="shared" si="42"/>
        <v>10</v>
      </c>
      <c r="J578" s="1" t="s">
        <v>243</v>
      </c>
      <c r="K578" s="83">
        <v>3663605</v>
      </c>
      <c r="L578" s="52">
        <v>1</v>
      </c>
      <c r="M578" s="46">
        <v>34000</v>
      </c>
      <c r="N578" s="48">
        <f t="shared" si="43"/>
        <v>34000</v>
      </c>
      <c r="O578" s="45" t="s">
        <v>138</v>
      </c>
      <c r="P578" s="45" t="s">
        <v>310</v>
      </c>
    </row>
    <row r="579" spans="1:18">
      <c r="A579" s="17">
        <v>56</v>
      </c>
      <c r="B579" s="135">
        <v>10501</v>
      </c>
      <c r="C579" s="17">
        <f t="shared" si="41"/>
        <v>1</v>
      </c>
      <c r="D579" s="14" t="str">
        <f>+VLOOKUP(C579,EstructuraCostos!$A$5:$B$146,2)</f>
        <v>Levante_y_Ceba</v>
      </c>
      <c r="E579" s="21">
        <f t="shared" si="44"/>
        <v>10500</v>
      </c>
      <c r="F579" s="17" t="str">
        <f>+IF(C579&gt;2,VLOOKUP(C579,EstructuraCostos!$A$65:$B$170,2),VLOOKUP(E579,EstructuraCostos!$A$5:$B$60,2))</f>
        <v>Movimiento_de_Ganado1</v>
      </c>
      <c r="G579" s="17" t="str">
        <f>+VLOOKUP(B579,EstructuraCostos!$B$5:$C$146,2)</f>
        <v>Manejo de Ganados</v>
      </c>
      <c r="H579" s="58">
        <v>43533</v>
      </c>
      <c r="I579" s="17">
        <f t="shared" si="42"/>
        <v>10</v>
      </c>
      <c r="J579" s="45" t="s">
        <v>245</v>
      </c>
      <c r="K579" s="51">
        <v>1023702269</v>
      </c>
      <c r="L579" s="52">
        <v>1</v>
      </c>
      <c r="M579" s="46">
        <v>38000</v>
      </c>
      <c r="N579" s="48">
        <f t="shared" si="43"/>
        <v>38000</v>
      </c>
      <c r="O579" s="45" t="s">
        <v>126</v>
      </c>
      <c r="P579" s="45" t="s">
        <v>128</v>
      </c>
    </row>
    <row r="580" spans="1:18">
      <c r="A580" s="17">
        <v>57</v>
      </c>
      <c r="B580" s="135">
        <v>50103</v>
      </c>
      <c r="C580" s="17">
        <f t="shared" si="41"/>
        <v>5</v>
      </c>
      <c r="D580" s="14" t="str">
        <f>+VLOOKUP(C580,EstructuraCostos!$A$5:$B$146,2)</f>
        <v>Generales</v>
      </c>
      <c r="E580" s="21">
        <f t="shared" si="44"/>
        <v>50103</v>
      </c>
      <c r="F580" s="17" t="str">
        <f>+IF(C580&gt;2,VLOOKUP(C580,EstructuraCostos!$A$65:$B$170,2),VLOOKUP(E580,EstructuraCostos!$A$5:$B$60,2))</f>
        <v>Generales</v>
      </c>
      <c r="G580" s="17" t="str">
        <f>+VLOOKUP(B580,EstructuraCostos!$B$5:$C$146,2)</f>
        <v xml:space="preserve">Mantenimiento Cercos </v>
      </c>
      <c r="H580" s="58">
        <v>43533</v>
      </c>
      <c r="I580" s="17">
        <f t="shared" si="42"/>
        <v>10</v>
      </c>
      <c r="J580" s="45" t="s">
        <v>246</v>
      </c>
      <c r="K580" s="51">
        <v>1097399254</v>
      </c>
      <c r="L580" s="52">
        <v>1</v>
      </c>
      <c r="M580" s="46">
        <v>34000</v>
      </c>
      <c r="N580" s="48">
        <f t="shared" si="43"/>
        <v>34000</v>
      </c>
      <c r="O580" s="45" t="s">
        <v>138</v>
      </c>
      <c r="P580" s="45" t="s">
        <v>585</v>
      </c>
    </row>
    <row r="581" spans="1:18">
      <c r="A581" s="17">
        <v>58</v>
      </c>
      <c r="B581" s="135">
        <v>10501</v>
      </c>
      <c r="C581" s="17">
        <f t="shared" si="41"/>
        <v>1</v>
      </c>
      <c r="D581" s="14" t="str">
        <f>+VLOOKUP(C581,EstructuraCostos!$A$5:$B$146,2)</f>
        <v>Levante_y_Ceba</v>
      </c>
      <c r="E581" s="21">
        <f t="shared" si="44"/>
        <v>10500</v>
      </c>
      <c r="F581" s="17" t="str">
        <f>+IF(C581&gt;2,VLOOKUP(C581,EstructuraCostos!$A$65:$B$170,2),VLOOKUP(E581,EstructuraCostos!$A$5:$B$60,2))</f>
        <v>Movimiento_de_Ganado1</v>
      </c>
      <c r="G581" s="17" t="str">
        <f>+VLOOKUP(B581,EstructuraCostos!$B$5:$C$146,2)</f>
        <v>Manejo de Ganados</v>
      </c>
      <c r="H581" s="58">
        <v>43533</v>
      </c>
      <c r="I581" s="17">
        <f t="shared" si="42"/>
        <v>10</v>
      </c>
      <c r="J581" s="45" t="s">
        <v>417</v>
      </c>
      <c r="K581" s="143">
        <v>1097720182</v>
      </c>
      <c r="L581" s="52">
        <v>1</v>
      </c>
      <c r="M581" s="46">
        <v>38000</v>
      </c>
      <c r="N581" s="48">
        <f t="shared" si="43"/>
        <v>38000</v>
      </c>
      <c r="O581" s="45" t="s">
        <v>125</v>
      </c>
      <c r="P581" s="45" t="s">
        <v>128</v>
      </c>
    </row>
    <row r="582" spans="1:18">
      <c r="A582" s="17">
        <v>59</v>
      </c>
      <c r="B582" s="135">
        <v>10104</v>
      </c>
      <c r="C582" s="17">
        <f t="shared" si="41"/>
        <v>1</v>
      </c>
      <c r="D582" s="14" t="str">
        <f>+VLOOKUP(C582,EstructuraCostos!$A$5:$B$146,2)</f>
        <v>Levante_y_Ceba</v>
      </c>
      <c r="E582" s="21">
        <f t="shared" si="44"/>
        <v>10100</v>
      </c>
      <c r="F582" s="17" t="str">
        <f>+IF(C582&gt;2,VLOOKUP(C582,EstructuraCostos!$A$65:$B$170,2),VLOOKUP(E582,EstructuraCostos!$A$5:$B$60,2))</f>
        <v>Manejo_de_Suelos_y_ Praderas1</v>
      </c>
      <c r="G582" s="17" t="str">
        <f>+VLOOKUP(B582,EstructuraCostos!$B$5:$C$146,2)</f>
        <v>Fumigacion Herbicida</v>
      </c>
      <c r="H582" s="58">
        <v>43533</v>
      </c>
      <c r="I582" s="17">
        <f t="shared" si="42"/>
        <v>10</v>
      </c>
      <c r="J582" s="45" t="s">
        <v>456</v>
      </c>
      <c r="K582" s="51">
        <v>1097728610</v>
      </c>
      <c r="L582" s="52">
        <v>1</v>
      </c>
      <c r="M582" s="46">
        <v>34000</v>
      </c>
      <c r="N582" s="48">
        <f t="shared" si="43"/>
        <v>34000</v>
      </c>
      <c r="P582" s="45" t="s">
        <v>718</v>
      </c>
    </row>
    <row r="583" spans="1:18">
      <c r="A583" s="17">
        <v>60</v>
      </c>
      <c r="C583" s="17"/>
      <c r="F583" s="17"/>
      <c r="G583" s="17" t="e">
        <f>+VLOOKUP(B583,EstructuraCostos!$B$5:$C$146,2)</f>
        <v>#N/A</v>
      </c>
      <c r="H583" s="58">
        <v>43533</v>
      </c>
      <c r="I583" s="17">
        <f>+WEEKNUM(H583,2)</f>
        <v>10</v>
      </c>
      <c r="J583" s="45" t="s">
        <v>435</v>
      </c>
      <c r="L583" s="52">
        <v>10</v>
      </c>
      <c r="M583" s="186" t="s">
        <v>124</v>
      </c>
      <c r="N583" s="48"/>
      <c r="P583" s="45" t="s">
        <v>227</v>
      </c>
    </row>
    <row r="584" spans="1:18">
      <c r="A584" s="17">
        <v>61</v>
      </c>
      <c r="C584" s="17">
        <f t="shared" si="41"/>
        <v>0</v>
      </c>
      <c r="D584" s="14" t="e">
        <f>+VLOOKUP(C584,EstructuraCostos!$A$5:$B$146,2)</f>
        <v>#N/A</v>
      </c>
      <c r="E584" s="21">
        <f t="shared" si="44"/>
        <v>0</v>
      </c>
      <c r="F584" s="17" t="e">
        <f>+IF(C584&gt;2,VLOOKUP(C584,EstructuraCostos!$A$65:$B$170,2),VLOOKUP(E584,EstructuraCostos!$A$5:$B$60,2))</f>
        <v>#N/A</v>
      </c>
      <c r="G584" s="17" t="e">
        <f>+VLOOKUP(B584,EstructuraCostos!$B$5:$C$146,2)</f>
        <v>#N/A</v>
      </c>
      <c r="H584" s="58">
        <v>43533</v>
      </c>
      <c r="I584" s="17">
        <f t="shared" si="42"/>
        <v>10</v>
      </c>
      <c r="J584" s="45" t="s">
        <v>260</v>
      </c>
      <c r="M584" s="186" t="s">
        <v>261</v>
      </c>
      <c r="N584" s="48"/>
      <c r="O584" s="45" t="s">
        <v>714</v>
      </c>
      <c r="P584" s="45" t="s">
        <v>438</v>
      </c>
      <c r="Q584" s="1" t="s">
        <v>132</v>
      </c>
      <c r="R584" s="137" t="s">
        <v>702</v>
      </c>
    </row>
    <row r="585" spans="1:18">
      <c r="A585" s="17">
        <v>62</v>
      </c>
      <c r="C585" s="17">
        <f t="shared" si="41"/>
        <v>0</v>
      </c>
      <c r="D585" s="14" t="e">
        <f>+VLOOKUP(C585,EstructuraCostos!$A$5:$B$146,2)</f>
        <v>#N/A</v>
      </c>
      <c r="E585" s="21">
        <f t="shared" si="44"/>
        <v>0</v>
      </c>
      <c r="F585" s="17" t="e">
        <f>+IF(C585&gt;2,VLOOKUP(C585,EstructuraCostos!$A$65:$B$170,2),VLOOKUP(E585,EstructuraCostos!$A$5:$B$60,2))</f>
        <v>#N/A</v>
      </c>
      <c r="G585" s="17" t="e">
        <f>+VLOOKUP(B585,EstructuraCostos!$B$5:$C$146,2)</f>
        <v>#N/A</v>
      </c>
      <c r="H585" s="58">
        <v>43533</v>
      </c>
      <c r="I585" s="17">
        <f t="shared" si="42"/>
        <v>10</v>
      </c>
      <c r="J585" s="45" t="s">
        <v>260</v>
      </c>
      <c r="K585" s="275"/>
      <c r="M585" s="186" t="s">
        <v>261</v>
      </c>
      <c r="N585" s="48"/>
    </row>
    <row r="586" spans="1:18">
      <c r="A586" s="17">
        <v>63</v>
      </c>
      <c r="B586" s="135">
        <v>10501</v>
      </c>
      <c r="C586" s="17">
        <f t="shared" si="41"/>
        <v>1</v>
      </c>
      <c r="D586" s="14" t="str">
        <f>+VLOOKUP(C586,EstructuraCostos!$A$5:$B$146,2)</f>
        <v>Levante_y_Ceba</v>
      </c>
      <c r="E586" s="21">
        <f t="shared" si="44"/>
        <v>10500</v>
      </c>
      <c r="F586" s="17" t="str">
        <f>+IF(C586&gt;2,VLOOKUP(C586,EstructuraCostos!$A$65:$B$170,2),VLOOKUP(E586,EstructuraCostos!$A$5:$B$60,2))</f>
        <v>Movimiento_de_Ganado1</v>
      </c>
      <c r="G586" s="17" t="str">
        <f>+VLOOKUP(B586,EstructuraCostos!$B$5:$C$146,2)</f>
        <v>Manejo de Ganados</v>
      </c>
      <c r="H586" s="58">
        <v>43534</v>
      </c>
      <c r="I586" s="17">
        <f t="shared" si="42"/>
        <v>10</v>
      </c>
      <c r="J586" s="45" t="s">
        <v>245</v>
      </c>
      <c r="K586" s="51">
        <v>1023702269</v>
      </c>
      <c r="L586" s="52">
        <v>0.5</v>
      </c>
      <c r="M586" s="46">
        <v>36000</v>
      </c>
      <c r="N586" s="48">
        <f t="shared" si="43"/>
        <v>18000</v>
      </c>
      <c r="O586" s="45" t="s">
        <v>125</v>
      </c>
      <c r="P586" s="45" t="s">
        <v>128</v>
      </c>
    </row>
    <row r="587" spans="1:18">
      <c r="A587" s="17">
        <v>1</v>
      </c>
      <c r="B587" s="135">
        <v>10101</v>
      </c>
      <c r="C587" s="17">
        <f t="shared" si="41"/>
        <v>1</v>
      </c>
      <c r="D587" s="14" t="str">
        <f>+VLOOKUP(C587,EstructuraCostos!$A$5:$B$146,2)</f>
        <v>Levante_y_Ceba</v>
      </c>
      <c r="E587" s="21">
        <f t="shared" si="44"/>
        <v>10100</v>
      </c>
      <c r="F587" s="17" t="str">
        <f>+IF(C587&gt;2,VLOOKUP(C587,EstructuraCostos!$A$65:$B$170,2),VLOOKUP(E587,EstructuraCostos!$A$5:$B$60,2))</f>
        <v>Manejo_de_Suelos_y_ Praderas1</v>
      </c>
      <c r="G587" s="17" t="str">
        <f>+VLOOKUP(B587,EstructuraCostos!$B$5:$C$146,2)</f>
        <v>Fumigacion Matamalezas</v>
      </c>
      <c r="H587" s="58">
        <v>43535</v>
      </c>
      <c r="I587" s="17">
        <f t="shared" si="42"/>
        <v>11</v>
      </c>
      <c r="J587" s="84" t="s">
        <v>241</v>
      </c>
      <c r="K587" s="143">
        <v>4736932</v>
      </c>
      <c r="L587" s="52">
        <v>1</v>
      </c>
      <c r="M587" s="46">
        <v>34000</v>
      </c>
      <c r="N587" s="48">
        <f t="shared" si="43"/>
        <v>34000</v>
      </c>
      <c r="O587" s="45" t="s">
        <v>720</v>
      </c>
      <c r="P587" s="45" t="s">
        <v>775</v>
      </c>
      <c r="Q587" s="1" t="s">
        <v>130</v>
      </c>
      <c r="R587" s="137" t="s">
        <v>131</v>
      </c>
    </row>
    <row r="588" spans="1:18">
      <c r="A588" s="17">
        <v>2</v>
      </c>
      <c r="B588" s="135">
        <v>10104</v>
      </c>
      <c r="C588" s="17">
        <f t="shared" si="41"/>
        <v>1</v>
      </c>
      <c r="D588" s="14" t="str">
        <f>+VLOOKUP(C588,EstructuraCostos!$A$5:$B$146,2)</f>
        <v>Levante_y_Ceba</v>
      </c>
      <c r="E588" s="21">
        <f t="shared" si="44"/>
        <v>10100</v>
      </c>
      <c r="F588" s="17" t="str">
        <f>+IF(C588&gt;2,VLOOKUP(C588,EstructuraCostos!$A$65:$B$170,2),VLOOKUP(E588,EstructuraCostos!$A$5:$B$60,2))</f>
        <v>Manejo_de_Suelos_y_ Praderas1</v>
      </c>
      <c r="G588" s="17" t="str">
        <f>+VLOOKUP(B588,EstructuraCostos!$B$5:$C$146,2)</f>
        <v>Fumigacion Herbicida</v>
      </c>
      <c r="H588" s="58">
        <v>43535</v>
      </c>
      <c r="I588" s="17">
        <f t="shared" si="42"/>
        <v>11</v>
      </c>
      <c r="J588" s="84" t="s">
        <v>242</v>
      </c>
      <c r="K588" s="83">
        <v>4335739</v>
      </c>
      <c r="L588" s="52">
        <v>1</v>
      </c>
      <c r="M588" s="46">
        <v>34000</v>
      </c>
      <c r="N588" s="48">
        <f t="shared" si="43"/>
        <v>34000</v>
      </c>
      <c r="O588" s="45" t="s">
        <v>714</v>
      </c>
      <c r="P588" s="45" t="s">
        <v>438</v>
      </c>
      <c r="Q588" s="45" t="s">
        <v>132</v>
      </c>
      <c r="R588" s="137" t="s">
        <v>702</v>
      </c>
    </row>
    <row r="589" spans="1:18">
      <c r="A589" s="17">
        <v>3</v>
      </c>
      <c r="B589" s="135">
        <v>50103</v>
      </c>
      <c r="C589" s="17">
        <f t="shared" si="41"/>
        <v>5</v>
      </c>
      <c r="D589" s="14" t="str">
        <f>+VLOOKUP(C589,EstructuraCostos!$A$5:$B$146,2)</f>
        <v>Generales</v>
      </c>
      <c r="E589" s="21">
        <f t="shared" si="44"/>
        <v>50103</v>
      </c>
      <c r="F589" s="17" t="str">
        <f>+IF(C589&gt;2,VLOOKUP(C589,EstructuraCostos!$A$65:$B$170,2),VLOOKUP(E589,EstructuraCostos!$A$5:$B$60,2))</f>
        <v>Generales</v>
      </c>
      <c r="G589" s="17" t="str">
        <f>+VLOOKUP(B589,EstructuraCostos!$B$5:$C$146,2)</f>
        <v xml:space="preserve">Mantenimiento Cercos </v>
      </c>
      <c r="H589" s="58">
        <v>43535</v>
      </c>
      <c r="I589" s="17">
        <f t="shared" si="42"/>
        <v>11</v>
      </c>
      <c r="J589" s="1" t="s">
        <v>243</v>
      </c>
      <c r="K589" s="83">
        <v>3663605</v>
      </c>
      <c r="L589" s="52">
        <v>1</v>
      </c>
      <c r="M589" s="46">
        <v>34000</v>
      </c>
      <c r="N589" s="48">
        <f t="shared" si="43"/>
        <v>34000</v>
      </c>
      <c r="O589" s="45" t="s">
        <v>138</v>
      </c>
      <c r="P589" s="45" t="s">
        <v>700</v>
      </c>
      <c r="Q589" s="1" t="s">
        <v>658</v>
      </c>
    </row>
    <row r="590" spans="1:18">
      <c r="A590" s="17">
        <v>4</v>
      </c>
      <c r="B590" s="135">
        <v>10501</v>
      </c>
      <c r="C590" s="17">
        <f t="shared" si="41"/>
        <v>1</v>
      </c>
      <c r="D590" s="14" t="str">
        <f>+VLOOKUP(C590,EstructuraCostos!$A$5:$B$146,2)</f>
        <v>Levante_y_Ceba</v>
      </c>
      <c r="E590" s="21">
        <f t="shared" si="44"/>
        <v>10500</v>
      </c>
      <c r="F590" s="17" t="str">
        <f>+IF(C590&gt;2,VLOOKUP(C590,EstructuraCostos!$A$65:$B$170,2),VLOOKUP(E590,EstructuraCostos!$A$5:$B$60,2))</f>
        <v>Movimiento_de_Ganado1</v>
      </c>
      <c r="G590" s="17" t="str">
        <f>+VLOOKUP(B590,EstructuraCostos!$B$5:$C$146,2)</f>
        <v>Manejo de Ganados</v>
      </c>
      <c r="H590" s="58">
        <v>43535</v>
      </c>
      <c r="I590" s="17">
        <f t="shared" si="42"/>
        <v>11</v>
      </c>
      <c r="J590" s="45" t="s">
        <v>245</v>
      </c>
      <c r="K590" s="51">
        <v>1023702269</v>
      </c>
      <c r="L590" s="52">
        <v>1</v>
      </c>
      <c r="M590" s="46">
        <v>38000</v>
      </c>
      <c r="N590" s="48">
        <f t="shared" si="43"/>
        <v>38000</v>
      </c>
      <c r="O590" s="45" t="s">
        <v>126</v>
      </c>
      <c r="P590" s="45" t="s">
        <v>128</v>
      </c>
    </row>
    <row r="591" spans="1:18">
      <c r="A591" s="17">
        <v>5</v>
      </c>
      <c r="B591" s="135">
        <v>50103</v>
      </c>
      <c r="C591" s="17">
        <f t="shared" si="41"/>
        <v>5</v>
      </c>
      <c r="D591" s="14" t="str">
        <f>+VLOOKUP(C591,EstructuraCostos!$A$5:$B$146,2)</f>
        <v>Generales</v>
      </c>
      <c r="E591" s="21">
        <f t="shared" si="44"/>
        <v>50103</v>
      </c>
      <c r="F591" s="17" t="str">
        <f>+IF(C591&gt;2,VLOOKUP(C591,EstructuraCostos!$A$65:$B$170,2),VLOOKUP(E591,EstructuraCostos!$A$5:$B$60,2))</f>
        <v>Generales</v>
      </c>
      <c r="G591" s="17" t="str">
        <f>+VLOOKUP(B591,EstructuraCostos!$B$5:$C$146,2)</f>
        <v xml:space="preserve">Mantenimiento Cercos </v>
      </c>
      <c r="H591" s="58">
        <v>43535</v>
      </c>
      <c r="I591" s="17">
        <f t="shared" si="42"/>
        <v>11</v>
      </c>
      <c r="J591" s="45" t="s">
        <v>246</v>
      </c>
      <c r="K591" s="51">
        <v>1097399254</v>
      </c>
      <c r="L591" s="52">
        <v>1</v>
      </c>
      <c r="M591" s="46">
        <v>34000</v>
      </c>
      <c r="N591" s="48">
        <f t="shared" si="43"/>
        <v>34000</v>
      </c>
      <c r="O591" s="45" t="s">
        <v>138</v>
      </c>
      <c r="P591" s="45" t="s">
        <v>700</v>
      </c>
      <c r="Q591" s="1" t="s">
        <v>658</v>
      </c>
    </row>
    <row r="592" spans="1:18">
      <c r="A592" s="17">
        <v>6</v>
      </c>
      <c r="B592" s="135">
        <v>10501</v>
      </c>
      <c r="C592" s="17">
        <f t="shared" ref="C592:C659" si="45">ROUND(B592/10000,0)</f>
        <v>1</v>
      </c>
      <c r="D592" s="14" t="str">
        <f>+VLOOKUP(C592,EstructuraCostos!$A$5:$B$146,2)</f>
        <v>Levante_y_Ceba</v>
      </c>
      <c r="E592" s="21">
        <f t="shared" si="44"/>
        <v>10500</v>
      </c>
      <c r="F592" s="17" t="str">
        <f>+IF(C592&gt;2,VLOOKUP(C592,EstructuraCostos!$A$65:$B$170,2),VLOOKUP(E592,EstructuraCostos!$A$5:$B$60,2))</f>
        <v>Movimiento_de_Ganado1</v>
      </c>
      <c r="G592" s="17" t="str">
        <f>+VLOOKUP(B592,EstructuraCostos!$B$5:$C$146,2)</f>
        <v>Manejo de Ganados</v>
      </c>
      <c r="H592" s="58">
        <v>43535</v>
      </c>
      <c r="I592" s="17">
        <f t="shared" ref="I592:I659" si="46">+WEEKNUM(H592,2)</f>
        <v>11</v>
      </c>
      <c r="J592" s="45" t="s">
        <v>417</v>
      </c>
      <c r="K592" s="143">
        <v>1097720182</v>
      </c>
      <c r="L592" s="52">
        <v>1</v>
      </c>
      <c r="M592" s="46">
        <v>38000</v>
      </c>
      <c r="N592" s="48">
        <f t="shared" ref="N592:N659" si="47">+L592*M592</f>
        <v>38000</v>
      </c>
      <c r="O592" s="45" t="s">
        <v>125</v>
      </c>
      <c r="P592" s="45" t="s">
        <v>128</v>
      </c>
    </row>
    <row r="593" spans="1:18">
      <c r="A593" s="17">
        <v>7</v>
      </c>
      <c r="C593" s="17">
        <f t="shared" si="45"/>
        <v>0</v>
      </c>
      <c r="D593" s="14" t="e">
        <f>+VLOOKUP(C593,EstructuraCostos!$A$5:$B$146,2)</f>
        <v>#N/A</v>
      </c>
      <c r="E593" s="21">
        <f t="shared" si="44"/>
        <v>0</v>
      </c>
      <c r="F593" s="17" t="e">
        <f>+IF(C593&gt;2,VLOOKUP(C593,EstructuraCostos!$A$65:$B$170,2),VLOOKUP(E593,EstructuraCostos!$A$5:$B$60,2))</f>
        <v>#N/A</v>
      </c>
      <c r="G593" s="17" t="e">
        <f>+VLOOKUP(B593,EstructuraCostos!$B$5:$C$146,2)</f>
        <v>#N/A</v>
      </c>
      <c r="H593" s="58">
        <v>43535</v>
      </c>
      <c r="I593" s="17">
        <f t="shared" si="46"/>
        <v>11</v>
      </c>
      <c r="J593" s="45" t="s">
        <v>435</v>
      </c>
      <c r="L593" s="52">
        <v>40</v>
      </c>
      <c r="M593" s="186" t="s">
        <v>124</v>
      </c>
      <c r="N593" s="48"/>
      <c r="O593" s="45" t="s">
        <v>721</v>
      </c>
      <c r="P593" s="45" t="s">
        <v>177</v>
      </c>
    </row>
    <row r="594" spans="1:18">
      <c r="A594" s="17">
        <v>8</v>
      </c>
      <c r="C594" s="17">
        <f t="shared" si="45"/>
        <v>0</v>
      </c>
      <c r="D594" s="14" t="e">
        <f>+VLOOKUP(C594,EstructuraCostos!$A$5:$B$146,2)</f>
        <v>#N/A</v>
      </c>
      <c r="E594" s="21">
        <f t="shared" si="44"/>
        <v>0</v>
      </c>
      <c r="F594" s="17" t="e">
        <f>+IF(C594&gt;2,VLOOKUP(C594,EstructuraCostos!$A$65:$B$170,2),VLOOKUP(E594,EstructuraCostos!$A$5:$B$60,2))</f>
        <v>#N/A</v>
      </c>
      <c r="G594" s="17" t="e">
        <f>+VLOOKUP(B594,EstructuraCostos!$B$5:$C$146,2)</f>
        <v>#N/A</v>
      </c>
      <c r="H594" s="58">
        <v>43535</v>
      </c>
      <c r="I594" s="17">
        <f t="shared" si="46"/>
        <v>11</v>
      </c>
      <c r="J594" s="45" t="s">
        <v>260</v>
      </c>
      <c r="M594" s="186" t="s">
        <v>261</v>
      </c>
      <c r="N594" s="48"/>
      <c r="O594" s="45" t="s">
        <v>714</v>
      </c>
      <c r="P594" s="45" t="s">
        <v>438</v>
      </c>
      <c r="Q594" s="45" t="s">
        <v>132</v>
      </c>
      <c r="R594" s="137" t="s">
        <v>702</v>
      </c>
    </row>
    <row r="595" spans="1:18">
      <c r="A595" s="17">
        <v>9</v>
      </c>
      <c r="C595" s="17">
        <f t="shared" si="45"/>
        <v>0</v>
      </c>
      <c r="D595" s="14" t="e">
        <f>+VLOOKUP(C595,EstructuraCostos!$A$5:$B$146,2)</f>
        <v>#N/A</v>
      </c>
      <c r="E595" s="21">
        <f t="shared" si="44"/>
        <v>0</v>
      </c>
      <c r="F595" s="17" t="e">
        <f>+IF(C595&gt;2,VLOOKUP(C595,EstructuraCostos!$A$65:$B$170,2),VLOOKUP(E595,EstructuraCostos!$A$5:$B$60,2))</f>
        <v>#N/A</v>
      </c>
      <c r="G595" s="17" t="e">
        <f>+VLOOKUP(B595,EstructuraCostos!$B$5:$C$146,2)</f>
        <v>#N/A</v>
      </c>
      <c r="H595" s="58">
        <v>43535</v>
      </c>
      <c r="I595" s="17">
        <f t="shared" si="46"/>
        <v>11</v>
      </c>
      <c r="J595" s="45" t="s">
        <v>260</v>
      </c>
      <c r="K595" s="275"/>
      <c r="M595" s="186" t="s">
        <v>261</v>
      </c>
      <c r="N595" s="48"/>
      <c r="O595" s="45" t="s">
        <v>720</v>
      </c>
      <c r="P595" s="45" t="s">
        <v>775</v>
      </c>
      <c r="Q595" s="1" t="s">
        <v>130</v>
      </c>
      <c r="R595" s="137" t="s">
        <v>131</v>
      </c>
    </row>
    <row r="596" spans="1:18">
      <c r="A596" s="17">
        <v>10</v>
      </c>
      <c r="B596" s="135">
        <v>10101</v>
      </c>
      <c r="C596" s="17">
        <f t="shared" si="45"/>
        <v>1</v>
      </c>
      <c r="D596" s="14" t="str">
        <f>+VLOOKUP(C596,EstructuraCostos!$A$5:$B$146,2)</f>
        <v>Levante_y_Ceba</v>
      </c>
      <c r="E596" s="21">
        <f t="shared" si="44"/>
        <v>10100</v>
      </c>
      <c r="F596" s="17" t="str">
        <f>+IF(C596&gt;2,VLOOKUP(C596,EstructuraCostos!$A$65:$B$170,2),VLOOKUP(E596,EstructuraCostos!$A$5:$B$60,2))</f>
        <v>Manejo_de_Suelos_y_ Praderas1</v>
      </c>
      <c r="G596" s="17" t="str">
        <f>+VLOOKUP(B596,EstructuraCostos!$B$5:$C$146,2)</f>
        <v>Fumigacion Matamalezas</v>
      </c>
      <c r="H596" s="58">
        <v>43536</v>
      </c>
      <c r="I596" s="17">
        <f t="shared" si="46"/>
        <v>11</v>
      </c>
      <c r="J596" s="84" t="s">
        <v>241</v>
      </c>
      <c r="K596" s="143">
        <v>4736932</v>
      </c>
      <c r="L596" s="52">
        <v>1</v>
      </c>
      <c r="M596" s="46">
        <v>34000</v>
      </c>
      <c r="N596" s="48">
        <f t="shared" si="47"/>
        <v>34000</v>
      </c>
      <c r="O596" s="45" t="s">
        <v>720</v>
      </c>
      <c r="P596" s="45" t="s">
        <v>775</v>
      </c>
      <c r="Q596" s="1" t="s">
        <v>130</v>
      </c>
      <c r="R596" s="137" t="s">
        <v>131</v>
      </c>
    </row>
    <row r="597" spans="1:18">
      <c r="A597" s="17">
        <v>11</v>
      </c>
      <c r="B597" s="135">
        <v>10104</v>
      </c>
      <c r="C597" s="17">
        <f t="shared" si="45"/>
        <v>1</v>
      </c>
      <c r="D597" s="14" t="str">
        <f>+VLOOKUP(C597,EstructuraCostos!$A$5:$B$146,2)</f>
        <v>Levante_y_Ceba</v>
      </c>
      <c r="E597" s="21">
        <f t="shared" si="44"/>
        <v>10100</v>
      </c>
      <c r="F597" s="17" t="str">
        <f>+IF(C597&gt;2,VLOOKUP(C597,EstructuraCostos!$A$65:$B$170,2),VLOOKUP(E597,EstructuraCostos!$A$5:$B$60,2))</f>
        <v>Manejo_de_Suelos_y_ Praderas1</v>
      </c>
      <c r="G597" s="17" t="str">
        <f>+VLOOKUP(B597,EstructuraCostos!$B$5:$C$146,2)</f>
        <v>Fumigacion Herbicida</v>
      </c>
      <c r="H597" s="58">
        <v>43536</v>
      </c>
      <c r="I597" s="17">
        <f t="shared" si="46"/>
        <v>11</v>
      </c>
      <c r="J597" s="84" t="s">
        <v>242</v>
      </c>
      <c r="K597" s="83">
        <v>4335739</v>
      </c>
      <c r="L597" s="52">
        <v>1</v>
      </c>
      <c r="M597" s="46">
        <v>34000</v>
      </c>
      <c r="N597" s="48">
        <f t="shared" si="47"/>
        <v>34000</v>
      </c>
      <c r="O597" s="45" t="s">
        <v>138</v>
      </c>
      <c r="P597" s="45" t="s">
        <v>700</v>
      </c>
      <c r="Q597" s="1" t="s">
        <v>658</v>
      </c>
    </row>
    <row r="598" spans="1:18">
      <c r="A598" s="17">
        <v>12</v>
      </c>
      <c r="B598" s="135">
        <v>50103</v>
      </c>
      <c r="C598" s="17">
        <f t="shared" si="45"/>
        <v>5</v>
      </c>
      <c r="D598" s="14" t="str">
        <f>+VLOOKUP(C598,EstructuraCostos!$A$5:$B$146,2)</f>
        <v>Generales</v>
      </c>
      <c r="E598" s="21">
        <f t="shared" si="44"/>
        <v>50103</v>
      </c>
      <c r="F598" s="17" t="str">
        <f>+IF(C598&gt;2,VLOOKUP(C598,EstructuraCostos!$A$65:$B$170,2),VLOOKUP(E598,EstructuraCostos!$A$5:$B$60,2))</f>
        <v>Generales</v>
      </c>
      <c r="G598" s="17" t="str">
        <f>+VLOOKUP(B598,EstructuraCostos!$B$5:$C$146,2)</f>
        <v xml:space="preserve">Mantenimiento Cercos </v>
      </c>
      <c r="H598" s="58">
        <v>43536</v>
      </c>
      <c r="I598" s="17">
        <f t="shared" si="46"/>
        <v>11</v>
      </c>
      <c r="J598" s="1" t="s">
        <v>243</v>
      </c>
      <c r="K598" s="83">
        <v>3663605</v>
      </c>
      <c r="L598" s="52">
        <v>1</v>
      </c>
      <c r="M598" s="46">
        <v>34000</v>
      </c>
      <c r="N598" s="48">
        <f t="shared" si="47"/>
        <v>34000</v>
      </c>
      <c r="O598" s="45" t="s">
        <v>138</v>
      </c>
      <c r="P598" s="45" t="s">
        <v>700</v>
      </c>
      <c r="Q598" s="1" t="s">
        <v>658</v>
      </c>
    </row>
    <row r="599" spans="1:18">
      <c r="A599" s="17">
        <v>13</v>
      </c>
      <c r="B599" s="135">
        <v>10501</v>
      </c>
      <c r="C599" s="17">
        <f t="shared" si="45"/>
        <v>1</v>
      </c>
      <c r="D599" s="14" t="str">
        <f>+VLOOKUP(C599,EstructuraCostos!$A$5:$B$146,2)</f>
        <v>Levante_y_Ceba</v>
      </c>
      <c r="E599" s="21">
        <f t="shared" si="44"/>
        <v>10500</v>
      </c>
      <c r="F599" s="17" t="str">
        <f>+IF(C599&gt;2,VLOOKUP(C599,EstructuraCostos!$A$65:$B$170,2),VLOOKUP(E599,EstructuraCostos!$A$5:$B$60,2))</f>
        <v>Movimiento_de_Ganado1</v>
      </c>
      <c r="G599" s="17" t="str">
        <f>+VLOOKUP(B599,EstructuraCostos!$B$5:$C$146,2)</f>
        <v>Manejo de Ganados</v>
      </c>
      <c r="H599" s="58">
        <v>43536</v>
      </c>
      <c r="I599" s="17">
        <f t="shared" si="46"/>
        <v>11</v>
      </c>
      <c r="J599" s="45" t="s">
        <v>245</v>
      </c>
      <c r="K599" s="51">
        <v>1023702269</v>
      </c>
      <c r="L599" s="52">
        <v>1</v>
      </c>
      <c r="M599" s="46">
        <v>38000</v>
      </c>
      <c r="N599" s="48">
        <f t="shared" si="47"/>
        <v>38000</v>
      </c>
      <c r="O599" s="45" t="s">
        <v>126</v>
      </c>
      <c r="P599" s="45" t="s">
        <v>128</v>
      </c>
      <c r="Q599" s="1" t="s">
        <v>658</v>
      </c>
    </row>
    <row r="600" spans="1:18">
      <c r="A600" s="17">
        <v>14</v>
      </c>
      <c r="B600" s="135">
        <v>50103</v>
      </c>
      <c r="C600" s="17">
        <f t="shared" si="45"/>
        <v>5</v>
      </c>
      <c r="D600" s="14" t="str">
        <f>+VLOOKUP(C600,EstructuraCostos!$A$5:$B$146,2)</f>
        <v>Generales</v>
      </c>
      <c r="E600" s="21">
        <f t="shared" si="44"/>
        <v>50103</v>
      </c>
      <c r="F600" s="17" t="str">
        <f>+IF(C600&gt;2,VLOOKUP(C600,EstructuraCostos!$A$65:$B$170,2),VLOOKUP(E600,EstructuraCostos!$A$5:$B$60,2))</f>
        <v>Generales</v>
      </c>
      <c r="G600" s="17" t="str">
        <f>+VLOOKUP(B600,EstructuraCostos!$B$5:$C$146,2)</f>
        <v xml:space="preserve">Mantenimiento Cercos </v>
      </c>
      <c r="H600" s="58">
        <v>43536</v>
      </c>
      <c r="I600" s="17">
        <f t="shared" si="46"/>
        <v>11</v>
      </c>
      <c r="J600" s="45" t="s">
        <v>246</v>
      </c>
      <c r="K600" s="51">
        <v>1097399254</v>
      </c>
      <c r="L600" s="52">
        <v>1</v>
      </c>
      <c r="M600" s="46">
        <v>34000</v>
      </c>
      <c r="N600" s="48">
        <f t="shared" si="47"/>
        <v>34000</v>
      </c>
      <c r="O600" s="45" t="s">
        <v>138</v>
      </c>
      <c r="P600" s="45" t="s">
        <v>700</v>
      </c>
      <c r="Q600" s="1" t="s">
        <v>658</v>
      </c>
    </row>
    <row r="601" spans="1:18">
      <c r="A601" s="17">
        <v>15</v>
      </c>
      <c r="B601" s="135">
        <v>10501</v>
      </c>
      <c r="C601" s="17">
        <f t="shared" si="45"/>
        <v>1</v>
      </c>
      <c r="D601" s="14" t="str">
        <f>+VLOOKUP(C601,EstructuraCostos!$A$5:$B$146,2)</f>
        <v>Levante_y_Ceba</v>
      </c>
      <c r="E601" s="21">
        <f t="shared" si="44"/>
        <v>10500</v>
      </c>
      <c r="F601" s="17" t="str">
        <f>+IF(C601&gt;2,VLOOKUP(C601,EstructuraCostos!$A$65:$B$170,2),VLOOKUP(E601,EstructuraCostos!$A$5:$B$60,2))</f>
        <v>Movimiento_de_Ganado1</v>
      </c>
      <c r="G601" s="17" t="str">
        <f>+VLOOKUP(B601,EstructuraCostos!$B$5:$C$146,2)</f>
        <v>Manejo de Ganados</v>
      </c>
      <c r="H601" s="58">
        <v>43536</v>
      </c>
      <c r="I601" s="17">
        <f t="shared" si="46"/>
        <v>11</v>
      </c>
      <c r="J601" s="45" t="s">
        <v>417</v>
      </c>
      <c r="K601" s="143">
        <v>1097720182</v>
      </c>
      <c r="L601" s="52">
        <v>1</v>
      </c>
      <c r="M601" s="46">
        <v>38000</v>
      </c>
      <c r="N601" s="48">
        <f t="shared" si="47"/>
        <v>38000</v>
      </c>
      <c r="O601" s="45" t="s">
        <v>125</v>
      </c>
      <c r="P601" s="45" t="s">
        <v>128</v>
      </c>
    </row>
    <row r="602" spans="1:18">
      <c r="A602" s="17">
        <v>16</v>
      </c>
      <c r="C602" s="17">
        <f t="shared" si="45"/>
        <v>0</v>
      </c>
      <c r="D602" s="14" t="e">
        <f>+VLOOKUP(C602,EstructuraCostos!$A$5:$B$146,2)</f>
        <v>#N/A</v>
      </c>
      <c r="E602" s="21">
        <f t="shared" si="44"/>
        <v>0</v>
      </c>
      <c r="F602" s="17" t="e">
        <f>+IF(C602&gt;2,VLOOKUP(C602,EstructuraCostos!$A$65:$B$170,2),VLOOKUP(E602,EstructuraCostos!$A$5:$B$60,2))</f>
        <v>#N/A</v>
      </c>
      <c r="G602" s="17" t="e">
        <f>+VLOOKUP(B602,EstructuraCostos!$B$5:$C$146,2)</f>
        <v>#N/A</v>
      </c>
      <c r="H602" s="58">
        <v>43536</v>
      </c>
      <c r="I602" s="17">
        <f t="shared" si="46"/>
        <v>11</v>
      </c>
      <c r="J602" s="45" t="s">
        <v>260</v>
      </c>
      <c r="K602" s="275"/>
      <c r="L602" s="52">
        <v>2000</v>
      </c>
      <c r="M602" s="186" t="s">
        <v>261</v>
      </c>
      <c r="N602" s="48"/>
      <c r="O602" s="45" t="s">
        <v>720</v>
      </c>
      <c r="P602" s="45" t="s">
        <v>775</v>
      </c>
      <c r="Q602" s="1" t="s">
        <v>130</v>
      </c>
      <c r="R602" s="137" t="s">
        <v>131</v>
      </c>
    </row>
    <row r="603" spans="1:18">
      <c r="A603" s="17">
        <v>17</v>
      </c>
      <c r="B603" s="135">
        <v>10101</v>
      </c>
      <c r="C603" s="17">
        <f t="shared" si="45"/>
        <v>1</v>
      </c>
      <c r="D603" s="14" t="str">
        <f>+VLOOKUP(C603,EstructuraCostos!$A$5:$B$146,2)</f>
        <v>Levante_y_Ceba</v>
      </c>
      <c r="E603" s="21">
        <f t="shared" si="44"/>
        <v>10100</v>
      </c>
      <c r="F603" s="17" t="str">
        <f>+IF(C603&gt;2,VLOOKUP(C603,EstructuraCostos!$A$65:$B$170,2),VLOOKUP(E603,EstructuraCostos!$A$5:$B$60,2))</f>
        <v>Manejo_de_Suelos_y_ Praderas1</v>
      </c>
      <c r="G603" s="17" t="str">
        <f>+VLOOKUP(B603,EstructuraCostos!$B$5:$C$146,2)</f>
        <v>Fumigacion Matamalezas</v>
      </c>
      <c r="H603" s="58">
        <v>43537</v>
      </c>
      <c r="I603" s="17">
        <f t="shared" si="46"/>
        <v>11</v>
      </c>
      <c r="J603" s="84" t="s">
        <v>241</v>
      </c>
      <c r="K603" s="143">
        <v>4736932</v>
      </c>
      <c r="L603" s="52">
        <v>1</v>
      </c>
      <c r="M603" s="46">
        <v>34000</v>
      </c>
      <c r="N603" s="48">
        <f t="shared" si="47"/>
        <v>34000</v>
      </c>
      <c r="O603" s="45" t="s">
        <v>720</v>
      </c>
      <c r="P603" s="45" t="s">
        <v>775</v>
      </c>
      <c r="Q603" s="1" t="s">
        <v>130</v>
      </c>
      <c r="R603" s="137" t="s">
        <v>131</v>
      </c>
    </row>
    <row r="604" spans="1:18">
      <c r="A604" s="17">
        <v>18</v>
      </c>
      <c r="B604" s="135">
        <v>10104</v>
      </c>
      <c r="C604" s="17">
        <f t="shared" si="45"/>
        <v>1</v>
      </c>
      <c r="D604" s="14" t="str">
        <f>+VLOOKUP(C604,EstructuraCostos!$A$5:$B$146,2)</f>
        <v>Levante_y_Ceba</v>
      </c>
      <c r="E604" s="21">
        <f t="shared" si="44"/>
        <v>10100</v>
      </c>
      <c r="F604" s="17" t="str">
        <f>+IF(C604&gt;2,VLOOKUP(C604,EstructuraCostos!$A$65:$B$170,2),VLOOKUP(E604,EstructuraCostos!$A$5:$B$60,2))</f>
        <v>Manejo_de_Suelos_y_ Praderas1</v>
      </c>
      <c r="G604" s="17" t="str">
        <f>+VLOOKUP(B604,EstructuraCostos!$B$5:$C$146,2)</f>
        <v>Fumigacion Herbicida</v>
      </c>
      <c r="H604" s="58">
        <v>43537</v>
      </c>
      <c r="I604" s="17">
        <f t="shared" si="46"/>
        <v>11</v>
      </c>
      <c r="J604" s="84" t="s">
        <v>242</v>
      </c>
      <c r="K604" s="83">
        <v>4335739</v>
      </c>
      <c r="L604" s="52">
        <v>1</v>
      </c>
      <c r="M604" s="46">
        <v>34000</v>
      </c>
      <c r="N604" s="48">
        <f t="shared" si="47"/>
        <v>34000</v>
      </c>
      <c r="O604" s="45" t="s">
        <v>714</v>
      </c>
      <c r="P604" s="45" t="s">
        <v>438</v>
      </c>
      <c r="Q604" s="45" t="s">
        <v>132</v>
      </c>
      <c r="R604" s="137" t="s">
        <v>702</v>
      </c>
    </row>
    <row r="605" spans="1:18">
      <c r="A605" s="17">
        <v>19</v>
      </c>
      <c r="B605" s="135">
        <v>50103</v>
      </c>
      <c r="C605" s="17">
        <f t="shared" si="45"/>
        <v>5</v>
      </c>
      <c r="D605" s="14" t="str">
        <f>+VLOOKUP(C605,EstructuraCostos!$A$5:$B$146,2)</f>
        <v>Generales</v>
      </c>
      <c r="E605" s="21">
        <f t="shared" si="44"/>
        <v>50103</v>
      </c>
      <c r="F605" s="17" t="str">
        <f>+IF(C605&gt;2,VLOOKUP(C605,EstructuraCostos!$A$65:$B$170,2),VLOOKUP(E605,EstructuraCostos!$A$5:$B$60,2))</f>
        <v>Generales</v>
      </c>
      <c r="G605" s="17" t="str">
        <f>+VLOOKUP(B605,EstructuraCostos!$B$5:$C$146,2)</f>
        <v xml:space="preserve">Mantenimiento Cercos </v>
      </c>
      <c r="H605" s="58">
        <v>43537</v>
      </c>
      <c r="I605" s="17">
        <f t="shared" si="46"/>
        <v>11</v>
      </c>
      <c r="J605" s="1" t="s">
        <v>243</v>
      </c>
      <c r="K605" s="83">
        <v>3663605</v>
      </c>
      <c r="L605" s="52">
        <v>1</v>
      </c>
      <c r="M605" s="46">
        <v>34000</v>
      </c>
      <c r="N605" s="48">
        <f t="shared" si="47"/>
        <v>34000</v>
      </c>
      <c r="O605" s="45" t="s">
        <v>138</v>
      </c>
      <c r="P605" s="45" t="s">
        <v>726</v>
      </c>
    </row>
    <row r="606" spans="1:18">
      <c r="A606" s="17">
        <v>20</v>
      </c>
      <c r="B606" s="135">
        <v>10501</v>
      </c>
      <c r="C606" s="17">
        <f t="shared" si="45"/>
        <v>1</v>
      </c>
      <c r="D606" s="14" t="str">
        <f>+VLOOKUP(C606,EstructuraCostos!$A$5:$B$146,2)</f>
        <v>Levante_y_Ceba</v>
      </c>
      <c r="E606" s="21">
        <f t="shared" si="44"/>
        <v>10500</v>
      </c>
      <c r="F606" s="17" t="str">
        <f>+IF(C606&gt;2,VLOOKUP(C606,EstructuraCostos!$A$65:$B$170,2),VLOOKUP(E606,EstructuraCostos!$A$5:$B$60,2))</f>
        <v>Movimiento_de_Ganado1</v>
      </c>
      <c r="G606" s="17" t="str">
        <f>+VLOOKUP(B606,EstructuraCostos!$B$5:$C$146,2)</f>
        <v>Manejo de Ganados</v>
      </c>
      <c r="H606" s="58">
        <v>43537</v>
      </c>
      <c r="I606" s="17">
        <f t="shared" si="46"/>
        <v>11</v>
      </c>
      <c r="J606" s="45" t="s">
        <v>245</v>
      </c>
      <c r="K606" s="51">
        <v>1023702269</v>
      </c>
      <c r="L606" s="52">
        <v>1</v>
      </c>
      <c r="M606" s="46">
        <v>38000</v>
      </c>
      <c r="N606" s="48">
        <f t="shared" si="47"/>
        <v>38000</v>
      </c>
      <c r="O606" s="45" t="s">
        <v>126</v>
      </c>
      <c r="P606" s="45" t="s">
        <v>128</v>
      </c>
    </row>
    <row r="607" spans="1:18">
      <c r="A607" s="17">
        <v>21</v>
      </c>
      <c r="B607" s="135">
        <v>10501</v>
      </c>
      <c r="C607" s="17">
        <f t="shared" si="45"/>
        <v>1</v>
      </c>
      <c r="D607" s="14" t="str">
        <f>+VLOOKUP(C607,EstructuraCostos!$A$5:$B$146,2)</f>
        <v>Levante_y_Ceba</v>
      </c>
      <c r="E607" s="21">
        <f t="shared" si="44"/>
        <v>10500</v>
      </c>
      <c r="F607" s="17" t="str">
        <f>+IF(C607&gt;2,VLOOKUP(C607,EstructuraCostos!$A$65:$B$170,2),VLOOKUP(E607,EstructuraCostos!$A$5:$B$60,2))</f>
        <v>Movimiento_de_Ganado1</v>
      </c>
      <c r="G607" s="17" t="str">
        <f>+VLOOKUP(B607,EstructuraCostos!$B$5:$C$146,2)</f>
        <v>Manejo de Ganados</v>
      </c>
      <c r="H607" s="58">
        <v>43537</v>
      </c>
      <c r="I607" s="17">
        <f t="shared" si="46"/>
        <v>11</v>
      </c>
      <c r="J607" s="45" t="s">
        <v>246</v>
      </c>
      <c r="K607" s="51">
        <v>1097399254</v>
      </c>
      <c r="L607" s="52">
        <v>1</v>
      </c>
      <c r="M607" s="46">
        <v>34000</v>
      </c>
      <c r="N607" s="48">
        <f t="shared" si="47"/>
        <v>34000</v>
      </c>
      <c r="O607" s="45" t="s">
        <v>727</v>
      </c>
      <c r="P607" s="45" t="s">
        <v>137</v>
      </c>
    </row>
    <row r="608" spans="1:18">
      <c r="A608" s="17">
        <v>22</v>
      </c>
      <c r="B608" s="135">
        <v>10501</v>
      </c>
      <c r="C608" s="17">
        <f t="shared" si="45"/>
        <v>1</v>
      </c>
      <c r="D608" s="14" t="str">
        <f>+VLOOKUP(C608,EstructuraCostos!$A$5:$B$146,2)</f>
        <v>Levante_y_Ceba</v>
      </c>
      <c r="E608" s="21">
        <f t="shared" si="44"/>
        <v>10500</v>
      </c>
      <c r="F608" s="17" t="str">
        <f>+IF(C608&gt;2,VLOOKUP(C608,EstructuraCostos!$A$65:$B$170,2),VLOOKUP(E608,EstructuraCostos!$A$5:$B$60,2))</f>
        <v>Movimiento_de_Ganado1</v>
      </c>
      <c r="G608" s="17" t="str">
        <f>+VLOOKUP(B608,EstructuraCostos!$B$5:$C$146,2)</f>
        <v>Manejo de Ganados</v>
      </c>
      <c r="H608" s="58">
        <v>43537</v>
      </c>
      <c r="I608" s="17">
        <f t="shared" si="46"/>
        <v>11</v>
      </c>
      <c r="J608" s="45" t="s">
        <v>417</v>
      </c>
      <c r="K608" s="143">
        <v>1097720182</v>
      </c>
      <c r="L608" s="52">
        <v>1</v>
      </c>
      <c r="M608" s="46">
        <v>38000</v>
      </c>
      <c r="N608" s="48">
        <f t="shared" si="47"/>
        <v>38000</v>
      </c>
      <c r="O608" s="45" t="s">
        <v>125</v>
      </c>
      <c r="P608" s="45" t="s">
        <v>128</v>
      </c>
    </row>
    <row r="609" spans="1:18">
      <c r="A609" s="17">
        <v>23</v>
      </c>
      <c r="C609" s="17"/>
      <c r="F609" s="17"/>
      <c r="G609" s="17" t="e">
        <f>+VLOOKUP(B609,EstructuraCostos!$B$5:$C$146,2)</f>
        <v>#N/A</v>
      </c>
      <c r="H609" s="58">
        <v>43537</v>
      </c>
      <c r="I609" s="17">
        <f>+WEEKNUM(H609,2)</f>
        <v>11</v>
      </c>
      <c r="J609" s="45" t="s">
        <v>298</v>
      </c>
      <c r="K609" s="143"/>
      <c r="L609" s="52">
        <v>19</v>
      </c>
      <c r="M609" s="186" t="s">
        <v>299</v>
      </c>
      <c r="N609" s="48"/>
      <c r="O609" s="45" t="s">
        <v>728</v>
      </c>
      <c r="P609" s="45" t="s">
        <v>355</v>
      </c>
    </row>
    <row r="610" spans="1:18">
      <c r="A610" s="17">
        <v>24</v>
      </c>
      <c r="C610" s="17">
        <f t="shared" si="45"/>
        <v>0</v>
      </c>
      <c r="D610" s="14" t="e">
        <f>+VLOOKUP(C610,EstructuraCostos!$A$5:$B$146,2)</f>
        <v>#N/A</v>
      </c>
      <c r="E610" s="21">
        <f t="shared" si="44"/>
        <v>0</v>
      </c>
      <c r="F610" s="17" t="e">
        <f>+IF(C610&gt;2,VLOOKUP(C610,EstructuraCostos!$A$65:$B$170,2),VLOOKUP(E610,EstructuraCostos!$A$5:$B$60,2))</f>
        <v>#N/A</v>
      </c>
      <c r="G610" s="17" t="e">
        <f>+VLOOKUP(B610,EstructuraCostos!$B$5:$C$146,2)</f>
        <v>#N/A</v>
      </c>
      <c r="H610" s="58">
        <v>43537</v>
      </c>
      <c r="I610" s="17">
        <f t="shared" si="46"/>
        <v>11</v>
      </c>
      <c r="J610" s="45" t="s">
        <v>260</v>
      </c>
      <c r="K610" s="275"/>
      <c r="L610" s="52">
        <v>110</v>
      </c>
      <c r="M610" s="186" t="s">
        <v>261</v>
      </c>
      <c r="N610" s="48"/>
      <c r="O610" s="45" t="s">
        <v>714</v>
      </c>
      <c r="P610" s="45" t="s">
        <v>438</v>
      </c>
      <c r="Q610" s="45" t="s">
        <v>132</v>
      </c>
      <c r="R610" s="137" t="s">
        <v>702</v>
      </c>
    </row>
    <row r="611" spans="1:18">
      <c r="A611" s="17">
        <v>25</v>
      </c>
      <c r="C611" s="17">
        <f t="shared" si="45"/>
        <v>0</v>
      </c>
      <c r="D611" s="14" t="e">
        <f>+VLOOKUP(C611,EstructuraCostos!$A$5:$B$146,2)</f>
        <v>#N/A</v>
      </c>
      <c r="E611" s="21">
        <f t="shared" si="44"/>
        <v>0</v>
      </c>
      <c r="F611" s="17" t="e">
        <f>+IF(C611&gt;2,VLOOKUP(C611,EstructuraCostos!$A$65:$B$170,2),VLOOKUP(E611,EstructuraCostos!$A$5:$B$60,2))</f>
        <v>#N/A</v>
      </c>
      <c r="G611" s="17" t="e">
        <f>+VLOOKUP(B611,EstructuraCostos!$B$5:$C$146,2)</f>
        <v>#N/A</v>
      </c>
      <c r="H611" s="58">
        <v>43537</v>
      </c>
      <c r="I611" s="17">
        <f t="shared" si="46"/>
        <v>11</v>
      </c>
      <c r="J611" s="45" t="s">
        <v>260</v>
      </c>
      <c r="K611" s="275"/>
      <c r="L611" s="52">
        <v>2000</v>
      </c>
      <c r="M611" s="186" t="s">
        <v>261</v>
      </c>
      <c r="N611" s="48"/>
      <c r="O611" s="45" t="s">
        <v>720</v>
      </c>
      <c r="P611" s="45" t="s">
        <v>775</v>
      </c>
      <c r="Q611" s="1" t="s">
        <v>130</v>
      </c>
      <c r="R611" s="137" t="s">
        <v>131</v>
      </c>
    </row>
    <row r="612" spans="1:18">
      <c r="A612" s="17">
        <v>26</v>
      </c>
      <c r="B612" s="135">
        <v>10101</v>
      </c>
      <c r="C612" s="17">
        <f t="shared" si="45"/>
        <v>1</v>
      </c>
      <c r="D612" s="14" t="str">
        <f>+VLOOKUP(C612,EstructuraCostos!$A$5:$B$146,2)</f>
        <v>Levante_y_Ceba</v>
      </c>
      <c r="E612" s="21">
        <f t="shared" si="44"/>
        <v>10100</v>
      </c>
      <c r="F612" s="17" t="str">
        <f>+IF(C612&gt;2,VLOOKUP(C612,EstructuraCostos!$A$65:$B$170,2),VLOOKUP(E612,EstructuraCostos!$A$5:$B$60,2))</f>
        <v>Manejo_de_Suelos_y_ Praderas1</v>
      </c>
      <c r="G612" s="17" t="str">
        <f>+VLOOKUP(B612,EstructuraCostos!$B$5:$C$146,2)</f>
        <v>Fumigacion Matamalezas</v>
      </c>
      <c r="H612" s="58">
        <v>43538</v>
      </c>
      <c r="I612" s="17">
        <f t="shared" si="46"/>
        <v>11</v>
      </c>
      <c r="J612" s="84" t="s">
        <v>241</v>
      </c>
      <c r="K612" s="143">
        <v>4736932</v>
      </c>
      <c r="L612" s="52">
        <v>1</v>
      </c>
      <c r="M612" s="46">
        <v>34000</v>
      </c>
      <c r="N612" s="48">
        <f t="shared" si="47"/>
        <v>34000</v>
      </c>
      <c r="O612" s="45" t="s">
        <v>720</v>
      </c>
      <c r="P612" s="45" t="s">
        <v>775</v>
      </c>
      <c r="Q612" s="1" t="s">
        <v>130</v>
      </c>
      <c r="R612" s="137" t="s">
        <v>131</v>
      </c>
    </row>
    <row r="613" spans="1:18">
      <c r="A613" s="17">
        <v>27</v>
      </c>
      <c r="B613" s="135">
        <v>10104</v>
      </c>
      <c r="C613" s="17">
        <f t="shared" si="45"/>
        <v>1</v>
      </c>
      <c r="D613" s="14" t="str">
        <f>+VLOOKUP(C613,EstructuraCostos!$A$5:$B$146,2)</f>
        <v>Levante_y_Ceba</v>
      </c>
      <c r="E613" s="21">
        <f t="shared" si="44"/>
        <v>10100</v>
      </c>
      <c r="F613" s="17" t="str">
        <f>+IF(C613&gt;2,VLOOKUP(C613,EstructuraCostos!$A$65:$B$170,2),VLOOKUP(E613,EstructuraCostos!$A$5:$B$60,2))</f>
        <v>Manejo_de_Suelos_y_ Praderas1</v>
      </c>
      <c r="G613" s="17" t="str">
        <f>+VLOOKUP(B613,EstructuraCostos!$B$5:$C$146,2)</f>
        <v>Fumigacion Herbicida</v>
      </c>
      <c r="H613" s="58">
        <v>43538</v>
      </c>
      <c r="I613" s="17">
        <f t="shared" si="46"/>
        <v>11</v>
      </c>
      <c r="J613" s="84" t="s">
        <v>242</v>
      </c>
      <c r="K613" s="83">
        <v>4335739</v>
      </c>
      <c r="L613" s="52">
        <v>1</v>
      </c>
      <c r="M613" s="46">
        <v>34000</v>
      </c>
      <c r="N613" s="48">
        <f t="shared" si="47"/>
        <v>34000</v>
      </c>
      <c r="O613" s="45" t="s">
        <v>714</v>
      </c>
      <c r="P613" s="45" t="s">
        <v>310</v>
      </c>
      <c r="Q613" s="45" t="s">
        <v>132</v>
      </c>
      <c r="R613" s="137" t="s">
        <v>702</v>
      </c>
    </row>
    <row r="614" spans="1:18">
      <c r="A614" s="17">
        <v>28</v>
      </c>
      <c r="B614" s="135">
        <v>50103</v>
      </c>
      <c r="C614" s="17">
        <f t="shared" si="45"/>
        <v>5</v>
      </c>
      <c r="D614" s="14" t="str">
        <f>+VLOOKUP(C614,EstructuraCostos!$A$5:$B$146,2)</f>
        <v>Generales</v>
      </c>
      <c r="E614" s="21">
        <f t="shared" si="44"/>
        <v>50103</v>
      </c>
      <c r="F614" s="17" t="str">
        <f>+IF(C614&gt;2,VLOOKUP(C614,EstructuraCostos!$A$65:$B$170,2),VLOOKUP(E614,EstructuraCostos!$A$5:$B$60,2))</f>
        <v>Generales</v>
      </c>
      <c r="G614" s="17" t="str">
        <f>+VLOOKUP(B614,EstructuraCostos!$B$5:$C$146,2)</f>
        <v xml:space="preserve">Mantenimiento Cercos </v>
      </c>
      <c r="H614" s="58">
        <v>43538</v>
      </c>
      <c r="I614" s="17">
        <f t="shared" si="46"/>
        <v>11</v>
      </c>
      <c r="J614" s="1" t="s">
        <v>243</v>
      </c>
      <c r="K614" s="83">
        <v>3663605</v>
      </c>
      <c r="L614" s="52">
        <v>1</v>
      </c>
      <c r="M614" s="46">
        <v>34000</v>
      </c>
      <c r="N614" s="48">
        <f t="shared" si="47"/>
        <v>34000</v>
      </c>
      <c r="O614" s="45" t="s">
        <v>138</v>
      </c>
      <c r="P614" s="45" t="s">
        <v>734</v>
      </c>
    </row>
    <row r="615" spans="1:18">
      <c r="A615" s="17">
        <v>29</v>
      </c>
      <c r="B615" s="135">
        <v>10501</v>
      </c>
      <c r="C615" s="17">
        <f t="shared" si="45"/>
        <v>1</v>
      </c>
      <c r="D615" s="14" t="str">
        <f>+VLOOKUP(C615,EstructuraCostos!$A$5:$B$146,2)</f>
        <v>Levante_y_Ceba</v>
      </c>
      <c r="E615" s="21">
        <f t="shared" ref="E615:E680" si="48">IF(C615&gt;2,ROUND(B615/1,0),ROUND(B615/10,0)*10)</f>
        <v>10500</v>
      </c>
      <c r="F615" s="17" t="str">
        <f>+IF(C615&gt;2,VLOOKUP(C615,EstructuraCostos!$A$65:$B$170,2),VLOOKUP(E615,EstructuraCostos!$A$5:$B$60,2))</f>
        <v>Movimiento_de_Ganado1</v>
      </c>
      <c r="G615" s="17" t="str">
        <f>+VLOOKUP(B615,EstructuraCostos!$B$5:$C$146,2)</f>
        <v>Manejo de Ganados</v>
      </c>
      <c r="H615" s="58">
        <v>43538</v>
      </c>
      <c r="I615" s="17">
        <f t="shared" si="46"/>
        <v>11</v>
      </c>
      <c r="J615" s="45" t="s">
        <v>245</v>
      </c>
      <c r="K615" s="51">
        <v>1023702269</v>
      </c>
      <c r="L615" s="52">
        <v>1</v>
      </c>
      <c r="M615" s="46">
        <v>38000</v>
      </c>
      <c r="N615" s="48">
        <f t="shared" si="47"/>
        <v>38000</v>
      </c>
      <c r="O615" s="45" t="s">
        <v>126</v>
      </c>
      <c r="P615" s="45" t="s">
        <v>128</v>
      </c>
    </row>
    <row r="616" spans="1:18">
      <c r="A616" s="17">
        <v>30</v>
      </c>
      <c r="B616" s="135">
        <v>50103</v>
      </c>
      <c r="C616" s="17">
        <f t="shared" si="45"/>
        <v>5</v>
      </c>
      <c r="D616" s="14" t="str">
        <f>+VLOOKUP(C616,EstructuraCostos!$A$5:$B$146,2)</f>
        <v>Generales</v>
      </c>
      <c r="E616" s="21">
        <f t="shared" si="48"/>
        <v>50103</v>
      </c>
      <c r="F616" s="17" t="str">
        <f>+IF(C616&gt;2,VLOOKUP(C616,EstructuraCostos!$A$65:$B$170,2),VLOOKUP(E616,EstructuraCostos!$A$5:$B$60,2))</f>
        <v>Generales</v>
      </c>
      <c r="G616" s="17" t="str">
        <f>+VLOOKUP(B616,EstructuraCostos!$B$5:$C$146,2)</f>
        <v xml:space="preserve">Mantenimiento Cercos </v>
      </c>
      <c r="H616" s="58">
        <v>43538</v>
      </c>
      <c r="I616" s="17">
        <f t="shared" si="46"/>
        <v>11</v>
      </c>
      <c r="J616" s="45" t="s">
        <v>246</v>
      </c>
      <c r="K616" s="51">
        <v>1097399254</v>
      </c>
      <c r="L616" s="52">
        <v>1</v>
      </c>
      <c r="M616" s="46">
        <v>34000</v>
      </c>
      <c r="N616" s="48">
        <f t="shared" si="47"/>
        <v>34000</v>
      </c>
      <c r="O616" s="45" t="s">
        <v>138</v>
      </c>
      <c r="P616" s="45" t="s">
        <v>731</v>
      </c>
    </row>
    <row r="617" spans="1:18">
      <c r="A617" s="17">
        <v>31</v>
      </c>
      <c r="B617" s="135">
        <v>10501</v>
      </c>
      <c r="C617" s="17">
        <f t="shared" si="45"/>
        <v>1</v>
      </c>
      <c r="D617" s="14" t="str">
        <f>+VLOOKUP(C617,EstructuraCostos!$A$5:$B$146,2)</f>
        <v>Levante_y_Ceba</v>
      </c>
      <c r="E617" s="21">
        <f t="shared" si="48"/>
        <v>10500</v>
      </c>
      <c r="F617" s="17" t="str">
        <f>+IF(C617&gt;2,VLOOKUP(C617,EstructuraCostos!$A$65:$B$170,2),VLOOKUP(E617,EstructuraCostos!$A$5:$B$60,2))</f>
        <v>Movimiento_de_Ganado1</v>
      </c>
      <c r="G617" s="17" t="str">
        <f>+VLOOKUP(B617,EstructuraCostos!$B$5:$C$146,2)</f>
        <v>Manejo de Ganados</v>
      </c>
      <c r="H617" s="58">
        <v>43538</v>
      </c>
      <c r="I617" s="17">
        <f t="shared" si="46"/>
        <v>11</v>
      </c>
      <c r="J617" s="45" t="s">
        <v>417</v>
      </c>
      <c r="K617" s="143">
        <v>1097720182</v>
      </c>
      <c r="L617" s="52">
        <v>1</v>
      </c>
      <c r="M617" s="46">
        <v>38000</v>
      </c>
      <c r="N617" s="48">
        <f t="shared" si="47"/>
        <v>38000</v>
      </c>
      <c r="O617" s="45" t="s">
        <v>125</v>
      </c>
      <c r="P617" s="45" t="s">
        <v>128</v>
      </c>
    </row>
    <row r="618" spans="1:18">
      <c r="A618" s="17">
        <v>32</v>
      </c>
      <c r="B618" s="135">
        <v>90101</v>
      </c>
      <c r="C618" s="17">
        <f t="shared" si="45"/>
        <v>9</v>
      </c>
      <c r="E618" s="21">
        <f t="shared" si="48"/>
        <v>90101</v>
      </c>
      <c r="F618" s="17"/>
      <c r="G618" s="17" t="str">
        <f>+VLOOKUP(B618,EstructuraCostos!$B$5:$C$146,2)</f>
        <v>Salarios</v>
      </c>
      <c r="H618" s="58">
        <v>43538</v>
      </c>
      <c r="I618" s="17">
        <f>+WEEKNUM(H618,2)</f>
        <v>11</v>
      </c>
      <c r="J618" s="45" t="s">
        <v>756</v>
      </c>
      <c r="K618" s="143"/>
      <c r="L618" s="52">
        <v>0.5</v>
      </c>
      <c r="M618" s="46">
        <v>50000</v>
      </c>
      <c r="N618" s="48">
        <f t="shared" si="47"/>
        <v>25000</v>
      </c>
      <c r="O618" s="45" t="s">
        <v>153</v>
      </c>
      <c r="P618" s="45" t="s">
        <v>147</v>
      </c>
    </row>
    <row r="619" spans="1:18">
      <c r="A619" s="17">
        <v>33</v>
      </c>
      <c r="C619" s="17">
        <f t="shared" si="45"/>
        <v>0</v>
      </c>
      <c r="D619" s="14" t="e">
        <f>+VLOOKUP(C619,EstructuraCostos!$A$5:$B$146,2)</f>
        <v>#N/A</v>
      </c>
      <c r="E619" s="21">
        <f t="shared" si="48"/>
        <v>0</v>
      </c>
      <c r="F619" s="17" t="e">
        <f>+IF(C619&gt;2,VLOOKUP(C619,EstructuraCostos!$A$65:$B$170,2),VLOOKUP(E619,EstructuraCostos!$A$5:$B$60,2))</f>
        <v>#N/A</v>
      </c>
      <c r="G619" s="17" t="e">
        <f>+VLOOKUP(B619,EstructuraCostos!$B$5:$C$146,2)</f>
        <v>#N/A</v>
      </c>
      <c r="H619" s="58">
        <v>43538</v>
      </c>
      <c r="I619" s="17">
        <f t="shared" si="46"/>
        <v>11</v>
      </c>
      <c r="J619" s="45" t="s">
        <v>260</v>
      </c>
      <c r="K619" s="275"/>
      <c r="L619" s="52">
        <v>120</v>
      </c>
      <c r="M619" s="186" t="s">
        <v>261</v>
      </c>
      <c r="N619" s="48"/>
      <c r="O619" s="45" t="s">
        <v>714</v>
      </c>
      <c r="P619" s="45" t="s">
        <v>731</v>
      </c>
      <c r="Q619" s="45" t="s">
        <v>132</v>
      </c>
      <c r="R619" s="137" t="s">
        <v>702</v>
      </c>
    </row>
    <row r="620" spans="1:18">
      <c r="A620" s="17">
        <v>34</v>
      </c>
      <c r="C620" s="17">
        <f t="shared" si="45"/>
        <v>0</v>
      </c>
      <c r="D620" s="14" t="e">
        <f>+VLOOKUP(C620,EstructuraCostos!$A$5:$B$146,2)</f>
        <v>#N/A</v>
      </c>
      <c r="E620" s="21">
        <f t="shared" si="48"/>
        <v>0</v>
      </c>
      <c r="F620" s="17" t="e">
        <f>+IF(C620&gt;2,VLOOKUP(C620,EstructuraCostos!$A$65:$B$170,2),VLOOKUP(E620,EstructuraCostos!$A$5:$B$60,2))</f>
        <v>#N/A</v>
      </c>
      <c r="G620" s="17" t="e">
        <f>+VLOOKUP(B620,EstructuraCostos!$B$5:$C$146,2)</f>
        <v>#N/A</v>
      </c>
      <c r="H620" s="58">
        <v>43538</v>
      </c>
      <c r="I620" s="17">
        <f t="shared" si="46"/>
        <v>11</v>
      </c>
      <c r="J620" s="45" t="s">
        <v>260</v>
      </c>
      <c r="K620" s="275"/>
      <c r="L620" s="52">
        <v>2000</v>
      </c>
      <c r="M620" s="186" t="s">
        <v>261</v>
      </c>
      <c r="N620" s="48"/>
      <c r="O620" s="45" t="s">
        <v>720</v>
      </c>
      <c r="P620" s="45" t="s">
        <v>775</v>
      </c>
      <c r="Q620" s="1" t="s">
        <v>130</v>
      </c>
      <c r="R620" s="137" t="s">
        <v>131</v>
      </c>
    </row>
    <row r="621" spans="1:18">
      <c r="A621" s="17">
        <v>35</v>
      </c>
      <c r="B621" s="135">
        <v>10101</v>
      </c>
      <c r="C621" s="17">
        <f t="shared" si="45"/>
        <v>1</v>
      </c>
      <c r="D621" s="14" t="str">
        <f>+VLOOKUP(C621,EstructuraCostos!$A$5:$B$146,2)</f>
        <v>Levante_y_Ceba</v>
      </c>
      <c r="E621" s="21">
        <f t="shared" si="48"/>
        <v>10100</v>
      </c>
      <c r="F621" s="17" t="str">
        <f>+IF(C621&gt;2,VLOOKUP(C621,EstructuraCostos!$A$65:$B$170,2),VLOOKUP(E621,EstructuraCostos!$A$5:$B$60,2))</f>
        <v>Manejo_de_Suelos_y_ Praderas1</v>
      </c>
      <c r="G621" s="17" t="str">
        <f>+VLOOKUP(B621,EstructuraCostos!$B$5:$C$146,2)</f>
        <v>Fumigacion Matamalezas</v>
      </c>
      <c r="H621" s="58">
        <v>43539</v>
      </c>
      <c r="I621" s="17">
        <f t="shared" si="46"/>
        <v>11</v>
      </c>
      <c r="J621" s="84" t="s">
        <v>241</v>
      </c>
      <c r="K621" s="143">
        <v>4736932</v>
      </c>
      <c r="L621" s="52">
        <v>1</v>
      </c>
      <c r="M621" s="46">
        <v>34000</v>
      </c>
      <c r="N621" s="48">
        <f t="shared" si="47"/>
        <v>34000</v>
      </c>
      <c r="O621" s="45" t="s">
        <v>720</v>
      </c>
      <c r="P621" s="45" t="s">
        <v>775</v>
      </c>
      <c r="Q621" s="1" t="s">
        <v>130</v>
      </c>
      <c r="R621" s="137" t="s">
        <v>131</v>
      </c>
    </row>
    <row r="622" spans="1:18">
      <c r="A622" s="17">
        <v>36</v>
      </c>
      <c r="B622" s="135">
        <v>50103</v>
      </c>
      <c r="C622" s="17">
        <f t="shared" si="45"/>
        <v>5</v>
      </c>
      <c r="D622" s="14" t="str">
        <f>+VLOOKUP(C622,EstructuraCostos!$A$5:$B$146,2)</f>
        <v>Generales</v>
      </c>
      <c r="E622" s="21">
        <f t="shared" si="48"/>
        <v>50103</v>
      </c>
      <c r="F622" s="17" t="str">
        <f>+IF(C622&gt;2,VLOOKUP(C622,EstructuraCostos!$A$65:$B$170,2),VLOOKUP(E622,EstructuraCostos!$A$5:$B$60,2))</f>
        <v>Generales</v>
      </c>
      <c r="G622" s="17" t="str">
        <f>+VLOOKUP(B622,EstructuraCostos!$B$5:$C$146,2)</f>
        <v xml:space="preserve">Mantenimiento Cercos </v>
      </c>
      <c r="H622" s="58">
        <v>43539</v>
      </c>
      <c r="I622" s="17">
        <f t="shared" si="46"/>
        <v>11</v>
      </c>
      <c r="J622" s="84" t="s">
        <v>242</v>
      </c>
      <c r="K622" s="83">
        <v>4335739</v>
      </c>
      <c r="L622" s="52">
        <v>1</v>
      </c>
      <c r="M622" s="46">
        <v>34000</v>
      </c>
      <c r="N622" s="48">
        <f t="shared" si="47"/>
        <v>34000</v>
      </c>
      <c r="O622" s="45" t="s">
        <v>735</v>
      </c>
      <c r="P622" s="45" t="s">
        <v>155</v>
      </c>
    </row>
    <row r="623" spans="1:18">
      <c r="A623" s="17">
        <v>37</v>
      </c>
      <c r="B623" s="135">
        <v>50103</v>
      </c>
      <c r="C623" s="17">
        <f t="shared" si="45"/>
        <v>5</v>
      </c>
      <c r="D623" s="14" t="str">
        <f>+VLOOKUP(C623,EstructuraCostos!$A$5:$B$146,2)</f>
        <v>Generales</v>
      </c>
      <c r="E623" s="21">
        <f t="shared" si="48"/>
        <v>50103</v>
      </c>
      <c r="F623" s="17" t="str">
        <f>+IF(C623&gt;2,VLOOKUP(C623,EstructuraCostos!$A$65:$B$170,2),VLOOKUP(E623,EstructuraCostos!$A$5:$B$60,2))</f>
        <v>Generales</v>
      </c>
      <c r="G623" s="17" t="str">
        <f>+VLOOKUP(B623,EstructuraCostos!$B$5:$C$146,2)</f>
        <v xml:space="preserve">Mantenimiento Cercos </v>
      </c>
      <c r="H623" s="58">
        <v>43539</v>
      </c>
      <c r="I623" s="17">
        <f t="shared" si="46"/>
        <v>11</v>
      </c>
      <c r="J623" s="1" t="s">
        <v>243</v>
      </c>
      <c r="K623" s="83">
        <v>3663605</v>
      </c>
      <c r="L623" s="52">
        <v>1</v>
      </c>
      <c r="M623" s="46">
        <v>34000</v>
      </c>
      <c r="N623" s="48">
        <f t="shared" si="47"/>
        <v>34000</v>
      </c>
      <c r="O623" s="45" t="s">
        <v>138</v>
      </c>
      <c r="P623" s="45" t="s">
        <v>700</v>
      </c>
      <c r="Q623" s="1" t="s">
        <v>658</v>
      </c>
    </row>
    <row r="624" spans="1:18">
      <c r="A624" s="17">
        <v>38</v>
      </c>
      <c r="B624" s="135">
        <v>10501</v>
      </c>
      <c r="C624" s="17">
        <f t="shared" si="45"/>
        <v>1</v>
      </c>
      <c r="D624" s="14" t="str">
        <f>+VLOOKUP(C624,EstructuraCostos!$A$5:$B$146,2)</f>
        <v>Levante_y_Ceba</v>
      </c>
      <c r="E624" s="21">
        <f t="shared" si="48"/>
        <v>10500</v>
      </c>
      <c r="F624" s="17" t="str">
        <f>+IF(C624&gt;2,VLOOKUP(C624,EstructuraCostos!$A$65:$B$170,2),VLOOKUP(E624,EstructuraCostos!$A$5:$B$60,2))</f>
        <v>Movimiento_de_Ganado1</v>
      </c>
      <c r="G624" s="17" t="str">
        <f>+VLOOKUP(B624,EstructuraCostos!$B$5:$C$146,2)</f>
        <v>Manejo de Ganados</v>
      </c>
      <c r="H624" s="58">
        <v>43539</v>
      </c>
      <c r="I624" s="17">
        <f t="shared" si="46"/>
        <v>11</v>
      </c>
      <c r="J624" s="45" t="s">
        <v>245</v>
      </c>
      <c r="K624" s="51">
        <v>1023702269</v>
      </c>
      <c r="L624" s="52">
        <v>1</v>
      </c>
      <c r="M624" s="46">
        <v>38000</v>
      </c>
      <c r="N624" s="48">
        <f t="shared" si="47"/>
        <v>38000</v>
      </c>
      <c r="O624" s="45" t="s">
        <v>126</v>
      </c>
      <c r="P624" s="45" t="s">
        <v>128</v>
      </c>
    </row>
    <row r="625" spans="1:18">
      <c r="A625" s="17">
        <v>39</v>
      </c>
      <c r="B625" s="135">
        <v>50103</v>
      </c>
      <c r="C625" s="17">
        <f t="shared" si="45"/>
        <v>5</v>
      </c>
      <c r="D625" s="14" t="str">
        <f>+VLOOKUP(C625,EstructuraCostos!$A$5:$B$146,2)</f>
        <v>Generales</v>
      </c>
      <c r="E625" s="21">
        <f t="shared" si="48"/>
        <v>50103</v>
      </c>
      <c r="F625" s="17" t="str">
        <f>+IF(C625&gt;2,VLOOKUP(C625,EstructuraCostos!$A$65:$B$170,2),VLOOKUP(E625,EstructuraCostos!$A$5:$B$60,2))</f>
        <v>Generales</v>
      </c>
      <c r="G625" s="17" t="str">
        <f>+VLOOKUP(B625,EstructuraCostos!$B$5:$C$146,2)</f>
        <v xml:space="preserve">Mantenimiento Cercos </v>
      </c>
      <c r="H625" s="58">
        <v>43539</v>
      </c>
      <c r="I625" s="17">
        <f t="shared" si="46"/>
        <v>11</v>
      </c>
      <c r="J625" s="45" t="s">
        <v>246</v>
      </c>
      <c r="K625" s="51">
        <v>1097399254</v>
      </c>
      <c r="L625" s="52">
        <v>1</v>
      </c>
      <c r="M625" s="46">
        <v>34000</v>
      </c>
      <c r="N625" s="48">
        <f t="shared" si="47"/>
        <v>34000</v>
      </c>
      <c r="O625" s="45" t="s">
        <v>138</v>
      </c>
      <c r="P625" s="45" t="s">
        <v>700</v>
      </c>
      <c r="Q625" s="1" t="s">
        <v>658</v>
      </c>
    </row>
    <row r="626" spans="1:18">
      <c r="A626" s="17">
        <v>40</v>
      </c>
      <c r="B626" s="135">
        <v>10501</v>
      </c>
      <c r="C626" s="17">
        <f t="shared" si="45"/>
        <v>1</v>
      </c>
      <c r="D626" s="14" t="str">
        <f>+VLOOKUP(C626,EstructuraCostos!$A$5:$B$146,2)</f>
        <v>Levante_y_Ceba</v>
      </c>
      <c r="E626" s="21">
        <f t="shared" si="48"/>
        <v>10500</v>
      </c>
      <c r="F626" s="17" t="str">
        <f>+IF(C626&gt;2,VLOOKUP(C626,EstructuraCostos!$A$65:$B$170,2),VLOOKUP(E626,EstructuraCostos!$A$5:$B$60,2))</f>
        <v>Movimiento_de_Ganado1</v>
      </c>
      <c r="G626" s="17" t="str">
        <f>+VLOOKUP(B626,EstructuraCostos!$B$5:$C$146,2)</f>
        <v>Manejo de Ganados</v>
      </c>
      <c r="H626" s="58">
        <v>43539</v>
      </c>
      <c r="I626" s="17">
        <f t="shared" si="46"/>
        <v>11</v>
      </c>
      <c r="J626" s="45" t="s">
        <v>417</v>
      </c>
      <c r="K626" s="143">
        <v>1097720182</v>
      </c>
      <c r="L626" s="52">
        <v>1</v>
      </c>
      <c r="M626" s="46">
        <v>38000</v>
      </c>
      <c r="N626" s="48">
        <f t="shared" si="47"/>
        <v>38000</v>
      </c>
      <c r="O626" s="45" t="s">
        <v>125</v>
      </c>
      <c r="P626" s="45" t="s">
        <v>128</v>
      </c>
    </row>
    <row r="627" spans="1:18">
      <c r="A627" s="17">
        <v>41</v>
      </c>
      <c r="B627" s="135">
        <v>90101</v>
      </c>
      <c r="C627" s="17">
        <f t="shared" si="45"/>
        <v>9</v>
      </c>
      <c r="E627" s="21">
        <f t="shared" si="48"/>
        <v>90101</v>
      </c>
      <c r="F627" s="17"/>
      <c r="G627" s="17" t="str">
        <f>+VLOOKUP(B627,EstructuraCostos!$B$5:$C$146,2)</f>
        <v>Salarios</v>
      </c>
      <c r="H627" s="58">
        <v>43539</v>
      </c>
      <c r="I627" s="17">
        <f>+WEEKNUM(H627,2)</f>
        <v>11</v>
      </c>
      <c r="J627" s="45" t="s">
        <v>756</v>
      </c>
      <c r="K627" s="143"/>
      <c r="L627" s="52">
        <v>0.5</v>
      </c>
      <c r="M627" s="46">
        <v>50000</v>
      </c>
      <c r="N627" s="48">
        <f t="shared" si="47"/>
        <v>25000</v>
      </c>
      <c r="O627" s="45" t="s">
        <v>153</v>
      </c>
      <c r="P627" s="45" t="s">
        <v>147</v>
      </c>
    </row>
    <row r="628" spans="1:18">
      <c r="A628" s="17">
        <v>42</v>
      </c>
      <c r="C628" s="17">
        <f t="shared" si="45"/>
        <v>0</v>
      </c>
      <c r="D628" s="14" t="e">
        <f>+VLOOKUP(C628,EstructuraCostos!$A$5:$B$146,2)</f>
        <v>#N/A</v>
      </c>
      <c r="E628" s="21">
        <f t="shared" si="48"/>
        <v>0</v>
      </c>
      <c r="F628" s="17" t="e">
        <f>+IF(C628&gt;2,VLOOKUP(C628,EstructuraCostos!$A$65:$B$170,2),VLOOKUP(E628,EstructuraCostos!$A$5:$B$60,2))</f>
        <v>#N/A</v>
      </c>
      <c r="G628" s="17" t="e">
        <f>+VLOOKUP(B628,EstructuraCostos!$B$5:$C$146,2)</f>
        <v>#N/A</v>
      </c>
      <c r="H628" s="58">
        <v>43539</v>
      </c>
      <c r="I628" s="17">
        <f t="shared" si="46"/>
        <v>11</v>
      </c>
      <c r="J628" s="45" t="s">
        <v>260</v>
      </c>
      <c r="K628" s="275"/>
      <c r="L628" s="52">
        <v>2000</v>
      </c>
      <c r="M628" s="186" t="s">
        <v>261</v>
      </c>
      <c r="N628" s="48"/>
      <c r="O628" s="45" t="s">
        <v>720</v>
      </c>
      <c r="P628" s="45" t="s">
        <v>775</v>
      </c>
      <c r="Q628" s="1" t="s">
        <v>130</v>
      </c>
      <c r="R628" s="137" t="s">
        <v>131</v>
      </c>
    </row>
    <row r="629" spans="1:18">
      <c r="A629" s="17">
        <v>43</v>
      </c>
      <c r="B629" s="135">
        <v>10101</v>
      </c>
      <c r="C629" s="17">
        <f t="shared" si="45"/>
        <v>1</v>
      </c>
      <c r="D629" s="14" t="str">
        <f>+VLOOKUP(C629,EstructuraCostos!$A$5:$B$146,2)</f>
        <v>Levante_y_Ceba</v>
      </c>
      <c r="E629" s="21">
        <f t="shared" si="48"/>
        <v>10100</v>
      </c>
      <c r="F629" s="17" t="str">
        <f>+IF(C629&gt;2,VLOOKUP(C629,EstructuraCostos!$A$65:$B$170,2),VLOOKUP(E629,EstructuraCostos!$A$5:$B$60,2))</f>
        <v>Manejo_de_Suelos_y_ Praderas1</v>
      </c>
      <c r="G629" s="17" t="str">
        <f>+VLOOKUP(B629,EstructuraCostos!$B$5:$C$146,2)</f>
        <v>Fumigacion Matamalezas</v>
      </c>
      <c r="H629" s="58">
        <v>43540</v>
      </c>
      <c r="I629" s="17">
        <f t="shared" si="46"/>
        <v>11</v>
      </c>
      <c r="J629" s="84" t="s">
        <v>241</v>
      </c>
      <c r="K629" s="143">
        <v>4736932</v>
      </c>
      <c r="L629" s="52">
        <v>1</v>
      </c>
      <c r="M629" s="46">
        <v>34000</v>
      </c>
      <c r="N629" s="48">
        <f t="shared" si="47"/>
        <v>34000</v>
      </c>
      <c r="O629" s="45" t="s">
        <v>720</v>
      </c>
      <c r="P629" s="45" t="s">
        <v>775</v>
      </c>
      <c r="Q629" s="1" t="s">
        <v>130</v>
      </c>
      <c r="R629" s="137" t="s">
        <v>131</v>
      </c>
    </row>
    <row r="630" spans="1:18">
      <c r="A630" s="17">
        <v>44</v>
      </c>
      <c r="B630" s="135">
        <v>50103</v>
      </c>
      <c r="C630" s="17">
        <f t="shared" si="45"/>
        <v>5</v>
      </c>
      <c r="D630" s="14" t="str">
        <f>+VLOOKUP(C630,EstructuraCostos!$A$5:$B$146,2)</f>
        <v>Generales</v>
      </c>
      <c r="E630" s="21">
        <f t="shared" si="48"/>
        <v>50103</v>
      </c>
      <c r="F630" s="17" t="str">
        <f>+IF(C630&gt;2,VLOOKUP(C630,EstructuraCostos!$A$65:$B$170,2),VLOOKUP(E630,EstructuraCostos!$A$5:$B$60,2))</f>
        <v>Generales</v>
      </c>
      <c r="G630" s="17" t="str">
        <f>+VLOOKUP(B630,EstructuraCostos!$B$5:$C$146,2)</f>
        <v xml:space="preserve">Mantenimiento Cercos </v>
      </c>
      <c r="H630" s="58">
        <v>43540</v>
      </c>
      <c r="I630" s="17">
        <f t="shared" si="46"/>
        <v>11</v>
      </c>
      <c r="J630" s="84" t="s">
        <v>242</v>
      </c>
      <c r="K630" s="83">
        <v>4335739</v>
      </c>
      <c r="L630" s="52">
        <v>1</v>
      </c>
      <c r="M630" s="46">
        <v>34000</v>
      </c>
      <c r="N630" s="48">
        <f t="shared" si="47"/>
        <v>34000</v>
      </c>
      <c r="O630" s="45" t="s">
        <v>735</v>
      </c>
      <c r="P630" s="45" t="s">
        <v>155</v>
      </c>
    </row>
    <row r="631" spans="1:18">
      <c r="A631" s="17">
        <v>45</v>
      </c>
      <c r="B631" s="135">
        <v>50103</v>
      </c>
      <c r="C631" s="17">
        <f t="shared" si="45"/>
        <v>5</v>
      </c>
      <c r="D631" s="14" t="str">
        <f>+VLOOKUP(C631,EstructuraCostos!$A$5:$B$146,2)</f>
        <v>Generales</v>
      </c>
      <c r="E631" s="21">
        <f t="shared" si="48"/>
        <v>50103</v>
      </c>
      <c r="F631" s="17" t="str">
        <f>+IF(C631&gt;2,VLOOKUP(C631,EstructuraCostos!$A$65:$B$170,2),VLOOKUP(E631,EstructuraCostos!$A$5:$B$60,2))</f>
        <v>Generales</v>
      </c>
      <c r="G631" s="17" t="str">
        <f>+VLOOKUP(B631,EstructuraCostos!$B$5:$C$146,2)</f>
        <v xml:space="preserve">Mantenimiento Cercos </v>
      </c>
      <c r="H631" s="58">
        <v>43540</v>
      </c>
      <c r="I631" s="17">
        <f t="shared" si="46"/>
        <v>11</v>
      </c>
      <c r="J631" s="1" t="s">
        <v>243</v>
      </c>
      <c r="K631" s="83">
        <v>3663605</v>
      </c>
      <c r="L631" s="52">
        <v>1</v>
      </c>
      <c r="M631" s="46">
        <v>34000</v>
      </c>
      <c r="N631" s="48">
        <f t="shared" si="47"/>
        <v>34000</v>
      </c>
      <c r="O631" s="45" t="s">
        <v>138</v>
      </c>
      <c r="P631" s="45" t="s">
        <v>700</v>
      </c>
      <c r="Q631" s="1" t="s">
        <v>658</v>
      </c>
    </row>
    <row r="632" spans="1:18">
      <c r="A632" s="17">
        <v>46</v>
      </c>
      <c r="B632" s="135">
        <v>10501</v>
      </c>
      <c r="C632" s="17">
        <f t="shared" si="45"/>
        <v>1</v>
      </c>
      <c r="D632" s="14" t="str">
        <f>+VLOOKUP(C632,EstructuraCostos!$A$5:$B$146,2)</f>
        <v>Levante_y_Ceba</v>
      </c>
      <c r="E632" s="21">
        <f t="shared" si="48"/>
        <v>10500</v>
      </c>
      <c r="F632" s="17" t="str">
        <f>+IF(C632&gt;2,VLOOKUP(C632,EstructuraCostos!$A$65:$B$170,2),VLOOKUP(E632,EstructuraCostos!$A$5:$B$60,2))</f>
        <v>Movimiento_de_Ganado1</v>
      </c>
      <c r="G632" s="17" t="str">
        <f>+VLOOKUP(B632,EstructuraCostos!$B$5:$C$146,2)</f>
        <v>Manejo de Ganados</v>
      </c>
      <c r="H632" s="58">
        <v>43540</v>
      </c>
      <c r="I632" s="17">
        <f t="shared" si="46"/>
        <v>11</v>
      </c>
      <c r="J632" s="45" t="s">
        <v>245</v>
      </c>
      <c r="K632" s="51">
        <v>1023702269</v>
      </c>
      <c r="L632" s="52">
        <v>1</v>
      </c>
      <c r="M632" s="46">
        <v>38000</v>
      </c>
      <c r="N632" s="48">
        <f t="shared" si="47"/>
        <v>38000</v>
      </c>
      <c r="O632" s="45" t="s">
        <v>126</v>
      </c>
      <c r="P632" s="45" t="s">
        <v>128</v>
      </c>
    </row>
    <row r="633" spans="1:18">
      <c r="A633" s="17">
        <v>47</v>
      </c>
      <c r="B633" s="135">
        <v>50103</v>
      </c>
      <c r="C633" s="17">
        <f t="shared" si="45"/>
        <v>5</v>
      </c>
      <c r="D633" s="14" t="str">
        <f>+VLOOKUP(C633,EstructuraCostos!$A$5:$B$146,2)</f>
        <v>Generales</v>
      </c>
      <c r="E633" s="21">
        <f t="shared" si="48"/>
        <v>50103</v>
      </c>
      <c r="F633" s="17" t="str">
        <f>+IF(C633&gt;2,VLOOKUP(C633,EstructuraCostos!$A$65:$B$170,2),VLOOKUP(E633,EstructuraCostos!$A$5:$B$60,2))</f>
        <v>Generales</v>
      </c>
      <c r="G633" s="17" t="str">
        <f>+VLOOKUP(B633,EstructuraCostos!$B$5:$C$146,2)</f>
        <v xml:space="preserve">Mantenimiento Cercos </v>
      </c>
      <c r="H633" s="58">
        <v>43540</v>
      </c>
      <c r="I633" s="17">
        <f t="shared" si="46"/>
        <v>11</v>
      </c>
      <c r="J633" s="45" t="s">
        <v>246</v>
      </c>
      <c r="K633" s="51">
        <v>1097399254</v>
      </c>
      <c r="L633" s="52">
        <v>1</v>
      </c>
      <c r="M633" s="46">
        <v>34000</v>
      </c>
      <c r="N633" s="48">
        <f t="shared" si="47"/>
        <v>34000</v>
      </c>
      <c r="O633" s="45" t="s">
        <v>138</v>
      </c>
      <c r="P633" s="45" t="s">
        <v>700</v>
      </c>
      <c r="Q633" s="1" t="s">
        <v>658</v>
      </c>
    </row>
    <row r="634" spans="1:18">
      <c r="A634" s="17">
        <v>48</v>
      </c>
      <c r="B634" s="135">
        <v>10501</v>
      </c>
      <c r="C634" s="17">
        <f t="shared" si="45"/>
        <v>1</v>
      </c>
      <c r="D634" s="14" t="str">
        <f>+VLOOKUP(C634,EstructuraCostos!$A$5:$B$146,2)</f>
        <v>Levante_y_Ceba</v>
      </c>
      <c r="E634" s="21">
        <f t="shared" si="48"/>
        <v>10500</v>
      </c>
      <c r="F634" s="17" t="str">
        <f>+IF(C634&gt;2,VLOOKUP(C634,EstructuraCostos!$A$65:$B$170,2),VLOOKUP(E634,EstructuraCostos!$A$5:$B$60,2))</f>
        <v>Movimiento_de_Ganado1</v>
      </c>
      <c r="G634" s="17" t="str">
        <f>+VLOOKUP(B634,EstructuraCostos!$B$5:$C$146,2)</f>
        <v>Manejo de Ganados</v>
      </c>
      <c r="H634" s="58">
        <v>43540</v>
      </c>
      <c r="I634" s="17">
        <f t="shared" si="46"/>
        <v>11</v>
      </c>
      <c r="J634" s="45" t="s">
        <v>417</v>
      </c>
      <c r="K634" s="143">
        <v>1097720182</v>
      </c>
      <c r="L634" s="52">
        <v>1</v>
      </c>
      <c r="M634" s="46">
        <v>38000</v>
      </c>
      <c r="N634" s="48">
        <f t="shared" si="47"/>
        <v>38000</v>
      </c>
      <c r="O634" s="45" t="s">
        <v>125</v>
      </c>
      <c r="P634" s="45" t="s">
        <v>128</v>
      </c>
    </row>
    <row r="635" spans="1:18">
      <c r="A635" s="17">
        <v>49</v>
      </c>
      <c r="C635" s="17"/>
      <c r="F635" s="17"/>
      <c r="G635" s="17" t="e">
        <f>+VLOOKUP(B635,EstructuraCostos!$B$5:$C$146,2)</f>
        <v>#N/A</v>
      </c>
      <c r="H635" s="58">
        <v>43540</v>
      </c>
      <c r="I635" s="17">
        <f>+WEEKNUM(H635,2)</f>
        <v>11</v>
      </c>
      <c r="J635" s="45" t="s">
        <v>298</v>
      </c>
      <c r="K635" s="143"/>
      <c r="L635" s="52">
        <v>21</v>
      </c>
      <c r="M635" s="186" t="s">
        <v>299</v>
      </c>
      <c r="N635" s="48"/>
      <c r="O635" s="45" t="s">
        <v>740</v>
      </c>
      <c r="P635" s="45" t="s">
        <v>741</v>
      </c>
    </row>
    <row r="636" spans="1:18">
      <c r="A636" s="17">
        <v>50</v>
      </c>
      <c r="C636" s="17">
        <f t="shared" si="45"/>
        <v>0</v>
      </c>
      <c r="D636" s="14" t="e">
        <f>+VLOOKUP(C636,EstructuraCostos!$A$5:$B$146,2)</f>
        <v>#N/A</v>
      </c>
      <c r="E636" s="21">
        <f t="shared" si="48"/>
        <v>0</v>
      </c>
      <c r="F636" s="17" t="e">
        <f>+IF(C636&gt;2,VLOOKUP(C636,EstructuraCostos!$A$65:$B$170,2),VLOOKUP(E636,EstructuraCostos!$A$5:$B$60,2))</f>
        <v>#N/A</v>
      </c>
      <c r="G636" s="17" t="e">
        <f>+VLOOKUP(B636,EstructuraCostos!$B$5:$C$146,2)</f>
        <v>#N/A</v>
      </c>
      <c r="H636" s="58">
        <v>43540</v>
      </c>
      <c r="I636" s="17">
        <f t="shared" si="46"/>
        <v>11</v>
      </c>
      <c r="J636" s="45" t="s">
        <v>260</v>
      </c>
      <c r="K636" s="275"/>
      <c r="M636" s="186" t="s">
        <v>261</v>
      </c>
      <c r="N636" s="48"/>
      <c r="O636" s="45" t="s">
        <v>720</v>
      </c>
      <c r="P636" s="45" t="s">
        <v>775</v>
      </c>
      <c r="Q636" s="1" t="s">
        <v>130</v>
      </c>
      <c r="R636" s="137" t="s">
        <v>131</v>
      </c>
    </row>
    <row r="637" spans="1:18">
      <c r="A637" s="17">
        <v>51</v>
      </c>
      <c r="B637" s="135">
        <v>10501</v>
      </c>
      <c r="C637" s="17">
        <f t="shared" si="45"/>
        <v>1</v>
      </c>
      <c r="D637" s="14" t="str">
        <f>+VLOOKUP(C637,EstructuraCostos!$A$5:$B$146,2)</f>
        <v>Levante_y_Ceba</v>
      </c>
      <c r="E637" s="21">
        <f t="shared" si="48"/>
        <v>10500</v>
      </c>
      <c r="F637" s="17" t="str">
        <f>+IF(C637&gt;2,VLOOKUP(C637,EstructuraCostos!$A$65:$B$170,2),VLOOKUP(E637,EstructuraCostos!$A$5:$B$60,2))</f>
        <v>Movimiento_de_Ganado1</v>
      </c>
      <c r="G637" s="17" t="str">
        <f>+VLOOKUP(B637,EstructuraCostos!$B$5:$C$146,2)</f>
        <v>Manejo de Ganados</v>
      </c>
      <c r="H637" s="58">
        <v>43541</v>
      </c>
      <c r="I637" s="17">
        <f t="shared" si="46"/>
        <v>11</v>
      </c>
      <c r="J637" s="45" t="s">
        <v>245</v>
      </c>
      <c r="K637" s="51">
        <v>1023702269</v>
      </c>
      <c r="L637" s="52">
        <v>0.5</v>
      </c>
      <c r="M637" s="46">
        <v>36000</v>
      </c>
      <c r="N637" s="48">
        <f t="shared" si="47"/>
        <v>18000</v>
      </c>
      <c r="O637" s="45" t="s">
        <v>125</v>
      </c>
      <c r="P637" s="45" t="s">
        <v>128</v>
      </c>
    </row>
    <row r="638" spans="1:18">
      <c r="A638" s="17">
        <v>52</v>
      </c>
      <c r="B638" s="135">
        <v>10501</v>
      </c>
      <c r="C638" s="17">
        <f t="shared" si="45"/>
        <v>1</v>
      </c>
      <c r="D638" s="14" t="str">
        <f>+VLOOKUP(C638,EstructuraCostos!$A$5:$B$146,2)</f>
        <v>Levante_y_Ceba</v>
      </c>
      <c r="E638" s="21">
        <f t="shared" si="48"/>
        <v>10500</v>
      </c>
      <c r="F638" s="17" t="str">
        <f>+IF(C638&gt;2,VLOOKUP(C638,EstructuraCostos!$A$65:$B$170,2),VLOOKUP(E638,EstructuraCostos!$A$5:$B$60,2))</f>
        <v>Movimiento_de_Ganado1</v>
      </c>
      <c r="G638" s="17" t="str">
        <f>+VLOOKUP(B638,EstructuraCostos!$B$5:$C$146,2)</f>
        <v>Manejo de Ganados</v>
      </c>
      <c r="H638" s="58">
        <v>43541</v>
      </c>
      <c r="I638" s="17">
        <f t="shared" si="46"/>
        <v>11</v>
      </c>
      <c r="J638" s="45" t="s">
        <v>246</v>
      </c>
      <c r="K638" s="51">
        <v>1097399254</v>
      </c>
      <c r="L638" s="52">
        <v>0.5</v>
      </c>
      <c r="M638" s="46">
        <v>36000</v>
      </c>
      <c r="N638" s="48">
        <f t="shared" si="47"/>
        <v>18000</v>
      </c>
      <c r="O638" s="45" t="s">
        <v>727</v>
      </c>
      <c r="P638" s="45" t="s">
        <v>137</v>
      </c>
    </row>
    <row r="639" spans="1:18">
      <c r="A639" s="17">
        <v>53</v>
      </c>
      <c r="C639" s="17">
        <f t="shared" si="45"/>
        <v>0</v>
      </c>
      <c r="D639" s="14" t="e">
        <f>+VLOOKUP(C639,EstructuraCostos!$A$5:$B$146,2)</f>
        <v>#N/A</v>
      </c>
      <c r="E639" s="21">
        <f t="shared" si="48"/>
        <v>0</v>
      </c>
      <c r="F639" s="17" t="e">
        <f>+IF(C639&gt;2,VLOOKUP(C639,EstructuraCostos!$A$65:$B$170,2),VLOOKUP(E639,EstructuraCostos!$A$5:$B$60,2))</f>
        <v>#N/A</v>
      </c>
      <c r="G639" s="17" t="e">
        <f>+VLOOKUP(B639,EstructuraCostos!$B$5:$C$146,2)</f>
        <v>#N/A</v>
      </c>
      <c r="H639" s="58">
        <v>43541</v>
      </c>
      <c r="I639" s="17">
        <f t="shared" si="46"/>
        <v>11</v>
      </c>
      <c r="J639" s="45" t="s">
        <v>439</v>
      </c>
      <c r="L639" s="52">
        <v>32</v>
      </c>
      <c r="M639" s="186" t="s">
        <v>299</v>
      </c>
      <c r="N639" s="48"/>
      <c r="O639" s="45" t="s">
        <v>728</v>
      </c>
      <c r="P639" s="45" t="s">
        <v>742</v>
      </c>
    </row>
    <row r="640" spans="1:18">
      <c r="A640" s="17">
        <v>54</v>
      </c>
      <c r="C640" s="17">
        <f t="shared" si="45"/>
        <v>0</v>
      </c>
      <c r="D640" s="14" t="e">
        <f>+VLOOKUP(C640,EstructuraCostos!$A$5:$B$146,2)</f>
        <v>#N/A</v>
      </c>
      <c r="E640" s="21">
        <f t="shared" si="48"/>
        <v>0</v>
      </c>
      <c r="F640" s="17" t="e">
        <f>+IF(C640&gt;2,VLOOKUP(C640,EstructuraCostos!$A$65:$B$170,2),VLOOKUP(E640,EstructuraCostos!$A$5:$B$60,2))</f>
        <v>#N/A</v>
      </c>
      <c r="G640" s="17" t="e">
        <f>+VLOOKUP(B640,EstructuraCostos!$B$5:$C$146,2)</f>
        <v>#N/A</v>
      </c>
      <c r="H640" s="58">
        <v>43541</v>
      </c>
      <c r="I640" s="17">
        <f t="shared" si="46"/>
        <v>11</v>
      </c>
      <c r="J640" s="45" t="s">
        <v>667</v>
      </c>
      <c r="L640" s="52">
        <v>13</v>
      </c>
      <c r="M640" s="186" t="s">
        <v>299</v>
      </c>
      <c r="N640" s="48"/>
      <c r="O640" s="45" t="s">
        <v>743</v>
      </c>
      <c r="P640" s="45" t="s">
        <v>744</v>
      </c>
    </row>
    <row r="641" spans="1:18">
      <c r="A641" s="17">
        <v>55</v>
      </c>
      <c r="C641" s="17">
        <f t="shared" si="45"/>
        <v>0</v>
      </c>
      <c r="D641" s="14" t="e">
        <f>+VLOOKUP(C641,EstructuraCostos!$A$5:$B$146,2)</f>
        <v>#N/A</v>
      </c>
      <c r="E641" s="21">
        <f t="shared" si="48"/>
        <v>0</v>
      </c>
      <c r="F641" s="17" t="e">
        <f>+IF(C641&gt;2,VLOOKUP(C641,EstructuraCostos!$A$65:$B$170,2),VLOOKUP(E641,EstructuraCostos!$A$5:$B$60,2))</f>
        <v>#N/A</v>
      </c>
      <c r="G641" s="17" t="e">
        <f>+VLOOKUP(B641,EstructuraCostos!$B$5:$C$146,2)</f>
        <v>#N/A</v>
      </c>
      <c r="H641" s="58">
        <v>43541</v>
      </c>
      <c r="I641" s="17">
        <f t="shared" si="46"/>
        <v>11</v>
      </c>
      <c r="J641" s="45" t="s">
        <v>287</v>
      </c>
      <c r="L641" s="52">
        <v>5</v>
      </c>
      <c r="M641" s="186" t="s">
        <v>745</v>
      </c>
      <c r="N641" s="48"/>
      <c r="O641" s="45" t="s">
        <v>746</v>
      </c>
      <c r="P641" s="45" t="s">
        <v>744</v>
      </c>
    </row>
    <row r="642" spans="1:18">
      <c r="A642" s="17">
        <v>56</v>
      </c>
      <c r="C642" s="17">
        <f t="shared" si="45"/>
        <v>0</v>
      </c>
      <c r="D642" s="14" t="e">
        <f>+VLOOKUP(C642,EstructuraCostos!$A$5:$B$146,2)</f>
        <v>#N/A</v>
      </c>
      <c r="E642" s="21">
        <f t="shared" si="48"/>
        <v>0</v>
      </c>
      <c r="F642" s="17" t="e">
        <f>+IF(C642&gt;2,VLOOKUP(C642,EstructuraCostos!$A$65:$B$170,2),VLOOKUP(E642,EstructuraCostos!$A$5:$B$60,2))</f>
        <v>#N/A</v>
      </c>
      <c r="G642" s="17" t="e">
        <f>+VLOOKUP(B642,EstructuraCostos!$B$5:$C$146,2)</f>
        <v>#N/A</v>
      </c>
      <c r="H642" s="58">
        <v>43541</v>
      </c>
      <c r="I642" s="17">
        <f t="shared" si="46"/>
        <v>11</v>
      </c>
      <c r="J642" s="45" t="s">
        <v>747</v>
      </c>
      <c r="K642" s="275"/>
      <c r="L642" s="52">
        <v>4</v>
      </c>
      <c r="M642" s="186" t="s">
        <v>299</v>
      </c>
      <c r="N642" s="48"/>
      <c r="O642" s="45" t="s">
        <v>748</v>
      </c>
      <c r="P642" s="45" t="s">
        <v>744</v>
      </c>
    </row>
    <row r="643" spans="1:18">
      <c r="A643" s="17">
        <v>57</v>
      </c>
      <c r="B643" s="135">
        <v>10101</v>
      </c>
      <c r="C643" s="17">
        <f t="shared" si="45"/>
        <v>1</v>
      </c>
      <c r="D643" s="14" t="str">
        <f>+VLOOKUP(C643,EstructuraCostos!$A$5:$B$146,2)</f>
        <v>Levante_y_Ceba</v>
      </c>
      <c r="E643" s="21">
        <f t="shared" si="48"/>
        <v>10100</v>
      </c>
      <c r="F643" s="17" t="str">
        <f>+IF(C643&gt;2,VLOOKUP(C643,EstructuraCostos!$A$65:$B$170,2),VLOOKUP(E643,EstructuraCostos!$A$5:$B$60,2))</f>
        <v>Manejo_de_Suelos_y_ Praderas1</v>
      </c>
      <c r="G643" s="17" t="str">
        <f>+VLOOKUP(B643,EstructuraCostos!$B$5:$C$146,2)</f>
        <v>Fumigacion Matamalezas</v>
      </c>
      <c r="H643" s="58">
        <v>43542</v>
      </c>
      <c r="I643" s="17">
        <f t="shared" si="46"/>
        <v>12</v>
      </c>
      <c r="J643" s="84" t="s">
        <v>241</v>
      </c>
      <c r="K643" s="143">
        <v>4736932</v>
      </c>
      <c r="L643" s="52">
        <v>1</v>
      </c>
      <c r="M643" s="46">
        <v>34000</v>
      </c>
      <c r="N643" s="48">
        <f t="shared" si="47"/>
        <v>34000</v>
      </c>
      <c r="O643" s="45" t="s">
        <v>753</v>
      </c>
      <c r="P643" s="45" t="s">
        <v>775</v>
      </c>
      <c r="Q643" s="1" t="s">
        <v>130</v>
      </c>
      <c r="R643" s="137" t="s">
        <v>131</v>
      </c>
    </row>
    <row r="644" spans="1:18">
      <c r="A644" s="17">
        <v>58</v>
      </c>
      <c r="B644" s="135">
        <v>10104</v>
      </c>
      <c r="C644" s="17">
        <f t="shared" si="45"/>
        <v>1</v>
      </c>
      <c r="D644" s="14" t="str">
        <f>+VLOOKUP(C644,EstructuraCostos!$A$5:$B$146,2)</f>
        <v>Levante_y_Ceba</v>
      </c>
      <c r="E644" s="21">
        <f t="shared" si="48"/>
        <v>10100</v>
      </c>
      <c r="F644" s="17" t="str">
        <f>+IF(C644&gt;2,VLOOKUP(C644,EstructuraCostos!$A$65:$B$170,2),VLOOKUP(E644,EstructuraCostos!$A$5:$B$60,2))</f>
        <v>Manejo_de_Suelos_y_ Praderas1</v>
      </c>
      <c r="G644" s="17" t="str">
        <f>+VLOOKUP(B644,EstructuraCostos!$B$5:$C$146,2)</f>
        <v>Fumigacion Herbicida</v>
      </c>
      <c r="H644" s="58">
        <v>43542</v>
      </c>
      <c r="I644" s="17">
        <f t="shared" si="46"/>
        <v>12</v>
      </c>
      <c r="J644" s="84" t="s">
        <v>242</v>
      </c>
      <c r="K644" s="83">
        <v>4335739</v>
      </c>
      <c r="L644" s="52">
        <v>1</v>
      </c>
      <c r="M644" s="46">
        <v>34000</v>
      </c>
      <c r="N644" s="48">
        <f t="shared" si="47"/>
        <v>34000</v>
      </c>
      <c r="O644" s="45" t="s">
        <v>714</v>
      </c>
      <c r="P644" s="45" t="s">
        <v>127</v>
      </c>
      <c r="Q644" s="1" t="s">
        <v>132</v>
      </c>
      <c r="R644" s="137" t="s">
        <v>702</v>
      </c>
    </row>
    <row r="645" spans="1:18">
      <c r="A645" s="17">
        <v>59</v>
      </c>
      <c r="B645" s="135">
        <v>50103</v>
      </c>
      <c r="C645" s="17">
        <f t="shared" si="45"/>
        <v>5</v>
      </c>
      <c r="D645" s="14" t="str">
        <f>+VLOOKUP(C645,EstructuraCostos!$A$5:$B$146,2)</f>
        <v>Generales</v>
      </c>
      <c r="E645" s="21">
        <f t="shared" si="48"/>
        <v>50103</v>
      </c>
      <c r="F645" s="17" t="str">
        <f>+IF(C645&gt;2,VLOOKUP(C645,EstructuraCostos!$A$65:$B$170,2),VLOOKUP(E645,EstructuraCostos!$A$5:$B$60,2))</f>
        <v>Generales</v>
      </c>
      <c r="G645" s="17" t="str">
        <f>+VLOOKUP(B645,EstructuraCostos!$B$5:$C$146,2)</f>
        <v xml:space="preserve">Mantenimiento Cercos </v>
      </c>
      <c r="H645" s="58">
        <v>43542</v>
      </c>
      <c r="I645" s="17">
        <f t="shared" si="46"/>
        <v>12</v>
      </c>
      <c r="J645" s="1" t="s">
        <v>243</v>
      </c>
      <c r="K645" s="83">
        <v>3663605</v>
      </c>
      <c r="L645" s="52">
        <v>1</v>
      </c>
      <c r="M645" s="46">
        <v>34000</v>
      </c>
      <c r="N645" s="48">
        <f t="shared" si="47"/>
        <v>34000</v>
      </c>
      <c r="O645" s="45" t="s">
        <v>138</v>
      </c>
      <c r="P645" s="45" t="s">
        <v>754</v>
      </c>
    </row>
    <row r="646" spans="1:18">
      <c r="A646" s="17">
        <v>60</v>
      </c>
      <c r="B646" s="135">
        <v>10501</v>
      </c>
      <c r="C646" s="17">
        <f t="shared" si="45"/>
        <v>1</v>
      </c>
      <c r="D646" s="14" t="str">
        <f>+VLOOKUP(C646,EstructuraCostos!$A$5:$B$146,2)</f>
        <v>Levante_y_Ceba</v>
      </c>
      <c r="E646" s="21">
        <f t="shared" si="48"/>
        <v>10500</v>
      </c>
      <c r="F646" s="17" t="str">
        <f>+IF(C646&gt;2,VLOOKUP(C646,EstructuraCostos!$A$65:$B$170,2),VLOOKUP(E646,EstructuraCostos!$A$5:$B$60,2))</f>
        <v>Movimiento_de_Ganado1</v>
      </c>
      <c r="G646" s="17" t="str">
        <f>+VLOOKUP(B646,EstructuraCostos!$B$5:$C$146,2)</f>
        <v>Manejo de Ganados</v>
      </c>
      <c r="H646" s="58">
        <v>43542</v>
      </c>
      <c r="I646" s="17">
        <f t="shared" si="46"/>
        <v>12</v>
      </c>
      <c r="J646" s="45" t="s">
        <v>245</v>
      </c>
      <c r="K646" s="51">
        <v>1023702269</v>
      </c>
      <c r="L646" s="52">
        <v>1</v>
      </c>
      <c r="M646" s="46">
        <v>38000</v>
      </c>
      <c r="N646" s="48">
        <f t="shared" si="47"/>
        <v>38000</v>
      </c>
      <c r="O646" s="45" t="s">
        <v>126</v>
      </c>
      <c r="P646" s="45" t="s">
        <v>128</v>
      </c>
    </row>
    <row r="647" spans="1:18">
      <c r="A647" s="17">
        <v>61</v>
      </c>
      <c r="B647" s="135">
        <v>50103</v>
      </c>
      <c r="C647" s="17">
        <f t="shared" si="45"/>
        <v>5</v>
      </c>
      <c r="D647" s="14" t="str">
        <f>+VLOOKUP(C647,EstructuraCostos!$A$5:$B$146,2)</f>
        <v>Generales</v>
      </c>
      <c r="E647" s="21">
        <f t="shared" si="48"/>
        <v>50103</v>
      </c>
      <c r="F647" s="17" t="str">
        <f>+IF(C647&gt;2,VLOOKUP(C647,EstructuraCostos!$A$65:$B$170,2),VLOOKUP(E647,EstructuraCostos!$A$5:$B$60,2))</f>
        <v>Generales</v>
      </c>
      <c r="G647" s="17" t="str">
        <f>+VLOOKUP(B647,EstructuraCostos!$B$5:$C$146,2)</f>
        <v xml:space="preserve">Mantenimiento Cercos </v>
      </c>
      <c r="H647" s="58">
        <v>43542</v>
      </c>
      <c r="I647" s="17">
        <f t="shared" si="46"/>
        <v>12</v>
      </c>
      <c r="J647" s="45" t="s">
        <v>246</v>
      </c>
      <c r="K647" s="51">
        <v>1097399254</v>
      </c>
      <c r="L647" s="52">
        <v>1</v>
      </c>
      <c r="M647" s="46">
        <v>34000</v>
      </c>
      <c r="N647" s="48">
        <f t="shared" si="47"/>
        <v>34000</v>
      </c>
      <c r="O647" s="45" t="s">
        <v>138</v>
      </c>
      <c r="P647" s="45" t="s">
        <v>755</v>
      </c>
    </row>
    <row r="648" spans="1:18">
      <c r="A648" s="17">
        <v>62</v>
      </c>
      <c r="B648" s="135">
        <v>10501</v>
      </c>
      <c r="C648" s="17">
        <f t="shared" si="45"/>
        <v>1</v>
      </c>
      <c r="D648" s="14" t="str">
        <f>+VLOOKUP(C648,EstructuraCostos!$A$5:$B$146,2)</f>
        <v>Levante_y_Ceba</v>
      </c>
      <c r="E648" s="21">
        <f t="shared" si="48"/>
        <v>10500</v>
      </c>
      <c r="F648" s="17" t="str">
        <f>+IF(C648&gt;2,VLOOKUP(C648,EstructuraCostos!$A$65:$B$170,2),VLOOKUP(E648,EstructuraCostos!$A$5:$B$60,2))</f>
        <v>Movimiento_de_Ganado1</v>
      </c>
      <c r="G648" s="17" t="str">
        <f>+VLOOKUP(B648,EstructuraCostos!$B$5:$C$146,2)</f>
        <v>Manejo de Ganados</v>
      </c>
      <c r="H648" s="58">
        <v>43542</v>
      </c>
      <c r="I648" s="17">
        <f t="shared" si="46"/>
        <v>12</v>
      </c>
      <c r="J648" s="45" t="s">
        <v>417</v>
      </c>
      <c r="K648" s="143">
        <v>1097720182</v>
      </c>
      <c r="L648" s="52">
        <v>1</v>
      </c>
      <c r="M648" s="46">
        <v>38000</v>
      </c>
      <c r="N648" s="48">
        <f t="shared" si="47"/>
        <v>38000</v>
      </c>
      <c r="O648" s="45" t="s">
        <v>125</v>
      </c>
      <c r="P648" s="45" t="s">
        <v>128</v>
      </c>
    </row>
    <row r="649" spans="1:18">
      <c r="A649" s="17">
        <v>63</v>
      </c>
      <c r="B649" s="135">
        <v>60104</v>
      </c>
      <c r="C649" s="17">
        <f t="shared" si="45"/>
        <v>6</v>
      </c>
      <c r="D649" s="14" t="str">
        <f>+VLOOKUP(C649,EstructuraCostos!$A$5:$B$146,2)</f>
        <v>Equinos</v>
      </c>
      <c r="E649" s="21">
        <f t="shared" si="48"/>
        <v>60104</v>
      </c>
      <c r="F649" s="17" t="str">
        <f>+IF(C649&gt;2,VLOOKUP(C649,EstructuraCostos!$A$65:$B$170,2),VLOOKUP(E649,EstructuraCostos!$A$5:$B$60,2))</f>
        <v>Equinos</v>
      </c>
      <c r="G649" s="17" t="str">
        <f>+VLOOKUP(B649,EstructuraCostos!$B$5:$C$146,2)</f>
        <v>Adiestramiento</v>
      </c>
      <c r="H649" s="58">
        <v>43542</v>
      </c>
      <c r="I649" s="17">
        <f t="shared" si="46"/>
        <v>12</v>
      </c>
      <c r="J649" s="45" t="s">
        <v>749</v>
      </c>
      <c r="K649" s="294">
        <v>1097726367</v>
      </c>
      <c r="L649" s="52">
        <v>1</v>
      </c>
      <c r="M649" s="46">
        <v>34000</v>
      </c>
      <c r="N649" s="48">
        <f t="shared" si="47"/>
        <v>34000</v>
      </c>
      <c r="O649" s="45" t="s">
        <v>750</v>
      </c>
      <c r="P649" s="45" t="s">
        <v>751</v>
      </c>
    </row>
    <row r="650" spans="1:18">
      <c r="A650" s="17">
        <v>64</v>
      </c>
      <c r="B650" s="135">
        <v>90101</v>
      </c>
      <c r="C650" s="17"/>
      <c r="F650" s="17"/>
      <c r="G650" s="17" t="str">
        <f>+VLOOKUP(B650,EstructuraCostos!$B$5:$C$146,2)</f>
        <v>Salarios</v>
      </c>
      <c r="H650" s="58">
        <v>43542</v>
      </c>
      <c r="I650" s="17">
        <f t="shared" si="46"/>
        <v>12</v>
      </c>
      <c r="J650" s="45" t="s">
        <v>752</v>
      </c>
      <c r="K650" s="294">
        <v>52008256</v>
      </c>
      <c r="L650" s="52">
        <v>1</v>
      </c>
      <c r="M650" s="46">
        <v>34000</v>
      </c>
      <c r="N650" s="48">
        <f t="shared" si="47"/>
        <v>34000</v>
      </c>
      <c r="O650" s="45" t="s">
        <v>153</v>
      </c>
      <c r="P650" s="45" t="s">
        <v>147</v>
      </c>
    </row>
    <row r="651" spans="1:18">
      <c r="A651" s="17">
        <v>65</v>
      </c>
      <c r="B651" s="135">
        <v>90101</v>
      </c>
      <c r="C651" s="17"/>
      <c r="F651" s="17"/>
      <c r="G651" s="17" t="str">
        <f>+VLOOKUP(B651,EstructuraCostos!$B$5:$C$146,2)</f>
        <v>Salarios</v>
      </c>
      <c r="H651" s="58">
        <v>43542</v>
      </c>
      <c r="I651" s="17">
        <f>+WEEKNUM(H651,2)</f>
        <v>12</v>
      </c>
      <c r="J651" s="45" t="s">
        <v>756</v>
      </c>
      <c r="K651" s="294">
        <v>1077630654</v>
      </c>
      <c r="L651" s="52">
        <v>1</v>
      </c>
      <c r="M651" s="46">
        <v>25000</v>
      </c>
      <c r="N651" s="48">
        <f t="shared" si="47"/>
        <v>25000</v>
      </c>
      <c r="O651" s="45" t="s">
        <v>153</v>
      </c>
      <c r="P651" s="45" t="s">
        <v>147</v>
      </c>
    </row>
    <row r="652" spans="1:18">
      <c r="A652" s="17">
        <v>66</v>
      </c>
      <c r="C652" s="17">
        <f t="shared" si="45"/>
        <v>0</v>
      </c>
      <c r="D652" s="14" t="e">
        <f>+VLOOKUP(C652,EstructuraCostos!$A$5:$B$146,2)</f>
        <v>#N/A</v>
      </c>
      <c r="E652" s="21">
        <f t="shared" si="48"/>
        <v>0</v>
      </c>
      <c r="F652" s="17" t="e">
        <f>+IF(C652&gt;2,VLOOKUP(C652,EstructuraCostos!$A$65:$B$170,2),VLOOKUP(E652,EstructuraCostos!$A$5:$B$60,2))</f>
        <v>#N/A</v>
      </c>
      <c r="G652" s="17" t="e">
        <f>+VLOOKUP(B652,EstructuraCostos!$B$5:$C$146,2)</f>
        <v>#N/A</v>
      </c>
      <c r="H652" s="58">
        <v>43542</v>
      </c>
      <c r="I652" s="17">
        <f t="shared" si="46"/>
        <v>12</v>
      </c>
      <c r="J652" s="45" t="s">
        <v>435</v>
      </c>
      <c r="K652" s="143"/>
      <c r="L652" s="52">
        <v>9</v>
      </c>
      <c r="M652" s="186" t="s">
        <v>124</v>
      </c>
      <c r="N652" s="48"/>
      <c r="O652" s="45" t="s">
        <v>436</v>
      </c>
      <c r="P652" s="45" t="s">
        <v>177</v>
      </c>
    </row>
    <row r="653" spans="1:18">
      <c r="A653" s="17">
        <v>67</v>
      </c>
      <c r="C653" s="17">
        <f t="shared" si="45"/>
        <v>0</v>
      </c>
      <c r="D653" s="14" t="e">
        <f>+VLOOKUP(C653,EstructuraCostos!$A$5:$B$146,2)</f>
        <v>#N/A</v>
      </c>
      <c r="E653" s="21">
        <f t="shared" si="48"/>
        <v>0</v>
      </c>
      <c r="F653" s="17" t="e">
        <f>+IF(C653&gt;2,VLOOKUP(C653,EstructuraCostos!$A$65:$B$170,2),VLOOKUP(E653,EstructuraCostos!$A$5:$B$60,2))</f>
        <v>#N/A</v>
      </c>
      <c r="G653" s="17" t="e">
        <f>+VLOOKUP(B653,EstructuraCostos!$B$5:$C$146,2)</f>
        <v>#N/A</v>
      </c>
      <c r="H653" s="58">
        <v>43542</v>
      </c>
      <c r="I653" s="17">
        <f t="shared" si="46"/>
        <v>12</v>
      </c>
      <c r="J653" s="45" t="s">
        <v>298</v>
      </c>
      <c r="K653" s="143"/>
      <c r="L653" s="52">
        <v>13</v>
      </c>
      <c r="M653" s="186" t="s">
        <v>299</v>
      </c>
      <c r="N653" s="48"/>
      <c r="O653" s="45" t="s">
        <v>757</v>
      </c>
      <c r="P653" s="45" t="s">
        <v>741</v>
      </c>
    </row>
    <row r="654" spans="1:18">
      <c r="A654" s="17">
        <v>68</v>
      </c>
      <c r="C654" s="17">
        <f t="shared" si="45"/>
        <v>0</v>
      </c>
      <c r="D654" s="14" t="e">
        <f>+VLOOKUP(C654,EstructuraCostos!$A$5:$B$146,2)</f>
        <v>#N/A</v>
      </c>
      <c r="E654" s="21">
        <f t="shared" si="48"/>
        <v>0</v>
      </c>
      <c r="F654" s="17" t="e">
        <f>+IF(C654&gt;2,VLOOKUP(C654,EstructuraCostos!$A$65:$B$170,2),VLOOKUP(E654,EstructuraCostos!$A$5:$B$60,2))</f>
        <v>#N/A</v>
      </c>
      <c r="G654" s="17" t="e">
        <f>+VLOOKUP(B654,EstructuraCostos!$B$5:$C$146,2)</f>
        <v>#N/A</v>
      </c>
      <c r="H654" s="58">
        <v>43542</v>
      </c>
      <c r="I654" s="17">
        <f t="shared" si="46"/>
        <v>12</v>
      </c>
      <c r="J654" s="45" t="s">
        <v>260</v>
      </c>
      <c r="M654" s="186" t="s">
        <v>261</v>
      </c>
      <c r="N654" s="48"/>
      <c r="O654" s="45" t="s">
        <v>714</v>
      </c>
      <c r="P654" s="45" t="s">
        <v>127</v>
      </c>
      <c r="Q654" s="1" t="s">
        <v>132</v>
      </c>
      <c r="R654" s="137" t="s">
        <v>702</v>
      </c>
    </row>
    <row r="655" spans="1:18">
      <c r="A655" s="17">
        <v>69</v>
      </c>
      <c r="C655" s="17">
        <f t="shared" si="45"/>
        <v>0</v>
      </c>
      <c r="D655" s="14" t="e">
        <f>+VLOOKUP(C655,EstructuraCostos!$A$5:$B$146,2)</f>
        <v>#N/A</v>
      </c>
      <c r="E655" s="21">
        <f t="shared" si="48"/>
        <v>0</v>
      </c>
      <c r="F655" s="17" t="e">
        <f>+IF(C655&gt;2,VLOOKUP(C655,EstructuraCostos!$A$65:$B$170,2),VLOOKUP(E655,EstructuraCostos!$A$5:$B$60,2))</f>
        <v>#N/A</v>
      </c>
      <c r="G655" s="17" t="e">
        <f>+VLOOKUP(B655,EstructuraCostos!$B$5:$C$146,2)</f>
        <v>#N/A</v>
      </c>
      <c r="H655" s="58">
        <v>43542</v>
      </c>
      <c r="I655" s="17">
        <f t="shared" si="46"/>
        <v>12</v>
      </c>
      <c r="J655" s="45" t="s">
        <v>260</v>
      </c>
      <c r="M655" s="186" t="s">
        <v>261</v>
      </c>
      <c r="N655" s="48"/>
      <c r="O655" s="45" t="s">
        <v>753</v>
      </c>
      <c r="P655" s="45" t="s">
        <v>775</v>
      </c>
      <c r="Q655" s="1" t="s">
        <v>130</v>
      </c>
      <c r="R655" s="137" t="s">
        <v>131</v>
      </c>
    </row>
    <row r="656" spans="1:18">
      <c r="A656" s="17">
        <v>70</v>
      </c>
      <c r="B656" s="135">
        <v>60104</v>
      </c>
      <c r="C656" s="17">
        <f t="shared" si="45"/>
        <v>6</v>
      </c>
      <c r="D656" s="14" t="str">
        <f>+VLOOKUP(C656,EstructuraCostos!$A$5:$B$146,2)</f>
        <v>Equinos</v>
      </c>
      <c r="E656" s="21">
        <f t="shared" si="48"/>
        <v>60104</v>
      </c>
      <c r="F656" s="17" t="str">
        <f>+IF(C656&gt;2,VLOOKUP(C656,EstructuraCostos!$A$65:$B$170,2),VLOOKUP(E656,EstructuraCostos!$A$5:$B$60,2))</f>
        <v>Equinos</v>
      </c>
      <c r="G656" s="17" t="str">
        <f>+VLOOKUP(B656,EstructuraCostos!$B$5:$C$146,2)</f>
        <v>Adiestramiento</v>
      </c>
      <c r="H656" s="58">
        <v>43543</v>
      </c>
      <c r="I656" s="17">
        <f t="shared" si="46"/>
        <v>12</v>
      </c>
      <c r="J656" s="84" t="s">
        <v>241</v>
      </c>
      <c r="K656" s="143">
        <v>4736932</v>
      </c>
      <c r="L656" s="52">
        <v>1</v>
      </c>
      <c r="M656" s="46">
        <v>34000</v>
      </c>
      <c r="N656" s="48">
        <f t="shared" si="47"/>
        <v>34000</v>
      </c>
      <c r="O656" s="45" t="s">
        <v>758</v>
      </c>
      <c r="P656" s="45" t="s">
        <v>127</v>
      </c>
      <c r="Q656" s="1" t="s">
        <v>130</v>
      </c>
    </row>
    <row r="657" spans="1:18">
      <c r="A657" s="17">
        <v>71</v>
      </c>
      <c r="B657" s="135">
        <v>10104</v>
      </c>
      <c r="C657" s="17">
        <f t="shared" si="45"/>
        <v>1</v>
      </c>
      <c r="D657" s="14" t="str">
        <f>+VLOOKUP(C657,EstructuraCostos!$A$5:$B$146,2)</f>
        <v>Levante_y_Ceba</v>
      </c>
      <c r="E657" s="21">
        <f t="shared" si="48"/>
        <v>10100</v>
      </c>
      <c r="F657" s="17" t="str">
        <f>+IF(C657&gt;2,VLOOKUP(C657,EstructuraCostos!$A$65:$B$170,2),VLOOKUP(E657,EstructuraCostos!$A$5:$B$60,2))</f>
        <v>Manejo_de_Suelos_y_ Praderas1</v>
      </c>
      <c r="G657" s="17" t="str">
        <f>+VLOOKUP(B657,EstructuraCostos!$B$5:$C$146,2)</f>
        <v>Fumigacion Herbicida</v>
      </c>
      <c r="H657" s="58">
        <v>43543</v>
      </c>
      <c r="I657" s="17">
        <f t="shared" si="46"/>
        <v>12</v>
      </c>
      <c r="J657" s="84" t="s">
        <v>242</v>
      </c>
      <c r="K657" s="83">
        <v>4335739</v>
      </c>
      <c r="L657" s="52">
        <v>1</v>
      </c>
      <c r="M657" s="46">
        <v>34000</v>
      </c>
      <c r="N657" s="48">
        <f t="shared" si="47"/>
        <v>34000</v>
      </c>
      <c r="O657" s="45" t="s">
        <v>154</v>
      </c>
      <c r="P657" s="45" t="s">
        <v>147</v>
      </c>
    </row>
    <row r="658" spans="1:18">
      <c r="A658" s="17">
        <v>72</v>
      </c>
      <c r="B658" s="135">
        <v>50103</v>
      </c>
      <c r="C658" s="17">
        <f t="shared" si="45"/>
        <v>5</v>
      </c>
      <c r="D658" s="14" t="str">
        <f>+VLOOKUP(C658,EstructuraCostos!$A$5:$B$146,2)</f>
        <v>Generales</v>
      </c>
      <c r="E658" s="21">
        <f t="shared" si="48"/>
        <v>50103</v>
      </c>
      <c r="F658" s="17" t="str">
        <f>+IF(C658&gt;2,VLOOKUP(C658,EstructuraCostos!$A$65:$B$170,2),VLOOKUP(E658,EstructuraCostos!$A$5:$B$60,2))</f>
        <v>Generales</v>
      </c>
      <c r="G658" s="17" t="str">
        <f>+VLOOKUP(B658,EstructuraCostos!$B$5:$C$146,2)</f>
        <v xml:space="preserve">Mantenimiento Cercos </v>
      </c>
      <c r="H658" s="58">
        <v>43543</v>
      </c>
      <c r="I658" s="17">
        <f t="shared" si="46"/>
        <v>12</v>
      </c>
      <c r="J658" s="1" t="s">
        <v>243</v>
      </c>
      <c r="K658" s="83">
        <v>3663605</v>
      </c>
      <c r="L658" s="52">
        <v>1</v>
      </c>
      <c r="M658" s="46">
        <v>34000</v>
      </c>
      <c r="N658" s="48">
        <f t="shared" si="47"/>
        <v>34000</v>
      </c>
      <c r="O658" s="45" t="s">
        <v>138</v>
      </c>
      <c r="P658" s="45" t="s">
        <v>759</v>
      </c>
    </row>
    <row r="659" spans="1:18">
      <c r="A659" s="17">
        <v>73</v>
      </c>
      <c r="B659" s="135">
        <v>10501</v>
      </c>
      <c r="C659" s="17">
        <f t="shared" si="45"/>
        <v>1</v>
      </c>
      <c r="D659" s="14" t="str">
        <f>+VLOOKUP(C659,EstructuraCostos!$A$5:$B$146,2)</f>
        <v>Levante_y_Ceba</v>
      </c>
      <c r="E659" s="21">
        <f t="shared" si="48"/>
        <v>10500</v>
      </c>
      <c r="F659" s="17" t="str">
        <f>+IF(C659&gt;2,VLOOKUP(C659,EstructuraCostos!$A$65:$B$170,2),VLOOKUP(E659,EstructuraCostos!$A$5:$B$60,2))</f>
        <v>Movimiento_de_Ganado1</v>
      </c>
      <c r="G659" s="17" t="str">
        <f>+VLOOKUP(B659,EstructuraCostos!$B$5:$C$146,2)</f>
        <v>Manejo de Ganados</v>
      </c>
      <c r="H659" s="58">
        <v>43543</v>
      </c>
      <c r="I659" s="17">
        <f t="shared" si="46"/>
        <v>12</v>
      </c>
      <c r="J659" s="45" t="s">
        <v>245</v>
      </c>
      <c r="K659" s="51">
        <v>1023702269</v>
      </c>
      <c r="L659" s="52">
        <v>1</v>
      </c>
      <c r="M659" s="46">
        <v>38000</v>
      </c>
      <c r="N659" s="48">
        <f t="shared" si="47"/>
        <v>38000</v>
      </c>
      <c r="O659" s="45" t="s">
        <v>126</v>
      </c>
      <c r="P659" s="45" t="s">
        <v>128</v>
      </c>
    </row>
    <row r="660" spans="1:18">
      <c r="A660" s="17">
        <v>74</v>
      </c>
      <c r="B660" s="135">
        <v>50103</v>
      </c>
      <c r="C660" s="17">
        <f t="shared" ref="C660:C720" si="49">ROUND(B660/10000,0)</f>
        <v>5</v>
      </c>
      <c r="D660" s="14" t="str">
        <f>+VLOOKUP(C660,EstructuraCostos!$A$5:$B$146,2)</f>
        <v>Generales</v>
      </c>
      <c r="E660" s="21">
        <f t="shared" si="48"/>
        <v>50103</v>
      </c>
      <c r="F660" s="17" t="str">
        <f>+IF(C660&gt;2,VLOOKUP(C660,EstructuraCostos!$A$65:$B$170,2),VLOOKUP(E660,EstructuraCostos!$A$5:$B$60,2))</f>
        <v>Generales</v>
      </c>
      <c r="G660" s="17" t="str">
        <f>+VLOOKUP(B660,EstructuraCostos!$B$5:$C$146,2)</f>
        <v xml:space="preserve">Mantenimiento Cercos </v>
      </c>
      <c r="H660" s="58">
        <v>43543</v>
      </c>
      <c r="I660" s="17">
        <f t="shared" ref="I660:I720" si="50">+WEEKNUM(H660,2)</f>
        <v>12</v>
      </c>
      <c r="J660" s="45" t="s">
        <v>246</v>
      </c>
      <c r="K660" s="51">
        <v>1097399254</v>
      </c>
      <c r="L660" s="52">
        <v>1</v>
      </c>
      <c r="M660" s="46">
        <v>34000</v>
      </c>
      <c r="N660" s="48">
        <f t="shared" ref="N660:N720" si="51">+L660*M660</f>
        <v>34000</v>
      </c>
      <c r="O660" s="45" t="s">
        <v>138</v>
      </c>
      <c r="P660" s="45" t="s">
        <v>618</v>
      </c>
    </row>
    <row r="661" spans="1:18">
      <c r="A661" s="17">
        <v>75</v>
      </c>
      <c r="B661" s="135">
        <v>10501</v>
      </c>
      <c r="C661" s="17">
        <f t="shared" si="49"/>
        <v>1</v>
      </c>
      <c r="D661" s="14" t="str">
        <f>+VLOOKUP(C661,EstructuraCostos!$A$5:$B$146,2)</f>
        <v>Levante_y_Ceba</v>
      </c>
      <c r="E661" s="21">
        <f t="shared" si="48"/>
        <v>10500</v>
      </c>
      <c r="F661" s="17" t="str">
        <f>+IF(C661&gt;2,VLOOKUP(C661,EstructuraCostos!$A$65:$B$170,2),VLOOKUP(E661,EstructuraCostos!$A$5:$B$60,2))</f>
        <v>Movimiento_de_Ganado1</v>
      </c>
      <c r="G661" s="17" t="str">
        <f>+VLOOKUP(B661,EstructuraCostos!$B$5:$C$146,2)</f>
        <v>Manejo de Ganados</v>
      </c>
      <c r="H661" s="58">
        <v>43543</v>
      </c>
      <c r="I661" s="17">
        <f t="shared" si="50"/>
        <v>12</v>
      </c>
      <c r="J661" s="45" t="s">
        <v>417</v>
      </c>
      <c r="K661" s="143">
        <v>1097720182</v>
      </c>
      <c r="L661" s="52">
        <v>1</v>
      </c>
      <c r="M661" s="46">
        <v>38000</v>
      </c>
      <c r="N661" s="48">
        <f t="shared" si="51"/>
        <v>38000</v>
      </c>
      <c r="O661" s="45" t="s">
        <v>125</v>
      </c>
      <c r="P661" s="45" t="s">
        <v>128</v>
      </c>
    </row>
    <row r="662" spans="1:18">
      <c r="A662" s="17">
        <v>76</v>
      </c>
      <c r="B662" s="135">
        <v>60104</v>
      </c>
      <c r="C662" s="17">
        <f t="shared" si="49"/>
        <v>6</v>
      </c>
      <c r="D662" s="14" t="str">
        <f>+VLOOKUP(C662,EstructuraCostos!$A$5:$B$146,2)</f>
        <v>Equinos</v>
      </c>
      <c r="E662" s="21">
        <f t="shared" si="48"/>
        <v>60104</v>
      </c>
      <c r="F662" s="17" t="str">
        <f>+IF(C662&gt;2,VLOOKUP(C662,EstructuraCostos!$A$65:$B$170,2),VLOOKUP(E662,EstructuraCostos!$A$5:$B$60,2))</f>
        <v>Equinos</v>
      </c>
      <c r="G662" s="17" t="str">
        <f>+VLOOKUP(B662,EstructuraCostos!$B$5:$C$146,2)</f>
        <v>Adiestramiento</v>
      </c>
      <c r="H662" s="58">
        <v>43543</v>
      </c>
      <c r="I662" s="17">
        <f t="shared" si="50"/>
        <v>12</v>
      </c>
      <c r="J662" s="45" t="s">
        <v>749</v>
      </c>
      <c r="K662" s="294">
        <v>1097726367</v>
      </c>
      <c r="L662" s="52">
        <v>1</v>
      </c>
      <c r="M662" s="46">
        <v>34000</v>
      </c>
      <c r="N662" s="48">
        <f t="shared" si="51"/>
        <v>34000</v>
      </c>
      <c r="O662" s="45" t="s">
        <v>750</v>
      </c>
      <c r="P662" s="45" t="s">
        <v>751</v>
      </c>
    </row>
    <row r="663" spans="1:18">
      <c r="A663" s="17">
        <v>77</v>
      </c>
      <c r="B663" s="135">
        <v>90101</v>
      </c>
      <c r="C663" s="17">
        <f t="shared" si="49"/>
        <v>9</v>
      </c>
      <c r="D663" s="14" t="str">
        <f>+VLOOKUP(C663,EstructuraCostos!$A$5:$B$146,2)</f>
        <v>Hacienda</v>
      </c>
      <c r="E663" s="21">
        <f t="shared" si="48"/>
        <v>90101</v>
      </c>
      <c r="F663" s="17" t="str">
        <f>+IF(C663&gt;2,VLOOKUP(C663,EstructuraCostos!$A$65:$B$170,2),VLOOKUP(E663,EstructuraCostos!$A$5:$B$60,2))</f>
        <v>Hacienda</v>
      </c>
      <c r="G663" s="17" t="str">
        <f>+VLOOKUP(B663,EstructuraCostos!$B$5:$C$146,2)</f>
        <v>Salarios</v>
      </c>
      <c r="H663" s="58">
        <v>43543</v>
      </c>
      <c r="I663" s="17">
        <f t="shared" si="50"/>
        <v>12</v>
      </c>
      <c r="J663" s="45" t="s">
        <v>752</v>
      </c>
      <c r="K663" s="294">
        <v>52008256</v>
      </c>
      <c r="L663" s="52">
        <v>1</v>
      </c>
      <c r="M663" s="46">
        <v>34000</v>
      </c>
      <c r="N663" s="48">
        <f t="shared" si="51"/>
        <v>34000</v>
      </c>
      <c r="O663" s="45" t="s">
        <v>153</v>
      </c>
      <c r="P663" s="45" t="s">
        <v>147</v>
      </c>
    </row>
    <row r="664" spans="1:18">
      <c r="A664" s="17">
        <v>78</v>
      </c>
      <c r="C664" s="17">
        <f t="shared" si="49"/>
        <v>0</v>
      </c>
      <c r="D664" s="14" t="e">
        <f>+VLOOKUP(C664,EstructuraCostos!$A$5:$B$146,2)</f>
        <v>#N/A</v>
      </c>
      <c r="E664" s="21">
        <f t="shared" si="48"/>
        <v>0</v>
      </c>
      <c r="F664" s="17" t="e">
        <f>+IF(C664&gt;2,VLOOKUP(C664,EstructuraCostos!$A$65:$B$170,2),VLOOKUP(E664,EstructuraCostos!$A$5:$B$60,2))</f>
        <v>#N/A</v>
      </c>
      <c r="G664" s="17" t="e">
        <f>+VLOOKUP(B664,EstructuraCostos!$B$5:$C$146,2)</f>
        <v>#N/A</v>
      </c>
      <c r="H664" s="58">
        <v>43543</v>
      </c>
      <c r="I664" s="17">
        <f t="shared" si="50"/>
        <v>12</v>
      </c>
      <c r="J664" s="45" t="s">
        <v>435</v>
      </c>
      <c r="K664" s="143"/>
      <c r="L664" s="52">
        <v>65</v>
      </c>
      <c r="M664" s="186" t="s">
        <v>124</v>
      </c>
      <c r="N664" s="48"/>
      <c r="O664" s="45" t="s">
        <v>760</v>
      </c>
      <c r="P664" s="45" t="s">
        <v>177</v>
      </c>
    </row>
    <row r="665" spans="1:18">
      <c r="A665" s="17">
        <v>79</v>
      </c>
      <c r="B665" s="135">
        <v>10101</v>
      </c>
      <c r="C665" s="17">
        <f t="shared" si="49"/>
        <v>1</v>
      </c>
      <c r="D665" s="14" t="str">
        <f>+VLOOKUP(C665,EstructuraCostos!$A$5:$B$146,2)</f>
        <v>Levante_y_Ceba</v>
      </c>
      <c r="E665" s="21">
        <f t="shared" si="48"/>
        <v>10100</v>
      </c>
      <c r="F665" s="17" t="str">
        <f>+IF(C665&gt;2,VLOOKUP(C665,EstructuraCostos!$A$65:$B$170,2),VLOOKUP(E665,EstructuraCostos!$A$5:$B$60,2))</f>
        <v>Manejo_de_Suelos_y_ Praderas1</v>
      </c>
      <c r="G665" s="17" t="str">
        <f>+VLOOKUP(B665,EstructuraCostos!$B$5:$C$146,2)</f>
        <v>Fumigacion Matamalezas</v>
      </c>
      <c r="H665" s="58">
        <v>43544</v>
      </c>
      <c r="I665" s="17">
        <f t="shared" si="50"/>
        <v>12</v>
      </c>
      <c r="J665" s="84" t="s">
        <v>241</v>
      </c>
      <c r="K665" s="143">
        <v>4736932</v>
      </c>
      <c r="L665" s="52">
        <v>1</v>
      </c>
      <c r="M665" s="46">
        <v>34000</v>
      </c>
      <c r="N665" s="48">
        <f t="shared" si="51"/>
        <v>34000</v>
      </c>
      <c r="O665" s="45" t="s">
        <v>753</v>
      </c>
      <c r="P665" s="45" t="s">
        <v>775</v>
      </c>
      <c r="Q665" s="1" t="s">
        <v>130</v>
      </c>
      <c r="R665" s="137" t="s">
        <v>131</v>
      </c>
    </row>
    <row r="666" spans="1:18">
      <c r="A666" s="17">
        <v>80</v>
      </c>
      <c r="B666" s="135">
        <v>10104</v>
      </c>
      <c r="C666" s="17">
        <f t="shared" si="49"/>
        <v>1</v>
      </c>
      <c r="D666" s="14" t="str">
        <f>+VLOOKUP(C666,EstructuraCostos!$A$5:$B$146,2)</f>
        <v>Levante_y_Ceba</v>
      </c>
      <c r="E666" s="21">
        <f t="shared" si="48"/>
        <v>10100</v>
      </c>
      <c r="F666" s="17" t="str">
        <f>+IF(C666&gt;2,VLOOKUP(C666,EstructuraCostos!$A$65:$B$170,2),VLOOKUP(E666,EstructuraCostos!$A$5:$B$60,2))</f>
        <v>Manejo_de_Suelos_y_ Praderas1</v>
      </c>
      <c r="G666" s="17" t="str">
        <f>+VLOOKUP(B666,EstructuraCostos!$B$5:$C$146,2)</f>
        <v>Fumigacion Herbicida</v>
      </c>
      <c r="H666" s="58">
        <v>43544</v>
      </c>
      <c r="I666" s="17">
        <f t="shared" si="50"/>
        <v>12</v>
      </c>
      <c r="J666" s="84" t="s">
        <v>242</v>
      </c>
      <c r="K666" s="83">
        <v>4335739</v>
      </c>
      <c r="L666" s="52">
        <v>1</v>
      </c>
      <c r="M666" s="46">
        <v>34000</v>
      </c>
      <c r="N666" s="48">
        <f t="shared" si="51"/>
        <v>34000</v>
      </c>
      <c r="O666" s="45" t="s">
        <v>714</v>
      </c>
      <c r="P666" s="45" t="s">
        <v>364</v>
      </c>
      <c r="Q666" s="1" t="s">
        <v>132</v>
      </c>
      <c r="R666" s="137" t="s">
        <v>702</v>
      </c>
    </row>
    <row r="667" spans="1:18">
      <c r="A667" s="17">
        <v>81</v>
      </c>
      <c r="B667" s="135">
        <v>50103</v>
      </c>
      <c r="C667" s="17">
        <f t="shared" si="49"/>
        <v>5</v>
      </c>
      <c r="D667" s="14" t="str">
        <f>+VLOOKUP(C667,EstructuraCostos!$A$5:$B$146,2)</f>
        <v>Generales</v>
      </c>
      <c r="E667" s="21">
        <f t="shared" si="48"/>
        <v>50103</v>
      </c>
      <c r="F667" s="17" t="str">
        <f>+IF(C667&gt;2,VLOOKUP(C667,EstructuraCostos!$A$65:$B$170,2),VLOOKUP(E667,EstructuraCostos!$A$5:$B$60,2))</f>
        <v>Generales</v>
      </c>
      <c r="G667" s="17" t="str">
        <f>+VLOOKUP(B667,EstructuraCostos!$B$5:$C$146,2)</f>
        <v xml:space="preserve">Mantenimiento Cercos </v>
      </c>
      <c r="H667" s="58">
        <v>43544</v>
      </c>
      <c r="I667" s="17">
        <f t="shared" si="50"/>
        <v>12</v>
      </c>
      <c r="J667" s="1" t="s">
        <v>243</v>
      </c>
      <c r="K667" s="83">
        <v>3663605</v>
      </c>
      <c r="L667" s="52">
        <v>1</v>
      </c>
      <c r="M667" s="46">
        <v>34000</v>
      </c>
      <c r="N667" s="48">
        <f t="shared" si="51"/>
        <v>34000</v>
      </c>
      <c r="O667" s="45" t="s">
        <v>138</v>
      </c>
      <c r="P667" s="45" t="s">
        <v>654</v>
      </c>
      <c r="Q667" s="1" t="s">
        <v>658</v>
      </c>
    </row>
    <row r="668" spans="1:18">
      <c r="A668" s="17">
        <v>82</v>
      </c>
      <c r="B668" s="135">
        <v>10501</v>
      </c>
      <c r="C668" s="17">
        <f t="shared" si="49"/>
        <v>1</v>
      </c>
      <c r="D668" s="14" t="str">
        <f>+VLOOKUP(C668,EstructuraCostos!$A$5:$B$146,2)</f>
        <v>Levante_y_Ceba</v>
      </c>
      <c r="E668" s="21">
        <f t="shared" si="48"/>
        <v>10500</v>
      </c>
      <c r="F668" s="17" t="str">
        <f>+IF(C668&gt;2,VLOOKUP(C668,EstructuraCostos!$A$65:$B$170,2),VLOOKUP(E668,EstructuraCostos!$A$5:$B$60,2))</f>
        <v>Movimiento_de_Ganado1</v>
      </c>
      <c r="G668" s="17" t="str">
        <f>+VLOOKUP(B668,EstructuraCostos!$B$5:$C$146,2)</f>
        <v>Manejo de Ganados</v>
      </c>
      <c r="H668" s="58">
        <v>43544</v>
      </c>
      <c r="I668" s="17">
        <f t="shared" si="50"/>
        <v>12</v>
      </c>
      <c r="J668" s="45" t="s">
        <v>245</v>
      </c>
      <c r="K668" s="51">
        <v>1023702269</v>
      </c>
      <c r="L668" s="52">
        <v>1</v>
      </c>
      <c r="M668" s="46">
        <v>38000</v>
      </c>
      <c r="N668" s="48">
        <f t="shared" si="51"/>
        <v>38000</v>
      </c>
      <c r="O668" s="45" t="s">
        <v>126</v>
      </c>
      <c r="P668" s="45" t="s">
        <v>128</v>
      </c>
    </row>
    <row r="669" spans="1:18">
      <c r="A669" s="17">
        <v>83</v>
      </c>
      <c r="B669" s="135">
        <v>50103</v>
      </c>
      <c r="C669" s="17">
        <f t="shared" si="49"/>
        <v>5</v>
      </c>
      <c r="D669" s="14" t="str">
        <f>+VLOOKUP(C669,EstructuraCostos!$A$5:$B$146,2)</f>
        <v>Generales</v>
      </c>
      <c r="E669" s="21">
        <f t="shared" si="48"/>
        <v>50103</v>
      </c>
      <c r="F669" s="17" t="str">
        <f>+IF(C669&gt;2,VLOOKUP(C669,EstructuraCostos!$A$65:$B$170,2),VLOOKUP(E669,EstructuraCostos!$A$5:$B$60,2))</f>
        <v>Generales</v>
      </c>
      <c r="G669" s="17" t="str">
        <f>+VLOOKUP(B669,EstructuraCostos!$B$5:$C$146,2)</f>
        <v xml:space="preserve">Mantenimiento Cercos </v>
      </c>
      <c r="H669" s="58">
        <v>43544</v>
      </c>
      <c r="I669" s="17">
        <f t="shared" si="50"/>
        <v>12</v>
      </c>
      <c r="J669" s="45" t="s">
        <v>246</v>
      </c>
      <c r="K669" s="51">
        <v>1097399254</v>
      </c>
      <c r="L669" s="52">
        <v>1</v>
      </c>
      <c r="M669" s="46">
        <v>34000</v>
      </c>
      <c r="N669" s="48">
        <f t="shared" si="51"/>
        <v>34000</v>
      </c>
      <c r="O669" s="45" t="s">
        <v>138</v>
      </c>
      <c r="P669" s="45" t="s">
        <v>654</v>
      </c>
      <c r="Q669" s="1" t="s">
        <v>658</v>
      </c>
    </row>
    <row r="670" spans="1:18">
      <c r="A670" s="17">
        <v>84</v>
      </c>
      <c r="B670" s="135">
        <v>80108</v>
      </c>
      <c r="C670" s="17">
        <f t="shared" si="49"/>
        <v>8</v>
      </c>
      <c r="D670" s="14" t="str">
        <f>+VLOOKUP(C670,EstructuraCostos!$A$5:$B$146,2)</f>
        <v>Inversion</v>
      </c>
      <c r="E670" s="21">
        <f t="shared" si="48"/>
        <v>80108</v>
      </c>
      <c r="F670" s="17" t="str">
        <f>+IF(C670&gt;2,VLOOKUP(C670,EstructuraCostos!$A$65:$B$170,2),VLOOKUP(E670,EstructuraCostos!$A$5:$B$60,2))</f>
        <v>Inversion</v>
      </c>
      <c r="G670" s="17" t="str">
        <f>+VLOOKUP(B670,EstructuraCostos!$B$5:$C$146,2)</f>
        <v>Establecimiento de Nuevas Praderas</v>
      </c>
      <c r="H670" s="58">
        <v>43544</v>
      </c>
      <c r="I670" s="17">
        <f t="shared" si="50"/>
        <v>12</v>
      </c>
      <c r="J670" s="45" t="s">
        <v>417</v>
      </c>
      <c r="K670" s="143">
        <v>1097720182</v>
      </c>
      <c r="L670" s="52">
        <v>1</v>
      </c>
      <c r="M670" s="46">
        <v>38000</v>
      </c>
      <c r="N670" s="48">
        <f t="shared" si="51"/>
        <v>38000</v>
      </c>
      <c r="O670" s="45" t="s">
        <v>766</v>
      </c>
      <c r="P670" s="45" t="s">
        <v>596</v>
      </c>
      <c r="Q670" s="1" t="s">
        <v>776</v>
      </c>
      <c r="R670" s="137" t="s">
        <v>777</v>
      </c>
    </row>
    <row r="671" spans="1:18">
      <c r="A671" s="17">
        <v>85</v>
      </c>
      <c r="B671" s="135">
        <v>10102</v>
      </c>
      <c r="C671" s="17">
        <f t="shared" si="49"/>
        <v>1</v>
      </c>
      <c r="D671" s="14" t="str">
        <f>+VLOOKUP(C671,EstructuraCostos!$A$5:$B$146,2)</f>
        <v>Levante_y_Ceba</v>
      </c>
      <c r="E671" s="21">
        <f t="shared" si="48"/>
        <v>10100</v>
      </c>
      <c r="F671" s="17" t="str">
        <f>+IF(C671&gt;2,VLOOKUP(C671,EstructuraCostos!$A$65:$B$170,2),VLOOKUP(E671,EstructuraCostos!$A$5:$B$60,2))</f>
        <v>Manejo_de_Suelos_y_ Praderas1</v>
      </c>
      <c r="G671" s="17" t="str">
        <f>+VLOOKUP(B671,EstructuraCostos!$B$5:$C$146,2)</f>
        <v>Resiembra</v>
      </c>
      <c r="H671" s="58">
        <v>43544</v>
      </c>
      <c r="I671" s="17">
        <f t="shared" si="50"/>
        <v>12</v>
      </c>
      <c r="J671" s="45" t="s">
        <v>749</v>
      </c>
      <c r="K671" s="294">
        <v>1097726367</v>
      </c>
      <c r="L671" s="52">
        <v>1</v>
      </c>
      <c r="M671" s="46">
        <v>34000</v>
      </c>
      <c r="N671" s="48">
        <f t="shared" si="51"/>
        <v>34000</v>
      </c>
      <c r="O671" s="45" t="s">
        <v>766</v>
      </c>
      <c r="P671" s="45" t="s">
        <v>596</v>
      </c>
      <c r="Q671" s="1" t="s">
        <v>767</v>
      </c>
      <c r="R671" s="137" t="s">
        <v>777</v>
      </c>
    </row>
    <row r="672" spans="1:18">
      <c r="A672" s="17">
        <v>86</v>
      </c>
      <c r="B672" s="135">
        <v>90101</v>
      </c>
      <c r="C672" s="17">
        <f t="shared" si="49"/>
        <v>9</v>
      </c>
      <c r="D672" s="14" t="str">
        <f>+VLOOKUP(C672,EstructuraCostos!$A$5:$B$146,2)</f>
        <v>Hacienda</v>
      </c>
      <c r="E672" s="21">
        <f t="shared" si="48"/>
        <v>90101</v>
      </c>
      <c r="F672" s="17" t="str">
        <f>+IF(C672&gt;2,VLOOKUP(C672,EstructuraCostos!$A$65:$B$170,2),VLOOKUP(E672,EstructuraCostos!$A$5:$B$60,2))</f>
        <v>Hacienda</v>
      </c>
      <c r="G672" s="17" t="str">
        <f>+VLOOKUP(B672,EstructuraCostos!$B$5:$C$146,2)</f>
        <v>Salarios</v>
      </c>
      <c r="H672" s="58">
        <v>43544</v>
      </c>
      <c r="I672" s="17">
        <f t="shared" si="50"/>
        <v>12</v>
      </c>
      <c r="J672" s="45" t="s">
        <v>752</v>
      </c>
      <c r="K672" s="294">
        <v>52008256</v>
      </c>
      <c r="L672" s="52">
        <v>1</v>
      </c>
      <c r="M672" s="46">
        <v>34000</v>
      </c>
      <c r="N672" s="48">
        <f t="shared" si="51"/>
        <v>34000</v>
      </c>
      <c r="O672" s="45" t="s">
        <v>153</v>
      </c>
      <c r="P672" s="45" t="s">
        <v>147</v>
      </c>
    </row>
    <row r="673" spans="1:18">
      <c r="A673" s="17">
        <v>87</v>
      </c>
      <c r="C673" s="17">
        <f t="shared" si="49"/>
        <v>0</v>
      </c>
      <c r="D673" s="14" t="e">
        <f>+VLOOKUP(C673,EstructuraCostos!$A$5:$B$146,2)</f>
        <v>#N/A</v>
      </c>
      <c r="E673" s="21">
        <f t="shared" si="48"/>
        <v>0</v>
      </c>
      <c r="F673" s="17" t="e">
        <f>+IF(C673&gt;2,VLOOKUP(C673,EstructuraCostos!$A$65:$B$170,2),VLOOKUP(E673,EstructuraCostos!$A$5:$B$60,2))</f>
        <v>#N/A</v>
      </c>
      <c r="G673" s="17" t="e">
        <f>+VLOOKUP(B673,EstructuraCostos!$B$5:$C$146,2)</f>
        <v>#N/A</v>
      </c>
      <c r="H673" s="58">
        <v>43544</v>
      </c>
      <c r="I673" s="17">
        <f t="shared" si="50"/>
        <v>12</v>
      </c>
      <c r="J673" s="45" t="s">
        <v>435</v>
      </c>
      <c r="K673" s="143"/>
      <c r="L673" s="52">
        <v>10</v>
      </c>
      <c r="M673" s="186" t="s">
        <v>124</v>
      </c>
      <c r="N673" s="48"/>
      <c r="O673" s="45" t="s">
        <v>768</v>
      </c>
      <c r="P673" s="45" t="s">
        <v>177</v>
      </c>
    </row>
    <row r="674" spans="1:18">
      <c r="A674" s="17">
        <v>88</v>
      </c>
      <c r="C674" s="17">
        <f t="shared" si="49"/>
        <v>0</v>
      </c>
      <c r="D674" s="14" t="e">
        <f>+VLOOKUP(C674,EstructuraCostos!$A$5:$B$146,2)</f>
        <v>#N/A</v>
      </c>
      <c r="E674" s="21">
        <f t="shared" si="48"/>
        <v>0</v>
      </c>
      <c r="F674" s="17" t="e">
        <f>+IF(C674&gt;2,VLOOKUP(C674,EstructuraCostos!$A$65:$B$170,2),VLOOKUP(E674,EstructuraCostos!$A$5:$B$60,2))</f>
        <v>#N/A</v>
      </c>
      <c r="G674" s="17" t="e">
        <f>+VLOOKUP(B674,EstructuraCostos!$B$5:$C$146,2)</f>
        <v>#N/A</v>
      </c>
      <c r="H674" s="58">
        <v>43544</v>
      </c>
      <c r="I674" s="17">
        <f t="shared" si="50"/>
        <v>12</v>
      </c>
      <c r="J674" s="45" t="s">
        <v>260</v>
      </c>
      <c r="K674" s="276"/>
      <c r="L674" s="52">
        <v>120</v>
      </c>
      <c r="M674" s="186" t="s">
        <v>261</v>
      </c>
      <c r="N674" s="48"/>
      <c r="O674" s="45" t="s">
        <v>714</v>
      </c>
      <c r="P674" s="45" t="s">
        <v>364</v>
      </c>
      <c r="Q674" s="1" t="s">
        <v>132</v>
      </c>
      <c r="R674" s="137" t="s">
        <v>702</v>
      </c>
    </row>
    <row r="675" spans="1:18">
      <c r="A675" s="17">
        <v>89</v>
      </c>
      <c r="C675" s="17">
        <f t="shared" si="49"/>
        <v>0</v>
      </c>
      <c r="D675" s="14" t="e">
        <f>+VLOOKUP(C675,EstructuraCostos!$A$5:$B$146,2)</f>
        <v>#N/A</v>
      </c>
      <c r="E675" s="21">
        <f t="shared" si="48"/>
        <v>0</v>
      </c>
      <c r="F675" s="17" t="e">
        <f>+IF(C675&gt;2,VLOOKUP(C675,EstructuraCostos!$A$65:$B$170,2),VLOOKUP(E675,EstructuraCostos!$A$5:$B$60,2))</f>
        <v>#N/A</v>
      </c>
      <c r="G675" s="17" t="e">
        <f>+VLOOKUP(B675,EstructuraCostos!$B$5:$C$146,2)</f>
        <v>#N/A</v>
      </c>
      <c r="H675" s="58">
        <v>43544</v>
      </c>
      <c r="I675" s="17">
        <f t="shared" si="50"/>
        <v>12</v>
      </c>
      <c r="J675" s="45" t="s">
        <v>260</v>
      </c>
      <c r="K675" s="83"/>
      <c r="L675" s="52">
        <v>2000</v>
      </c>
      <c r="M675" s="186" t="s">
        <v>261</v>
      </c>
      <c r="N675" s="48"/>
      <c r="O675" s="45" t="s">
        <v>753</v>
      </c>
      <c r="P675" s="45" t="s">
        <v>775</v>
      </c>
      <c r="Q675" s="1" t="s">
        <v>130</v>
      </c>
      <c r="R675" s="137" t="s">
        <v>131</v>
      </c>
    </row>
    <row r="676" spans="1:18">
      <c r="A676" s="17">
        <v>90</v>
      </c>
      <c r="C676" s="17"/>
      <c r="F676" s="17"/>
      <c r="G676" s="17" t="e">
        <f>+VLOOKUP(B676,EstructuraCostos!$B$5:$C$146,2)</f>
        <v>#N/A</v>
      </c>
      <c r="H676" s="58">
        <v>43544</v>
      </c>
      <c r="I676" s="17">
        <f>+WEEKNUM(H676,2)</f>
        <v>12</v>
      </c>
      <c r="J676" s="45" t="s">
        <v>260</v>
      </c>
      <c r="K676" s="83"/>
      <c r="L676" s="52">
        <v>8</v>
      </c>
      <c r="M676" s="186" t="s">
        <v>276</v>
      </c>
      <c r="N676" s="48"/>
      <c r="O676" s="45" t="s">
        <v>778</v>
      </c>
      <c r="P676" s="45" t="s">
        <v>596</v>
      </c>
      <c r="Q676" s="1" t="s">
        <v>777</v>
      </c>
    </row>
    <row r="677" spans="1:18">
      <c r="A677" s="17">
        <v>91</v>
      </c>
      <c r="B677" s="135">
        <v>10104</v>
      </c>
      <c r="C677" s="17">
        <f t="shared" si="49"/>
        <v>1</v>
      </c>
      <c r="D677" s="14" t="str">
        <f>+VLOOKUP(C677,EstructuraCostos!$A$5:$B$146,2)</f>
        <v>Levante_y_Ceba</v>
      </c>
      <c r="E677" s="21">
        <f t="shared" si="48"/>
        <v>10100</v>
      </c>
      <c r="F677" s="17" t="str">
        <f>+IF(C677&gt;2,VLOOKUP(C677,EstructuraCostos!$A$65:$B$170,2),VLOOKUP(E677,EstructuraCostos!$A$5:$B$60,2))</f>
        <v>Manejo_de_Suelos_y_ Praderas1</v>
      </c>
      <c r="G677" s="17" t="str">
        <f>+VLOOKUP(B677,EstructuraCostos!$B$5:$C$146,2)</f>
        <v>Fumigacion Herbicida</v>
      </c>
      <c r="H677" s="58">
        <v>43545</v>
      </c>
      <c r="I677" s="17">
        <f t="shared" si="50"/>
        <v>12</v>
      </c>
      <c r="J677" s="84" t="s">
        <v>241</v>
      </c>
      <c r="K677" s="143">
        <v>4736932</v>
      </c>
      <c r="L677" s="52">
        <v>1</v>
      </c>
      <c r="M677" s="46">
        <v>34000</v>
      </c>
      <c r="N677" s="48">
        <f t="shared" si="51"/>
        <v>34000</v>
      </c>
      <c r="O677" s="45" t="s">
        <v>194</v>
      </c>
      <c r="P677" s="45" t="s">
        <v>596</v>
      </c>
      <c r="Q677" s="1" t="s">
        <v>132</v>
      </c>
      <c r="R677" s="137" t="s">
        <v>719</v>
      </c>
    </row>
    <row r="678" spans="1:18">
      <c r="A678" s="17">
        <v>92</v>
      </c>
      <c r="B678" s="135">
        <v>10104</v>
      </c>
      <c r="C678" s="17">
        <f t="shared" si="49"/>
        <v>1</v>
      </c>
      <c r="D678" s="14" t="str">
        <f>+VLOOKUP(C678,EstructuraCostos!$A$5:$B$146,2)</f>
        <v>Levante_y_Ceba</v>
      </c>
      <c r="E678" s="21">
        <f t="shared" si="48"/>
        <v>10100</v>
      </c>
      <c r="F678" s="17" t="str">
        <f>+IF(C678&gt;2,VLOOKUP(C678,EstructuraCostos!$A$65:$B$170,2),VLOOKUP(E678,EstructuraCostos!$A$5:$B$60,2))</f>
        <v>Manejo_de_Suelos_y_ Praderas1</v>
      </c>
      <c r="G678" s="17" t="str">
        <f>+VLOOKUP(B678,EstructuraCostos!$B$5:$C$146,2)</f>
        <v>Fumigacion Herbicida</v>
      </c>
      <c r="H678" s="58">
        <v>43545</v>
      </c>
      <c r="I678" s="17">
        <f t="shared" si="50"/>
        <v>12</v>
      </c>
      <c r="J678" s="84" t="s">
        <v>242</v>
      </c>
      <c r="K678" s="83">
        <v>4335739</v>
      </c>
      <c r="L678" s="52">
        <v>1</v>
      </c>
      <c r="M678" s="46">
        <v>34000</v>
      </c>
      <c r="N678" s="48">
        <f t="shared" si="51"/>
        <v>34000</v>
      </c>
      <c r="O678" s="45" t="s">
        <v>714</v>
      </c>
      <c r="P678" s="45" t="s">
        <v>364</v>
      </c>
      <c r="Q678" s="1" t="s">
        <v>132</v>
      </c>
      <c r="R678" s="137" t="s">
        <v>702</v>
      </c>
    </row>
    <row r="679" spans="1:18">
      <c r="A679" s="17">
        <v>93</v>
      </c>
      <c r="B679" s="135">
        <v>50103</v>
      </c>
      <c r="C679" s="17">
        <f t="shared" si="49"/>
        <v>5</v>
      </c>
      <c r="D679" s="14" t="str">
        <f>+VLOOKUP(C679,EstructuraCostos!$A$5:$B$146,2)</f>
        <v>Generales</v>
      </c>
      <c r="E679" s="21">
        <f t="shared" si="48"/>
        <v>50103</v>
      </c>
      <c r="F679" s="17" t="str">
        <f>+IF(C679&gt;2,VLOOKUP(C679,EstructuraCostos!$A$65:$B$170,2),VLOOKUP(E679,EstructuraCostos!$A$5:$B$60,2))</f>
        <v>Generales</v>
      </c>
      <c r="G679" s="17" t="str">
        <f>+VLOOKUP(B679,EstructuraCostos!$B$5:$C$146,2)</f>
        <v xml:space="preserve">Mantenimiento Cercos </v>
      </c>
      <c r="H679" s="58">
        <v>43545</v>
      </c>
      <c r="I679" s="17">
        <f t="shared" si="50"/>
        <v>12</v>
      </c>
      <c r="J679" s="1" t="s">
        <v>243</v>
      </c>
      <c r="K679" s="83">
        <v>3663605</v>
      </c>
      <c r="L679" s="52">
        <v>1</v>
      </c>
      <c r="M679" s="46">
        <v>34000</v>
      </c>
      <c r="N679" s="48">
        <f t="shared" si="51"/>
        <v>34000</v>
      </c>
      <c r="O679" s="45" t="s">
        <v>138</v>
      </c>
      <c r="P679" s="45" t="s">
        <v>618</v>
      </c>
    </row>
    <row r="680" spans="1:18">
      <c r="A680" s="17">
        <v>94</v>
      </c>
      <c r="B680" s="135">
        <v>10501</v>
      </c>
      <c r="C680" s="17">
        <f t="shared" si="49"/>
        <v>1</v>
      </c>
      <c r="D680" s="14" t="str">
        <f>+VLOOKUP(C680,EstructuraCostos!$A$5:$B$146,2)</f>
        <v>Levante_y_Ceba</v>
      </c>
      <c r="E680" s="21">
        <f t="shared" si="48"/>
        <v>10500</v>
      </c>
      <c r="F680" s="17" t="str">
        <f>+IF(C680&gt;2,VLOOKUP(C680,EstructuraCostos!$A$65:$B$170,2),VLOOKUP(E680,EstructuraCostos!$A$5:$B$60,2))</f>
        <v>Movimiento_de_Ganado1</v>
      </c>
      <c r="G680" s="17" t="str">
        <f>+VLOOKUP(B680,EstructuraCostos!$B$5:$C$146,2)</f>
        <v>Manejo de Ganados</v>
      </c>
      <c r="H680" s="58">
        <v>43545</v>
      </c>
      <c r="I680" s="17">
        <f t="shared" si="50"/>
        <v>12</v>
      </c>
      <c r="J680" s="45" t="s">
        <v>245</v>
      </c>
      <c r="K680" s="51">
        <v>1023702269</v>
      </c>
      <c r="L680" s="52">
        <v>1</v>
      </c>
      <c r="M680" s="46">
        <v>38000</v>
      </c>
      <c r="N680" s="48">
        <f t="shared" si="51"/>
        <v>38000</v>
      </c>
      <c r="O680" s="45" t="s">
        <v>126</v>
      </c>
      <c r="P680" s="45" t="s">
        <v>128</v>
      </c>
    </row>
    <row r="681" spans="1:18">
      <c r="A681" s="17">
        <v>95</v>
      </c>
      <c r="B681" s="135">
        <v>50103</v>
      </c>
      <c r="C681" s="17">
        <f t="shared" si="49"/>
        <v>5</v>
      </c>
      <c r="D681" s="14" t="str">
        <f>+VLOOKUP(C681,EstructuraCostos!$A$5:$B$146,2)</f>
        <v>Generales</v>
      </c>
      <c r="E681" s="21">
        <f t="shared" ref="E681:E745" si="52">IF(C681&gt;2,ROUND(B681/1,0),ROUND(B681/10,0)*10)</f>
        <v>50103</v>
      </c>
      <c r="F681" s="17" t="str">
        <f>+IF(C681&gt;2,VLOOKUP(C681,EstructuraCostos!$A$65:$B$170,2),VLOOKUP(E681,EstructuraCostos!$A$5:$B$60,2))</f>
        <v>Generales</v>
      </c>
      <c r="G681" s="17" t="str">
        <f>+VLOOKUP(B681,EstructuraCostos!$B$5:$C$146,2)</f>
        <v xml:space="preserve">Mantenimiento Cercos </v>
      </c>
      <c r="H681" s="58">
        <v>43545</v>
      </c>
      <c r="I681" s="17">
        <f t="shared" si="50"/>
        <v>12</v>
      </c>
      <c r="J681" s="45" t="s">
        <v>246</v>
      </c>
      <c r="K681" s="51">
        <v>1097399254</v>
      </c>
      <c r="L681" s="52">
        <v>1</v>
      </c>
      <c r="M681" s="46">
        <v>34000</v>
      </c>
      <c r="N681" s="48">
        <f t="shared" si="51"/>
        <v>34000</v>
      </c>
      <c r="O681" s="45" t="s">
        <v>138</v>
      </c>
      <c r="P681" s="45" t="s">
        <v>593</v>
      </c>
    </row>
    <row r="682" spans="1:18">
      <c r="A682" s="17">
        <v>96</v>
      </c>
      <c r="B682" s="135">
        <v>10102</v>
      </c>
      <c r="C682" s="17">
        <f t="shared" si="49"/>
        <v>1</v>
      </c>
      <c r="D682" s="14" t="str">
        <f>+VLOOKUP(C682,EstructuraCostos!$A$5:$B$146,2)</f>
        <v>Levante_y_Ceba</v>
      </c>
      <c r="E682" s="21">
        <f t="shared" si="52"/>
        <v>10100</v>
      </c>
      <c r="F682" s="17" t="str">
        <f>+IF(C682&gt;2,VLOOKUP(C682,EstructuraCostos!$A$65:$B$170,2),VLOOKUP(E682,EstructuraCostos!$A$5:$B$60,2))</f>
        <v>Manejo_de_Suelos_y_ Praderas1</v>
      </c>
      <c r="G682" s="17" t="str">
        <f>+VLOOKUP(B682,EstructuraCostos!$B$5:$C$146,2)</f>
        <v>Resiembra</v>
      </c>
      <c r="H682" s="58">
        <v>43545</v>
      </c>
      <c r="I682" s="17">
        <f t="shared" si="50"/>
        <v>12</v>
      </c>
      <c r="J682" s="45" t="s">
        <v>417</v>
      </c>
      <c r="K682" s="143">
        <v>1097720182</v>
      </c>
      <c r="L682" s="52">
        <v>1</v>
      </c>
      <c r="M682" s="46">
        <v>38000</v>
      </c>
      <c r="N682" s="48">
        <f t="shared" si="51"/>
        <v>38000</v>
      </c>
      <c r="O682" s="45" t="s">
        <v>766</v>
      </c>
      <c r="P682" s="45" t="s">
        <v>596</v>
      </c>
      <c r="Q682" s="1" t="s">
        <v>776</v>
      </c>
      <c r="R682" s="137" t="s">
        <v>777</v>
      </c>
    </row>
    <row r="683" spans="1:18">
      <c r="A683" s="17">
        <v>97</v>
      </c>
      <c r="B683" s="135">
        <v>10102</v>
      </c>
      <c r="C683" s="17">
        <f t="shared" si="49"/>
        <v>1</v>
      </c>
      <c r="D683" s="14" t="str">
        <f>+VLOOKUP(C683,EstructuraCostos!$A$5:$B$146,2)</f>
        <v>Levante_y_Ceba</v>
      </c>
      <c r="E683" s="21">
        <f t="shared" si="52"/>
        <v>10100</v>
      </c>
      <c r="F683" s="17" t="str">
        <f>+IF(C683&gt;2,VLOOKUP(C683,EstructuraCostos!$A$65:$B$170,2),VLOOKUP(E683,EstructuraCostos!$A$5:$B$60,2))</f>
        <v>Manejo_de_Suelos_y_ Praderas1</v>
      </c>
      <c r="G683" s="17" t="str">
        <f>+VLOOKUP(B683,EstructuraCostos!$B$5:$C$146,2)</f>
        <v>Resiembra</v>
      </c>
      <c r="H683" s="58">
        <v>43545</v>
      </c>
      <c r="I683" s="17">
        <f t="shared" si="50"/>
        <v>12</v>
      </c>
      <c r="J683" s="45" t="s">
        <v>749</v>
      </c>
      <c r="K683" s="294">
        <v>1097726367</v>
      </c>
      <c r="L683" s="52">
        <v>1</v>
      </c>
      <c r="M683" s="46">
        <v>34000</v>
      </c>
      <c r="N683" s="48">
        <f t="shared" si="51"/>
        <v>34000</v>
      </c>
      <c r="O683" s="45" t="s">
        <v>766</v>
      </c>
      <c r="P683" s="45" t="s">
        <v>596</v>
      </c>
      <c r="Q683" s="1" t="s">
        <v>776</v>
      </c>
      <c r="R683" s="137" t="s">
        <v>777</v>
      </c>
    </row>
    <row r="684" spans="1:18">
      <c r="A684" s="17">
        <v>98</v>
      </c>
      <c r="B684" s="135">
        <v>90101</v>
      </c>
      <c r="C684" s="17">
        <f t="shared" si="49"/>
        <v>9</v>
      </c>
      <c r="D684" s="14" t="str">
        <f>+VLOOKUP(C684,EstructuraCostos!$A$5:$B$146,2)</f>
        <v>Hacienda</v>
      </c>
      <c r="E684" s="21">
        <f t="shared" si="52"/>
        <v>90101</v>
      </c>
      <c r="F684" s="17" t="str">
        <f>+IF(C684&gt;2,VLOOKUP(C684,EstructuraCostos!$A$65:$B$170,2),VLOOKUP(E684,EstructuraCostos!$A$5:$B$60,2))</f>
        <v>Hacienda</v>
      </c>
      <c r="G684" s="17" t="str">
        <f>+VLOOKUP(B684,EstructuraCostos!$B$5:$C$146,2)</f>
        <v>Salarios</v>
      </c>
      <c r="H684" s="58">
        <v>43545</v>
      </c>
      <c r="I684" s="17">
        <f t="shared" si="50"/>
        <v>12</v>
      </c>
      <c r="J684" s="45" t="s">
        <v>752</v>
      </c>
      <c r="K684" s="294">
        <v>52008256</v>
      </c>
      <c r="L684" s="52">
        <v>1</v>
      </c>
      <c r="M684" s="46">
        <v>34000</v>
      </c>
      <c r="N684" s="48">
        <f t="shared" si="51"/>
        <v>34000</v>
      </c>
      <c r="O684" s="45" t="s">
        <v>153</v>
      </c>
      <c r="P684" s="45" t="s">
        <v>147</v>
      </c>
    </row>
    <row r="685" spans="1:18">
      <c r="A685" s="17">
        <v>99</v>
      </c>
      <c r="B685" s="135">
        <v>90101</v>
      </c>
      <c r="C685" s="17"/>
      <c r="F685" s="17"/>
      <c r="G685" s="17" t="str">
        <f>+VLOOKUP(B685,EstructuraCostos!$B$5:$C$146,2)</f>
        <v>Salarios</v>
      </c>
      <c r="H685" s="58">
        <v>43545</v>
      </c>
      <c r="I685" s="17">
        <f>+WEEKNUM(H685,2)</f>
        <v>12</v>
      </c>
      <c r="J685" s="45" t="s">
        <v>756</v>
      </c>
      <c r="K685" s="294"/>
      <c r="L685" s="52">
        <v>0.5</v>
      </c>
      <c r="M685" s="46">
        <v>50000</v>
      </c>
      <c r="N685" s="48">
        <f t="shared" si="51"/>
        <v>25000</v>
      </c>
      <c r="O685" s="45" t="s">
        <v>782</v>
      </c>
      <c r="P685" s="45" t="s">
        <v>147</v>
      </c>
    </row>
    <row r="686" spans="1:18">
      <c r="A686" s="17">
        <v>100</v>
      </c>
      <c r="C686" s="17">
        <f t="shared" si="49"/>
        <v>0</v>
      </c>
      <c r="D686" s="14" t="e">
        <f>+VLOOKUP(C686,EstructuraCostos!$A$5:$B$146,2)</f>
        <v>#N/A</v>
      </c>
      <c r="E686" s="21">
        <f t="shared" si="52"/>
        <v>0</v>
      </c>
      <c r="F686" s="17" t="e">
        <f>+IF(C686&gt;2,VLOOKUP(C686,EstructuraCostos!$A$65:$B$170,2),VLOOKUP(E686,EstructuraCostos!$A$5:$B$60,2))</f>
        <v>#N/A</v>
      </c>
      <c r="G686" s="17" t="e">
        <f>+VLOOKUP(B686,EstructuraCostos!$B$5:$C$146,2)</f>
        <v>#N/A</v>
      </c>
      <c r="H686" s="58">
        <v>43545</v>
      </c>
      <c r="I686" s="17">
        <f t="shared" si="50"/>
        <v>12</v>
      </c>
      <c r="J686" s="45" t="s">
        <v>260</v>
      </c>
      <c r="K686" s="143"/>
      <c r="L686" s="52">
        <v>100</v>
      </c>
      <c r="M686" s="186" t="s">
        <v>261</v>
      </c>
      <c r="N686" s="48"/>
      <c r="O686" s="45" t="s">
        <v>714</v>
      </c>
      <c r="P686" s="45" t="s">
        <v>364</v>
      </c>
      <c r="Q686" s="1" t="s">
        <v>132</v>
      </c>
      <c r="R686" s="137" t="s">
        <v>702</v>
      </c>
    </row>
    <row r="687" spans="1:18">
      <c r="A687" s="17">
        <v>101</v>
      </c>
      <c r="C687" s="17">
        <f t="shared" si="49"/>
        <v>0</v>
      </c>
      <c r="D687" s="14" t="e">
        <f>+VLOOKUP(C687,EstructuraCostos!$A$5:$B$146,2)</f>
        <v>#N/A</v>
      </c>
      <c r="E687" s="21">
        <f t="shared" si="52"/>
        <v>0</v>
      </c>
      <c r="F687" s="17" t="e">
        <f>+IF(C687&gt;2,VLOOKUP(C687,EstructuraCostos!$A$65:$B$170,2),VLOOKUP(E687,EstructuraCostos!$A$5:$B$60,2))</f>
        <v>#N/A</v>
      </c>
      <c r="G687" s="17" t="e">
        <f>+VLOOKUP(B687,EstructuraCostos!$B$5:$C$146,2)</f>
        <v>#N/A</v>
      </c>
      <c r="H687" s="58">
        <v>43545</v>
      </c>
      <c r="I687" s="17">
        <f t="shared" si="50"/>
        <v>12</v>
      </c>
      <c r="J687" s="45" t="s">
        <v>260</v>
      </c>
      <c r="K687" s="276"/>
      <c r="L687" s="52">
        <v>140</v>
      </c>
      <c r="M687" s="186" t="s">
        <v>261</v>
      </c>
      <c r="N687" s="48"/>
      <c r="O687" s="45" t="s">
        <v>194</v>
      </c>
      <c r="P687" s="45" t="s">
        <v>596</v>
      </c>
      <c r="Q687" s="1" t="s">
        <v>132</v>
      </c>
      <c r="R687" s="137" t="s">
        <v>719</v>
      </c>
    </row>
    <row r="688" spans="1:18">
      <c r="A688" s="17">
        <v>102</v>
      </c>
      <c r="C688" s="17">
        <f t="shared" si="49"/>
        <v>0</v>
      </c>
      <c r="D688" s="14" t="e">
        <f>+VLOOKUP(C688,EstructuraCostos!$A$5:$B$146,2)</f>
        <v>#N/A</v>
      </c>
      <c r="E688" s="21">
        <f t="shared" si="52"/>
        <v>0</v>
      </c>
      <c r="F688" s="17" t="e">
        <f>+IF(C688&gt;2,VLOOKUP(C688,EstructuraCostos!$A$65:$B$170,2),VLOOKUP(E688,EstructuraCostos!$A$5:$B$60,2))</f>
        <v>#N/A</v>
      </c>
      <c r="G688" s="17" t="e">
        <f>+VLOOKUP(B688,EstructuraCostos!$B$5:$C$146,2)</f>
        <v>#N/A</v>
      </c>
      <c r="H688" s="58">
        <v>43545</v>
      </c>
      <c r="I688" s="17">
        <f t="shared" si="50"/>
        <v>12</v>
      </c>
      <c r="J688" s="45" t="s">
        <v>260</v>
      </c>
      <c r="K688" s="83"/>
      <c r="L688" s="52">
        <v>33</v>
      </c>
      <c r="M688" s="186" t="s">
        <v>276</v>
      </c>
      <c r="N688" s="48"/>
      <c r="O688" s="45" t="s">
        <v>778</v>
      </c>
      <c r="P688" s="45" t="s">
        <v>596</v>
      </c>
      <c r="Q688" s="1" t="s">
        <v>777</v>
      </c>
    </row>
    <row r="689" spans="1:18">
      <c r="A689" s="17">
        <v>103</v>
      </c>
      <c r="B689" s="135">
        <v>10104</v>
      </c>
      <c r="C689" s="17">
        <f t="shared" si="49"/>
        <v>1</v>
      </c>
      <c r="D689" s="14" t="str">
        <f>+VLOOKUP(C689,EstructuraCostos!$A$5:$B$146,2)</f>
        <v>Levante_y_Ceba</v>
      </c>
      <c r="E689" s="21">
        <f t="shared" si="52"/>
        <v>10100</v>
      </c>
      <c r="F689" s="17" t="str">
        <f>+IF(C689&gt;2,VLOOKUP(C689,EstructuraCostos!$A$65:$B$170,2),VLOOKUP(E689,EstructuraCostos!$A$5:$B$60,2))</f>
        <v>Manejo_de_Suelos_y_ Praderas1</v>
      </c>
      <c r="G689" s="17" t="str">
        <f>+VLOOKUP(B689,EstructuraCostos!$B$5:$C$146,2)</f>
        <v>Fumigacion Herbicida</v>
      </c>
      <c r="H689" s="58">
        <v>43546</v>
      </c>
      <c r="I689" s="17">
        <f t="shared" si="50"/>
        <v>12</v>
      </c>
      <c r="J689" s="84" t="s">
        <v>241</v>
      </c>
      <c r="K689" s="143">
        <v>4736932</v>
      </c>
      <c r="L689" s="52">
        <v>1</v>
      </c>
      <c r="M689" s="46">
        <v>34000</v>
      </c>
      <c r="N689" s="48">
        <f t="shared" si="51"/>
        <v>34000</v>
      </c>
      <c r="O689" s="45" t="s">
        <v>194</v>
      </c>
      <c r="P689" s="45" t="s">
        <v>596</v>
      </c>
      <c r="Q689" s="1" t="s">
        <v>132</v>
      </c>
      <c r="R689" s="137" t="s">
        <v>719</v>
      </c>
    </row>
    <row r="690" spans="1:18">
      <c r="A690" s="17">
        <v>104</v>
      </c>
      <c r="B690" s="135">
        <v>10104</v>
      </c>
      <c r="C690" s="17">
        <f t="shared" si="49"/>
        <v>1</v>
      </c>
      <c r="D690" s="14" t="str">
        <f>+VLOOKUP(C690,EstructuraCostos!$A$5:$B$146,2)</f>
        <v>Levante_y_Ceba</v>
      </c>
      <c r="E690" s="21">
        <f t="shared" si="52"/>
        <v>10100</v>
      </c>
      <c r="F690" s="17" t="str">
        <f>+IF(C690&gt;2,VLOOKUP(C690,EstructuraCostos!$A$65:$B$170,2),VLOOKUP(E690,EstructuraCostos!$A$5:$B$60,2))</f>
        <v>Manejo_de_Suelos_y_ Praderas1</v>
      </c>
      <c r="G690" s="17" t="str">
        <f>+VLOOKUP(B690,EstructuraCostos!$B$5:$C$146,2)</f>
        <v>Fumigacion Herbicida</v>
      </c>
      <c r="H690" s="58">
        <v>43546</v>
      </c>
      <c r="I690" s="17">
        <f t="shared" si="50"/>
        <v>12</v>
      </c>
      <c r="J690" s="84" t="s">
        <v>242</v>
      </c>
      <c r="K690" s="83">
        <v>4335739</v>
      </c>
      <c r="L690" s="52">
        <v>1</v>
      </c>
      <c r="M690" s="46">
        <v>34000</v>
      </c>
      <c r="N690" s="48">
        <f t="shared" si="51"/>
        <v>34000</v>
      </c>
      <c r="O690" s="45" t="s">
        <v>714</v>
      </c>
      <c r="P690" s="45" t="s">
        <v>781</v>
      </c>
      <c r="Q690" s="1" t="s">
        <v>132</v>
      </c>
      <c r="R690" s="137" t="s">
        <v>702</v>
      </c>
    </row>
    <row r="691" spans="1:18">
      <c r="A691" s="17">
        <v>105</v>
      </c>
      <c r="B691" s="135">
        <v>10104</v>
      </c>
      <c r="C691" s="17">
        <f t="shared" si="49"/>
        <v>1</v>
      </c>
      <c r="D691" s="14" t="str">
        <f>+VLOOKUP(C691,EstructuraCostos!$A$5:$B$146,2)</f>
        <v>Levante_y_Ceba</v>
      </c>
      <c r="E691" s="21">
        <f t="shared" si="52"/>
        <v>10100</v>
      </c>
      <c r="F691" s="17" t="str">
        <f>+IF(C691&gt;2,VLOOKUP(C691,EstructuraCostos!$A$65:$B$170,2),VLOOKUP(E691,EstructuraCostos!$A$5:$B$60,2))</f>
        <v>Manejo_de_Suelos_y_ Praderas1</v>
      </c>
      <c r="G691" s="17" t="str">
        <f>+VLOOKUP(B691,EstructuraCostos!$B$5:$C$146,2)</f>
        <v>Fumigacion Herbicida</v>
      </c>
      <c r="H691" s="58">
        <v>43546</v>
      </c>
      <c r="I691" s="17">
        <f t="shared" si="50"/>
        <v>12</v>
      </c>
      <c r="J691" s="1" t="s">
        <v>243</v>
      </c>
      <c r="K691" s="83">
        <v>3663605</v>
      </c>
      <c r="L691" s="52">
        <v>1</v>
      </c>
      <c r="M691" s="46">
        <v>34000</v>
      </c>
      <c r="N691" s="48">
        <f t="shared" si="51"/>
        <v>34000</v>
      </c>
      <c r="O691" s="45" t="s">
        <v>779</v>
      </c>
      <c r="P691" s="45" t="s">
        <v>213</v>
      </c>
    </row>
    <row r="692" spans="1:18">
      <c r="A692" s="17">
        <v>106</v>
      </c>
      <c r="B692" s="135">
        <v>10501</v>
      </c>
      <c r="C692" s="17">
        <f t="shared" si="49"/>
        <v>1</v>
      </c>
      <c r="D692" s="14" t="str">
        <f>+VLOOKUP(C692,EstructuraCostos!$A$5:$B$146,2)</f>
        <v>Levante_y_Ceba</v>
      </c>
      <c r="E692" s="21">
        <f t="shared" si="52"/>
        <v>10500</v>
      </c>
      <c r="F692" s="17" t="str">
        <f>+IF(C692&gt;2,VLOOKUP(C692,EstructuraCostos!$A$65:$B$170,2),VLOOKUP(E692,EstructuraCostos!$A$5:$B$60,2))</f>
        <v>Movimiento_de_Ganado1</v>
      </c>
      <c r="G692" s="17" t="str">
        <f>+VLOOKUP(B692,EstructuraCostos!$B$5:$C$146,2)</f>
        <v>Manejo de Ganados</v>
      </c>
      <c r="H692" s="58">
        <v>43546</v>
      </c>
      <c r="I692" s="17">
        <f t="shared" si="50"/>
        <v>12</v>
      </c>
      <c r="J692" s="45" t="s">
        <v>245</v>
      </c>
      <c r="K692" s="51">
        <v>1023702269</v>
      </c>
      <c r="L692" s="52">
        <v>1</v>
      </c>
      <c r="M692" s="46">
        <v>38000</v>
      </c>
      <c r="N692" s="48">
        <f t="shared" si="51"/>
        <v>38000</v>
      </c>
      <c r="O692" s="45" t="s">
        <v>139</v>
      </c>
      <c r="P692" s="45" t="s">
        <v>128</v>
      </c>
    </row>
    <row r="693" spans="1:18">
      <c r="A693" s="17">
        <v>107</v>
      </c>
      <c r="B693" s="135">
        <v>10501</v>
      </c>
      <c r="C693" s="17">
        <f t="shared" si="49"/>
        <v>1</v>
      </c>
      <c r="D693" s="14" t="str">
        <f>+VLOOKUP(C693,EstructuraCostos!$A$5:$B$146,2)</f>
        <v>Levante_y_Ceba</v>
      </c>
      <c r="E693" s="21">
        <f t="shared" si="52"/>
        <v>10500</v>
      </c>
      <c r="F693" s="17" t="str">
        <f>+IF(C693&gt;2,VLOOKUP(C693,EstructuraCostos!$A$65:$B$170,2),VLOOKUP(E693,EstructuraCostos!$A$5:$B$60,2))</f>
        <v>Movimiento_de_Ganado1</v>
      </c>
      <c r="G693" s="17" t="str">
        <f>+VLOOKUP(B693,EstructuraCostos!$B$5:$C$146,2)</f>
        <v>Manejo de Ganados</v>
      </c>
      <c r="H693" s="58">
        <v>43546</v>
      </c>
      <c r="I693" s="17">
        <f t="shared" si="50"/>
        <v>12</v>
      </c>
      <c r="J693" s="45" t="s">
        <v>246</v>
      </c>
      <c r="K693" s="51">
        <v>1097399254</v>
      </c>
      <c r="L693" s="52">
        <v>1</v>
      </c>
      <c r="M693" s="46">
        <v>34000</v>
      </c>
      <c r="N693" s="48">
        <f t="shared" si="51"/>
        <v>34000</v>
      </c>
      <c r="O693" s="45" t="s">
        <v>139</v>
      </c>
      <c r="P693" s="45" t="s">
        <v>137</v>
      </c>
    </row>
    <row r="694" spans="1:18">
      <c r="A694" s="17">
        <v>108</v>
      </c>
      <c r="B694" s="135">
        <v>10501</v>
      </c>
      <c r="C694" s="17">
        <f t="shared" si="49"/>
        <v>1</v>
      </c>
      <c r="D694" s="14" t="str">
        <f>+VLOOKUP(C694,EstructuraCostos!$A$5:$B$146,2)</f>
        <v>Levante_y_Ceba</v>
      </c>
      <c r="E694" s="21">
        <f t="shared" si="52"/>
        <v>10500</v>
      </c>
      <c r="F694" s="17" t="str">
        <f>+IF(C694&gt;2,VLOOKUP(C694,EstructuraCostos!$A$65:$B$170,2),VLOOKUP(E694,EstructuraCostos!$A$5:$B$60,2))</f>
        <v>Movimiento_de_Ganado1</v>
      </c>
      <c r="G694" s="17" t="str">
        <f>+VLOOKUP(B694,EstructuraCostos!$B$5:$C$146,2)</f>
        <v>Manejo de Ganados</v>
      </c>
      <c r="H694" s="58">
        <v>43546</v>
      </c>
      <c r="I694" s="17">
        <f t="shared" si="50"/>
        <v>12</v>
      </c>
      <c r="J694" s="45" t="s">
        <v>417</v>
      </c>
      <c r="K694" s="143">
        <v>1097720182</v>
      </c>
      <c r="L694" s="52">
        <v>1</v>
      </c>
      <c r="M694" s="46">
        <v>38000</v>
      </c>
      <c r="N694" s="48">
        <f t="shared" si="51"/>
        <v>38000</v>
      </c>
      <c r="O694" s="45" t="s">
        <v>780</v>
      </c>
      <c r="P694" s="45" t="s">
        <v>128</v>
      </c>
    </row>
    <row r="695" spans="1:18">
      <c r="A695" s="17">
        <v>109</v>
      </c>
      <c r="B695" s="135">
        <v>10102</v>
      </c>
      <c r="C695" s="17">
        <f t="shared" si="49"/>
        <v>1</v>
      </c>
      <c r="D695" s="14" t="str">
        <f>+VLOOKUP(C695,EstructuraCostos!$A$5:$B$146,2)</f>
        <v>Levante_y_Ceba</v>
      </c>
      <c r="E695" s="21">
        <f t="shared" si="52"/>
        <v>10100</v>
      </c>
      <c r="F695" s="17" t="str">
        <f>+IF(C695&gt;2,VLOOKUP(C695,EstructuraCostos!$A$65:$B$170,2),VLOOKUP(E695,EstructuraCostos!$A$5:$B$60,2))</f>
        <v>Manejo_de_Suelos_y_ Praderas1</v>
      </c>
      <c r="G695" s="17" t="str">
        <f>+VLOOKUP(B695,EstructuraCostos!$B$5:$C$146,2)</f>
        <v>Resiembra</v>
      </c>
      <c r="H695" s="58">
        <v>43546</v>
      </c>
      <c r="I695" s="17">
        <f t="shared" si="50"/>
        <v>12</v>
      </c>
      <c r="J695" s="45" t="s">
        <v>749</v>
      </c>
      <c r="K695" s="294">
        <v>1097726367</v>
      </c>
      <c r="L695" s="52">
        <v>1</v>
      </c>
      <c r="M695" s="46">
        <v>34000</v>
      </c>
      <c r="N695" s="48">
        <f t="shared" si="51"/>
        <v>34000</v>
      </c>
      <c r="O695" s="45" t="s">
        <v>766</v>
      </c>
      <c r="P695" s="45" t="s">
        <v>596</v>
      </c>
      <c r="Q695" s="1" t="s">
        <v>776</v>
      </c>
      <c r="R695" s="137" t="s">
        <v>777</v>
      </c>
    </row>
    <row r="696" spans="1:18">
      <c r="A696" s="17">
        <v>110</v>
      </c>
      <c r="B696" s="135">
        <v>90101</v>
      </c>
      <c r="C696" s="17">
        <f t="shared" si="49"/>
        <v>9</v>
      </c>
      <c r="D696" s="14" t="str">
        <f>+VLOOKUP(C696,EstructuraCostos!$A$5:$B$146,2)</f>
        <v>Hacienda</v>
      </c>
      <c r="E696" s="21">
        <f t="shared" si="52"/>
        <v>90101</v>
      </c>
      <c r="F696" s="17" t="str">
        <f>+IF(C696&gt;2,VLOOKUP(C696,EstructuraCostos!$A$65:$B$170,2),VLOOKUP(E696,EstructuraCostos!$A$5:$B$60,2))</f>
        <v>Hacienda</v>
      </c>
      <c r="G696" s="17" t="str">
        <f>+VLOOKUP(B696,EstructuraCostos!$B$5:$C$146,2)</f>
        <v>Salarios</v>
      </c>
      <c r="H696" s="58">
        <v>43546</v>
      </c>
      <c r="I696" s="17">
        <f t="shared" si="50"/>
        <v>12</v>
      </c>
      <c r="J696" s="45" t="s">
        <v>752</v>
      </c>
      <c r="K696" s="294">
        <v>52008256</v>
      </c>
      <c r="L696" s="52">
        <v>1</v>
      </c>
      <c r="M696" s="46">
        <v>34000</v>
      </c>
      <c r="N696" s="48">
        <f t="shared" si="51"/>
        <v>34000</v>
      </c>
      <c r="O696" s="45" t="s">
        <v>153</v>
      </c>
      <c r="P696" s="45" t="s">
        <v>147</v>
      </c>
    </row>
    <row r="697" spans="1:18">
      <c r="A697" s="17">
        <v>111</v>
      </c>
      <c r="C697" s="17">
        <f t="shared" si="49"/>
        <v>0</v>
      </c>
      <c r="D697" s="14" t="e">
        <f>+VLOOKUP(C697,EstructuraCostos!$A$5:$B$146,2)</f>
        <v>#N/A</v>
      </c>
      <c r="E697" s="21">
        <f t="shared" si="52"/>
        <v>0</v>
      </c>
      <c r="F697" s="17" t="e">
        <f>+IF(C697&gt;2,VLOOKUP(C697,EstructuraCostos!$A$65:$B$170,2),VLOOKUP(E697,EstructuraCostos!$A$5:$B$60,2))</f>
        <v>#N/A</v>
      </c>
      <c r="G697" s="17" t="e">
        <f>+VLOOKUP(B697,EstructuraCostos!$B$5:$C$146,2)</f>
        <v>#N/A</v>
      </c>
      <c r="H697" s="58">
        <v>43546</v>
      </c>
      <c r="I697" s="17">
        <f t="shared" si="50"/>
        <v>12</v>
      </c>
      <c r="J697" s="45" t="s">
        <v>260</v>
      </c>
      <c r="K697" s="143"/>
      <c r="M697" s="186" t="s">
        <v>261</v>
      </c>
      <c r="N697" s="48"/>
    </row>
    <row r="698" spans="1:18">
      <c r="A698" s="17">
        <v>112</v>
      </c>
      <c r="C698" s="17">
        <f t="shared" si="49"/>
        <v>0</v>
      </c>
      <c r="D698" s="14" t="e">
        <f>+VLOOKUP(C698,EstructuraCostos!$A$5:$B$146,2)</f>
        <v>#N/A</v>
      </c>
      <c r="E698" s="21">
        <f t="shared" si="52"/>
        <v>0</v>
      </c>
      <c r="F698" s="17" t="e">
        <f>+IF(C698&gt;2,VLOOKUP(C698,EstructuraCostos!$A$65:$B$170,2),VLOOKUP(E698,EstructuraCostos!$A$5:$B$60,2))</f>
        <v>#N/A</v>
      </c>
      <c r="G698" s="17" t="e">
        <f>+VLOOKUP(B698,EstructuraCostos!$B$5:$C$146,2)</f>
        <v>#N/A</v>
      </c>
      <c r="H698" s="58">
        <v>43546</v>
      </c>
      <c r="I698" s="17">
        <f t="shared" si="50"/>
        <v>12</v>
      </c>
      <c r="J698" s="45" t="s">
        <v>260</v>
      </c>
      <c r="K698" s="276"/>
      <c r="M698" s="186" t="s">
        <v>261</v>
      </c>
      <c r="N698" s="48"/>
    </row>
    <row r="699" spans="1:18">
      <c r="A699" s="17">
        <v>113</v>
      </c>
      <c r="C699" s="17">
        <f t="shared" si="49"/>
        <v>0</v>
      </c>
      <c r="D699" s="14" t="e">
        <f>+VLOOKUP(C699,EstructuraCostos!$A$5:$B$146,2)</f>
        <v>#N/A</v>
      </c>
      <c r="E699" s="21">
        <f t="shared" si="52"/>
        <v>0</v>
      </c>
      <c r="F699" s="17" t="e">
        <f>+IF(C699&gt;2,VLOOKUP(C699,EstructuraCostos!$A$65:$B$170,2),VLOOKUP(E699,EstructuraCostos!$A$5:$B$60,2))</f>
        <v>#N/A</v>
      </c>
      <c r="G699" s="17" t="e">
        <f>+VLOOKUP(B699,EstructuraCostos!$B$5:$C$146,2)</f>
        <v>#N/A</v>
      </c>
      <c r="H699" s="58">
        <v>43546</v>
      </c>
      <c r="I699" s="17">
        <f t="shared" si="50"/>
        <v>12</v>
      </c>
      <c r="J699" s="45" t="s">
        <v>260</v>
      </c>
      <c r="K699" s="83"/>
      <c r="L699" s="52">
        <v>17</v>
      </c>
      <c r="M699" s="186" t="s">
        <v>276</v>
      </c>
      <c r="N699" s="48"/>
      <c r="O699" s="45" t="s">
        <v>778</v>
      </c>
      <c r="P699" s="45" t="s">
        <v>596</v>
      </c>
      <c r="Q699" s="1" t="s">
        <v>777</v>
      </c>
    </row>
    <row r="700" spans="1:18">
      <c r="A700" s="17">
        <v>114</v>
      </c>
      <c r="B700" s="135">
        <v>10101</v>
      </c>
      <c r="C700" s="17">
        <f t="shared" si="49"/>
        <v>1</v>
      </c>
      <c r="D700" s="14" t="str">
        <f>+VLOOKUP(C700,EstructuraCostos!$A$5:$B$146,2)</f>
        <v>Levante_y_Ceba</v>
      </c>
      <c r="E700" s="21">
        <f t="shared" si="52"/>
        <v>10100</v>
      </c>
      <c r="F700" s="17" t="str">
        <f>+IF(C700&gt;2,VLOOKUP(C700,EstructuraCostos!$A$65:$B$170,2),VLOOKUP(E700,EstructuraCostos!$A$5:$B$60,2))</f>
        <v>Manejo_de_Suelos_y_ Praderas1</v>
      </c>
      <c r="G700" s="17" t="str">
        <f>+VLOOKUP(B700,EstructuraCostos!$B$5:$C$146,2)</f>
        <v>Fumigacion Matamalezas</v>
      </c>
      <c r="H700" s="58">
        <v>43547</v>
      </c>
      <c r="I700" s="17">
        <f t="shared" si="50"/>
        <v>12</v>
      </c>
      <c r="J700" s="84" t="s">
        <v>241</v>
      </c>
      <c r="K700" s="143">
        <v>4736932</v>
      </c>
      <c r="L700" s="52">
        <v>1</v>
      </c>
      <c r="M700" s="46">
        <v>34000</v>
      </c>
      <c r="N700" s="48">
        <f t="shared" si="51"/>
        <v>34000</v>
      </c>
      <c r="O700" s="45" t="s">
        <v>783</v>
      </c>
      <c r="P700" s="45" t="s">
        <v>786</v>
      </c>
    </row>
    <row r="701" spans="1:18">
      <c r="A701" s="17">
        <v>115</v>
      </c>
      <c r="B701" s="135">
        <v>10104</v>
      </c>
      <c r="C701" s="17">
        <f t="shared" si="49"/>
        <v>1</v>
      </c>
      <c r="D701" s="14" t="str">
        <f>+VLOOKUP(C701,EstructuraCostos!$A$5:$B$146,2)</f>
        <v>Levante_y_Ceba</v>
      </c>
      <c r="E701" s="21">
        <f t="shared" si="52"/>
        <v>10100</v>
      </c>
      <c r="F701" s="17" t="str">
        <f>+IF(C701&gt;2,VLOOKUP(C701,EstructuraCostos!$A$65:$B$170,2),VLOOKUP(E701,EstructuraCostos!$A$5:$B$60,2))</f>
        <v>Manejo_de_Suelos_y_ Praderas1</v>
      </c>
      <c r="G701" s="17" t="str">
        <f>+VLOOKUP(B701,EstructuraCostos!$B$5:$C$146,2)</f>
        <v>Fumigacion Herbicida</v>
      </c>
      <c r="H701" s="58">
        <v>43547</v>
      </c>
      <c r="I701" s="17">
        <f t="shared" si="50"/>
        <v>12</v>
      </c>
      <c r="J701" s="84" t="s">
        <v>242</v>
      </c>
      <c r="K701" s="83">
        <v>4335739</v>
      </c>
      <c r="L701" s="52">
        <v>1</v>
      </c>
      <c r="M701" s="46">
        <v>34000</v>
      </c>
      <c r="N701" s="48">
        <f t="shared" si="51"/>
        <v>34000</v>
      </c>
      <c r="O701" s="45" t="s">
        <v>714</v>
      </c>
      <c r="P701" s="45" t="s">
        <v>586</v>
      </c>
      <c r="Q701" s="1" t="s">
        <v>132</v>
      </c>
      <c r="R701" s="137" t="s">
        <v>702</v>
      </c>
    </row>
    <row r="702" spans="1:18">
      <c r="A702" s="17">
        <v>116</v>
      </c>
      <c r="B702" s="135">
        <v>50103</v>
      </c>
      <c r="C702" s="17">
        <f t="shared" si="49"/>
        <v>5</v>
      </c>
      <c r="D702" s="14" t="str">
        <f>+VLOOKUP(C702,EstructuraCostos!$A$5:$B$146,2)</f>
        <v>Generales</v>
      </c>
      <c r="E702" s="21">
        <f t="shared" si="52"/>
        <v>50103</v>
      </c>
      <c r="F702" s="17" t="str">
        <f>+IF(C702&gt;2,VLOOKUP(C702,EstructuraCostos!$A$65:$B$170,2),VLOOKUP(E702,EstructuraCostos!$A$5:$B$60,2))</f>
        <v>Generales</v>
      </c>
      <c r="G702" s="17" t="str">
        <f>+VLOOKUP(B702,EstructuraCostos!$B$5:$C$146,2)</f>
        <v xml:space="preserve">Mantenimiento Cercos </v>
      </c>
      <c r="H702" s="58">
        <v>43547</v>
      </c>
      <c r="I702" s="17">
        <f t="shared" si="50"/>
        <v>12</v>
      </c>
      <c r="J702" s="1" t="s">
        <v>243</v>
      </c>
      <c r="K702" s="83">
        <v>3663605</v>
      </c>
      <c r="L702" s="52">
        <v>1</v>
      </c>
      <c r="M702" s="46">
        <v>34000</v>
      </c>
      <c r="N702" s="48">
        <f t="shared" si="51"/>
        <v>34000</v>
      </c>
      <c r="O702" s="45" t="s">
        <v>138</v>
      </c>
      <c r="P702" s="45" t="s">
        <v>784</v>
      </c>
    </row>
    <row r="703" spans="1:18">
      <c r="A703" s="17">
        <v>117</v>
      </c>
      <c r="B703" s="135">
        <v>10501</v>
      </c>
      <c r="C703" s="17">
        <f t="shared" si="49"/>
        <v>1</v>
      </c>
      <c r="D703" s="14" t="str">
        <f>+VLOOKUP(C703,EstructuraCostos!$A$5:$B$146,2)</f>
        <v>Levante_y_Ceba</v>
      </c>
      <c r="E703" s="21">
        <f t="shared" si="52"/>
        <v>10500</v>
      </c>
      <c r="F703" s="17" t="str">
        <f>+IF(C703&gt;2,VLOOKUP(C703,EstructuraCostos!$A$65:$B$170,2),VLOOKUP(E703,EstructuraCostos!$A$5:$B$60,2))</f>
        <v>Movimiento_de_Ganado1</v>
      </c>
      <c r="G703" s="17" t="str">
        <f>+VLOOKUP(B703,EstructuraCostos!$B$5:$C$146,2)</f>
        <v>Manejo de Ganados</v>
      </c>
      <c r="H703" s="58">
        <v>43547</v>
      </c>
      <c r="I703" s="17">
        <f t="shared" si="50"/>
        <v>12</v>
      </c>
      <c r="J703" s="45" t="s">
        <v>245</v>
      </c>
      <c r="K703" s="51">
        <v>1023702269</v>
      </c>
      <c r="L703" s="52">
        <v>1</v>
      </c>
      <c r="M703" s="46">
        <v>38000</v>
      </c>
      <c r="N703" s="48">
        <f t="shared" si="51"/>
        <v>38000</v>
      </c>
      <c r="O703" s="45" t="s">
        <v>126</v>
      </c>
      <c r="P703" s="45" t="s">
        <v>128</v>
      </c>
    </row>
    <row r="704" spans="1:18">
      <c r="A704" s="17">
        <v>118</v>
      </c>
      <c r="B704" s="135">
        <v>50103</v>
      </c>
      <c r="C704" s="17">
        <f t="shared" si="49"/>
        <v>5</v>
      </c>
      <c r="D704" s="14" t="str">
        <f>+VLOOKUP(C704,EstructuraCostos!$A$5:$B$146,2)</f>
        <v>Generales</v>
      </c>
      <c r="E704" s="21">
        <f t="shared" si="52"/>
        <v>50103</v>
      </c>
      <c r="F704" s="17" t="str">
        <f>+IF(C704&gt;2,VLOOKUP(C704,EstructuraCostos!$A$65:$B$170,2),VLOOKUP(E704,EstructuraCostos!$A$5:$B$60,2))</f>
        <v>Generales</v>
      </c>
      <c r="G704" s="17" t="str">
        <f>+VLOOKUP(B704,EstructuraCostos!$B$5:$C$146,2)</f>
        <v xml:space="preserve">Mantenimiento Cercos </v>
      </c>
      <c r="H704" s="58">
        <v>43547</v>
      </c>
      <c r="I704" s="17">
        <f t="shared" si="50"/>
        <v>12</v>
      </c>
      <c r="J704" s="45" t="s">
        <v>246</v>
      </c>
      <c r="K704" s="51">
        <v>1097399254</v>
      </c>
      <c r="L704" s="52">
        <v>1</v>
      </c>
      <c r="M704" s="46">
        <v>34000</v>
      </c>
      <c r="N704" s="48">
        <f t="shared" si="51"/>
        <v>34000</v>
      </c>
      <c r="O704" s="45" t="s">
        <v>138</v>
      </c>
      <c r="P704" s="45" t="s">
        <v>354</v>
      </c>
    </row>
    <row r="705" spans="1:18">
      <c r="A705" s="17">
        <v>119</v>
      </c>
      <c r="B705" s="135">
        <v>10501</v>
      </c>
      <c r="C705" s="17">
        <f t="shared" si="49"/>
        <v>1</v>
      </c>
      <c r="D705" s="14" t="str">
        <f>+VLOOKUP(C705,EstructuraCostos!$A$5:$B$146,2)</f>
        <v>Levante_y_Ceba</v>
      </c>
      <c r="E705" s="21">
        <f t="shared" si="52"/>
        <v>10500</v>
      </c>
      <c r="F705" s="17" t="str">
        <f>+IF(C705&gt;2,VLOOKUP(C705,EstructuraCostos!$A$65:$B$170,2),VLOOKUP(E705,EstructuraCostos!$A$5:$B$60,2))</f>
        <v>Movimiento_de_Ganado1</v>
      </c>
      <c r="G705" s="17" t="str">
        <f>+VLOOKUP(B705,EstructuraCostos!$B$5:$C$146,2)</f>
        <v>Manejo de Ganados</v>
      </c>
      <c r="H705" s="58">
        <v>43547</v>
      </c>
      <c r="I705" s="17">
        <f t="shared" si="50"/>
        <v>12</v>
      </c>
      <c r="J705" s="45" t="s">
        <v>417</v>
      </c>
      <c r="K705" s="143">
        <v>1097720182</v>
      </c>
      <c r="L705" s="52">
        <v>1</v>
      </c>
      <c r="M705" s="46">
        <v>38000</v>
      </c>
      <c r="N705" s="48">
        <f t="shared" si="51"/>
        <v>38000</v>
      </c>
      <c r="O705" s="45" t="s">
        <v>780</v>
      </c>
      <c r="P705" s="45" t="s">
        <v>128</v>
      </c>
    </row>
    <row r="706" spans="1:18">
      <c r="A706" s="17">
        <v>120</v>
      </c>
      <c r="B706" s="135">
        <v>60104</v>
      </c>
      <c r="C706" s="17">
        <f t="shared" si="49"/>
        <v>6</v>
      </c>
      <c r="D706" s="14" t="str">
        <f>+VLOOKUP(C706,EstructuraCostos!$A$5:$B$146,2)</f>
        <v>Equinos</v>
      </c>
      <c r="E706" s="21">
        <f t="shared" si="52"/>
        <v>60104</v>
      </c>
      <c r="F706" s="17" t="str">
        <f>+IF(C706&gt;2,VLOOKUP(C706,EstructuraCostos!$A$65:$B$170,2),VLOOKUP(E706,EstructuraCostos!$A$5:$B$60,2))</f>
        <v>Equinos</v>
      </c>
      <c r="G706" s="17" t="str">
        <f>+VLOOKUP(B706,EstructuraCostos!$B$5:$C$146,2)</f>
        <v>Adiestramiento</v>
      </c>
      <c r="H706" s="58">
        <v>43547</v>
      </c>
      <c r="I706" s="17">
        <f t="shared" si="50"/>
        <v>12</v>
      </c>
      <c r="J706" s="45" t="s">
        <v>749</v>
      </c>
      <c r="K706" s="294">
        <v>1097726367</v>
      </c>
      <c r="L706" s="52">
        <v>1</v>
      </c>
      <c r="M706" s="46">
        <v>34000</v>
      </c>
      <c r="N706" s="48">
        <f t="shared" si="51"/>
        <v>34000</v>
      </c>
      <c r="O706" s="45" t="s">
        <v>785</v>
      </c>
      <c r="P706" s="45" t="s">
        <v>137</v>
      </c>
    </row>
    <row r="707" spans="1:18">
      <c r="A707" s="17">
        <v>121</v>
      </c>
      <c r="B707" s="135">
        <v>90101</v>
      </c>
      <c r="C707" s="17">
        <f t="shared" si="49"/>
        <v>9</v>
      </c>
      <c r="D707" s="14" t="str">
        <f>+VLOOKUP(C707,EstructuraCostos!$A$5:$B$146,2)</f>
        <v>Hacienda</v>
      </c>
      <c r="E707" s="21">
        <f t="shared" si="52"/>
        <v>90101</v>
      </c>
      <c r="F707" s="17" t="str">
        <f>+IF(C707&gt;2,VLOOKUP(C707,EstructuraCostos!$A$65:$B$170,2),VLOOKUP(E707,EstructuraCostos!$A$5:$B$60,2))</f>
        <v>Hacienda</v>
      </c>
      <c r="G707" s="17" t="str">
        <f>+VLOOKUP(B707,EstructuraCostos!$B$5:$C$146,2)</f>
        <v>Salarios</v>
      </c>
      <c r="H707" s="58">
        <v>43547</v>
      </c>
      <c r="I707" s="17">
        <f t="shared" si="50"/>
        <v>12</v>
      </c>
      <c r="J707" s="45" t="s">
        <v>752</v>
      </c>
      <c r="K707" s="294">
        <v>52008256</v>
      </c>
      <c r="L707" s="52">
        <v>1</v>
      </c>
      <c r="M707" s="46">
        <v>34000</v>
      </c>
      <c r="N707" s="48">
        <f t="shared" si="51"/>
        <v>34000</v>
      </c>
      <c r="O707" s="45" t="s">
        <v>153</v>
      </c>
      <c r="P707" s="45" t="s">
        <v>147</v>
      </c>
    </row>
    <row r="708" spans="1:18">
      <c r="A708" s="17">
        <v>122</v>
      </c>
      <c r="C708" s="17">
        <f t="shared" si="49"/>
        <v>0</v>
      </c>
      <c r="D708" s="14" t="e">
        <f>+VLOOKUP(C708,EstructuraCostos!$A$5:$B$146,2)</f>
        <v>#N/A</v>
      </c>
      <c r="E708" s="21">
        <f t="shared" si="52"/>
        <v>0</v>
      </c>
      <c r="F708" s="17" t="e">
        <f>+IF(C708&gt;2,VLOOKUP(C708,EstructuraCostos!$A$65:$B$170,2),VLOOKUP(E708,EstructuraCostos!$A$5:$B$60,2))</f>
        <v>#N/A</v>
      </c>
      <c r="G708" s="17" t="e">
        <f>+VLOOKUP(B708,EstructuraCostos!$B$5:$C$146,2)</f>
        <v>#N/A</v>
      </c>
      <c r="H708" s="58">
        <v>43547</v>
      </c>
      <c r="I708" s="17">
        <f t="shared" si="50"/>
        <v>12</v>
      </c>
      <c r="J708" s="45" t="s">
        <v>260</v>
      </c>
      <c r="K708" s="143"/>
      <c r="M708" s="186" t="s">
        <v>261</v>
      </c>
      <c r="N708" s="48"/>
      <c r="O708" s="45" t="s">
        <v>714</v>
      </c>
      <c r="P708" s="45" t="s">
        <v>586</v>
      </c>
      <c r="Q708" s="1" t="s">
        <v>132</v>
      </c>
      <c r="R708" s="137" t="s">
        <v>702</v>
      </c>
    </row>
    <row r="709" spans="1:18">
      <c r="A709" s="17">
        <v>125</v>
      </c>
      <c r="B709" s="135">
        <v>10501</v>
      </c>
      <c r="C709" s="17">
        <f t="shared" si="49"/>
        <v>1</v>
      </c>
      <c r="D709" s="14" t="str">
        <f>+VLOOKUP(C709,EstructuraCostos!$A$5:$B$146,2)</f>
        <v>Levante_y_Ceba</v>
      </c>
      <c r="E709" s="21">
        <f t="shared" si="52"/>
        <v>10500</v>
      </c>
      <c r="F709" s="17" t="str">
        <f>+IF(C709&gt;2,VLOOKUP(C709,EstructuraCostos!$A$65:$B$170,2),VLOOKUP(E709,EstructuraCostos!$A$5:$B$60,2))</f>
        <v>Movimiento_de_Ganado1</v>
      </c>
      <c r="G709" s="17" t="str">
        <f>+VLOOKUP(B709,EstructuraCostos!$B$5:$C$146,2)</f>
        <v>Manejo de Ganados</v>
      </c>
      <c r="H709" s="58">
        <v>43548</v>
      </c>
      <c r="I709" s="17">
        <f t="shared" si="50"/>
        <v>12</v>
      </c>
      <c r="J709" s="1" t="s">
        <v>243</v>
      </c>
      <c r="K709" s="83">
        <v>3663605</v>
      </c>
      <c r="L709" s="52">
        <v>0.5</v>
      </c>
      <c r="M709" s="46">
        <v>36000</v>
      </c>
      <c r="N709" s="48">
        <f t="shared" si="51"/>
        <v>18000</v>
      </c>
      <c r="O709" s="45" t="s">
        <v>780</v>
      </c>
      <c r="P709" s="45" t="s">
        <v>128</v>
      </c>
    </row>
    <row r="710" spans="1:18">
      <c r="A710" s="17">
        <v>1</v>
      </c>
      <c r="B710" s="135">
        <v>10101</v>
      </c>
      <c r="C710" s="17">
        <f t="shared" si="49"/>
        <v>1</v>
      </c>
      <c r="D710" s="14" t="str">
        <f>+VLOOKUP(C710,EstructuraCostos!$A$5:$B$146,2)</f>
        <v>Levante_y_Ceba</v>
      </c>
      <c r="E710" s="21">
        <f t="shared" si="52"/>
        <v>10100</v>
      </c>
      <c r="F710" s="17" t="str">
        <f>+IF(C710&gt;2,VLOOKUP(C710,EstructuraCostos!$A$65:$B$170,2),VLOOKUP(E710,EstructuraCostos!$A$5:$B$60,2))</f>
        <v>Manejo_de_Suelos_y_ Praderas1</v>
      </c>
      <c r="G710" s="17" t="str">
        <f>+VLOOKUP(B710,EstructuraCostos!$B$5:$C$146,2)</f>
        <v>Fumigacion Matamalezas</v>
      </c>
      <c r="H710" s="58">
        <v>43549</v>
      </c>
      <c r="I710" s="17">
        <f t="shared" si="50"/>
        <v>13</v>
      </c>
      <c r="J710" s="84" t="s">
        <v>241</v>
      </c>
      <c r="K710" s="143">
        <v>4736932</v>
      </c>
      <c r="L710" s="52">
        <v>1</v>
      </c>
      <c r="M710" s="46">
        <v>34000</v>
      </c>
      <c r="N710" s="48">
        <f t="shared" si="51"/>
        <v>34000</v>
      </c>
      <c r="O710" s="45" t="s">
        <v>176</v>
      </c>
      <c r="P710" s="45" t="s">
        <v>786</v>
      </c>
      <c r="Q710" s="1" t="s">
        <v>130</v>
      </c>
      <c r="R710" s="137" t="s">
        <v>131</v>
      </c>
    </row>
    <row r="711" spans="1:18">
      <c r="A711" s="17">
        <v>2</v>
      </c>
      <c r="B711" s="135">
        <v>10104</v>
      </c>
      <c r="C711" s="17">
        <f t="shared" si="49"/>
        <v>1</v>
      </c>
      <c r="D711" s="14" t="str">
        <f>+VLOOKUP(C711,EstructuraCostos!$A$5:$B$146,2)</f>
        <v>Levante_y_Ceba</v>
      </c>
      <c r="E711" s="21">
        <f t="shared" si="52"/>
        <v>10100</v>
      </c>
      <c r="F711" s="17" t="str">
        <f>+IF(C711&gt;2,VLOOKUP(C711,EstructuraCostos!$A$65:$B$170,2),VLOOKUP(E711,EstructuraCostos!$A$5:$B$60,2))</f>
        <v>Manejo_de_Suelos_y_ Praderas1</v>
      </c>
      <c r="G711" s="17" t="str">
        <f>+VLOOKUP(B711,EstructuraCostos!$B$5:$C$146,2)</f>
        <v>Fumigacion Herbicida</v>
      </c>
      <c r="H711" s="58">
        <v>43549</v>
      </c>
      <c r="I711" s="17">
        <f t="shared" si="50"/>
        <v>13</v>
      </c>
      <c r="J711" s="84" t="s">
        <v>242</v>
      </c>
      <c r="K711" s="83">
        <v>4335739</v>
      </c>
      <c r="L711" s="52">
        <v>1</v>
      </c>
      <c r="M711" s="46">
        <v>34000</v>
      </c>
      <c r="N711" s="48">
        <f t="shared" si="51"/>
        <v>34000</v>
      </c>
      <c r="O711" s="45" t="s">
        <v>714</v>
      </c>
      <c r="P711" s="45" t="s">
        <v>586</v>
      </c>
      <c r="Q711" s="1" t="s">
        <v>132</v>
      </c>
      <c r="R711" s="137" t="s">
        <v>702</v>
      </c>
    </row>
    <row r="712" spans="1:18">
      <c r="A712" s="17">
        <v>3</v>
      </c>
      <c r="B712" s="135">
        <v>50103</v>
      </c>
      <c r="C712" s="17">
        <f t="shared" si="49"/>
        <v>5</v>
      </c>
      <c r="D712" s="14" t="str">
        <f>+VLOOKUP(C712,EstructuraCostos!$A$5:$B$146,2)</f>
        <v>Generales</v>
      </c>
      <c r="E712" s="21">
        <f t="shared" si="52"/>
        <v>50103</v>
      </c>
      <c r="F712" s="17" t="str">
        <f>+IF(C712&gt;2,VLOOKUP(C712,EstructuraCostos!$A$65:$B$170,2),VLOOKUP(E712,EstructuraCostos!$A$5:$B$60,2))</f>
        <v>Generales</v>
      </c>
      <c r="G712" s="17" t="str">
        <f>+VLOOKUP(B712,EstructuraCostos!$B$5:$C$146,2)</f>
        <v xml:space="preserve">Mantenimiento Cercos </v>
      </c>
      <c r="H712" s="58">
        <v>43549</v>
      </c>
      <c r="I712" s="17">
        <f t="shared" si="50"/>
        <v>13</v>
      </c>
      <c r="J712" s="1" t="s">
        <v>243</v>
      </c>
      <c r="K712" s="83">
        <v>3663605</v>
      </c>
      <c r="L712" s="52">
        <v>1</v>
      </c>
      <c r="M712" s="46">
        <v>34000</v>
      </c>
      <c r="N712" s="48">
        <f t="shared" si="51"/>
        <v>34000</v>
      </c>
      <c r="O712" s="45" t="s">
        <v>138</v>
      </c>
      <c r="P712" s="45" t="s">
        <v>787</v>
      </c>
      <c r="Q712" s="1" t="s">
        <v>658</v>
      </c>
    </row>
    <row r="713" spans="1:18">
      <c r="A713" s="17">
        <v>4</v>
      </c>
      <c r="B713" s="135">
        <v>10501</v>
      </c>
      <c r="C713" s="17">
        <f t="shared" si="49"/>
        <v>1</v>
      </c>
      <c r="D713" s="14" t="str">
        <f>+VLOOKUP(C713,EstructuraCostos!$A$5:$B$146,2)</f>
        <v>Levante_y_Ceba</v>
      </c>
      <c r="E713" s="21">
        <f t="shared" si="52"/>
        <v>10500</v>
      </c>
      <c r="F713" s="17" t="str">
        <f>+IF(C713&gt;2,VLOOKUP(C713,EstructuraCostos!$A$65:$B$170,2),VLOOKUP(E713,EstructuraCostos!$A$5:$B$60,2))</f>
        <v>Movimiento_de_Ganado1</v>
      </c>
      <c r="G713" s="17" t="str">
        <f>+VLOOKUP(B713,EstructuraCostos!$B$5:$C$146,2)</f>
        <v>Manejo de Ganados</v>
      </c>
      <c r="H713" s="58">
        <v>43549</v>
      </c>
      <c r="I713" s="17">
        <f t="shared" si="50"/>
        <v>13</v>
      </c>
      <c r="J713" s="45" t="s">
        <v>245</v>
      </c>
      <c r="K713" s="51">
        <v>1023702269</v>
      </c>
      <c r="L713" s="52">
        <v>1</v>
      </c>
      <c r="M713" s="46">
        <v>38000</v>
      </c>
      <c r="N713" s="48">
        <f t="shared" si="51"/>
        <v>38000</v>
      </c>
      <c r="O713" s="45" t="s">
        <v>126</v>
      </c>
      <c r="P713" s="45" t="s">
        <v>128</v>
      </c>
    </row>
    <row r="714" spans="1:18">
      <c r="A714" s="17">
        <v>5</v>
      </c>
      <c r="B714" s="135">
        <v>50103</v>
      </c>
      <c r="C714" s="17">
        <f t="shared" si="49"/>
        <v>5</v>
      </c>
      <c r="D714" s="14" t="str">
        <f>+VLOOKUP(C714,EstructuraCostos!$A$5:$B$146,2)</f>
        <v>Generales</v>
      </c>
      <c r="E714" s="21">
        <f t="shared" si="52"/>
        <v>50103</v>
      </c>
      <c r="F714" s="17" t="str">
        <f>+IF(C714&gt;2,VLOOKUP(C714,EstructuraCostos!$A$65:$B$170,2),VLOOKUP(E714,EstructuraCostos!$A$5:$B$60,2))</f>
        <v>Generales</v>
      </c>
      <c r="G714" s="17" t="str">
        <f>+VLOOKUP(B714,EstructuraCostos!$B$5:$C$146,2)</f>
        <v xml:space="preserve">Mantenimiento Cercos </v>
      </c>
      <c r="H714" s="58">
        <v>43549</v>
      </c>
      <c r="I714" s="17">
        <f t="shared" si="50"/>
        <v>13</v>
      </c>
      <c r="J714" s="45" t="s">
        <v>246</v>
      </c>
      <c r="K714" s="51">
        <v>1097399254</v>
      </c>
      <c r="L714" s="52">
        <v>1</v>
      </c>
      <c r="M714" s="46">
        <v>34000</v>
      </c>
      <c r="N714" s="48">
        <f t="shared" si="51"/>
        <v>34000</v>
      </c>
      <c r="O714" s="45" t="s">
        <v>138</v>
      </c>
      <c r="P714" s="45" t="s">
        <v>787</v>
      </c>
      <c r="Q714" s="1" t="s">
        <v>658</v>
      </c>
    </row>
    <row r="715" spans="1:18">
      <c r="A715" s="17">
        <v>6</v>
      </c>
      <c r="B715" s="135">
        <v>10501</v>
      </c>
      <c r="C715" s="17">
        <f t="shared" si="49"/>
        <v>1</v>
      </c>
      <c r="D715" s="14" t="str">
        <f>+VLOOKUP(C715,EstructuraCostos!$A$5:$B$146,2)</f>
        <v>Levante_y_Ceba</v>
      </c>
      <c r="E715" s="21">
        <f t="shared" si="52"/>
        <v>10500</v>
      </c>
      <c r="F715" s="17" t="str">
        <f>+IF(C715&gt;2,VLOOKUP(C715,EstructuraCostos!$A$65:$B$170,2),VLOOKUP(E715,EstructuraCostos!$A$5:$B$60,2))</f>
        <v>Movimiento_de_Ganado1</v>
      </c>
      <c r="G715" s="17" t="str">
        <f>+VLOOKUP(B715,EstructuraCostos!$B$5:$C$146,2)</f>
        <v>Manejo de Ganados</v>
      </c>
      <c r="H715" s="58">
        <v>43549</v>
      </c>
      <c r="I715" s="17">
        <f t="shared" si="50"/>
        <v>13</v>
      </c>
      <c r="J715" s="45" t="s">
        <v>417</v>
      </c>
      <c r="K715" s="143">
        <v>1097720182</v>
      </c>
      <c r="L715" s="52">
        <v>1</v>
      </c>
      <c r="M715" s="46">
        <v>38000</v>
      </c>
      <c r="N715" s="48">
        <f t="shared" si="51"/>
        <v>38000</v>
      </c>
      <c r="O715" s="45" t="s">
        <v>780</v>
      </c>
      <c r="P715" s="45" t="s">
        <v>128</v>
      </c>
    </row>
    <row r="716" spans="1:18">
      <c r="A716" s="17">
        <v>7</v>
      </c>
      <c r="B716" s="135">
        <v>10501</v>
      </c>
      <c r="C716" s="17">
        <f t="shared" si="49"/>
        <v>1</v>
      </c>
      <c r="D716" s="14" t="str">
        <f>+VLOOKUP(C716,EstructuraCostos!$A$5:$B$146,2)</f>
        <v>Levante_y_Ceba</v>
      </c>
      <c r="E716" s="21">
        <f t="shared" si="52"/>
        <v>10500</v>
      </c>
      <c r="F716" s="17" t="str">
        <f>+IF(C716&gt;2,VLOOKUP(C716,EstructuraCostos!$A$65:$B$170,2),VLOOKUP(E716,EstructuraCostos!$A$5:$B$60,2))</f>
        <v>Movimiento_de_Ganado1</v>
      </c>
      <c r="G716" s="17" t="str">
        <f>+VLOOKUP(B716,EstructuraCostos!$B$5:$C$146,2)</f>
        <v>Manejo de Ganados</v>
      </c>
      <c r="H716" s="58">
        <v>43549</v>
      </c>
      <c r="I716" s="17">
        <f t="shared" si="50"/>
        <v>13</v>
      </c>
      <c r="J716" s="45" t="s">
        <v>749</v>
      </c>
      <c r="K716" s="294">
        <v>1097726367</v>
      </c>
      <c r="L716" s="52">
        <v>1</v>
      </c>
      <c r="M716" s="46">
        <v>34000</v>
      </c>
      <c r="N716" s="48">
        <f t="shared" si="51"/>
        <v>34000</v>
      </c>
      <c r="O716" s="45" t="s">
        <v>126</v>
      </c>
      <c r="P716" s="45" t="s">
        <v>137</v>
      </c>
    </row>
    <row r="717" spans="1:18">
      <c r="A717" s="17">
        <v>8</v>
      </c>
      <c r="B717" s="135">
        <v>90101</v>
      </c>
      <c r="C717" s="17">
        <f t="shared" si="49"/>
        <v>9</v>
      </c>
      <c r="D717" s="14" t="str">
        <f>+VLOOKUP(C717,EstructuraCostos!$A$5:$B$146,2)</f>
        <v>Hacienda</v>
      </c>
      <c r="E717" s="21">
        <f t="shared" si="52"/>
        <v>90101</v>
      </c>
      <c r="F717" s="17" t="str">
        <f>+IF(C717&gt;2,VLOOKUP(C717,EstructuraCostos!$A$65:$B$170,2),VLOOKUP(E717,EstructuraCostos!$A$5:$B$60,2))</f>
        <v>Hacienda</v>
      </c>
      <c r="G717" s="17" t="str">
        <f>+VLOOKUP(B717,EstructuraCostos!$B$5:$C$146,2)</f>
        <v>Salarios</v>
      </c>
      <c r="H717" s="58">
        <v>43549</v>
      </c>
      <c r="I717" s="17">
        <f t="shared" si="50"/>
        <v>13</v>
      </c>
      <c r="J717" s="45" t="s">
        <v>752</v>
      </c>
      <c r="K717" s="294">
        <v>52008256</v>
      </c>
      <c r="L717" s="52">
        <v>1</v>
      </c>
      <c r="M717" s="46">
        <v>34000</v>
      </c>
      <c r="N717" s="48">
        <f t="shared" si="51"/>
        <v>34000</v>
      </c>
      <c r="O717" s="45" t="s">
        <v>153</v>
      </c>
      <c r="P717" s="45" t="s">
        <v>147</v>
      </c>
    </row>
    <row r="718" spans="1:18">
      <c r="A718" s="17">
        <v>9</v>
      </c>
      <c r="C718" s="17">
        <f t="shared" si="49"/>
        <v>0</v>
      </c>
      <c r="D718" s="14" t="e">
        <f>+VLOOKUP(C718,EstructuraCostos!$A$5:$B$146,2)</f>
        <v>#N/A</v>
      </c>
      <c r="E718" s="21">
        <f t="shared" si="52"/>
        <v>0</v>
      </c>
      <c r="F718" s="17" t="e">
        <f>+IF(C718&gt;2,VLOOKUP(C718,EstructuraCostos!$A$65:$B$170,2),VLOOKUP(E718,EstructuraCostos!$A$5:$B$60,2))</f>
        <v>#N/A</v>
      </c>
      <c r="G718" s="17" t="e">
        <f>+VLOOKUP(B718,EstructuraCostos!$B$5:$C$146,2)</f>
        <v>#N/A</v>
      </c>
      <c r="H718" s="58">
        <v>43549</v>
      </c>
      <c r="I718" s="17">
        <f t="shared" si="50"/>
        <v>13</v>
      </c>
      <c r="J718" s="45" t="s">
        <v>260</v>
      </c>
      <c r="K718" s="143"/>
      <c r="M718" s="186" t="s">
        <v>261</v>
      </c>
      <c r="N718" s="48"/>
      <c r="O718" s="45" t="s">
        <v>714</v>
      </c>
      <c r="P718" s="45" t="s">
        <v>586</v>
      </c>
      <c r="Q718" s="1" t="s">
        <v>132</v>
      </c>
      <c r="R718" s="137" t="s">
        <v>702</v>
      </c>
    </row>
    <row r="719" spans="1:18">
      <c r="A719" s="17">
        <v>10</v>
      </c>
      <c r="C719" s="17">
        <f t="shared" si="49"/>
        <v>0</v>
      </c>
      <c r="D719" s="14" t="e">
        <f>+VLOOKUP(C719,EstructuraCostos!$A$5:$B$146,2)</f>
        <v>#N/A</v>
      </c>
      <c r="E719" s="21">
        <f t="shared" si="52"/>
        <v>0</v>
      </c>
      <c r="F719" s="17" t="e">
        <f>+IF(C719&gt;2,VLOOKUP(C719,EstructuraCostos!$A$65:$B$170,2),VLOOKUP(E719,EstructuraCostos!$A$5:$B$60,2))</f>
        <v>#N/A</v>
      </c>
      <c r="G719" s="17" t="e">
        <f>+VLOOKUP(B719,EstructuraCostos!$B$5:$C$146,2)</f>
        <v>#N/A</v>
      </c>
      <c r="H719" s="58">
        <v>43549</v>
      </c>
      <c r="I719" s="17">
        <f t="shared" si="50"/>
        <v>13</v>
      </c>
      <c r="J719" s="45" t="s">
        <v>260</v>
      </c>
      <c r="K719" s="143"/>
      <c r="M719" s="186" t="s">
        <v>261</v>
      </c>
      <c r="N719" s="48"/>
      <c r="O719" s="45" t="s">
        <v>176</v>
      </c>
      <c r="P719" s="45" t="s">
        <v>786</v>
      </c>
      <c r="Q719" s="1" t="s">
        <v>130</v>
      </c>
      <c r="R719" s="137" t="s">
        <v>131</v>
      </c>
    </row>
    <row r="720" spans="1:18">
      <c r="A720" s="17">
        <v>11</v>
      </c>
      <c r="B720" s="135">
        <v>10101</v>
      </c>
      <c r="C720" s="17">
        <f t="shared" si="49"/>
        <v>1</v>
      </c>
      <c r="D720" s="14" t="str">
        <f>+VLOOKUP(C720,EstructuraCostos!$A$5:$B$146,2)</f>
        <v>Levante_y_Ceba</v>
      </c>
      <c r="E720" s="21">
        <f t="shared" si="52"/>
        <v>10100</v>
      </c>
      <c r="F720" s="17" t="str">
        <f>+IF(C720&gt;2,VLOOKUP(C720,EstructuraCostos!$A$65:$B$170,2),VLOOKUP(E720,EstructuraCostos!$A$5:$B$60,2))</f>
        <v>Manejo_de_Suelos_y_ Praderas1</v>
      </c>
      <c r="G720" s="17" t="str">
        <f>+VLOOKUP(B720,EstructuraCostos!$B$5:$C$146,2)</f>
        <v>Fumigacion Matamalezas</v>
      </c>
      <c r="H720" s="58">
        <v>43550</v>
      </c>
      <c r="I720" s="17">
        <f t="shared" si="50"/>
        <v>13</v>
      </c>
      <c r="J720" s="84" t="s">
        <v>241</v>
      </c>
      <c r="K720" s="143">
        <v>4736932</v>
      </c>
      <c r="L720" s="52">
        <v>1</v>
      </c>
      <c r="M720" s="46">
        <v>34000</v>
      </c>
      <c r="N720" s="48">
        <f t="shared" si="51"/>
        <v>34000</v>
      </c>
      <c r="O720" s="45" t="s">
        <v>176</v>
      </c>
      <c r="P720" s="45" t="s">
        <v>786</v>
      </c>
      <c r="Q720" s="1" t="s">
        <v>130</v>
      </c>
      <c r="R720" s="137" t="s">
        <v>131</v>
      </c>
    </row>
    <row r="721" spans="1:18">
      <c r="A721" s="17">
        <v>12</v>
      </c>
      <c r="B721" s="135">
        <v>10104</v>
      </c>
      <c r="C721" s="17">
        <f t="shared" ref="C721:C790" si="53">ROUND(B721/10000,0)</f>
        <v>1</v>
      </c>
      <c r="D721" s="14" t="str">
        <f>+VLOOKUP(C721,EstructuraCostos!$A$5:$B$146,2)</f>
        <v>Levante_y_Ceba</v>
      </c>
      <c r="E721" s="21">
        <f t="shared" si="52"/>
        <v>10100</v>
      </c>
      <c r="F721" s="17" t="str">
        <f>+IF(C721&gt;2,VLOOKUP(C721,EstructuraCostos!$A$65:$B$170,2),VLOOKUP(E721,EstructuraCostos!$A$5:$B$60,2))</f>
        <v>Manejo_de_Suelos_y_ Praderas1</v>
      </c>
      <c r="G721" s="17" t="str">
        <f>+VLOOKUP(B721,EstructuraCostos!$B$5:$C$146,2)</f>
        <v>Fumigacion Herbicida</v>
      </c>
      <c r="H721" s="58">
        <v>43550</v>
      </c>
      <c r="I721" s="17">
        <f t="shared" ref="I721:I790" si="54">+WEEKNUM(H721,2)</f>
        <v>13</v>
      </c>
      <c r="J721" s="84" t="s">
        <v>242</v>
      </c>
      <c r="K721" s="83">
        <v>4335739</v>
      </c>
      <c r="L721" s="52">
        <v>1</v>
      </c>
      <c r="M721" s="46">
        <v>34000</v>
      </c>
      <c r="N721" s="48">
        <f t="shared" ref="N721:N790" si="55">+L721*M721</f>
        <v>34000</v>
      </c>
      <c r="O721" s="45" t="s">
        <v>194</v>
      </c>
      <c r="P721" s="45" t="s">
        <v>198</v>
      </c>
      <c r="Q721" s="1" t="s">
        <v>132</v>
      </c>
      <c r="R721" s="137" t="s">
        <v>788</v>
      </c>
    </row>
    <row r="722" spans="1:18">
      <c r="A722" s="17">
        <v>13</v>
      </c>
      <c r="B722" s="135">
        <v>50103</v>
      </c>
      <c r="C722" s="17">
        <f t="shared" si="53"/>
        <v>5</v>
      </c>
      <c r="D722" s="14" t="str">
        <f>+VLOOKUP(C722,EstructuraCostos!$A$5:$B$146,2)</f>
        <v>Generales</v>
      </c>
      <c r="E722" s="21">
        <f t="shared" si="52"/>
        <v>50103</v>
      </c>
      <c r="F722" s="17" t="str">
        <f>+IF(C722&gt;2,VLOOKUP(C722,EstructuraCostos!$A$65:$B$170,2),VLOOKUP(E722,EstructuraCostos!$A$5:$B$60,2))</f>
        <v>Generales</v>
      </c>
      <c r="G722" s="17" t="str">
        <f>+VLOOKUP(B722,EstructuraCostos!$B$5:$C$146,2)</f>
        <v xml:space="preserve">Mantenimiento Cercos </v>
      </c>
      <c r="H722" s="58">
        <v>43550</v>
      </c>
      <c r="I722" s="17">
        <f t="shared" si="54"/>
        <v>13</v>
      </c>
      <c r="J722" s="1" t="s">
        <v>243</v>
      </c>
      <c r="K722" s="83">
        <v>3663605</v>
      </c>
      <c r="L722" s="52">
        <v>1</v>
      </c>
      <c r="M722" s="46">
        <v>34000</v>
      </c>
      <c r="N722" s="48">
        <f t="shared" si="55"/>
        <v>34000</v>
      </c>
      <c r="O722" s="45" t="s">
        <v>138</v>
      </c>
      <c r="P722" s="45" t="s">
        <v>742</v>
      </c>
    </row>
    <row r="723" spans="1:18">
      <c r="A723" s="17">
        <v>14</v>
      </c>
      <c r="B723" s="135">
        <v>10501</v>
      </c>
      <c r="C723" s="17">
        <f t="shared" si="53"/>
        <v>1</v>
      </c>
      <c r="D723" s="14" t="str">
        <f>+VLOOKUP(C723,EstructuraCostos!$A$5:$B$146,2)</f>
        <v>Levante_y_Ceba</v>
      </c>
      <c r="E723" s="21">
        <f t="shared" si="52"/>
        <v>10500</v>
      </c>
      <c r="F723" s="17" t="str">
        <f>+IF(C723&gt;2,VLOOKUP(C723,EstructuraCostos!$A$65:$B$170,2),VLOOKUP(E723,EstructuraCostos!$A$5:$B$60,2))</f>
        <v>Movimiento_de_Ganado1</v>
      </c>
      <c r="G723" s="17" t="str">
        <f>+VLOOKUP(B723,EstructuraCostos!$B$5:$C$146,2)</f>
        <v>Manejo de Ganados</v>
      </c>
      <c r="H723" s="58">
        <v>43550</v>
      </c>
      <c r="I723" s="17">
        <f t="shared" si="54"/>
        <v>13</v>
      </c>
      <c r="J723" s="45" t="s">
        <v>245</v>
      </c>
      <c r="K723" s="51">
        <v>1023702269</v>
      </c>
      <c r="L723" s="52">
        <v>1</v>
      </c>
      <c r="M723" s="46">
        <v>38000</v>
      </c>
      <c r="N723" s="48">
        <f t="shared" si="55"/>
        <v>38000</v>
      </c>
      <c r="O723" s="45" t="s">
        <v>126</v>
      </c>
      <c r="P723" s="45" t="s">
        <v>128</v>
      </c>
    </row>
    <row r="724" spans="1:18">
      <c r="A724" s="17">
        <v>15</v>
      </c>
      <c r="B724" s="135">
        <v>50103</v>
      </c>
      <c r="C724" s="17">
        <f t="shared" si="53"/>
        <v>5</v>
      </c>
      <c r="D724" s="14" t="str">
        <f>+VLOOKUP(C724,EstructuraCostos!$A$5:$B$146,2)</f>
        <v>Generales</v>
      </c>
      <c r="E724" s="21">
        <f t="shared" si="52"/>
        <v>50103</v>
      </c>
      <c r="F724" s="17" t="str">
        <f>+IF(C724&gt;2,VLOOKUP(C724,EstructuraCostos!$A$65:$B$170,2),VLOOKUP(E724,EstructuraCostos!$A$5:$B$60,2))</f>
        <v>Generales</v>
      </c>
      <c r="G724" s="17" t="str">
        <f>+VLOOKUP(B724,EstructuraCostos!$B$5:$C$146,2)</f>
        <v xml:space="preserve">Mantenimiento Cercos </v>
      </c>
      <c r="H724" s="58">
        <v>43550</v>
      </c>
      <c r="I724" s="17">
        <f t="shared" si="54"/>
        <v>13</v>
      </c>
      <c r="J724" s="45" t="s">
        <v>246</v>
      </c>
      <c r="K724" s="51">
        <v>1097399254</v>
      </c>
      <c r="L724" s="52">
        <v>1</v>
      </c>
      <c r="M724" s="46">
        <v>34000</v>
      </c>
      <c r="N724" s="48">
        <f t="shared" si="55"/>
        <v>34000</v>
      </c>
      <c r="O724" s="45" t="s">
        <v>138</v>
      </c>
      <c r="P724" s="45" t="s">
        <v>387</v>
      </c>
    </row>
    <row r="725" spans="1:18">
      <c r="A725" s="17">
        <v>16</v>
      </c>
      <c r="B725" s="135">
        <v>10501</v>
      </c>
      <c r="C725" s="17">
        <f t="shared" si="53"/>
        <v>1</v>
      </c>
      <c r="D725" s="14" t="str">
        <f>+VLOOKUP(C725,EstructuraCostos!$A$5:$B$146,2)</f>
        <v>Levante_y_Ceba</v>
      </c>
      <c r="E725" s="21">
        <f t="shared" si="52"/>
        <v>10500</v>
      </c>
      <c r="F725" s="17" t="str">
        <f>+IF(C725&gt;2,VLOOKUP(C725,EstructuraCostos!$A$65:$B$170,2),VLOOKUP(E725,EstructuraCostos!$A$5:$B$60,2))</f>
        <v>Movimiento_de_Ganado1</v>
      </c>
      <c r="G725" s="17" t="str">
        <f>+VLOOKUP(B725,EstructuraCostos!$B$5:$C$146,2)</f>
        <v>Manejo de Ganados</v>
      </c>
      <c r="H725" s="58">
        <v>43550</v>
      </c>
      <c r="I725" s="17">
        <f t="shared" si="54"/>
        <v>13</v>
      </c>
      <c r="J725" s="45" t="s">
        <v>417</v>
      </c>
      <c r="K725" s="143">
        <v>1097720182</v>
      </c>
      <c r="L725" s="52">
        <v>1</v>
      </c>
      <c r="M725" s="46">
        <v>38000</v>
      </c>
      <c r="N725" s="48">
        <f t="shared" si="55"/>
        <v>38000</v>
      </c>
      <c r="O725" s="45" t="s">
        <v>780</v>
      </c>
      <c r="P725" s="45" t="s">
        <v>128</v>
      </c>
    </row>
    <row r="726" spans="1:18">
      <c r="A726" s="17">
        <v>17</v>
      </c>
      <c r="B726" s="135">
        <v>60104</v>
      </c>
      <c r="C726" s="17">
        <f t="shared" si="53"/>
        <v>6</v>
      </c>
      <c r="D726" s="14" t="str">
        <f>+VLOOKUP(C726,EstructuraCostos!$A$5:$B$146,2)</f>
        <v>Equinos</v>
      </c>
      <c r="E726" s="21">
        <f t="shared" si="52"/>
        <v>60104</v>
      </c>
      <c r="F726" s="17" t="str">
        <f>+IF(C726&gt;2,VLOOKUP(C726,EstructuraCostos!$A$65:$B$170,2),VLOOKUP(E726,EstructuraCostos!$A$5:$B$60,2))</f>
        <v>Equinos</v>
      </c>
      <c r="G726" s="17" t="str">
        <f>+VLOOKUP(B726,EstructuraCostos!$B$5:$C$146,2)</f>
        <v>Adiestramiento</v>
      </c>
      <c r="H726" s="58">
        <v>43550</v>
      </c>
      <c r="I726" s="17">
        <f t="shared" si="54"/>
        <v>13</v>
      </c>
      <c r="J726" s="45" t="s">
        <v>749</v>
      </c>
      <c r="K726" s="294">
        <v>1097726367</v>
      </c>
      <c r="L726" s="52">
        <v>1</v>
      </c>
      <c r="M726" s="46">
        <v>34000</v>
      </c>
      <c r="N726" s="48">
        <f t="shared" si="55"/>
        <v>34000</v>
      </c>
      <c r="O726" s="45" t="s">
        <v>750</v>
      </c>
      <c r="P726" s="45" t="s">
        <v>751</v>
      </c>
    </row>
    <row r="727" spans="1:18">
      <c r="A727" s="17">
        <v>18</v>
      </c>
      <c r="B727" s="135">
        <v>90101</v>
      </c>
      <c r="C727" s="17">
        <f t="shared" si="53"/>
        <v>9</v>
      </c>
      <c r="D727" s="14" t="str">
        <f>+VLOOKUP(C727,EstructuraCostos!$A$5:$B$146,2)</f>
        <v>Hacienda</v>
      </c>
      <c r="E727" s="21">
        <f t="shared" si="52"/>
        <v>90101</v>
      </c>
      <c r="F727" s="17" t="str">
        <f>+IF(C727&gt;2,VLOOKUP(C727,EstructuraCostos!$A$65:$B$170,2),VLOOKUP(E727,EstructuraCostos!$A$5:$B$60,2))</f>
        <v>Hacienda</v>
      </c>
      <c r="G727" s="17" t="str">
        <f>+VLOOKUP(B727,EstructuraCostos!$B$5:$C$146,2)</f>
        <v>Salarios</v>
      </c>
      <c r="H727" s="58">
        <v>43550</v>
      </c>
      <c r="I727" s="17">
        <f t="shared" si="54"/>
        <v>13</v>
      </c>
      <c r="J727" s="45" t="s">
        <v>752</v>
      </c>
      <c r="K727" s="294">
        <v>52008256</v>
      </c>
      <c r="L727" s="52">
        <v>1</v>
      </c>
      <c r="M727" s="46">
        <v>34000</v>
      </c>
      <c r="N727" s="48">
        <f t="shared" si="55"/>
        <v>34000</v>
      </c>
      <c r="O727" s="45" t="s">
        <v>153</v>
      </c>
      <c r="P727" s="45" t="s">
        <v>147</v>
      </c>
    </row>
    <row r="728" spans="1:18">
      <c r="A728" s="17">
        <v>19</v>
      </c>
      <c r="C728" s="17"/>
      <c r="F728" s="17"/>
      <c r="G728" s="17" t="e">
        <f>+VLOOKUP(B728,EstructuraCostos!$B$5:$C$146,2)</f>
        <v>#N/A</v>
      </c>
      <c r="H728" s="58">
        <v>43550</v>
      </c>
      <c r="I728" s="17">
        <f>+WEEKNUM(H728,2)</f>
        <v>13</v>
      </c>
      <c r="J728" s="45" t="s">
        <v>820</v>
      </c>
      <c r="K728" s="294"/>
      <c r="L728" s="52">
        <v>2</v>
      </c>
      <c r="N728" s="48"/>
      <c r="O728" s="45" t="s">
        <v>821</v>
      </c>
      <c r="P728" s="45" t="s">
        <v>822</v>
      </c>
      <c r="Q728" s="1" t="s">
        <v>125</v>
      </c>
    </row>
    <row r="729" spans="1:18">
      <c r="A729" s="17">
        <v>20</v>
      </c>
      <c r="C729" s="17">
        <f t="shared" si="53"/>
        <v>0</v>
      </c>
      <c r="D729" s="14" t="e">
        <f>+VLOOKUP(C729,EstructuraCostos!$A$5:$B$146,2)</f>
        <v>#N/A</v>
      </c>
      <c r="E729" s="21">
        <f t="shared" si="52"/>
        <v>0</v>
      </c>
      <c r="F729" s="17" t="e">
        <f>+IF(C729&gt;2,VLOOKUP(C729,EstructuraCostos!$A$65:$B$170,2),VLOOKUP(E729,EstructuraCostos!$A$5:$B$60,2))</f>
        <v>#N/A</v>
      </c>
      <c r="G729" s="17" t="e">
        <f>+VLOOKUP(B729,EstructuraCostos!$B$5:$C$146,2)</f>
        <v>#N/A</v>
      </c>
      <c r="H729" s="58">
        <v>43550</v>
      </c>
      <c r="I729" s="17">
        <f t="shared" si="54"/>
        <v>13</v>
      </c>
      <c r="J729" s="45" t="s">
        <v>260</v>
      </c>
      <c r="K729" s="143"/>
      <c r="M729" s="186" t="s">
        <v>261</v>
      </c>
      <c r="N729" s="48"/>
      <c r="O729" s="45" t="s">
        <v>194</v>
      </c>
      <c r="P729" s="45" t="s">
        <v>198</v>
      </c>
      <c r="Q729" s="1" t="s">
        <v>132</v>
      </c>
      <c r="R729" s="137" t="s">
        <v>702</v>
      </c>
    </row>
    <row r="730" spans="1:18">
      <c r="A730" s="17">
        <v>21</v>
      </c>
      <c r="C730" s="17">
        <f t="shared" si="53"/>
        <v>0</v>
      </c>
      <c r="D730" s="14" t="e">
        <f>+VLOOKUP(C730,EstructuraCostos!$A$5:$B$146,2)</f>
        <v>#N/A</v>
      </c>
      <c r="E730" s="21">
        <f t="shared" si="52"/>
        <v>0</v>
      </c>
      <c r="F730" s="17" t="e">
        <f>+IF(C730&gt;2,VLOOKUP(C730,EstructuraCostos!$A$65:$B$170,2),VLOOKUP(E730,EstructuraCostos!$A$5:$B$60,2))</f>
        <v>#N/A</v>
      </c>
      <c r="G730" s="17" t="e">
        <f>+VLOOKUP(B730,EstructuraCostos!$B$5:$C$146,2)</f>
        <v>#N/A</v>
      </c>
      <c r="H730" s="58">
        <v>43550</v>
      </c>
      <c r="I730" s="17">
        <f t="shared" si="54"/>
        <v>13</v>
      </c>
      <c r="J730" s="45" t="s">
        <v>260</v>
      </c>
      <c r="K730" s="143"/>
      <c r="M730" s="186" t="s">
        <v>261</v>
      </c>
      <c r="N730" s="48"/>
      <c r="O730" s="45" t="s">
        <v>176</v>
      </c>
      <c r="P730" s="45" t="s">
        <v>786</v>
      </c>
      <c r="Q730" s="1" t="s">
        <v>130</v>
      </c>
      <c r="R730" s="137" t="s">
        <v>131</v>
      </c>
    </row>
    <row r="731" spans="1:18">
      <c r="A731" s="17">
        <v>22</v>
      </c>
      <c r="B731" s="135">
        <v>10101</v>
      </c>
      <c r="C731" s="17">
        <f t="shared" si="53"/>
        <v>1</v>
      </c>
      <c r="D731" s="14" t="str">
        <f>+VLOOKUP(C731,EstructuraCostos!$A$5:$B$146,2)</f>
        <v>Levante_y_Ceba</v>
      </c>
      <c r="E731" s="21">
        <f t="shared" si="52"/>
        <v>10100</v>
      </c>
      <c r="F731" s="17" t="str">
        <f>+IF(C731&gt;2,VLOOKUP(C731,EstructuraCostos!$A$65:$B$170,2),VLOOKUP(E731,EstructuraCostos!$A$5:$B$60,2))</f>
        <v>Manejo_de_Suelos_y_ Praderas1</v>
      </c>
      <c r="G731" s="17" t="str">
        <f>+VLOOKUP(B731,EstructuraCostos!$B$5:$C$146,2)</f>
        <v>Fumigacion Matamalezas</v>
      </c>
      <c r="H731" s="58">
        <v>43551</v>
      </c>
      <c r="I731" s="17">
        <f t="shared" si="54"/>
        <v>13</v>
      </c>
      <c r="J731" s="84" t="s">
        <v>241</v>
      </c>
      <c r="K731" s="143">
        <v>4736932</v>
      </c>
      <c r="L731" s="52">
        <v>1</v>
      </c>
      <c r="M731" s="46">
        <v>34000</v>
      </c>
      <c r="N731" s="48">
        <f t="shared" si="55"/>
        <v>34000</v>
      </c>
      <c r="O731" s="45" t="s">
        <v>176</v>
      </c>
      <c r="P731" s="45" t="s">
        <v>786</v>
      </c>
      <c r="Q731" s="1" t="s">
        <v>130</v>
      </c>
      <c r="R731" s="137" t="s">
        <v>131</v>
      </c>
    </row>
    <row r="732" spans="1:18">
      <c r="A732" s="17">
        <v>23</v>
      </c>
      <c r="B732" s="135">
        <v>10104</v>
      </c>
      <c r="C732" s="17">
        <f t="shared" si="53"/>
        <v>1</v>
      </c>
      <c r="D732" s="14" t="str">
        <f>+VLOOKUP(C732,EstructuraCostos!$A$5:$B$146,2)</f>
        <v>Levante_y_Ceba</v>
      </c>
      <c r="E732" s="21">
        <f t="shared" si="52"/>
        <v>10100</v>
      </c>
      <c r="F732" s="17" t="str">
        <f>+IF(C732&gt;2,VLOOKUP(C732,EstructuraCostos!$A$65:$B$170,2),VLOOKUP(E732,EstructuraCostos!$A$5:$B$60,2))</f>
        <v>Manejo_de_Suelos_y_ Praderas1</v>
      </c>
      <c r="G732" s="17" t="str">
        <f>+VLOOKUP(B732,EstructuraCostos!$B$5:$C$146,2)</f>
        <v>Fumigacion Herbicida</v>
      </c>
      <c r="H732" s="58">
        <v>43551</v>
      </c>
      <c r="I732" s="17">
        <f t="shared" si="54"/>
        <v>13</v>
      </c>
      <c r="J732" s="84" t="s">
        <v>242</v>
      </c>
      <c r="K732" s="83">
        <v>4335739</v>
      </c>
      <c r="L732" s="52">
        <v>1</v>
      </c>
      <c r="M732" s="46">
        <v>34000</v>
      </c>
      <c r="N732" s="48">
        <f t="shared" si="55"/>
        <v>34000</v>
      </c>
      <c r="O732" s="45" t="s">
        <v>194</v>
      </c>
      <c r="P732" s="45" t="s">
        <v>444</v>
      </c>
      <c r="Q732" s="1" t="s">
        <v>132</v>
      </c>
      <c r="R732" s="137" t="s">
        <v>788</v>
      </c>
    </row>
    <row r="733" spans="1:18">
      <c r="A733" s="17">
        <v>24</v>
      </c>
      <c r="B733" s="135">
        <v>50103</v>
      </c>
      <c r="C733" s="17">
        <f t="shared" si="53"/>
        <v>5</v>
      </c>
      <c r="D733" s="14" t="str">
        <f>+VLOOKUP(C733,EstructuraCostos!$A$5:$B$146,2)</f>
        <v>Generales</v>
      </c>
      <c r="E733" s="21">
        <f t="shared" si="52"/>
        <v>50103</v>
      </c>
      <c r="F733" s="17" t="str">
        <f>+IF(C733&gt;2,VLOOKUP(C733,EstructuraCostos!$A$65:$B$170,2),VLOOKUP(E733,EstructuraCostos!$A$5:$B$60,2))</f>
        <v>Generales</v>
      </c>
      <c r="G733" s="17" t="str">
        <f>+VLOOKUP(B733,EstructuraCostos!$B$5:$C$146,2)</f>
        <v xml:space="preserve">Mantenimiento Cercos </v>
      </c>
      <c r="H733" s="58">
        <v>43551</v>
      </c>
      <c r="I733" s="17">
        <f t="shared" si="54"/>
        <v>13</v>
      </c>
      <c r="J733" s="1" t="s">
        <v>243</v>
      </c>
      <c r="K733" s="83">
        <v>3663605</v>
      </c>
      <c r="L733" s="52">
        <v>1</v>
      </c>
      <c r="M733" s="46">
        <v>34000</v>
      </c>
      <c r="N733" s="48">
        <f t="shared" si="55"/>
        <v>34000</v>
      </c>
      <c r="O733" s="45" t="s">
        <v>138</v>
      </c>
    </row>
    <row r="734" spans="1:18">
      <c r="A734" s="17">
        <v>25</v>
      </c>
      <c r="B734" s="135">
        <v>10501</v>
      </c>
      <c r="C734" s="17">
        <f t="shared" si="53"/>
        <v>1</v>
      </c>
      <c r="D734" s="14" t="str">
        <f>+VLOOKUP(C734,EstructuraCostos!$A$5:$B$146,2)</f>
        <v>Levante_y_Ceba</v>
      </c>
      <c r="E734" s="21">
        <f t="shared" si="52"/>
        <v>10500</v>
      </c>
      <c r="F734" s="17" t="str">
        <f>+IF(C734&gt;2,VLOOKUP(C734,EstructuraCostos!$A$65:$B$170,2),VLOOKUP(E734,EstructuraCostos!$A$5:$B$60,2))</f>
        <v>Movimiento_de_Ganado1</v>
      </c>
      <c r="G734" s="17" t="str">
        <f>+VLOOKUP(B734,EstructuraCostos!$B$5:$C$146,2)</f>
        <v>Manejo de Ganados</v>
      </c>
      <c r="H734" s="58">
        <v>43551</v>
      </c>
      <c r="I734" s="17">
        <f t="shared" si="54"/>
        <v>13</v>
      </c>
      <c r="J734" s="45" t="s">
        <v>245</v>
      </c>
      <c r="K734" s="51">
        <v>1023702269</v>
      </c>
      <c r="L734" s="52">
        <v>1</v>
      </c>
      <c r="M734" s="46">
        <v>38000</v>
      </c>
      <c r="N734" s="48">
        <f t="shared" si="55"/>
        <v>38000</v>
      </c>
      <c r="O734" s="45" t="s">
        <v>126</v>
      </c>
      <c r="P734" s="45" t="s">
        <v>128</v>
      </c>
    </row>
    <row r="735" spans="1:18">
      <c r="A735" s="17">
        <v>26</v>
      </c>
      <c r="B735" s="135">
        <v>10105</v>
      </c>
      <c r="C735" s="17">
        <f t="shared" si="53"/>
        <v>1</v>
      </c>
      <c r="D735" s="14" t="str">
        <f>+VLOOKUP(C735,EstructuraCostos!$A$5:$B$146,2)</f>
        <v>Levante_y_Ceba</v>
      </c>
      <c r="E735" s="21">
        <f t="shared" si="52"/>
        <v>10110</v>
      </c>
      <c r="F735" s="17" t="str">
        <f>+IF(C735&gt;2,VLOOKUP(C735,EstructuraCostos!$A$65:$B$170,2),VLOOKUP(E735,EstructuraCostos!$A$5:$B$60,2))</f>
        <v>Manejo_de_Suelos_y_ Praderas1</v>
      </c>
      <c r="G735" s="17" t="str">
        <f>+VLOOKUP(B735,EstructuraCostos!$B$5:$C$146,2)</f>
        <v>Guadañada</v>
      </c>
      <c r="H735" s="58">
        <v>43551</v>
      </c>
      <c r="I735" s="17">
        <f t="shared" si="54"/>
        <v>13</v>
      </c>
      <c r="J735" s="45" t="s">
        <v>246</v>
      </c>
      <c r="K735" s="51">
        <v>1097399254</v>
      </c>
      <c r="L735" s="52">
        <v>1</v>
      </c>
      <c r="M735" s="46">
        <v>34000</v>
      </c>
      <c r="N735" s="48">
        <f t="shared" si="55"/>
        <v>34000</v>
      </c>
      <c r="O735" s="45" t="s">
        <v>1839</v>
      </c>
      <c r="P735" s="45" t="s">
        <v>789</v>
      </c>
      <c r="Q735" s="1" t="s">
        <v>790</v>
      </c>
    </row>
    <row r="736" spans="1:18">
      <c r="A736" s="17">
        <v>27</v>
      </c>
      <c r="B736" s="135">
        <v>10501</v>
      </c>
      <c r="C736" s="17">
        <f t="shared" si="53"/>
        <v>1</v>
      </c>
      <c r="D736" s="14" t="str">
        <f>+VLOOKUP(C736,EstructuraCostos!$A$5:$B$146,2)</f>
        <v>Levante_y_Ceba</v>
      </c>
      <c r="E736" s="21">
        <f t="shared" si="52"/>
        <v>10500</v>
      </c>
      <c r="F736" s="17" t="str">
        <f>+IF(C736&gt;2,VLOOKUP(C736,EstructuraCostos!$A$65:$B$170,2),VLOOKUP(E736,EstructuraCostos!$A$5:$B$60,2))</f>
        <v>Movimiento_de_Ganado1</v>
      </c>
      <c r="G736" s="17" t="str">
        <f>+VLOOKUP(B736,EstructuraCostos!$B$5:$C$146,2)</f>
        <v>Manejo de Ganados</v>
      </c>
      <c r="H736" s="58">
        <v>43551</v>
      </c>
      <c r="I736" s="17">
        <f t="shared" si="54"/>
        <v>13</v>
      </c>
      <c r="J736" s="45" t="s">
        <v>417</v>
      </c>
      <c r="K736" s="143">
        <v>1097720182</v>
      </c>
      <c r="L736" s="52">
        <v>1</v>
      </c>
      <c r="M736" s="46">
        <v>38000</v>
      </c>
      <c r="N736" s="48">
        <f t="shared" si="55"/>
        <v>38000</v>
      </c>
      <c r="O736" s="45" t="s">
        <v>780</v>
      </c>
      <c r="P736" s="45" t="s">
        <v>128</v>
      </c>
    </row>
    <row r="737" spans="1:18">
      <c r="A737" s="17">
        <v>28</v>
      </c>
      <c r="B737" s="135">
        <v>60104</v>
      </c>
      <c r="C737" s="17">
        <f t="shared" si="53"/>
        <v>6</v>
      </c>
      <c r="D737" s="14" t="str">
        <f>+VLOOKUP(C737,EstructuraCostos!$A$5:$B$146,2)</f>
        <v>Equinos</v>
      </c>
      <c r="E737" s="21">
        <f t="shared" si="52"/>
        <v>60104</v>
      </c>
      <c r="F737" s="17" t="str">
        <f>+IF(C737&gt;2,VLOOKUP(C737,EstructuraCostos!$A$65:$B$170,2),VLOOKUP(E737,EstructuraCostos!$A$5:$B$60,2))</f>
        <v>Equinos</v>
      </c>
      <c r="G737" s="17" t="str">
        <f>+VLOOKUP(B737,EstructuraCostos!$B$5:$C$146,2)</f>
        <v>Adiestramiento</v>
      </c>
      <c r="H737" s="58">
        <v>43551</v>
      </c>
      <c r="I737" s="17">
        <f t="shared" si="54"/>
        <v>13</v>
      </c>
      <c r="J737" s="45" t="s">
        <v>749</v>
      </c>
      <c r="K737" s="294">
        <v>1097726367</v>
      </c>
      <c r="L737" s="52">
        <v>1</v>
      </c>
      <c r="M737" s="46">
        <v>34000</v>
      </c>
      <c r="N737" s="48">
        <f t="shared" si="55"/>
        <v>34000</v>
      </c>
      <c r="O737" s="45" t="s">
        <v>750</v>
      </c>
      <c r="P737" s="45" t="s">
        <v>751</v>
      </c>
    </row>
    <row r="738" spans="1:18">
      <c r="A738" s="17">
        <v>29</v>
      </c>
      <c r="B738" s="135">
        <v>90101</v>
      </c>
      <c r="C738" s="17">
        <f t="shared" si="53"/>
        <v>9</v>
      </c>
      <c r="D738" s="14" t="str">
        <f>+VLOOKUP(C738,EstructuraCostos!$A$5:$B$146,2)</f>
        <v>Hacienda</v>
      </c>
      <c r="E738" s="21">
        <f t="shared" si="52"/>
        <v>90101</v>
      </c>
      <c r="F738" s="17" t="str">
        <f>+IF(C738&gt;2,VLOOKUP(C738,EstructuraCostos!$A$65:$B$170,2),VLOOKUP(E738,EstructuraCostos!$A$5:$B$60,2))</f>
        <v>Hacienda</v>
      </c>
      <c r="G738" s="17" t="str">
        <f>+VLOOKUP(B738,EstructuraCostos!$B$5:$C$146,2)</f>
        <v>Salarios</v>
      </c>
      <c r="H738" s="58">
        <v>43551</v>
      </c>
      <c r="I738" s="17">
        <f t="shared" si="54"/>
        <v>13</v>
      </c>
      <c r="J738" s="45" t="s">
        <v>752</v>
      </c>
      <c r="K738" s="294">
        <v>52008256</v>
      </c>
      <c r="L738" s="52">
        <v>1</v>
      </c>
      <c r="M738" s="46">
        <v>34000</v>
      </c>
      <c r="N738" s="48">
        <f t="shared" si="55"/>
        <v>34000</v>
      </c>
      <c r="O738" s="45" t="s">
        <v>153</v>
      </c>
      <c r="P738" s="45" t="s">
        <v>147</v>
      </c>
    </row>
    <row r="739" spans="1:18">
      <c r="A739" s="17">
        <v>30</v>
      </c>
      <c r="B739" s="135">
        <v>50103</v>
      </c>
      <c r="C739" s="17">
        <f t="shared" si="53"/>
        <v>5</v>
      </c>
      <c r="E739" s="21">
        <f t="shared" si="52"/>
        <v>50103</v>
      </c>
      <c r="F739" s="17"/>
      <c r="G739" s="17"/>
      <c r="H739" s="58">
        <v>43551</v>
      </c>
      <c r="I739" s="17">
        <f t="shared" si="54"/>
        <v>13</v>
      </c>
      <c r="J739" s="45" t="s">
        <v>791</v>
      </c>
      <c r="K739" s="271">
        <v>78730185</v>
      </c>
      <c r="L739" s="52">
        <v>1</v>
      </c>
      <c r="M739" s="46">
        <v>34000</v>
      </c>
      <c r="N739" s="48">
        <f t="shared" si="55"/>
        <v>34000</v>
      </c>
      <c r="O739" s="45" t="s">
        <v>671</v>
      </c>
      <c r="P739" s="45" t="s">
        <v>288</v>
      </c>
    </row>
    <row r="740" spans="1:18">
      <c r="A740" s="17">
        <v>31</v>
      </c>
      <c r="C740" s="17">
        <f t="shared" si="53"/>
        <v>0</v>
      </c>
      <c r="D740" s="14" t="e">
        <f>+VLOOKUP(C740,EstructuraCostos!$A$5:$B$146,2)</f>
        <v>#N/A</v>
      </c>
      <c r="E740" s="21">
        <f t="shared" si="52"/>
        <v>0</v>
      </c>
      <c r="F740" s="17" t="e">
        <f>+IF(C740&gt;2,VLOOKUP(C740,EstructuraCostos!$A$65:$B$170,2),VLOOKUP(E740,EstructuraCostos!$A$5:$B$60,2))</f>
        <v>#N/A</v>
      </c>
      <c r="G740" s="17" t="e">
        <f>+VLOOKUP(B740,EstructuraCostos!$B$5:$C$146,2)</f>
        <v>#N/A</v>
      </c>
      <c r="H740" s="58">
        <v>43551</v>
      </c>
      <c r="I740" s="17">
        <f t="shared" si="54"/>
        <v>13</v>
      </c>
      <c r="J740" s="45" t="s">
        <v>260</v>
      </c>
      <c r="K740" s="143"/>
      <c r="M740" s="186" t="s">
        <v>261</v>
      </c>
      <c r="N740" s="48"/>
      <c r="O740" s="45" t="s">
        <v>194</v>
      </c>
      <c r="P740" s="45" t="s">
        <v>792</v>
      </c>
      <c r="Q740" s="1" t="s">
        <v>132</v>
      </c>
      <c r="R740" s="137" t="s">
        <v>702</v>
      </c>
    </row>
    <row r="741" spans="1:18">
      <c r="A741" s="17">
        <v>32</v>
      </c>
      <c r="C741" s="17">
        <f t="shared" si="53"/>
        <v>0</v>
      </c>
      <c r="D741" s="14" t="e">
        <f>+VLOOKUP(C741,EstructuraCostos!$A$5:$B$146,2)</f>
        <v>#N/A</v>
      </c>
      <c r="E741" s="21">
        <f t="shared" si="52"/>
        <v>0</v>
      </c>
      <c r="F741" s="17" t="e">
        <f>+IF(C741&gt;2,VLOOKUP(C741,EstructuraCostos!$A$65:$B$170,2),VLOOKUP(E741,EstructuraCostos!$A$5:$B$60,2))</f>
        <v>#N/A</v>
      </c>
      <c r="G741" s="17" t="e">
        <f>+VLOOKUP(B741,EstructuraCostos!$B$5:$C$146,2)</f>
        <v>#N/A</v>
      </c>
      <c r="H741" s="58">
        <v>43551</v>
      </c>
      <c r="I741" s="17">
        <f t="shared" si="54"/>
        <v>13</v>
      </c>
      <c r="J741" s="45" t="s">
        <v>260</v>
      </c>
      <c r="K741" s="143"/>
      <c r="M741" s="186" t="s">
        <v>261</v>
      </c>
      <c r="N741" s="48"/>
      <c r="O741" s="45" t="s">
        <v>176</v>
      </c>
      <c r="P741" s="45" t="s">
        <v>786</v>
      </c>
      <c r="Q741" s="1" t="s">
        <v>130</v>
      </c>
      <c r="R741" s="137" t="s">
        <v>131</v>
      </c>
    </row>
    <row r="742" spans="1:18">
      <c r="A742" s="17">
        <v>33</v>
      </c>
      <c r="B742" s="135">
        <v>10101</v>
      </c>
      <c r="C742" s="17">
        <f t="shared" si="53"/>
        <v>1</v>
      </c>
      <c r="D742" s="14" t="str">
        <f>+VLOOKUP(C742,EstructuraCostos!$A$5:$B$146,2)</f>
        <v>Levante_y_Ceba</v>
      </c>
      <c r="E742" s="21">
        <f t="shared" si="52"/>
        <v>10100</v>
      </c>
      <c r="F742" s="17" t="str">
        <f>+IF(C742&gt;2,VLOOKUP(C742,EstructuraCostos!$A$65:$B$170,2),VLOOKUP(E742,EstructuraCostos!$A$5:$B$60,2))</f>
        <v>Manejo_de_Suelos_y_ Praderas1</v>
      </c>
      <c r="G742" s="17" t="str">
        <f>+VLOOKUP(B742,EstructuraCostos!$B$5:$C$146,2)</f>
        <v>Fumigacion Matamalezas</v>
      </c>
      <c r="H742" s="58">
        <v>43552</v>
      </c>
      <c r="I742" s="17">
        <f t="shared" si="54"/>
        <v>13</v>
      </c>
      <c r="J742" s="84" t="s">
        <v>241</v>
      </c>
      <c r="K742" s="143">
        <v>4736932</v>
      </c>
      <c r="L742" s="52">
        <v>1</v>
      </c>
      <c r="M742" s="46">
        <v>34000</v>
      </c>
      <c r="N742" s="48">
        <f t="shared" si="55"/>
        <v>34000</v>
      </c>
      <c r="O742" s="45" t="s">
        <v>176</v>
      </c>
      <c r="P742" s="45" t="s">
        <v>786</v>
      </c>
      <c r="Q742" s="1" t="s">
        <v>130</v>
      </c>
      <c r="R742" s="137" t="s">
        <v>131</v>
      </c>
    </row>
    <row r="743" spans="1:18">
      <c r="A743" s="17">
        <v>34</v>
      </c>
      <c r="B743" s="135">
        <v>10104</v>
      </c>
      <c r="C743" s="17">
        <f t="shared" si="53"/>
        <v>1</v>
      </c>
      <c r="D743" s="14" t="str">
        <f>+VLOOKUP(C743,EstructuraCostos!$A$5:$B$146,2)</f>
        <v>Levante_y_Ceba</v>
      </c>
      <c r="E743" s="21">
        <f t="shared" si="52"/>
        <v>10100</v>
      </c>
      <c r="F743" s="17" t="str">
        <f>+IF(C743&gt;2,VLOOKUP(C743,EstructuraCostos!$A$65:$B$170,2),VLOOKUP(E743,EstructuraCostos!$A$5:$B$60,2))</f>
        <v>Manejo_de_Suelos_y_ Praderas1</v>
      </c>
      <c r="G743" s="17" t="str">
        <f>+VLOOKUP(B743,EstructuraCostos!$B$5:$C$146,2)</f>
        <v>Fumigacion Herbicida</v>
      </c>
      <c r="H743" s="58">
        <v>43552</v>
      </c>
      <c r="I743" s="17">
        <f t="shared" si="54"/>
        <v>13</v>
      </c>
      <c r="J743" s="84" t="s">
        <v>242</v>
      </c>
      <c r="K743" s="83">
        <v>4335739</v>
      </c>
      <c r="L743" s="52">
        <v>1</v>
      </c>
      <c r="M743" s="46">
        <v>34000</v>
      </c>
      <c r="N743" s="48">
        <f t="shared" si="55"/>
        <v>34000</v>
      </c>
      <c r="O743" s="45" t="s">
        <v>194</v>
      </c>
      <c r="P743" s="45" t="s">
        <v>793</v>
      </c>
      <c r="Q743" s="1" t="s">
        <v>132</v>
      </c>
      <c r="R743" s="137" t="s">
        <v>794</v>
      </c>
    </row>
    <row r="744" spans="1:18">
      <c r="A744" s="17">
        <v>35</v>
      </c>
      <c r="B744" s="135">
        <v>10104</v>
      </c>
      <c r="C744" s="17">
        <f t="shared" si="53"/>
        <v>1</v>
      </c>
      <c r="D744" s="14" t="str">
        <f>+VLOOKUP(C744,EstructuraCostos!$A$5:$B$146,2)</f>
        <v>Levante_y_Ceba</v>
      </c>
      <c r="E744" s="21">
        <f t="shared" si="52"/>
        <v>10100</v>
      </c>
      <c r="F744" s="17" t="str">
        <f>+IF(C744&gt;2,VLOOKUP(C744,EstructuraCostos!$A$65:$B$170,2),VLOOKUP(E744,EstructuraCostos!$A$5:$B$60,2))</f>
        <v>Manejo_de_Suelos_y_ Praderas1</v>
      </c>
      <c r="G744" s="17" t="str">
        <f>+VLOOKUP(B744,EstructuraCostos!$B$5:$C$146,2)</f>
        <v>Fumigacion Herbicida</v>
      </c>
      <c r="H744" s="58">
        <v>43552</v>
      </c>
      <c r="I744" s="17">
        <f t="shared" si="54"/>
        <v>13</v>
      </c>
      <c r="J744" s="1" t="s">
        <v>243</v>
      </c>
      <c r="K744" s="83">
        <v>3663605</v>
      </c>
      <c r="L744" s="52">
        <v>1</v>
      </c>
      <c r="M744" s="46">
        <v>34000</v>
      </c>
      <c r="N744" s="48">
        <f t="shared" si="55"/>
        <v>34000</v>
      </c>
      <c r="O744" s="45" t="s">
        <v>194</v>
      </c>
      <c r="P744" s="45" t="s">
        <v>795</v>
      </c>
      <c r="Q744" s="1" t="s">
        <v>132</v>
      </c>
      <c r="R744" s="137" t="s">
        <v>794</v>
      </c>
    </row>
    <row r="745" spans="1:18">
      <c r="A745" s="17">
        <v>36</v>
      </c>
      <c r="B745" s="135">
        <v>10501</v>
      </c>
      <c r="C745" s="17">
        <f t="shared" si="53"/>
        <v>1</v>
      </c>
      <c r="D745" s="14" t="str">
        <f>+VLOOKUP(C745,EstructuraCostos!$A$5:$B$146,2)</f>
        <v>Levante_y_Ceba</v>
      </c>
      <c r="E745" s="21">
        <f t="shared" si="52"/>
        <v>10500</v>
      </c>
      <c r="F745" s="17" t="str">
        <f>+IF(C745&gt;2,VLOOKUP(C745,EstructuraCostos!$A$65:$B$170,2),VLOOKUP(E745,EstructuraCostos!$A$5:$B$60,2))</f>
        <v>Movimiento_de_Ganado1</v>
      </c>
      <c r="G745" s="17" t="str">
        <f>+VLOOKUP(B745,EstructuraCostos!$B$5:$C$146,2)</f>
        <v>Manejo de Ganados</v>
      </c>
      <c r="H745" s="58">
        <v>43552</v>
      </c>
      <c r="I745" s="17">
        <f t="shared" si="54"/>
        <v>13</v>
      </c>
      <c r="J745" s="45" t="s">
        <v>245</v>
      </c>
      <c r="K745" s="51">
        <v>1023702269</v>
      </c>
      <c r="L745" s="52">
        <v>1</v>
      </c>
      <c r="M745" s="46">
        <v>38000</v>
      </c>
      <c r="N745" s="48">
        <f t="shared" si="55"/>
        <v>38000</v>
      </c>
      <c r="O745" s="45" t="s">
        <v>126</v>
      </c>
      <c r="P745" s="45" t="s">
        <v>128</v>
      </c>
    </row>
    <row r="746" spans="1:18">
      <c r="A746" s="17">
        <v>37</v>
      </c>
      <c r="B746" s="135">
        <v>10502</v>
      </c>
      <c r="C746" s="17">
        <f t="shared" si="53"/>
        <v>1</v>
      </c>
      <c r="D746" s="14" t="str">
        <f>+VLOOKUP(C746,EstructuraCostos!$A$5:$B$146,2)</f>
        <v>Levante_y_Ceba</v>
      </c>
      <c r="E746" s="21">
        <f t="shared" ref="E746:E814" si="56">IF(C746&gt;2,ROUND(B746/1,0),ROUND(B746/10,0)*10)</f>
        <v>10500</v>
      </c>
      <c r="F746" s="17" t="str">
        <f>+IF(C746&gt;2,VLOOKUP(C746,EstructuraCostos!$A$65:$B$170,2),VLOOKUP(E746,EstructuraCostos!$A$5:$B$60,2))</f>
        <v>Movimiento_de_Ganado1</v>
      </c>
      <c r="G746" s="17" t="str">
        <f>+VLOOKUP(B746,EstructuraCostos!$B$5:$C$146,2)</f>
        <v>Repartida pollinaza</v>
      </c>
      <c r="H746" s="58">
        <v>43552</v>
      </c>
      <c r="I746" s="17">
        <f t="shared" si="54"/>
        <v>13</v>
      </c>
      <c r="J746" s="45" t="s">
        <v>246</v>
      </c>
      <c r="K746" s="51">
        <v>1097399254</v>
      </c>
      <c r="L746" s="52">
        <v>1</v>
      </c>
      <c r="M746" s="46">
        <v>34000</v>
      </c>
      <c r="N746" s="48">
        <f t="shared" si="55"/>
        <v>34000</v>
      </c>
      <c r="O746" s="45" t="s">
        <v>688</v>
      </c>
      <c r="P746" s="45" t="s">
        <v>14</v>
      </c>
    </row>
    <row r="747" spans="1:18">
      <c r="A747" s="17">
        <v>38</v>
      </c>
      <c r="B747" s="135">
        <v>10501</v>
      </c>
      <c r="C747" s="17">
        <f t="shared" si="53"/>
        <v>1</v>
      </c>
      <c r="D747" s="14" t="str">
        <f>+VLOOKUP(C747,EstructuraCostos!$A$5:$B$146,2)</f>
        <v>Levante_y_Ceba</v>
      </c>
      <c r="E747" s="21">
        <f t="shared" si="56"/>
        <v>10500</v>
      </c>
      <c r="F747" s="17" t="str">
        <f>+IF(C747&gt;2,VLOOKUP(C747,EstructuraCostos!$A$65:$B$170,2),VLOOKUP(E747,EstructuraCostos!$A$5:$B$60,2))</f>
        <v>Movimiento_de_Ganado1</v>
      </c>
      <c r="G747" s="17" t="str">
        <f>+VLOOKUP(B747,EstructuraCostos!$B$5:$C$146,2)</f>
        <v>Manejo de Ganados</v>
      </c>
      <c r="H747" s="58">
        <v>43552</v>
      </c>
      <c r="I747" s="17">
        <f t="shared" si="54"/>
        <v>13</v>
      </c>
      <c r="J747" s="45" t="s">
        <v>417</v>
      </c>
      <c r="K747" s="143">
        <v>1097720182</v>
      </c>
      <c r="L747" s="52">
        <v>1</v>
      </c>
      <c r="M747" s="46">
        <v>38000</v>
      </c>
      <c r="N747" s="48">
        <f t="shared" si="55"/>
        <v>38000</v>
      </c>
      <c r="O747" s="45" t="s">
        <v>780</v>
      </c>
      <c r="P747" s="45" t="s">
        <v>128</v>
      </c>
    </row>
    <row r="748" spans="1:18">
      <c r="A748" s="17">
        <v>39</v>
      </c>
      <c r="B748" s="135">
        <v>60104</v>
      </c>
      <c r="C748" s="17">
        <f t="shared" si="53"/>
        <v>6</v>
      </c>
      <c r="D748" s="14" t="str">
        <f>+VLOOKUP(C748,EstructuraCostos!$A$5:$B$146,2)</f>
        <v>Equinos</v>
      </c>
      <c r="E748" s="21">
        <f t="shared" si="56"/>
        <v>60104</v>
      </c>
      <c r="F748" s="17" t="str">
        <f>+IF(C748&gt;2,VLOOKUP(C748,EstructuraCostos!$A$65:$B$170,2),VLOOKUP(E748,EstructuraCostos!$A$5:$B$60,2))</f>
        <v>Equinos</v>
      </c>
      <c r="G748" s="17" t="str">
        <f>+VLOOKUP(B748,EstructuraCostos!$B$5:$C$146,2)</f>
        <v>Adiestramiento</v>
      </c>
      <c r="H748" s="58">
        <v>43552</v>
      </c>
      <c r="I748" s="17">
        <f t="shared" si="54"/>
        <v>13</v>
      </c>
      <c r="J748" s="45" t="s">
        <v>749</v>
      </c>
      <c r="K748" s="294">
        <v>1097726367</v>
      </c>
      <c r="L748" s="52">
        <v>1</v>
      </c>
      <c r="M748" s="46">
        <v>34000</v>
      </c>
      <c r="N748" s="48">
        <f t="shared" si="55"/>
        <v>34000</v>
      </c>
      <c r="O748" s="45" t="s">
        <v>812</v>
      </c>
      <c r="P748" s="45" t="s">
        <v>751</v>
      </c>
    </row>
    <row r="749" spans="1:18">
      <c r="A749" s="17">
        <v>40</v>
      </c>
      <c r="B749" s="135">
        <v>90101</v>
      </c>
      <c r="C749" s="17">
        <f t="shared" si="53"/>
        <v>9</v>
      </c>
      <c r="D749" s="14" t="str">
        <f>+VLOOKUP(C749,EstructuraCostos!$A$5:$B$146,2)</f>
        <v>Hacienda</v>
      </c>
      <c r="E749" s="21">
        <f t="shared" si="56"/>
        <v>90101</v>
      </c>
      <c r="F749" s="17" t="str">
        <f>+IF(C749&gt;2,VLOOKUP(C749,EstructuraCostos!$A$65:$B$170,2),VLOOKUP(E749,EstructuraCostos!$A$5:$B$60,2))</f>
        <v>Hacienda</v>
      </c>
      <c r="G749" s="17" t="str">
        <f>+VLOOKUP(B749,EstructuraCostos!$B$5:$C$146,2)</f>
        <v>Salarios</v>
      </c>
      <c r="H749" s="58">
        <v>43552</v>
      </c>
      <c r="I749" s="17">
        <f t="shared" si="54"/>
        <v>13</v>
      </c>
      <c r="J749" s="45" t="s">
        <v>752</v>
      </c>
      <c r="K749" s="294">
        <v>52008256</v>
      </c>
      <c r="L749" s="52">
        <v>1</v>
      </c>
      <c r="M749" s="46">
        <v>34000</v>
      </c>
      <c r="N749" s="48">
        <f t="shared" si="55"/>
        <v>34000</v>
      </c>
      <c r="O749" s="45" t="s">
        <v>153</v>
      </c>
      <c r="P749" s="45" t="s">
        <v>147</v>
      </c>
    </row>
    <row r="750" spans="1:18">
      <c r="A750" s="17">
        <v>41</v>
      </c>
      <c r="B750" s="135">
        <v>50103</v>
      </c>
      <c r="C750" s="17">
        <f t="shared" si="53"/>
        <v>5</v>
      </c>
      <c r="D750" s="14" t="str">
        <f>+VLOOKUP(C750,EstructuraCostos!$A$5:$B$146,2)</f>
        <v>Generales</v>
      </c>
      <c r="E750" s="21">
        <f t="shared" si="56"/>
        <v>50103</v>
      </c>
      <c r="F750" s="17" t="str">
        <f>+IF(C750&gt;2,VLOOKUP(C750,EstructuraCostos!$A$65:$B$170,2),VLOOKUP(E750,EstructuraCostos!$A$5:$B$60,2))</f>
        <v>Generales</v>
      </c>
      <c r="G750" s="17" t="str">
        <f>+VLOOKUP(B750,EstructuraCostos!$B$5:$C$146,2)</f>
        <v xml:space="preserve">Mantenimiento Cercos </v>
      </c>
      <c r="H750" s="58">
        <v>43552</v>
      </c>
      <c r="I750" s="17">
        <f t="shared" si="54"/>
        <v>13</v>
      </c>
      <c r="J750" s="45" t="s">
        <v>791</v>
      </c>
      <c r="K750" s="271">
        <v>78730185</v>
      </c>
      <c r="L750" s="52">
        <v>1</v>
      </c>
      <c r="M750" s="46">
        <v>34000</v>
      </c>
      <c r="N750" s="48">
        <f t="shared" si="55"/>
        <v>34000</v>
      </c>
      <c r="O750" s="45" t="s">
        <v>671</v>
      </c>
      <c r="P750" s="45" t="s">
        <v>813</v>
      </c>
    </row>
    <row r="751" spans="1:18">
      <c r="A751" s="17">
        <v>42</v>
      </c>
      <c r="C751" s="17">
        <f t="shared" si="53"/>
        <v>0</v>
      </c>
      <c r="D751" s="14" t="e">
        <f>+VLOOKUP(C751,EstructuraCostos!$A$5:$B$146,2)</f>
        <v>#N/A</v>
      </c>
      <c r="E751" s="21">
        <f t="shared" si="56"/>
        <v>0</v>
      </c>
      <c r="F751" s="17" t="e">
        <f>+IF(C751&gt;2,VLOOKUP(C751,EstructuraCostos!$A$65:$B$170,2),VLOOKUP(E751,EstructuraCostos!$A$5:$B$60,2))</f>
        <v>#N/A</v>
      </c>
      <c r="G751" s="17" t="e">
        <f>+VLOOKUP(B751,EstructuraCostos!$B$5:$C$146,2)</f>
        <v>#N/A</v>
      </c>
      <c r="H751" s="58">
        <v>43552</v>
      </c>
      <c r="I751" s="17">
        <f t="shared" si="54"/>
        <v>13</v>
      </c>
      <c r="J751" s="45" t="s">
        <v>260</v>
      </c>
      <c r="K751" s="143"/>
      <c r="L751" s="52">
        <v>380</v>
      </c>
      <c r="M751" s="186" t="s">
        <v>261</v>
      </c>
      <c r="N751" s="48"/>
      <c r="O751" s="45" t="s">
        <v>194</v>
      </c>
      <c r="P751" s="45" t="s">
        <v>814</v>
      </c>
      <c r="Q751" s="1" t="s">
        <v>132</v>
      </c>
      <c r="R751" s="137" t="s">
        <v>794</v>
      </c>
    </row>
    <row r="752" spans="1:18">
      <c r="A752" s="17">
        <v>43</v>
      </c>
      <c r="C752" s="17">
        <f t="shared" si="53"/>
        <v>0</v>
      </c>
      <c r="D752" s="14" t="e">
        <f>+VLOOKUP(C752,EstructuraCostos!$A$5:$B$146,2)</f>
        <v>#N/A</v>
      </c>
      <c r="E752" s="21">
        <f t="shared" si="56"/>
        <v>0</v>
      </c>
      <c r="F752" s="17" t="e">
        <f>+IF(C752&gt;2,VLOOKUP(C752,EstructuraCostos!$A$65:$B$170,2),VLOOKUP(E752,EstructuraCostos!$A$5:$B$60,2))</f>
        <v>#N/A</v>
      </c>
      <c r="G752" s="17" t="e">
        <f>+VLOOKUP(B752,EstructuraCostos!$B$5:$C$146,2)</f>
        <v>#N/A</v>
      </c>
      <c r="H752" s="58">
        <v>43552</v>
      </c>
      <c r="I752" s="17">
        <f t="shared" si="54"/>
        <v>13</v>
      </c>
      <c r="J752" s="45" t="s">
        <v>260</v>
      </c>
      <c r="K752" s="143"/>
      <c r="L752" s="52">
        <v>2000</v>
      </c>
      <c r="M752" s="186" t="s">
        <v>261</v>
      </c>
      <c r="N752" s="48"/>
      <c r="O752" s="45" t="s">
        <v>176</v>
      </c>
      <c r="P752" s="45" t="s">
        <v>786</v>
      </c>
      <c r="Q752" s="1" t="s">
        <v>130</v>
      </c>
      <c r="R752" s="137" t="s">
        <v>131</v>
      </c>
    </row>
    <row r="753" spans="1:18">
      <c r="A753" s="17">
        <v>44</v>
      </c>
      <c r="B753" s="135">
        <v>10101</v>
      </c>
      <c r="C753" s="17">
        <f t="shared" si="53"/>
        <v>1</v>
      </c>
      <c r="D753" s="14" t="str">
        <f>+VLOOKUP(C753,EstructuraCostos!$A$5:$B$146,2)</f>
        <v>Levante_y_Ceba</v>
      </c>
      <c r="E753" s="21">
        <f t="shared" si="56"/>
        <v>10100</v>
      </c>
      <c r="F753" s="17" t="str">
        <f>+IF(C753&gt;2,VLOOKUP(C753,EstructuraCostos!$A$65:$B$170,2),VLOOKUP(E753,EstructuraCostos!$A$5:$B$60,2))</f>
        <v>Manejo_de_Suelos_y_ Praderas1</v>
      </c>
      <c r="G753" s="17" t="str">
        <f>+VLOOKUP(B753,EstructuraCostos!$B$5:$C$146,2)</f>
        <v>Fumigacion Matamalezas</v>
      </c>
      <c r="H753" s="58">
        <v>43553</v>
      </c>
      <c r="I753" s="17">
        <f t="shared" si="54"/>
        <v>13</v>
      </c>
      <c r="J753" s="84" t="s">
        <v>241</v>
      </c>
      <c r="K753" s="143">
        <v>4736932</v>
      </c>
      <c r="L753" s="52">
        <v>1</v>
      </c>
      <c r="M753" s="46">
        <v>34000</v>
      </c>
      <c r="N753" s="48">
        <f t="shared" si="55"/>
        <v>34000</v>
      </c>
      <c r="O753" s="45" t="s">
        <v>176</v>
      </c>
      <c r="P753" s="45" t="s">
        <v>786</v>
      </c>
      <c r="Q753" s="1" t="s">
        <v>130</v>
      </c>
      <c r="R753" s="137" t="s">
        <v>131</v>
      </c>
    </row>
    <row r="754" spans="1:18">
      <c r="A754" s="17">
        <v>45</v>
      </c>
      <c r="B754" s="135">
        <v>10104</v>
      </c>
      <c r="C754" s="17">
        <f t="shared" si="53"/>
        <v>1</v>
      </c>
      <c r="D754" s="14" t="str">
        <f>+VLOOKUP(C754,EstructuraCostos!$A$5:$B$146,2)</f>
        <v>Levante_y_Ceba</v>
      </c>
      <c r="E754" s="21">
        <f t="shared" si="56"/>
        <v>10100</v>
      </c>
      <c r="F754" s="17" t="str">
        <f>+IF(C754&gt;2,VLOOKUP(C754,EstructuraCostos!$A$65:$B$170,2),VLOOKUP(E754,EstructuraCostos!$A$5:$B$60,2))</f>
        <v>Manejo_de_Suelos_y_ Praderas1</v>
      </c>
      <c r="G754" s="17" t="str">
        <f>+VLOOKUP(B754,EstructuraCostos!$B$5:$C$146,2)</f>
        <v>Fumigacion Herbicida</v>
      </c>
      <c r="H754" s="58">
        <v>43553</v>
      </c>
      <c r="I754" s="17">
        <f t="shared" si="54"/>
        <v>13</v>
      </c>
      <c r="J754" s="84" t="s">
        <v>242</v>
      </c>
      <c r="K754" s="83">
        <v>4335739</v>
      </c>
      <c r="L754" s="52">
        <v>1</v>
      </c>
      <c r="M754" s="46">
        <v>34000</v>
      </c>
      <c r="N754" s="48">
        <f t="shared" si="55"/>
        <v>34000</v>
      </c>
      <c r="O754" s="45" t="s">
        <v>815</v>
      </c>
      <c r="P754" s="45" t="s">
        <v>384</v>
      </c>
      <c r="Q754" s="1" t="s">
        <v>132</v>
      </c>
      <c r="R754" s="137" t="s">
        <v>702</v>
      </c>
    </row>
    <row r="755" spans="1:18">
      <c r="A755" s="17">
        <v>46</v>
      </c>
      <c r="B755" s="135">
        <v>10104</v>
      </c>
      <c r="C755" s="17">
        <f t="shared" si="53"/>
        <v>1</v>
      </c>
      <c r="D755" s="14" t="str">
        <f>+VLOOKUP(C755,EstructuraCostos!$A$5:$B$146,2)</f>
        <v>Levante_y_Ceba</v>
      </c>
      <c r="E755" s="21">
        <f t="shared" si="56"/>
        <v>10100</v>
      </c>
      <c r="F755" s="17" t="str">
        <f>+IF(C755&gt;2,VLOOKUP(C755,EstructuraCostos!$A$65:$B$170,2),VLOOKUP(E755,EstructuraCostos!$A$5:$B$60,2))</f>
        <v>Manejo_de_Suelos_y_ Praderas1</v>
      </c>
      <c r="G755" s="17" t="str">
        <f>+VLOOKUP(B755,EstructuraCostos!$B$5:$C$146,2)</f>
        <v>Fumigacion Herbicida</v>
      </c>
      <c r="H755" s="58">
        <v>43553</v>
      </c>
      <c r="I755" s="17">
        <f t="shared" si="54"/>
        <v>13</v>
      </c>
      <c r="J755" s="1" t="s">
        <v>243</v>
      </c>
      <c r="K755" s="83">
        <v>3663605</v>
      </c>
      <c r="L755" s="52">
        <v>1</v>
      </c>
      <c r="M755" s="46">
        <v>34000</v>
      </c>
      <c r="N755" s="48">
        <f t="shared" si="55"/>
        <v>34000</v>
      </c>
      <c r="O755" s="45" t="s">
        <v>815</v>
      </c>
      <c r="P755" s="45" t="s">
        <v>384</v>
      </c>
      <c r="Q755" s="1" t="s">
        <v>132</v>
      </c>
      <c r="R755" s="137" t="s">
        <v>702</v>
      </c>
    </row>
    <row r="756" spans="1:18">
      <c r="A756" s="17">
        <v>47</v>
      </c>
      <c r="B756" s="135">
        <v>10501</v>
      </c>
      <c r="C756" s="17">
        <f t="shared" si="53"/>
        <v>1</v>
      </c>
      <c r="D756" s="14" t="str">
        <f>+VLOOKUP(C756,EstructuraCostos!$A$5:$B$146,2)</f>
        <v>Levante_y_Ceba</v>
      </c>
      <c r="E756" s="21">
        <f t="shared" si="56"/>
        <v>10500</v>
      </c>
      <c r="F756" s="17" t="str">
        <f>+IF(C756&gt;2,VLOOKUP(C756,EstructuraCostos!$A$65:$B$170,2),VLOOKUP(E756,EstructuraCostos!$A$5:$B$60,2))</f>
        <v>Movimiento_de_Ganado1</v>
      </c>
      <c r="G756" s="17" t="str">
        <f>+VLOOKUP(B756,EstructuraCostos!$B$5:$C$146,2)</f>
        <v>Manejo de Ganados</v>
      </c>
      <c r="H756" s="58">
        <v>43553</v>
      </c>
      <c r="I756" s="17">
        <f t="shared" si="54"/>
        <v>13</v>
      </c>
      <c r="J756" s="45" t="s">
        <v>245</v>
      </c>
      <c r="K756" s="51">
        <v>1023702269</v>
      </c>
      <c r="L756" s="52">
        <v>1</v>
      </c>
      <c r="M756" s="46">
        <v>38000</v>
      </c>
      <c r="N756" s="48">
        <f t="shared" si="55"/>
        <v>38000</v>
      </c>
      <c r="O756" s="45" t="s">
        <v>126</v>
      </c>
      <c r="P756" s="45" t="s">
        <v>128</v>
      </c>
    </row>
    <row r="757" spans="1:18">
      <c r="A757" s="17">
        <v>48</v>
      </c>
      <c r="B757" s="135">
        <v>10502</v>
      </c>
      <c r="C757" s="17">
        <f t="shared" si="53"/>
        <v>1</v>
      </c>
      <c r="D757" s="14" t="str">
        <f>+VLOOKUP(C757,EstructuraCostos!$A$5:$B$146,2)</f>
        <v>Levante_y_Ceba</v>
      </c>
      <c r="E757" s="21">
        <f t="shared" si="56"/>
        <v>10500</v>
      </c>
      <c r="F757" s="17" t="str">
        <f>+IF(C757&gt;2,VLOOKUP(C757,EstructuraCostos!$A$65:$B$170,2),VLOOKUP(E757,EstructuraCostos!$A$5:$B$60,2))</f>
        <v>Movimiento_de_Ganado1</v>
      </c>
      <c r="G757" s="17" t="str">
        <f>+VLOOKUP(B757,EstructuraCostos!$B$5:$C$146,2)</f>
        <v>Repartida pollinaza</v>
      </c>
      <c r="H757" s="58">
        <v>43553</v>
      </c>
      <c r="I757" s="17">
        <f t="shared" si="54"/>
        <v>13</v>
      </c>
      <c r="J757" s="45" t="s">
        <v>246</v>
      </c>
      <c r="K757" s="51">
        <v>1097399254</v>
      </c>
      <c r="L757" s="52">
        <v>1</v>
      </c>
      <c r="M757" s="46">
        <v>34000</v>
      </c>
      <c r="N757" s="48">
        <f t="shared" si="55"/>
        <v>34000</v>
      </c>
      <c r="O757" s="45" t="s">
        <v>688</v>
      </c>
      <c r="P757" s="45" t="s">
        <v>14</v>
      </c>
    </row>
    <row r="758" spans="1:18">
      <c r="A758" s="17">
        <v>49</v>
      </c>
      <c r="B758" s="135">
        <v>10501</v>
      </c>
      <c r="C758" s="17">
        <f t="shared" si="53"/>
        <v>1</v>
      </c>
      <c r="D758" s="14" t="str">
        <f>+VLOOKUP(C758,EstructuraCostos!$A$5:$B$146,2)</f>
        <v>Levante_y_Ceba</v>
      </c>
      <c r="E758" s="21">
        <f t="shared" si="56"/>
        <v>10500</v>
      </c>
      <c r="F758" s="17" t="str">
        <f>+IF(C758&gt;2,VLOOKUP(C758,EstructuraCostos!$A$65:$B$170,2),VLOOKUP(E758,EstructuraCostos!$A$5:$B$60,2))</f>
        <v>Movimiento_de_Ganado1</v>
      </c>
      <c r="G758" s="17" t="str">
        <f>+VLOOKUP(B758,EstructuraCostos!$B$5:$C$146,2)</f>
        <v>Manejo de Ganados</v>
      </c>
      <c r="H758" s="58">
        <v>43553</v>
      </c>
      <c r="I758" s="17">
        <f t="shared" si="54"/>
        <v>13</v>
      </c>
      <c r="J758" s="45" t="s">
        <v>417</v>
      </c>
      <c r="K758" s="143">
        <v>1097720182</v>
      </c>
      <c r="L758" s="52">
        <v>1</v>
      </c>
      <c r="M758" s="46">
        <v>38000</v>
      </c>
      <c r="N758" s="48">
        <f t="shared" si="55"/>
        <v>38000</v>
      </c>
      <c r="O758" s="45" t="s">
        <v>780</v>
      </c>
      <c r="P758" s="45" t="s">
        <v>128</v>
      </c>
    </row>
    <row r="759" spans="1:18">
      <c r="A759" s="17">
        <v>50</v>
      </c>
      <c r="B759" s="135">
        <v>60104</v>
      </c>
      <c r="C759" s="17">
        <f t="shared" si="53"/>
        <v>6</v>
      </c>
      <c r="D759" s="14" t="str">
        <f>+VLOOKUP(C759,EstructuraCostos!$A$5:$B$146,2)</f>
        <v>Equinos</v>
      </c>
      <c r="E759" s="21">
        <f t="shared" si="56"/>
        <v>60104</v>
      </c>
      <c r="F759" s="17" t="str">
        <f>+IF(C759&gt;2,VLOOKUP(C759,EstructuraCostos!$A$65:$B$170,2),VLOOKUP(E759,EstructuraCostos!$A$5:$B$60,2))</f>
        <v>Equinos</v>
      </c>
      <c r="G759" s="17" t="str">
        <f>+VLOOKUP(B759,EstructuraCostos!$B$5:$C$146,2)</f>
        <v>Adiestramiento</v>
      </c>
      <c r="H759" s="58">
        <v>43553</v>
      </c>
      <c r="I759" s="17">
        <f t="shared" si="54"/>
        <v>13</v>
      </c>
      <c r="J759" s="45" t="s">
        <v>749</v>
      </c>
      <c r="K759" s="294">
        <v>1097726367</v>
      </c>
      <c r="L759" s="52">
        <v>1</v>
      </c>
      <c r="M759" s="46">
        <v>34000</v>
      </c>
      <c r="N759" s="48">
        <f t="shared" si="55"/>
        <v>34000</v>
      </c>
      <c r="O759" s="45" t="s">
        <v>812</v>
      </c>
      <c r="P759" s="45" t="s">
        <v>751</v>
      </c>
    </row>
    <row r="760" spans="1:18">
      <c r="A760" s="17">
        <v>51</v>
      </c>
      <c r="B760" s="135">
        <v>90101</v>
      </c>
      <c r="C760" s="17">
        <f t="shared" si="53"/>
        <v>9</v>
      </c>
      <c r="D760" s="14" t="str">
        <f>+VLOOKUP(C760,EstructuraCostos!$A$5:$B$146,2)</f>
        <v>Hacienda</v>
      </c>
      <c r="E760" s="21">
        <f t="shared" si="56"/>
        <v>90101</v>
      </c>
      <c r="F760" s="17" t="str">
        <f>+IF(C760&gt;2,VLOOKUP(C760,EstructuraCostos!$A$65:$B$170,2),VLOOKUP(E760,EstructuraCostos!$A$5:$B$60,2))</f>
        <v>Hacienda</v>
      </c>
      <c r="G760" s="17" t="str">
        <f>+VLOOKUP(B760,EstructuraCostos!$B$5:$C$146,2)</f>
        <v>Salarios</v>
      </c>
      <c r="H760" s="58">
        <v>43553</v>
      </c>
      <c r="I760" s="17">
        <f t="shared" si="54"/>
        <v>13</v>
      </c>
      <c r="J760" s="45" t="s">
        <v>752</v>
      </c>
      <c r="K760" s="294">
        <v>52008256</v>
      </c>
      <c r="L760" s="52">
        <v>1</v>
      </c>
      <c r="M760" s="46">
        <v>34000</v>
      </c>
      <c r="N760" s="48">
        <f t="shared" si="55"/>
        <v>34000</v>
      </c>
      <c r="O760" s="45" t="s">
        <v>153</v>
      </c>
      <c r="P760" s="45" t="s">
        <v>147</v>
      </c>
    </row>
    <row r="761" spans="1:18">
      <c r="A761" s="17">
        <v>52</v>
      </c>
      <c r="B761" s="135">
        <v>50103</v>
      </c>
      <c r="C761" s="17">
        <f t="shared" si="53"/>
        <v>5</v>
      </c>
      <c r="D761" s="14" t="str">
        <f>+VLOOKUP(C761,EstructuraCostos!$A$5:$B$146,2)</f>
        <v>Generales</v>
      </c>
      <c r="E761" s="21">
        <f t="shared" si="56"/>
        <v>50103</v>
      </c>
      <c r="F761" s="17" t="str">
        <f>+IF(C761&gt;2,VLOOKUP(C761,EstructuraCostos!$A$65:$B$170,2),VLOOKUP(E761,EstructuraCostos!$A$5:$B$60,2))</f>
        <v>Generales</v>
      </c>
      <c r="G761" s="17" t="str">
        <f>+VLOOKUP(B761,EstructuraCostos!$B$5:$C$146,2)</f>
        <v xml:space="preserve">Mantenimiento Cercos </v>
      </c>
      <c r="H761" s="58">
        <v>43553</v>
      </c>
      <c r="I761" s="17">
        <f t="shared" si="54"/>
        <v>13</v>
      </c>
      <c r="J761" s="45" t="s">
        <v>791</v>
      </c>
      <c r="K761" s="271">
        <v>78730185</v>
      </c>
      <c r="L761" s="52">
        <v>1</v>
      </c>
      <c r="M761" s="46">
        <v>34000</v>
      </c>
      <c r="N761" s="48">
        <f t="shared" si="55"/>
        <v>34000</v>
      </c>
      <c r="O761" s="45" t="s">
        <v>138</v>
      </c>
      <c r="P761" s="45" t="s">
        <v>796</v>
      </c>
    </row>
    <row r="762" spans="1:18">
      <c r="A762" s="17">
        <v>53</v>
      </c>
      <c r="C762" s="17">
        <f t="shared" si="53"/>
        <v>0</v>
      </c>
      <c r="D762" s="14" t="e">
        <f>+VLOOKUP(C762,EstructuraCostos!$A$5:$B$146,2)</f>
        <v>#N/A</v>
      </c>
      <c r="E762" s="21">
        <f t="shared" si="56"/>
        <v>0</v>
      </c>
      <c r="F762" s="17" t="e">
        <f>+IF(C762&gt;2,VLOOKUP(C762,EstructuraCostos!$A$65:$B$170,2),VLOOKUP(E762,EstructuraCostos!$A$5:$B$60,2))</f>
        <v>#N/A</v>
      </c>
      <c r="G762" s="17" t="e">
        <f>+VLOOKUP(B762,EstructuraCostos!$B$5:$C$146,2)</f>
        <v>#N/A</v>
      </c>
      <c r="H762" s="58">
        <v>43553</v>
      </c>
      <c r="I762" s="17">
        <f t="shared" si="54"/>
        <v>13</v>
      </c>
      <c r="J762" s="45" t="s">
        <v>260</v>
      </c>
      <c r="K762" s="143"/>
      <c r="M762" s="186" t="s">
        <v>261</v>
      </c>
      <c r="N762" s="48"/>
      <c r="O762" s="45" t="s">
        <v>194</v>
      </c>
      <c r="P762" s="45" t="s">
        <v>814</v>
      </c>
      <c r="Q762" s="1" t="s">
        <v>132</v>
      </c>
      <c r="R762" s="137" t="s">
        <v>794</v>
      </c>
    </row>
    <row r="763" spans="1:18">
      <c r="A763" s="17">
        <v>54</v>
      </c>
      <c r="C763" s="17">
        <f t="shared" si="53"/>
        <v>0</v>
      </c>
      <c r="D763" s="14" t="e">
        <f>+VLOOKUP(C763,EstructuraCostos!$A$5:$B$146,2)</f>
        <v>#N/A</v>
      </c>
      <c r="E763" s="21">
        <f t="shared" si="56"/>
        <v>0</v>
      </c>
      <c r="F763" s="17" t="e">
        <f>+IF(C763&gt;2,VLOOKUP(C763,EstructuraCostos!$A$65:$B$170,2),VLOOKUP(E763,EstructuraCostos!$A$5:$B$60,2))</f>
        <v>#N/A</v>
      </c>
      <c r="G763" s="17" t="e">
        <f>+VLOOKUP(B763,EstructuraCostos!$B$5:$C$146,2)</f>
        <v>#N/A</v>
      </c>
      <c r="H763" s="58">
        <v>43553</v>
      </c>
      <c r="I763" s="17">
        <f t="shared" si="54"/>
        <v>13</v>
      </c>
      <c r="J763" s="45" t="s">
        <v>260</v>
      </c>
      <c r="K763" s="143"/>
      <c r="M763" s="186" t="s">
        <v>261</v>
      </c>
      <c r="N763" s="48"/>
      <c r="O763" s="45" t="s">
        <v>815</v>
      </c>
      <c r="P763" s="45" t="s">
        <v>384</v>
      </c>
      <c r="Q763" s="1" t="s">
        <v>132</v>
      </c>
      <c r="R763" s="137" t="s">
        <v>702</v>
      </c>
    </row>
    <row r="764" spans="1:18">
      <c r="A764" s="17">
        <v>55</v>
      </c>
      <c r="B764" s="135">
        <v>10103</v>
      </c>
      <c r="C764" s="17">
        <f t="shared" si="53"/>
        <v>1</v>
      </c>
      <c r="D764" s="14" t="str">
        <f>+VLOOKUP(C764,EstructuraCostos!$A$5:$B$146,2)</f>
        <v>Levante_y_Ceba</v>
      </c>
      <c r="E764" s="21">
        <f t="shared" si="56"/>
        <v>10100</v>
      </c>
      <c r="F764" s="17" t="str">
        <f>+IF(C764&gt;2,VLOOKUP(C764,EstructuraCostos!$A$65:$B$170,2),VLOOKUP(E764,EstructuraCostos!$A$5:$B$60,2))</f>
        <v>Manejo_de_Suelos_y_ Praderas1</v>
      </c>
      <c r="G764" s="17" t="str">
        <f>+VLOOKUP(B764,EstructuraCostos!$B$5:$C$146,2)</f>
        <v>Fertilizacion, correctivos</v>
      </c>
      <c r="H764" s="58">
        <v>43554</v>
      </c>
      <c r="I764" s="17">
        <f t="shared" si="54"/>
        <v>13</v>
      </c>
      <c r="J764" s="84" t="s">
        <v>241</v>
      </c>
      <c r="K764" s="143">
        <v>4736932</v>
      </c>
      <c r="L764" s="52">
        <v>1</v>
      </c>
      <c r="M764" s="46">
        <v>34000</v>
      </c>
      <c r="N764" s="48">
        <f t="shared" si="55"/>
        <v>34000</v>
      </c>
      <c r="O764" s="45" t="s">
        <v>819</v>
      </c>
      <c r="P764" s="45" t="s">
        <v>127</v>
      </c>
      <c r="Q764" s="1" t="s">
        <v>130</v>
      </c>
      <c r="R764" s="137" t="s">
        <v>816</v>
      </c>
    </row>
    <row r="765" spans="1:18">
      <c r="A765" s="17">
        <v>56</v>
      </c>
      <c r="B765" s="135">
        <v>10104</v>
      </c>
      <c r="C765" s="17">
        <f t="shared" si="53"/>
        <v>1</v>
      </c>
      <c r="D765" s="14" t="str">
        <f>+VLOOKUP(C765,EstructuraCostos!$A$5:$B$146,2)</f>
        <v>Levante_y_Ceba</v>
      </c>
      <c r="E765" s="21">
        <f t="shared" si="56"/>
        <v>10100</v>
      </c>
      <c r="F765" s="17" t="str">
        <f>+IF(C765&gt;2,VLOOKUP(C765,EstructuraCostos!$A$65:$B$170,2),VLOOKUP(E765,EstructuraCostos!$A$5:$B$60,2))</f>
        <v>Manejo_de_Suelos_y_ Praderas1</v>
      </c>
      <c r="G765" s="17" t="str">
        <f>+VLOOKUP(B765,EstructuraCostos!$B$5:$C$146,2)</f>
        <v>Fumigacion Herbicida</v>
      </c>
      <c r="H765" s="58">
        <v>43554</v>
      </c>
      <c r="I765" s="17">
        <f t="shared" si="54"/>
        <v>13</v>
      </c>
      <c r="J765" s="84" t="s">
        <v>242</v>
      </c>
      <c r="K765" s="83">
        <v>4335739</v>
      </c>
      <c r="L765" s="52">
        <v>1</v>
      </c>
      <c r="M765" s="46">
        <v>34000</v>
      </c>
      <c r="N765" s="48">
        <f t="shared" si="55"/>
        <v>34000</v>
      </c>
      <c r="O765" s="45" t="s">
        <v>194</v>
      </c>
      <c r="P765" s="45" t="s">
        <v>817</v>
      </c>
      <c r="Q765" s="1" t="s">
        <v>132</v>
      </c>
      <c r="R765" s="137" t="s">
        <v>788</v>
      </c>
    </row>
    <row r="766" spans="1:18">
      <c r="A766" s="17">
        <v>57</v>
      </c>
      <c r="B766" s="135">
        <v>10104</v>
      </c>
      <c r="C766" s="17">
        <f t="shared" si="53"/>
        <v>1</v>
      </c>
      <c r="D766" s="14" t="str">
        <f>+VLOOKUP(C766,EstructuraCostos!$A$5:$B$146,2)</f>
        <v>Levante_y_Ceba</v>
      </c>
      <c r="E766" s="21">
        <f t="shared" si="56"/>
        <v>10100</v>
      </c>
      <c r="F766" s="17" t="str">
        <f>+IF(C766&gt;2,VLOOKUP(C766,EstructuraCostos!$A$65:$B$170,2),VLOOKUP(E766,EstructuraCostos!$A$5:$B$60,2))</f>
        <v>Manejo_de_Suelos_y_ Praderas1</v>
      </c>
      <c r="G766" s="17" t="str">
        <f>+VLOOKUP(B766,EstructuraCostos!$B$5:$C$146,2)</f>
        <v>Fumigacion Herbicida</v>
      </c>
      <c r="H766" s="58">
        <v>43554</v>
      </c>
      <c r="I766" s="17">
        <f t="shared" si="54"/>
        <v>13</v>
      </c>
      <c r="J766" s="1" t="s">
        <v>243</v>
      </c>
      <c r="K766" s="83">
        <v>3663605</v>
      </c>
      <c r="L766" s="52">
        <v>1</v>
      </c>
      <c r="M766" s="46">
        <v>34000</v>
      </c>
      <c r="N766" s="48">
        <f t="shared" si="55"/>
        <v>34000</v>
      </c>
      <c r="O766" s="45" t="s">
        <v>194</v>
      </c>
      <c r="P766" s="45" t="s">
        <v>817</v>
      </c>
      <c r="Q766" s="1" t="s">
        <v>132</v>
      </c>
      <c r="R766" s="137" t="s">
        <v>788</v>
      </c>
    </row>
    <row r="767" spans="1:18">
      <c r="A767" s="17">
        <v>58</v>
      </c>
      <c r="B767" s="135">
        <v>10501</v>
      </c>
      <c r="C767" s="17">
        <f t="shared" si="53"/>
        <v>1</v>
      </c>
      <c r="D767" s="14" t="str">
        <f>+VLOOKUP(C767,EstructuraCostos!$A$5:$B$146,2)</f>
        <v>Levante_y_Ceba</v>
      </c>
      <c r="E767" s="21">
        <f t="shared" si="56"/>
        <v>10500</v>
      </c>
      <c r="F767" s="17" t="str">
        <f>+IF(C767&gt;2,VLOOKUP(C767,EstructuraCostos!$A$65:$B$170,2),VLOOKUP(E767,EstructuraCostos!$A$5:$B$60,2))</f>
        <v>Movimiento_de_Ganado1</v>
      </c>
      <c r="G767" s="17" t="str">
        <f>+VLOOKUP(B767,EstructuraCostos!$B$5:$C$146,2)</f>
        <v>Manejo de Ganados</v>
      </c>
      <c r="H767" s="58">
        <v>43554</v>
      </c>
      <c r="I767" s="17">
        <f t="shared" si="54"/>
        <v>13</v>
      </c>
      <c r="J767" s="45" t="s">
        <v>245</v>
      </c>
      <c r="K767" s="51">
        <v>1023702269</v>
      </c>
      <c r="L767" s="52">
        <v>1</v>
      </c>
      <c r="M767" s="46">
        <v>38000</v>
      </c>
      <c r="N767" s="48">
        <f t="shared" si="55"/>
        <v>38000</v>
      </c>
      <c r="O767" s="45" t="s">
        <v>126</v>
      </c>
      <c r="P767" s="45" t="s">
        <v>128</v>
      </c>
    </row>
    <row r="768" spans="1:18">
      <c r="A768" s="17">
        <v>59</v>
      </c>
      <c r="B768" s="135">
        <v>30101</v>
      </c>
      <c r="C768" s="17">
        <f t="shared" si="53"/>
        <v>3</v>
      </c>
      <c r="D768" s="14" t="str">
        <f>+VLOOKUP(C768,EstructuraCostos!$A$5:$B$146,2)</f>
        <v>Levante_y_Ceba</v>
      </c>
      <c r="E768" s="21">
        <f t="shared" si="56"/>
        <v>30101</v>
      </c>
      <c r="F768" s="17" t="str">
        <f>+IF(C768&gt;2,VLOOKUP(C768,EstructuraCostos!$A$65:$B$170,2),VLOOKUP(E768,EstructuraCostos!$A$5:$B$60,2))</f>
        <v>Guadua</v>
      </c>
      <c r="G768" s="17" t="str">
        <f>+VLOOKUP(B768,EstructuraCostos!$B$5:$C$146,2)</f>
        <v>Manejo_de_Guaduales_Desorille</v>
      </c>
      <c r="H768" s="58">
        <v>43554</v>
      </c>
      <c r="I768" s="17">
        <f t="shared" si="54"/>
        <v>13</v>
      </c>
      <c r="J768" s="45" t="s">
        <v>246</v>
      </c>
      <c r="K768" s="51">
        <v>1097399254</v>
      </c>
      <c r="L768" s="52">
        <v>1</v>
      </c>
      <c r="M768" s="46">
        <v>34000</v>
      </c>
      <c r="N768" s="48">
        <f t="shared" si="55"/>
        <v>34000</v>
      </c>
      <c r="O768" s="45" t="s">
        <v>779</v>
      </c>
      <c r="P768" s="45" t="s">
        <v>147</v>
      </c>
    </row>
    <row r="769" spans="1:18">
      <c r="A769" s="17">
        <v>60</v>
      </c>
      <c r="B769" s="135">
        <v>10501</v>
      </c>
      <c r="C769" s="17">
        <f t="shared" si="53"/>
        <v>1</v>
      </c>
      <c r="D769" s="14" t="str">
        <f>+VLOOKUP(C769,EstructuraCostos!$A$5:$B$146,2)</f>
        <v>Levante_y_Ceba</v>
      </c>
      <c r="E769" s="21">
        <f t="shared" si="56"/>
        <v>10500</v>
      </c>
      <c r="F769" s="17" t="str">
        <f>+IF(C769&gt;2,VLOOKUP(C769,EstructuraCostos!$A$65:$B$170,2),VLOOKUP(E769,EstructuraCostos!$A$5:$B$60,2))</f>
        <v>Movimiento_de_Ganado1</v>
      </c>
      <c r="G769" s="17" t="str">
        <f>+VLOOKUP(B769,EstructuraCostos!$B$5:$C$146,2)</f>
        <v>Manejo de Ganados</v>
      </c>
      <c r="H769" s="58">
        <v>43554</v>
      </c>
      <c r="I769" s="17">
        <f t="shared" si="54"/>
        <v>13</v>
      </c>
      <c r="J769" s="45" t="s">
        <v>417</v>
      </c>
      <c r="K769" s="143">
        <v>1097720182</v>
      </c>
      <c r="L769" s="52">
        <v>1</v>
      </c>
      <c r="M769" s="46">
        <v>38000</v>
      </c>
      <c r="N769" s="48">
        <f t="shared" si="55"/>
        <v>38000</v>
      </c>
      <c r="O769" s="45" t="s">
        <v>125</v>
      </c>
      <c r="P769" s="45" t="s">
        <v>128</v>
      </c>
    </row>
    <row r="770" spans="1:18">
      <c r="A770" s="17">
        <v>61</v>
      </c>
      <c r="B770" s="135">
        <v>60104</v>
      </c>
      <c r="C770" s="17">
        <f t="shared" si="53"/>
        <v>6</v>
      </c>
      <c r="D770" s="14" t="str">
        <f>+VLOOKUP(C770,EstructuraCostos!$A$5:$B$146,2)</f>
        <v>Equinos</v>
      </c>
      <c r="E770" s="21">
        <f t="shared" si="56"/>
        <v>60104</v>
      </c>
      <c r="F770" s="17" t="str">
        <f>+IF(C770&gt;2,VLOOKUP(C770,EstructuraCostos!$A$65:$B$170,2),VLOOKUP(E770,EstructuraCostos!$A$5:$B$60,2))</f>
        <v>Equinos</v>
      </c>
      <c r="G770" s="17" t="str">
        <f>+VLOOKUP(B770,EstructuraCostos!$B$5:$C$146,2)</f>
        <v>Adiestramiento</v>
      </c>
      <c r="H770" s="58">
        <v>43554</v>
      </c>
      <c r="I770" s="17">
        <f t="shared" si="54"/>
        <v>13</v>
      </c>
      <c r="J770" s="45" t="s">
        <v>749</v>
      </c>
      <c r="K770" s="294">
        <v>1097726367</v>
      </c>
      <c r="L770" s="52">
        <v>1</v>
      </c>
      <c r="M770" s="46">
        <v>34000</v>
      </c>
      <c r="N770" s="48">
        <f t="shared" si="55"/>
        <v>34000</v>
      </c>
      <c r="O770" s="45" t="s">
        <v>750</v>
      </c>
      <c r="P770" s="45" t="s">
        <v>751</v>
      </c>
    </row>
    <row r="771" spans="1:18">
      <c r="A771" s="17">
        <v>62</v>
      </c>
      <c r="B771" s="135">
        <v>90101</v>
      </c>
      <c r="C771" s="17">
        <f t="shared" si="53"/>
        <v>9</v>
      </c>
      <c r="D771" s="14" t="str">
        <f>+VLOOKUP(C771,EstructuraCostos!$A$5:$B$146,2)</f>
        <v>Hacienda</v>
      </c>
      <c r="E771" s="21">
        <f t="shared" si="56"/>
        <v>90101</v>
      </c>
      <c r="F771" s="17" t="str">
        <f>+IF(C771&gt;2,VLOOKUP(C771,EstructuraCostos!$A$65:$B$170,2),VLOOKUP(E771,EstructuraCostos!$A$5:$B$60,2))</f>
        <v>Hacienda</v>
      </c>
      <c r="G771" s="17" t="str">
        <f>+VLOOKUP(B771,EstructuraCostos!$B$5:$C$146,2)</f>
        <v>Salarios</v>
      </c>
      <c r="H771" s="58">
        <v>43554</v>
      </c>
      <c r="I771" s="17">
        <f t="shared" si="54"/>
        <v>13</v>
      </c>
      <c r="J771" s="45" t="s">
        <v>752</v>
      </c>
      <c r="K771" s="294">
        <v>52008256</v>
      </c>
      <c r="L771" s="52">
        <v>1</v>
      </c>
      <c r="M771" s="46">
        <v>34000</v>
      </c>
      <c r="N771" s="48">
        <f t="shared" si="55"/>
        <v>34000</v>
      </c>
      <c r="O771" s="45" t="s">
        <v>153</v>
      </c>
      <c r="P771" s="45" t="s">
        <v>147</v>
      </c>
    </row>
    <row r="772" spans="1:18">
      <c r="A772" s="17">
        <v>63</v>
      </c>
      <c r="B772" s="135">
        <v>50103</v>
      </c>
      <c r="C772" s="17">
        <f t="shared" si="53"/>
        <v>5</v>
      </c>
      <c r="D772" s="14" t="str">
        <f>+VLOOKUP(C772,EstructuraCostos!$A$5:$B$146,2)</f>
        <v>Generales</v>
      </c>
      <c r="E772" s="21">
        <f t="shared" si="56"/>
        <v>50103</v>
      </c>
      <c r="F772" s="17" t="str">
        <f>+IF(C772&gt;2,VLOOKUP(C772,EstructuraCostos!$A$65:$B$170,2),VLOOKUP(E772,EstructuraCostos!$A$5:$B$60,2))</f>
        <v>Generales</v>
      </c>
      <c r="G772" s="17" t="str">
        <f>+VLOOKUP(B772,EstructuraCostos!$B$5:$C$146,2)</f>
        <v xml:space="preserve">Mantenimiento Cercos </v>
      </c>
      <c r="H772" s="58">
        <v>43554</v>
      </c>
      <c r="I772" s="17">
        <f t="shared" si="54"/>
        <v>13</v>
      </c>
      <c r="J772" s="45" t="s">
        <v>791</v>
      </c>
      <c r="K772" s="271">
        <v>78730185</v>
      </c>
      <c r="L772" s="52">
        <v>1</v>
      </c>
      <c r="M772" s="46">
        <v>34000</v>
      </c>
      <c r="N772" s="48">
        <f t="shared" si="55"/>
        <v>34000</v>
      </c>
      <c r="O772" s="45" t="s">
        <v>818</v>
      </c>
      <c r="P772" s="45" t="s">
        <v>585</v>
      </c>
    </row>
    <row r="773" spans="1:18">
      <c r="A773" s="17">
        <v>64</v>
      </c>
      <c r="B773" s="135">
        <v>10501</v>
      </c>
      <c r="C773" s="17">
        <f t="shared" si="53"/>
        <v>1</v>
      </c>
      <c r="E773" s="21">
        <f t="shared" si="56"/>
        <v>10500</v>
      </c>
      <c r="F773" s="17"/>
      <c r="G773" s="17" t="str">
        <f>+VLOOKUP(B773,EstructuraCostos!$B$5:$C$146,2)</f>
        <v>Manejo de Ganados</v>
      </c>
      <c r="H773" s="58">
        <v>43554</v>
      </c>
      <c r="I773" s="17">
        <f>+WEEKNUM(H773,2)</f>
        <v>13</v>
      </c>
      <c r="J773" s="45" t="s">
        <v>245</v>
      </c>
      <c r="K773" s="51">
        <v>1023702269</v>
      </c>
      <c r="L773" s="52">
        <v>1</v>
      </c>
      <c r="M773" s="46">
        <v>18000</v>
      </c>
      <c r="N773" s="48">
        <f t="shared" si="55"/>
        <v>18000</v>
      </c>
      <c r="O773" s="45" t="s">
        <v>842</v>
      </c>
      <c r="P773" s="45" t="s">
        <v>128</v>
      </c>
    </row>
    <row r="774" spans="1:18">
      <c r="A774" s="17">
        <v>65</v>
      </c>
      <c r="B774" s="135">
        <v>10501</v>
      </c>
      <c r="C774" s="17">
        <f t="shared" si="53"/>
        <v>1</v>
      </c>
      <c r="E774" s="21">
        <f t="shared" si="56"/>
        <v>10500</v>
      </c>
      <c r="F774" s="17"/>
      <c r="G774" s="17" t="str">
        <f>+VLOOKUP(B774,EstructuraCostos!$B$5:$C$146,2)</f>
        <v>Manejo de Ganados</v>
      </c>
      <c r="H774" s="58">
        <v>43554</v>
      </c>
      <c r="I774" s="17">
        <f>+WEEKNUM(H774,2)</f>
        <v>13</v>
      </c>
      <c r="J774" s="45" t="s">
        <v>246</v>
      </c>
      <c r="K774" s="51">
        <v>1097399254</v>
      </c>
      <c r="L774" s="52">
        <v>1</v>
      </c>
      <c r="M774" s="46">
        <v>18000</v>
      </c>
      <c r="N774" s="48">
        <f t="shared" si="55"/>
        <v>18000</v>
      </c>
      <c r="O774" s="45" t="s">
        <v>842</v>
      </c>
      <c r="P774" s="45" t="s">
        <v>137</v>
      </c>
    </row>
    <row r="775" spans="1:18">
      <c r="A775" s="17">
        <v>66</v>
      </c>
      <c r="B775" s="135">
        <v>10501</v>
      </c>
      <c r="C775" s="17"/>
      <c r="F775" s="17"/>
      <c r="G775" s="17" t="str">
        <f>+VLOOKUP(B775,EstructuraCostos!$B$5:$C$146,2)</f>
        <v>Manejo de Ganados</v>
      </c>
      <c r="H775" s="58">
        <v>43554</v>
      </c>
      <c r="I775" s="17">
        <f>+WEEKNUM(H775,2)</f>
        <v>13</v>
      </c>
      <c r="J775" s="45" t="s">
        <v>749</v>
      </c>
      <c r="K775" s="294">
        <v>1097726367</v>
      </c>
      <c r="L775" s="52">
        <v>1</v>
      </c>
      <c r="M775" s="46">
        <v>18000</v>
      </c>
      <c r="N775" s="48">
        <f t="shared" si="55"/>
        <v>18000</v>
      </c>
      <c r="O775" s="45" t="s">
        <v>842</v>
      </c>
      <c r="P775" s="45" t="s">
        <v>137</v>
      </c>
    </row>
    <row r="776" spans="1:18">
      <c r="A776" s="17">
        <v>67</v>
      </c>
      <c r="C776" s="17"/>
      <c r="F776" s="17"/>
      <c r="G776" s="17" t="e">
        <f>+VLOOKUP(B776,EstructuraCostos!$B$5:$C$146,2)</f>
        <v>#N/A</v>
      </c>
      <c r="H776" s="58">
        <v>43554</v>
      </c>
      <c r="I776" s="17">
        <f>+WEEKNUM(H776,2)</f>
        <v>13</v>
      </c>
      <c r="J776" s="45" t="s">
        <v>289</v>
      </c>
      <c r="K776" s="294"/>
      <c r="L776" s="52">
        <v>22</v>
      </c>
      <c r="M776" s="186" t="s">
        <v>124</v>
      </c>
      <c r="N776" s="48"/>
      <c r="O776" s="45" t="s">
        <v>768</v>
      </c>
      <c r="P776" s="45" t="s">
        <v>177</v>
      </c>
    </row>
    <row r="777" spans="1:18">
      <c r="A777" s="17">
        <v>68</v>
      </c>
      <c r="C777" s="17">
        <f t="shared" si="53"/>
        <v>0</v>
      </c>
      <c r="D777" s="14" t="e">
        <f>+VLOOKUP(C777,EstructuraCostos!$A$5:$B$146,2)</f>
        <v>#N/A</v>
      </c>
      <c r="E777" s="21">
        <f t="shared" si="56"/>
        <v>0</v>
      </c>
      <c r="F777" s="17" t="e">
        <f>+IF(C777&gt;2,VLOOKUP(C777,EstructuraCostos!$A$65:$B$170,2),VLOOKUP(E777,EstructuraCostos!$A$5:$B$60,2))</f>
        <v>#N/A</v>
      </c>
      <c r="G777" s="17" t="e">
        <f>+VLOOKUP(B777,EstructuraCostos!$B$5:$C$146,2)</f>
        <v>#N/A</v>
      </c>
      <c r="H777" s="58">
        <v>43554</v>
      </c>
      <c r="I777" s="17">
        <f t="shared" si="54"/>
        <v>13</v>
      </c>
      <c r="J777" s="45" t="s">
        <v>260</v>
      </c>
      <c r="K777" s="143"/>
      <c r="M777" s="186" t="s">
        <v>261</v>
      </c>
      <c r="N777" s="48"/>
      <c r="O777" s="45" t="s">
        <v>819</v>
      </c>
      <c r="P777" s="45" t="s">
        <v>127</v>
      </c>
      <c r="Q777" s="1" t="s">
        <v>130</v>
      </c>
      <c r="R777" s="137" t="s">
        <v>816</v>
      </c>
    </row>
    <row r="778" spans="1:18">
      <c r="A778" s="17">
        <v>69</v>
      </c>
      <c r="C778" s="17">
        <f t="shared" si="53"/>
        <v>0</v>
      </c>
      <c r="D778" s="14" t="e">
        <f>+VLOOKUP(C778,EstructuraCostos!$A$5:$B$146,2)</f>
        <v>#N/A</v>
      </c>
      <c r="E778" s="21">
        <f t="shared" si="56"/>
        <v>0</v>
      </c>
      <c r="F778" s="17" t="e">
        <f>+IF(C778&gt;2,VLOOKUP(C778,EstructuraCostos!$A$65:$B$170,2),VLOOKUP(E778,EstructuraCostos!$A$5:$B$60,2))</f>
        <v>#N/A</v>
      </c>
      <c r="G778" s="17" t="e">
        <f>+VLOOKUP(B778,EstructuraCostos!$B$5:$C$146,2)</f>
        <v>#N/A</v>
      </c>
      <c r="H778" s="58">
        <v>43554</v>
      </c>
      <c r="I778" s="17">
        <f t="shared" si="54"/>
        <v>13</v>
      </c>
      <c r="J778" s="45" t="s">
        <v>260</v>
      </c>
      <c r="K778" s="143"/>
      <c r="M778" s="186" t="s">
        <v>261</v>
      </c>
      <c r="N778" s="48"/>
      <c r="O778" s="45" t="s">
        <v>194</v>
      </c>
      <c r="P778" s="45" t="s">
        <v>817</v>
      </c>
      <c r="Q778" s="1" t="s">
        <v>132</v>
      </c>
      <c r="R778" s="137" t="s">
        <v>788</v>
      </c>
    </row>
    <row r="779" spans="1:18">
      <c r="A779" s="17">
        <v>70</v>
      </c>
      <c r="B779" s="135">
        <v>10501</v>
      </c>
      <c r="C779" s="17">
        <f t="shared" si="53"/>
        <v>1</v>
      </c>
      <c r="D779" s="14" t="str">
        <f>+VLOOKUP(C779,EstructuraCostos!$A$5:$B$146,2)</f>
        <v>Levante_y_Ceba</v>
      </c>
      <c r="E779" s="21">
        <f t="shared" si="56"/>
        <v>10500</v>
      </c>
      <c r="F779" s="17" t="str">
        <f>+IF(C779&gt;2,VLOOKUP(C779,EstructuraCostos!$A$65:$B$170,2),VLOOKUP(E779,EstructuraCostos!$A$5:$B$60,2))</f>
        <v>Movimiento_de_Ganado1</v>
      </c>
      <c r="G779" s="17" t="str">
        <f>+VLOOKUP(B779,EstructuraCostos!$B$5:$C$146,2)</f>
        <v>Manejo de Ganados</v>
      </c>
      <c r="H779" s="58">
        <v>43555</v>
      </c>
      <c r="I779" s="17">
        <f t="shared" si="54"/>
        <v>13</v>
      </c>
      <c r="J779" s="45" t="s">
        <v>749</v>
      </c>
      <c r="K779" s="294">
        <v>1097726367</v>
      </c>
      <c r="L779" s="52">
        <v>0.5</v>
      </c>
      <c r="M779" s="46">
        <v>36000</v>
      </c>
      <c r="N779" s="48">
        <f t="shared" si="55"/>
        <v>18000</v>
      </c>
      <c r="O779" s="45" t="s">
        <v>780</v>
      </c>
      <c r="P779" s="45" t="s">
        <v>128</v>
      </c>
    </row>
    <row r="780" spans="1:18">
      <c r="A780" s="17">
        <v>71</v>
      </c>
      <c r="B780" s="135">
        <v>10501</v>
      </c>
      <c r="C780" s="17">
        <f>ROUND(B780/10000,0)</f>
        <v>1</v>
      </c>
      <c r="D780" s="14" t="str">
        <f>+VLOOKUP(C780,EstructuraCostos!$A$5:$B$146,2)</f>
        <v>Levante_y_Ceba</v>
      </c>
      <c r="E780" s="21">
        <f>IF(C780&gt;2,ROUND(B780/1,0),ROUND(B780/10,0)*10)</f>
        <v>10500</v>
      </c>
      <c r="F780" s="17" t="str">
        <f>+IF(C780&gt;2,VLOOKUP(C780,EstructuraCostos!$A$65:$B$170,2),VLOOKUP(E780,EstructuraCostos!$A$5:$B$60,2))</f>
        <v>Movimiento_de_Ganado1</v>
      </c>
      <c r="G780" s="17" t="str">
        <f>+VLOOKUP(B780,EstructuraCostos!$B$5:$C$146,2)</f>
        <v>Manejo de Ganados</v>
      </c>
      <c r="H780" s="58">
        <v>43555</v>
      </c>
      <c r="I780" s="17">
        <f>+WEEKNUM(H780,2)</f>
        <v>13</v>
      </c>
      <c r="J780" s="45" t="s">
        <v>245</v>
      </c>
      <c r="K780" s="51">
        <v>1023702269</v>
      </c>
      <c r="L780" s="52">
        <v>0.5</v>
      </c>
      <c r="M780" s="46">
        <v>36000</v>
      </c>
      <c r="N780" s="48">
        <f t="shared" si="55"/>
        <v>18000</v>
      </c>
      <c r="O780" s="45" t="s">
        <v>843</v>
      </c>
      <c r="P780" s="45" t="s">
        <v>128</v>
      </c>
    </row>
    <row r="781" spans="1:18">
      <c r="A781" s="17">
        <v>72</v>
      </c>
      <c r="B781" s="135">
        <v>10501</v>
      </c>
      <c r="C781" s="17">
        <f>ROUND(B781/10000,0)</f>
        <v>1</v>
      </c>
      <c r="D781" s="14" t="str">
        <f>+VLOOKUP(C781,EstructuraCostos!$A$5:$B$146,2)</f>
        <v>Levante_y_Ceba</v>
      </c>
      <c r="E781" s="21">
        <f>IF(C781&gt;2,ROUND(B781/1,0),ROUND(B781/10,0)*10)</f>
        <v>10500</v>
      </c>
      <c r="F781" s="17" t="str">
        <f>+IF(C781&gt;2,VLOOKUP(C781,EstructuraCostos!$A$65:$B$170,2),VLOOKUP(E781,EstructuraCostos!$A$5:$B$60,2))</f>
        <v>Movimiento_de_Ganado1</v>
      </c>
      <c r="G781" s="17" t="str">
        <f>+VLOOKUP(B781,EstructuraCostos!$B$5:$C$146,2)</f>
        <v>Manejo de Ganados</v>
      </c>
      <c r="H781" s="58">
        <v>43555</v>
      </c>
      <c r="I781" s="17">
        <f>+WEEKNUM(H781,2)</f>
        <v>13</v>
      </c>
      <c r="J781" s="45" t="s">
        <v>246</v>
      </c>
      <c r="K781" s="51">
        <v>1097399254</v>
      </c>
      <c r="L781" s="52">
        <v>0.5</v>
      </c>
      <c r="M781" s="46">
        <v>36000</v>
      </c>
      <c r="N781" s="48">
        <f t="shared" si="55"/>
        <v>18000</v>
      </c>
      <c r="O781" s="45" t="s">
        <v>843</v>
      </c>
      <c r="P781" s="45" t="s">
        <v>137</v>
      </c>
    </row>
    <row r="782" spans="1:18">
      <c r="A782" s="17">
        <v>3</v>
      </c>
      <c r="B782" s="135">
        <v>10101</v>
      </c>
      <c r="C782" s="17">
        <f t="shared" si="53"/>
        <v>1</v>
      </c>
      <c r="D782" s="14" t="str">
        <f>+VLOOKUP(C782,EstructuraCostos!$A$5:$B$146,2)</f>
        <v>Levante_y_Ceba</v>
      </c>
      <c r="E782" s="21">
        <f t="shared" si="56"/>
        <v>10100</v>
      </c>
      <c r="F782" s="17" t="str">
        <f>+IF(C782&gt;2,VLOOKUP(C782,EstructuraCostos!$A$65:$B$170,2),VLOOKUP(E782,EstructuraCostos!$A$5:$B$60,2))</f>
        <v>Manejo_de_Suelos_y_ Praderas1</v>
      </c>
      <c r="G782" s="17" t="str">
        <f>+VLOOKUP(B782,EstructuraCostos!$B$5:$C$146,2)</f>
        <v>Fumigacion Matamalezas</v>
      </c>
      <c r="H782" s="58">
        <v>43556</v>
      </c>
      <c r="I782" s="17">
        <f t="shared" si="54"/>
        <v>14</v>
      </c>
      <c r="J782" s="84" t="s">
        <v>241</v>
      </c>
      <c r="K782" s="143">
        <v>4736932</v>
      </c>
      <c r="L782" s="52">
        <v>1</v>
      </c>
      <c r="M782" s="46">
        <v>34000</v>
      </c>
      <c r="N782" s="48">
        <f t="shared" si="55"/>
        <v>34000</v>
      </c>
      <c r="O782" s="45" t="s">
        <v>176</v>
      </c>
      <c r="P782" s="45" t="s">
        <v>844</v>
      </c>
      <c r="Q782" s="1" t="s">
        <v>130</v>
      </c>
      <c r="R782" s="137" t="s">
        <v>131</v>
      </c>
    </row>
    <row r="783" spans="1:18">
      <c r="A783" s="17">
        <v>4</v>
      </c>
      <c r="B783" s="135">
        <v>10104</v>
      </c>
      <c r="C783" s="17">
        <f t="shared" si="53"/>
        <v>1</v>
      </c>
      <c r="D783" s="14" t="str">
        <f>+VLOOKUP(C783,EstructuraCostos!$A$5:$B$146,2)</f>
        <v>Levante_y_Ceba</v>
      </c>
      <c r="E783" s="21">
        <f t="shared" si="56"/>
        <v>10100</v>
      </c>
      <c r="F783" s="17" t="str">
        <f>+IF(C783&gt;2,VLOOKUP(C783,EstructuraCostos!$A$65:$B$170,2),VLOOKUP(E783,EstructuraCostos!$A$5:$B$60,2))</f>
        <v>Manejo_de_Suelos_y_ Praderas1</v>
      </c>
      <c r="G783" s="17" t="str">
        <f>+VLOOKUP(B783,EstructuraCostos!$B$5:$C$146,2)</f>
        <v>Fumigacion Herbicida</v>
      </c>
      <c r="H783" s="58">
        <v>43556</v>
      </c>
      <c r="I783" s="17">
        <f t="shared" si="54"/>
        <v>14</v>
      </c>
      <c r="J783" s="84" t="s">
        <v>242</v>
      </c>
      <c r="K783" s="83">
        <v>4335739</v>
      </c>
      <c r="L783" s="52">
        <v>1</v>
      </c>
      <c r="M783" s="46">
        <v>34000</v>
      </c>
      <c r="N783" s="48">
        <f t="shared" si="55"/>
        <v>34000</v>
      </c>
      <c r="O783" s="45" t="s">
        <v>815</v>
      </c>
      <c r="P783" s="45" t="s">
        <v>848</v>
      </c>
      <c r="Q783" s="1" t="s">
        <v>132</v>
      </c>
      <c r="R783" s="137" t="s">
        <v>849</v>
      </c>
    </row>
    <row r="784" spans="1:18">
      <c r="A784" s="17">
        <v>5</v>
      </c>
      <c r="B784" s="135">
        <v>50103</v>
      </c>
      <c r="C784" s="17">
        <f t="shared" si="53"/>
        <v>5</v>
      </c>
      <c r="D784" s="14" t="str">
        <f>+VLOOKUP(C784,EstructuraCostos!$A$5:$B$146,2)</f>
        <v>Generales</v>
      </c>
      <c r="E784" s="21">
        <f t="shared" si="56"/>
        <v>50103</v>
      </c>
      <c r="F784" s="17" t="str">
        <f>+IF(C784&gt;2,VLOOKUP(C784,EstructuraCostos!$A$65:$B$170,2),VLOOKUP(E784,EstructuraCostos!$A$5:$B$60,2))</f>
        <v>Generales</v>
      </c>
      <c r="G784" s="17" t="str">
        <f>+VLOOKUP(B784,EstructuraCostos!$B$5:$C$146,2)</f>
        <v xml:space="preserve">Mantenimiento Cercos </v>
      </c>
      <c r="H784" s="58">
        <v>43556</v>
      </c>
      <c r="I784" s="17">
        <f t="shared" si="54"/>
        <v>14</v>
      </c>
      <c r="J784" s="1" t="s">
        <v>243</v>
      </c>
      <c r="K784" s="83">
        <v>3663605</v>
      </c>
      <c r="L784" s="52">
        <v>1</v>
      </c>
      <c r="M784" s="46">
        <v>34000</v>
      </c>
      <c r="N784" s="48">
        <f t="shared" si="55"/>
        <v>34000</v>
      </c>
      <c r="O784" s="45" t="s">
        <v>138</v>
      </c>
      <c r="P784" s="45" t="s">
        <v>593</v>
      </c>
      <c r="Q784" s="1" t="s">
        <v>845</v>
      </c>
    </row>
    <row r="785" spans="1:18">
      <c r="A785" s="17">
        <v>6</v>
      </c>
      <c r="B785" s="135">
        <v>10501</v>
      </c>
      <c r="C785" s="17">
        <f t="shared" si="53"/>
        <v>1</v>
      </c>
      <c r="D785" s="14" t="str">
        <f>+VLOOKUP(C785,EstructuraCostos!$A$5:$B$146,2)</f>
        <v>Levante_y_Ceba</v>
      </c>
      <c r="E785" s="21">
        <f t="shared" si="56"/>
        <v>10500</v>
      </c>
      <c r="F785" s="17" t="str">
        <f>+IF(C785&gt;2,VLOOKUP(C785,EstructuraCostos!$A$65:$B$170,2),VLOOKUP(E785,EstructuraCostos!$A$5:$B$60,2))</f>
        <v>Movimiento_de_Ganado1</v>
      </c>
      <c r="G785" s="17" t="str">
        <f>+VLOOKUP(B785,EstructuraCostos!$B$5:$C$146,2)</f>
        <v>Manejo de Ganados</v>
      </c>
      <c r="H785" s="58">
        <v>43556</v>
      </c>
      <c r="I785" s="17">
        <f t="shared" si="54"/>
        <v>14</v>
      </c>
      <c r="J785" s="45" t="s">
        <v>245</v>
      </c>
      <c r="K785" s="51">
        <v>1023702269</v>
      </c>
      <c r="L785" s="52">
        <v>1</v>
      </c>
      <c r="M785" s="46">
        <v>38000</v>
      </c>
      <c r="N785" s="48">
        <f t="shared" si="55"/>
        <v>38000</v>
      </c>
      <c r="O785" s="45" t="s">
        <v>126</v>
      </c>
      <c r="P785" s="45" t="s">
        <v>128</v>
      </c>
    </row>
    <row r="786" spans="1:18">
      <c r="A786" s="17">
        <v>7</v>
      </c>
      <c r="B786" s="135">
        <v>50103</v>
      </c>
      <c r="C786" s="17">
        <f t="shared" si="53"/>
        <v>5</v>
      </c>
      <c r="D786" s="14" t="str">
        <f>+VLOOKUP(C786,EstructuraCostos!$A$5:$B$146,2)</f>
        <v>Generales</v>
      </c>
      <c r="E786" s="21">
        <f t="shared" si="56"/>
        <v>50103</v>
      </c>
      <c r="F786" s="17" t="str">
        <f>+IF(C786&gt;2,VLOOKUP(C786,EstructuraCostos!$A$65:$B$170,2),VLOOKUP(E786,EstructuraCostos!$A$5:$B$60,2))</f>
        <v>Generales</v>
      </c>
      <c r="G786" s="17" t="str">
        <f>+VLOOKUP(B786,EstructuraCostos!$B$5:$C$146,2)</f>
        <v xml:space="preserve">Mantenimiento Cercos </v>
      </c>
      <c r="H786" s="58">
        <v>43556</v>
      </c>
      <c r="I786" s="17">
        <f t="shared" si="54"/>
        <v>14</v>
      </c>
      <c r="J786" s="45" t="s">
        <v>246</v>
      </c>
      <c r="K786" s="51">
        <v>1097399254</v>
      </c>
      <c r="L786" s="52">
        <v>1</v>
      </c>
      <c r="M786" s="46">
        <v>34000</v>
      </c>
      <c r="N786" s="48">
        <f t="shared" si="55"/>
        <v>34000</v>
      </c>
      <c r="O786" s="45" t="s">
        <v>138</v>
      </c>
      <c r="P786" s="45" t="s">
        <v>296</v>
      </c>
    </row>
    <row r="787" spans="1:18">
      <c r="A787" s="17">
        <v>8</v>
      </c>
      <c r="B787" s="135">
        <v>10501</v>
      </c>
      <c r="C787" s="17">
        <f t="shared" si="53"/>
        <v>1</v>
      </c>
      <c r="D787" s="14" t="str">
        <f>+VLOOKUP(C787,EstructuraCostos!$A$5:$B$146,2)</f>
        <v>Levante_y_Ceba</v>
      </c>
      <c r="E787" s="21">
        <f t="shared" si="56"/>
        <v>10500</v>
      </c>
      <c r="F787" s="17" t="str">
        <f>+IF(C787&gt;2,VLOOKUP(C787,EstructuraCostos!$A$65:$B$170,2),VLOOKUP(E787,EstructuraCostos!$A$5:$B$60,2))</f>
        <v>Movimiento_de_Ganado1</v>
      </c>
      <c r="G787" s="17" t="str">
        <f>+VLOOKUP(B787,EstructuraCostos!$B$5:$C$146,2)</f>
        <v>Manejo de Ganados</v>
      </c>
      <c r="H787" s="58">
        <v>43556</v>
      </c>
      <c r="I787" s="17">
        <f t="shared" si="54"/>
        <v>14</v>
      </c>
      <c r="J787" s="45" t="s">
        <v>417</v>
      </c>
      <c r="K787" s="143">
        <v>1097720182</v>
      </c>
      <c r="L787" s="52">
        <v>1</v>
      </c>
      <c r="M787" s="46">
        <v>38000</v>
      </c>
      <c r="N787" s="48">
        <f t="shared" si="55"/>
        <v>38000</v>
      </c>
      <c r="O787" s="45" t="s">
        <v>125</v>
      </c>
      <c r="P787" s="45" t="s">
        <v>128</v>
      </c>
    </row>
    <row r="788" spans="1:18">
      <c r="A788" s="17">
        <v>9</v>
      </c>
      <c r="B788" s="135">
        <v>60104</v>
      </c>
      <c r="C788" s="17">
        <f t="shared" si="53"/>
        <v>6</v>
      </c>
      <c r="D788" s="14" t="str">
        <f>+VLOOKUP(C788,EstructuraCostos!$A$5:$B$146,2)</f>
        <v>Equinos</v>
      </c>
      <c r="E788" s="21">
        <f t="shared" si="56"/>
        <v>60104</v>
      </c>
      <c r="F788" s="17" t="str">
        <f>+IF(C788&gt;2,VLOOKUP(C788,EstructuraCostos!$A$65:$B$170,2),VLOOKUP(E788,EstructuraCostos!$A$5:$B$60,2))</f>
        <v>Equinos</v>
      </c>
      <c r="G788" s="17" t="str">
        <f>+VLOOKUP(B788,EstructuraCostos!$B$5:$C$146,2)</f>
        <v>Adiestramiento</v>
      </c>
      <c r="H788" s="58">
        <v>43556</v>
      </c>
      <c r="I788" s="17">
        <f t="shared" si="54"/>
        <v>14</v>
      </c>
      <c r="J788" s="45" t="s">
        <v>749</v>
      </c>
      <c r="K788" s="294">
        <v>1097726367</v>
      </c>
      <c r="L788" s="52">
        <v>1</v>
      </c>
      <c r="M788" s="46">
        <v>34000</v>
      </c>
      <c r="N788" s="48">
        <f t="shared" si="55"/>
        <v>34000</v>
      </c>
      <c r="O788" s="45" t="s">
        <v>812</v>
      </c>
      <c r="P788" s="45" t="s">
        <v>751</v>
      </c>
    </row>
    <row r="789" spans="1:18">
      <c r="A789" s="17">
        <v>10</v>
      </c>
      <c r="B789" s="135">
        <v>90101</v>
      </c>
      <c r="C789" s="17">
        <f t="shared" si="53"/>
        <v>9</v>
      </c>
      <c r="D789" s="14" t="str">
        <f>+VLOOKUP(C789,EstructuraCostos!$A$5:$B$146,2)</f>
        <v>Hacienda</v>
      </c>
      <c r="E789" s="21">
        <f t="shared" si="56"/>
        <v>90101</v>
      </c>
      <c r="F789" s="17" t="str">
        <f>+IF(C789&gt;2,VLOOKUP(C789,EstructuraCostos!$A$65:$B$170,2),VLOOKUP(E789,EstructuraCostos!$A$5:$B$60,2))</f>
        <v>Hacienda</v>
      </c>
      <c r="G789" s="17" t="str">
        <f>+VLOOKUP(B789,EstructuraCostos!$B$5:$C$146,2)</f>
        <v>Salarios</v>
      </c>
      <c r="H789" s="58">
        <v>43556</v>
      </c>
      <c r="I789" s="17">
        <f t="shared" si="54"/>
        <v>14</v>
      </c>
      <c r="J789" s="45" t="s">
        <v>752</v>
      </c>
      <c r="K789" s="294">
        <v>52008256</v>
      </c>
      <c r="L789" s="52">
        <v>1</v>
      </c>
      <c r="M789" s="46">
        <v>34000</v>
      </c>
      <c r="N789" s="48">
        <f t="shared" si="55"/>
        <v>34000</v>
      </c>
      <c r="O789" s="45" t="s">
        <v>153</v>
      </c>
      <c r="P789" s="45" t="s">
        <v>147</v>
      </c>
    </row>
    <row r="790" spans="1:18">
      <c r="A790" s="17">
        <v>11</v>
      </c>
      <c r="B790" s="135">
        <v>50103</v>
      </c>
      <c r="C790" s="17">
        <f t="shared" si="53"/>
        <v>5</v>
      </c>
      <c r="D790" s="14" t="str">
        <f>+VLOOKUP(C790,EstructuraCostos!$A$5:$B$146,2)</f>
        <v>Generales</v>
      </c>
      <c r="E790" s="21">
        <f t="shared" si="56"/>
        <v>50103</v>
      </c>
      <c r="F790" s="17" t="str">
        <f>+IF(C790&gt;2,VLOOKUP(C790,EstructuraCostos!$A$65:$B$170,2),VLOOKUP(E790,EstructuraCostos!$A$5:$B$60,2))</f>
        <v>Generales</v>
      </c>
      <c r="G790" s="17" t="str">
        <f>+VLOOKUP(B790,EstructuraCostos!$B$5:$C$146,2)</f>
        <v xml:space="preserve">Mantenimiento Cercos </v>
      </c>
      <c r="H790" s="58">
        <v>43556</v>
      </c>
      <c r="I790" s="17">
        <f t="shared" si="54"/>
        <v>14</v>
      </c>
      <c r="J790" s="45" t="s">
        <v>791</v>
      </c>
      <c r="K790" s="271">
        <v>78730185</v>
      </c>
      <c r="L790" s="52">
        <v>1</v>
      </c>
      <c r="M790" s="46">
        <v>34000</v>
      </c>
      <c r="N790" s="48">
        <f t="shared" si="55"/>
        <v>34000</v>
      </c>
      <c r="O790" s="45" t="s">
        <v>138</v>
      </c>
      <c r="P790" s="45" t="s">
        <v>296</v>
      </c>
    </row>
    <row r="791" spans="1:18">
      <c r="A791" s="17">
        <v>12</v>
      </c>
      <c r="C791" s="17"/>
      <c r="F791" s="17"/>
      <c r="G791" s="17" t="e">
        <f>+VLOOKUP(B791,EstructuraCostos!$B$5:$C$146,2)</f>
        <v>#N/A</v>
      </c>
      <c r="H791" s="58">
        <v>43557</v>
      </c>
      <c r="I791" s="17">
        <f>+WEEKNUM(H791,2)</f>
        <v>14</v>
      </c>
      <c r="J791" s="45" t="s">
        <v>289</v>
      </c>
      <c r="K791" s="294"/>
      <c r="L791" s="52">
        <v>15</v>
      </c>
      <c r="M791" s="186" t="s">
        <v>124</v>
      </c>
      <c r="N791" s="48"/>
      <c r="O791" s="45" t="s">
        <v>847</v>
      </c>
      <c r="P791" s="45" t="s">
        <v>177</v>
      </c>
    </row>
    <row r="792" spans="1:18">
      <c r="A792" s="17">
        <v>13</v>
      </c>
      <c r="C792" s="17">
        <f t="shared" ref="C792:C860" si="57">ROUND(B792/10000,0)</f>
        <v>0</v>
      </c>
      <c r="D792" s="14" t="e">
        <f>+VLOOKUP(C792,EstructuraCostos!$A$5:$B$146,2)</f>
        <v>#N/A</v>
      </c>
      <c r="E792" s="21">
        <f t="shared" si="56"/>
        <v>0</v>
      </c>
      <c r="F792" s="17" t="e">
        <f>+IF(C792&gt;2,VLOOKUP(C792,EstructuraCostos!$A$65:$B$170,2),VLOOKUP(E792,EstructuraCostos!$A$5:$B$60,2))</f>
        <v>#N/A</v>
      </c>
      <c r="G792" s="17" t="e">
        <f>+VLOOKUP(B792,EstructuraCostos!$B$5:$C$146,2)</f>
        <v>#N/A</v>
      </c>
      <c r="H792" s="58">
        <v>43556</v>
      </c>
      <c r="I792" s="17">
        <f t="shared" ref="I792:I860" si="58">+WEEKNUM(H792,2)</f>
        <v>14</v>
      </c>
      <c r="J792" s="45" t="s">
        <v>260</v>
      </c>
      <c r="K792" s="143"/>
      <c r="M792" s="186" t="s">
        <v>261</v>
      </c>
      <c r="N792" s="48"/>
      <c r="O792" s="45" t="s">
        <v>815</v>
      </c>
      <c r="P792" s="45" t="s">
        <v>848</v>
      </c>
      <c r="Q792" s="1" t="s">
        <v>132</v>
      </c>
      <c r="R792" s="137" t="s">
        <v>849</v>
      </c>
    </row>
    <row r="793" spans="1:18">
      <c r="A793" s="17">
        <v>14</v>
      </c>
      <c r="C793" s="17">
        <f t="shared" si="57"/>
        <v>0</v>
      </c>
      <c r="D793" s="14" t="e">
        <f>+VLOOKUP(C793,EstructuraCostos!$A$5:$B$146,2)</f>
        <v>#N/A</v>
      </c>
      <c r="E793" s="21">
        <f t="shared" si="56"/>
        <v>0</v>
      </c>
      <c r="F793" s="17" t="e">
        <f>+IF(C793&gt;2,VLOOKUP(C793,EstructuraCostos!$A$65:$B$170,2),VLOOKUP(E793,EstructuraCostos!$A$5:$B$60,2))</f>
        <v>#N/A</v>
      </c>
      <c r="G793" s="17" t="e">
        <f>+VLOOKUP(B793,EstructuraCostos!$B$5:$C$146,2)</f>
        <v>#N/A</v>
      </c>
      <c r="H793" s="58">
        <v>43556</v>
      </c>
      <c r="I793" s="17">
        <f t="shared" si="58"/>
        <v>14</v>
      </c>
      <c r="J793" s="45" t="s">
        <v>260</v>
      </c>
      <c r="K793" s="143"/>
      <c r="M793" s="186" t="s">
        <v>261</v>
      </c>
      <c r="N793" s="48"/>
      <c r="O793" s="45" t="s">
        <v>176</v>
      </c>
      <c r="P793" s="45" t="s">
        <v>846</v>
      </c>
      <c r="Q793" s="1" t="s">
        <v>130</v>
      </c>
      <c r="R793" s="137" t="s">
        <v>131</v>
      </c>
    </row>
    <row r="794" spans="1:18">
      <c r="A794" s="17">
        <v>15</v>
      </c>
      <c r="B794" s="135">
        <v>10101</v>
      </c>
      <c r="C794" s="17">
        <f t="shared" si="57"/>
        <v>1</v>
      </c>
      <c r="D794" s="14" t="str">
        <f>+VLOOKUP(C794,EstructuraCostos!$A$5:$B$146,2)</f>
        <v>Levante_y_Ceba</v>
      </c>
      <c r="E794" s="21">
        <f t="shared" si="56"/>
        <v>10100</v>
      </c>
      <c r="F794" s="17" t="str">
        <f>+IF(C794&gt;2,VLOOKUP(C794,EstructuraCostos!$A$65:$B$170,2),VLOOKUP(E794,EstructuraCostos!$A$5:$B$60,2))</f>
        <v>Manejo_de_Suelos_y_ Praderas1</v>
      </c>
      <c r="G794" s="17" t="str">
        <f>+VLOOKUP(B794,EstructuraCostos!$B$5:$C$146,2)</f>
        <v>Fumigacion Matamalezas</v>
      </c>
      <c r="H794" s="58">
        <v>43557</v>
      </c>
      <c r="I794" s="17">
        <f t="shared" si="58"/>
        <v>14</v>
      </c>
      <c r="J794" s="84" t="s">
        <v>241</v>
      </c>
      <c r="K794" s="143">
        <v>4736932</v>
      </c>
      <c r="L794" s="52">
        <v>1</v>
      </c>
      <c r="M794" s="46">
        <v>34000</v>
      </c>
      <c r="N794" s="48">
        <f t="shared" ref="N794:N802" si="59">+L794*M794</f>
        <v>34000</v>
      </c>
      <c r="O794" s="45" t="s">
        <v>176</v>
      </c>
      <c r="P794" s="45" t="s">
        <v>844</v>
      </c>
      <c r="Q794" s="1" t="s">
        <v>130</v>
      </c>
      <c r="R794" s="137" t="s">
        <v>131</v>
      </c>
    </row>
    <row r="795" spans="1:18">
      <c r="A795" s="17">
        <v>16</v>
      </c>
      <c r="B795" s="135">
        <v>10104</v>
      </c>
      <c r="C795" s="17">
        <f t="shared" si="57"/>
        <v>1</v>
      </c>
      <c r="D795" s="14" t="str">
        <f>+VLOOKUP(C795,EstructuraCostos!$A$5:$B$146,2)</f>
        <v>Levante_y_Ceba</v>
      </c>
      <c r="E795" s="21">
        <f t="shared" si="56"/>
        <v>10100</v>
      </c>
      <c r="F795" s="17" t="str">
        <f>+IF(C795&gt;2,VLOOKUP(C795,EstructuraCostos!$A$65:$B$170,2),VLOOKUP(E795,EstructuraCostos!$A$5:$B$60,2))</f>
        <v>Manejo_de_Suelos_y_ Praderas1</v>
      </c>
      <c r="G795" s="17" t="str">
        <f>+VLOOKUP(B795,EstructuraCostos!$B$5:$C$146,2)</f>
        <v>Fumigacion Herbicida</v>
      </c>
      <c r="H795" s="58">
        <v>43557</v>
      </c>
      <c r="I795" s="17">
        <f t="shared" si="58"/>
        <v>14</v>
      </c>
      <c r="J795" s="84" t="s">
        <v>242</v>
      </c>
      <c r="K795" s="83">
        <v>4335739</v>
      </c>
      <c r="L795" s="52">
        <v>1</v>
      </c>
      <c r="M795" s="46">
        <v>34000</v>
      </c>
      <c r="N795" s="48">
        <f t="shared" si="59"/>
        <v>34000</v>
      </c>
      <c r="O795" s="45" t="s">
        <v>815</v>
      </c>
      <c r="P795" s="45" t="s">
        <v>857</v>
      </c>
      <c r="Q795" s="1" t="s">
        <v>132</v>
      </c>
      <c r="R795" s="137" t="s">
        <v>849</v>
      </c>
    </row>
    <row r="796" spans="1:18">
      <c r="A796" s="17">
        <v>17</v>
      </c>
      <c r="B796" s="135">
        <v>50103</v>
      </c>
      <c r="C796" s="17">
        <f t="shared" si="57"/>
        <v>5</v>
      </c>
      <c r="D796" s="14" t="str">
        <f>+VLOOKUP(C796,EstructuraCostos!$A$5:$B$146,2)</f>
        <v>Generales</v>
      </c>
      <c r="E796" s="21">
        <f t="shared" si="56"/>
        <v>50103</v>
      </c>
      <c r="F796" s="17" t="str">
        <f>+IF(C796&gt;2,VLOOKUP(C796,EstructuraCostos!$A$65:$B$170,2),VLOOKUP(E796,EstructuraCostos!$A$5:$B$60,2))</f>
        <v>Generales</v>
      </c>
      <c r="G796" s="17" t="str">
        <f>+VLOOKUP(B796,EstructuraCostos!$B$5:$C$146,2)</f>
        <v xml:space="preserve">Mantenimiento Cercos </v>
      </c>
      <c r="H796" s="58">
        <v>43557</v>
      </c>
      <c r="I796" s="17">
        <f t="shared" si="58"/>
        <v>14</v>
      </c>
      <c r="J796" s="1" t="s">
        <v>243</v>
      </c>
      <c r="K796" s="83">
        <v>3663605</v>
      </c>
      <c r="L796" s="52">
        <v>1</v>
      </c>
      <c r="M796" s="46">
        <v>34000</v>
      </c>
      <c r="N796" s="48">
        <f t="shared" si="59"/>
        <v>34000</v>
      </c>
      <c r="O796" s="45" t="s">
        <v>853</v>
      </c>
      <c r="P796" s="45" t="s">
        <v>437</v>
      </c>
      <c r="Q796" s="1" t="s">
        <v>845</v>
      </c>
    </row>
    <row r="797" spans="1:18">
      <c r="A797" s="17">
        <v>18</v>
      </c>
      <c r="B797" s="135">
        <v>10501</v>
      </c>
      <c r="C797" s="17">
        <f t="shared" si="57"/>
        <v>1</v>
      </c>
      <c r="D797" s="14" t="str">
        <f>+VLOOKUP(C797,EstructuraCostos!$A$5:$B$146,2)</f>
        <v>Levante_y_Ceba</v>
      </c>
      <c r="E797" s="21">
        <f t="shared" si="56"/>
        <v>10500</v>
      </c>
      <c r="F797" s="17" t="str">
        <f>+IF(C797&gt;2,VLOOKUP(C797,EstructuraCostos!$A$65:$B$170,2),VLOOKUP(E797,EstructuraCostos!$A$5:$B$60,2))</f>
        <v>Movimiento_de_Ganado1</v>
      </c>
      <c r="G797" s="17" t="str">
        <f>+VLOOKUP(B797,EstructuraCostos!$B$5:$C$146,2)</f>
        <v>Manejo de Ganados</v>
      </c>
      <c r="H797" s="58">
        <v>43557</v>
      </c>
      <c r="I797" s="17">
        <f t="shared" si="58"/>
        <v>14</v>
      </c>
      <c r="J797" s="45" t="s">
        <v>245</v>
      </c>
      <c r="K797" s="51">
        <v>1023702269</v>
      </c>
      <c r="L797" s="52">
        <v>1</v>
      </c>
      <c r="M797" s="46">
        <v>38000</v>
      </c>
      <c r="N797" s="48">
        <f t="shared" si="59"/>
        <v>38000</v>
      </c>
      <c r="O797" s="45" t="s">
        <v>126</v>
      </c>
      <c r="P797" s="45" t="s">
        <v>128</v>
      </c>
    </row>
    <row r="798" spans="1:18">
      <c r="A798" s="17">
        <v>19</v>
      </c>
      <c r="B798" s="135">
        <v>50103</v>
      </c>
      <c r="C798" s="17">
        <f t="shared" si="57"/>
        <v>5</v>
      </c>
      <c r="D798" s="14" t="str">
        <f>+VLOOKUP(C798,EstructuraCostos!$A$5:$B$146,2)</f>
        <v>Generales</v>
      </c>
      <c r="E798" s="21">
        <f t="shared" si="56"/>
        <v>50103</v>
      </c>
      <c r="F798" s="17" t="str">
        <f>+IF(C798&gt;2,VLOOKUP(C798,EstructuraCostos!$A$65:$B$170,2),VLOOKUP(E798,EstructuraCostos!$A$5:$B$60,2))</f>
        <v>Generales</v>
      </c>
      <c r="G798" s="17" t="str">
        <f>+VLOOKUP(B798,EstructuraCostos!$B$5:$C$146,2)</f>
        <v xml:space="preserve">Mantenimiento Cercos </v>
      </c>
      <c r="H798" s="58">
        <v>43557</v>
      </c>
      <c r="I798" s="17">
        <f t="shared" si="58"/>
        <v>14</v>
      </c>
      <c r="J798" s="45" t="s">
        <v>246</v>
      </c>
      <c r="K798" s="51">
        <v>1097399254</v>
      </c>
      <c r="L798" s="52">
        <v>1</v>
      </c>
      <c r="M798" s="46">
        <v>34000</v>
      </c>
      <c r="N798" s="48">
        <f t="shared" si="59"/>
        <v>34000</v>
      </c>
      <c r="O798" s="45" t="s">
        <v>138</v>
      </c>
      <c r="P798" s="45" t="s">
        <v>851</v>
      </c>
    </row>
    <row r="799" spans="1:18">
      <c r="A799" s="17">
        <v>20</v>
      </c>
      <c r="B799" s="135">
        <v>10501</v>
      </c>
      <c r="C799" s="17">
        <f t="shared" si="57"/>
        <v>1</v>
      </c>
      <c r="D799" s="14" t="str">
        <f>+VLOOKUP(C799,EstructuraCostos!$A$5:$B$146,2)</f>
        <v>Levante_y_Ceba</v>
      </c>
      <c r="E799" s="21">
        <f t="shared" si="56"/>
        <v>10500</v>
      </c>
      <c r="F799" s="17" t="str">
        <f>+IF(C799&gt;2,VLOOKUP(C799,EstructuraCostos!$A$65:$B$170,2),VLOOKUP(E799,EstructuraCostos!$A$5:$B$60,2))</f>
        <v>Movimiento_de_Ganado1</v>
      </c>
      <c r="G799" s="17" t="str">
        <f>+VLOOKUP(B799,EstructuraCostos!$B$5:$C$146,2)</f>
        <v>Manejo de Ganados</v>
      </c>
      <c r="H799" s="58">
        <v>43557</v>
      </c>
      <c r="I799" s="17">
        <f t="shared" si="58"/>
        <v>14</v>
      </c>
      <c r="J799" s="45" t="s">
        <v>417</v>
      </c>
      <c r="K799" s="143">
        <v>1097720182</v>
      </c>
      <c r="L799" s="52">
        <v>1</v>
      </c>
      <c r="M799" s="46">
        <v>38000</v>
      </c>
      <c r="N799" s="48">
        <f t="shared" si="59"/>
        <v>38000</v>
      </c>
      <c r="O799" s="45" t="s">
        <v>125</v>
      </c>
      <c r="P799" s="45" t="s">
        <v>128</v>
      </c>
    </row>
    <row r="800" spans="1:18">
      <c r="A800" s="17">
        <v>21</v>
      </c>
      <c r="B800" s="135">
        <v>50103</v>
      </c>
      <c r="C800" s="17">
        <f t="shared" si="57"/>
        <v>5</v>
      </c>
      <c r="D800" s="14" t="str">
        <f>+VLOOKUP(C800,EstructuraCostos!$A$5:$B$146,2)</f>
        <v>Generales</v>
      </c>
      <c r="E800" s="21">
        <f t="shared" si="56"/>
        <v>50103</v>
      </c>
      <c r="F800" s="17" t="str">
        <f>+IF(C800&gt;2,VLOOKUP(C800,EstructuraCostos!$A$65:$B$170,2),VLOOKUP(E800,EstructuraCostos!$A$5:$B$60,2))</f>
        <v>Generales</v>
      </c>
      <c r="G800" s="17" t="str">
        <f>+VLOOKUP(B800,EstructuraCostos!$B$5:$C$146,2)</f>
        <v xml:space="preserve">Mantenimiento Cercos </v>
      </c>
      <c r="H800" s="58">
        <v>43557</v>
      </c>
      <c r="I800" s="17">
        <f t="shared" si="58"/>
        <v>14</v>
      </c>
      <c r="J800" s="45" t="s">
        <v>749</v>
      </c>
      <c r="K800" s="294">
        <v>1097726367</v>
      </c>
      <c r="L800" s="52">
        <v>1</v>
      </c>
      <c r="M800" s="46">
        <v>34000</v>
      </c>
      <c r="N800" s="48">
        <f t="shared" si="59"/>
        <v>34000</v>
      </c>
      <c r="O800" s="45" t="s">
        <v>138</v>
      </c>
      <c r="P800" s="45" t="s">
        <v>355</v>
      </c>
    </row>
    <row r="801" spans="1:18">
      <c r="A801" s="17">
        <v>22</v>
      </c>
      <c r="B801" s="135">
        <v>90101</v>
      </c>
      <c r="C801" s="17">
        <f t="shared" si="57"/>
        <v>9</v>
      </c>
      <c r="D801" s="14" t="str">
        <f>+VLOOKUP(C801,EstructuraCostos!$A$5:$B$146,2)</f>
        <v>Hacienda</v>
      </c>
      <c r="E801" s="21">
        <f t="shared" si="56"/>
        <v>90101</v>
      </c>
      <c r="F801" s="17" t="str">
        <f>+IF(C801&gt;2,VLOOKUP(C801,EstructuraCostos!$A$65:$B$170,2),VLOOKUP(E801,EstructuraCostos!$A$5:$B$60,2))</f>
        <v>Hacienda</v>
      </c>
      <c r="G801" s="17" t="str">
        <f>+VLOOKUP(B801,EstructuraCostos!$B$5:$C$146,2)</f>
        <v>Salarios</v>
      </c>
      <c r="H801" s="58">
        <v>43557</v>
      </c>
      <c r="I801" s="17">
        <f t="shared" si="58"/>
        <v>14</v>
      </c>
      <c r="J801" s="45" t="s">
        <v>752</v>
      </c>
      <c r="K801" s="294">
        <v>52008256</v>
      </c>
      <c r="L801" s="52">
        <v>1</v>
      </c>
      <c r="M801" s="46">
        <v>34000</v>
      </c>
      <c r="N801" s="48">
        <f t="shared" si="59"/>
        <v>34000</v>
      </c>
      <c r="O801" s="45" t="s">
        <v>153</v>
      </c>
      <c r="P801" s="45" t="s">
        <v>147</v>
      </c>
    </row>
    <row r="802" spans="1:18">
      <c r="A802" s="17">
        <v>23</v>
      </c>
      <c r="B802" s="135">
        <v>50103</v>
      </c>
      <c r="C802" s="17">
        <f t="shared" si="57"/>
        <v>5</v>
      </c>
      <c r="D802" s="14" t="str">
        <f>+VLOOKUP(C802,EstructuraCostos!$A$5:$B$146,2)</f>
        <v>Generales</v>
      </c>
      <c r="E802" s="21">
        <f t="shared" si="56"/>
        <v>50103</v>
      </c>
      <c r="F802" s="17" t="str">
        <f>+IF(C802&gt;2,VLOOKUP(C802,EstructuraCostos!$A$65:$B$170,2),VLOOKUP(E802,EstructuraCostos!$A$5:$B$60,2))</f>
        <v>Generales</v>
      </c>
      <c r="G802" s="17" t="str">
        <f>+VLOOKUP(B802,EstructuraCostos!$B$5:$C$146,2)</f>
        <v xml:space="preserve">Mantenimiento Cercos </v>
      </c>
      <c r="H802" s="58">
        <v>43557</v>
      </c>
      <c r="I802" s="17">
        <f t="shared" si="58"/>
        <v>14</v>
      </c>
      <c r="J802" s="45" t="s">
        <v>791</v>
      </c>
      <c r="K802" s="271">
        <v>78730185</v>
      </c>
      <c r="L802" s="52">
        <v>1</v>
      </c>
      <c r="M802" s="46">
        <v>34000</v>
      </c>
      <c r="N802" s="48">
        <f t="shared" si="59"/>
        <v>34000</v>
      </c>
      <c r="O802" s="45" t="s">
        <v>138</v>
      </c>
      <c r="P802" s="45" t="s">
        <v>852</v>
      </c>
    </row>
    <row r="803" spans="1:18">
      <c r="A803" s="17">
        <v>24</v>
      </c>
      <c r="C803" s="17">
        <f t="shared" si="57"/>
        <v>0</v>
      </c>
      <c r="D803" s="14" t="e">
        <f>+VLOOKUP(C803,EstructuraCostos!$A$5:$B$146,2)</f>
        <v>#N/A</v>
      </c>
      <c r="E803" s="21">
        <f t="shared" si="56"/>
        <v>0</v>
      </c>
      <c r="F803" s="17" t="e">
        <f>+IF(C803&gt;2,VLOOKUP(C803,EstructuraCostos!$A$65:$B$170,2),VLOOKUP(E803,EstructuraCostos!$A$5:$B$60,2))</f>
        <v>#N/A</v>
      </c>
      <c r="G803" s="17" t="e">
        <f>+VLOOKUP(B803,EstructuraCostos!$B$5:$C$146,2)</f>
        <v>#N/A</v>
      </c>
      <c r="H803" s="58">
        <v>43557</v>
      </c>
      <c r="I803" s="17">
        <f t="shared" si="58"/>
        <v>14</v>
      </c>
      <c r="J803" s="45" t="s">
        <v>289</v>
      </c>
      <c r="K803" s="294"/>
      <c r="L803" s="52">
        <v>4</v>
      </c>
      <c r="M803" s="186" t="s">
        <v>124</v>
      </c>
      <c r="N803" s="48"/>
      <c r="O803" s="45" t="s">
        <v>850</v>
      </c>
      <c r="P803" s="45" t="s">
        <v>177</v>
      </c>
    </row>
    <row r="804" spans="1:18">
      <c r="A804" s="17">
        <v>25</v>
      </c>
      <c r="C804" s="17">
        <f t="shared" si="57"/>
        <v>0</v>
      </c>
      <c r="D804" s="14" t="e">
        <f>+VLOOKUP(C804,EstructuraCostos!$A$5:$B$146,2)</f>
        <v>#N/A</v>
      </c>
      <c r="E804" s="21">
        <f t="shared" si="56"/>
        <v>0</v>
      </c>
      <c r="F804" s="17" t="e">
        <f>+IF(C804&gt;2,VLOOKUP(C804,EstructuraCostos!$A$65:$B$170,2),VLOOKUP(E804,EstructuraCostos!$A$5:$B$60,2))</f>
        <v>#N/A</v>
      </c>
      <c r="G804" s="17" t="e">
        <f>+VLOOKUP(B804,EstructuraCostos!$B$5:$C$146,2)</f>
        <v>#N/A</v>
      </c>
      <c r="H804" s="58">
        <v>43557</v>
      </c>
      <c r="I804" s="17">
        <f t="shared" si="58"/>
        <v>14</v>
      </c>
      <c r="J804" s="45" t="s">
        <v>260</v>
      </c>
      <c r="K804" s="143"/>
      <c r="M804" s="186" t="s">
        <v>261</v>
      </c>
      <c r="N804" s="48"/>
      <c r="O804" s="45" t="s">
        <v>815</v>
      </c>
      <c r="P804" s="45" t="s">
        <v>384</v>
      </c>
      <c r="Q804" s="1" t="s">
        <v>132</v>
      </c>
      <c r="R804" s="137" t="s">
        <v>849</v>
      </c>
    </row>
    <row r="805" spans="1:18">
      <c r="A805" s="17">
        <v>26</v>
      </c>
      <c r="C805" s="17">
        <f t="shared" si="57"/>
        <v>0</v>
      </c>
      <c r="D805" s="14" t="e">
        <f>+VLOOKUP(C805,EstructuraCostos!$A$5:$B$146,2)</f>
        <v>#N/A</v>
      </c>
      <c r="E805" s="21">
        <f t="shared" si="56"/>
        <v>0</v>
      </c>
      <c r="F805" s="17" t="e">
        <f>+IF(C805&gt;2,VLOOKUP(C805,EstructuraCostos!$A$65:$B$170,2),VLOOKUP(E805,EstructuraCostos!$A$5:$B$60,2))</f>
        <v>#N/A</v>
      </c>
      <c r="G805" s="17" t="e">
        <f>+VLOOKUP(B805,EstructuraCostos!$B$5:$C$146,2)</f>
        <v>#N/A</v>
      </c>
      <c r="H805" s="58">
        <v>43557</v>
      </c>
      <c r="I805" s="17">
        <f t="shared" si="58"/>
        <v>14</v>
      </c>
      <c r="J805" s="45" t="s">
        <v>260</v>
      </c>
      <c r="K805" s="143"/>
      <c r="M805" s="186" t="s">
        <v>261</v>
      </c>
      <c r="N805" s="48"/>
      <c r="O805" s="45" t="s">
        <v>176</v>
      </c>
      <c r="P805" s="45" t="s">
        <v>846</v>
      </c>
      <c r="Q805" s="1" t="s">
        <v>130</v>
      </c>
      <c r="R805" s="137" t="s">
        <v>131</v>
      </c>
    </row>
    <row r="806" spans="1:18">
      <c r="A806" s="17">
        <v>27</v>
      </c>
      <c r="B806" s="135">
        <v>10101</v>
      </c>
      <c r="C806" s="17">
        <f t="shared" si="57"/>
        <v>1</v>
      </c>
      <c r="D806" s="14" t="str">
        <f>+VLOOKUP(C806,EstructuraCostos!$A$5:$B$146,2)</f>
        <v>Levante_y_Ceba</v>
      </c>
      <c r="E806" s="21">
        <f t="shared" si="56"/>
        <v>10100</v>
      </c>
      <c r="F806" s="17" t="str">
        <f>+IF(C806&gt;2,VLOOKUP(C806,EstructuraCostos!$A$65:$B$170,2),VLOOKUP(E806,EstructuraCostos!$A$5:$B$60,2))</f>
        <v>Manejo_de_Suelos_y_ Praderas1</v>
      </c>
      <c r="G806" s="17" t="str">
        <f>+VLOOKUP(B806,EstructuraCostos!$B$5:$C$146,2)</f>
        <v>Fumigacion Matamalezas</v>
      </c>
      <c r="H806" s="58">
        <v>43558</v>
      </c>
      <c r="I806" s="17">
        <f t="shared" si="58"/>
        <v>14</v>
      </c>
      <c r="J806" s="84" t="s">
        <v>241</v>
      </c>
      <c r="K806" s="143">
        <v>4736932</v>
      </c>
      <c r="L806" s="52">
        <v>1</v>
      </c>
      <c r="M806" s="46">
        <v>34000</v>
      </c>
      <c r="N806" s="48">
        <f t="shared" ref="N806:N860" si="60">+L806*M806</f>
        <v>34000</v>
      </c>
      <c r="O806" s="45" t="s">
        <v>176</v>
      </c>
      <c r="P806" s="45" t="s">
        <v>844</v>
      </c>
      <c r="Q806" s="1" t="s">
        <v>130</v>
      </c>
      <c r="R806" s="137" t="s">
        <v>131</v>
      </c>
    </row>
    <row r="807" spans="1:18">
      <c r="A807" s="17">
        <v>28</v>
      </c>
      <c r="B807" s="135">
        <v>10104</v>
      </c>
      <c r="C807" s="17">
        <f t="shared" si="57"/>
        <v>1</v>
      </c>
      <c r="D807" s="14" t="str">
        <f>+VLOOKUP(C807,EstructuraCostos!$A$5:$B$146,2)</f>
        <v>Levante_y_Ceba</v>
      </c>
      <c r="E807" s="21">
        <f t="shared" si="56"/>
        <v>10100</v>
      </c>
      <c r="F807" s="17" t="str">
        <f>+IF(C807&gt;2,VLOOKUP(C807,EstructuraCostos!$A$65:$B$170,2),VLOOKUP(E807,EstructuraCostos!$A$5:$B$60,2))</f>
        <v>Manejo_de_Suelos_y_ Praderas1</v>
      </c>
      <c r="G807" s="17" t="str">
        <f>+VLOOKUP(B807,EstructuraCostos!$B$5:$C$146,2)</f>
        <v>Fumigacion Herbicida</v>
      </c>
      <c r="H807" s="58">
        <v>43558</v>
      </c>
      <c r="I807" s="17">
        <f t="shared" si="58"/>
        <v>14</v>
      </c>
      <c r="J807" s="84" t="s">
        <v>242</v>
      </c>
      <c r="K807" s="83">
        <v>4335739</v>
      </c>
      <c r="L807" s="52">
        <v>1</v>
      </c>
      <c r="M807" s="46">
        <v>34000</v>
      </c>
      <c r="N807" s="48">
        <f t="shared" si="60"/>
        <v>34000</v>
      </c>
      <c r="O807" s="45" t="s">
        <v>815</v>
      </c>
      <c r="P807" s="45" t="s">
        <v>438</v>
      </c>
      <c r="Q807" s="1" t="s">
        <v>132</v>
      </c>
      <c r="R807" s="137" t="s">
        <v>849</v>
      </c>
    </row>
    <row r="808" spans="1:18">
      <c r="A808" s="17">
        <v>29</v>
      </c>
      <c r="B808" s="135">
        <v>50103</v>
      </c>
      <c r="C808" s="17">
        <f t="shared" si="57"/>
        <v>5</v>
      </c>
      <c r="D808" s="14" t="str">
        <f>+VLOOKUP(C808,EstructuraCostos!$A$5:$B$146,2)</f>
        <v>Generales</v>
      </c>
      <c r="E808" s="21">
        <f t="shared" si="56"/>
        <v>50103</v>
      </c>
      <c r="F808" s="17" t="str">
        <f>+IF(C808&gt;2,VLOOKUP(C808,EstructuraCostos!$A$65:$B$170,2),VLOOKUP(E808,EstructuraCostos!$A$5:$B$60,2))</f>
        <v>Generales</v>
      </c>
      <c r="G808" s="17" t="str">
        <f>+VLOOKUP(B808,EstructuraCostos!$B$5:$C$146,2)</f>
        <v xml:space="preserve">Mantenimiento Cercos </v>
      </c>
      <c r="H808" s="58">
        <v>43558</v>
      </c>
      <c r="I808" s="17">
        <f t="shared" si="58"/>
        <v>14</v>
      </c>
      <c r="J808" s="1" t="s">
        <v>243</v>
      </c>
      <c r="K808" s="83">
        <v>3663605</v>
      </c>
      <c r="L808" s="52">
        <v>1</v>
      </c>
      <c r="M808" s="46">
        <v>34000</v>
      </c>
      <c r="N808" s="48">
        <f t="shared" si="60"/>
        <v>34000</v>
      </c>
      <c r="O808" s="45" t="s">
        <v>138</v>
      </c>
      <c r="P808" s="45" t="s">
        <v>742</v>
      </c>
    </row>
    <row r="809" spans="1:18">
      <c r="A809" s="17">
        <v>30</v>
      </c>
      <c r="B809" s="135">
        <v>10501</v>
      </c>
      <c r="C809" s="17">
        <f t="shared" si="57"/>
        <v>1</v>
      </c>
      <c r="D809" s="14" t="str">
        <f>+VLOOKUP(C809,EstructuraCostos!$A$5:$B$146,2)</f>
        <v>Levante_y_Ceba</v>
      </c>
      <c r="E809" s="21">
        <f t="shared" si="56"/>
        <v>10500</v>
      </c>
      <c r="F809" s="17" t="str">
        <f>+IF(C809&gt;2,VLOOKUP(C809,EstructuraCostos!$A$65:$B$170,2),VLOOKUP(E809,EstructuraCostos!$A$5:$B$60,2))</f>
        <v>Movimiento_de_Ganado1</v>
      </c>
      <c r="G809" s="17" t="str">
        <f>+VLOOKUP(B809,EstructuraCostos!$B$5:$C$146,2)</f>
        <v>Manejo de Ganados</v>
      </c>
      <c r="H809" s="58">
        <v>43558</v>
      </c>
      <c r="I809" s="17">
        <f t="shared" si="58"/>
        <v>14</v>
      </c>
      <c r="J809" s="45" t="s">
        <v>245</v>
      </c>
      <c r="K809" s="51">
        <v>1023702269</v>
      </c>
      <c r="L809" s="52">
        <v>1</v>
      </c>
      <c r="M809" s="46">
        <v>38000</v>
      </c>
      <c r="N809" s="48">
        <f t="shared" si="60"/>
        <v>38000</v>
      </c>
      <c r="O809" s="45" t="s">
        <v>220</v>
      </c>
      <c r="P809" s="45" t="s">
        <v>128</v>
      </c>
    </row>
    <row r="810" spans="1:18">
      <c r="A810" s="17">
        <v>31</v>
      </c>
      <c r="B810" s="135">
        <v>50103</v>
      </c>
      <c r="C810" s="17">
        <f t="shared" si="57"/>
        <v>5</v>
      </c>
      <c r="D810" s="14" t="str">
        <f>+VLOOKUP(C810,EstructuraCostos!$A$5:$B$146,2)</f>
        <v>Generales</v>
      </c>
      <c r="E810" s="21">
        <f t="shared" si="56"/>
        <v>50103</v>
      </c>
      <c r="F810" s="17" t="str">
        <f>+IF(C810&gt;2,VLOOKUP(C810,EstructuraCostos!$A$65:$B$170,2),VLOOKUP(E810,EstructuraCostos!$A$5:$B$60,2))</f>
        <v>Generales</v>
      </c>
      <c r="G810" s="17" t="str">
        <f>+VLOOKUP(B810,EstructuraCostos!$B$5:$C$146,2)</f>
        <v xml:space="preserve">Mantenimiento Cercos </v>
      </c>
      <c r="H810" s="58">
        <v>43558</v>
      </c>
      <c r="I810" s="17">
        <f t="shared" si="58"/>
        <v>14</v>
      </c>
      <c r="J810" s="45" t="s">
        <v>246</v>
      </c>
      <c r="K810" s="51">
        <v>1097399254</v>
      </c>
      <c r="L810" s="52">
        <v>1</v>
      </c>
      <c r="M810" s="46">
        <v>34000</v>
      </c>
      <c r="N810" s="48">
        <f t="shared" si="60"/>
        <v>34000</v>
      </c>
      <c r="O810" s="45" t="s">
        <v>138</v>
      </c>
      <c r="P810" s="45" t="s">
        <v>854</v>
      </c>
    </row>
    <row r="811" spans="1:18">
      <c r="A811" s="17">
        <v>32</v>
      </c>
      <c r="B811" s="135">
        <v>10501</v>
      </c>
      <c r="C811" s="17">
        <f t="shared" si="57"/>
        <v>1</v>
      </c>
      <c r="D811" s="14" t="str">
        <f>+VLOOKUP(C811,EstructuraCostos!$A$5:$B$146,2)</f>
        <v>Levante_y_Ceba</v>
      </c>
      <c r="E811" s="21">
        <f t="shared" si="56"/>
        <v>10500</v>
      </c>
      <c r="F811" s="17" t="str">
        <f>+IF(C811&gt;2,VLOOKUP(C811,EstructuraCostos!$A$65:$B$170,2),VLOOKUP(E811,EstructuraCostos!$A$5:$B$60,2))</f>
        <v>Movimiento_de_Ganado1</v>
      </c>
      <c r="G811" s="17" t="str">
        <f>+VLOOKUP(B811,EstructuraCostos!$B$5:$C$146,2)</f>
        <v>Manejo de Ganados</v>
      </c>
      <c r="H811" s="58">
        <v>43558</v>
      </c>
      <c r="I811" s="17">
        <f t="shared" si="58"/>
        <v>14</v>
      </c>
      <c r="J811" s="45" t="s">
        <v>417</v>
      </c>
      <c r="K811" s="143">
        <v>1097720182</v>
      </c>
      <c r="L811" s="52">
        <v>1</v>
      </c>
      <c r="M811" s="46">
        <v>38000</v>
      </c>
      <c r="N811" s="48">
        <f t="shared" si="60"/>
        <v>38000</v>
      </c>
      <c r="O811" s="45" t="s">
        <v>125</v>
      </c>
      <c r="P811" s="45" t="s">
        <v>128</v>
      </c>
    </row>
    <row r="812" spans="1:18">
      <c r="A812" s="17">
        <v>33</v>
      </c>
      <c r="B812" s="135">
        <v>10501</v>
      </c>
      <c r="C812" s="17">
        <f t="shared" si="57"/>
        <v>1</v>
      </c>
      <c r="D812" s="14" t="str">
        <f>+VLOOKUP(C812,EstructuraCostos!$A$5:$B$146,2)</f>
        <v>Levante_y_Ceba</v>
      </c>
      <c r="E812" s="21">
        <f t="shared" si="56"/>
        <v>10500</v>
      </c>
      <c r="F812" s="17" t="str">
        <f>+IF(C812&gt;2,VLOOKUP(C812,EstructuraCostos!$A$65:$B$170,2),VLOOKUP(E812,EstructuraCostos!$A$5:$B$60,2))</f>
        <v>Movimiento_de_Ganado1</v>
      </c>
      <c r="G812" s="17" t="str">
        <f>+VLOOKUP(B812,EstructuraCostos!$B$5:$C$146,2)</f>
        <v>Manejo de Ganados</v>
      </c>
      <c r="H812" s="58">
        <v>43558</v>
      </c>
      <c r="I812" s="17">
        <f t="shared" si="58"/>
        <v>14</v>
      </c>
      <c r="J812" s="45" t="s">
        <v>749</v>
      </c>
      <c r="K812" s="294">
        <v>1097726367</v>
      </c>
      <c r="L812" s="52">
        <v>1</v>
      </c>
      <c r="M812" s="46">
        <v>34000</v>
      </c>
      <c r="N812" s="48">
        <f t="shared" si="60"/>
        <v>34000</v>
      </c>
      <c r="O812" s="45" t="s">
        <v>220</v>
      </c>
      <c r="P812" s="45" t="s">
        <v>137</v>
      </c>
    </row>
    <row r="813" spans="1:18">
      <c r="A813" s="17">
        <v>34</v>
      </c>
      <c r="B813" s="135">
        <v>90101</v>
      </c>
      <c r="C813" s="17">
        <f t="shared" si="57"/>
        <v>9</v>
      </c>
      <c r="D813" s="14" t="str">
        <f>+VLOOKUP(C813,EstructuraCostos!$A$5:$B$146,2)</f>
        <v>Hacienda</v>
      </c>
      <c r="E813" s="21">
        <f t="shared" si="56"/>
        <v>90101</v>
      </c>
      <c r="F813" s="17" t="str">
        <f>+IF(C813&gt;2,VLOOKUP(C813,EstructuraCostos!$A$65:$B$170,2),VLOOKUP(E813,EstructuraCostos!$A$5:$B$60,2))</f>
        <v>Hacienda</v>
      </c>
      <c r="G813" s="17" t="str">
        <f>+VLOOKUP(B813,EstructuraCostos!$B$5:$C$146,2)</f>
        <v>Salarios</v>
      </c>
      <c r="H813" s="58">
        <v>43558</v>
      </c>
      <c r="I813" s="17">
        <f t="shared" si="58"/>
        <v>14</v>
      </c>
      <c r="J813" s="45" t="s">
        <v>752</v>
      </c>
      <c r="K813" s="294">
        <v>52008256</v>
      </c>
      <c r="L813" s="52">
        <v>1</v>
      </c>
      <c r="M813" s="46">
        <v>34000</v>
      </c>
      <c r="N813" s="48">
        <f t="shared" si="60"/>
        <v>34000</v>
      </c>
      <c r="O813" s="45" t="s">
        <v>153</v>
      </c>
      <c r="P813" s="45" t="s">
        <v>147</v>
      </c>
    </row>
    <row r="814" spans="1:18">
      <c r="A814" s="17">
        <v>35</v>
      </c>
      <c r="B814" s="135">
        <v>50103</v>
      </c>
      <c r="C814" s="17">
        <f t="shared" si="57"/>
        <v>5</v>
      </c>
      <c r="D814" s="14" t="str">
        <f>+VLOOKUP(C814,EstructuraCostos!$A$5:$B$146,2)</f>
        <v>Generales</v>
      </c>
      <c r="E814" s="21">
        <f t="shared" si="56"/>
        <v>50103</v>
      </c>
      <c r="F814" s="17" t="str">
        <f>+IF(C814&gt;2,VLOOKUP(C814,EstructuraCostos!$A$65:$B$170,2),VLOOKUP(E814,EstructuraCostos!$A$5:$B$60,2))</f>
        <v>Generales</v>
      </c>
      <c r="G814" s="17" t="str">
        <f>+VLOOKUP(B814,EstructuraCostos!$B$5:$C$146,2)</f>
        <v xml:space="preserve">Mantenimiento Cercos </v>
      </c>
      <c r="H814" s="58">
        <v>43558</v>
      </c>
      <c r="I814" s="17">
        <f t="shared" si="58"/>
        <v>14</v>
      </c>
      <c r="J814" s="45" t="s">
        <v>791</v>
      </c>
      <c r="K814" s="271">
        <v>78730185</v>
      </c>
      <c r="L814" s="52">
        <v>1</v>
      </c>
      <c r="M814" s="46">
        <v>34000</v>
      </c>
      <c r="N814" s="48">
        <f t="shared" si="60"/>
        <v>34000</v>
      </c>
      <c r="O814" s="45" t="s">
        <v>138</v>
      </c>
      <c r="P814" s="45" t="s">
        <v>593</v>
      </c>
    </row>
    <row r="815" spans="1:18">
      <c r="A815" s="17">
        <v>36</v>
      </c>
      <c r="C815" s="17">
        <f t="shared" si="57"/>
        <v>0</v>
      </c>
      <c r="D815" s="14" t="e">
        <f>+VLOOKUP(C815,EstructuraCostos!$A$5:$B$146,2)</f>
        <v>#N/A</v>
      </c>
      <c r="E815" s="21">
        <f t="shared" ref="E815:E849" si="61">IF(C815&gt;2,ROUND(B815/1,0),ROUND(B815/10,0)*10)</f>
        <v>0</v>
      </c>
      <c r="F815" s="17" t="e">
        <f>+IF(C815&gt;2,VLOOKUP(C815,EstructuraCostos!$A$65:$B$170,2),VLOOKUP(E815,EstructuraCostos!$A$5:$B$60,2))</f>
        <v>#N/A</v>
      </c>
      <c r="G815" s="17" t="e">
        <f>+VLOOKUP(B815,EstructuraCostos!$B$5:$C$146,2)</f>
        <v>#N/A</v>
      </c>
      <c r="H815" s="58">
        <v>43558</v>
      </c>
      <c r="I815" s="17">
        <f t="shared" si="58"/>
        <v>14</v>
      </c>
      <c r="J815" s="45" t="s">
        <v>289</v>
      </c>
      <c r="K815" s="294"/>
      <c r="L815" s="52">
        <v>4</v>
      </c>
      <c r="M815" s="186" t="s">
        <v>124</v>
      </c>
      <c r="N815" s="48"/>
      <c r="O815" s="45" t="s">
        <v>855</v>
      </c>
      <c r="P815" s="45" t="s">
        <v>177</v>
      </c>
    </row>
    <row r="816" spans="1:18">
      <c r="A816" s="17">
        <v>37</v>
      </c>
      <c r="C816" s="17">
        <f t="shared" si="57"/>
        <v>0</v>
      </c>
      <c r="D816" s="14" t="e">
        <f>+VLOOKUP(C816,EstructuraCostos!$A$5:$B$146,2)</f>
        <v>#N/A</v>
      </c>
      <c r="E816" s="21">
        <f t="shared" si="61"/>
        <v>0</v>
      </c>
      <c r="F816" s="17" t="e">
        <f>+IF(C816&gt;2,VLOOKUP(C816,EstructuraCostos!$A$65:$B$170,2),VLOOKUP(E816,EstructuraCostos!$A$5:$B$60,2))</f>
        <v>#N/A</v>
      </c>
      <c r="G816" s="17" t="e">
        <f>+VLOOKUP(B816,EstructuraCostos!$B$5:$C$146,2)</f>
        <v>#N/A</v>
      </c>
      <c r="H816" s="58">
        <v>43558</v>
      </c>
      <c r="I816" s="17">
        <f t="shared" si="58"/>
        <v>14</v>
      </c>
      <c r="J816" s="45" t="s">
        <v>260</v>
      </c>
      <c r="K816" s="143"/>
      <c r="M816" s="186" t="s">
        <v>261</v>
      </c>
      <c r="N816" s="48"/>
      <c r="O816" s="45" t="s">
        <v>815</v>
      </c>
      <c r="P816" s="45" t="s">
        <v>856</v>
      </c>
      <c r="Q816" s="1" t="s">
        <v>132</v>
      </c>
      <c r="R816" s="137" t="s">
        <v>849</v>
      </c>
    </row>
    <row r="817" spans="1:18">
      <c r="A817" s="17">
        <v>38</v>
      </c>
      <c r="C817" s="17">
        <f t="shared" si="57"/>
        <v>0</v>
      </c>
      <c r="D817" s="14" t="e">
        <f>+VLOOKUP(C817,EstructuraCostos!$A$5:$B$146,2)</f>
        <v>#N/A</v>
      </c>
      <c r="E817" s="21">
        <f t="shared" si="61"/>
        <v>0</v>
      </c>
      <c r="F817" s="17" t="e">
        <f>+IF(C817&gt;2,VLOOKUP(C817,EstructuraCostos!$A$65:$B$170,2),VLOOKUP(E817,EstructuraCostos!$A$5:$B$60,2))</f>
        <v>#N/A</v>
      </c>
      <c r="G817" s="17" t="e">
        <f>+VLOOKUP(B817,EstructuraCostos!$B$5:$C$146,2)</f>
        <v>#N/A</v>
      </c>
      <c r="H817" s="58">
        <v>43558</v>
      </c>
      <c r="I817" s="17">
        <f t="shared" si="58"/>
        <v>14</v>
      </c>
      <c r="J817" s="45" t="s">
        <v>260</v>
      </c>
      <c r="K817" s="143"/>
      <c r="M817" s="186" t="s">
        <v>261</v>
      </c>
      <c r="N817" s="48"/>
      <c r="O817" s="45" t="s">
        <v>176</v>
      </c>
      <c r="P817" s="45" t="s">
        <v>844</v>
      </c>
      <c r="Q817" s="1" t="s">
        <v>130</v>
      </c>
      <c r="R817" s="137" t="s">
        <v>131</v>
      </c>
    </row>
    <row r="818" spans="1:18">
      <c r="A818" s="17">
        <v>39</v>
      </c>
      <c r="B818" s="135">
        <v>10101</v>
      </c>
      <c r="C818" s="17">
        <f t="shared" si="57"/>
        <v>1</v>
      </c>
      <c r="D818" s="14" t="str">
        <f>+VLOOKUP(C818,EstructuraCostos!$A$5:$B$146,2)</f>
        <v>Levante_y_Ceba</v>
      </c>
      <c r="E818" s="21">
        <f t="shared" si="61"/>
        <v>10100</v>
      </c>
      <c r="F818" s="17" t="str">
        <f>+IF(C818&gt;2,VLOOKUP(C818,EstructuraCostos!$A$65:$B$170,2),VLOOKUP(E818,EstructuraCostos!$A$5:$B$60,2))</f>
        <v>Manejo_de_Suelos_y_ Praderas1</v>
      </c>
      <c r="G818" s="17" t="str">
        <f>+VLOOKUP(B818,EstructuraCostos!$B$5:$C$146,2)</f>
        <v>Fumigacion Matamalezas</v>
      </c>
      <c r="H818" s="58">
        <v>43559</v>
      </c>
      <c r="I818" s="17">
        <f t="shared" si="58"/>
        <v>14</v>
      </c>
      <c r="J818" s="84" t="s">
        <v>241</v>
      </c>
      <c r="K818" s="143">
        <v>4736932</v>
      </c>
      <c r="L818" s="52">
        <v>1</v>
      </c>
      <c r="M818" s="46">
        <v>34000</v>
      </c>
      <c r="N818" s="48">
        <f t="shared" si="60"/>
        <v>34000</v>
      </c>
      <c r="O818" s="45" t="s">
        <v>176</v>
      </c>
      <c r="P818" s="45" t="s">
        <v>585</v>
      </c>
      <c r="Q818" s="1" t="s">
        <v>130</v>
      </c>
      <c r="R818" s="137" t="s">
        <v>131</v>
      </c>
    </row>
    <row r="819" spans="1:18">
      <c r="A819" s="17">
        <v>40</v>
      </c>
      <c r="B819" s="135">
        <v>10104</v>
      </c>
      <c r="C819" s="17">
        <f t="shared" si="57"/>
        <v>1</v>
      </c>
      <c r="D819" s="14" t="str">
        <f>+VLOOKUP(C819,EstructuraCostos!$A$5:$B$146,2)</f>
        <v>Levante_y_Ceba</v>
      </c>
      <c r="E819" s="21">
        <f t="shared" si="61"/>
        <v>10100</v>
      </c>
      <c r="F819" s="17" t="str">
        <f>+IF(C819&gt;2,VLOOKUP(C819,EstructuraCostos!$A$65:$B$170,2),VLOOKUP(E819,EstructuraCostos!$A$5:$B$60,2))</f>
        <v>Manejo_de_Suelos_y_ Praderas1</v>
      </c>
      <c r="G819" s="17" t="str">
        <f>+VLOOKUP(B819,EstructuraCostos!$B$5:$C$146,2)</f>
        <v>Fumigacion Herbicida</v>
      </c>
      <c r="H819" s="58">
        <v>43559</v>
      </c>
      <c r="I819" s="17">
        <f t="shared" si="58"/>
        <v>14</v>
      </c>
      <c r="J819" s="84" t="s">
        <v>242</v>
      </c>
      <c r="K819" s="83">
        <v>4335739</v>
      </c>
      <c r="L819" s="52">
        <v>1</v>
      </c>
      <c r="M819" s="46">
        <v>34000</v>
      </c>
      <c r="N819" s="48">
        <f t="shared" si="60"/>
        <v>34000</v>
      </c>
      <c r="O819" s="45" t="s">
        <v>815</v>
      </c>
      <c r="P819" s="45" t="s">
        <v>438</v>
      </c>
      <c r="Q819" s="1" t="s">
        <v>132</v>
      </c>
      <c r="R819" s="137" t="s">
        <v>849</v>
      </c>
    </row>
    <row r="820" spans="1:18">
      <c r="A820" s="17">
        <v>41</v>
      </c>
      <c r="B820" s="135">
        <v>50103</v>
      </c>
      <c r="C820" s="17">
        <f t="shared" si="57"/>
        <v>5</v>
      </c>
      <c r="D820" s="14" t="str">
        <f>+VLOOKUP(C820,EstructuraCostos!$A$5:$B$146,2)</f>
        <v>Generales</v>
      </c>
      <c r="E820" s="21">
        <f t="shared" si="61"/>
        <v>50103</v>
      </c>
      <c r="F820" s="17" t="str">
        <f>+IF(C820&gt;2,VLOOKUP(C820,EstructuraCostos!$A$65:$B$170,2),VLOOKUP(E820,EstructuraCostos!$A$5:$B$60,2))</f>
        <v>Generales</v>
      </c>
      <c r="G820" s="17" t="str">
        <f>+VLOOKUP(B820,EstructuraCostos!$B$5:$C$146,2)</f>
        <v xml:space="preserve">Mantenimiento Cercos </v>
      </c>
      <c r="H820" s="58">
        <v>43559</v>
      </c>
      <c r="I820" s="17">
        <f t="shared" si="58"/>
        <v>14</v>
      </c>
      <c r="J820" s="1" t="s">
        <v>243</v>
      </c>
      <c r="K820" s="83">
        <v>3663605</v>
      </c>
      <c r="L820" s="52">
        <v>1</v>
      </c>
      <c r="M820" s="46">
        <v>34000</v>
      </c>
      <c r="N820" s="48">
        <f t="shared" si="60"/>
        <v>34000</v>
      </c>
      <c r="O820" s="45" t="s">
        <v>671</v>
      </c>
      <c r="P820" s="45" t="s">
        <v>251</v>
      </c>
      <c r="Q820" s="45" t="s">
        <v>860</v>
      </c>
    </row>
    <row r="821" spans="1:18">
      <c r="A821" s="17">
        <v>42</v>
      </c>
      <c r="B821" s="135">
        <v>10501</v>
      </c>
      <c r="C821" s="17">
        <f t="shared" si="57"/>
        <v>1</v>
      </c>
      <c r="D821" s="14" t="str">
        <f>+VLOOKUP(C821,EstructuraCostos!$A$5:$B$146,2)</f>
        <v>Levante_y_Ceba</v>
      </c>
      <c r="E821" s="21">
        <f t="shared" si="61"/>
        <v>10500</v>
      </c>
      <c r="F821" s="17" t="str">
        <f>+IF(C821&gt;2,VLOOKUP(C821,EstructuraCostos!$A$65:$B$170,2),VLOOKUP(E821,EstructuraCostos!$A$5:$B$60,2))</f>
        <v>Movimiento_de_Ganado1</v>
      </c>
      <c r="G821" s="17" t="str">
        <f>+VLOOKUP(B821,EstructuraCostos!$B$5:$C$146,2)</f>
        <v>Manejo de Ganados</v>
      </c>
      <c r="H821" s="58">
        <v>43559</v>
      </c>
      <c r="I821" s="17">
        <f t="shared" si="58"/>
        <v>14</v>
      </c>
      <c r="J821" s="45" t="s">
        <v>245</v>
      </c>
      <c r="K821" s="51">
        <v>1023702269</v>
      </c>
      <c r="L821" s="52">
        <v>1</v>
      </c>
      <c r="M821" s="46">
        <v>38000</v>
      </c>
      <c r="N821" s="48">
        <f t="shared" si="60"/>
        <v>38000</v>
      </c>
      <c r="O821" s="45" t="s">
        <v>220</v>
      </c>
      <c r="P821" s="45" t="s">
        <v>128</v>
      </c>
    </row>
    <row r="822" spans="1:18">
      <c r="A822" s="17">
        <v>43</v>
      </c>
      <c r="B822" s="135">
        <v>50103</v>
      </c>
      <c r="C822" s="17">
        <f t="shared" si="57"/>
        <v>5</v>
      </c>
      <c r="D822" s="14" t="str">
        <f>+VLOOKUP(C822,EstructuraCostos!$A$5:$B$146,2)</f>
        <v>Generales</v>
      </c>
      <c r="E822" s="21">
        <f t="shared" si="61"/>
        <v>50103</v>
      </c>
      <c r="F822" s="17" t="str">
        <f>+IF(C822&gt;2,VLOOKUP(C822,EstructuraCostos!$A$65:$B$170,2),VLOOKUP(E822,EstructuraCostos!$A$5:$B$60,2))</f>
        <v>Generales</v>
      </c>
      <c r="G822" s="17" t="str">
        <f>+VLOOKUP(B822,EstructuraCostos!$B$5:$C$146,2)</f>
        <v xml:space="preserve">Mantenimiento Cercos </v>
      </c>
      <c r="H822" s="58">
        <v>43559</v>
      </c>
      <c r="I822" s="17">
        <f t="shared" si="58"/>
        <v>14</v>
      </c>
      <c r="J822" s="45" t="s">
        <v>246</v>
      </c>
      <c r="K822" s="51">
        <v>1097399254</v>
      </c>
      <c r="L822" s="52">
        <v>1</v>
      </c>
      <c r="M822" s="46">
        <v>34000</v>
      </c>
      <c r="N822" s="48">
        <f t="shared" si="60"/>
        <v>34000</v>
      </c>
      <c r="O822" s="45" t="s">
        <v>671</v>
      </c>
      <c r="P822" s="45" t="s">
        <v>251</v>
      </c>
      <c r="Q822" s="45" t="s">
        <v>860</v>
      </c>
    </row>
    <row r="823" spans="1:18">
      <c r="A823" s="17">
        <v>44</v>
      </c>
      <c r="B823" s="135">
        <v>10501</v>
      </c>
      <c r="C823" s="17">
        <f t="shared" si="57"/>
        <v>1</v>
      </c>
      <c r="D823" s="14" t="str">
        <f>+VLOOKUP(C823,EstructuraCostos!$A$5:$B$146,2)</f>
        <v>Levante_y_Ceba</v>
      </c>
      <c r="E823" s="21">
        <f t="shared" si="61"/>
        <v>10500</v>
      </c>
      <c r="F823" s="17" t="str">
        <f>+IF(C823&gt;2,VLOOKUP(C823,EstructuraCostos!$A$65:$B$170,2),VLOOKUP(E823,EstructuraCostos!$A$5:$B$60,2))</f>
        <v>Movimiento_de_Ganado1</v>
      </c>
      <c r="G823" s="17" t="str">
        <f>+VLOOKUP(B823,EstructuraCostos!$B$5:$C$146,2)</f>
        <v>Manejo de Ganados</v>
      </c>
      <c r="H823" s="58">
        <v>43559</v>
      </c>
      <c r="I823" s="17">
        <f t="shared" si="58"/>
        <v>14</v>
      </c>
      <c r="J823" s="45" t="s">
        <v>417</v>
      </c>
      <c r="K823" s="143">
        <v>1097720182</v>
      </c>
      <c r="L823" s="52">
        <v>1</v>
      </c>
      <c r="M823" s="46">
        <v>38000</v>
      </c>
      <c r="N823" s="48">
        <f t="shared" si="60"/>
        <v>38000</v>
      </c>
      <c r="O823" s="45" t="s">
        <v>125</v>
      </c>
      <c r="P823" s="45" t="s">
        <v>128</v>
      </c>
    </row>
    <row r="824" spans="1:18">
      <c r="A824" s="17">
        <v>45</v>
      </c>
      <c r="B824" s="135">
        <v>60104</v>
      </c>
      <c r="C824" s="17">
        <f t="shared" si="57"/>
        <v>6</v>
      </c>
      <c r="D824" s="14" t="str">
        <f>+VLOOKUP(C824,EstructuraCostos!$A$5:$B$146,2)</f>
        <v>Equinos</v>
      </c>
      <c r="E824" s="21">
        <f t="shared" si="61"/>
        <v>60104</v>
      </c>
      <c r="F824" s="17" t="str">
        <f>+IF(C824&gt;2,VLOOKUP(C824,EstructuraCostos!$A$65:$B$170,2),VLOOKUP(E824,EstructuraCostos!$A$5:$B$60,2))</f>
        <v>Equinos</v>
      </c>
      <c r="G824" s="17" t="str">
        <f>+VLOOKUP(B824,EstructuraCostos!$B$5:$C$146,2)</f>
        <v>Adiestramiento</v>
      </c>
      <c r="H824" s="58">
        <v>43559</v>
      </c>
      <c r="I824" s="17">
        <f t="shared" si="58"/>
        <v>14</v>
      </c>
      <c r="J824" s="45" t="s">
        <v>749</v>
      </c>
      <c r="K824" s="294">
        <v>1097726367</v>
      </c>
      <c r="L824" s="52">
        <v>1</v>
      </c>
      <c r="M824" s="46">
        <v>34000</v>
      </c>
      <c r="N824" s="48">
        <f t="shared" si="60"/>
        <v>34000</v>
      </c>
      <c r="O824" s="45" t="s">
        <v>750</v>
      </c>
      <c r="P824" s="45" t="s">
        <v>751</v>
      </c>
    </row>
    <row r="825" spans="1:18">
      <c r="A825" s="17">
        <v>46</v>
      </c>
      <c r="B825" s="135">
        <v>90101</v>
      </c>
      <c r="C825" s="17">
        <f t="shared" si="57"/>
        <v>9</v>
      </c>
      <c r="D825" s="14" t="str">
        <f>+VLOOKUP(C825,EstructuraCostos!$A$5:$B$146,2)</f>
        <v>Hacienda</v>
      </c>
      <c r="E825" s="21">
        <f t="shared" si="61"/>
        <v>90101</v>
      </c>
      <c r="F825" s="17" t="str">
        <f>+IF(C825&gt;2,VLOOKUP(C825,EstructuraCostos!$A$65:$B$170,2),VLOOKUP(E825,EstructuraCostos!$A$5:$B$60,2))</f>
        <v>Hacienda</v>
      </c>
      <c r="G825" s="17" t="str">
        <f>+VLOOKUP(B825,EstructuraCostos!$B$5:$C$146,2)</f>
        <v>Salarios</v>
      </c>
      <c r="H825" s="58">
        <v>43559</v>
      </c>
      <c r="I825" s="17">
        <f t="shared" si="58"/>
        <v>14</v>
      </c>
      <c r="J825" s="45" t="s">
        <v>752</v>
      </c>
      <c r="K825" s="294">
        <v>52008256</v>
      </c>
      <c r="L825" s="52">
        <v>1</v>
      </c>
      <c r="M825" s="46">
        <v>34000</v>
      </c>
      <c r="N825" s="48">
        <f t="shared" si="60"/>
        <v>34000</v>
      </c>
      <c r="O825" s="45" t="s">
        <v>153</v>
      </c>
      <c r="P825" s="45" t="s">
        <v>147</v>
      </c>
    </row>
    <row r="826" spans="1:18">
      <c r="A826" s="17">
        <v>47</v>
      </c>
      <c r="B826" s="135">
        <v>10101</v>
      </c>
      <c r="C826" s="17">
        <f t="shared" si="57"/>
        <v>1</v>
      </c>
      <c r="D826" s="14" t="str">
        <f>+VLOOKUP(C826,EstructuraCostos!$A$5:$B$146,2)</f>
        <v>Levante_y_Ceba</v>
      </c>
      <c r="E826" s="21">
        <f t="shared" si="61"/>
        <v>10100</v>
      </c>
      <c r="F826" s="17" t="str">
        <f>+IF(C826&gt;2,VLOOKUP(C826,EstructuraCostos!$A$65:$B$170,2),VLOOKUP(E826,EstructuraCostos!$A$5:$B$60,2))</f>
        <v>Manejo_de_Suelos_y_ Praderas1</v>
      </c>
      <c r="G826" s="17" t="str">
        <f>+VLOOKUP(B826,EstructuraCostos!$B$5:$C$146,2)</f>
        <v>Fumigacion Matamalezas</v>
      </c>
      <c r="H826" s="58">
        <v>43559</v>
      </c>
      <c r="I826" s="17">
        <f t="shared" si="58"/>
        <v>14</v>
      </c>
      <c r="J826" s="45" t="s">
        <v>791</v>
      </c>
      <c r="K826" s="271">
        <v>78730185</v>
      </c>
      <c r="L826" s="52">
        <v>1</v>
      </c>
      <c r="M826" s="46">
        <v>34000</v>
      </c>
      <c r="N826" s="48">
        <f t="shared" si="60"/>
        <v>34000</v>
      </c>
      <c r="O826" s="45" t="s">
        <v>194</v>
      </c>
      <c r="P826" s="45" t="s">
        <v>288</v>
      </c>
      <c r="Q826" s="1" t="s">
        <v>132</v>
      </c>
      <c r="R826" s="137" t="s">
        <v>863</v>
      </c>
    </row>
    <row r="827" spans="1:18">
      <c r="A827" s="17">
        <v>48</v>
      </c>
      <c r="C827" s="17">
        <f t="shared" si="57"/>
        <v>0</v>
      </c>
      <c r="D827" s="14" t="e">
        <f>+VLOOKUP(C827,EstructuraCostos!$A$5:$B$146,2)</f>
        <v>#N/A</v>
      </c>
      <c r="E827" s="21">
        <f t="shared" si="61"/>
        <v>0</v>
      </c>
      <c r="F827" s="17" t="e">
        <f>+IF(C827&gt;2,VLOOKUP(C827,EstructuraCostos!$A$65:$B$170,2),VLOOKUP(E827,EstructuraCostos!$A$5:$B$60,2))</f>
        <v>#N/A</v>
      </c>
      <c r="G827" s="17" t="e">
        <f>+VLOOKUP(B827,EstructuraCostos!$B$5:$C$146,2)</f>
        <v>#N/A</v>
      </c>
      <c r="H827" s="58">
        <v>43559</v>
      </c>
      <c r="I827" s="17">
        <f t="shared" si="58"/>
        <v>14</v>
      </c>
      <c r="J827" s="45" t="s">
        <v>289</v>
      </c>
      <c r="K827" s="294"/>
      <c r="L827" s="52">
        <v>3</v>
      </c>
      <c r="M827" s="186" t="s">
        <v>124</v>
      </c>
      <c r="N827" s="48"/>
      <c r="O827" s="45" t="s">
        <v>855</v>
      </c>
      <c r="P827" s="45" t="s">
        <v>177</v>
      </c>
    </row>
    <row r="828" spans="1:18">
      <c r="A828" s="17">
        <v>49</v>
      </c>
      <c r="C828" s="17">
        <f t="shared" si="57"/>
        <v>0</v>
      </c>
      <c r="D828" s="14" t="e">
        <f>+VLOOKUP(C828,EstructuraCostos!$A$5:$B$146,2)</f>
        <v>#N/A</v>
      </c>
      <c r="E828" s="21">
        <f t="shared" si="61"/>
        <v>0</v>
      </c>
      <c r="F828" s="17" t="e">
        <f>+IF(C828&gt;2,VLOOKUP(C828,EstructuraCostos!$A$65:$B$170,2),VLOOKUP(E828,EstructuraCostos!$A$5:$B$60,2))</f>
        <v>#N/A</v>
      </c>
      <c r="G828" s="17" t="e">
        <f>+VLOOKUP(B828,EstructuraCostos!$B$5:$C$146,2)</f>
        <v>#N/A</v>
      </c>
      <c r="H828" s="58">
        <v>43559</v>
      </c>
      <c r="I828" s="17">
        <f t="shared" si="58"/>
        <v>14</v>
      </c>
      <c r="J828" s="45" t="s">
        <v>260</v>
      </c>
      <c r="K828" s="143"/>
      <c r="M828" s="186" t="s">
        <v>261</v>
      </c>
      <c r="N828" s="48"/>
      <c r="O828" s="45" t="s">
        <v>815</v>
      </c>
      <c r="P828" s="45" t="s">
        <v>856</v>
      </c>
      <c r="Q828" s="1" t="s">
        <v>132</v>
      </c>
      <c r="R828" s="137" t="s">
        <v>849</v>
      </c>
    </row>
    <row r="829" spans="1:18">
      <c r="A829" s="17">
        <v>50</v>
      </c>
      <c r="C829" s="17">
        <f t="shared" si="57"/>
        <v>0</v>
      </c>
      <c r="D829" s="14" t="e">
        <f>+VLOOKUP(C829,EstructuraCostos!$A$5:$B$146,2)</f>
        <v>#N/A</v>
      </c>
      <c r="E829" s="21">
        <f t="shared" si="61"/>
        <v>0</v>
      </c>
      <c r="F829" s="17" t="e">
        <f>+IF(C829&gt;2,VLOOKUP(C829,EstructuraCostos!$A$65:$B$170,2),VLOOKUP(E829,EstructuraCostos!$A$5:$B$60,2))</f>
        <v>#N/A</v>
      </c>
      <c r="G829" s="17" t="e">
        <f>+VLOOKUP(B829,EstructuraCostos!$B$5:$C$146,2)</f>
        <v>#N/A</v>
      </c>
      <c r="H829" s="58">
        <v>43559</v>
      </c>
      <c r="I829" s="17">
        <f t="shared" si="58"/>
        <v>14</v>
      </c>
      <c r="J829" s="45" t="s">
        <v>260</v>
      </c>
      <c r="K829" s="143"/>
      <c r="M829" s="186" t="s">
        <v>261</v>
      </c>
      <c r="N829" s="48"/>
      <c r="O829" s="45" t="s">
        <v>176</v>
      </c>
      <c r="P829" s="45" t="s">
        <v>585</v>
      </c>
      <c r="Q829" s="1" t="s">
        <v>130</v>
      </c>
      <c r="R829" s="137" t="s">
        <v>131</v>
      </c>
    </row>
    <row r="830" spans="1:18">
      <c r="A830" s="17">
        <v>51</v>
      </c>
      <c r="C830" s="17"/>
      <c r="F830" s="17"/>
      <c r="G830" s="17" t="e">
        <f>+VLOOKUP(B830,EstructuraCostos!$B$5:$C$146,2)</f>
        <v>#N/A</v>
      </c>
      <c r="H830" s="58">
        <v>43559</v>
      </c>
      <c r="I830" s="17">
        <f>+WEEKNUM(H830,2)</f>
        <v>14</v>
      </c>
      <c r="J830" s="45" t="s">
        <v>260</v>
      </c>
      <c r="K830" s="143"/>
      <c r="M830" s="186" t="s">
        <v>261</v>
      </c>
      <c r="N830" s="48"/>
      <c r="O830" s="45" t="s">
        <v>194</v>
      </c>
      <c r="P830" s="45" t="s">
        <v>862</v>
      </c>
      <c r="Q830" s="1" t="s">
        <v>132</v>
      </c>
      <c r="R830" s="137" t="s">
        <v>861</v>
      </c>
    </row>
    <row r="831" spans="1:18">
      <c r="A831" s="17">
        <v>52</v>
      </c>
      <c r="B831" s="135">
        <v>10101</v>
      </c>
      <c r="C831" s="17">
        <f t="shared" si="57"/>
        <v>1</v>
      </c>
      <c r="D831" s="14" t="str">
        <f>+VLOOKUP(C831,EstructuraCostos!$A$5:$B$146,2)</f>
        <v>Levante_y_Ceba</v>
      </c>
      <c r="E831" s="21">
        <f t="shared" si="61"/>
        <v>10100</v>
      </c>
      <c r="F831" s="17" t="str">
        <f>+IF(C831&gt;2,VLOOKUP(C831,EstructuraCostos!$A$65:$B$170,2),VLOOKUP(E831,EstructuraCostos!$A$5:$B$60,2))</f>
        <v>Manejo_de_Suelos_y_ Praderas1</v>
      </c>
      <c r="G831" s="17" t="str">
        <f>+VLOOKUP(B831,EstructuraCostos!$B$5:$C$146,2)</f>
        <v>Fumigacion Matamalezas</v>
      </c>
      <c r="H831" s="58">
        <v>43560</v>
      </c>
      <c r="I831" s="17">
        <f t="shared" si="58"/>
        <v>14</v>
      </c>
      <c r="J831" s="84" t="s">
        <v>241</v>
      </c>
      <c r="K831" s="143">
        <v>4736932</v>
      </c>
      <c r="L831" s="52">
        <v>1</v>
      </c>
      <c r="M831" s="46">
        <v>34000</v>
      </c>
      <c r="N831" s="48">
        <f t="shared" si="60"/>
        <v>34000</v>
      </c>
      <c r="O831" s="45" t="s">
        <v>176</v>
      </c>
      <c r="P831" s="45" t="s">
        <v>585</v>
      </c>
      <c r="Q831" s="1" t="s">
        <v>130</v>
      </c>
      <c r="R831" s="137" t="s">
        <v>131</v>
      </c>
    </row>
    <row r="832" spans="1:18">
      <c r="A832" s="17">
        <v>53</v>
      </c>
      <c r="B832" s="135">
        <v>10104</v>
      </c>
      <c r="C832" s="17">
        <f t="shared" si="57"/>
        <v>1</v>
      </c>
      <c r="D832" s="14" t="str">
        <f>+VLOOKUP(C832,EstructuraCostos!$A$5:$B$146,2)</f>
        <v>Levante_y_Ceba</v>
      </c>
      <c r="E832" s="21">
        <f t="shared" si="61"/>
        <v>10100</v>
      </c>
      <c r="F832" s="17" t="str">
        <f>+IF(C832&gt;2,VLOOKUP(C832,EstructuraCostos!$A$65:$B$170,2),VLOOKUP(E832,EstructuraCostos!$A$5:$B$60,2))</f>
        <v>Manejo_de_Suelos_y_ Praderas1</v>
      </c>
      <c r="G832" s="17" t="str">
        <f>+VLOOKUP(B832,EstructuraCostos!$B$5:$C$146,2)</f>
        <v>Fumigacion Herbicida</v>
      </c>
      <c r="H832" s="58">
        <v>43560</v>
      </c>
      <c r="I832" s="17">
        <f t="shared" si="58"/>
        <v>14</v>
      </c>
      <c r="J832" s="84" t="s">
        <v>242</v>
      </c>
      <c r="K832" s="83">
        <v>4335739</v>
      </c>
      <c r="L832" s="52">
        <v>1</v>
      </c>
      <c r="M832" s="46">
        <v>34000</v>
      </c>
      <c r="N832" s="48">
        <f t="shared" si="60"/>
        <v>34000</v>
      </c>
      <c r="O832" s="45" t="s">
        <v>815</v>
      </c>
      <c r="P832" s="45" t="s">
        <v>438</v>
      </c>
      <c r="Q832" s="1" t="s">
        <v>132</v>
      </c>
      <c r="R832" s="137" t="s">
        <v>702</v>
      </c>
    </row>
    <row r="833" spans="1:18">
      <c r="A833" s="17">
        <v>54</v>
      </c>
      <c r="B833" s="135">
        <v>90102</v>
      </c>
      <c r="C833" s="17">
        <f t="shared" si="57"/>
        <v>9</v>
      </c>
      <c r="D833" s="14" t="str">
        <f>+VLOOKUP(C833,EstructuraCostos!$A$5:$B$146,2)</f>
        <v>Hacienda</v>
      </c>
      <c r="E833" s="21">
        <f t="shared" si="61"/>
        <v>90102</v>
      </c>
      <c r="F833" s="17" t="str">
        <f>+IF(C833&gt;2,VLOOKUP(C833,EstructuraCostos!$A$65:$B$170,2),VLOOKUP(E833,EstructuraCostos!$A$5:$B$60,2))</f>
        <v>Hacienda</v>
      </c>
      <c r="G833" s="17" t="str">
        <f>+VLOOKUP(B833,EstructuraCostos!$B$5:$C$146,2)</f>
        <v>Mantenimiento</v>
      </c>
      <c r="H833" s="58">
        <v>43560</v>
      </c>
      <c r="I833" s="17">
        <f t="shared" si="58"/>
        <v>14</v>
      </c>
      <c r="J833" s="1" t="s">
        <v>243</v>
      </c>
      <c r="K833" s="83">
        <v>3663605</v>
      </c>
      <c r="L833" s="52">
        <v>1</v>
      </c>
      <c r="M833" s="46">
        <v>34000</v>
      </c>
      <c r="N833" s="48">
        <f t="shared" si="60"/>
        <v>34000</v>
      </c>
      <c r="O833" s="45" t="s">
        <v>864</v>
      </c>
      <c r="P833" s="45" t="s">
        <v>147</v>
      </c>
    </row>
    <row r="834" spans="1:18">
      <c r="A834" s="17">
        <v>55</v>
      </c>
      <c r="B834" s="135">
        <v>10501</v>
      </c>
      <c r="C834" s="17">
        <f t="shared" si="57"/>
        <v>1</v>
      </c>
      <c r="D834" s="14" t="str">
        <f>+VLOOKUP(C834,EstructuraCostos!$A$5:$B$146,2)</f>
        <v>Levante_y_Ceba</v>
      </c>
      <c r="E834" s="21">
        <f t="shared" si="61"/>
        <v>10500</v>
      </c>
      <c r="F834" s="17" t="str">
        <f>+IF(C834&gt;2,VLOOKUP(C834,EstructuraCostos!$A$65:$B$170,2),VLOOKUP(E834,EstructuraCostos!$A$5:$B$60,2))</f>
        <v>Movimiento_de_Ganado1</v>
      </c>
      <c r="G834" s="17" t="str">
        <f>+VLOOKUP(B834,EstructuraCostos!$B$5:$C$146,2)</f>
        <v>Manejo de Ganados</v>
      </c>
      <c r="H834" s="58">
        <v>43560</v>
      </c>
      <c r="I834" s="17">
        <f t="shared" si="58"/>
        <v>14</v>
      </c>
      <c r="J834" s="45" t="s">
        <v>245</v>
      </c>
      <c r="K834" s="51">
        <v>1023702269</v>
      </c>
      <c r="L834" s="52">
        <v>1</v>
      </c>
      <c r="M834" s="46">
        <v>38000</v>
      </c>
      <c r="N834" s="48">
        <f t="shared" si="60"/>
        <v>38000</v>
      </c>
      <c r="O834" s="45" t="s">
        <v>139</v>
      </c>
      <c r="P834" s="45" t="s">
        <v>128</v>
      </c>
    </row>
    <row r="835" spans="1:18">
      <c r="A835" s="17">
        <v>56</v>
      </c>
      <c r="B835" s="135">
        <v>10105</v>
      </c>
      <c r="C835" s="17">
        <f t="shared" si="57"/>
        <v>1</v>
      </c>
      <c r="D835" s="14" t="str">
        <f>+VLOOKUP(C835,EstructuraCostos!$A$5:$B$146,2)</f>
        <v>Levante_y_Ceba</v>
      </c>
      <c r="E835" s="21">
        <f t="shared" si="61"/>
        <v>10110</v>
      </c>
      <c r="F835" s="17" t="str">
        <f>+IF(C835&gt;2,VLOOKUP(C835,EstructuraCostos!$A$65:$B$170,2),VLOOKUP(E835,EstructuraCostos!$A$5:$B$60,2))</f>
        <v>Manejo_de_Suelos_y_ Praderas1</v>
      </c>
      <c r="G835" s="17" t="str">
        <f>+VLOOKUP(B835,EstructuraCostos!$B$5:$C$146,2)</f>
        <v>Guadañada</v>
      </c>
      <c r="H835" s="58">
        <v>43560</v>
      </c>
      <c r="I835" s="17">
        <f t="shared" si="58"/>
        <v>14</v>
      </c>
      <c r="J835" s="45" t="s">
        <v>246</v>
      </c>
      <c r="K835" s="51">
        <v>1097399254</v>
      </c>
      <c r="L835" s="52">
        <v>1</v>
      </c>
      <c r="M835" s="46">
        <v>34000</v>
      </c>
      <c r="N835" s="48">
        <f t="shared" si="60"/>
        <v>34000</v>
      </c>
      <c r="O835" s="45" t="s">
        <v>865</v>
      </c>
      <c r="P835" s="45" t="s">
        <v>866</v>
      </c>
    </row>
    <row r="836" spans="1:18">
      <c r="A836" s="17">
        <v>57</v>
      </c>
      <c r="B836" s="135">
        <v>10501</v>
      </c>
      <c r="C836" s="17">
        <f t="shared" si="57"/>
        <v>1</v>
      </c>
      <c r="D836" s="14" t="str">
        <f>+VLOOKUP(C836,EstructuraCostos!$A$5:$B$146,2)</f>
        <v>Levante_y_Ceba</v>
      </c>
      <c r="E836" s="21">
        <f t="shared" si="61"/>
        <v>10500</v>
      </c>
      <c r="F836" s="17" t="str">
        <f>+IF(C836&gt;2,VLOOKUP(C836,EstructuraCostos!$A$65:$B$170,2),VLOOKUP(E836,EstructuraCostos!$A$5:$B$60,2))</f>
        <v>Movimiento_de_Ganado1</v>
      </c>
      <c r="G836" s="17" t="str">
        <f>+VLOOKUP(B836,EstructuraCostos!$B$5:$C$146,2)</f>
        <v>Manejo de Ganados</v>
      </c>
      <c r="H836" s="58">
        <v>43560</v>
      </c>
      <c r="I836" s="17">
        <f t="shared" si="58"/>
        <v>14</v>
      </c>
      <c r="J836" s="45" t="s">
        <v>417</v>
      </c>
      <c r="K836" s="143">
        <v>1097720182</v>
      </c>
      <c r="L836" s="52">
        <v>1</v>
      </c>
      <c r="M836" s="46">
        <v>38000</v>
      </c>
      <c r="N836" s="48">
        <f t="shared" si="60"/>
        <v>38000</v>
      </c>
      <c r="O836" s="45" t="s">
        <v>125</v>
      </c>
      <c r="P836" s="45" t="s">
        <v>128</v>
      </c>
    </row>
    <row r="837" spans="1:18">
      <c r="A837" s="17">
        <v>58</v>
      </c>
      <c r="B837" s="135">
        <v>10501</v>
      </c>
      <c r="C837" s="17">
        <f t="shared" si="57"/>
        <v>1</v>
      </c>
      <c r="D837" s="14" t="str">
        <f>+VLOOKUP(C837,EstructuraCostos!$A$5:$B$146,2)</f>
        <v>Levante_y_Ceba</v>
      </c>
      <c r="E837" s="21">
        <f t="shared" si="61"/>
        <v>10500</v>
      </c>
      <c r="F837" s="17" t="str">
        <f>+IF(C837&gt;2,VLOOKUP(C837,EstructuraCostos!$A$65:$B$170,2),VLOOKUP(E837,EstructuraCostos!$A$5:$B$60,2))</f>
        <v>Movimiento_de_Ganado1</v>
      </c>
      <c r="G837" s="17" t="str">
        <f>+VLOOKUP(B837,EstructuraCostos!$B$5:$C$146,2)</f>
        <v>Manejo de Ganados</v>
      </c>
      <c r="H837" s="58">
        <v>43560</v>
      </c>
      <c r="I837" s="17">
        <f t="shared" si="58"/>
        <v>14</v>
      </c>
      <c r="J837" s="45" t="s">
        <v>749</v>
      </c>
      <c r="K837" s="294">
        <v>1097726367</v>
      </c>
      <c r="L837" s="52">
        <v>1</v>
      </c>
      <c r="M837" s="46">
        <v>34000</v>
      </c>
      <c r="N837" s="48">
        <f t="shared" si="60"/>
        <v>34000</v>
      </c>
      <c r="O837" s="45" t="s">
        <v>139</v>
      </c>
      <c r="P837" s="45" t="s">
        <v>137</v>
      </c>
    </row>
    <row r="838" spans="1:18">
      <c r="A838" s="17">
        <v>59</v>
      </c>
      <c r="B838" s="135">
        <v>90101</v>
      </c>
      <c r="C838" s="17">
        <f t="shared" si="57"/>
        <v>9</v>
      </c>
      <c r="D838" s="14" t="str">
        <f>+VLOOKUP(C838,EstructuraCostos!$A$5:$B$146,2)</f>
        <v>Hacienda</v>
      </c>
      <c r="E838" s="21">
        <f t="shared" si="61"/>
        <v>90101</v>
      </c>
      <c r="F838" s="17" t="str">
        <f>+IF(C838&gt;2,VLOOKUP(C838,EstructuraCostos!$A$65:$B$170,2),VLOOKUP(E838,EstructuraCostos!$A$5:$B$60,2))</f>
        <v>Hacienda</v>
      </c>
      <c r="G838" s="17" t="str">
        <f>+VLOOKUP(B838,EstructuraCostos!$B$5:$C$146,2)</f>
        <v>Salarios</v>
      </c>
      <c r="H838" s="58">
        <v>43560</v>
      </c>
      <c r="I838" s="17">
        <f t="shared" si="58"/>
        <v>14</v>
      </c>
      <c r="J838" s="45" t="s">
        <v>752</v>
      </c>
      <c r="K838" s="294">
        <v>52008256</v>
      </c>
      <c r="L838" s="52">
        <v>1</v>
      </c>
      <c r="M838" s="46">
        <v>34000</v>
      </c>
      <c r="N838" s="48">
        <f t="shared" si="60"/>
        <v>34000</v>
      </c>
      <c r="O838" s="45" t="s">
        <v>153</v>
      </c>
      <c r="P838" s="45" t="s">
        <v>147</v>
      </c>
    </row>
    <row r="839" spans="1:18">
      <c r="A839" s="17">
        <v>60</v>
      </c>
      <c r="B839" s="135">
        <v>10101</v>
      </c>
      <c r="C839" s="17">
        <f t="shared" si="57"/>
        <v>1</v>
      </c>
      <c r="D839" s="14" t="str">
        <f>+VLOOKUP(C839,EstructuraCostos!$A$5:$B$146,2)</f>
        <v>Levante_y_Ceba</v>
      </c>
      <c r="E839" s="21">
        <f t="shared" si="61"/>
        <v>10100</v>
      </c>
      <c r="F839" s="17" t="str">
        <f>+IF(C839&gt;2,VLOOKUP(C839,EstructuraCostos!$A$65:$B$170,2),VLOOKUP(E839,EstructuraCostos!$A$5:$B$60,2))</f>
        <v>Manejo_de_Suelos_y_ Praderas1</v>
      </c>
      <c r="G839" s="17" t="str">
        <f>+VLOOKUP(B839,EstructuraCostos!$B$5:$C$146,2)</f>
        <v>Fumigacion Matamalezas</v>
      </c>
      <c r="H839" s="58">
        <v>43560</v>
      </c>
      <c r="I839" s="17">
        <f t="shared" si="58"/>
        <v>14</v>
      </c>
      <c r="J839" s="45" t="s">
        <v>791</v>
      </c>
      <c r="K839" s="271">
        <v>78730185</v>
      </c>
      <c r="L839" s="52">
        <v>1</v>
      </c>
      <c r="M839" s="46">
        <v>34000</v>
      </c>
      <c r="N839" s="48">
        <f t="shared" si="60"/>
        <v>34000</v>
      </c>
      <c r="O839" s="45" t="s">
        <v>194</v>
      </c>
      <c r="P839" s="45" t="s">
        <v>288</v>
      </c>
      <c r="Q839" s="1" t="s">
        <v>132</v>
      </c>
      <c r="R839" s="137" t="s">
        <v>863</v>
      </c>
    </row>
    <row r="840" spans="1:18">
      <c r="A840" s="17">
        <v>61</v>
      </c>
      <c r="C840" s="17"/>
      <c r="F840" s="17"/>
      <c r="G840" s="17" t="e">
        <f>+VLOOKUP(B840,EstructuraCostos!$B$5:$C$146,2)</f>
        <v>#N/A</v>
      </c>
      <c r="H840" s="58">
        <v>43560</v>
      </c>
      <c r="I840" s="17">
        <f t="shared" si="58"/>
        <v>14</v>
      </c>
      <c r="J840" s="45" t="s">
        <v>439</v>
      </c>
      <c r="K840" s="143"/>
      <c r="L840" s="52">
        <v>34</v>
      </c>
      <c r="M840" s="186" t="s">
        <v>299</v>
      </c>
      <c r="N840" s="48"/>
      <c r="O840" s="45" t="s">
        <v>883</v>
      </c>
      <c r="P840" s="45" t="s">
        <v>251</v>
      </c>
    </row>
    <row r="841" spans="1:18">
      <c r="A841" s="17">
        <v>62</v>
      </c>
      <c r="C841" s="17"/>
      <c r="F841" s="17"/>
      <c r="G841" s="17" t="e">
        <f>+VLOOKUP(B841,EstructuraCostos!$B$5:$C$146,2)</f>
        <v>#N/A</v>
      </c>
      <c r="H841" s="58">
        <v>43560</v>
      </c>
      <c r="I841" s="17">
        <f t="shared" si="58"/>
        <v>14</v>
      </c>
      <c r="J841" s="45" t="s">
        <v>884</v>
      </c>
      <c r="K841" s="143"/>
      <c r="L841" s="52">
        <v>31</v>
      </c>
      <c r="M841" s="186" t="s">
        <v>299</v>
      </c>
      <c r="N841" s="48"/>
      <c r="O841" s="45" t="s">
        <v>885</v>
      </c>
      <c r="P841" s="45" t="s">
        <v>302</v>
      </c>
    </row>
    <row r="842" spans="1:18">
      <c r="A842" s="17">
        <v>63</v>
      </c>
      <c r="C842" s="17">
        <f t="shared" si="57"/>
        <v>0</v>
      </c>
      <c r="D842" s="14" t="e">
        <f>+VLOOKUP(C842,EstructuraCostos!$A$5:$B$146,2)</f>
        <v>#N/A</v>
      </c>
      <c r="E842" s="21">
        <f t="shared" si="61"/>
        <v>0</v>
      </c>
      <c r="F842" s="17" t="e">
        <f>+IF(C842&gt;2,VLOOKUP(C842,EstructuraCostos!$A$65:$B$170,2),VLOOKUP(E842,EstructuraCostos!$A$5:$B$60,2))</f>
        <v>#N/A</v>
      </c>
      <c r="G842" s="17" t="e">
        <f>+VLOOKUP(B842,EstructuraCostos!$B$5:$C$146,2)</f>
        <v>#N/A</v>
      </c>
      <c r="H842" s="58">
        <v>43560</v>
      </c>
      <c r="I842" s="17">
        <f t="shared" si="58"/>
        <v>14</v>
      </c>
      <c r="J842" s="45" t="s">
        <v>289</v>
      </c>
      <c r="K842" s="294"/>
      <c r="M842" s="186" t="s">
        <v>124</v>
      </c>
      <c r="N842" s="48"/>
    </row>
    <row r="843" spans="1:18">
      <c r="A843" s="17">
        <v>64</v>
      </c>
      <c r="C843" s="17">
        <f t="shared" si="57"/>
        <v>0</v>
      </c>
      <c r="D843" s="14" t="e">
        <f>+VLOOKUP(C843,EstructuraCostos!$A$5:$B$146,2)</f>
        <v>#N/A</v>
      </c>
      <c r="E843" s="21">
        <f t="shared" si="61"/>
        <v>0</v>
      </c>
      <c r="F843" s="17" t="e">
        <f>+IF(C843&gt;2,VLOOKUP(C843,EstructuraCostos!$A$65:$B$170,2),VLOOKUP(E843,EstructuraCostos!$A$5:$B$60,2))</f>
        <v>#N/A</v>
      </c>
      <c r="G843" s="17" t="e">
        <f>+VLOOKUP(B843,EstructuraCostos!$B$5:$C$146,2)</f>
        <v>#N/A</v>
      </c>
      <c r="H843" s="58">
        <v>43560</v>
      </c>
      <c r="I843" s="17">
        <f t="shared" si="58"/>
        <v>14</v>
      </c>
      <c r="J843" s="45" t="s">
        <v>260</v>
      </c>
      <c r="K843" s="143"/>
      <c r="M843" s="186" t="s">
        <v>261</v>
      </c>
      <c r="N843" s="48"/>
      <c r="O843" s="45" t="s">
        <v>815</v>
      </c>
      <c r="P843" s="45" t="s">
        <v>438</v>
      </c>
      <c r="Q843" s="1" t="s">
        <v>132</v>
      </c>
      <c r="R843" s="137" t="s">
        <v>702</v>
      </c>
    </row>
    <row r="844" spans="1:18">
      <c r="A844" s="17">
        <v>65</v>
      </c>
      <c r="C844" s="17">
        <f t="shared" si="57"/>
        <v>0</v>
      </c>
      <c r="D844" s="14" t="e">
        <f>+VLOOKUP(C844,EstructuraCostos!$A$5:$B$146,2)</f>
        <v>#N/A</v>
      </c>
      <c r="E844" s="21">
        <f t="shared" si="61"/>
        <v>0</v>
      </c>
      <c r="F844" s="17" t="e">
        <f>+IF(C844&gt;2,VLOOKUP(C844,EstructuraCostos!$A$65:$B$170,2),VLOOKUP(E844,EstructuraCostos!$A$5:$B$60,2))</f>
        <v>#N/A</v>
      </c>
      <c r="G844" s="17" t="e">
        <f>+VLOOKUP(B844,EstructuraCostos!$B$5:$C$146,2)</f>
        <v>#N/A</v>
      </c>
      <c r="H844" s="58">
        <v>43560</v>
      </c>
      <c r="I844" s="17">
        <f t="shared" si="58"/>
        <v>14</v>
      </c>
      <c r="J844" s="45" t="s">
        <v>260</v>
      </c>
      <c r="K844" s="143"/>
      <c r="M844" s="186" t="s">
        <v>261</v>
      </c>
      <c r="N844" s="48"/>
      <c r="O844" s="45" t="s">
        <v>176</v>
      </c>
      <c r="P844" s="45" t="s">
        <v>585</v>
      </c>
      <c r="Q844" s="1" t="s">
        <v>130</v>
      </c>
      <c r="R844" s="137" t="s">
        <v>131</v>
      </c>
    </row>
    <row r="845" spans="1:18">
      <c r="A845" s="17">
        <v>66</v>
      </c>
      <c r="C845" s="17"/>
      <c r="F845" s="17"/>
      <c r="G845" s="17" t="e">
        <f>+VLOOKUP(B845,EstructuraCostos!$B$5:$C$146,2)</f>
        <v>#N/A</v>
      </c>
      <c r="H845" s="58">
        <v>43560</v>
      </c>
      <c r="I845" s="17">
        <f>+WEEKNUM(H845,2)</f>
        <v>14</v>
      </c>
      <c r="J845" s="45" t="s">
        <v>260</v>
      </c>
      <c r="K845" s="143"/>
      <c r="M845" s="186" t="s">
        <v>261</v>
      </c>
      <c r="N845" s="48"/>
      <c r="O845" s="45" t="s">
        <v>194</v>
      </c>
      <c r="P845" s="45" t="s">
        <v>288</v>
      </c>
      <c r="Q845" s="1" t="s">
        <v>132</v>
      </c>
      <c r="R845" s="137" t="s">
        <v>863</v>
      </c>
    </row>
    <row r="846" spans="1:18">
      <c r="A846" s="17">
        <v>67</v>
      </c>
      <c r="B846" s="135">
        <v>10101</v>
      </c>
      <c r="C846" s="17">
        <f t="shared" si="57"/>
        <v>1</v>
      </c>
      <c r="D846" s="14" t="str">
        <f>+VLOOKUP(C846,EstructuraCostos!$A$5:$B$146,2)</f>
        <v>Levante_y_Ceba</v>
      </c>
      <c r="E846" s="21">
        <f t="shared" si="61"/>
        <v>10100</v>
      </c>
      <c r="F846" s="17" t="str">
        <f>+IF(C846&gt;2,VLOOKUP(C846,EstructuraCostos!$A$65:$B$170,2),VLOOKUP(E846,EstructuraCostos!$A$5:$B$60,2))</f>
        <v>Manejo_de_Suelos_y_ Praderas1</v>
      </c>
      <c r="G846" s="17" t="str">
        <f>+VLOOKUP(B846,EstructuraCostos!$B$5:$C$146,2)</f>
        <v>Fumigacion Matamalezas</v>
      </c>
      <c r="H846" s="58">
        <v>43561</v>
      </c>
      <c r="I846" s="17">
        <f t="shared" si="58"/>
        <v>14</v>
      </c>
      <c r="J846" s="84" t="s">
        <v>241</v>
      </c>
      <c r="K846" s="143">
        <v>4736932</v>
      </c>
      <c r="L846" s="52">
        <v>1</v>
      </c>
      <c r="M846" s="46">
        <v>34000</v>
      </c>
      <c r="N846" s="48">
        <f t="shared" si="60"/>
        <v>34000</v>
      </c>
      <c r="O846" s="45" t="s">
        <v>176</v>
      </c>
      <c r="P846" s="45" t="s">
        <v>585</v>
      </c>
      <c r="Q846" s="1" t="s">
        <v>130</v>
      </c>
      <c r="R846" s="137" t="s">
        <v>131</v>
      </c>
    </row>
    <row r="847" spans="1:18">
      <c r="A847" s="17">
        <v>68</v>
      </c>
      <c r="B847" s="135">
        <v>10101</v>
      </c>
      <c r="C847" s="17">
        <f t="shared" si="57"/>
        <v>1</v>
      </c>
      <c r="D847" s="14" t="str">
        <f>+VLOOKUP(C847,EstructuraCostos!$A$5:$B$146,2)</f>
        <v>Levante_y_Ceba</v>
      </c>
      <c r="E847" s="21">
        <f t="shared" si="61"/>
        <v>10100</v>
      </c>
      <c r="F847" s="17" t="str">
        <f>+IF(C847&gt;2,VLOOKUP(C847,EstructuraCostos!$A$65:$B$170,2),VLOOKUP(E847,EstructuraCostos!$A$5:$B$60,2))</f>
        <v>Manejo_de_Suelos_y_ Praderas1</v>
      </c>
      <c r="G847" s="17" t="str">
        <f>+VLOOKUP(B847,EstructuraCostos!$B$5:$C$146,2)</f>
        <v>Fumigacion Matamalezas</v>
      </c>
      <c r="H847" s="58">
        <v>43561</v>
      </c>
      <c r="I847" s="17">
        <f t="shared" si="58"/>
        <v>14</v>
      </c>
      <c r="J847" s="84" t="s">
        <v>242</v>
      </c>
      <c r="K847" s="83">
        <v>4335739</v>
      </c>
      <c r="L847" s="52">
        <v>1</v>
      </c>
      <c r="M847" s="46">
        <v>34000</v>
      </c>
      <c r="N847" s="48">
        <f t="shared" si="60"/>
        <v>34000</v>
      </c>
      <c r="O847" s="45" t="s">
        <v>176</v>
      </c>
      <c r="P847" s="45" t="s">
        <v>893</v>
      </c>
    </row>
    <row r="848" spans="1:18">
      <c r="A848" s="17">
        <v>69</v>
      </c>
      <c r="B848" s="135">
        <v>50103</v>
      </c>
      <c r="C848" s="17">
        <f t="shared" si="57"/>
        <v>5</v>
      </c>
      <c r="D848" s="14" t="str">
        <f>+VLOOKUP(C848,EstructuraCostos!$A$5:$B$146,2)</f>
        <v>Generales</v>
      </c>
      <c r="E848" s="21">
        <f t="shared" si="61"/>
        <v>50103</v>
      </c>
      <c r="F848" s="17" t="str">
        <f>+IF(C848&gt;2,VLOOKUP(C848,EstructuraCostos!$A$65:$B$170,2),VLOOKUP(E848,EstructuraCostos!$A$5:$B$60,2))</f>
        <v>Generales</v>
      </c>
      <c r="G848" s="17" t="str">
        <f>+VLOOKUP(B848,EstructuraCostos!$B$5:$C$146,2)</f>
        <v xml:space="preserve">Mantenimiento Cercos </v>
      </c>
      <c r="H848" s="58">
        <v>43561</v>
      </c>
      <c r="I848" s="17">
        <f t="shared" si="58"/>
        <v>14</v>
      </c>
      <c r="J848" s="1" t="s">
        <v>243</v>
      </c>
      <c r="K848" s="83">
        <v>3663605</v>
      </c>
      <c r="L848" s="52">
        <v>1</v>
      </c>
      <c r="M848" s="46">
        <v>34000</v>
      </c>
      <c r="N848" s="48">
        <f t="shared" si="60"/>
        <v>34000</v>
      </c>
      <c r="O848" s="45" t="s">
        <v>138</v>
      </c>
      <c r="P848" s="45" t="s">
        <v>886</v>
      </c>
    </row>
    <row r="849" spans="1:18">
      <c r="A849" s="17">
        <v>70</v>
      </c>
      <c r="B849" s="135">
        <v>10501</v>
      </c>
      <c r="C849" s="17">
        <f t="shared" si="57"/>
        <v>1</v>
      </c>
      <c r="D849" s="14" t="str">
        <f>+VLOOKUP(C849,EstructuraCostos!$A$5:$B$146,2)</f>
        <v>Levante_y_Ceba</v>
      </c>
      <c r="E849" s="21">
        <f t="shared" si="61"/>
        <v>10500</v>
      </c>
      <c r="F849" s="17" t="str">
        <f>+IF(C849&gt;2,VLOOKUP(C849,EstructuraCostos!$A$65:$B$170,2),VLOOKUP(E849,EstructuraCostos!$A$5:$B$60,2))</f>
        <v>Movimiento_de_Ganado1</v>
      </c>
      <c r="G849" s="17" t="str">
        <f>+VLOOKUP(B849,EstructuraCostos!$B$5:$C$146,2)</f>
        <v>Manejo de Ganados</v>
      </c>
      <c r="H849" s="58">
        <v>43561</v>
      </c>
      <c r="I849" s="17">
        <f t="shared" si="58"/>
        <v>14</v>
      </c>
      <c r="J849" s="45" t="s">
        <v>245</v>
      </c>
      <c r="K849" s="51">
        <v>1023702269</v>
      </c>
      <c r="L849" s="52">
        <v>1</v>
      </c>
      <c r="M849" s="46">
        <v>38000</v>
      </c>
      <c r="N849" s="48">
        <f t="shared" si="60"/>
        <v>38000</v>
      </c>
      <c r="O849" s="45" t="s">
        <v>126</v>
      </c>
      <c r="P849" s="45" t="s">
        <v>128</v>
      </c>
    </row>
    <row r="850" spans="1:18">
      <c r="A850" s="17">
        <v>71</v>
      </c>
      <c r="B850" s="135">
        <v>50103</v>
      </c>
      <c r="C850" s="17">
        <f t="shared" si="57"/>
        <v>5</v>
      </c>
      <c r="D850" s="14" t="str">
        <f>+VLOOKUP(C850,EstructuraCostos!$A$5:$B$146,2)</f>
        <v>Generales</v>
      </c>
      <c r="E850" s="21">
        <f t="shared" ref="E850:E917" si="62">IF(C850&gt;2,ROUND(B850/1,0),ROUND(B850/10,0)*10)</f>
        <v>50103</v>
      </c>
      <c r="F850" s="17" t="str">
        <f>+IF(C850&gt;2,VLOOKUP(C850,EstructuraCostos!$A$65:$B$170,2),VLOOKUP(E850,EstructuraCostos!$A$5:$B$60,2))</f>
        <v>Generales</v>
      </c>
      <c r="G850" s="17" t="str">
        <f>+VLOOKUP(B850,EstructuraCostos!$B$5:$C$146,2)</f>
        <v xml:space="preserve">Mantenimiento Cercos </v>
      </c>
      <c r="H850" s="58">
        <v>43561</v>
      </c>
      <c r="I850" s="17">
        <f t="shared" si="58"/>
        <v>14</v>
      </c>
      <c r="J850" s="45" t="s">
        <v>246</v>
      </c>
      <c r="K850" s="51">
        <v>1097399254</v>
      </c>
      <c r="L850" s="52">
        <v>1</v>
      </c>
      <c r="M850" s="46">
        <v>34000</v>
      </c>
      <c r="N850" s="48">
        <f t="shared" si="60"/>
        <v>34000</v>
      </c>
      <c r="O850" s="45" t="s">
        <v>138</v>
      </c>
      <c r="P850" s="45" t="s">
        <v>887</v>
      </c>
    </row>
    <row r="851" spans="1:18">
      <c r="A851" s="17">
        <v>72</v>
      </c>
      <c r="B851" s="135">
        <v>10501</v>
      </c>
      <c r="C851" s="17">
        <f t="shared" si="57"/>
        <v>1</v>
      </c>
      <c r="D851" s="14" t="str">
        <f>+VLOOKUP(C851,EstructuraCostos!$A$5:$B$146,2)</f>
        <v>Levante_y_Ceba</v>
      </c>
      <c r="E851" s="21">
        <f t="shared" si="62"/>
        <v>10500</v>
      </c>
      <c r="F851" s="17" t="str">
        <f>+IF(C851&gt;2,VLOOKUP(C851,EstructuraCostos!$A$65:$B$170,2),VLOOKUP(E851,EstructuraCostos!$A$5:$B$60,2))</f>
        <v>Movimiento_de_Ganado1</v>
      </c>
      <c r="G851" s="17" t="str">
        <f>+VLOOKUP(B851,EstructuraCostos!$B$5:$C$146,2)</f>
        <v>Manejo de Ganados</v>
      </c>
      <c r="H851" s="58">
        <v>43561</v>
      </c>
      <c r="I851" s="17">
        <f t="shared" si="58"/>
        <v>14</v>
      </c>
      <c r="J851" s="45" t="s">
        <v>417</v>
      </c>
      <c r="K851" s="143">
        <v>1097720182</v>
      </c>
      <c r="L851" s="52">
        <v>1</v>
      </c>
      <c r="M851" s="46">
        <v>38000</v>
      </c>
      <c r="N851" s="48">
        <f t="shared" si="60"/>
        <v>38000</v>
      </c>
      <c r="O851" s="45" t="s">
        <v>125</v>
      </c>
      <c r="P851" s="45" t="s">
        <v>128</v>
      </c>
    </row>
    <row r="852" spans="1:18">
      <c r="A852" s="17">
        <v>73</v>
      </c>
      <c r="B852" s="135">
        <v>60104</v>
      </c>
      <c r="C852" s="17">
        <f t="shared" si="57"/>
        <v>6</v>
      </c>
      <c r="D852" s="14" t="str">
        <f>+VLOOKUP(C852,EstructuraCostos!$A$5:$B$146,2)</f>
        <v>Equinos</v>
      </c>
      <c r="E852" s="21">
        <f t="shared" si="62"/>
        <v>60104</v>
      </c>
      <c r="F852" s="17" t="str">
        <f>+IF(C852&gt;2,VLOOKUP(C852,EstructuraCostos!$A$65:$B$170,2),VLOOKUP(E852,EstructuraCostos!$A$5:$B$60,2))</f>
        <v>Equinos</v>
      </c>
      <c r="G852" s="17" t="str">
        <f>+VLOOKUP(B852,EstructuraCostos!$B$5:$C$146,2)</f>
        <v>Adiestramiento</v>
      </c>
      <c r="H852" s="58">
        <v>43561</v>
      </c>
      <c r="I852" s="17">
        <f t="shared" si="58"/>
        <v>14</v>
      </c>
      <c r="J852" s="45" t="s">
        <v>749</v>
      </c>
      <c r="K852" s="294">
        <v>1097726367</v>
      </c>
      <c r="L852" s="52">
        <v>1</v>
      </c>
      <c r="M852" s="46">
        <v>34000</v>
      </c>
      <c r="N852" s="48">
        <f t="shared" si="60"/>
        <v>34000</v>
      </c>
      <c r="O852" s="45" t="s">
        <v>750</v>
      </c>
      <c r="P852" s="45" t="s">
        <v>751</v>
      </c>
    </row>
    <row r="853" spans="1:18">
      <c r="A853" s="17">
        <v>74</v>
      </c>
      <c r="B853" s="135">
        <v>90101</v>
      </c>
      <c r="C853" s="17">
        <f t="shared" si="57"/>
        <v>9</v>
      </c>
      <c r="D853" s="14" t="str">
        <f>+VLOOKUP(C853,EstructuraCostos!$A$5:$B$146,2)</f>
        <v>Hacienda</v>
      </c>
      <c r="E853" s="21">
        <f t="shared" si="62"/>
        <v>90101</v>
      </c>
      <c r="F853" s="17" t="str">
        <f>+IF(C853&gt;2,VLOOKUP(C853,EstructuraCostos!$A$65:$B$170,2),VLOOKUP(E853,EstructuraCostos!$A$5:$B$60,2))</f>
        <v>Hacienda</v>
      </c>
      <c r="G853" s="17" t="str">
        <f>+VLOOKUP(B853,EstructuraCostos!$B$5:$C$146,2)</f>
        <v>Salarios</v>
      </c>
      <c r="H853" s="58">
        <v>43561</v>
      </c>
      <c r="I853" s="17">
        <f t="shared" si="58"/>
        <v>14</v>
      </c>
      <c r="J853" s="45" t="s">
        <v>752</v>
      </c>
      <c r="K853" s="294">
        <v>52008256</v>
      </c>
      <c r="L853" s="52">
        <v>1</v>
      </c>
      <c r="M853" s="46">
        <v>34000</v>
      </c>
      <c r="N853" s="48">
        <f t="shared" si="60"/>
        <v>34000</v>
      </c>
      <c r="O853" s="45" t="s">
        <v>153</v>
      </c>
      <c r="P853" s="45" t="s">
        <v>147</v>
      </c>
    </row>
    <row r="854" spans="1:18">
      <c r="A854" s="17">
        <v>75</v>
      </c>
      <c r="B854" s="135">
        <v>50103</v>
      </c>
      <c r="C854" s="17">
        <f t="shared" si="57"/>
        <v>5</v>
      </c>
      <c r="D854" s="14" t="str">
        <f>+VLOOKUP(C854,EstructuraCostos!$A$5:$B$146,2)</f>
        <v>Generales</v>
      </c>
      <c r="E854" s="21">
        <f t="shared" si="62"/>
        <v>50103</v>
      </c>
      <c r="F854" s="17" t="str">
        <f>+IF(C854&gt;2,VLOOKUP(C854,EstructuraCostos!$A$65:$B$170,2),VLOOKUP(E854,EstructuraCostos!$A$5:$B$60,2))</f>
        <v>Generales</v>
      </c>
      <c r="G854" s="17" t="str">
        <f>+VLOOKUP(B854,EstructuraCostos!$B$5:$C$146,2)</f>
        <v xml:space="preserve">Mantenimiento Cercos </v>
      </c>
      <c r="H854" s="58">
        <v>43561</v>
      </c>
      <c r="I854" s="17">
        <f t="shared" si="58"/>
        <v>14</v>
      </c>
      <c r="J854" s="45" t="s">
        <v>791</v>
      </c>
      <c r="K854" s="271">
        <v>78730185</v>
      </c>
      <c r="L854" s="52">
        <v>1</v>
      </c>
      <c r="M854" s="46">
        <v>34000</v>
      </c>
      <c r="N854" s="48">
        <f t="shared" si="60"/>
        <v>34000</v>
      </c>
      <c r="O854" s="45" t="s">
        <v>138</v>
      </c>
      <c r="P854" s="45" t="s">
        <v>288</v>
      </c>
    </row>
    <row r="855" spans="1:18">
      <c r="A855" s="17">
        <v>76</v>
      </c>
      <c r="C855" s="17">
        <f t="shared" si="57"/>
        <v>0</v>
      </c>
      <c r="D855" s="14" t="e">
        <f>+VLOOKUP(C855,EstructuraCostos!$A$5:$B$146,2)</f>
        <v>#N/A</v>
      </c>
      <c r="E855" s="21">
        <f t="shared" si="62"/>
        <v>0</v>
      </c>
      <c r="F855" s="17" t="e">
        <f>+IF(C855&gt;2,VLOOKUP(C855,EstructuraCostos!$A$65:$B$170,2),VLOOKUP(E855,EstructuraCostos!$A$5:$B$60,2))</f>
        <v>#N/A</v>
      </c>
      <c r="G855" s="17" t="e">
        <f>+VLOOKUP(B855,EstructuraCostos!$B$5:$C$146,2)</f>
        <v>#N/A</v>
      </c>
      <c r="H855" s="58">
        <v>43561</v>
      </c>
      <c r="I855" s="17">
        <f t="shared" si="58"/>
        <v>14</v>
      </c>
      <c r="J855" s="45" t="s">
        <v>289</v>
      </c>
      <c r="K855" s="294"/>
      <c r="M855" s="186" t="s">
        <v>124</v>
      </c>
      <c r="N855" s="48"/>
    </row>
    <row r="856" spans="1:18">
      <c r="A856" s="17">
        <v>77</v>
      </c>
      <c r="C856" s="17">
        <f t="shared" si="57"/>
        <v>0</v>
      </c>
      <c r="D856" s="14" t="e">
        <f>+VLOOKUP(C856,EstructuraCostos!$A$5:$B$146,2)</f>
        <v>#N/A</v>
      </c>
      <c r="E856" s="21">
        <f t="shared" si="62"/>
        <v>0</v>
      </c>
      <c r="F856" s="17" t="e">
        <f>+IF(C856&gt;2,VLOOKUP(C856,EstructuraCostos!$A$65:$B$170,2),VLOOKUP(E856,EstructuraCostos!$A$5:$B$60,2))</f>
        <v>#N/A</v>
      </c>
      <c r="G856" s="17" t="e">
        <f>+VLOOKUP(B856,EstructuraCostos!$B$5:$C$146,2)</f>
        <v>#N/A</v>
      </c>
      <c r="H856" s="58">
        <v>43561</v>
      </c>
      <c r="I856" s="17">
        <f t="shared" si="58"/>
        <v>14</v>
      </c>
      <c r="J856" s="45" t="s">
        <v>260</v>
      </c>
      <c r="K856" s="143"/>
      <c r="M856" s="186" t="s">
        <v>261</v>
      </c>
      <c r="N856" s="48"/>
    </row>
    <row r="857" spans="1:18">
      <c r="A857" s="17">
        <v>78</v>
      </c>
      <c r="C857" s="17">
        <f t="shared" si="57"/>
        <v>0</v>
      </c>
      <c r="D857" s="14" t="e">
        <f>+VLOOKUP(C857,EstructuraCostos!$A$5:$B$146,2)</f>
        <v>#N/A</v>
      </c>
      <c r="E857" s="21">
        <f t="shared" si="62"/>
        <v>0</v>
      </c>
      <c r="F857" s="17" t="e">
        <f>+IF(C857&gt;2,VLOOKUP(C857,EstructuraCostos!$A$65:$B$170,2),VLOOKUP(E857,EstructuraCostos!$A$5:$B$60,2))</f>
        <v>#N/A</v>
      </c>
      <c r="G857" s="17" t="e">
        <f>+VLOOKUP(B857,EstructuraCostos!$B$5:$C$146,2)</f>
        <v>#N/A</v>
      </c>
      <c r="H857" s="58">
        <v>43561</v>
      </c>
      <c r="I857" s="17">
        <f t="shared" si="58"/>
        <v>14</v>
      </c>
      <c r="J857" s="45" t="s">
        <v>260</v>
      </c>
      <c r="K857" s="143"/>
      <c r="M857" s="186" t="s">
        <v>261</v>
      </c>
      <c r="N857" s="48"/>
    </row>
    <row r="858" spans="1:18">
      <c r="A858" s="17">
        <v>79</v>
      </c>
      <c r="B858" s="135">
        <v>10501</v>
      </c>
      <c r="C858" s="17">
        <f t="shared" si="57"/>
        <v>1</v>
      </c>
      <c r="D858" s="14" t="str">
        <f>+VLOOKUP(C858,EstructuraCostos!$A$5:$B$146,2)</f>
        <v>Levante_y_Ceba</v>
      </c>
      <c r="E858" s="21">
        <f t="shared" si="62"/>
        <v>10500</v>
      </c>
      <c r="F858" s="17" t="str">
        <f>+IF(C858&gt;2,VLOOKUP(C858,EstructuraCostos!$A$65:$B$170,2),VLOOKUP(E858,EstructuraCostos!$A$5:$B$60,2))</f>
        <v>Movimiento_de_Ganado1</v>
      </c>
      <c r="G858" s="17" t="str">
        <f>+VLOOKUP(B858,EstructuraCostos!$B$5:$C$146,2)</f>
        <v>Manejo de Ganados</v>
      </c>
      <c r="H858" s="58">
        <v>43562</v>
      </c>
      <c r="I858" s="17">
        <f t="shared" si="58"/>
        <v>14</v>
      </c>
      <c r="J858" s="45" t="s">
        <v>245</v>
      </c>
      <c r="K858" s="51">
        <v>1023702269</v>
      </c>
      <c r="L858" s="52">
        <v>0.5</v>
      </c>
      <c r="M858" s="46">
        <v>36000</v>
      </c>
      <c r="N858" s="48">
        <f t="shared" si="60"/>
        <v>18000</v>
      </c>
      <c r="O858" s="45" t="s">
        <v>125</v>
      </c>
      <c r="P858" s="45" t="s">
        <v>128</v>
      </c>
    </row>
    <row r="859" spans="1:18">
      <c r="A859" s="17">
        <v>1</v>
      </c>
      <c r="B859" s="135">
        <v>10103</v>
      </c>
      <c r="C859" s="17">
        <f t="shared" si="57"/>
        <v>1</v>
      </c>
      <c r="D859" s="14" t="str">
        <f>+VLOOKUP(C859,EstructuraCostos!$A$5:$B$146,2)</f>
        <v>Levante_y_Ceba</v>
      </c>
      <c r="E859" s="21">
        <f t="shared" si="62"/>
        <v>10100</v>
      </c>
      <c r="F859" s="17" t="str">
        <f>+IF(C859&gt;2,VLOOKUP(C859,EstructuraCostos!$A$65:$B$170,2),VLOOKUP(E859,EstructuraCostos!$A$5:$B$60,2))</f>
        <v>Manejo_de_Suelos_y_ Praderas1</v>
      </c>
      <c r="G859" s="17" t="str">
        <f>+VLOOKUP(B859,EstructuraCostos!$B$5:$C$146,2)</f>
        <v>Fertilizacion, correctivos</v>
      </c>
      <c r="H859" s="58">
        <v>43563</v>
      </c>
      <c r="I859" s="17">
        <f t="shared" si="58"/>
        <v>15</v>
      </c>
      <c r="J859" s="84" t="s">
        <v>241</v>
      </c>
      <c r="K859" s="143">
        <v>4736932</v>
      </c>
      <c r="L859" s="52">
        <v>1</v>
      </c>
      <c r="M859" s="46">
        <v>34000</v>
      </c>
      <c r="N859" s="48">
        <f t="shared" si="60"/>
        <v>34000</v>
      </c>
      <c r="O859" s="45" t="s">
        <v>901</v>
      </c>
      <c r="P859" s="45" t="s">
        <v>892</v>
      </c>
      <c r="Q859" s="1" t="s">
        <v>130</v>
      </c>
      <c r="R859" s="137" t="s">
        <v>595</v>
      </c>
    </row>
    <row r="860" spans="1:18">
      <c r="A860" s="17">
        <v>2</v>
      </c>
      <c r="B860" s="135">
        <v>10104</v>
      </c>
      <c r="C860" s="17">
        <f t="shared" si="57"/>
        <v>1</v>
      </c>
      <c r="D860" s="14" t="str">
        <f>+VLOOKUP(C860,EstructuraCostos!$A$5:$B$146,2)</f>
        <v>Levante_y_Ceba</v>
      </c>
      <c r="E860" s="21">
        <f t="shared" si="62"/>
        <v>10100</v>
      </c>
      <c r="F860" s="17" t="str">
        <f>+IF(C860&gt;2,VLOOKUP(C860,EstructuraCostos!$A$65:$B$170,2),VLOOKUP(E860,EstructuraCostos!$A$5:$B$60,2))</f>
        <v>Manejo_de_Suelos_y_ Praderas1</v>
      </c>
      <c r="G860" s="17" t="str">
        <f>+VLOOKUP(B860,EstructuraCostos!$B$5:$C$146,2)</f>
        <v>Fumigacion Herbicida</v>
      </c>
      <c r="H860" s="58">
        <v>43563</v>
      </c>
      <c r="I860" s="17">
        <f t="shared" si="58"/>
        <v>15</v>
      </c>
      <c r="J860" s="84" t="s">
        <v>242</v>
      </c>
      <c r="K860" s="83">
        <v>4335739</v>
      </c>
      <c r="L860" s="52">
        <v>1</v>
      </c>
      <c r="M860" s="46">
        <v>34000</v>
      </c>
      <c r="N860" s="48">
        <f t="shared" si="60"/>
        <v>34000</v>
      </c>
      <c r="O860" s="45" t="s">
        <v>714</v>
      </c>
      <c r="P860" s="45" t="s">
        <v>894</v>
      </c>
      <c r="Q860" s="1" t="s">
        <v>132</v>
      </c>
      <c r="R860" s="137" t="s">
        <v>702</v>
      </c>
    </row>
    <row r="861" spans="1:18">
      <c r="A861" s="17">
        <v>3</v>
      </c>
      <c r="B861" s="135">
        <v>50103</v>
      </c>
      <c r="C861" s="17">
        <f t="shared" ref="C861:C930" si="63">ROUND(B861/10000,0)</f>
        <v>5</v>
      </c>
      <c r="D861" s="14" t="str">
        <f>+VLOOKUP(C861,EstructuraCostos!$A$5:$B$146,2)</f>
        <v>Generales</v>
      </c>
      <c r="E861" s="21">
        <f t="shared" si="62"/>
        <v>50103</v>
      </c>
      <c r="F861" s="17" t="str">
        <f>+IF(C861&gt;2,VLOOKUP(C861,EstructuraCostos!$A$65:$B$170,2),VLOOKUP(E861,EstructuraCostos!$A$5:$B$60,2))</f>
        <v>Generales</v>
      </c>
      <c r="G861" s="17" t="str">
        <f>+VLOOKUP(B861,EstructuraCostos!$B$5:$C$146,2)</f>
        <v xml:space="preserve">Mantenimiento Cercos </v>
      </c>
      <c r="H861" s="58">
        <v>43563</v>
      </c>
      <c r="I861" s="17">
        <f t="shared" ref="I861:I930" si="64">+WEEKNUM(H861,2)</f>
        <v>15</v>
      </c>
      <c r="J861" s="1" t="s">
        <v>243</v>
      </c>
      <c r="K861" s="83">
        <v>3663605</v>
      </c>
      <c r="L861" s="52">
        <v>1</v>
      </c>
      <c r="M861" s="46">
        <v>34000</v>
      </c>
      <c r="N861" s="48">
        <f t="shared" ref="N861:N926" si="65">+L861*M861</f>
        <v>34000</v>
      </c>
      <c r="O861" s="45" t="s">
        <v>899</v>
      </c>
      <c r="P861" s="45" t="s">
        <v>296</v>
      </c>
      <c r="Q861" s="1" t="s">
        <v>900</v>
      </c>
    </row>
    <row r="862" spans="1:18">
      <c r="A862" s="17">
        <v>4</v>
      </c>
      <c r="B862" s="135">
        <v>10501</v>
      </c>
      <c r="C862" s="17">
        <f t="shared" si="63"/>
        <v>1</v>
      </c>
      <c r="D862" s="14" t="str">
        <f>+VLOOKUP(C862,EstructuraCostos!$A$5:$B$146,2)</f>
        <v>Levante_y_Ceba</v>
      </c>
      <c r="E862" s="21">
        <f t="shared" si="62"/>
        <v>10500</v>
      </c>
      <c r="F862" s="17" t="str">
        <f>+IF(C862&gt;2,VLOOKUP(C862,EstructuraCostos!$A$65:$B$170,2),VLOOKUP(E862,EstructuraCostos!$A$5:$B$60,2))</f>
        <v>Movimiento_de_Ganado1</v>
      </c>
      <c r="G862" s="17" t="str">
        <f>+VLOOKUP(B862,EstructuraCostos!$B$5:$C$146,2)</f>
        <v>Manejo de Ganados</v>
      </c>
      <c r="H862" s="58">
        <v>43563</v>
      </c>
      <c r="I862" s="17">
        <f t="shared" si="64"/>
        <v>15</v>
      </c>
      <c r="J862" s="45" t="s">
        <v>245</v>
      </c>
      <c r="K862" s="51">
        <v>1023702269</v>
      </c>
      <c r="L862" s="52">
        <v>1</v>
      </c>
      <c r="M862" s="46">
        <v>38000</v>
      </c>
      <c r="N862" s="48">
        <f t="shared" si="65"/>
        <v>38000</v>
      </c>
      <c r="O862" s="45" t="s">
        <v>126</v>
      </c>
      <c r="P862" s="45" t="s">
        <v>128</v>
      </c>
    </row>
    <row r="863" spans="1:18">
      <c r="A863" s="17">
        <v>5</v>
      </c>
      <c r="B863" s="135">
        <v>10104</v>
      </c>
      <c r="C863" s="17">
        <f t="shared" si="63"/>
        <v>1</v>
      </c>
      <c r="D863" s="14" t="str">
        <f>+VLOOKUP(C863,EstructuraCostos!$A$5:$B$146,2)</f>
        <v>Levante_y_Ceba</v>
      </c>
      <c r="E863" s="21">
        <f t="shared" si="62"/>
        <v>10100</v>
      </c>
      <c r="F863" s="17" t="str">
        <f>+IF(C863&gt;2,VLOOKUP(C863,EstructuraCostos!$A$65:$B$170,2),VLOOKUP(E863,EstructuraCostos!$A$5:$B$60,2))</f>
        <v>Manejo_de_Suelos_y_ Praderas1</v>
      </c>
      <c r="G863" s="17" t="str">
        <f>+VLOOKUP(B863,EstructuraCostos!$B$5:$C$146,2)</f>
        <v>Fumigacion Herbicida</v>
      </c>
      <c r="H863" s="58">
        <v>43563</v>
      </c>
      <c r="I863" s="17">
        <f t="shared" si="64"/>
        <v>15</v>
      </c>
      <c r="J863" s="45" t="s">
        <v>246</v>
      </c>
      <c r="K863" s="51">
        <v>1097399254</v>
      </c>
      <c r="L863" s="52">
        <v>1</v>
      </c>
      <c r="M863" s="46">
        <v>34000</v>
      </c>
      <c r="N863" s="48">
        <f t="shared" si="65"/>
        <v>34000</v>
      </c>
      <c r="O863" s="45" t="s">
        <v>714</v>
      </c>
      <c r="P863" s="45" t="s">
        <v>894</v>
      </c>
      <c r="Q863" s="1" t="s">
        <v>132</v>
      </c>
      <c r="R863" s="137" t="s">
        <v>702</v>
      </c>
    </row>
    <row r="864" spans="1:18">
      <c r="A864" s="17">
        <v>6</v>
      </c>
      <c r="B864" s="135">
        <v>10102</v>
      </c>
      <c r="C864" s="17">
        <f t="shared" si="63"/>
        <v>1</v>
      </c>
      <c r="D864" s="14" t="str">
        <f>+VLOOKUP(C864,EstructuraCostos!$A$5:$B$146,2)</f>
        <v>Levante_y_Ceba</v>
      </c>
      <c r="E864" s="21">
        <f t="shared" si="62"/>
        <v>10100</v>
      </c>
      <c r="F864" s="17" t="str">
        <f>+IF(C864&gt;2,VLOOKUP(C864,EstructuraCostos!$A$65:$B$170,2),VLOOKUP(E864,EstructuraCostos!$A$5:$B$60,2))</f>
        <v>Manejo_de_Suelos_y_ Praderas1</v>
      </c>
      <c r="G864" s="17" t="str">
        <f>+VLOOKUP(B864,EstructuraCostos!$B$5:$C$146,2)</f>
        <v>Resiembra</v>
      </c>
      <c r="H864" s="58">
        <v>43563</v>
      </c>
      <c r="I864" s="17">
        <f t="shared" si="64"/>
        <v>15</v>
      </c>
      <c r="J864" s="45" t="s">
        <v>417</v>
      </c>
      <c r="K864" s="143">
        <v>1097720182</v>
      </c>
      <c r="L864" s="52">
        <v>1</v>
      </c>
      <c r="M864" s="46">
        <v>38000</v>
      </c>
      <c r="N864" s="48">
        <f t="shared" si="65"/>
        <v>38000</v>
      </c>
      <c r="O864" s="45" t="s">
        <v>766</v>
      </c>
      <c r="P864" s="45" t="s">
        <v>596</v>
      </c>
      <c r="Q864" s="1" t="s">
        <v>895</v>
      </c>
    </row>
    <row r="865" spans="1:18">
      <c r="A865" s="17">
        <v>7</v>
      </c>
      <c r="B865" s="135">
        <v>60104</v>
      </c>
      <c r="C865" s="17">
        <f t="shared" si="63"/>
        <v>6</v>
      </c>
      <c r="D865" s="14" t="str">
        <f>+VLOOKUP(C865,EstructuraCostos!$A$5:$B$146,2)</f>
        <v>Equinos</v>
      </c>
      <c r="E865" s="21">
        <f t="shared" si="62"/>
        <v>60104</v>
      </c>
      <c r="F865" s="17" t="str">
        <f>+IF(C865&gt;2,VLOOKUP(C865,EstructuraCostos!$A$65:$B$170,2),VLOOKUP(E865,EstructuraCostos!$A$5:$B$60,2))</f>
        <v>Equinos</v>
      </c>
      <c r="G865" s="17" t="str">
        <f>+VLOOKUP(B865,EstructuraCostos!$B$5:$C$146,2)</f>
        <v>Adiestramiento</v>
      </c>
      <c r="H865" s="58">
        <v>43563</v>
      </c>
      <c r="I865" s="17">
        <f t="shared" si="64"/>
        <v>15</v>
      </c>
      <c r="J865" s="45" t="s">
        <v>749</v>
      </c>
      <c r="K865" s="294">
        <v>1097726367</v>
      </c>
      <c r="L865" s="52">
        <v>1</v>
      </c>
      <c r="M865" s="46">
        <v>34000</v>
      </c>
      <c r="N865" s="48">
        <f t="shared" si="65"/>
        <v>34000</v>
      </c>
      <c r="O865" s="45" t="s">
        <v>896</v>
      </c>
      <c r="P865" s="45" t="s">
        <v>751</v>
      </c>
    </row>
    <row r="866" spans="1:18">
      <c r="A866" s="17">
        <v>8</v>
      </c>
      <c r="B866" s="135">
        <v>50103</v>
      </c>
      <c r="C866" s="17">
        <f t="shared" si="63"/>
        <v>5</v>
      </c>
      <c r="D866" s="14" t="str">
        <f>+VLOOKUP(C866,EstructuraCostos!$A$5:$B$146,2)</f>
        <v>Generales</v>
      </c>
      <c r="E866" s="21">
        <f t="shared" si="62"/>
        <v>50103</v>
      </c>
      <c r="F866" s="17" t="str">
        <f>+IF(C866&gt;2,VLOOKUP(C866,EstructuraCostos!$A$65:$B$170,2),VLOOKUP(E866,EstructuraCostos!$A$5:$B$60,2))</f>
        <v>Generales</v>
      </c>
      <c r="G866" s="17" t="str">
        <f>+VLOOKUP(B866,EstructuraCostos!$B$5:$C$146,2)</f>
        <v xml:space="preserve">Mantenimiento Cercos </v>
      </c>
      <c r="H866" s="58">
        <v>43563</v>
      </c>
      <c r="I866" s="17">
        <f t="shared" si="64"/>
        <v>15</v>
      </c>
      <c r="J866" s="45" t="s">
        <v>791</v>
      </c>
      <c r="K866" s="271">
        <v>78730185</v>
      </c>
      <c r="L866" s="52">
        <v>1</v>
      </c>
      <c r="M866" s="46">
        <v>34000</v>
      </c>
      <c r="N866" s="48">
        <f t="shared" si="65"/>
        <v>34000</v>
      </c>
      <c r="O866" s="45" t="s">
        <v>898</v>
      </c>
      <c r="P866" s="45" t="s">
        <v>897</v>
      </c>
    </row>
    <row r="867" spans="1:18">
      <c r="A867" s="17">
        <v>9</v>
      </c>
      <c r="C867" s="17">
        <f t="shared" si="63"/>
        <v>0</v>
      </c>
      <c r="D867" s="14" t="e">
        <f>+VLOOKUP(C867,EstructuraCostos!$A$5:$B$146,2)</f>
        <v>#N/A</v>
      </c>
      <c r="E867" s="21">
        <f t="shared" si="62"/>
        <v>0</v>
      </c>
      <c r="F867" s="17" t="e">
        <f>+IF(C867&gt;2,VLOOKUP(C867,EstructuraCostos!$A$65:$B$170,2),VLOOKUP(E867,EstructuraCostos!$A$5:$B$60,2))</f>
        <v>#N/A</v>
      </c>
      <c r="G867" s="17" t="e">
        <f>+VLOOKUP(B867,EstructuraCostos!$B$5:$C$146,2)</f>
        <v>#N/A</v>
      </c>
      <c r="H867" s="58">
        <v>43563</v>
      </c>
      <c r="I867" s="17">
        <f t="shared" si="64"/>
        <v>15</v>
      </c>
      <c r="J867" s="45" t="s">
        <v>260</v>
      </c>
      <c r="K867" s="143"/>
      <c r="M867" s="186" t="s">
        <v>261</v>
      </c>
      <c r="N867" s="48"/>
      <c r="O867" s="45" t="s">
        <v>176</v>
      </c>
      <c r="P867" s="45" t="s">
        <v>892</v>
      </c>
      <c r="Q867" s="1" t="s">
        <v>130</v>
      </c>
      <c r="R867" s="137" t="s">
        <v>131</v>
      </c>
    </row>
    <row r="868" spans="1:18">
      <c r="A868" s="17">
        <v>10</v>
      </c>
      <c r="C868" s="17">
        <f t="shared" si="63"/>
        <v>0</v>
      </c>
      <c r="D868" s="14" t="e">
        <f>+VLOOKUP(C868,EstructuraCostos!$A$5:$B$146,2)</f>
        <v>#N/A</v>
      </c>
      <c r="E868" s="21">
        <f t="shared" si="62"/>
        <v>0</v>
      </c>
      <c r="F868" s="17" t="e">
        <f>+IF(C868&gt;2,VLOOKUP(C868,EstructuraCostos!$A$65:$B$170,2),VLOOKUP(E868,EstructuraCostos!$A$5:$B$60,2))</f>
        <v>#N/A</v>
      </c>
      <c r="G868" s="17" t="e">
        <f>+VLOOKUP(B868,EstructuraCostos!$B$5:$C$146,2)</f>
        <v>#N/A</v>
      </c>
      <c r="H868" s="58">
        <v>43563</v>
      </c>
      <c r="I868" s="17">
        <f t="shared" si="64"/>
        <v>15</v>
      </c>
      <c r="J868" s="45" t="s">
        <v>260</v>
      </c>
      <c r="K868" s="143"/>
      <c r="M868" s="186" t="s">
        <v>261</v>
      </c>
      <c r="N868" s="48"/>
      <c r="O868" s="45" t="s">
        <v>714</v>
      </c>
      <c r="P868" s="45" t="s">
        <v>894</v>
      </c>
      <c r="Q868" s="1" t="s">
        <v>132</v>
      </c>
      <c r="R868" s="137" t="s">
        <v>702</v>
      </c>
    </row>
    <row r="869" spans="1:18">
      <c r="A869" s="17">
        <v>11</v>
      </c>
      <c r="C869" s="17">
        <f t="shared" si="63"/>
        <v>0</v>
      </c>
      <c r="D869" s="14" t="e">
        <f>+VLOOKUP(C869,EstructuraCostos!$A$5:$B$146,2)</f>
        <v>#N/A</v>
      </c>
      <c r="E869" s="21">
        <f t="shared" si="62"/>
        <v>0</v>
      </c>
      <c r="F869" s="17" t="e">
        <f>+IF(C869&gt;2,VLOOKUP(C869,EstructuraCostos!$A$65:$B$170,2),VLOOKUP(E869,EstructuraCostos!$A$5:$B$60,2))</f>
        <v>#N/A</v>
      </c>
      <c r="G869" s="17" t="e">
        <f>+VLOOKUP(B869,EstructuraCostos!$B$5:$C$146,2)</f>
        <v>#N/A</v>
      </c>
      <c r="H869" s="58">
        <v>43563</v>
      </c>
      <c r="I869" s="17">
        <f t="shared" si="64"/>
        <v>15</v>
      </c>
      <c r="J869" s="45" t="s">
        <v>260</v>
      </c>
      <c r="M869" s="186" t="s">
        <v>276</v>
      </c>
      <c r="N869" s="48"/>
      <c r="O869" s="45" t="s">
        <v>766</v>
      </c>
      <c r="P869" s="45" t="s">
        <v>596</v>
      </c>
      <c r="Q869" s="1" t="s">
        <v>895</v>
      </c>
    </row>
    <row r="870" spans="1:18">
      <c r="A870" s="17">
        <v>12</v>
      </c>
      <c r="B870" s="135">
        <v>10101</v>
      </c>
      <c r="C870" s="17">
        <f t="shared" si="63"/>
        <v>1</v>
      </c>
      <c r="D870" s="14" t="str">
        <f>+VLOOKUP(C870,EstructuraCostos!$A$5:$B$146,2)</f>
        <v>Levante_y_Ceba</v>
      </c>
      <c r="E870" s="21">
        <f t="shared" si="62"/>
        <v>10100</v>
      </c>
      <c r="F870" s="17" t="str">
        <f>+IF(C870&gt;2,VLOOKUP(C870,EstructuraCostos!$A$65:$B$170,2),VLOOKUP(E870,EstructuraCostos!$A$5:$B$60,2))</f>
        <v>Manejo_de_Suelos_y_ Praderas1</v>
      </c>
      <c r="G870" s="17" t="str">
        <f>+VLOOKUP(B870,EstructuraCostos!$B$5:$C$146,2)</f>
        <v>Fumigacion Matamalezas</v>
      </c>
      <c r="H870" s="58">
        <v>43564</v>
      </c>
      <c r="I870" s="17">
        <f t="shared" si="64"/>
        <v>15</v>
      </c>
      <c r="J870" s="84" t="s">
        <v>241</v>
      </c>
      <c r="K870" s="143">
        <v>4736932</v>
      </c>
      <c r="L870" s="52">
        <v>1</v>
      </c>
      <c r="M870" s="46">
        <v>34000</v>
      </c>
      <c r="N870" s="48">
        <f t="shared" si="65"/>
        <v>34000</v>
      </c>
      <c r="O870" s="45" t="s">
        <v>176</v>
      </c>
      <c r="P870" s="45" t="s">
        <v>892</v>
      </c>
      <c r="Q870" s="1" t="s">
        <v>130</v>
      </c>
      <c r="R870" s="137" t="s">
        <v>131</v>
      </c>
    </row>
    <row r="871" spans="1:18">
      <c r="A871" s="17">
        <v>13</v>
      </c>
      <c r="B871" s="135">
        <v>10104</v>
      </c>
      <c r="C871" s="17">
        <f t="shared" si="63"/>
        <v>1</v>
      </c>
      <c r="D871" s="14" t="str">
        <f>+VLOOKUP(C871,EstructuraCostos!$A$5:$B$146,2)</f>
        <v>Levante_y_Ceba</v>
      </c>
      <c r="E871" s="21">
        <f t="shared" si="62"/>
        <v>10100</v>
      </c>
      <c r="F871" s="17" t="str">
        <f>+IF(C871&gt;2,VLOOKUP(C871,EstructuraCostos!$A$65:$B$170,2),VLOOKUP(E871,EstructuraCostos!$A$5:$B$60,2))</f>
        <v>Manejo_de_Suelos_y_ Praderas1</v>
      </c>
      <c r="G871" s="17" t="str">
        <f>+VLOOKUP(B871,EstructuraCostos!$B$5:$C$146,2)</f>
        <v>Fumigacion Herbicida</v>
      </c>
      <c r="H871" s="58">
        <v>43564</v>
      </c>
      <c r="I871" s="17">
        <f t="shared" si="64"/>
        <v>15</v>
      </c>
      <c r="J871" s="84" t="s">
        <v>242</v>
      </c>
      <c r="K871" s="83">
        <v>4335739</v>
      </c>
      <c r="L871" s="52">
        <v>1</v>
      </c>
      <c r="M871" s="46">
        <v>34000</v>
      </c>
      <c r="N871" s="48">
        <f t="shared" si="65"/>
        <v>34000</v>
      </c>
      <c r="O871" s="45" t="s">
        <v>714</v>
      </c>
      <c r="P871" s="45" t="s">
        <v>586</v>
      </c>
      <c r="Q871" s="1" t="s">
        <v>132</v>
      </c>
      <c r="R871" s="137" t="s">
        <v>702</v>
      </c>
    </row>
    <row r="872" spans="1:18">
      <c r="A872" s="17">
        <v>14</v>
      </c>
      <c r="B872" s="135">
        <v>50103</v>
      </c>
      <c r="C872" s="17">
        <f t="shared" si="63"/>
        <v>5</v>
      </c>
      <c r="D872" s="14" t="str">
        <f>+VLOOKUP(C872,EstructuraCostos!$A$5:$B$146,2)</f>
        <v>Generales</v>
      </c>
      <c r="E872" s="21">
        <f t="shared" si="62"/>
        <v>50103</v>
      </c>
      <c r="F872" s="17" t="str">
        <f>+IF(C872&gt;2,VLOOKUP(C872,EstructuraCostos!$A$65:$B$170,2),VLOOKUP(E872,EstructuraCostos!$A$5:$B$60,2))</f>
        <v>Generales</v>
      </c>
      <c r="G872" s="17" t="str">
        <f>+VLOOKUP(B872,EstructuraCostos!$B$5:$C$146,2)</f>
        <v xml:space="preserve">Mantenimiento Cercos </v>
      </c>
      <c r="H872" s="58">
        <v>43564</v>
      </c>
      <c r="I872" s="17">
        <f t="shared" si="64"/>
        <v>15</v>
      </c>
      <c r="J872" s="1" t="s">
        <v>243</v>
      </c>
      <c r="K872" s="83">
        <v>3663605</v>
      </c>
      <c r="L872" s="52">
        <v>1</v>
      </c>
      <c r="M872" s="46">
        <v>34000</v>
      </c>
      <c r="N872" s="48">
        <f t="shared" si="65"/>
        <v>34000</v>
      </c>
      <c r="O872" s="45" t="s">
        <v>138</v>
      </c>
      <c r="P872" s="45" t="s">
        <v>355</v>
      </c>
    </row>
    <row r="873" spans="1:18">
      <c r="A873" s="17">
        <v>15</v>
      </c>
      <c r="B873" s="135">
        <v>10501</v>
      </c>
      <c r="C873" s="17">
        <f t="shared" si="63"/>
        <v>1</v>
      </c>
      <c r="D873" s="14" t="str">
        <f>+VLOOKUP(C873,EstructuraCostos!$A$5:$B$146,2)</f>
        <v>Levante_y_Ceba</v>
      </c>
      <c r="E873" s="21">
        <f t="shared" si="62"/>
        <v>10500</v>
      </c>
      <c r="F873" s="17" t="str">
        <f>+IF(C873&gt;2,VLOOKUP(C873,EstructuraCostos!$A$65:$B$170,2),VLOOKUP(E873,EstructuraCostos!$A$5:$B$60,2))</f>
        <v>Movimiento_de_Ganado1</v>
      </c>
      <c r="G873" s="17" t="str">
        <f>+VLOOKUP(B873,EstructuraCostos!$B$5:$C$146,2)</f>
        <v>Manejo de Ganados</v>
      </c>
      <c r="H873" s="58">
        <v>43564</v>
      </c>
      <c r="I873" s="17">
        <f t="shared" si="64"/>
        <v>15</v>
      </c>
      <c r="J873" s="45" t="s">
        <v>245</v>
      </c>
      <c r="K873" s="51">
        <v>1023702269</v>
      </c>
      <c r="L873" s="52">
        <v>1</v>
      </c>
      <c r="M873" s="46">
        <v>38000</v>
      </c>
      <c r="N873" s="48">
        <f t="shared" si="65"/>
        <v>38000</v>
      </c>
      <c r="O873" s="45" t="s">
        <v>126</v>
      </c>
      <c r="P873" s="45" t="s">
        <v>128</v>
      </c>
    </row>
    <row r="874" spans="1:18">
      <c r="A874" s="17">
        <v>16</v>
      </c>
      <c r="B874" s="135">
        <v>10104</v>
      </c>
      <c r="C874" s="17">
        <f t="shared" si="63"/>
        <v>1</v>
      </c>
      <c r="D874" s="14" t="str">
        <f>+VLOOKUP(C874,EstructuraCostos!$A$5:$B$146,2)</f>
        <v>Levante_y_Ceba</v>
      </c>
      <c r="E874" s="21">
        <f t="shared" si="62"/>
        <v>10100</v>
      </c>
      <c r="F874" s="17" t="str">
        <f>+IF(C874&gt;2,VLOOKUP(C874,EstructuraCostos!$A$65:$B$170,2),VLOOKUP(E874,EstructuraCostos!$A$5:$B$60,2))</f>
        <v>Manejo_de_Suelos_y_ Praderas1</v>
      </c>
      <c r="G874" s="17" t="str">
        <f>+VLOOKUP(B874,EstructuraCostos!$B$5:$C$146,2)</f>
        <v>Fumigacion Herbicida</v>
      </c>
      <c r="H874" s="58">
        <v>43564</v>
      </c>
      <c r="I874" s="17">
        <f t="shared" si="64"/>
        <v>15</v>
      </c>
      <c r="J874" s="45" t="s">
        <v>246</v>
      </c>
      <c r="K874" s="51">
        <v>1097399254</v>
      </c>
      <c r="L874" s="52">
        <v>1</v>
      </c>
      <c r="M874" s="46">
        <v>34000</v>
      </c>
      <c r="N874" s="48">
        <f t="shared" si="65"/>
        <v>34000</v>
      </c>
      <c r="O874" s="45" t="s">
        <v>714</v>
      </c>
      <c r="P874" s="45" t="s">
        <v>586</v>
      </c>
      <c r="Q874" s="1" t="s">
        <v>132</v>
      </c>
      <c r="R874" s="137" t="s">
        <v>702</v>
      </c>
    </row>
    <row r="875" spans="1:18">
      <c r="A875" s="17">
        <v>17</v>
      </c>
      <c r="B875" s="135">
        <v>10102</v>
      </c>
      <c r="C875" s="17">
        <f t="shared" si="63"/>
        <v>1</v>
      </c>
      <c r="D875" s="14" t="str">
        <f>+VLOOKUP(C875,EstructuraCostos!$A$5:$B$146,2)</f>
        <v>Levante_y_Ceba</v>
      </c>
      <c r="E875" s="21">
        <f t="shared" si="62"/>
        <v>10100</v>
      </c>
      <c r="F875" s="17" t="str">
        <f>+IF(C875&gt;2,VLOOKUP(C875,EstructuraCostos!$A$65:$B$170,2),VLOOKUP(E875,EstructuraCostos!$A$5:$B$60,2))</f>
        <v>Manejo_de_Suelos_y_ Praderas1</v>
      </c>
      <c r="G875" s="17" t="str">
        <f>+VLOOKUP(B875,EstructuraCostos!$B$5:$C$146,2)</f>
        <v>Resiembra</v>
      </c>
      <c r="H875" s="58">
        <v>43564</v>
      </c>
      <c r="I875" s="17">
        <f t="shared" si="64"/>
        <v>15</v>
      </c>
      <c r="J875" s="45" t="s">
        <v>417</v>
      </c>
      <c r="K875" s="143">
        <v>1097720182</v>
      </c>
      <c r="L875" s="52">
        <v>1</v>
      </c>
      <c r="M875" s="46">
        <v>38000</v>
      </c>
      <c r="N875" s="48">
        <f t="shared" si="65"/>
        <v>38000</v>
      </c>
      <c r="O875" s="45" t="s">
        <v>766</v>
      </c>
      <c r="P875" s="45" t="s">
        <v>596</v>
      </c>
      <c r="Q875" s="1" t="s">
        <v>895</v>
      </c>
      <c r="R875" s="137" t="s">
        <v>777</v>
      </c>
    </row>
    <row r="876" spans="1:18">
      <c r="A876" s="17">
        <v>18</v>
      </c>
      <c r="B876" s="135">
        <v>10102</v>
      </c>
      <c r="C876" s="17">
        <f t="shared" si="63"/>
        <v>1</v>
      </c>
      <c r="D876" s="14" t="str">
        <f>+VLOOKUP(C876,EstructuraCostos!$A$5:$B$146,2)</f>
        <v>Levante_y_Ceba</v>
      </c>
      <c r="E876" s="21">
        <f t="shared" si="62"/>
        <v>10100</v>
      </c>
      <c r="F876" s="17" t="str">
        <f>+IF(C876&gt;2,VLOOKUP(C876,EstructuraCostos!$A$65:$B$170,2),VLOOKUP(E876,EstructuraCostos!$A$5:$B$60,2))</f>
        <v>Manejo_de_Suelos_y_ Praderas1</v>
      </c>
      <c r="G876" s="17" t="str">
        <f>+VLOOKUP(B876,EstructuraCostos!$B$5:$C$146,2)</f>
        <v>Resiembra</v>
      </c>
      <c r="H876" s="58">
        <v>43564</v>
      </c>
      <c r="I876" s="17">
        <f t="shared" si="64"/>
        <v>15</v>
      </c>
      <c r="J876" s="45" t="s">
        <v>749</v>
      </c>
      <c r="K876" s="294">
        <v>1097726367</v>
      </c>
      <c r="L876" s="52">
        <v>1</v>
      </c>
      <c r="M876" s="46">
        <v>34000</v>
      </c>
      <c r="N876" s="48">
        <f t="shared" si="65"/>
        <v>34000</v>
      </c>
      <c r="O876" s="45" t="s">
        <v>766</v>
      </c>
      <c r="P876" s="45" t="s">
        <v>596</v>
      </c>
      <c r="Q876" s="1" t="s">
        <v>895</v>
      </c>
      <c r="R876" s="137" t="s">
        <v>777</v>
      </c>
    </row>
    <row r="877" spans="1:18">
      <c r="A877" s="17">
        <v>19</v>
      </c>
      <c r="B877" s="135">
        <v>50103</v>
      </c>
      <c r="C877" s="17">
        <f t="shared" si="63"/>
        <v>5</v>
      </c>
      <c r="D877" s="14" t="str">
        <f>+VLOOKUP(C877,EstructuraCostos!$A$5:$B$146,2)</f>
        <v>Generales</v>
      </c>
      <c r="E877" s="21">
        <f t="shared" si="62"/>
        <v>50103</v>
      </c>
      <c r="F877" s="17" t="str">
        <f>+IF(C877&gt;2,VLOOKUP(C877,EstructuraCostos!$A$65:$B$170,2),VLOOKUP(E877,EstructuraCostos!$A$5:$B$60,2))</f>
        <v>Generales</v>
      </c>
      <c r="G877" s="17" t="str">
        <f>+VLOOKUP(B877,EstructuraCostos!$B$5:$C$146,2)</f>
        <v xml:space="preserve">Mantenimiento Cercos </v>
      </c>
      <c r="H877" s="58">
        <v>43564</v>
      </c>
      <c r="I877" s="17">
        <f t="shared" si="64"/>
        <v>15</v>
      </c>
      <c r="J877" s="45" t="s">
        <v>791</v>
      </c>
      <c r="K877" s="143">
        <v>78730185</v>
      </c>
      <c r="L877" s="52">
        <v>1</v>
      </c>
      <c r="M877" s="46">
        <v>34000</v>
      </c>
      <c r="N877" s="48">
        <f t="shared" si="65"/>
        <v>34000</v>
      </c>
      <c r="O877" s="45" t="s">
        <v>898</v>
      </c>
      <c r="P877" s="45" t="s">
        <v>596</v>
      </c>
    </row>
    <row r="878" spans="1:18">
      <c r="A878" s="17">
        <v>20</v>
      </c>
      <c r="C878" s="17"/>
      <c r="F878" s="17"/>
      <c r="G878" s="17" t="e">
        <f>+VLOOKUP(B878,EstructuraCostos!$B$5:$C$146,2)</f>
        <v>#N/A</v>
      </c>
      <c r="H878" s="58">
        <v>43564</v>
      </c>
      <c r="I878" s="17">
        <f>+WEEKNUM(H878,2)</f>
        <v>15</v>
      </c>
      <c r="J878" s="45" t="s">
        <v>435</v>
      </c>
      <c r="K878" s="143"/>
      <c r="L878" s="52">
        <v>22</v>
      </c>
      <c r="M878" s="186" t="s">
        <v>124</v>
      </c>
      <c r="N878" s="48"/>
      <c r="O878" s="45" t="s">
        <v>180</v>
      </c>
      <c r="P878" s="45" t="s">
        <v>902</v>
      </c>
    </row>
    <row r="879" spans="1:18">
      <c r="A879" s="17">
        <v>21</v>
      </c>
      <c r="C879" s="17"/>
      <c r="F879" s="17"/>
      <c r="G879" s="17" t="e">
        <f>+VLOOKUP(B879,EstructuraCostos!$B$5:$C$146,2)</f>
        <v>#N/A</v>
      </c>
      <c r="H879" s="58">
        <v>43565</v>
      </c>
      <c r="I879" s="17">
        <f>+WEEKNUM(H879,2)</f>
        <v>15</v>
      </c>
      <c r="J879" s="45" t="s">
        <v>287</v>
      </c>
      <c r="K879" s="143"/>
      <c r="L879" s="52">
        <v>800</v>
      </c>
      <c r="M879" s="186">
        <v>300</v>
      </c>
      <c r="N879" s="48">
        <f t="shared" si="65"/>
        <v>240000</v>
      </c>
      <c r="O879" s="45" t="s">
        <v>1233</v>
      </c>
      <c r="P879" s="45" t="s">
        <v>1173</v>
      </c>
    </row>
    <row r="880" spans="1:18">
      <c r="A880" s="17">
        <v>22</v>
      </c>
      <c r="C880" s="17">
        <f t="shared" si="63"/>
        <v>0</v>
      </c>
      <c r="D880" s="14" t="e">
        <f>+VLOOKUP(C880,EstructuraCostos!$A$5:$B$146,2)</f>
        <v>#N/A</v>
      </c>
      <c r="E880" s="21">
        <f t="shared" si="62"/>
        <v>0</v>
      </c>
      <c r="F880" s="17" t="e">
        <f>+IF(C880&gt;2,VLOOKUP(C880,EstructuraCostos!$A$65:$B$170,2),VLOOKUP(E880,EstructuraCostos!$A$5:$B$60,2))</f>
        <v>#N/A</v>
      </c>
      <c r="G880" s="17" t="e">
        <f>+VLOOKUP(B880,EstructuraCostos!$B$5:$C$146,2)</f>
        <v>#N/A</v>
      </c>
      <c r="H880" s="58">
        <v>43564</v>
      </c>
      <c r="I880" s="17">
        <f t="shared" si="64"/>
        <v>15</v>
      </c>
      <c r="J880" s="45" t="s">
        <v>260</v>
      </c>
      <c r="K880" s="143"/>
      <c r="M880" s="186" t="s">
        <v>261</v>
      </c>
      <c r="N880" s="48"/>
      <c r="O880" s="45" t="s">
        <v>176</v>
      </c>
      <c r="P880" s="45" t="s">
        <v>892</v>
      </c>
      <c r="Q880" s="1" t="s">
        <v>130</v>
      </c>
      <c r="R880" s="137" t="s">
        <v>131</v>
      </c>
    </row>
    <row r="881" spans="1:18">
      <c r="A881" s="17">
        <v>23</v>
      </c>
      <c r="C881" s="17">
        <f t="shared" si="63"/>
        <v>0</v>
      </c>
      <c r="D881" s="14" t="e">
        <f>+VLOOKUP(C881,EstructuraCostos!$A$5:$B$146,2)</f>
        <v>#N/A</v>
      </c>
      <c r="E881" s="21">
        <f t="shared" si="62"/>
        <v>0</v>
      </c>
      <c r="F881" s="17" t="e">
        <f>+IF(C881&gt;2,VLOOKUP(C881,EstructuraCostos!$A$65:$B$170,2),VLOOKUP(E881,EstructuraCostos!$A$5:$B$60,2))</f>
        <v>#N/A</v>
      </c>
      <c r="G881" s="17" t="e">
        <f>+VLOOKUP(B881,EstructuraCostos!$B$5:$C$146,2)</f>
        <v>#N/A</v>
      </c>
      <c r="H881" s="58">
        <v>43564</v>
      </c>
      <c r="I881" s="17">
        <f t="shared" si="64"/>
        <v>15</v>
      </c>
      <c r="J881" s="45" t="s">
        <v>260</v>
      </c>
      <c r="K881" s="143"/>
      <c r="M881" s="186" t="s">
        <v>261</v>
      </c>
      <c r="N881" s="48"/>
      <c r="O881" s="45" t="s">
        <v>714</v>
      </c>
      <c r="P881" s="45" t="s">
        <v>586</v>
      </c>
      <c r="Q881" s="1" t="s">
        <v>132</v>
      </c>
      <c r="R881" s="137" t="s">
        <v>702</v>
      </c>
    </row>
    <row r="882" spans="1:18">
      <c r="A882" s="17">
        <v>24</v>
      </c>
      <c r="C882" s="17">
        <f t="shared" si="63"/>
        <v>0</v>
      </c>
      <c r="D882" s="14" t="e">
        <f>+VLOOKUP(C882,EstructuraCostos!$A$5:$B$146,2)</f>
        <v>#N/A</v>
      </c>
      <c r="E882" s="21">
        <f t="shared" si="62"/>
        <v>0</v>
      </c>
      <c r="F882" s="17" t="e">
        <f>+IF(C882&gt;2,VLOOKUP(C882,EstructuraCostos!$A$65:$B$170,2),VLOOKUP(E882,EstructuraCostos!$A$5:$B$60,2))</f>
        <v>#N/A</v>
      </c>
      <c r="G882" s="17" t="e">
        <f>+VLOOKUP(B882,EstructuraCostos!$B$5:$C$146,2)</f>
        <v>#N/A</v>
      </c>
      <c r="H882" s="58">
        <v>43564</v>
      </c>
      <c r="I882" s="17">
        <f t="shared" si="64"/>
        <v>15</v>
      </c>
      <c r="J882" s="45" t="s">
        <v>260</v>
      </c>
      <c r="M882" s="186" t="s">
        <v>276</v>
      </c>
      <c r="N882" s="48"/>
      <c r="O882" s="45" t="s">
        <v>766</v>
      </c>
      <c r="P882" s="45" t="s">
        <v>596</v>
      </c>
      <c r="Q882" s="1" t="s">
        <v>895</v>
      </c>
    </row>
    <row r="883" spans="1:18">
      <c r="A883" s="17">
        <v>25</v>
      </c>
      <c r="B883" s="135">
        <v>90102</v>
      </c>
      <c r="C883" s="17">
        <f t="shared" si="63"/>
        <v>9</v>
      </c>
      <c r="D883" s="14" t="str">
        <f>+VLOOKUP(C883,EstructuraCostos!$A$5:$B$146,2)</f>
        <v>Hacienda</v>
      </c>
      <c r="E883" s="21">
        <f t="shared" si="62"/>
        <v>90102</v>
      </c>
      <c r="F883" s="17" t="str">
        <f>+IF(C883&gt;2,VLOOKUP(C883,EstructuraCostos!$A$65:$B$170,2),VLOOKUP(E883,EstructuraCostos!$A$5:$B$60,2))</f>
        <v>Hacienda</v>
      </c>
      <c r="G883" s="17" t="str">
        <f>+VLOOKUP(B883,EstructuraCostos!$B$5:$C$146,2)</f>
        <v>Mantenimiento</v>
      </c>
      <c r="H883" s="58">
        <v>43565</v>
      </c>
      <c r="I883" s="17">
        <f t="shared" si="64"/>
        <v>15</v>
      </c>
      <c r="J883" s="84" t="s">
        <v>241</v>
      </c>
      <c r="K883" s="143">
        <v>4736932</v>
      </c>
      <c r="L883" s="52">
        <v>1</v>
      </c>
      <c r="M883" s="46">
        <v>34000</v>
      </c>
      <c r="N883" s="48">
        <f t="shared" si="65"/>
        <v>34000</v>
      </c>
      <c r="O883" s="45" t="s">
        <v>908</v>
      </c>
      <c r="P883" s="45" t="s">
        <v>147</v>
      </c>
    </row>
    <row r="884" spans="1:18">
      <c r="A884" s="17">
        <v>26</v>
      </c>
      <c r="B884" s="135">
        <v>90102</v>
      </c>
      <c r="C884" s="17">
        <f t="shared" si="63"/>
        <v>9</v>
      </c>
      <c r="D884" s="14" t="str">
        <f>+VLOOKUP(C884,EstructuraCostos!$A$5:$B$146,2)</f>
        <v>Hacienda</v>
      </c>
      <c r="E884" s="21">
        <f t="shared" si="62"/>
        <v>90102</v>
      </c>
      <c r="F884" s="17" t="str">
        <f>+IF(C884&gt;2,VLOOKUP(C884,EstructuraCostos!$A$65:$B$170,2),VLOOKUP(E884,EstructuraCostos!$A$5:$B$60,2))</f>
        <v>Hacienda</v>
      </c>
      <c r="G884" s="17" t="str">
        <f>+VLOOKUP(B884,EstructuraCostos!$B$5:$C$146,2)</f>
        <v>Mantenimiento</v>
      </c>
      <c r="H884" s="58">
        <v>43565</v>
      </c>
      <c r="I884" s="17">
        <f t="shared" si="64"/>
        <v>15</v>
      </c>
      <c r="J884" s="84" t="s">
        <v>242</v>
      </c>
      <c r="K884" s="83">
        <v>4335739</v>
      </c>
      <c r="L884" s="52">
        <v>1</v>
      </c>
      <c r="M884" s="46">
        <v>34000</v>
      </c>
      <c r="N884" s="48">
        <f t="shared" si="65"/>
        <v>34000</v>
      </c>
      <c r="O884" s="45" t="s">
        <v>909</v>
      </c>
      <c r="P884" s="45" t="s">
        <v>147</v>
      </c>
    </row>
    <row r="885" spans="1:18">
      <c r="A885" s="17">
        <v>27</v>
      </c>
      <c r="B885" s="135">
        <v>90102</v>
      </c>
      <c r="C885" s="17">
        <f t="shared" si="63"/>
        <v>9</v>
      </c>
      <c r="D885" s="14" t="str">
        <f>+VLOOKUP(C885,EstructuraCostos!$A$5:$B$146,2)</f>
        <v>Hacienda</v>
      </c>
      <c r="E885" s="21">
        <f t="shared" si="62"/>
        <v>90102</v>
      </c>
      <c r="F885" s="17" t="str">
        <f>+IF(C885&gt;2,VLOOKUP(C885,EstructuraCostos!$A$65:$B$170,2),VLOOKUP(E885,EstructuraCostos!$A$5:$B$60,2))</f>
        <v>Hacienda</v>
      </c>
      <c r="G885" s="17" t="str">
        <f>+VLOOKUP(B885,EstructuraCostos!$B$5:$C$146,2)</f>
        <v>Mantenimiento</v>
      </c>
      <c r="H885" s="58">
        <v>43565</v>
      </c>
      <c r="I885" s="17">
        <f t="shared" si="64"/>
        <v>15</v>
      </c>
      <c r="J885" s="1" t="s">
        <v>243</v>
      </c>
      <c r="K885" s="83">
        <v>3663605</v>
      </c>
      <c r="L885" s="52">
        <v>1</v>
      </c>
      <c r="M885" s="46">
        <v>34000</v>
      </c>
      <c r="N885" s="48">
        <f t="shared" si="65"/>
        <v>34000</v>
      </c>
      <c r="O885" s="45" t="s">
        <v>910</v>
      </c>
      <c r="P885" s="45" t="s">
        <v>147</v>
      </c>
    </row>
    <row r="886" spans="1:18">
      <c r="A886" s="17">
        <v>28</v>
      </c>
      <c r="B886" s="135">
        <v>10501</v>
      </c>
      <c r="C886" s="17">
        <f t="shared" si="63"/>
        <v>1</v>
      </c>
      <c r="D886" s="14" t="str">
        <f>+VLOOKUP(C886,EstructuraCostos!$A$5:$B$146,2)</f>
        <v>Levante_y_Ceba</v>
      </c>
      <c r="E886" s="21">
        <f t="shared" si="62"/>
        <v>10500</v>
      </c>
      <c r="F886" s="17" t="str">
        <f>+IF(C886&gt;2,VLOOKUP(C886,EstructuraCostos!$A$65:$B$170,2),VLOOKUP(E886,EstructuraCostos!$A$5:$B$60,2))</f>
        <v>Movimiento_de_Ganado1</v>
      </c>
      <c r="G886" s="17" t="str">
        <f>+VLOOKUP(B886,EstructuraCostos!$B$5:$C$146,2)</f>
        <v>Manejo de Ganados</v>
      </c>
      <c r="H886" s="58">
        <v>43565</v>
      </c>
      <c r="I886" s="17">
        <f t="shared" si="64"/>
        <v>15</v>
      </c>
      <c r="J886" s="45" t="s">
        <v>245</v>
      </c>
      <c r="K886" s="51">
        <v>1023702269</v>
      </c>
      <c r="L886" s="52">
        <v>1</v>
      </c>
      <c r="M886" s="46">
        <v>38000</v>
      </c>
      <c r="N886" s="48">
        <f t="shared" si="65"/>
        <v>38000</v>
      </c>
      <c r="O886" s="45" t="s">
        <v>125</v>
      </c>
      <c r="P886" s="45" t="s">
        <v>128</v>
      </c>
    </row>
    <row r="887" spans="1:18">
      <c r="A887" s="17">
        <v>29</v>
      </c>
      <c r="B887" s="135">
        <v>50103</v>
      </c>
      <c r="C887" s="17">
        <f t="shared" si="63"/>
        <v>5</v>
      </c>
      <c r="D887" s="14" t="str">
        <f>+VLOOKUP(C887,EstructuraCostos!$A$5:$B$146,2)</f>
        <v>Generales</v>
      </c>
      <c r="E887" s="21">
        <f t="shared" si="62"/>
        <v>50103</v>
      </c>
      <c r="F887" s="17" t="str">
        <f>+IF(C887&gt;2,VLOOKUP(C887,EstructuraCostos!$A$65:$B$170,2),VLOOKUP(E887,EstructuraCostos!$A$5:$B$60,2))</f>
        <v>Generales</v>
      </c>
      <c r="G887" s="17" t="str">
        <f>+VLOOKUP(B887,EstructuraCostos!$B$5:$C$146,2)</f>
        <v xml:space="preserve">Mantenimiento Cercos </v>
      </c>
      <c r="H887" s="58">
        <v>43565</v>
      </c>
      <c r="I887" s="17">
        <f t="shared" si="64"/>
        <v>15</v>
      </c>
      <c r="J887" s="45" t="s">
        <v>246</v>
      </c>
      <c r="K887" s="51">
        <v>1097399254</v>
      </c>
      <c r="L887" s="52">
        <v>1</v>
      </c>
      <c r="M887" s="46">
        <v>34000</v>
      </c>
      <c r="N887" s="48">
        <f t="shared" si="65"/>
        <v>34000</v>
      </c>
      <c r="O887" s="45" t="s">
        <v>903</v>
      </c>
      <c r="P887" s="45" t="s">
        <v>147</v>
      </c>
      <c r="Q887" s="1" t="s">
        <v>904</v>
      </c>
    </row>
    <row r="888" spans="1:18">
      <c r="A888" s="17">
        <v>30</v>
      </c>
      <c r="B888" s="135">
        <v>50103</v>
      </c>
      <c r="C888" s="17">
        <f t="shared" si="63"/>
        <v>5</v>
      </c>
      <c r="D888" s="14" t="str">
        <f>+VLOOKUP(C888,EstructuraCostos!$A$5:$B$146,2)</f>
        <v>Generales</v>
      </c>
      <c r="E888" s="21">
        <f t="shared" si="62"/>
        <v>50103</v>
      </c>
      <c r="F888" s="17" t="str">
        <f>+IF(C888&gt;2,VLOOKUP(C888,EstructuraCostos!$A$65:$B$170,2),VLOOKUP(E888,EstructuraCostos!$A$5:$B$60,2))</f>
        <v>Generales</v>
      </c>
      <c r="G888" s="17" t="str">
        <f>+VLOOKUP(B888,EstructuraCostos!$B$5:$C$146,2)</f>
        <v xml:space="preserve">Mantenimiento Cercos </v>
      </c>
      <c r="H888" s="58">
        <v>43565</v>
      </c>
      <c r="I888" s="17">
        <f t="shared" si="64"/>
        <v>15</v>
      </c>
      <c r="J888" s="45" t="s">
        <v>417</v>
      </c>
      <c r="K888" s="143">
        <v>1097720182</v>
      </c>
      <c r="L888" s="52">
        <v>1</v>
      </c>
      <c r="M888" s="46">
        <v>38000</v>
      </c>
      <c r="N888" s="48">
        <f t="shared" si="65"/>
        <v>38000</v>
      </c>
      <c r="O888" s="45" t="s">
        <v>903</v>
      </c>
      <c r="P888" s="45" t="s">
        <v>147</v>
      </c>
      <c r="Q888" s="1" t="s">
        <v>904</v>
      </c>
    </row>
    <row r="889" spans="1:18">
      <c r="A889" s="17">
        <v>31</v>
      </c>
      <c r="B889" s="135">
        <v>60104</v>
      </c>
      <c r="C889" s="17">
        <f t="shared" si="63"/>
        <v>6</v>
      </c>
      <c r="D889" s="14" t="str">
        <f>+VLOOKUP(C889,EstructuraCostos!$A$5:$B$146,2)</f>
        <v>Equinos</v>
      </c>
      <c r="E889" s="21">
        <f t="shared" si="62"/>
        <v>60104</v>
      </c>
      <c r="F889" s="17" t="str">
        <f>+IF(C889&gt;2,VLOOKUP(C889,EstructuraCostos!$A$65:$B$170,2),VLOOKUP(E889,EstructuraCostos!$A$5:$B$60,2))</f>
        <v>Equinos</v>
      </c>
      <c r="G889" s="17" t="str">
        <f>+VLOOKUP(B889,EstructuraCostos!$B$5:$C$146,2)</f>
        <v>Adiestramiento</v>
      </c>
      <c r="H889" s="58">
        <v>43565</v>
      </c>
      <c r="I889" s="17">
        <f t="shared" si="64"/>
        <v>15</v>
      </c>
      <c r="J889" s="45" t="s">
        <v>749</v>
      </c>
      <c r="K889" s="294">
        <v>1097726367</v>
      </c>
      <c r="L889" s="52">
        <v>1</v>
      </c>
      <c r="M889" s="46">
        <v>34000</v>
      </c>
      <c r="N889" s="48">
        <f t="shared" si="65"/>
        <v>34000</v>
      </c>
      <c r="O889" s="45" t="s">
        <v>905</v>
      </c>
      <c r="P889" s="45" t="s">
        <v>751</v>
      </c>
    </row>
    <row r="890" spans="1:18">
      <c r="A890" s="17">
        <v>32</v>
      </c>
      <c r="B890" s="135">
        <v>50103</v>
      </c>
      <c r="C890" s="17">
        <f t="shared" si="63"/>
        <v>5</v>
      </c>
      <c r="D890" s="14" t="str">
        <f>+VLOOKUP(C890,EstructuraCostos!$A$5:$B$146,2)</f>
        <v>Generales</v>
      </c>
      <c r="E890" s="21">
        <f t="shared" si="62"/>
        <v>50103</v>
      </c>
      <c r="F890" s="17" t="str">
        <f>+IF(C890&gt;2,VLOOKUP(C890,EstructuraCostos!$A$65:$B$170,2),VLOOKUP(E890,EstructuraCostos!$A$5:$B$60,2))</f>
        <v>Generales</v>
      </c>
      <c r="G890" s="17" t="str">
        <f>+VLOOKUP(B890,EstructuraCostos!$B$5:$C$146,2)</f>
        <v xml:space="preserve">Mantenimiento Cercos </v>
      </c>
      <c r="H890" s="58">
        <v>43565</v>
      </c>
      <c r="I890" s="17">
        <f t="shared" si="64"/>
        <v>15</v>
      </c>
      <c r="J890" s="45" t="s">
        <v>791</v>
      </c>
      <c r="K890" s="143">
        <v>78730185</v>
      </c>
      <c r="L890" s="52">
        <v>1</v>
      </c>
      <c r="M890" s="46">
        <v>34000</v>
      </c>
      <c r="N890" s="48">
        <f t="shared" si="65"/>
        <v>34000</v>
      </c>
      <c r="O890" s="45" t="s">
        <v>898</v>
      </c>
      <c r="P890" s="45" t="s">
        <v>911</v>
      </c>
    </row>
    <row r="891" spans="1:18">
      <c r="A891" s="17">
        <v>33</v>
      </c>
      <c r="B891" s="135">
        <v>90101</v>
      </c>
      <c r="C891" s="17">
        <f t="shared" si="63"/>
        <v>9</v>
      </c>
      <c r="E891" s="21">
        <f t="shared" si="62"/>
        <v>90101</v>
      </c>
      <c r="F891" s="17"/>
      <c r="G891" s="17" t="str">
        <f>+VLOOKUP(B891,EstructuraCostos!$B$5:$C$146,2)</f>
        <v>Salarios</v>
      </c>
      <c r="H891" s="58">
        <v>43565</v>
      </c>
      <c r="I891" s="17">
        <f>+WEEKNUM(H891,2)</f>
        <v>15</v>
      </c>
      <c r="J891" s="45" t="s">
        <v>756</v>
      </c>
      <c r="K891" s="143"/>
      <c r="L891" s="52">
        <v>0.5</v>
      </c>
      <c r="M891" s="46">
        <v>50000</v>
      </c>
      <c r="N891" s="48">
        <f t="shared" si="65"/>
        <v>25000</v>
      </c>
      <c r="O891" s="45" t="s">
        <v>153</v>
      </c>
      <c r="P891" s="45" t="s">
        <v>147</v>
      </c>
    </row>
    <row r="892" spans="1:18">
      <c r="A892" s="17">
        <v>34</v>
      </c>
      <c r="C892" s="17">
        <f t="shared" si="63"/>
        <v>0</v>
      </c>
      <c r="D892" s="14" t="e">
        <f>+VLOOKUP(C892,EstructuraCostos!$A$5:$B$146,2)</f>
        <v>#N/A</v>
      </c>
      <c r="E892" s="21">
        <f t="shared" si="62"/>
        <v>0</v>
      </c>
      <c r="F892" s="17" t="e">
        <f>+IF(C892&gt;2,VLOOKUP(C892,EstructuraCostos!$A$65:$B$170,2),VLOOKUP(E892,EstructuraCostos!$A$5:$B$60,2))</f>
        <v>#N/A</v>
      </c>
      <c r="G892" s="17" t="e">
        <f>+VLOOKUP(B892,EstructuraCostos!$B$5:$C$146,2)</f>
        <v>#N/A</v>
      </c>
      <c r="H892" s="58">
        <v>43565</v>
      </c>
      <c r="I892" s="17">
        <f t="shared" si="64"/>
        <v>15</v>
      </c>
      <c r="J892" s="45" t="s">
        <v>435</v>
      </c>
      <c r="K892" s="143"/>
      <c r="M892" s="186" t="s">
        <v>124</v>
      </c>
      <c r="N892" s="48"/>
      <c r="O892" s="45" t="s">
        <v>436</v>
      </c>
      <c r="P892" s="45" t="s">
        <v>177</v>
      </c>
    </row>
    <row r="893" spans="1:18">
      <c r="A893" s="17">
        <v>35</v>
      </c>
      <c r="C893" s="17"/>
      <c r="F893" s="17"/>
      <c r="G893" s="17" t="e">
        <f>+VLOOKUP(B893,EstructuraCostos!$B$5:$C$146,2)</f>
        <v>#N/A</v>
      </c>
      <c r="H893" s="58">
        <v>43565</v>
      </c>
      <c r="I893" s="17">
        <f>+WEEKNUM(H893,2)</f>
        <v>15</v>
      </c>
      <c r="J893" s="45" t="s">
        <v>287</v>
      </c>
      <c r="K893" s="143"/>
      <c r="L893" s="52">
        <v>300</v>
      </c>
      <c r="M893" s="186">
        <v>900</v>
      </c>
      <c r="N893" s="48">
        <f t="shared" si="65"/>
        <v>270000</v>
      </c>
      <c r="O893" s="45" t="s">
        <v>1234</v>
      </c>
      <c r="P893" s="45" t="s">
        <v>1173</v>
      </c>
    </row>
    <row r="894" spans="1:18">
      <c r="A894" s="17">
        <v>36</v>
      </c>
      <c r="C894" s="17"/>
      <c r="F894" s="17"/>
      <c r="G894" s="17" t="e">
        <f>+VLOOKUP(B894,EstructuraCostos!$B$5:$C$146,2)</f>
        <v>#N/A</v>
      </c>
      <c r="H894" s="58">
        <v>43565</v>
      </c>
      <c r="I894" s="17">
        <f>+WEEKNUM(H894,2)</f>
        <v>15</v>
      </c>
      <c r="J894" s="45" t="s">
        <v>260</v>
      </c>
      <c r="K894" s="143"/>
      <c r="L894" s="52">
        <v>5</v>
      </c>
      <c r="M894" s="186" t="s">
        <v>261</v>
      </c>
      <c r="N894" s="48"/>
      <c r="P894" s="45" t="s">
        <v>902</v>
      </c>
    </row>
    <row r="895" spans="1:18">
      <c r="A895" s="17">
        <v>37</v>
      </c>
      <c r="C895" s="17">
        <f t="shared" si="63"/>
        <v>0</v>
      </c>
      <c r="D895" s="14" t="e">
        <f>+VLOOKUP(C895,EstructuraCostos!$A$5:$B$146,2)</f>
        <v>#N/A</v>
      </c>
      <c r="E895" s="21">
        <f t="shared" si="62"/>
        <v>0</v>
      </c>
      <c r="F895" s="17" t="e">
        <f>+IF(C895&gt;2,VLOOKUP(C895,EstructuraCostos!$A$65:$B$170,2),VLOOKUP(E895,EstructuraCostos!$A$5:$B$60,2))</f>
        <v>#N/A</v>
      </c>
      <c r="G895" s="17" t="e">
        <f>+VLOOKUP(B895,EstructuraCostos!$B$5:$C$146,2)</f>
        <v>#N/A</v>
      </c>
      <c r="H895" s="58">
        <v>43565</v>
      </c>
      <c r="I895" s="17">
        <f t="shared" si="64"/>
        <v>15</v>
      </c>
      <c r="J895" s="45" t="s">
        <v>260</v>
      </c>
      <c r="K895" s="143"/>
      <c r="L895" s="52">
        <v>4</v>
      </c>
      <c r="M895" s="186" t="s">
        <v>261</v>
      </c>
      <c r="N895" s="48"/>
      <c r="O895" s="45" t="s">
        <v>907</v>
      </c>
      <c r="P895" s="45" t="s">
        <v>147</v>
      </c>
      <c r="Q895" s="1" t="s">
        <v>906</v>
      </c>
    </row>
    <row r="896" spans="1:18">
      <c r="A896" s="17">
        <v>38</v>
      </c>
      <c r="B896" s="135">
        <v>10101</v>
      </c>
      <c r="C896" s="17">
        <f t="shared" si="63"/>
        <v>1</v>
      </c>
      <c r="D896" s="14" t="str">
        <f>+VLOOKUP(C896,EstructuraCostos!$A$5:$B$146,2)</f>
        <v>Levante_y_Ceba</v>
      </c>
      <c r="E896" s="21">
        <f t="shared" si="62"/>
        <v>10100</v>
      </c>
      <c r="F896" s="17" t="str">
        <f>+IF(C896&gt;2,VLOOKUP(C896,EstructuraCostos!$A$65:$B$170,2),VLOOKUP(E896,EstructuraCostos!$A$5:$B$60,2))</f>
        <v>Manejo_de_Suelos_y_ Praderas1</v>
      </c>
      <c r="G896" s="17" t="str">
        <f>+VLOOKUP(B896,EstructuraCostos!$B$5:$C$146,2)</f>
        <v>Fumigacion Matamalezas</v>
      </c>
      <c r="H896" s="58">
        <v>43566</v>
      </c>
      <c r="I896" s="17">
        <f t="shared" si="64"/>
        <v>15</v>
      </c>
      <c r="J896" s="84" t="s">
        <v>241</v>
      </c>
      <c r="K896" s="143">
        <v>4736932</v>
      </c>
      <c r="L896" s="52">
        <v>1</v>
      </c>
      <c r="M896" s="46">
        <v>34000</v>
      </c>
      <c r="N896" s="48">
        <f t="shared" si="65"/>
        <v>34000</v>
      </c>
      <c r="O896" s="45" t="s">
        <v>176</v>
      </c>
      <c r="P896" s="45" t="s">
        <v>310</v>
      </c>
      <c r="Q896" s="1" t="s">
        <v>130</v>
      </c>
      <c r="R896" s="137" t="s">
        <v>131</v>
      </c>
    </row>
    <row r="897" spans="1:18">
      <c r="A897" s="17">
        <v>39</v>
      </c>
      <c r="B897" s="135">
        <v>10104</v>
      </c>
      <c r="C897" s="17">
        <f t="shared" si="63"/>
        <v>1</v>
      </c>
      <c r="D897" s="14" t="str">
        <f>+VLOOKUP(C897,EstructuraCostos!$A$5:$B$146,2)</f>
        <v>Levante_y_Ceba</v>
      </c>
      <c r="E897" s="21">
        <f t="shared" si="62"/>
        <v>10100</v>
      </c>
      <c r="F897" s="17" t="str">
        <f>+IF(C897&gt;2,VLOOKUP(C897,EstructuraCostos!$A$65:$B$170,2),VLOOKUP(E897,EstructuraCostos!$A$5:$B$60,2))</f>
        <v>Manejo_de_Suelos_y_ Praderas1</v>
      </c>
      <c r="G897" s="17" t="str">
        <f>+VLOOKUP(B897,EstructuraCostos!$B$5:$C$146,2)</f>
        <v>Fumigacion Herbicida</v>
      </c>
      <c r="H897" s="58">
        <v>43566</v>
      </c>
      <c r="I897" s="17">
        <f t="shared" si="64"/>
        <v>15</v>
      </c>
      <c r="J897" s="84" t="s">
        <v>242</v>
      </c>
      <c r="K897" s="83">
        <v>4335739</v>
      </c>
      <c r="L897" s="52">
        <v>1</v>
      </c>
      <c r="M897" s="46">
        <v>34000</v>
      </c>
      <c r="N897" s="48">
        <f t="shared" si="65"/>
        <v>34000</v>
      </c>
      <c r="O897" s="45" t="s">
        <v>714</v>
      </c>
      <c r="P897" s="45" t="s">
        <v>781</v>
      </c>
      <c r="Q897" s="1" t="s">
        <v>132</v>
      </c>
      <c r="R897" s="137" t="s">
        <v>702</v>
      </c>
    </row>
    <row r="898" spans="1:18">
      <c r="A898" s="17">
        <v>40</v>
      </c>
      <c r="B898" s="135">
        <v>90102</v>
      </c>
      <c r="C898" s="17">
        <f t="shared" si="63"/>
        <v>9</v>
      </c>
      <c r="D898" s="14" t="str">
        <f>+VLOOKUP(C898,EstructuraCostos!$A$5:$B$146,2)</f>
        <v>Hacienda</v>
      </c>
      <c r="E898" s="21">
        <f t="shared" si="62"/>
        <v>90102</v>
      </c>
      <c r="F898" s="17" t="str">
        <f>+IF(C898&gt;2,VLOOKUP(C898,EstructuraCostos!$A$65:$B$170,2),VLOOKUP(E898,EstructuraCostos!$A$5:$B$60,2))</f>
        <v>Hacienda</v>
      </c>
      <c r="G898" s="17" t="str">
        <f>+VLOOKUP(B898,EstructuraCostos!$B$5:$C$146,2)</f>
        <v>Mantenimiento</v>
      </c>
      <c r="H898" s="58">
        <v>43566</v>
      </c>
      <c r="I898" s="17">
        <f t="shared" si="64"/>
        <v>15</v>
      </c>
      <c r="J898" s="1" t="s">
        <v>243</v>
      </c>
      <c r="K898" s="83">
        <v>3663605</v>
      </c>
      <c r="L898" s="52">
        <v>1</v>
      </c>
      <c r="M898" s="46">
        <v>34000</v>
      </c>
      <c r="N898" s="48">
        <f t="shared" si="65"/>
        <v>34000</v>
      </c>
      <c r="O898" s="45" t="s">
        <v>910</v>
      </c>
      <c r="P898" s="45" t="s">
        <v>147</v>
      </c>
    </row>
    <row r="899" spans="1:18">
      <c r="A899" s="17">
        <v>41</v>
      </c>
      <c r="B899" s="135">
        <v>10501</v>
      </c>
      <c r="C899" s="17">
        <f t="shared" si="63"/>
        <v>1</v>
      </c>
      <c r="D899" s="14" t="str">
        <f>+VLOOKUP(C899,EstructuraCostos!$A$5:$B$146,2)</f>
        <v>Levante_y_Ceba</v>
      </c>
      <c r="E899" s="21">
        <f t="shared" si="62"/>
        <v>10500</v>
      </c>
      <c r="F899" s="17" t="str">
        <f>+IF(C899&gt;2,VLOOKUP(C899,EstructuraCostos!$A$65:$B$170,2),VLOOKUP(E899,EstructuraCostos!$A$5:$B$60,2))</f>
        <v>Movimiento_de_Ganado1</v>
      </c>
      <c r="G899" s="17" t="str">
        <f>+VLOOKUP(B899,EstructuraCostos!$B$5:$C$146,2)</f>
        <v>Manejo de Ganados</v>
      </c>
      <c r="H899" s="58">
        <v>43566</v>
      </c>
      <c r="I899" s="17">
        <f t="shared" si="64"/>
        <v>15</v>
      </c>
      <c r="J899" s="45" t="s">
        <v>245</v>
      </c>
      <c r="K899" s="51">
        <v>1023702269</v>
      </c>
      <c r="L899" s="52">
        <v>1</v>
      </c>
      <c r="M899" s="46">
        <v>38000</v>
      </c>
      <c r="N899" s="48">
        <f t="shared" si="65"/>
        <v>38000</v>
      </c>
      <c r="O899" s="45" t="s">
        <v>126</v>
      </c>
      <c r="P899" s="45" t="s">
        <v>128</v>
      </c>
    </row>
    <row r="900" spans="1:18">
      <c r="A900" s="17">
        <v>42</v>
      </c>
      <c r="B900" s="135">
        <v>50103</v>
      </c>
      <c r="C900" s="17">
        <f t="shared" si="63"/>
        <v>5</v>
      </c>
      <c r="D900" s="14" t="str">
        <f>+VLOOKUP(C900,EstructuraCostos!$A$5:$B$146,2)</f>
        <v>Generales</v>
      </c>
      <c r="E900" s="21">
        <f t="shared" si="62"/>
        <v>50103</v>
      </c>
      <c r="F900" s="17" t="str">
        <f>+IF(C900&gt;2,VLOOKUP(C900,EstructuraCostos!$A$65:$B$170,2),VLOOKUP(E900,EstructuraCostos!$A$5:$B$60,2))</f>
        <v>Generales</v>
      </c>
      <c r="G900" s="17" t="str">
        <f>+VLOOKUP(B900,EstructuraCostos!$B$5:$C$146,2)</f>
        <v xml:space="preserve">Mantenimiento Cercos </v>
      </c>
      <c r="H900" s="58">
        <v>43566</v>
      </c>
      <c r="I900" s="17">
        <f t="shared" si="64"/>
        <v>15</v>
      </c>
      <c r="J900" s="45" t="s">
        <v>246</v>
      </c>
      <c r="K900" s="51">
        <v>1097399254</v>
      </c>
      <c r="L900" s="52">
        <v>1</v>
      </c>
      <c r="M900" s="46">
        <v>34000</v>
      </c>
      <c r="N900" s="48">
        <f t="shared" si="65"/>
        <v>34000</v>
      </c>
      <c r="O900" s="45" t="s">
        <v>903</v>
      </c>
      <c r="P900" s="45" t="s">
        <v>147</v>
      </c>
      <c r="Q900" s="1" t="s">
        <v>904</v>
      </c>
      <c r="R900" s="137" t="s">
        <v>702</v>
      </c>
    </row>
    <row r="901" spans="1:18">
      <c r="A901" s="17">
        <v>43</v>
      </c>
      <c r="B901" s="135">
        <v>50103</v>
      </c>
      <c r="C901" s="17">
        <f t="shared" si="63"/>
        <v>5</v>
      </c>
      <c r="D901" s="14" t="str">
        <f>+VLOOKUP(C901,EstructuraCostos!$A$5:$B$146,2)</f>
        <v>Generales</v>
      </c>
      <c r="E901" s="21">
        <f t="shared" si="62"/>
        <v>50103</v>
      </c>
      <c r="F901" s="17" t="str">
        <f>+IF(C901&gt;2,VLOOKUP(C901,EstructuraCostos!$A$65:$B$170,2),VLOOKUP(E901,EstructuraCostos!$A$5:$B$60,2))</f>
        <v>Generales</v>
      </c>
      <c r="G901" s="17" t="str">
        <f>+VLOOKUP(B901,EstructuraCostos!$B$5:$C$146,2)</f>
        <v xml:space="preserve">Mantenimiento Cercos </v>
      </c>
      <c r="H901" s="58">
        <v>43566</v>
      </c>
      <c r="I901" s="17">
        <f t="shared" si="64"/>
        <v>15</v>
      </c>
      <c r="J901" s="45" t="s">
        <v>417</v>
      </c>
      <c r="K901" s="143">
        <v>1097720182</v>
      </c>
      <c r="L901" s="52">
        <v>1</v>
      </c>
      <c r="M901" s="46">
        <v>38000</v>
      </c>
      <c r="N901" s="48">
        <f t="shared" si="65"/>
        <v>38000</v>
      </c>
      <c r="O901" s="45" t="s">
        <v>903</v>
      </c>
      <c r="P901" s="45" t="s">
        <v>147</v>
      </c>
      <c r="Q901" s="1" t="s">
        <v>904</v>
      </c>
    </row>
    <row r="902" spans="1:18">
      <c r="A902" s="17">
        <v>44</v>
      </c>
      <c r="B902" s="135">
        <v>60104</v>
      </c>
      <c r="C902" s="17">
        <f t="shared" si="63"/>
        <v>6</v>
      </c>
      <c r="D902" s="14" t="str">
        <f>+VLOOKUP(C902,EstructuraCostos!$A$5:$B$146,2)</f>
        <v>Equinos</v>
      </c>
      <c r="E902" s="21">
        <f t="shared" si="62"/>
        <v>60104</v>
      </c>
      <c r="F902" s="17" t="str">
        <f>+IF(C902&gt;2,VLOOKUP(C902,EstructuraCostos!$A$65:$B$170,2),VLOOKUP(E902,EstructuraCostos!$A$5:$B$60,2))</f>
        <v>Equinos</v>
      </c>
      <c r="G902" s="17" t="str">
        <f>+VLOOKUP(B902,EstructuraCostos!$B$5:$C$146,2)</f>
        <v>Adiestramiento</v>
      </c>
      <c r="H902" s="58">
        <v>43566</v>
      </c>
      <c r="I902" s="17">
        <f t="shared" si="64"/>
        <v>15</v>
      </c>
      <c r="J902" s="45" t="s">
        <v>749</v>
      </c>
      <c r="K902" s="294">
        <v>1097726367</v>
      </c>
      <c r="L902" s="52">
        <v>1</v>
      </c>
      <c r="M902" s="46">
        <v>34000</v>
      </c>
      <c r="N902" s="48">
        <f t="shared" si="65"/>
        <v>34000</v>
      </c>
      <c r="O902" s="45" t="s">
        <v>905</v>
      </c>
      <c r="P902" s="45" t="s">
        <v>751</v>
      </c>
    </row>
    <row r="903" spans="1:18">
      <c r="A903" s="17">
        <v>45</v>
      </c>
      <c r="B903" s="135">
        <v>50103</v>
      </c>
      <c r="C903" s="17">
        <f t="shared" si="63"/>
        <v>5</v>
      </c>
      <c r="D903" s="14" t="str">
        <f>+VLOOKUP(C903,EstructuraCostos!$A$5:$B$146,2)</f>
        <v>Generales</v>
      </c>
      <c r="E903" s="21">
        <f t="shared" si="62"/>
        <v>50103</v>
      </c>
      <c r="F903" s="17" t="str">
        <f>+IF(C903&gt;2,VLOOKUP(C903,EstructuraCostos!$A$65:$B$170,2),VLOOKUP(E903,EstructuraCostos!$A$5:$B$60,2))</f>
        <v>Generales</v>
      </c>
      <c r="G903" s="17" t="str">
        <f>+VLOOKUP(B903,EstructuraCostos!$B$5:$C$146,2)</f>
        <v xml:space="preserve">Mantenimiento Cercos </v>
      </c>
      <c r="H903" s="58">
        <v>43566</v>
      </c>
      <c r="I903" s="17">
        <f t="shared" si="64"/>
        <v>15</v>
      </c>
      <c r="J903" s="45" t="s">
        <v>791</v>
      </c>
      <c r="K903" s="143">
        <v>78730185</v>
      </c>
      <c r="L903" s="52">
        <v>1</v>
      </c>
      <c r="M903" s="46">
        <v>34000</v>
      </c>
      <c r="N903" s="48">
        <f t="shared" si="65"/>
        <v>34000</v>
      </c>
      <c r="O903" s="45" t="s">
        <v>898</v>
      </c>
    </row>
    <row r="904" spans="1:18">
      <c r="A904" s="17">
        <v>46</v>
      </c>
      <c r="C904" s="17">
        <f t="shared" si="63"/>
        <v>0</v>
      </c>
      <c r="D904" s="14" t="e">
        <f>+VLOOKUP(C904,EstructuraCostos!$A$5:$B$146,2)</f>
        <v>#N/A</v>
      </c>
      <c r="E904" s="21">
        <f t="shared" si="62"/>
        <v>0</v>
      </c>
      <c r="F904" s="17" t="e">
        <f>+IF(C904&gt;2,VLOOKUP(C904,EstructuraCostos!$A$65:$B$170,2),VLOOKUP(E904,EstructuraCostos!$A$5:$B$60,2))</f>
        <v>#N/A</v>
      </c>
      <c r="G904" s="17" t="e">
        <f>+VLOOKUP(B904,EstructuraCostos!$B$5:$C$146,2)</f>
        <v>#N/A</v>
      </c>
      <c r="H904" s="58">
        <v>43566</v>
      </c>
      <c r="I904" s="17">
        <f t="shared" si="64"/>
        <v>15</v>
      </c>
      <c r="J904" s="45" t="s">
        <v>435</v>
      </c>
      <c r="K904" s="143"/>
      <c r="L904" s="52">
        <v>6</v>
      </c>
      <c r="M904" s="186" t="s">
        <v>124</v>
      </c>
      <c r="N904" s="48"/>
      <c r="O904" s="45" t="s">
        <v>953</v>
      </c>
      <c r="P904" s="45" t="s">
        <v>177</v>
      </c>
    </row>
    <row r="905" spans="1:18">
      <c r="A905" s="17">
        <v>47</v>
      </c>
      <c r="C905" s="17">
        <f t="shared" si="63"/>
        <v>0</v>
      </c>
      <c r="D905" s="14" t="e">
        <f>+VLOOKUP(C905,EstructuraCostos!$A$5:$B$146,2)</f>
        <v>#N/A</v>
      </c>
      <c r="E905" s="21">
        <f t="shared" si="62"/>
        <v>0</v>
      </c>
      <c r="F905" s="17" t="e">
        <f>+IF(C905&gt;2,VLOOKUP(C905,EstructuraCostos!$A$65:$B$170,2),VLOOKUP(E905,EstructuraCostos!$A$5:$B$60,2))</f>
        <v>#N/A</v>
      </c>
      <c r="G905" s="17" t="e">
        <f>+VLOOKUP(B905,EstructuraCostos!$B$5:$C$146,2)</f>
        <v>#N/A</v>
      </c>
      <c r="H905" s="58">
        <v>43566</v>
      </c>
      <c r="I905" s="17">
        <f t="shared" si="64"/>
        <v>15</v>
      </c>
      <c r="J905" s="45" t="s">
        <v>260</v>
      </c>
      <c r="K905" s="143"/>
      <c r="M905" s="186" t="s">
        <v>261</v>
      </c>
      <c r="N905" s="48"/>
      <c r="O905" s="45" t="s">
        <v>714</v>
      </c>
      <c r="P905" s="45" t="s">
        <v>586</v>
      </c>
      <c r="Q905" s="1" t="s">
        <v>132</v>
      </c>
      <c r="R905" s="137" t="s">
        <v>702</v>
      </c>
    </row>
    <row r="906" spans="1:18">
      <c r="A906" s="17">
        <v>48</v>
      </c>
      <c r="C906" s="17">
        <f t="shared" si="63"/>
        <v>0</v>
      </c>
      <c r="D906" s="14" t="e">
        <f>+VLOOKUP(C906,EstructuraCostos!$A$5:$B$146,2)</f>
        <v>#N/A</v>
      </c>
      <c r="E906" s="21">
        <f t="shared" si="62"/>
        <v>0</v>
      </c>
      <c r="F906" s="17" t="e">
        <f>+IF(C906&gt;2,VLOOKUP(C906,EstructuraCostos!$A$65:$B$170,2),VLOOKUP(E906,EstructuraCostos!$A$5:$B$60,2))</f>
        <v>#N/A</v>
      </c>
      <c r="G906" s="17" t="e">
        <f>+VLOOKUP(B906,EstructuraCostos!$B$5:$C$146,2)</f>
        <v>#N/A</v>
      </c>
      <c r="H906" s="58">
        <v>43566</v>
      </c>
      <c r="I906" s="17">
        <f t="shared" si="64"/>
        <v>15</v>
      </c>
      <c r="J906" s="45" t="s">
        <v>260</v>
      </c>
      <c r="K906" s="143"/>
      <c r="M906" s="186" t="s">
        <v>261</v>
      </c>
      <c r="N906" s="48"/>
      <c r="O906" s="45" t="s">
        <v>176</v>
      </c>
      <c r="P906" s="45" t="s">
        <v>310</v>
      </c>
      <c r="Q906" s="1" t="s">
        <v>130</v>
      </c>
      <c r="R906" s="137" t="s">
        <v>131</v>
      </c>
    </row>
    <row r="907" spans="1:18">
      <c r="A907" s="17">
        <v>49</v>
      </c>
      <c r="B907" s="135">
        <v>10101</v>
      </c>
      <c r="C907" s="17">
        <f t="shared" si="63"/>
        <v>1</v>
      </c>
      <c r="D907" s="14" t="str">
        <f>+VLOOKUP(C907,EstructuraCostos!$A$5:$B$146,2)</f>
        <v>Levante_y_Ceba</v>
      </c>
      <c r="E907" s="21">
        <f t="shared" si="62"/>
        <v>10100</v>
      </c>
      <c r="F907" s="17" t="str">
        <f>+IF(C907&gt;2,VLOOKUP(C907,EstructuraCostos!$A$65:$B$170,2),VLOOKUP(E907,EstructuraCostos!$A$5:$B$60,2))</f>
        <v>Manejo_de_Suelos_y_ Praderas1</v>
      </c>
      <c r="G907" s="17" t="str">
        <f>+VLOOKUP(B907,EstructuraCostos!$B$5:$C$146,2)</f>
        <v>Fumigacion Matamalezas</v>
      </c>
      <c r="H907" s="58">
        <v>43567</v>
      </c>
      <c r="I907" s="17">
        <f t="shared" si="64"/>
        <v>15</v>
      </c>
      <c r="J907" s="84" t="s">
        <v>241</v>
      </c>
      <c r="K907" s="143">
        <v>4736932</v>
      </c>
      <c r="L907" s="52">
        <v>1</v>
      </c>
      <c r="M907" s="46">
        <v>34000</v>
      </c>
      <c r="N907" s="48">
        <f t="shared" si="65"/>
        <v>34000</v>
      </c>
      <c r="O907" s="45" t="s">
        <v>176</v>
      </c>
      <c r="P907" s="45" t="s">
        <v>310</v>
      </c>
      <c r="Q907" s="1" t="s">
        <v>130</v>
      </c>
      <c r="R907" s="137" t="s">
        <v>131</v>
      </c>
    </row>
    <row r="908" spans="1:18">
      <c r="A908" s="17">
        <v>50</v>
      </c>
      <c r="B908" s="135">
        <v>10104</v>
      </c>
      <c r="C908" s="17">
        <f t="shared" si="63"/>
        <v>1</v>
      </c>
      <c r="D908" s="14" t="str">
        <f>+VLOOKUP(C908,EstructuraCostos!$A$5:$B$146,2)</f>
        <v>Levante_y_Ceba</v>
      </c>
      <c r="E908" s="21">
        <f t="shared" si="62"/>
        <v>10100</v>
      </c>
      <c r="F908" s="17" t="str">
        <f>+IF(C908&gt;2,VLOOKUP(C908,EstructuraCostos!$A$65:$B$170,2),VLOOKUP(E908,EstructuraCostos!$A$5:$B$60,2))</f>
        <v>Manejo_de_Suelos_y_ Praderas1</v>
      </c>
      <c r="G908" s="17" t="str">
        <f>+VLOOKUP(B908,EstructuraCostos!$B$5:$C$146,2)</f>
        <v>Fumigacion Herbicida</v>
      </c>
      <c r="H908" s="58">
        <v>43567</v>
      </c>
      <c r="I908" s="17">
        <f t="shared" si="64"/>
        <v>15</v>
      </c>
      <c r="J908" s="84" t="s">
        <v>242</v>
      </c>
      <c r="K908" s="83">
        <v>4335739</v>
      </c>
      <c r="L908" s="52">
        <v>1</v>
      </c>
      <c r="M908" s="46">
        <v>34000</v>
      </c>
      <c r="N908" s="48">
        <f t="shared" si="65"/>
        <v>34000</v>
      </c>
      <c r="O908" s="45" t="s">
        <v>714</v>
      </c>
      <c r="P908" s="45" t="s">
        <v>781</v>
      </c>
      <c r="Q908" s="1" t="s">
        <v>132</v>
      </c>
      <c r="R908" s="137" t="s">
        <v>702</v>
      </c>
    </row>
    <row r="909" spans="1:18">
      <c r="A909" s="17">
        <v>51</v>
      </c>
      <c r="B909" s="135">
        <v>90102</v>
      </c>
      <c r="C909" s="17">
        <f t="shared" si="63"/>
        <v>9</v>
      </c>
      <c r="D909" s="14" t="str">
        <f>+VLOOKUP(C909,EstructuraCostos!$A$5:$B$146,2)</f>
        <v>Hacienda</v>
      </c>
      <c r="E909" s="21">
        <f t="shared" si="62"/>
        <v>90102</v>
      </c>
      <c r="F909" s="17" t="str">
        <f>+IF(C909&gt;2,VLOOKUP(C909,EstructuraCostos!$A$65:$B$170,2),VLOOKUP(E909,EstructuraCostos!$A$5:$B$60,2))</f>
        <v>Hacienda</v>
      </c>
      <c r="G909" s="17" t="str">
        <f>+VLOOKUP(B909,EstructuraCostos!$B$5:$C$146,2)</f>
        <v>Mantenimiento</v>
      </c>
      <c r="H909" s="58">
        <v>43567</v>
      </c>
      <c r="I909" s="17">
        <f t="shared" si="64"/>
        <v>15</v>
      </c>
      <c r="J909" s="1" t="s">
        <v>243</v>
      </c>
      <c r="K909" s="83">
        <v>3663605</v>
      </c>
      <c r="L909" s="52">
        <v>1</v>
      </c>
      <c r="M909" s="46">
        <v>34000</v>
      </c>
      <c r="N909" s="48">
        <f t="shared" si="65"/>
        <v>34000</v>
      </c>
    </row>
    <row r="910" spans="1:18">
      <c r="A910" s="17">
        <v>52</v>
      </c>
      <c r="B910" s="135">
        <v>10501</v>
      </c>
      <c r="C910" s="17">
        <f t="shared" si="63"/>
        <v>1</v>
      </c>
      <c r="D910" s="14" t="str">
        <f>+VLOOKUP(C910,EstructuraCostos!$A$5:$B$146,2)</f>
        <v>Levante_y_Ceba</v>
      </c>
      <c r="E910" s="21">
        <f t="shared" si="62"/>
        <v>10500</v>
      </c>
      <c r="F910" s="17" t="str">
        <f>+IF(C910&gt;2,VLOOKUP(C910,EstructuraCostos!$A$65:$B$170,2),VLOOKUP(E910,EstructuraCostos!$A$5:$B$60,2))</f>
        <v>Movimiento_de_Ganado1</v>
      </c>
      <c r="G910" s="17" t="str">
        <f>+VLOOKUP(B910,EstructuraCostos!$B$5:$C$146,2)</f>
        <v>Manejo de Ganados</v>
      </c>
      <c r="H910" s="58">
        <v>43567</v>
      </c>
      <c r="I910" s="17">
        <f t="shared" si="64"/>
        <v>15</v>
      </c>
      <c r="J910" s="45" t="s">
        <v>245</v>
      </c>
      <c r="K910" s="51">
        <v>1023702269</v>
      </c>
      <c r="L910" s="52">
        <v>1</v>
      </c>
      <c r="M910" s="46">
        <v>38000</v>
      </c>
      <c r="N910" s="48">
        <f t="shared" si="65"/>
        <v>38000</v>
      </c>
      <c r="O910" s="45" t="s">
        <v>126</v>
      </c>
      <c r="P910" s="45" t="s">
        <v>128</v>
      </c>
    </row>
    <row r="911" spans="1:18">
      <c r="A911" s="17">
        <v>53</v>
      </c>
      <c r="B911" s="135">
        <v>10104</v>
      </c>
      <c r="C911" s="17">
        <f t="shared" si="63"/>
        <v>1</v>
      </c>
      <c r="D911" s="14" t="str">
        <f>+VLOOKUP(C911,EstructuraCostos!$A$5:$B$146,2)</f>
        <v>Levante_y_Ceba</v>
      </c>
      <c r="E911" s="21">
        <f t="shared" si="62"/>
        <v>10100</v>
      </c>
      <c r="F911" s="17" t="str">
        <f>+IF(C911&gt;2,VLOOKUP(C911,EstructuraCostos!$A$65:$B$170,2),VLOOKUP(E911,EstructuraCostos!$A$5:$B$60,2))</f>
        <v>Manejo_de_Suelos_y_ Praderas1</v>
      </c>
      <c r="G911" s="17" t="str">
        <f>+VLOOKUP(B911,EstructuraCostos!$B$5:$C$146,2)</f>
        <v>Fumigacion Herbicida</v>
      </c>
      <c r="H911" s="58">
        <v>43567</v>
      </c>
      <c r="I911" s="17">
        <f t="shared" si="64"/>
        <v>15</v>
      </c>
      <c r="J911" s="45" t="s">
        <v>246</v>
      </c>
      <c r="K911" s="51">
        <v>1097399254</v>
      </c>
      <c r="L911" s="52">
        <v>1</v>
      </c>
      <c r="M911" s="46">
        <v>34000</v>
      </c>
      <c r="N911" s="48">
        <f t="shared" si="65"/>
        <v>34000</v>
      </c>
      <c r="O911" s="45" t="s">
        <v>903</v>
      </c>
      <c r="P911" s="45" t="s">
        <v>147</v>
      </c>
      <c r="Q911" s="1" t="s">
        <v>904</v>
      </c>
      <c r="R911" s="137" t="s">
        <v>702</v>
      </c>
    </row>
    <row r="912" spans="1:18">
      <c r="A912" s="17">
        <v>54</v>
      </c>
      <c r="B912" s="135">
        <v>50103</v>
      </c>
      <c r="C912" s="17">
        <f t="shared" si="63"/>
        <v>5</v>
      </c>
      <c r="D912" s="14" t="str">
        <f>+VLOOKUP(C912,EstructuraCostos!$A$5:$B$146,2)</f>
        <v>Generales</v>
      </c>
      <c r="E912" s="21">
        <f t="shared" si="62"/>
        <v>50103</v>
      </c>
      <c r="F912" s="17" t="str">
        <f>+IF(C912&gt;2,VLOOKUP(C912,EstructuraCostos!$A$65:$B$170,2),VLOOKUP(E912,EstructuraCostos!$A$5:$B$60,2))</f>
        <v>Generales</v>
      </c>
      <c r="G912" s="17" t="str">
        <f>+VLOOKUP(B912,EstructuraCostos!$B$5:$C$146,2)</f>
        <v xml:space="preserve">Mantenimiento Cercos </v>
      </c>
      <c r="H912" s="58">
        <v>43567</v>
      </c>
      <c r="I912" s="17">
        <f t="shared" si="64"/>
        <v>15</v>
      </c>
      <c r="J912" s="45" t="s">
        <v>417</v>
      </c>
      <c r="K912" s="143">
        <v>1097720182</v>
      </c>
      <c r="L912" s="52">
        <v>1</v>
      </c>
      <c r="M912" s="46">
        <v>38000</v>
      </c>
      <c r="N912" s="48">
        <f t="shared" si="65"/>
        <v>38000</v>
      </c>
      <c r="O912" s="45" t="s">
        <v>963</v>
      </c>
      <c r="P912" s="45" t="s">
        <v>185</v>
      </c>
    </row>
    <row r="913" spans="1:18">
      <c r="A913" s="17">
        <v>55</v>
      </c>
      <c r="B913" s="135">
        <v>60104</v>
      </c>
      <c r="C913" s="17">
        <f t="shared" si="63"/>
        <v>6</v>
      </c>
      <c r="D913" s="14" t="str">
        <f>+VLOOKUP(C913,EstructuraCostos!$A$5:$B$146,2)</f>
        <v>Equinos</v>
      </c>
      <c r="E913" s="21">
        <f t="shared" si="62"/>
        <v>60104</v>
      </c>
      <c r="F913" s="17" t="str">
        <f>+IF(C913&gt;2,VLOOKUP(C913,EstructuraCostos!$A$65:$B$170,2),VLOOKUP(E913,EstructuraCostos!$A$5:$B$60,2))</f>
        <v>Equinos</v>
      </c>
      <c r="G913" s="17" t="str">
        <f>+VLOOKUP(B913,EstructuraCostos!$B$5:$C$146,2)</f>
        <v>Adiestramiento</v>
      </c>
      <c r="H913" s="58">
        <v>43567</v>
      </c>
      <c r="I913" s="17">
        <f t="shared" si="64"/>
        <v>15</v>
      </c>
      <c r="J913" s="45" t="s">
        <v>749</v>
      </c>
      <c r="K913" s="294">
        <v>1097726367</v>
      </c>
      <c r="L913" s="52">
        <v>1</v>
      </c>
      <c r="M913" s="46">
        <v>34000</v>
      </c>
      <c r="N913" s="48">
        <f t="shared" si="65"/>
        <v>34000</v>
      </c>
      <c r="O913" s="45" t="s">
        <v>905</v>
      </c>
      <c r="P913" s="45" t="s">
        <v>751</v>
      </c>
    </row>
    <row r="914" spans="1:18">
      <c r="A914" s="17">
        <v>56</v>
      </c>
      <c r="B914" s="135">
        <v>50103</v>
      </c>
      <c r="C914" s="17">
        <f t="shared" si="63"/>
        <v>5</v>
      </c>
      <c r="D914" s="14" t="str">
        <f>+VLOOKUP(C914,EstructuraCostos!$A$5:$B$146,2)</f>
        <v>Generales</v>
      </c>
      <c r="E914" s="21">
        <f t="shared" si="62"/>
        <v>50103</v>
      </c>
      <c r="F914" s="17" t="str">
        <f>+IF(C914&gt;2,VLOOKUP(C914,EstructuraCostos!$A$65:$B$170,2),VLOOKUP(E914,EstructuraCostos!$A$5:$B$60,2))</f>
        <v>Generales</v>
      </c>
      <c r="G914" s="17" t="str">
        <f>+VLOOKUP(B914,EstructuraCostos!$B$5:$C$146,2)</f>
        <v xml:space="preserve">Mantenimiento Cercos </v>
      </c>
      <c r="H914" s="58">
        <v>43567</v>
      </c>
      <c r="I914" s="17">
        <f t="shared" si="64"/>
        <v>15</v>
      </c>
      <c r="J914" s="45" t="s">
        <v>791</v>
      </c>
      <c r="K914" s="143">
        <v>78730185</v>
      </c>
      <c r="L914" s="52">
        <v>1</v>
      </c>
      <c r="M914" s="46">
        <v>34000</v>
      </c>
      <c r="N914" s="48">
        <f t="shared" si="65"/>
        <v>34000</v>
      </c>
      <c r="O914" s="45" t="s">
        <v>963</v>
      </c>
      <c r="P914" s="45" t="s">
        <v>185</v>
      </c>
    </row>
    <row r="915" spans="1:18">
      <c r="A915" s="17">
        <v>57</v>
      </c>
      <c r="B915" s="135">
        <v>90101</v>
      </c>
      <c r="C915" s="17">
        <f t="shared" si="63"/>
        <v>9</v>
      </c>
      <c r="E915" s="21">
        <f t="shared" si="62"/>
        <v>90101</v>
      </c>
      <c r="F915" s="17"/>
      <c r="G915" s="17" t="str">
        <f>+VLOOKUP(B915,EstructuraCostos!$B$5:$C$146,2)</f>
        <v>Salarios</v>
      </c>
      <c r="H915" s="58">
        <v>43567</v>
      </c>
      <c r="I915" s="17">
        <f t="shared" si="64"/>
        <v>15</v>
      </c>
      <c r="J915" s="45" t="s">
        <v>756</v>
      </c>
      <c r="K915" s="143"/>
      <c r="L915" s="52">
        <v>0.5</v>
      </c>
      <c r="M915" s="46">
        <v>50000</v>
      </c>
      <c r="N915" s="48">
        <f t="shared" si="65"/>
        <v>25000</v>
      </c>
      <c r="O915" s="45" t="s">
        <v>953</v>
      </c>
    </row>
    <row r="916" spans="1:18">
      <c r="A916" s="17">
        <v>58</v>
      </c>
      <c r="C916" s="17"/>
      <c r="F916" s="17"/>
      <c r="G916" s="17" t="e">
        <f>+VLOOKUP(B916,EstructuraCostos!$B$5:$C$146,2)</f>
        <v>#N/A</v>
      </c>
      <c r="H916" s="58">
        <v>43567</v>
      </c>
      <c r="I916" s="17">
        <f>+WEEKNUM(H916,2)</f>
        <v>15</v>
      </c>
      <c r="J916" s="45" t="s">
        <v>287</v>
      </c>
      <c r="K916" s="143"/>
      <c r="L916" s="52">
        <v>442</v>
      </c>
      <c r="M916" s="46" t="s">
        <v>1235</v>
      </c>
      <c r="N916" s="48">
        <v>266550</v>
      </c>
      <c r="O916" s="45" t="s">
        <v>1236</v>
      </c>
      <c r="P916" s="45" t="s">
        <v>1173</v>
      </c>
    </row>
    <row r="917" spans="1:18">
      <c r="A917" s="17">
        <v>59</v>
      </c>
      <c r="C917" s="17">
        <f t="shared" si="63"/>
        <v>0</v>
      </c>
      <c r="D917" s="14" t="e">
        <f>+VLOOKUP(C917,EstructuraCostos!$A$5:$B$146,2)</f>
        <v>#N/A</v>
      </c>
      <c r="E917" s="21">
        <f t="shared" si="62"/>
        <v>0</v>
      </c>
      <c r="F917" s="17" t="e">
        <f>+IF(C917&gt;2,VLOOKUP(C917,EstructuraCostos!$A$65:$B$170,2),VLOOKUP(E917,EstructuraCostos!$A$5:$B$60,2))</f>
        <v>#N/A</v>
      </c>
      <c r="G917" s="17" t="e">
        <f>+VLOOKUP(B917,EstructuraCostos!$B$5:$C$146,2)</f>
        <v>#N/A</v>
      </c>
      <c r="H917" s="58">
        <v>43567</v>
      </c>
      <c r="I917" s="17">
        <f t="shared" si="64"/>
        <v>15</v>
      </c>
      <c r="J917" s="45" t="s">
        <v>260</v>
      </c>
      <c r="K917" s="143"/>
      <c r="M917" s="186" t="s">
        <v>261</v>
      </c>
      <c r="N917" s="48"/>
      <c r="O917" s="45" t="s">
        <v>714</v>
      </c>
      <c r="P917" s="45" t="s">
        <v>586</v>
      </c>
      <c r="Q917" s="1" t="s">
        <v>132</v>
      </c>
      <c r="R917" s="137" t="s">
        <v>702</v>
      </c>
    </row>
    <row r="918" spans="1:18">
      <c r="A918" s="17">
        <v>60</v>
      </c>
      <c r="C918" s="17">
        <f t="shared" si="63"/>
        <v>0</v>
      </c>
      <c r="D918" s="14" t="e">
        <f>+VLOOKUP(C918,EstructuraCostos!$A$5:$B$146,2)</f>
        <v>#N/A</v>
      </c>
      <c r="E918" s="21">
        <f t="shared" ref="E918:E976" si="66">IF(C918&gt;2,ROUND(B918/1,0),ROUND(B918/10,0)*10)</f>
        <v>0</v>
      </c>
      <c r="F918" s="17" t="e">
        <f>+IF(C918&gt;2,VLOOKUP(C918,EstructuraCostos!$A$65:$B$170,2),VLOOKUP(E918,EstructuraCostos!$A$5:$B$60,2))</f>
        <v>#N/A</v>
      </c>
      <c r="G918" s="17" t="e">
        <f>+VLOOKUP(B918,EstructuraCostos!$B$5:$C$146,2)</f>
        <v>#N/A</v>
      </c>
      <c r="H918" s="58">
        <v>43567</v>
      </c>
      <c r="I918" s="17">
        <f t="shared" si="64"/>
        <v>15</v>
      </c>
      <c r="J918" s="45" t="s">
        <v>260</v>
      </c>
      <c r="K918" s="143"/>
      <c r="M918" s="186" t="s">
        <v>261</v>
      </c>
      <c r="N918" s="48"/>
      <c r="O918" s="45" t="s">
        <v>176</v>
      </c>
      <c r="P918" s="45" t="s">
        <v>310</v>
      </c>
      <c r="Q918" s="1" t="s">
        <v>130</v>
      </c>
      <c r="R918" s="137" t="s">
        <v>131</v>
      </c>
    </row>
    <row r="919" spans="1:18">
      <c r="A919" s="17">
        <v>61</v>
      </c>
      <c r="B919" s="135">
        <v>10101</v>
      </c>
      <c r="C919" s="17">
        <f t="shared" si="63"/>
        <v>1</v>
      </c>
      <c r="D919" s="14" t="str">
        <f>+VLOOKUP(C919,EstructuraCostos!$A$5:$B$146,2)</f>
        <v>Levante_y_Ceba</v>
      </c>
      <c r="E919" s="21">
        <f t="shared" si="66"/>
        <v>10100</v>
      </c>
      <c r="F919" s="17" t="str">
        <f>+IF(C919&gt;2,VLOOKUP(C919,EstructuraCostos!$A$65:$B$170,2),VLOOKUP(E919,EstructuraCostos!$A$5:$B$60,2))</f>
        <v>Manejo_de_Suelos_y_ Praderas1</v>
      </c>
      <c r="G919" s="17" t="str">
        <f>+VLOOKUP(B919,EstructuraCostos!$B$5:$C$146,2)</f>
        <v>Fumigacion Matamalezas</v>
      </c>
      <c r="H919" s="58">
        <v>43568</v>
      </c>
      <c r="I919" s="17">
        <f t="shared" si="64"/>
        <v>15</v>
      </c>
      <c r="J919" s="84" t="s">
        <v>241</v>
      </c>
      <c r="K919" s="143">
        <v>4736932</v>
      </c>
      <c r="L919" s="52">
        <v>1</v>
      </c>
      <c r="M919" s="46">
        <v>34000</v>
      </c>
      <c r="N919" s="48">
        <f t="shared" si="65"/>
        <v>34000</v>
      </c>
      <c r="O919" s="45" t="s">
        <v>176</v>
      </c>
      <c r="P919" s="45" t="s">
        <v>310</v>
      </c>
      <c r="Q919" s="1" t="s">
        <v>130</v>
      </c>
      <c r="R919" s="137" t="s">
        <v>131</v>
      </c>
    </row>
    <row r="920" spans="1:18">
      <c r="A920" s="17">
        <v>62</v>
      </c>
      <c r="B920" s="135">
        <v>10104</v>
      </c>
      <c r="C920" s="17">
        <f t="shared" si="63"/>
        <v>1</v>
      </c>
      <c r="D920" s="14" t="str">
        <f>+VLOOKUP(C920,EstructuraCostos!$A$5:$B$146,2)</f>
        <v>Levante_y_Ceba</v>
      </c>
      <c r="E920" s="21">
        <f t="shared" si="66"/>
        <v>10100</v>
      </c>
      <c r="F920" s="17" t="str">
        <f>+IF(C920&gt;2,VLOOKUP(C920,EstructuraCostos!$A$65:$B$170,2),VLOOKUP(E920,EstructuraCostos!$A$5:$B$60,2))</f>
        <v>Manejo_de_Suelos_y_ Praderas1</v>
      </c>
      <c r="G920" s="17" t="str">
        <f>+VLOOKUP(B920,EstructuraCostos!$B$5:$C$146,2)</f>
        <v>Fumigacion Herbicida</v>
      </c>
      <c r="H920" s="58">
        <v>43568</v>
      </c>
      <c r="I920" s="17">
        <f t="shared" si="64"/>
        <v>15</v>
      </c>
      <c r="J920" s="84" t="s">
        <v>242</v>
      </c>
      <c r="K920" s="83">
        <v>4335739</v>
      </c>
      <c r="L920" s="52">
        <v>1</v>
      </c>
      <c r="M920" s="46">
        <v>34000</v>
      </c>
      <c r="N920" s="48">
        <f t="shared" si="65"/>
        <v>34000</v>
      </c>
      <c r="O920" s="45" t="s">
        <v>714</v>
      </c>
      <c r="P920" s="45" t="s">
        <v>781</v>
      </c>
      <c r="Q920" s="1" t="s">
        <v>132</v>
      </c>
      <c r="R920" s="137" t="s">
        <v>702</v>
      </c>
    </row>
    <row r="921" spans="1:18">
      <c r="A921" s="17">
        <v>63</v>
      </c>
      <c r="B921" s="135">
        <v>90102</v>
      </c>
      <c r="C921" s="17">
        <f t="shared" si="63"/>
        <v>9</v>
      </c>
      <c r="D921" s="14" t="str">
        <f>+VLOOKUP(C921,EstructuraCostos!$A$5:$B$146,2)</f>
        <v>Hacienda</v>
      </c>
      <c r="E921" s="21">
        <f t="shared" si="66"/>
        <v>90102</v>
      </c>
      <c r="F921" s="17" t="str">
        <f>+IF(C921&gt;2,VLOOKUP(C921,EstructuraCostos!$A$65:$B$170,2),VLOOKUP(E921,EstructuraCostos!$A$5:$B$60,2))</f>
        <v>Hacienda</v>
      </c>
      <c r="G921" s="17" t="str">
        <f>+VLOOKUP(B921,EstructuraCostos!$B$5:$C$146,2)</f>
        <v>Mantenimiento</v>
      </c>
      <c r="H921" s="58">
        <v>43568</v>
      </c>
      <c r="I921" s="17">
        <f t="shared" si="64"/>
        <v>15</v>
      </c>
      <c r="J921" s="1" t="s">
        <v>243</v>
      </c>
      <c r="K921" s="83">
        <v>3663605</v>
      </c>
      <c r="L921" s="52">
        <v>1</v>
      </c>
      <c r="M921" s="46">
        <v>34000</v>
      </c>
      <c r="N921" s="48">
        <f t="shared" si="65"/>
        <v>34000</v>
      </c>
    </row>
    <row r="922" spans="1:18">
      <c r="A922" s="17">
        <v>64</v>
      </c>
      <c r="B922" s="135">
        <v>10501</v>
      </c>
      <c r="C922" s="17">
        <f t="shared" si="63"/>
        <v>1</v>
      </c>
      <c r="D922" s="14" t="str">
        <f>+VLOOKUP(C922,EstructuraCostos!$A$5:$B$146,2)</f>
        <v>Levante_y_Ceba</v>
      </c>
      <c r="E922" s="21">
        <f t="shared" si="66"/>
        <v>10500</v>
      </c>
      <c r="F922" s="17" t="str">
        <f>+IF(C922&gt;2,VLOOKUP(C922,EstructuraCostos!$A$65:$B$170,2),VLOOKUP(E922,EstructuraCostos!$A$5:$B$60,2))</f>
        <v>Movimiento_de_Ganado1</v>
      </c>
      <c r="G922" s="17" t="str">
        <f>+VLOOKUP(B922,EstructuraCostos!$B$5:$C$146,2)</f>
        <v>Manejo de Ganados</v>
      </c>
      <c r="H922" s="58">
        <v>43568</v>
      </c>
      <c r="I922" s="17">
        <f t="shared" si="64"/>
        <v>15</v>
      </c>
      <c r="J922" s="45" t="s">
        <v>245</v>
      </c>
      <c r="K922" s="51">
        <v>1023702269</v>
      </c>
      <c r="L922" s="52">
        <v>1</v>
      </c>
      <c r="M922" s="46">
        <v>38000</v>
      </c>
      <c r="N922" s="48">
        <f t="shared" si="65"/>
        <v>38000</v>
      </c>
      <c r="O922" s="45" t="s">
        <v>139</v>
      </c>
      <c r="P922" s="45" t="s">
        <v>128</v>
      </c>
      <c r="Q922" s="1" t="s">
        <v>967</v>
      </c>
    </row>
    <row r="923" spans="1:18">
      <c r="A923" s="17">
        <v>65</v>
      </c>
      <c r="B923" s="135">
        <v>10104</v>
      </c>
      <c r="C923" s="17">
        <f t="shared" si="63"/>
        <v>1</v>
      </c>
      <c r="D923" s="14" t="str">
        <f>+VLOOKUP(C923,EstructuraCostos!$A$5:$B$146,2)</f>
        <v>Levante_y_Ceba</v>
      </c>
      <c r="E923" s="21">
        <f t="shared" si="66"/>
        <v>10100</v>
      </c>
      <c r="F923" s="17" t="str">
        <f>+IF(C923&gt;2,VLOOKUP(C923,EstructuraCostos!$A$65:$B$170,2),VLOOKUP(E923,EstructuraCostos!$A$5:$B$60,2))</f>
        <v>Manejo_de_Suelos_y_ Praderas1</v>
      </c>
      <c r="G923" s="17" t="str">
        <f>+VLOOKUP(B923,EstructuraCostos!$B$5:$C$146,2)</f>
        <v>Fumigacion Herbicida</v>
      </c>
      <c r="H923" s="58">
        <v>43568</v>
      </c>
      <c r="I923" s="17">
        <f t="shared" si="64"/>
        <v>15</v>
      </c>
      <c r="J923" s="45" t="s">
        <v>246</v>
      </c>
      <c r="K923" s="51">
        <v>1097399254</v>
      </c>
      <c r="L923" s="52">
        <v>1</v>
      </c>
      <c r="M923" s="46">
        <v>34000</v>
      </c>
      <c r="N923" s="48">
        <f t="shared" si="65"/>
        <v>34000</v>
      </c>
      <c r="O923" s="45" t="s">
        <v>714</v>
      </c>
      <c r="P923" s="45" t="s">
        <v>781</v>
      </c>
      <c r="Q923" s="1" t="s">
        <v>132</v>
      </c>
      <c r="R923" s="137" t="s">
        <v>702</v>
      </c>
    </row>
    <row r="924" spans="1:18">
      <c r="A924" s="17">
        <v>66</v>
      </c>
      <c r="B924" s="135">
        <v>10501</v>
      </c>
      <c r="C924" s="17">
        <f t="shared" si="63"/>
        <v>1</v>
      </c>
      <c r="D924" s="14" t="str">
        <f>+VLOOKUP(C924,EstructuraCostos!$A$5:$B$146,2)</f>
        <v>Levante_y_Ceba</v>
      </c>
      <c r="E924" s="21">
        <f t="shared" si="66"/>
        <v>10500</v>
      </c>
      <c r="F924" s="17" t="str">
        <f>+IF(C924&gt;2,VLOOKUP(C924,EstructuraCostos!$A$65:$B$170,2),VLOOKUP(E924,EstructuraCostos!$A$5:$B$60,2))</f>
        <v>Movimiento_de_Ganado1</v>
      </c>
      <c r="G924" s="17" t="str">
        <f>+VLOOKUP(B924,EstructuraCostos!$B$5:$C$146,2)</f>
        <v>Manejo de Ganados</v>
      </c>
      <c r="H924" s="58">
        <v>43568</v>
      </c>
      <c r="I924" s="17">
        <f t="shared" si="64"/>
        <v>15</v>
      </c>
      <c r="J924" s="45" t="s">
        <v>417</v>
      </c>
      <c r="K924" s="143">
        <v>1097720182</v>
      </c>
      <c r="L924" s="52">
        <v>1</v>
      </c>
      <c r="M924" s="46">
        <v>38000</v>
      </c>
      <c r="N924" s="48">
        <f t="shared" si="65"/>
        <v>38000</v>
      </c>
      <c r="O924" s="45" t="s">
        <v>125</v>
      </c>
      <c r="P924" s="45" t="s">
        <v>128</v>
      </c>
    </row>
    <row r="925" spans="1:18">
      <c r="A925" s="17">
        <v>67</v>
      </c>
      <c r="B925" s="135">
        <v>60104</v>
      </c>
      <c r="C925" s="17">
        <f t="shared" si="63"/>
        <v>6</v>
      </c>
      <c r="D925" s="14" t="str">
        <f>+VLOOKUP(C925,EstructuraCostos!$A$5:$B$146,2)</f>
        <v>Equinos</v>
      </c>
      <c r="E925" s="21">
        <f t="shared" si="66"/>
        <v>60104</v>
      </c>
      <c r="F925" s="17" t="str">
        <f>+IF(C925&gt;2,VLOOKUP(C925,EstructuraCostos!$A$65:$B$170,2),VLOOKUP(E925,EstructuraCostos!$A$5:$B$60,2))</f>
        <v>Equinos</v>
      </c>
      <c r="G925" s="17" t="str">
        <f>+VLOOKUP(B925,EstructuraCostos!$B$5:$C$146,2)</f>
        <v>Adiestramiento</v>
      </c>
      <c r="H925" s="58">
        <v>43568</v>
      </c>
      <c r="I925" s="17">
        <f t="shared" si="64"/>
        <v>15</v>
      </c>
      <c r="J925" s="45" t="s">
        <v>749</v>
      </c>
      <c r="K925" s="294">
        <v>1097726367</v>
      </c>
      <c r="L925" s="52">
        <v>1</v>
      </c>
      <c r="M925" s="46">
        <v>34000</v>
      </c>
      <c r="N925" s="48">
        <f t="shared" si="65"/>
        <v>34000</v>
      </c>
      <c r="O925" s="45" t="s">
        <v>139</v>
      </c>
      <c r="P925" s="45" t="s">
        <v>137</v>
      </c>
      <c r="Q925" s="1" t="s">
        <v>967</v>
      </c>
    </row>
    <row r="926" spans="1:18">
      <c r="A926" s="17">
        <v>68</v>
      </c>
      <c r="B926" s="135">
        <v>50103</v>
      </c>
      <c r="C926" s="17">
        <f t="shared" si="63"/>
        <v>5</v>
      </c>
      <c r="D926" s="14" t="str">
        <f>+VLOOKUP(C926,EstructuraCostos!$A$5:$B$146,2)</f>
        <v>Generales</v>
      </c>
      <c r="E926" s="21">
        <f t="shared" si="66"/>
        <v>50103</v>
      </c>
      <c r="F926" s="17" t="str">
        <f>+IF(C926&gt;2,VLOOKUP(C926,EstructuraCostos!$A$65:$B$170,2),VLOOKUP(E926,EstructuraCostos!$A$5:$B$60,2))</f>
        <v>Generales</v>
      </c>
      <c r="G926" s="17" t="str">
        <f>+VLOOKUP(B926,EstructuraCostos!$B$5:$C$146,2)</f>
        <v xml:space="preserve">Mantenimiento Cercos </v>
      </c>
      <c r="H926" s="58">
        <v>43568</v>
      </c>
      <c r="I926" s="17">
        <f t="shared" si="64"/>
        <v>15</v>
      </c>
      <c r="J926" s="45" t="s">
        <v>791</v>
      </c>
      <c r="K926" s="143">
        <v>78730185</v>
      </c>
      <c r="L926" s="52">
        <v>1</v>
      </c>
      <c r="M926" s="46">
        <v>34000</v>
      </c>
      <c r="N926" s="48">
        <f t="shared" si="65"/>
        <v>34000</v>
      </c>
      <c r="O926" s="45" t="s">
        <v>671</v>
      </c>
      <c r="P926" s="45" t="s">
        <v>185</v>
      </c>
    </row>
    <row r="927" spans="1:18">
      <c r="A927" s="17">
        <v>69</v>
      </c>
      <c r="C927" s="17"/>
      <c r="F927" s="17"/>
      <c r="G927" s="17" t="e">
        <f>+VLOOKUP(B927,EstructuraCostos!$B$5:$C$146,2)</f>
        <v>#N/A</v>
      </c>
      <c r="H927" s="58">
        <v>43568</v>
      </c>
      <c r="I927" s="17">
        <f>+WEEKNUM(H927,2)</f>
        <v>15</v>
      </c>
      <c r="J927" s="45" t="s">
        <v>298</v>
      </c>
      <c r="K927" s="143"/>
      <c r="L927" s="52">
        <v>31</v>
      </c>
      <c r="M927" s="186" t="s">
        <v>299</v>
      </c>
      <c r="N927" s="48"/>
      <c r="O927" s="45" t="s">
        <v>967</v>
      </c>
    </row>
    <row r="928" spans="1:18">
      <c r="A928" s="17">
        <v>70</v>
      </c>
      <c r="C928" s="17"/>
      <c r="F928" s="17"/>
      <c r="G928" s="17" t="e">
        <f>+VLOOKUP(B928,EstructuraCostos!$B$5:$C$146,2)</f>
        <v>#N/A</v>
      </c>
      <c r="H928" s="58">
        <v>43568</v>
      </c>
      <c r="I928" s="17">
        <f>+WEEKNUM(H928,2)</f>
        <v>15</v>
      </c>
      <c r="J928" s="45" t="s">
        <v>298</v>
      </c>
      <c r="K928" s="143"/>
      <c r="L928" s="52">
        <v>31</v>
      </c>
      <c r="M928" s="186" t="s">
        <v>299</v>
      </c>
      <c r="N928" s="48"/>
      <c r="O928" s="45" t="s">
        <v>967</v>
      </c>
    </row>
    <row r="929" spans="1:18">
      <c r="A929" s="17">
        <v>71</v>
      </c>
      <c r="C929" s="17">
        <f t="shared" si="63"/>
        <v>0</v>
      </c>
      <c r="D929" s="14" t="e">
        <f>+VLOOKUP(C929,EstructuraCostos!$A$5:$B$146,2)</f>
        <v>#N/A</v>
      </c>
      <c r="E929" s="21">
        <f t="shared" si="66"/>
        <v>0</v>
      </c>
      <c r="F929" s="17" t="e">
        <f>+IF(C929&gt;2,VLOOKUP(C929,EstructuraCostos!$A$65:$B$170,2),VLOOKUP(E929,EstructuraCostos!$A$5:$B$60,2))</f>
        <v>#N/A</v>
      </c>
      <c r="G929" s="17" t="e">
        <f>+VLOOKUP(B929,EstructuraCostos!$B$5:$C$146,2)</f>
        <v>#N/A</v>
      </c>
      <c r="H929" s="58">
        <v>43568</v>
      </c>
      <c r="I929" s="17">
        <f t="shared" si="64"/>
        <v>15</v>
      </c>
      <c r="J929" s="45" t="s">
        <v>260</v>
      </c>
      <c r="K929" s="143"/>
      <c r="M929" s="186" t="s">
        <v>261</v>
      </c>
      <c r="N929" s="48"/>
      <c r="O929" s="45" t="s">
        <v>714</v>
      </c>
      <c r="P929" s="45" t="s">
        <v>586</v>
      </c>
      <c r="Q929" s="1" t="s">
        <v>132</v>
      </c>
      <c r="R929" s="137" t="s">
        <v>702</v>
      </c>
    </row>
    <row r="930" spans="1:18">
      <c r="A930" s="17">
        <v>72</v>
      </c>
      <c r="C930" s="17">
        <f t="shared" si="63"/>
        <v>0</v>
      </c>
      <c r="D930" s="14" t="e">
        <f>+VLOOKUP(C930,EstructuraCostos!$A$5:$B$146,2)</f>
        <v>#N/A</v>
      </c>
      <c r="E930" s="21">
        <f t="shared" si="66"/>
        <v>0</v>
      </c>
      <c r="F930" s="17" t="e">
        <f>+IF(C930&gt;2,VLOOKUP(C930,EstructuraCostos!$A$65:$B$170,2),VLOOKUP(E930,EstructuraCostos!$A$5:$B$60,2))</f>
        <v>#N/A</v>
      </c>
      <c r="G930" s="17" t="e">
        <f>+VLOOKUP(B930,EstructuraCostos!$B$5:$C$146,2)</f>
        <v>#N/A</v>
      </c>
      <c r="H930" s="58">
        <v>43568</v>
      </c>
      <c r="I930" s="17">
        <f t="shared" si="64"/>
        <v>15</v>
      </c>
      <c r="J930" s="45" t="s">
        <v>260</v>
      </c>
      <c r="K930" s="143"/>
      <c r="M930" s="186" t="s">
        <v>261</v>
      </c>
      <c r="N930" s="48"/>
      <c r="O930" s="45" t="s">
        <v>176</v>
      </c>
      <c r="P930" s="45" t="s">
        <v>310</v>
      </c>
      <c r="Q930" s="1" t="s">
        <v>130</v>
      </c>
      <c r="R930" s="137" t="s">
        <v>131</v>
      </c>
    </row>
    <row r="931" spans="1:18">
      <c r="A931" s="17">
        <v>73</v>
      </c>
      <c r="B931" s="135">
        <v>10501</v>
      </c>
      <c r="C931" s="17">
        <f t="shared" ref="C931:C983" si="67">ROUND(B931/10000,0)</f>
        <v>1</v>
      </c>
      <c r="D931" s="14" t="str">
        <f>+VLOOKUP(C931,EstructuraCostos!$A$5:$B$146,2)</f>
        <v>Levante_y_Ceba</v>
      </c>
      <c r="E931" s="21">
        <f t="shared" si="66"/>
        <v>10500</v>
      </c>
      <c r="F931" s="17" t="str">
        <f>+IF(C931&gt;2,VLOOKUP(C931,EstructuraCostos!$A$65:$B$170,2),VLOOKUP(E931,EstructuraCostos!$A$5:$B$60,2))</f>
        <v>Movimiento_de_Ganado1</v>
      </c>
      <c r="G931" s="17" t="str">
        <f>+VLOOKUP(B931,EstructuraCostos!$B$5:$C$146,2)</f>
        <v>Manejo de Ganados</v>
      </c>
      <c r="H931" s="58">
        <v>43569</v>
      </c>
      <c r="I931" s="17">
        <f t="shared" ref="I931:I983" si="68">+WEEKNUM(H931,2)</f>
        <v>15</v>
      </c>
      <c r="J931" s="45" t="s">
        <v>417</v>
      </c>
      <c r="K931" s="143">
        <v>1097720182</v>
      </c>
      <c r="L931" s="52">
        <v>0.5</v>
      </c>
      <c r="M931" s="46">
        <v>36000</v>
      </c>
      <c r="N931" s="48">
        <f t="shared" ref="N931:N983" si="69">+L931*M931</f>
        <v>18000</v>
      </c>
      <c r="O931" s="45" t="s">
        <v>125</v>
      </c>
      <c r="P931" s="45" t="s">
        <v>128</v>
      </c>
    </row>
    <row r="932" spans="1:18">
      <c r="A932" s="17">
        <v>1</v>
      </c>
      <c r="B932" s="135">
        <v>10101</v>
      </c>
      <c r="C932" s="17">
        <f t="shared" si="67"/>
        <v>1</v>
      </c>
      <c r="D932" s="14" t="str">
        <f>+VLOOKUP(C932,EstructuraCostos!$A$5:$B$146,2)</f>
        <v>Levante_y_Ceba</v>
      </c>
      <c r="E932" s="21">
        <f t="shared" si="66"/>
        <v>10100</v>
      </c>
      <c r="F932" s="17" t="str">
        <f>+IF(C932&gt;2,VLOOKUP(C932,EstructuraCostos!$A$65:$B$170,2),VLOOKUP(E932,EstructuraCostos!$A$5:$B$60,2))</f>
        <v>Manejo_de_Suelos_y_ Praderas1</v>
      </c>
      <c r="G932" s="17" t="str">
        <f>+VLOOKUP(B932,EstructuraCostos!$B$5:$C$146,2)</f>
        <v>Fumigacion Matamalezas</v>
      </c>
      <c r="H932" s="58">
        <v>43570</v>
      </c>
      <c r="I932" s="17">
        <f t="shared" si="68"/>
        <v>16</v>
      </c>
      <c r="J932" s="84" t="s">
        <v>241</v>
      </c>
      <c r="K932" s="143">
        <v>4736932</v>
      </c>
      <c r="L932" s="52">
        <v>1</v>
      </c>
      <c r="M932" s="46">
        <v>34000</v>
      </c>
      <c r="N932" s="48">
        <f t="shared" si="69"/>
        <v>34000</v>
      </c>
      <c r="O932" s="45" t="s">
        <v>176</v>
      </c>
      <c r="P932" s="45" t="s">
        <v>310</v>
      </c>
      <c r="Q932" s="1" t="s">
        <v>130</v>
      </c>
      <c r="R932" s="137" t="s">
        <v>131</v>
      </c>
    </row>
    <row r="933" spans="1:18">
      <c r="A933" s="17">
        <v>2</v>
      </c>
      <c r="B933" s="135">
        <v>10104</v>
      </c>
      <c r="C933" s="17">
        <f t="shared" si="67"/>
        <v>1</v>
      </c>
      <c r="D933" s="14" t="str">
        <f>+VLOOKUP(C933,EstructuraCostos!$A$5:$B$146,2)</f>
        <v>Levante_y_Ceba</v>
      </c>
      <c r="E933" s="21">
        <f t="shared" si="66"/>
        <v>10100</v>
      </c>
      <c r="F933" s="17" t="str">
        <f>+IF(C933&gt;2,VLOOKUP(C933,EstructuraCostos!$A$65:$B$170,2),VLOOKUP(E933,EstructuraCostos!$A$5:$B$60,2))</f>
        <v>Manejo_de_Suelos_y_ Praderas1</v>
      </c>
      <c r="G933" s="17" t="str">
        <f>+VLOOKUP(B933,EstructuraCostos!$B$5:$C$146,2)</f>
        <v>Fumigacion Herbicida</v>
      </c>
      <c r="H933" s="58">
        <v>43570</v>
      </c>
      <c r="I933" s="17">
        <f t="shared" si="68"/>
        <v>16</v>
      </c>
      <c r="J933" s="84" t="s">
        <v>242</v>
      </c>
      <c r="K933" s="83">
        <v>4335739</v>
      </c>
      <c r="L933" s="52">
        <v>1</v>
      </c>
      <c r="M933" s="46">
        <v>34000</v>
      </c>
      <c r="N933" s="48">
        <f t="shared" si="69"/>
        <v>34000</v>
      </c>
      <c r="O933" s="45" t="s">
        <v>714</v>
      </c>
      <c r="P933" s="45" t="s">
        <v>781</v>
      </c>
      <c r="Q933" s="1" t="s">
        <v>132</v>
      </c>
      <c r="R933" s="137" t="s">
        <v>702</v>
      </c>
    </row>
    <row r="934" spans="1:18">
      <c r="A934" s="17">
        <v>3</v>
      </c>
      <c r="B934" s="135">
        <v>90102</v>
      </c>
      <c r="C934" s="17">
        <f t="shared" si="67"/>
        <v>9</v>
      </c>
      <c r="D934" s="14" t="str">
        <f>+VLOOKUP(C934,EstructuraCostos!$A$5:$B$146,2)</f>
        <v>Hacienda</v>
      </c>
      <c r="E934" s="21">
        <f t="shared" si="66"/>
        <v>90102</v>
      </c>
      <c r="F934" s="17" t="str">
        <f>+IF(C934&gt;2,VLOOKUP(C934,EstructuraCostos!$A$65:$B$170,2),VLOOKUP(E934,EstructuraCostos!$A$5:$B$60,2))</f>
        <v>Hacienda</v>
      </c>
      <c r="G934" s="17" t="str">
        <f>+VLOOKUP(B934,EstructuraCostos!$B$5:$C$146,2)</f>
        <v>Mantenimiento</v>
      </c>
      <c r="H934" s="58">
        <v>43570</v>
      </c>
      <c r="I934" s="17">
        <f t="shared" si="68"/>
        <v>16</v>
      </c>
      <c r="J934" s="1" t="s">
        <v>243</v>
      </c>
      <c r="K934" s="83">
        <v>3663605</v>
      </c>
      <c r="L934" s="52">
        <v>1</v>
      </c>
      <c r="M934" s="46">
        <v>34000</v>
      </c>
      <c r="N934" s="48">
        <f t="shared" si="69"/>
        <v>34000</v>
      </c>
      <c r="O934" s="45" t="s">
        <v>964</v>
      </c>
      <c r="P934" s="45" t="s">
        <v>147</v>
      </c>
    </row>
    <row r="935" spans="1:18">
      <c r="A935" s="17">
        <v>4</v>
      </c>
      <c r="B935" s="135">
        <v>10501</v>
      </c>
      <c r="C935" s="17">
        <f t="shared" si="67"/>
        <v>1</v>
      </c>
      <c r="D935" s="14" t="str">
        <f>+VLOOKUP(C935,EstructuraCostos!$A$5:$B$146,2)</f>
        <v>Levante_y_Ceba</v>
      </c>
      <c r="E935" s="21">
        <f t="shared" si="66"/>
        <v>10500</v>
      </c>
      <c r="F935" s="17" t="str">
        <f>+IF(C935&gt;2,VLOOKUP(C935,EstructuraCostos!$A$65:$B$170,2),VLOOKUP(E935,EstructuraCostos!$A$5:$B$60,2))</f>
        <v>Movimiento_de_Ganado1</v>
      </c>
      <c r="G935" s="17" t="str">
        <f>+VLOOKUP(B935,EstructuraCostos!$B$5:$C$146,2)</f>
        <v>Manejo de Ganados</v>
      </c>
      <c r="H935" s="58">
        <v>43570</v>
      </c>
      <c r="I935" s="17">
        <f t="shared" si="68"/>
        <v>16</v>
      </c>
      <c r="J935" s="45" t="s">
        <v>245</v>
      </c>
      <c r="K935" s="51">
        <v>1023702269</v>
      </c>
      <c r="L935" s="52">
        <v>1</v>
      </c>
      <c r="M935" s="46">
        <v>38000</v>
      </c>
      <c r="N935" s="48">
        <f t="shared" si="69"/>
        <v>38000</v>
      </c>
      <c r="O935" s="45" t="s">
        <v>126</v>
      </c>
      <c r="P935" s="45" t="s">
        <v>128</v>
      </c>
    </row>
    <row r="936" spans="1:18">
      <c r="A936" s="17">
        <v>5</v>
      </c>
      <c r="B936" s="135">
        <v>10104</v>
      </c>
      <c r="C936" s="17">
        <f t="shared" si="67"/>
        <v>1</v>
      </c>
      <c r="D936" s="14" t="str">
        <f>+VLOOKUP(C936,EstructuraCostos!$A$5:$B$146,2)</f>
        <v>Levante_y_Ceba</v>
      </c>
      <c r="E936" s="21">
        <f t="shared" si="66"/>
        <v>10100</v>
      </c>
      <c r="F936" s="17" t="str">
        <f>+IF(C936&gt;2,VLOOKUP(C936,EstructuraCostos!$A$65:$B$170,2),VLOOKUP(E936,EstructuraCostos!$A$5:$B$60,2))</f>
        <v>Manejo_de_Suelos_y_ Praderas1</v>
      </c>
      <c r="G936" s="17" t="str">
        <f>+VLOOKUP(B936,EstructuraCostos!$B$5:$C$146,2)</f>
        <v>Fumigacion Herbicida</v>
      </c>
      <c r="H936" s="58">
        <v>43570</v>
      </c>
      <c r="I936" s="17">
        <f t="shared" si="68"/>
        <v>16</v>
      </c>
      <c r="J936" s="45" t="s">
        <v>246</v>
      </c>
      <c r="K936" s="51">
        <v>1097399254</v>
      </c>
      <c r="L936" s="52">
        <v>1</v>
      </c>
      <c r="M936" s="46">
        <v>34000</v>
      </c>
      <c r="N936" s="48">
        <f t="shared" si="69"/>
        <v>34000</v>
      </c>
      <c r="O936" s="45" t="s">
        <v>714</v>
      </c>
      <c r="P936" s="45" t="s">
        <v>781</v>
      </c>
      <c r="Q936" s="1" t="s">
        <v>132</v>
      </c>
      <c r="R936" s="137" t="s">
        <v>702</v>
      </c>
    </row>
    <row r="937" spans="1:18">
      <c r="A937" s="17">
        <v>6</v>
      </c>
      <c r="B937" s="135">
        <v>10501</v>
      </c>
      <c r="C937" s="17">
        <f t="shared" si="67"/>
        <v>1</v>
      </c>
      <c r="D937" s="14" t="str">
        <f>+VLOOKUP(C937,EstructuraCostos!$A$5:$B$146,2)</f>
        <v>Levante_y_Ceba</v>
      </c>
      <c r="E937" s="21">
        <f t="shared" si="66"/>
        <v>10500</v>
      </c>
      <c r="F937" s="17" t="str">
        <f>+IF(C937&gt;2,VLOOKUP(C937,EstructuraCostos!$A$65:$B$170,2),VLOOKUP(E937,EstructuraCostos!$A$5:$B$60,2))</f>
        <v>Movimiento_de_Ganado1</v>
      </c>
      <c r="G937" s="17" t="str">
        <f>+VLOOKUP(B937,EstructuraCostos!$B$5:$C$146,2)</f>
        <v>Manejo de Ganados</v>
      </c>
      <c r="H937" s="58">
        <v>43570</v>
      </c>
      <c r="I937" s="17">
        <f t="shared" si="68"/>
        <v>16</v>
      </c>
      <c r="J937" s="45" t="s">
        <v>417</v>
      </c>
      <c r="K937" s="143">
        <v>1097720182</v>
      </c>
      <c r="L937" s="52">
        <v>1</v>
      </c>
      <c r="M937" s="46">
        <v>38000</v>
      </c>
      <c r="N937" s="48">
        <f t="shared" si="69"/>
        <v>38000</v>
      </c>
      <c r="O937" s="45" t="s">
        <v>125</v>
      </c>
      <c r="P937" s="45" t="s">
        <v>128</v>
      </c>
    </row>
    <row r="938" spans="1:18">
      <c r="A938" s="17">
        <v>7</v>
      </c>
      <c r="B938" s="135">
        <v>60104</v>
      </c>
      <c r="C938" s="17">
        <f t="shared" si="67"/>
        <v>6</v>
      </c>
      <c r="D938" s="14" t="str">
        <f>+VLOOKUP(C938,EstructuraCostos!$A$5:$B$146,2)</f>
        <v>Equinos</v>
      </c>
      <c r="E938" s="21">
        <f t="shared" si="66"/>
        <v>60104</v>
      </c>
      <c r="F938" s="17" t="str">
        <f>+IF(C938&gt;2,VLOOKUP(C938,EstructuraCostos!$A$65:$B$170,2),VLOOKUP(E938,EstructuraCostos!$A$5:$B$60,2))</f>
        <v>Equinos</v>
      </c>
      <c r="G938" s="17" t="str">
        <f>+VLOOKUP(B938,EstructuraCostos!$B$5:$C$146,2)</f>
        <v>Adiestramiento</v>
      </c>
      <c r="H938" s="58">
        <v>43570</v>
      </c>
      <c r="I938" s="17">
        <f t="shared" si="68"/>
        <v>16</v>
      </c>
      <c r="J938" s="45" t="s">
        <v>749</v>
      </c>
      <c r="K938" s="294">
        <v>1097726367</v>
      </c>
      <c r="L938" s="52">
        <v>1</v>
      </c>
      <c r="M938" s="46">
        <v>34000</v>
      </c>
      <c r="N938" s="48">
        <f t="shared" si="69"/>
        <v>34000</v>
      </c>
      <c r="O938" s="45" t="s">
        <v>905</v>
      </c>
      <c r="P938" s="45" t="s">
        <v>751</v>
      </c>
    </row>
    <row r="939" spans="1:18">
      <c r="A939" s="17">
        <v>8</v>
      </c>
      <c r="B939" s="135">
        <v>50103</v>
      </c>
      <c r="C939" s="17">
        <f t="shared" si="67"/>
        <v>5</v>
      </c>
      <c r="D939" s="14" t="str">
        <f>+VLOOKUP(C939,EstructuraCostos!$A$5:$B$146,2)</f>
        <v>Generales</v>
      </c>
      <c r="E939" s="21">
        <f t="shared" si="66"/>
        <v>50103</v>
      </c>
      <c r="F939" s="17" t="str">
        <f>+IF(C939&gt;2,VLOOKUP(C939,EstructuraCostos!$A$65:$B$170,2),VLOOKUP(E939,EstructuraCostos!$A$5:$B$60,2))</f>
        <v>Generales</v>
      </c>
      <c r="G939" s="17" t="str">
        <f>+VLOOKUP(B939,EstructuraCostos!$B$5:$C$146,2)</f>
        <v xml:space="preserve">Mantenimiento Cercos </v>
      </c>
      <c r="H939" s="58">
        <v>43570</v>
      </c>
      <c r="I939" s="17">
        <f t="shared" si="68"/>
        <v>16</v>
      </c>
      <c r="J939" s="45" t="s">
        <v>791</v>
      </c>
      <c r="K939" s="143">
        <v>78730185</v>
      </c>
      <c r="L939" s="52">
        <v>1</v>
      </c>
      <c r="M939" s="46">
        <v>34000</v>
      </c>
      <c r="N939" s="48">
        <f t="shared" si="69"/>
        <v>34000</v>
      </c>
      <c r="O939" s="45" t="s">
        <v>671</v>
      </c>
      <c r="P939" s="45" t="s">
        <v>185</v>
      </c>
    </row>
    <row r="940" spans="1:18">
      <c r="A940" s="17">
        <v>9</v>
      </c>
      <c r="B940" s="135">
        <v>90101</v>
      </c>
      <c r="C940" s="17">
        <f t="shared" si="67"/>
        <v>9</v>
      </c>
      <c r="D940" s="14" t="str">
        <f>+VLOOKUP(C940,EstructuraCostos!$A$5:$B$146,2)</f>
        <v>Hacienda</v>
      </c>
      <c r="E940" s="21">
        <f t="shared" si="66"/>
        <v>90101</v>
      </c>
      <c r="F940" s="17" t="str">
        <f>+IF(C940&gt;2,VLOOKUP(C940,EstructuraCostos!$A$65:$B$170,2),VLOOKUP(E940,EstructuraCostos!$A$5:$B$60,2))</f>
        <v>Hacienda</v>
      </c>
      <c r="G940" s="17" t="str">
        <f>+VLOOKUP(B940,EstructuraCostos!$B$5:$C$146,2)</f>
        <v>Salarios</v>
      </c>
      <c r="H940" s="58">
        <v>43570</v>
      </c>
      <c r="I940" s="17">
        <f t="shared" si="68"/>
        <v>16</v>
      </c>
      <c r="J940" s="45" t="s">
        <v>962</v>
      </c>
      <c r="K940" s="143">
        <v>53893307</v>
      </c>
      <c r="L940" s="52">
        <v>1</v>
      </c>
      <c r="M940" s="46">
        <v>34000</v>
      </c>
      <c r="N940" s="48">
        <f t="shared" si="69"/>
        <v>34000</v>
      </c>
      <c r="O940" s="45" t="s">
        <v>153</v>
      </c>
      <c r="P940" s="45" t="s">
        <v>147</v>
      </c>
    </row>
    <row r="941" spans="1:18">
      <c r="A941" s="17">
        <v>10</v>
      </c>
      <c r="C941" s="17">
        <f t="shared" si="67"/>
        <v>0</v>
      </c>
      <c r="D941" s="14" t="e">
        <f>+VLOOKUP(C941,EstructuraCostos!$A$5:$B$146,2)</f>
        <v>#N/A</v>
      </c>
      <c r="E941" s="21">
        <f t="shared" si="66"/>
        <v>0</v>
      </c>
      <c r="F941" s="17" t="e">
        <f>+IF(C941&gt;2,VLOOKUP(C941,EstructuraCostos!$A$65:$B$170,2),VLOOKUP(E941,EstructuraCostos!$A$5:$B$60,2))</f>
        <v>#N/A</v>
      </c>
      <c r="G941" s="17" t="e">
        <f>+VLOOKUP(B941,EstructuraCostos!$B$5:$C$146,2)</f>
        <v>#N/A</v>
      </c>
      <c r="H941" s="58">
        <v>43570</v>
      </c>
      <c r="I941" s="17">
        <f t="shared" si="68"/>
        <v>16</v>
      </c>
      <c r="J941" s="45" t="s">
        <v>260</v>
      </c>
      <c r="K941" s="143"/>
      <c r="M941" s="186" t="s">
        <v>261</v>
      </c>
      <c r="N941" s="48"/>
      <c r="O941" s="45" t="s">
        <v>176</v>
      </c>
      <c r="P941" s="45" t="s">
        <v>310</v>
      </c>
      <c r="Q941" s="1" t="s">
        <v>130</v>
      </c>
      <c r="R941" s="137" t="s">
        <v>131</v>
      </c>
    </row>
    <row r="942" spans="1:18">
      <c r="A942" s="17">
        <v>11</v>
      </c>
      <c r="C942" s="17">
        <f t="shared" si="67"/>
        <v>0</v>
      </c>
      <c r="D942" s="14" t="e">
        <f>+VLOOKUP(C942,EstructuraCostos!$A$5:$B$146,2)</f>
        <v>#N/A</v>
      </c>
      <c r="E942" s="21">
        <f t="shared" si="66"/>
        <v>0</v>
      </c>
      <c r="F942" s="17" t="e">
        <f>+IF(C942&gt;2,VLOOKUP(C942,EstructuraCostos!$A$65:$B$170,2),VLOOKUP(E942,EstructuraCostos!$A$5:$B$60,2))</f>
        <v>#N/A</v>
      </c>
      <c r="G942" s="17" t="e">
        <f>+VLOOKUP(B942,EstructuraCostos!$B$5:$C$146,2)</f>
        <v>#N/A</v>
      </c>
      <c r="H942" s="58">
        <v>43570</v>
      </c>
      <c r="I942" s="17">
        <f t="shared" si="68"/>
        <v>16</v>
      </c>
      <c r="J942" s="45" t="s">
        <v>260</v>
      </c>
      <c r="M942" s="186" t="s">
        <v>261</v>
      </c>
      <c r="N942" s="48"/>
      <c r="O942" s="45" t="s">
        <v>714</v>
      </c>
      <c r="P942" s="45" t="s">
        <v>965</v>
      </c>
      <c r="Q942" s="1" t="s">
        <v>132</v>
      </c>
      <c r="R942" s="137" t="s">
        <v>702</v>
      </c>
    </row>
    <row r="943" spans="1:18">
      <c r="A943" s="17">
        <v>12</v>
      </c>
      <c r="B943" s="135">
        <v>10101</v>
      </c>
      <c r="C943" s="17">
        <f t="shared" si="67"/>
        <v>1</v>
      </c>
      <c r="D943" s="14" t="str">
        <f>+VLOOKUP(C943,EstructuraCostos!$A$5:$B$146,2)</f>
        <v>Levante_y_Ceba</v>
      </c>
      <c r="E943" s="21">
        <f t="shared" si="66"/>
        <v>10100</v>
      </c>
      <c r="F943" s="17" t="str">
        <f>+IF(C943&gt;2,VLOOKUP(C943,EstructuraCostos!$A$65:$B$170,2),VLOOKUP(E943,EstructuraCostos!$A$5:$B$60,2))</f>
        <v>Manejo_de_Suelos_y_ Praderas1</v>
      </c>
      <c r="G943" s="17" t="str">
        <f>+VLOOKUP(B943,EstructuraCostos!$B$5:$C$146,2)</f>
        <v>Fumigacion Matamalezas</v>
      </c>
      <c r="H943" s="58">
        <v>43571</v>
      </c>
      <c r="I943" s="17">
        <f t="shared" si="68"/>
        <v>16</v>
      </c>
      <c r="J943" s="84" t="s">
        <v>241</v>
      </c>
      <c r="K943" s="143">
        <v>4736932</v>
      </c>
      <c r="L943" s="52">
        <v>1</v>
      </c>
      <c r="M943" s="46">
        <v>34000</v>
      </c>
      <c r="N943" s="48">
        <f t="shared" si="69"/>
        <v>34000</v>
      </c>
      <c r="O943" s="45" t="s">
        <v>176</v>
      </c>
      <c r="P943" s="45" t="s">
        <v>310</v>
      </c>
      <c r="Q943" s="1" t="s">
        <v>130</v>
      </c>
      <c r="R943" s="137" t="s">
        <v>131</v>
      </c>
    </row>
    <row r="944" spans="1:18">
      <c r="A944" s="17">
        <v>13</v>
      </c>
      <c r="B944" s="135">
        <v>10104</v>
      </c>
      <c r="C944" s="17">
        <f t="shared" si="67"/>
        <v>1</v>
      </c>
      <c r="D944" s="14" t="str">
        <f>+VLOOKUP(C944,EstructuraCostos!$A$5:$B$146,2)</f>
        <v>Levante_y_Ceba</v>
      </c>
      <c r="E944" s="21">
        <f t="shared" si="66"/>
        <v>10100</v>
      </c>
      <c r="F944" s="17" t="str">
        <f>+IF(C944&gt;2,VLOOKUP(C944,EstructuraCostos!$A$65:$B$170,2),VLOOKUP(E944,EstructuraCostos!$A$5:$B$60,2))</f>
        <v>Manejo_de_Suelos_y_ Praderas1</v>
      </c>
      <c r="G944" s="17" t="str">
        <f>+VLOOKUP(B944,EstructuraCostos!$B$5:$C$146,2)</f>
        <v>Fumigacion Herbicida</v>
      </c>
      <c r="H944" s="58">
        <v>43571</v>
      </c>
      <c r="I944" s="17">
        <f t="shared" si="68"/>
        <v>16</v>
      </c>
      <c r="J944" s="84" t="s">
        <v>242</v>
      </c>
      <c r="K944" s="83">
        <v>4335739</v>
      </c>
      <c r="L944" s="52">
        <v>1</v>
      </c>
      <c r="M944" s="46">
        <v>34000</v>
      </c>
      <c r="N944" s="48">
        <f t="shared" si="69"/>
        <v>34000</v>
      </c>
      <c r="O944" s="45" t="s">
        <v>714</v>
      </c>
      <c r="P944" s="45" t="s">
        <v>742</v>
      </c>
      <c r="Q944" s="1" t="s">
        <v>132</v>
      </c>
      <c r="R944" s="137" t="s">
        <v>702</v>
      </c>
    </row>
    <row r="945" spans="1:18">
      <c r="A945" s="17">
        <v>14</v>
      </c>
      <c r="B945" s="135">
        <v>90102</v>
      </c>
      <c r="C945" s="17">
        <f t="shared" si="67"/>
        <v>9</v>
      </c>
      <c r="D945" s="14" t="str">
        <f>+VLOOKUP(C945,EstructuraCostos!$A$5:$B$146,2)</f>
        <v>Hacienda</v>
      </c>
      <c r="E945" s="21">
        <f t="shared" si="66"/>
        <v>90102</v>
      </c>
      <c r="F945" s="17" t="str">
        <f>+IF(C945&gt;2,VLOOKUP(C945,EstructuraCostos!$A$65:$B$170,2),VLOOKUP(E945,EstructuraCostos!$A$5:$B$60,2))</f>
        <v>Hacienda</v>
      </c>
      <c r="G945" s="17" t="str">
        <f>+VLOOKUP(B945,EstructuraCostos!$B$5:$C$146,2)</f>
        <v>Mantenimiento</v>
      </c>
      <c r="H945" s="58">
        <v>43571</v>
      </c>
      <c r="I945" s="17">
        <f t="shared" si="68"/>
        <v>16</v>
      </c>
      <c r="J945" s="1" t="s">
        <v>243</v>
      </c>
      <c r="K945" s="83">
        <v>3663605</v>
      </c>
      <c r="L945" s="52">
        <v>1</v>
      </c>
      <c r="M945" s="46">
        <v>34000</v>
      </c>
      <c r="N945" s="48">
        <f t="shared" si="69"/>
        <v>34000</v>
      </c>
      <c r="O945" s="45" t="s">
        <v>157</v>
      </c>
      <c r="P945" s="45" t="s">
        <v>157</v>
      </c>
    </row>
    <row r="946" spans="1:18">
      <c r="A946" s="17">
        <v>15</v>
      </c>
      <c r="B946" s="135">
        <v>10501</v>
      </c>
      <c r="C946" s="17">
        <f t="shared" si="67"/>
        <v>1</v>
      </c>
      <c r="D946" s="14" t="str">
        <f>+VLOOKUP(C946,EstructuraCostos!$A$5:$B$146,2)</f>
        <v>Levante_y_Ceba</v>
      </c>
      <c r="E946" s="21">
        <f t="shared" si="66"/>
        <v>10500</v>
      </c>
      <c r="F946" s="17" t="str">
        <f>+IF(C946&gt;2,VLOOKUP(C946,EstructuraCostos!$A$65:$B$170,2),VLOOKUP(E946,EstructuraCostos!$A$5:$B$60,2))</f>
        <v>Movimiento_de_Ganado1</v>
      </c>
      <c r="G946" s="17" t="str">
        <f>+VLOOKUP(B946,EstructuraCostos!$B$5:$C$146,2)</f>
        <v>Manejo de Ganados</v>
      </c>
      <c r="H946" s="58">
        <v>43571</v>
      </c>
      <c r="I946" s="17">
        <f t="shared" si="68"/>
        <v>16</v>
      </c>
      <c r="J946" s="45" t="s">
        <v>245</v>
      </c>
      <c r="K946" s="51">
        <v>1023702269</v>
      </c>
      <c r="L946" s="52">
        <v>1</v>
      </c>
      <c r="M946" s="46">
        <v>38000</v>
      </c>
      <c r="N946" s="48">
        <f t="shared" si="69"/>
        <v>38000</v>
      </c>
      <c r="O946" s="45" t="s">
        <v>126</v>
      </c>
      <c r="P946" s="45" t="s">
        <v>128</v>
      </c>
    </row>
    <row r="947" spans="1:18">
      <c r="A947" s="17">
        <v>16</v>
      </c>
      <c r="B947" s="135">
        <v>10104</v>
      </c>
      <c r="C947" s="17">
        <f t="shared" si="67"/>
        <v>1</v>
      </c>
      <c r="D947" s="14" t="str">
        <f>+VLOOKUP(C947,EstructuraCostos!$A$5:$B$146,2)</f>
        <v>Levante_y_Ceba</v>
      </c>
      <c r="E947" s="21">
        <f t="shared" si="66"/>
        <v>10100</v>
      </c>
      <c r="F947" s="17" t="str">
        <f>+IF(C947&gt;2,VLOOKUP(C947,EstructuraCostos!$A$65:$B$170,2),VLOOKUP(E947,EstructuraCostos!$A$5:$B$60,2))</f>
        <v>Manejo_de_Suelos_y_ Praderas1</v>
      </c>
      <c r="G947" s="17" t="str">
        <f>+VLOOKUP(B947,EstructuraCostos!$B$5:$C$146,2)</f>
        <v>Fumigacion Herbicida</v>
      </c>
      <c r="H947" s="58">
        <v>43571</v>
      </c>
      <c r="I947" s="17">
        <f t="shared" si="68"/>
        <v>16</v>
      </c>
      <c r="J947" s="45" t="s">
        <v>246</v>
      </c>
      <c r="K947" s="51">
        <v>1097399254</v>
      </c>
      <c r="L947" s="52">
        <v>1</v>
      </c>
      <c r="M947" s="46">
        <v>34000</v>
      </c>
      <c r="N947" s="48">
        <f t="shared" si="69"/>
        <v>34000</v>
      </c>
      <c r="O947" s="45" t="s">
        <v>714</v>
      </c>
      <c r="P947" s="45" t="s">
        <v>742</v>
      </c>
      <c r="Q947" s="1" t="s">
        <v>132</v>
      </c>
      <c r="R947" s="137" t="s">
        <v>702</v>
      </c>
    </row>
    <row r="948" spans="1:18">
      <c r="A948" s="17">
        <v>17</v>
      </c>
      <c r="B948" s="135">
        <v>10501</v>
      </c>
      <c r="C948" s="17">
        <f t="shared" si="67"/>
        <v>1</v>
      </c>
      <c r="D948" s="14" t="str">
        <f>+VLOOKUP(C948,EstructuraCostos!$A$5:$B$146,2)</f>
        <v>Levante_y_Ceba</v>
      </c>
      <c r="E948" s="21">
        <f t="shared" si="66"/>
        <v>10500</v>
      </c>
      <c r="F948" s="17" t="str">
        <f>+IF(C948&gt;2,VLOOKUP(C948,EstructuraCostos!$A$65:$B$170,2),VLOOKUP(E948,EstructuraCostos!$A$5:$B$60,2))</f>
        <v>Movimiento_de_Ganado1</v>
      </c>
      <c r="G948" s="17" t="str">
        <f>+VLOOKUP(B948,EstructuraCostos!$B$5:$C$146,2)</f>
        <v>Manejo de Ganados</v>
      </c>
      <c r="H948" s="58">
        <v>43571</v>
      </c>
      <c r="I948" s="17">
        <f t="shared" si="68"/>
        <v>16</v>
      </c>
      <c r="J948" s="45" t="s">
        <v>417</v>
      </c>
      <c r="K948" s="143">
        <v>1097720182</v>
      </c>
      <c r="L948" s="52">
        <v>1</v>
      </c>
      <c r="M948" s="46">
        <v>38000</v>
      </c>
      <c r="N948" s="48">
        <f t="shared" si="69"/>
        <v>38000</v>
      </c>
      <c r="O948" s="45" t="s">
        <v>125</v>
      </c>
      <c r="P948" s="45" t="s">
        <v>128</v>
      </c>
    </row>
    <row r="949" spans="1:18">
      <c r="A949" s="17">
        <v>18</v>
      </c>
      <c r="B949" s="135">
        <v>60102</v>
      </c>
      <c r="C949" s="17">
        <f t="shared" si="67"/>
        <v>6</v>
      </c>
      <c r="D949" s="14" t="str">
        <f>+VLOOKUP(C949,EstructuraCostos!$A$5:$B$146,2)</f>
        <v>Equinos</v>
      </c>
      <c r="E949" s="21">
        <f t="shared" si="66"/>
        <v>60102</v>
      </c>
      <c r="F949" s="17" t="str">
        <f>+IF(C949&gt;2,VLOOKUP(C949,EstructuraCostos!$A$65:$B$170,2),VLOOKUP(E949,EstructuraCostos!$A$5:$B$60,2))</f>
        <v>Equinos</v>
      </c>
      <c r="G949" s="17" t="str">
        <f>+VLOOKUP(B949,EstructuraCostos!$B$5:$C$146,2)</f>
        <v>Aperos</v>
      </c>
      <c r="H949" s="58">
        <v>43571</v>
      </c>
      <c r="I949" s="17">
        <f t="shared" si="68"/>
        <v>16</v>
      </c>
      <c r="J949" s="45" t="s">
        <v>749</v>
      </c>
      <c r="K949" s="294">
        <v>1097726367</v>
      </c>
      <c r="L949" s="52">
        <v>1</v>
      </c>
      <c r="M949" s="46">
        <v>34000</v>
      </c>
      <c r="N949" s="48">
        <f t="shared" si="69"/>
        <v>34000</v>
      </c>
      <c r="O949" s="45" t="s">
        <v>905</v>
      </c>
      <c r="P949" s="45" t="s">
        <v>751</v>
      </c>
    </row>
    <row r="950" spans="1:18">
      <c r="A950" s="17">
        <v>19</v>
      </c>
      <c r="B950" s="135">
        <v>50103</v>
      </c>
      <c r="C950" s="17">
        <f t="shared" si="67"/>
        <v>5</v>
      </c>
      <c r="D950" s="14" t="str">
        <f>+VLOOKUP(C950,EstructuraCostos!$A$5:$B$146,2)</f>
        <v>Generales</v>
      </c>
      <c r="E950" s="21">
        <f t="shared" si="66"/>
        <v>50103</v>
      </c>
      <c r="F950" s="17" t="str">
        <f>+IF(C950&gt;2,VLOOKUP(C950,EstructuraCostos!$A$65:$B$170,2),VLOOKUP(E950,EstructuraCostos!$A$5:$B$60,2))</f>
        <v>Generales</v>
      </c>
      <c r="G950" s="17" t="str">
        <f>+VLOOKUP(B950,EstructuraCostos!$B$5:$C$146,2)</f>
        <v xml:space="preserve">Mantenimiento Cercos </v>
      </c>
      <c r="H950" s="58">
        <v>43571</v>
      </c>
      <c r="I950" s="17">
        <f t="shared" si="68"/>
        <v>16</v>
      </c>
      <c r="J950" s="45" t="s">
        <v>791</v>
      </c>
      <c r="K950" s="143">
        <v>78730185</v>
      </c>
      <c r="L950" s="52">
        <v>1</v>
      </c>
      <c r="M950" s="46">
        <v>34000</v>
      </c>
      <c r="N950" s="48">
        <f t="shared" si="69"/>
        <v>34000</v>
      </c>
      <c r="O950" s="45" t="s">
        <v>671</v>
      </c>
      <c r="P950" s="45" t="s">
        <v>966</v>
      </c>
    </row>
    <row r="951" spans="1:18">
      <c r="A951" s="17">
        <v>20</v>
      </c>
      <c r="B951" s="135">
        <v>90101</v>
      </c>
      <c r="C951" s="17">
        <f t="shared" si="67"/>
        <v>9</v>
      </c>
      <c r="D951" s="14" t="str">
        <f>+VLOOKUP(C951,EstructuraCostos!$A$5:$B$146,2)</f>
        <v>Hacienda</v>
      </c>
      <c r="E951" s="21">
        <f t="shared" si="66"/>
        <v>90101</v>
      </c>
      <c r="F951" s="17" t="str">
        <f>+IF(C951&gt;2,VLOOKUP(C951,EstructuraCostos!$A$65:$B$170,2),VLOOKUP(E951,EstructuraCostos!$A$5:$B$60,2))</f>
        <v>Hacienda</v>
      </c>
      <c r="G951" s="17" t="str">
        <f>+VLOOKUP(B951,EstructuraCostos!$B$5:$C$146,2)</f>
        <v>Salarios</v>
      </c>
      <c r="H951" s="58">
        <v>43571</v>
      </c>
      <c r="I951" s="17">
        <f t="shared" si="68"/>
        <v>16</v>
      </c>
      <c r="J951" s="45" t="s">
        <v>962</v>
      </c>
      <c r="K951" s="143">
        <v>53893307</v>
      </c>
      <c r="L951" s="52">
        <v>1</v>
      </c>
      <c r="M951" s="46">
        <v>34000</v>
      </c>
      <c r="N951" s="48">
        <f t="shared" si="69"/>
        <v>34000</v>
      </c>
      <c r="O951" s="45" t="s">
        <v>153</v>
      </c>
      <c r="P951" s="45" t="s">
        <v>147</v>
      </c>
    </row>
    <row r="952" spans="1:18">
      <c r="A952" s="17">
        <v>21</v>
      </c>
      <c r="C952" s="17"/>
      <c r="F952" s="17"/>
      <c r="G952" s="17" t="e">
        <f>+VLOOKUP(B952,EstructuraCostos!$B$5:$C$146,2)</f>
        <v>#N/A</v>
      </c>
      <c r="H952" s="58">
        <v>43572</v>
      </c>
      <c r="I952" s="17">
        <f>+WEEKNUM(H952,2)</f>
        <v>16</v>
      </c>
      <c r="J952" s="45" t="s">
        <v>287</v>
      </c>
      <c r="K952" s="143"/>
      <c r="L952" s="52">
        <v>615</v>
      </c>
      <c r="M952" s="46" t="s">
        <v>1235</v>
      </c>
      <c r="N952" s="48">
        <v>369000</v>
      </c>
      <c r="O952" s="45" t="s">
        <v>1237</v>
      </c>
      <c r="P952" s="45" t="s">
        <v>1173</v>
      </c>
    </row>
    <row r="953" spans="1:18">
      <c r="A953" s="17">
        <v>22</v>
      </c>
      <c r="C953" s="17">
        <f t="shared" si="67"/>
        <v>0</v>
      </c>
      <c r="D953" s="14" t="e">
        <f>+VLOOKUP(C953,EstructuraCostos!$A$5:$B$146,2)</f>
        <v>#N/A</v>
      </c>
      <c r="E953" s="21">
        <f t="shared" si="66"/>
        <v>0</v>
      </c>
      <c r="F953" s="17" t="e">
        <f>+IF(C953&gt;2,VLOOKUP(C953,EstructuraCostos!$A$65:$B$170,2),VLOOKUP(E953,EstructuraCostos!$A$5:$B$60,2))</f>
        <v>#N/A</v>
      </c>
      <c r="G953" s="17" t="e">
        <f>+VLOOKUP(B953,EstructuraCostos!$B$5:$C$146,2)</f>
        <v>#N/A</v>
      </c>
      <c r="H953" s="58">
        <v>43571</v>
      </c>
      <c r="I953" s="17">
        <f t="shared" si="68"/>
        <v>16</v>
      </c>
      <c r="J953" s="45" t="s">
        <v>260</v>
      </c>
      <c r="K953" s="143"/>
      <c r="M953" s="186" t="s">
        <v>261</v>
      </c>
      <c r="N953" s="48"/>
      <c r="O953" s="45" t="s">
        <v>176</v>
      </c>
      <c r="P953" s="45" t="s">
        <v>310</v>
      </c>
      <c r="Q953" s="1" t="s">
        <v>130</v>
      </c>
      <c r="R953" s="137" t="s">
        <v>131</v>
      </c>
    </row>
    <row r="954" spans="1:18">
      <c r="A954" s="17">
        <v>23</v>
      </c>
      <c r="C954" s="17">
        <f t="shared" si="67"/>
        <v>0</v>
      </c>
      <c r="D954" s="14" t="e">
        <f>+VLOOKUP(C954,EstructuraCostos!$A$5:$B$146,2)</f>
        <v>#N/A</v>
      </c>
      <c r="E954" s="21">
        <f t="shared" si="66"/>
        <v>0</v>
      </c>
      <c r="F954" s="17" t="e">
        <f>+IF(C954&gt;2,VLOOKUP(C954,EstructuraCostos!$A$65:$B$170,2),VLOOKUP(E954,EstructuraCostos!$A$5:$B$60,2))</f>
        <v>#N/A</v>
      </c>
      <c r="G954" s="17" t="e">
        <f>+VLOOKUP(B954,EstructuraCostos!$B$5:$C$146,2)</f>
        <v>#N/A</v>
      </c>
      <c r="H954" s="58">
        <v>43571</v>
      </c>
      <c r="I954" s="17">
        <f t="shared" si="68"/>
        <v>16</v>
      </c>
      <c r="J954" s="45" t="s">
        <v>260</v>
      </c>
      <c r="M954" s="186" t="s">
        <v>261</v>
      </c>
      <c r="N954" s="48"/>
      <c r="O954" s="45" t="s">
        <v>714</v>
      </c>
      <c r="P954" s="45" t="s">
        <v>965</v>
      </c>
      <c r="Q954" s="1" t="s">
        <v>132</v>
      </c>
      <c r="R954" s="137" t="s">
        <v>702</v>
      </c>
    </row>
    <row r="955" spans="1:18">
      <c r="A955" s="17">
        <v>24</v>
      </c>
      <c r="B955" s="135">
        <v>10101</v>
      </c>
      <c r="C955" s="17">
        <f t="shared" si="67"/>
        <v>1</v>
      </c>
      <c r="D955" s="14" t="str">
        <f>+VLOOKUP(C955,EstructuraCostos!$A$5:$B$146,2)</f>
        <v>Levante_y_Ceba</v>
      </c>
      <c r="E955" s="21">
        <f t="shared" si="66"/>
        <v>10100</v>
      </c>
      <c r="F955" s="17" t="str">
        <f>+IF(C955&gt;2,VLOOKUP(C955,EstructuraCostos!$A$65:$B$170,2),VLOOKUP(E955,EstructuraCostos!$A$5:$B$60,2))</f>
        <v>Manejo_de_Suelos_y_ Praderas1</v>
      </c>
      <c r="G955" s="17" t="str">
        <f>+VLOOKUP(B955,EstructuraCostos!$B$5:$C$146,2)</f>
        <v>Fumigacion Matamalezas</v>
      </c>
      <c r="H955" s="58">
        <v>43572</v>
      </c>
      <c r="I955" s="17">
        <f t="shared" si="68"/>
        <v>16</v>
      </c>
      <c r="J955" s="84" t="s">
        <v>241</v>
      </c>
      <c r="K955" s="143">
        <v>4736932</v>
      </c>
      <c r="L955" s="52">
        <v>1</v>
      </c>
      <c r="M955" s="46">
        <v>34000</v>
      </c>
      <c r="N955" s="48">
        <f t="shared" si="69"/>
        <v>34000</v>
      </c>
      <c r="O955" s="45" t="s">
        <v>176</v>
      </c>
      <c r="P955" s="45" t="s">
        <v>444</v>
      </c>
      <c r="Q955" s="1" t="s">
        <v>130</v>
      </c>
      <c r="R955" s="137" t="s">
        <v>131</v>
      </c>
    </row>
    <row r="956" spans="1:18">
      <c r="A956" s="17">
        <v>25</v>
      </c>
      <c r="B956" s="135">
        <v>10104</v>
      </c>
      <c r="C956" s="17">
        <f t="shared" si="67"/>
        <v>1</v>
      </c>
      <c r="D956" s="14" t="str">
        <f>+VLOOKUP(C956,EstructuraCostos!$A$5:$B$146,2)</f>
        <v>Levante_y_Ceba</v>
      </c>
      <c r="E956" s="21">
        <f t="shared" si="66"/>
        <v>10100</v>
      </c>
      <c r="F956" s="17" t="str">
        <f>+IF(C956&gt;2,VLOOKUP(C956,EstructuraCostos!$A$65:$B$170,2),VLOOKUP(E956,EstructuraCostos!$A$5:$B$60,2))</f>
        <v>Manejo_de_Suelos_y_ Praderas1</v>
      </c>
      <c r="G956" s="17" t="str">
        <f>+VLOOKUP(B956,EstructuraCostos!$B$5:$C$146,2)</f>
        <v>Fumigacion Herbicida</v>
      </c>
      <c r="H956" s="58">
        <v>43572</v>
      </c>
      <c r="I956" s="17">
        <f t="shared" si="68"/>
        <v>16</v>
      </c>
      <c r="J956" s="84" t="s">
        <v>242</v>
      </c>
      <c r="K956" s="83">
        <v>4335739</v>
      </c>
      <c r="L956" s="52">
        <v>1</v>
      </c>
      <c r="M956" s="46">
        <v>34000</v>
      </c>
      <c r="N956" s="48">
        <f t="shared" si="69"/>
        <v>34000</v>
      </c>
      <c r="O956" s="45" t="s">
        <v>714</v>
      </c>
      <c r="P956" s="45" t="s">
        <v>742</v>
      </c>
      <c r="Q956" s="1" t="s">
        <v>132</v>
      </c>
      <c r="R956" s="137" t="s">
        <v>702</v>
      </c>
    </row>
    <row r="957" spans="1:18">
      <c r="A957" s="17">
        <v>26</v>
      </c>
      <c r="B957" s="135">
        <v>50103</v>
      </c>
      <c r="C957" s="17">
        <f t="shared" si="67"/>
        <v>5</v>
      </c>
      <c r="D957" s="14" t="str">
        <f>+VLOOKUP(C957,EstructuraCostos!$A$5:$B$146,2)</f>
        <v>Generales</v>
      </c>
      <c r="E957" s="21">
        <f t="shared" si="66"/>
        <v>50103</v>
      </c>
      <c r="F957" s="17" t="str">
        <f>+IF(C957&gt;2,VLOOKUP(C957,EstructuraCostos!$A$65:$B$170,2),VLOOKUP(E957,EstructuraCostos!$A$5:$B$60,2))</f>
        <v>Generales</v>
      </c>
      <c r="G957" s="17" t="str">
        <f>+VLOOKUP(B957,EstructuraCostos!$B$5:$C$146,2)</f>
        <v xml:space="preserve">Mantenimiento Cercos </v>
      </c>
      <c r="H957" s="58">
        <v>43572</v>
      </c>
      <c r="I957" s="17">
        <f t="shared" si="68"/>
        <v>16</v>
      </c>
      <c r="J957" s="1" t="s">
        <v>243</v>
      </c>
      <c r="K957" s="83">
        <v>3663605</v>
      </c>
      <c r="L957" s="52">
        <v>1</v>
      </c>
      <c r="M957" s="46">
        <v>34000</v>
      </c>
      <c r="N957" s="48">
        <f t="shared" si="69"/>
        <v>34000</v>
      </c>
      <c r="O957" s="45" t="s">
        <v>138</v>
      </c>
      <c r="P957" s="45" t="s">
        <v>364</v>
      </c>
    </row>
    <row r="958" spans="1:18">
      <c r="A958" s="17">
        <v>27</v>
      </c>
      <c r="B958" s="135">
        <v>10501</v>
      </c>
      <c r="C958" s="17">
        <f t="shared" si="67"/>
        <v>1</v>
      </c>
      <c r="D958" s="14" t="str">
        <f>+VLOOKUP(C958,EstructuraCostos!$A$5:$B$146,2)</f>
        <v>Levante_y_Ceba</v>
      </c>
      <c r="E958" s="21">
        <f t="shared" si="66"/>
        <v>10500</v>
      </c>
      <c r="F958" s="17" t="str">
        <f>+IF(C958&gt;2,VLOOKUP(C958,EstructuraCostos!$A$65:$B$170,2),VLOOKUP(E958,EstructuraCostos!$A$5:$B$60,2))</f>
        <v>Movimiento_de_Ganado1</v>
      </c>
      <c r="G958" s="17" t="str">
        <f>+VLOOKUP(B958,EstructuraCostos!$B$5:$C$146,2)</f>
        <v>Manejo de Ganados</v>
      </c>
      <c r="H958" s="58">
        <v>43572</v>
      </c>
      <c r="I958" s="17">
        <f t="shared" si="68"/>
        <v>16</v>
      </c>
      <c r="J958" s="45" t="s">
        <v>245</v>
      </c>
      <c r="K958" s="51">
        <v>1023702269</v>
      </c>
      <c r="L958" s="52">
        <v>1</v>
      </c>
      <c r="M958" s="46">
        <v>38000</v>
      </c>
      <c r="N958" s="48">
        <f t="shared" si="69"/>
        <v>38000</v>
      </c>
      <c r="O958" s="45" t="s">
        <v>126</v>
      </c>
      <c r="P958" s="45" t="s">
        <v>128</v>
      </c>
    </row>
    <row r="959" spans="1:18">
      <c r="A959" s="17">
        <v>28</v>
      </c>
      <c r="B959" s="135">
        <v>10104</v>
      </c>
      <c r="C959" s="17">
        <f t="shared" si="67"/>
        <v>1</v>
      </c>
      <c r="D959" s="14" t="str">
        <f>+VLOOKUP(C959,EstructuraCostos!$A$5:$B$146,2)</f>
        <v>Levante_y_Ceba</v>
      </c>
      <c r="E959" s="21">
        <f t="shared" si="66"/>
        <v>10100</v>
      </c>
      <c r="F959" s="17" t="str">
        <f>+IF(C959&gt;2,VLOOKUP(C959,EstructuraCostos!$A$65:$B$170,2),VLOOKUP(E959,EstructuraCostos!$A$5:$B$60,2))</f>
        <v>Manejo_de_Suelos_y_ Praderas1</v>
      </c>
      <c r="G959" s="17" t="str">
        <f>+VLOOKUP(B959,EstructuraCostos!$B$5:$C$146,2)</f>
        <v>Fumigacion Herbicida</v>
      </c>
      <c r="H959" s="58">
        <v>43572</v>
      </c>
      <c r="I959" s="17">
        <f t="shared" si="68"/>
        <v>16</v>
      </c>
      <c r="J959" s="45" t="s">
        <v>246</v>
      </c>
      <c r="K959" s="51">
        <v>1097399254</v>
      </c>
      <c r="L959" s="52">
        <v>1</v>
      </c>
      <c r="M959" s="46">
        <v>34000</v>
      </c>
      <c r="N959" s="48">
        <f t="shared" si="69"/>
        <v>34000</v>
      </c>
      <c r="O959" s="45" t="s">
        <v>714</v>
      </c>
      <c r="P959" s="45" t="s">
        <v>742</v>
      </c>
      <c r="Q959" s="1" t="s">
        <v>132</v>
      </c>
      <c r="R959" s="137" t="s">
        <v>702</v>
      </c>
    </row>
    <row r="960" spans="1:18">
      <c r="A960" s="17">
        <v>29</v>
      </c>
      <c r="B960" s="135">
        <v>10501</v>
      </c>
      <c r="C960" s="17">
        <f t="shared" si="67"/>
        <v>1</v>
      </c>
      <c r="D960" s="14" t="str">
        <f>+VLOOKUP(C960,EstructuraCostos!$A$5:$B$146,2)</f>
        <v>Levante_y_Ceba</v>
      </c>
      <c r="E960" s="21">
        <f t="shared" si="66"/>
        <v>10500</v>
      </c>
      <c r="F960" s="17" t="str">
        <f>+IF(C960&gt;2,VLOOKUP(C960,EstructuraCostos!$A$65:$B$170,2),VLOOKUP(E960,EstructuraCostos!$A$5:$B$60,2))</f>
        <v>Movimiento_de_Ganado1</v>
      </c>
      <c r="G960" s="17" t="str">
        <f>+VLOOKUP(B960,EstructuraCostos!$B$5:$C$146,2)</f>
        <v>Manejo de Ganados</v>
      </c>
      <c r="H960" s="58">
        <v>43572</v>
      </c>
      <c r="I960" s="17">
        <f t="shared" si="68"/>
        <v>16</v>
      </c>
      <c r="J960" s="45" t="s">
        <v>417</v>
      </c>
      <c r="K960" s="143">
        <v>1097720182</v>
      </c>
      <c r="L960" s="52">
        <v>1</v>
      </c>
      <c r="M960" s="46">
        <v>38000</v>
      </c>
      <c r="N960" s="48">
        <f t="shared" si="69"/>
        <v>38000</v>
      </c>
      <c r="O960" s="45" t="s">
        <v>125</v>
      </c>
      <c r="P960" s="45" t="s">
        <v>128</v>
      </c>
    </row>
    <row r="961" spans="1:18">
      <c r="A961" s="17">
        <v>30</v>
      </c>
      <c r="B961" s="135">
        <v>60104</v>
      </c>
      <c r="C961" s="17">
        <f t="shared" si="67"/>
        <v>6</v>
      </c>
      <c r="D961" s="14" t="str">
        <f>+VLOOKUP(C961,EstructuraCostos!$A$5:$B$146,2)</f>
        <v>Equinos</v>
      </c>
      <c r="E961" s="21">
        <f t="shared" si="66"/>
        <v>60104</v>
      </c>
      <c r="F961" s="17" t="str">
        <f>+IF(C961&gt;2,VLOOKUP(C961,EstructuraCostos!$A$65:$B$170,2),VLOOKUP(E961,EstructuraCostos!$A$5:$B$60,2))</f>
        <v>Equinos</v>
      </c>
      <c r="G961" s="17" t="str">
        <f>+VLOOKUP(B961,EstructuraCostos!$B$5:$C$146,2)</f>
        <v>Adiestramiento</v>
      </c>
      <c r="H961" s="58">
        <v>43572</v>
      </c>
      <c r="I961" s="17">
        <f t="shared" si="68"/>
        <v>16</v>
      </c>
      <c r="J961" s="45" t="s">
        <v>749</v>
      </c>
      <c r="K961" s="294">
        <v>1097726367</v>
      </c>
      <c r="L961" s="52">
        <v>1</v>
      </c>
      <c r="M961" s="46">
        <v>34000</v>
      </c>
      <c r="N961" s="48">
        <f t="shared" si="69"/>
        <v>34000</v>
      </c>
      <c r="O961" s="45" t="s">
        <v>905</v>
      </c>
      <c r="P961" s="45" t="s">
        <v>751</v>
      </c>
    </row>
    <row r="962" spans="1:18">
      <c r="A962" s="17">
        <v>31</v>
      </c>
      <c r="B962" s="135">
        <v>50103</v>
      </c>
      <c r="C962" s="17">
        <f t="shared" si="67"/>
        <v>5</v>
      </c>
      <c r="D962" s="14" t="str">
        <f>+VLOOKUP(C962,EstructuraCostos!$A$5:$B$146,2)</f>
        <v>Generales</v>
      </c>
      <c r="E962" s="21">
        <f t="shared" si="66"/>
        <v>50103</v>
      </c>
      <c r="F962" s="17" t="str">
        <f>+IF(C962&gt;2,VLOOKUP(C962,EstructuraCostos!$A$65:$B$170,2),VLOOKUP(E962,EstructuraCostos!$A$5:$B$60,2))</f>
        <v>Generales</v>
      </c>
      <c r="G962" s="17" t="str">
        <f>+VLOOKUP(B962,EstructuraCostos!$B$5:$C$146,2)</f>
        <v xml:space="preserve">Mantenimiento Cercos </v>
      </c>
      <c r="H962" s="58">
        <v>43572</v>
      </c>
      <c r="I962" s="17">
        <f t="shared" si="68"/>
        <v>16</v>
      </c>
      <c r="J962" s="45" t="s">
        <v>791</v>
      </c>
      <c r="K962" s="143">
        <v>78730185</v>
      </c>
      <c r="L962" s="52">
        <v>1</v>
      </c>
      <c r="M962" s="46">
        <v>34000</v>
      </c>
      <c r="N962" s="48">
        <f t="shared" si="69"/>
        <v>34000</v>
      </c>
      <c r="O962" s="45" t="s">
        <v>671</v>
      </c>
      <c r="P962" s="45" t="s">
        <v>966</v>
      </c>
    </row>
    <row r="963" spans="1:18">
      <c r="A963" s="17">
        <v>32</v>
      </c>
      <c r="B963" s="135">
        <v>90101</v>
      </c>
      <c r="C963" s="17">
        <f t="shared" si="67"/>
        <v>9</v>
      </c>
      <c r="D963" s="14" t="str">
        <f>+VLOOKUP(C963,EstructuraCostos!$A$5:$B$146,2)</f>
        <v>Hacienda</v>
      </c>
      <c r="E963" s="21">
        <f t="shared" si="66"/>
        <v>90101</v>
      </c>
      <c r="F963" s="17" t="str">
        <f>+IF(C963&gt;2,VLOOKUP(C963,EstructuraCostos!$A$65:$B$170,2),VLOOKUP(E963,EstructuraCostos!$A$5:$B$60,2))</f>
        <v>Hacienda</v>
      </c>
      <c r="G963" s="17" t="str">
        <f>+VLOOKUP(B963,EstructuraCostos!$B$5:$C$146,2)</f>
        <v>Salarios</v>
      </c>
      <c r="H963" s="58">
        <v>43572</v>
      </c>
      <c r="I963" s="17">
        <f t="shared" si="68"/>
        <v>16</v>
      </c>
      <c r="J963" s="45" t="s">
        <v>962</v>
      </c>
      <c r="K963" s="143">
        <v>53893307</v>
      </c>
      <c r="L963" s="52">
        <v>1</v>
      </c>
      <c r="M963" s="46">
        <v>34000</v>
      </c>
      <c r="N963" s="48">
        <f t="shared" si="69"/>
        <v>34000</v>
      </c>
      <c r="O963" s="45" t="s">
        <v>153</v>
      </c>
      <c r="P963" s="45" t="s">
        <v>147</v>
      </c>
    </row>
    <row r="964" spans="1:18">
      <c r="A964" s="17">
        <v>33</v>
      </c>
      <c r="C964" s="17"/>
      <c r="F964" s="17"/>
      <c r="G964" s="17" t="e">
        <f>+VLOOKUP(B964,EstructuraCostos!$B$5:$C$146,2)</f>
        <v>#N/A</v>
      </c>
      <c r="H964" s="58">
        <v>43572</v>
      </c>
      <c r="I964" s="17">
        <f>+WEEKNUM(H964,2)</f>
        <v>16</v>
      </c>
      <c r="J964" s="45" t="s">
        <v>435</v>
      </c>
      <c r="K964" s="143"/>
      <c r="L964" s="52">
        <v>2</v>
      </c>
      <c r="M964" s="186" t="s">
        <v>124</v>
      </c>
      <c r="N964" s="48"/>
      <c r="O964" s="45" t="s">
        <v>227</v>
      </c>
      <c r="P964" s="45" t="s">
        <v>177</v>
      </c>
    </row>
    <row r="965" spans="1:18">
      <c r="A965" s="17">
        <v>34</v>
      </c>
      <c r="C965" s="17"/>
      <c r="F965" s="17"/>
      <c r="G965" s="17" t="e">
        <f>+VLOOKUP(B965,EstructuraCostos!$B$5:$C$146,2)</f>
        <v>#N/A</v>
      </c>
      <c r="H965" s="58">
        <v>43572</v>
      </c>
      <c r="I965" s="17">
        <f>+WEEKNUM(H965,2)</f>
        <v>16</v>
      </c>
      <c r="J965" s="45" t="s">
        <v>298</v>
      </c>
      <c r="K965" s="143"/>
      <c r="N965" s="48"/>
    </row>
    <row r="966" spans="1:18">
      <c r="A966" s="17">
        <v>35</v>
      </c>
      <c r="C966" s="17">
        <f t="shared" si="67"/>
        <v>0</v>
      </c>
      <c r="D966" s="14" t="e">
        <f>+VLOOKUP(C966,EstructuraCostos!$A$5:$B$146,2)</f>
        <v>#N/A</v>
      </c>
      <c r="E966" s="21">
        <f t="shared" si="66"/>
        <v>0</v>
      </c>
      <c r="F966" s="17" t="e">
        <f>+IF(C966&gt;2,VLOOKUP(C966,EstructuraCostos!$A$65:$B$170,2),VLOOKUP(E966,EstructuraCostos!$A$5:$B$60,2))</f>
        <v>#N/A</v>
      </c>
      <c r="G966" s="17" t="e">
        <f>+VLOOKUP(B966,EstructuraCostos!$B$5:$C$146,2)</f>
        <v>#N/A</v>
      </c>
      <c r="H966" s="58">
        <v>43572</v>
      </c>
      <c r="I966" s="17">
        <f t="shared" si="68"/>
        <v>16</v>
      </c>
      <c r="J966" s="45" t="s">
        <v>260</v>
      </c>
      <c r="K966" s="143"/>
      <c r="M966" s="186" t="s">
        <v>261</v>
      </c>
      <c r="N966" s="48"/>
      <c r="O966" s="45" t="s">
        <v>176</v>
      </c>
      <c r="P966" s="45" t="s">
        <v>444</v>
      </c>
      <c r="Q966" s="1" t="s">
        <v>130</v>
      </c>
      <c r="R966" s="137" t="s">
        <v>131</v>
      </c>
    </row>
    <row r="967" spans="1:18">
      <c r="A967" s="17">
        <v>36</v>
      </c>
      <c r="C967" s="17">
        <f t="shared" si="67"/>
        <v>0</v>
      </c>
      <c r="D967" s="14" t="e">
        <f>+VLOOKUP(C967,EstructuraCostos!$A$5:$B$146,2)</f>
        <v>#N/A</v>
      </c>
      <c r="E967" s="21">
        <f t="shared" si="66"/>
        <v>0</v>
      </c>
      <c r="F967" s="17" t="e">
        <f>+IF(C967&gt;2,VLOOKUP(C967,EstructuraCostos!$A$65:$B$170,2),VLOOKUP(E967,EstructuraCostos!$A$5:$B$60,2))</f>
        <v>#N/A</v>
      </c>
      <c r="G967" s="17" t="e">
        <f>+VLOOKUP(B967,EstructuraCostos!$B$5:$C$146,2)</f>
        <v>#N/A</v>
      </c>
      <c r="H967" s="58">
        <v>43572</v>
      </c>
      <c r="I967" s="17">
        <f t="shared" si="68"/>
        <v>16</v>
      </c>
      <c r="J967" s="45" t="s">
        <v>260</v>
      </c>
      <c r="M967" s="186" t="s">
        <v>261</v>
      </c>
      <c r="N967" s="48"/>
      <c r="O967" s="45" t="s">
        <v>714</v>
      </c>
      <c r="P967" s="45" t="s">
        <v>742</v>
      </c>
      <c r="Q967" s="1" t="s">
        <v>132</v>
      </c>
      <c r="R967" s="137" t="s">
        <v>702</v>
      </c>
    </row>
    <row r="968" spans="1:18">
      <c r="A968" s="17">
        <v>37</v>
      </c>
      <c r="B968" s="135">
        <v>70108</v>
      </c>
      <c r="C968" s="17">
        <f t="shared" si="67"/>
        <v>7</v>
      </c>
      <c r="D968" s="14" t="str">
        <f>+VLOOKUP(C968,EstructuraCostos!$A$5:$B$146,2)</f>
        <v>Laborales y Otros</v>
      </c>
      <c r="E968" s="21">
        <f t="shared" si="66"/>
        <v>70108</v>
      </c>
      <c r="F968" s="17" t="str">
        <f>+IF(C968&gt;2,VLOOKUP(C968,EstructuraCostos!$A$65:$B$170,2),VLOOKUP(E968,EstructuraCostos!$A$5:$B$60,2))</f>
        <v>Laborales y Otros</v>
      </c>
      <c r="G968" s="17" t="str">
        <f>+VLOOKUP(B968,EstructuraCostos!$B$5:$C$146,2)</f>
        <v>Festivos</v>
      </c>
      <c r="H968" s="58">
        <v>43573</v>
      </c>
      <c r="I968" s="17">
        <f t="shared" si="68"/>
        <v>16</v>
      </c>
      <c r="J968" s="84" t="s">
        <v>241</v>
      </c>
      <c r="K968" s="143">
        <v>4736932</v>
      </c>
      <c r="L968" s="52">
        <v>1</v>
      </c>
      <c r="M968" s="46">
        <v>34000</v>
      </c>
      <c r="N968" s="48">
        <f t="shared" si="69"/>
        <v>34000</v>
      </c>
      <c r="P968" s="45" t="s">
        <v>255</v>
      </c>
    </row>
    <row r="969" spans="1:18">
      <c r="A969" s="17">
        <v>38</v>
      </c>
      <c r="B969" s="135">
        <v>70108</v>
      </c>
      <c r="C969" s="17">
        <f t="shared" si="67"/>
        <v>7</v>
      </c>
      <c r="D969" s="14" t="str">
        <f>+VLOOKUP(C969,EstructuraCostos!$A$5:$B$146,2)</f>
        <v>Laborales y Otros</v>
      </c>
      <c r="E969" s="21">
        <f t="shared" si="66"/>
        <v>70108</v>
      </c>
      <c r="F969" s="17" t="str">
        <f>+IF(C969&gt;2,VLOOKUP(C969,EstructuraCostos!$A$65:$B$170,2),VLOOKUP(E969,EstructuraCostos!$A$5:$B$60,2))</f>
        <v>Laborales y Otros</v>
      </c>
      <c r="G969" s="17" t="str">
        <f>+VLOOKUP(B969,EstructuraCostos!$B$5:$C$146,2)</f>
        <v>Festivos</v>
      </c>
      <c r="H969" s="58">
        <v>43573</v>
      </c>
      <c r="I969" s="17">
        <f t="shared" si="68"/>
        <v>16</v>
      </c>
      <c r="J969" s="84" t="s">
        <v>242</v>
      </c>
      <c r="K969" s="83">
        <v>4335739</v>
      </c>
      <c r="L969" s="52">
        <v>1</v>
      </c>
      <c r="M969" s="46">
        <v>34000</v>
      </c>
      <c r="N969" s="48">
        <f t="shared" si="69"/>
        <v>34000</v>
      </c>
      <c r="P969" s="45" t="s">
        <v>255</v>
      </c>
    </row>
    <row r="970" spans="1:18">
      <c r="A970" s="17">
        <v>39</v>
      </c>
      <c r="B970" s="135">
        <v>70108</v>
      </c>
      <c r="C970" s="17">
        <f t="shared" si="67"/>
        <v>7</v>
      </c>
      <c r="D970" s="14" t="str">
        <f>+VLOOKUP(C970,EstructuraCostos!$A$5:$B$146,2)</f>
        <v>Laborales y Otros</v>
      </c>
      <c r="E970" s="21">
        <f t="shared" si="66"/>
        <v>70108</v>
      </c>
      <c r="F970" s="17" t="str">
        <f>+IF(C970&gt;2,VLOOKUP(C970,EstructuraCostos!$A$65:$B$170,2),VLOOKUP(E970,EstructuraCostos!$A$5:$B$60,2))</f>
        <v>Laborales y Otros</v>
      </c>
      <c r="G970" s="17" t="str">
        <f>+VLOOKUP(B970,EstructuraCostos!$B$5:$C$146,2)</f>
        <v>Festivos</v>
      </c>
      <c r="H970" s="58">
        <v>43573</v>
      </c>
      <c r="I970" s="17">
        <f t="shared" si="68"/>
        <v>16</v>
      </c>
      <c r="J970" s="1" t="s">
        <v>243</v>
      </c>
      <c r="K970" s="83">
        <v>3663605</v>
      </c>
      <c r="L970" s="52">
        <v>1</v>
      </c>
      <c r="M970" s="46">
        <v>34000</v>
      </c>
      <c r="N970" s="48">
        <f t="shared" si="69"/>
        <v>34000</v>
      </c>
      <c r="P970" s="45" t="s">
        <v>255</v>
      </c>
    </row>
    <row r="971" spans="1:18">
      <c r="A971" s="17">
        <v>40</v>
      </c>
      <c r="B971" s="135">
        <v>70108</v>
      </c>
      <c r="C971" s="17">
        <f t="shared" si="67"/>
        <v>7</v>
      </c>
      <c r="D971" s="14" t="str">
        <f>+VLOOKUP(C971,EstructuraCostos!$A$5:$B$146,2)</f>
        <v>Laborales y Otros</v>
      </c>
      <c r="E971" s="21">
        <f t="shared" si="66"/>
        <v>70108</v>
      </c>
      <c r="F971" s="17" t="str">
        <f>+IF(C971&gt;2,VLOOKUP(C971,EstructuraCostos!$A$65:$B$170,2),VLOOKUP(E971,EstructuraCostos!$A$5:$B$60,2))</f>
        <v>Laborales y Otros</v>
      </c>
      <c r="G971" s="17" t="str">
        <f>+VLOOKUP(B971,EstructuraCostos!$B$5:$C$146,2)</f>
        <v>Festivos</v>
      </c>
      <c r="H971" s="58">
        <v>43573</v>
      </c>
      <c r="I971" s="17">
        <f t="shared" si="68"/>
        <v>16</v>
      </c>
      <c r="J971" s="45" t="s">
        <v>245</v>
      </c>
      <c r="K971" s="51">
        <v>1023702269</v>
      </c>
      <c r="L971" s="52">
        <v>1</v>
      </c>
      <c r="M971" s="46">
        <v>38000</v>
      </c>
      <c r="N971" s="48">
        <f t="shared" si="69"/>
        <v>38000</v>
      </c>
      <c r="P971" s="45" t="s">
        <v>255</v>
      </c>
    </row>
    <row r="972" spans="1:18">
      <c r="A972" s="17">
        <v>41</v>
      </c>
      <c r="B972" s="135">
        <v>70108</v>
      </c>
      <c r="C972" s="17">
        <f t="shared" si="67"/>
        <v>7</v>
      </c>
      <c r="D972" s="14" t="str">
        <f>+VLOOKUP(C972,EstructuraCostos!$A$5:$B$146,2)</f>
        <v>Laborales y Otros</v>
      </c>
      <c r="E972" s="21">
        <f t="shared" si="66"/>
        <v>70108</v>
      </c>
      <c r="F972" s="17" t="str">
        <f>+IF(C972&gt;2,VLOOKUP(C972,EstructuraCostos!$A$65:$B$170,2),VLOOKUP(E972,EstructuraCostos!$A$5:$B$60,2))</f>
        <v>Laborales y Otros</v>
      </c>
      <c r="G972" s="17" t="str">
        <f>+VLOOKUP(B972,EstructuraCostos!$B$5:$C$146,2)</f>
        <v>Festivos</v>
      </c>
      <c r="H972" s="58">
        <v>43573</v>
      </c>
      <c r="I972" s="17">
        <f t="shared" si="68"/>
        <v>16</v>
      </c>
      <c r="J972" s="45" t="s">
        <v>246</v>
      </c>
      <c r="K972" s="51">
        <v>1097399254</v>
      </c>
      <c r="L972" s="52">
        <v>1</v>
      </c>
      <c r="M972" s="46">
        <v>34000</v>
      </c>
      <c r="N972" s="48">
        <f t="shared" si="69"/>
        <v>34000</v>
      </c>
      <c r="P972" s="45" t="s">
        <v>255</v>
      </c>
    </row>
    <row r="973" spans="1:18">
      <c r="A973" s="17">
        <v>42</v>
      </c>
      <c r="B973" s="135">
        <v>70108</v>
      </c>
      <c r="C973" s="17">
        <f t="shared" si="67"/>
        <v>7</v>
      </c>
      <c r="D973" s="14" t="str">
        <f>+VLOOKUP(C973,EstructuraCostos!$A$5:$B$146,2)</f>
        <v>Laborales y Otros</v>
      </c>
      <c r="E973" s="21">
        <f t="shared" si="66"/>
        <v>70108</v>
      </c>
      <c r="F973" s="17" t="str">
        <f>+IF(C973&gt;2,VLOOKUP(C973,EstructuraCostos!$A$65:$B$170,2),VLOOKUP(E973,EstructuraCostos!$A$5:$B$60,2))</f>
        <v>Laborales y Otros</v>
      </c>
      <c r="G973" s="17" t="str">
        <f>+VLOOKUP(B973,EstructuraCostos!$B$5:$C$146,2)</f>
        <v>Festivos</v>
      </c>
      <c r="H973" s="58">
        <v>43573</v>
      </c>
      <c r="I973" s="17">
        <f t="shared" si="68"/>
        <v>16</v>
      </c>
      <c r="J973" s="45" t="s">
        <v>417</v>
      </c>
      <c r="K973" s="143">
        <v>1097720182</v>
      </c>
      <c r="L973" s="52">
        <v>1</v>
      </c>
      <c r="M973" s="46">
        <v>38000</v>
      </c>
      <c r="N973" s="48">
        <f t="shared" si="69"/>
        <v>38000</v>
      </c>
      <c r="P973" s="45" t="s">
        <v>255</v>
      </c>
    </row>
    <row r="974" spans="1:18">
      <c r="A974" s="17">
        <v>43</v>
      </c>
      <c r="B974" s="135">
        <v>70108</v>
      </c>
      <c r="C974" s="17">
        <f t="shared" si="67"/>
        <v>7</v>
      </c>
      <c r="D974" s="14" t="str">
        <f>+VLOOKUP(C974,EstructuraCostos!$A$5:$B$146,2)</f>
        <v>Laborales y Otros</v>
      </c>
      <c r="E974" s="21">
        <f t="shared" si="66"/>
        <v>70108</v>
      </c>
      <c r="F974" s="17" t="str">
        <f>+IF(C974&gt;2,VLOOKUP(C974,EstructuraCostos!$A$65:$B$170,2),VLOOKUP(E974,EstructuraCostos!$A$5:$B$60,2))</f>
        <v>Laborales y Otros</v>
      </c>
      <c r="G974" s="17" t="str">
        <f>+VLOOKUP(B974,EstructuraCostos!$B$5:$C$146,2)</f>
        <v>Festivos</v>
      </c>
      <c r="H974" s="58">
        <v>43573</v>
      </c>
      <c r="I974" s="17">
        <f t="shared" si="68"/>
        <v>16</v>
      </c>
      <c r="J974" s="45" t="s">
        <v>749</v>
      </c>
      <c r="K974" s="294">
        <v>1097726367</v>
      </c>
      <c r="L974" s="52">
        <v>1</v>
      </c>
      <c r="M974" s="46">
        <v>34000</v>
      </c>
      <c r="N974" s="48">
        <f t="shared" si="69"/>
        <v>34000</v>
      </c>
      <c r="P974" s="45" t="s">
        <v>255</v>
      </c>
    </row>
    <row r="975" spans="1:18">
      <c r="A975" s="17">
        <v>44</v>
      </c>
      <c r="B975" s="135">
        <v>70108</v>
      </c>
      <c r="C975" s="17">
        <f t="shared" si="67"/>
        <v>7</v>
      </c>
      <c r="D975" s="14" t="str">
        <f>+VLOOKUP(C975,EstructuraCostos!$A$5:$B$146,2)</f>
        <v>Laborales y Otros</v>
      </c>
      <c r="E975" s="21">
        <f t="shared" si="66"/>
        <v>70108</v>
      </c>
      <c r="F975" s="17" t="str">
        <f>+IF(C975&gt;2,VLOOKUP(C975,EstructuraCostos!$A$65:$B$170,2),VLOOKUP(E975,EstructuraCostos!$A$5:$B$60,2))</f>
        <v>Laborales y Otros</v>
      </c>
      <c r="G975" s="17" t="str">
        <f>+VLOOKUP(B975,EstructuraCostos!$B$5:$C$146,2)</f>
        <v>Festivos</v>
      </c>
      <c r="H975" s="58">
        <v>43573</v>
      </c>
      <c r="I975" s="17">
        <f t="shared" si="68"/>
        <v>16</v>
      </c>
      <c r="J975" s="45" t="s">
        <v>791</v>
      </c>
      <c r="K975" s="143">
        <v>78730185</v>
      </c>
      <c r="L975" s="52">
        <v>1</v>
      </c>
      <c r="M975" s="46">
        <v>34000</v>
      </c>
      <c r="N975" s="48">
        <f t="shared" si="69"/>
        <v>34000</v>
      </c>
      <c r="P975" s="45" t="s">
        <v>255</v>
      </c>
    </row>
    <row r="976" spans="1:18">
      <c r="A976" s="17">
        <v>45</v>
      </c>
      <c r="B976" s="135">
        <v>70108</v>
      </c>
      <c r="C976" s="17">
        <f t="shared" si="67"/>
        <v>7</v>
      </c>
      <c r="D976" s="14" t="str">
        <f>+VLOOKUP(C976,EstructuraCostos!$A$5:$B$146,2)</f>
        <v>Laborales y Otros</v>
      </c>
      <c r="E976" s="21">
        <f t="shared" si="66"/>
        <v>70108</v>
      </c>
      <c r="F976" s="17" t="str">
        <f>+IF(C976&gt;2,VLOOKUP(C976,EstructuraCostos!$A$65:$B$170,2),VLOOKUP(E976,EstructuraCostos!$A$5:$B$60,2))</f>
        <v>Laborales y Otros</v>
      </c>
      <c r="G976" s="17" t="str">
        <f>+VLOOKUP(B976,EstructuraCostos!$B$5:$C$146,2)</f>
        <v>Festivos</v>
      </c>
      <c r="H976" s="58">
        <v>43573</v>
      </c>
      <c r="I976" s="17">
        <f t="shared" si="68"/>
        <v>16</v>
      </c>
      <c r="J976" s="45" t="s">
        <v>962</v>
      </c>
      <c r="K976" s="143">
        <v>53893307</v>
      </c>
      <c r="L976" s="52">
        <v>2</v>
      </c>
      <c r="M976" s="46">
        <v>34000</v>
      </c>
      <c r="N976" s="48">
        <f t="shared" si="69"/>
        <v>68000</v>
      </c>
      <c r="O976" s="45" t="s">
        <v>153</v>
      </c>
      <c r="P976" s="45" t="s">
        <v>147</v>
      </c>
    </row>
    <row r="977" spans="1:18">
      <c r="A977" s="17">
        <v>46</v>
      </c>
      <c r="B977" s="135">
        <v>70108</v>
      </c>
      <c r="C977" s="17">
        <f t="shared" si="67"/>
        <v>7</v>
      </c>
      <c r="D977" s="14" t="str">
        <f>+VLOOKUP(C977,EstructuraCostos!$A$5:$B$146,2)</f>
        <v>Laborales y Otros</v>
      </c>
      <c r="E977" s="21">
        <f t="shared" ref="E977:E1042" si="70">IF(C977&gt;2,ROUND(B977/1,0),ROUND(B977/10,0)*10)</f>
        <v>70108</v>
      </c>
      <c r="F977" s="17" t="str">
        <f>+IF(C977&gt;2,VLOOKUP(C977,EstructuraCostos!$A$65:$B$170,2),VLOOKUP(E977,EstructuraCostos!$A$5:$B$60,2))</f>
        <v>Laborales y Otros</v>
      </c>
      <c r="G977" s="17" t="str">
        <f>+VLOOKUP(B977,EstructuraCostos!$B$5:$C$146,2)</f>
        <v>Festivos</v>
      </c>
      <c r="H977" s="58">
        <v>43574</v>
      </c>
      <c r="I977" s="17">
        <f t="shared" si="68"/>
        <v>16</v>
      </c>
      <c r="J977" s="84" t="s">
        <v>241</v>
      </c>
      <c r="K977" s="143">
        <v>4736932</v>
      </c>
      <c r="L977" s="52">
        <v>1</v>
      </c>
      <c r="M977" s="46">
        <v>34000</v>
      </c>
      <c r="N977" s="48">
        <f t="shared" si="69"/>
        <v>34000</v>
      </c>
      <c r="P977" s="45" t="s">
        <v>255</v>
      </c>
    </row>
    <row r="978" spans="1:18">
      <c r="A978" s="17">
        <v>47</v>
      </c>
      <c r="B978" s="135">
        <v>70108</v>
      </c>
      <c r="C978" s="17">
        <f t="shared" si="67"/>
        <v>7</v>
      </c>
      <c r="D978" s="14" t="str">
        <f>+VLOOKUP(C978,EstructuraCostos!$A$5:$B$146,2)</f>
        <v>Laborales y Otros</v>
      </c>
      <c r="E978" s="21">
        <f t="shared" si="70"/>
        <v>70108</v>
      </c>
      <c r="F978" s="17" t="str">
        <f>+IF(C978&gt;2,VLOOKUP(C978,EstructuraCostos!$A$65:$B$170,2),VLOOKUP(E978,EstructuraCostos!$A$5:$B$60,2))</f>
        <v>Laborales y Otros</v>
      </c>
      <c r="G978" s="17" t="str">
        <f>+VLOOKUP(B978,EstructuraCostos!$B$5:$C$146,2)</f>
        <v>Festivos</v>
      </c>
      <c r="H978" s="58">
        <v>43574</v>
      </c>
      <c r="I978" s="17">
        <f t="shared" si="68"/>
        <v>16</v>
      </c>
      <c r="J978" s="84" t="s">
        <v>242</v>
      </c>
      <c r="K978" s="83">
        <v>4335739</v>
      </c>
      <c r="L978" s="52">
        <v>1</v>
      </c>
      <c r="M978" s="46">
        <v>34000</v>
      </c>
      <c r="N978" s="48">
        <f t="shared" si="69"/>
        <v>34000</v>
      </c>
      <c r="P978" s="45" t="s">
        <v>255</v>
      </c>
    </row>
    <row r="979" spans="1:18">
      <c r="A979" s="17">
        <v>48</v>
      </c>
      <c r="B979" s="135">
        <v>70108</v>
      </c>
      <c r="C979" s="17">
        <f t="shared" si="67"/>
        <v>7</v>
      </c>
      <c r="D979" s="14" t="str">
        <f>+VLOOKUP(C979,EstructuraCostos!$A$5:$B$146,2)</f>
        <v>Laborales y Otros</v>
      </c>
      <c r="E979" s="21">
        <f t="shared" si="70"/>
        <v>70108</v>
      </c>
      <c r="F979" s="17" t="str">
        <f>+IF(C979&gt;2,VLOOKUP(C979,EstructuraCostos!$A$65:$B$170,2),VLOOKUP(E979,EstructuraCostos!$A$5:$B$60,2))</f>
        <v>Laborales y Otros</v>
      </c>
      <c r="G979" s="17" t="str">
        <f>+VLOOKUP(B979,EstructuraCostos!$B$5:$C$146,2)</f>
        <v>Festivos</v>
      </c>
      <c r="H979" s="58">
        <v>43574</v>
      </c>
      <c r="I979" s="17">
        <f t="shared" si="68"/>
        <v>16</v>
      </c>
      <c r="J979" s="1" t="s">
        <v>243</v>
      </c>
      <c r="K979" s="83">
        <v>3663605</v>
      </c>
      <c r="L979" s="52">
        <v>1</v>
      </c>
      <c r="M979" s="46">
        <v>34000</v>
      </c>
      <c r="N979" s="48">
        <f t="shared" si="69"/>
        <v>34000</v>
      </c>
      <c r="P979" s="45" t="s">
        <v>255</v>
      </c>
    </row>
    <row r="980" spans="1:18">
      <c r="A980" s="17">
        <v>49</v>
      </c>
      <c r="B980" s="135">
        <v>70108</v>
      </c>
      <c r="C980" s="17">
        <f t="shared" si="67"/>
        <v>7</v>
      </c>
      <c r="D980" s="14" t="str">
        <f>+VLOOKUP(C980,EstructuraCostos!$A$5:$B$146,2)</f>
        <v>Laborales y Otros</v>
      </c>
      <c r="E980" s="21">
        <f t="shared" si="70"/>
        <v>70108</v>
      </c>
      <c r="F980" s="17" t="str">
        <f>+IF(C980&gt;2,VLOOKUP(C980,EstructuraCostos!$A$65:$B$170,2),VLOOKUP(E980,EstructuraCostos!$A$5:$B$60,2))</f>
        <v>Laborales y Otros</v>
      </c>
      <c r="G980" s="17" t="str">
        <f>+VLOOKUP(B980,EstructuraCostos!$B$5:$C$146,2)</f>
        <v>Festivos</v>
      </c>
      <c r="H980" s="58">
        <v>43574</v>
      </c>
      <c r="I980" s="17">
        <f t="shared" si="68"/>
        <v>16</v>
      </c>
      <c r="J980" s="45" t="s">
        <v>245</v>
      </c>
      <c r="K980" s="51">
        <v>1023702269</v>
      </c>
      <c r="L980" s="52">
        <v>1</v>
      </c>
      <c r="M980" s="46">
        <v>38000</v>
      </c>
      <c r="N980" s="48">
        <f t="shared" si="69"/>
        <v>38000</v>
      </c>
      <c r="P980" s="45" t="s">
        <v>255</v>
      </c>
    </row>
    <row r="981" spans="1:18">
      <c r="A981" s="17">
        <v>50</v>
      </c>
      <c r="B981" s="135">
        <v>70108</v>
      </c>
      <c r="C981" s="17">
        <f t="shared" si="67"/>
        <v>7</v>
      </c>
      <c r="D981" s="14" t="str">
        <f>+VLOOKUP(C981,EstructuraCostos!$A$5:$B$146,2)</f>
        <v>Laborales y Otros</v>
      </c>
      <c r="E981" s="21">
        <f t="shared" si="70"/>
        <v>70108</v>
      </c>
      <c r="F981" s="17" t="str">
        <f>+IF(C981&gt;2,VLOOKUP(C981,EstructuraCostos!$A$65:$B$170,2),VLOOKUP(E981,EstructuraCostos!$A$5:$B$60,2))</f>
        <v>Laborales y Otros</v>
      </c>
      <c r="G981" s="17" t="str">
        <f>+VLOOKUP(B981,EstructuraCostos!$B$5:$C$146,2)</f>
        <v>Festivos</v>
      </c>
      <c r="H981" s="58">
        <v>43574</v>
      </c>
      <c r="I981" s="17">
        <f t="shared" si="68"/>
        <v>16</v>
      </c>
      <c r="J981" s="45" t="s">
        <v>246</v>
      </c>
      <c r="K981" s="51">
        <v>1097399254</v>
      </c>
      <c r="L981" s="52">
        <v>1</v>
      </c>
      <c r="M981" s="46">
        <v>34000</v>
      </c>
      <c r="N981" s="48">
        <f t="shared" si="69"/>
        <v>34000</v>
      </c>
      <c r="P981" s="45" t="s">
        <v>255</v>
      </c>
    </row>
    <row r="982" spans="1:18">
      <c r="A982" s="17">
        <v>51</v>
      </c>
      <c r="B982" s="135">
        <v>70108</v>
      </c>
      <c r="C982" s="17">
        <f t="shared" si="67"/>
        <v>7</v>
      </c>
      <c r="D982" s="14" t="str">
        <f>+VLOOKUP(C982,EstructuraCostos!$A$5:$B$146,2)</f>
        <v>Laborales y Otros</v>
      </c>
      <c r="E982" s="21">
        <f t="shared" si="70"/>
        <v>70108</v>
      </c>
      <c r="F982" s="17" t="str">
        <f>+IF(C982&gt;2,VLOOKUP(C982,EstructuraCostos!$A$65:$B$170,2),VLOOKUP(E982,EstructuraCostos!$A$5:$B$60,2))</f>
        <v>Laborales y Otros</v>
      </c>
      <c r="G982" s="17" t="str">
        <f>+VLOOKUP(B982,EstructuraCostos!$B$5:$C$146,2)</f>
        <v>Festivos</v>
      </c>
      <c r="H982" s="58">
        <v>43574</v>
      </c>
      <c r="I982" s="17">
        <f t="shared" si="68"/>
        <v>16</v>
      </c>
      <c r="J982" s="45" t="s">
        <v>417</v>
      </c>
      <c r="K982" s="143">
        <v>1097720182</v>
      </c>
      <c r="L982" s="52">
        <v>1</v>
      </c>
      <c r="M982" s="46">
        <v>38000</v>
      </c>
      <c r="N982" s="48">
        <f t="shared" si="69"/>
        <v>38000</v>
      </c>
      <c r="P982" s="45" t="s">
        <v>255</v>
      </c>
    </row>
    <row r="983" spans="1:18">
      <c r="A983" s="17">
        <v>52</v>
      </c>
      <c r="B983" s="135">
        <v>70108</v>
      </c>
      <c r="C983" s="17">
        <f t="shared" si="67"/>
        <v>7</v>
      </c>
      <c r="D983" s="14" t="str">
        <f>+VLOOKUP(C983,EstructuraCostos!$A$5:$B$146,2)</f>
        <v>Laborales y Otros</v>
      </c>
      <c r="E983" s="21">
        <f t="shared" si="70"/>
        <v>70108</v>
      </c>
      <c r="F983" s="17" t="str">
        <f>+IF(C983&gt;2,VLOOKUP(C983,EstructuraCostos!$A$65:$B$170,2),VLOOKUP(E983,EstructuraCostos!$A$5:$B$60,2))</f>
        <v>Laborales y Otros</v>
      </c>
      <c r="G983" s="17" t="str">
        <f>+VLOOKUP(B983,EstructuraCostos!$B$5:$C$146,2)</f>
        <v>Festivos</v>
      </c>
      <c r="H983" s="58">
        <v>43574</v>
      </c>
      <c r="I983" s="17">
        <f t="shared" si="68"/>
        <v>16</v>
      </c>
      <c r="J983" s="45" t="s">
        <v>749</v>
      </c>
      <c r="K983" s="294">
        <v>1097726367</v>
      </c>
      <c r="L983" s="52">
        <v>1</v>
      </c>
      <c r="M983" s="46">
        <v>34000</v>
      </c>
      <c r="N983" s="48">
        <f t="shared" si="69"/>
        <v>34000</v>
      </c>
      <c r="P983" s="45" t="s">
        <v>255</v>
      </c>
    </row>
    <row r="984" spans="1:18">
      <c r="A984" s="17">
        <v>53</v>
      </c>
      <c r="B984" s="135">
        <v>70108</v>
      </c>
      <c r="C984" s="17">
        <f t="shared" ref="C984:C1053" si="71">ROUND(B984/10000,0)</f>
        <v>7</v>
      </c>
      <c r="D984" s="14" t="str">
        <f>+VLOOKUP(C984,EstructuraCostos!$A$5:$B$146,2)</f>
        <v>Laborales y Otros</v>
      </c>
      <c r="E984" s="21">
        <f t="shared" si="70"/>
        <v>70108</v>
      </c>
      <c r="F984" s="17" t="str">
        <f>+IF(C984&gt;2,VLOOKUP(C984,EstructuraCostos!$A$65:$B$170,2),VLOOKUP(E984,EstructuraCostos!$A$5:$B$60,2))</f>
        <v>Laborales y Otros</v>
      </c>
      <c r="G984" s="17" t="str">
        <f>+VLOOKUP(B984,EstructuraCostos!$B$5:$C$146,2)</f>
        <v>Festivos</v>
      </c>
      <c r="H984" s="58">
        <v>43574</v>
      </c>
      <c r="I984" s="17">
        <f t="shared" ref="I984:I1053" si="72">+WEEKNUM(H984,2)</f>
        <v>16</v>
      </c>
      <c r="J984" s="45" t="s">
        <v>791</v>
      </c>
      <c r="K984" s="143">
        <v>78730185</v>
      </c>
      <c r="L984" s="52">
        <v>1</v>
      </c>
      <c r="M984" s="46">
        <v>34000</v>
      </c>
      <c r="N984" s="48">
        <f t="shared" ref="N984:N1053" si="73">+L984*M984</f>
        <v>34000</v>
      </c>
      <c r="P984" s="45" t="s">
        <v>255</v>
      </c>
    </row>
    <row r="985" spans="1:18">
      <c r="A985" s="17">
        <v>54</v>
      </c>
      <c r="B985" s="135">
        <v>70108</v>
      </c>
      <c r="C985" s="17">
        <f t="shared" si="71"/>
        <v>7</v>
      </c>
      <c r="D985" s="14" t="str">
        <f>+VLOOKUP(C985,EstructuraCostos!$A$5:$B$146,2)</f>
        <v>Laborales y Otros</v>
      </c>
      <c r="E985" s="21">
        <f t="shared" si="70"/>
        <v>70108</v>
      </c>
      <c r="F985" s="17" t="str">
        <f>+IF(C985&gt;2,VLOOKUP(C985,EstructuraCostos!$A$65:$B$170,2),VLOOKUP(E985,EstructuraCostos!$A$5:$B$60,2))</f>
        <v>Laborales y Otros</v>
      </c>
      <c r="G985" s="17" t="str">
        <f>+VLOOKUP(B985,EstructuraCostos!$B$5:$C$146,2)</f>
        <v>Festivos</v>
      </c>
      <c r="H985" s="58">
        <v>43574</v>
      </c>
      <c r="I985" s="17">
        <f t="shared" si="72"/>
        <v>16</v>
      </c>
      <c r="J985" s="45" t="s">
        <v>962</v>
      </c>
      <c r="K985" s="143">
        <v>53893307</v>
      </c>
      <c r="L985" s="52">
        <v>2</v>
      </c>
      <c r="M985" s="46">
        <v>34000</v>
      </c>
      <c r="N985" s="48">
        <f t="shared" si="73"/>
        <v>68000</v>
      </c>
      <c r="O985" s="45" t="s">
        <v>153</v>
      </c>
      <c r="P985" s="45" t="s">
        <v>147</v>
      </c>
    </row>
    <row r="986" spans="1:18">
      <c r="A986" s="17">
        <v>55</v>
      </c>
      <c r="B986" s="135">
        <v>10101</v>
      </c>
      <c r="C986" s="17">
        <f t="shared" si="71"/>
        <v>1</v>
      </c>
      <c r="D986" s="14" t="str">
        <f>+VLOOKUP(C986,EstructuraCostos!$A$5:$B$146,2)</f>
        <v>Levante_y_Ceba</v>
      </c>
      <c r="E986" s="21">
        <f t="shared" si="70"/>
        <v>10100</v>
      </c>
      <c r="F986" s="17" t="str">
        <f>+IF(C986&gt;2,VLOOKUP(C986,EstructuraCostos!$A$65:$B$170,2),VLOOKUP(E986,EstructuraCostos!$A$5:$B$60,2))</f>
        <v>Manejo_de_Suelos_y_ Praderas1</v>
      </c>
      <c r="G986" s="17" t="str">
        <f>+VLOOKUP(B986,EstructuraCostos!$B$5:$C$146,2)</f>
        <v>Fumigacion Matamalezas</v>
      </c>
      <c r="H986" s="58">
        <v>43575</v>
      </c>
      <c r="I986" s="17">
        <f t="shared" si="72"/>
        <v>16</v>
      </c>
      <c r="J986" s="84" t="s">
        <v>241</v>
      </c>
      <c r="K986" s="143">
        <v>4736932</v>
      </c>
      <c r="L986" s="52">
        <v>1</v>
      </c>
      <c r="M986" s="46">
        <v>34000</v>
      </c>
      <c r="N986" s="48">
        <f t="shared" si="73"/>
        <v>34000</v>
      </c>
      <c r="O986" s="45" t="s">
        <v>176</v>
      </c>
      <c r="P986" s="45" t="s">
        <v>1054</v>
      </c>
      <c r="Q986" s="1" t="s">
        <v>130</v>
      </c>
      <c r="R986" s="137" t="s">
        <v>131</v>
      </c>
    </row>
    <row r="987" spans="1:18">
      <c r="A987" s="17">
        <v>56</v>
      </c>
      <c r="B987" s="135">
        <v>10104</v>
      </c>
      <c r="C987" s="17">
        <f t="shared" si="71"/>
        <v>1</v>
      </c>
      <c r="D987" s="14" t="str">
        <f>+VLOOKUP(C987,EstructuraCostos!$A$5:$B$146,2)</f>
        <v>Levante_y_Ceba</v>
      </c>
      <c r="E987" s="21">
        <f t="shared" si="70"/>
        <v>10100</v>
      </c>
      <c r="F987" s="17" t="str">
        <f>+IF(C987&gt;2,VLOOKUP(C987,EstructuraCostos!$A$65:$B$170,2),VLOOKUP(E987,EstructuraCostos!$A$5:$B$60,2))</f>
        <v>Manejo_de_Suelos_y_ Praderas1</v>
      </c>
      <c r="G987" s="17" t="str">
        <f>+VLOOKUP(B987,EstructuraCostos!$B$5:$C$146,2)</f>
        <v>Fumigacion Herbicida</v>
      </c>
      <c r="H987" s="58">
        <v>43575</v>
      </c>
      <c r="I987" s="17">
        <f t="shared" si="72"/>
        <v>16</v>
      </c>
      <c r="J987" s="84" t="s">
        <v>242</v>
      </c>
      <c r="K987" s="83">
        <v>4335739</v>
      </c>
      <c r="L987" s="52">
        <v>1</v>
      </c>
      <c r="M987" s="46">
        <v>34000</v>
      </c>
      <c r="N987" s="48">
        <f t="shared" si="73"/>
        <v>34000</v>
      </c>
      <c r="O987" s="45" t="s">
        <v>714</v>
      </c>
      <c r="P987" s="45" t="s">
        <v>742</v>
      </c>
      <c r="Q987" s="1" t="s">
        <v>132</v>
      </c>
      <c r="R987" s="137" t="s">
        <v>702</v>
      </c>
    </row>
    <row r="988" spans="1:18">
      <c r="A988" s="17">
        <v>57</v>
      </c>
      <c r="B988" s="135">
        <v>50103</v>
      </c>
      <c r="C988" s="17">
        <f t="shared" si="71"/>
        <v>5</v>
      </c>
      <c r="D988" s="14" t="str">
        <f>+VLOOKUP(C988,EstructuraCostos!$A$5:$B$146,2)</f>
        <v>Generales</v>
      </c>
      <c r="E988" s="21">
        <f t="shared" si="70"/>
        <v>50103</v>
      </c>
      <c r="F988" s="17" t="str">
        <f>+IF(C988&gt;2,VLOOKUP(C988,EstructuraCostos!$A$65:$B$170,2),VLOOKUP(E988,EstructuraCostos!$A$5:$B$60,2))</f>
        <v>Generales</v>
      </c>
      <c r="G988" s="17" t="str">
        <f>+VLOOKUP(B988,EstructuraCostos!$B$5:$C$146,2)</f>
        <v xml:space="preserve">Mantenimiento Cercos </v>
      </c>
      <c r="H988" s="58">
        <v>43575</v>
      </c>
      <c r="I988" s="17">
        <f t="shared" si="72"/>
        <v>16</v>
      </c>
      <c r="J988" s="1" t="s">
        <v>243</v>
      </c>
      <c r="K988" s="83">
        <v>3663605</v>
      </c>
      <c r="L988" s="52">
        <v>1</v>
      </c>
      <c r="M988" s="46">
        <v>34000</v>
      </c>
      <c r="N988" s="48">
        <f t="shared" si="73"/>
        <v>34000</v>
      </c>
      <c r="O988" s="45" t="s">
        <v>138</v>
      </c>
      <c r="P988" s="45" t="s">
        <v>1053</v>
      </c>
    </row>
    <row r="989" spans="1:18">
      <c r="A989" s="17">
        <v>58</v>
      </c>
      <c r="B989" s="135">
        <v>10501</v>
      </c>
      <c r="C989" s="17">
        <f t="shared" si="71"/>
        <v>1</v>
      </c>
      <c r="D989" s="14" t="str">
        <f>+VLOOKUP(C989,EstructuraCostos!$A$5:$B$146,2)</f>
        <v>Levante_y_Ceba</v>
      </c>
      <c r="E989" s="21">
        <f t="shared" si="70"/>
        <v>10500</v>
      </c>
      <c r="F989" s="17" t="str">
        <f>+IF(C989&gt;2,VLOOKUP(C989,EstructuraCostos!$A$65:$B$170,2),VLOOKUP(E989,EstructuraCostos!$A$5:$B$60,2))</f>
        <v>Movimiento_de_Ganado1</v>
      </c>
      <c r="G989" s="17" t="str">
        <f>+VLOOKUP(B989,EstructuraCostos!$B$5:$C$146,2)</f>
        <v>Manejo de Ganados</v>
      </c>
      <c r="H989" s="58">
        <v>43575</v>
      </c>
      <c r="I989" s="17">
        <f t="shared" si="72"/>
        <v>16</v>
      </c>
      <c r="J989" s="45" t="s">
        <v>245</v>
      </c>
      <c r="K989" s="51">
        <v>1023702269</v>
      </c>
      <c r="L989" s="52">
        <v>1</v>
      </c>
      <c r="M989" s="46">
        <v>38000</v>
      </c>
      <c r="N989" s="48">
        <f t="shared" si="73"/>
        <v>38000</v>
      </c>
      <c r="O989" s="45" t="s">
        <v>126</v>
      </c>
      <c r="P989" s="45" t="s">
        <v>128</v>
      </c>
    </row>
    <row r="990" spans="1:18">
      <c r="A990" s="17">
        <v>59</v>
      </c>
      <c r="B990" s="135">
        <v>10104</v>
      </c>
      <c r="C990" s="17">
        <f t="shared" si="71"/>
        <v>1</v>
      </c>
      <c r="D990" s="14" t="str">
        <f>+VLOOKUP(C990,EstructuraCostos!$A$5:$B$146,2)</f>
        <v>Levante_y_Ceba</v>
      </c>
      <c r="E990" s="21">
        <f t="shared" si="70"/>
        <v>10100</v>
      </c>
      <c r="F990" s="17" t="str">
        <f>+IF(C990&gt;2,VLOOKUP(C990,EstructuraCostos!$A$65:$B$170,2),VLOOKUP(E990,EstructuraCostos!$A$5:$B$60,2))</f>
        <v>Manejo_de_Suelos_y_ Praderas1</v>
      </c>
      <c r="G990" s="17" t="str">
        <f>+VLOOKUP(B990,EstructuraCostos!$B$5:$C$146,2)</f>
        <v>Fumigacion Herbicida</v>
      </c>
      <c r="H990" s="58">
        <v>43575</v>
      </c>
      <c r="I990" s="17">
        <f t="shared" si="72"/>
        <v>16</v>
      </c>
      <c r="J990" s="45" t="s">
        <v>246</v>
      </c>
      <c r="K990" s="51">
        <v>1097399254</v>
      </c>
      <c r="L990" s="52">
        <v>1</v>
      </c>
      <c r="M990" s="46">
        <v>34000</v>
      </c>
      <c r="N990" s="48">
        <f t="shared" si="73"/>
        <v>34000</v>
      </c>
      <c r="O990" s="45" t="s">
        <v>714</v>
      </c>
      <c r="P990" s="45" t="s">
        <v>742</v>
      </c>
      <c r="Q990" s="1" t="s">
        <v>132</v>
      </c>
      <c r="R990" s="137" t="s">
        <v>702</v>
      </c>
    </row>
    <row r="991" spans="1:18">
      <c r="A991" s="17">
        <v>60</v>
      </c>
      <c r="B991" s="135">
        <v>10501</v>
      </c>
      <c r="C991" s="17">
        <f t="shared" si="71"/>
        <v>1</v>
      </c>
      <c r="D991" s="14" t="str">
        <f>+VLOOKUP(C991,EstructuraCostos!$A$5:$B$146,2)</f>
        <v>Levante_y_Ceba</v>
      </c>
      <c r="E991" s="21">
        <f t="shared" si="70"/>
        <v>10500</v>
      </c>
      <c r="F991" s="17" t="str">
        <f>+IF(C991&gt;2,VLOOKUP(C991,EstructuraCostos!$A$65:$B$170,2),VLOOKUP(E991,EstructuraCostos!$A$5:$B$60,2))</f>
        <v>Movimiento_de_Ganado1</v>
      </c>
      <c r="G991" s="17" t="str">
        <f>+VLOOKUP(B991,EstructuraCostos!$B$5:$C$146,2)</f>
        <v>Manejo de Ganados</v>
      </c>
      <c r="H991" s="58">
        <v>43575</v>
      </c>
      <c r="I991" s="17">
        <f t="shared" si="72"/>
        <v>16</v>
      </c>
      <c r="J991" s="45" t="s">
        <v>417</v>
      </c>
      <c r="K991" s="143">
        <v>1097720182</v>
      </c>
      <c r="L991" s="52">
        <v>1</v>
      </c>
      <c r="M991" s="46">
        <v>38000</v>
      </c>
      <c r="N991" s="48">
        <f t="shared" si="73"/>
        <v>38000</v>
      </c>
      <c r="O991" s="45" t="s">
        <v>125</v>
      </c>
      <c r="P991" s="45" t="s">
        <v>128</v>
      </c>
    </row>
    <row r="992" spans="1:18">
      <c r="A992" s="17">
        <v>61</v>
      </c>
      <c r="B992" s="135">
        <v>60104</v>
      </c>
      <c r="C992" s="17">
        <f t="shared" si="71"/>
        <v>6</v>
      </c>
      <c r="D992" s="14" t="str">
        <f>+VLOOKUP(C992,EstructuraCostos!$A$5:$B$146,2)</f>
        <v>Equinos</v>
      </c>
      <c r="E992" s="21">
        <f t="shared" si="70"/>
        <v>60104</v>
      </c>
      <c r="F992" s="17" t="str">
        <f>+IF(C992&gt;2,VLOOKUP(C992,EstructuraCostos!$A$65:$B$170,2),VLOOKUP(E992,EstructuraCostos!$A$5:$B$60,2))</f>
        <v>Equinos</v>
      </c>
      <c r="G992" s="17" t="str">
        <f>+VLOOKUP(B992,EstructuraCostos!$B$5:$C$146,2)</f>
        <v>Adiestramiento</v>
      </c>
      <c r="H992" s="58">
        <v>43575</v>
      </c>
      <c r="I992" s="17">
        <f t="shared" si="72"/>
        <v>16</v>
      </c>
      <c r="J992" s="45" t="s">
        <v>749</v>
      </c>
      <c r="K992" s="294">
        <v>1097726367</v>
      </c>
      <c r="L992" s="52">
        <v>1</v>
      </c>
      <c r="M992" s="46">
        <v>34000</v>
      </c>
      <c r="N992" s="48">
        <f t="shared" si="73"/>
        <v>34000</v>
      </c>
      <c r="O992" s="45" t="s">
        <v>905</v>
      </c>
      <c r="P992" s="45" t="s">
        <v>751</v>
      </c>
    </row>
    <row r="993" spans="1:18">
      <c r="A993" s="17">
        <v>62</v>
      </c>
      <c r="B993" s="135">
        <v>50103</v>
      </c>
      <c r="C993" s="17">
        <f t="shared" si="71"/>
        <v>5</v>
      </c>
      <c r="D993" s="14" t="str">
        <f>+VLOOKUP(C993,EstructuraCostos!$A$5:$B$146,2)</f>
        <v>Generales</v>
      </c>
      <c r="E993" s="21">
        <f t="shared" si="70"/>
        <v>50103</v>
      </c>
      <c r="F993" s="17" t="str">
        <f>+IF(C993&gt;2,VLOOKUP(C993,EstructuraCostos!$A$65:$B$170,2),VLOOKUP(E993,EstructuraCostos!$A$5:$B$60,2))</f>
        <v>Generales</v>
      </c>
      <c r="G993" s="17" t="str">
        <f>+VLOOKUP(B993,EstructuraCostos!$B$5:$C$146,2)</f>
        <v xml:space="preserve">Mantenimiento Cercos </v>
      </c>
      <c r="H993" s="58">
        <v>43575</v>
      </c>
      <c r="I993" s="17">
        <f t="shared" si="72"/>
        <v>16</v>
      </c>
      <c r="J993" s="45" t="s">
        <v>791</v>
      </c>
      <c r="K993" s="143">
        <v>78730185</v>
      </c>
      <c r="L993" s="52">
        <v>1</v>
      </c>
      <c r="M993" s="46">
        <v>34000</v>
      </c>
      <c r="N993" s="48">
        <f t="shared" si="73"/>
        <v>34000</v>
      </c>
      <c r="O993" s="45" t="s">
        <v>671</v>
      </c>
      <c r="P993" s="45" t="s">
        <v>966</v>
      </c>
    </row>
    <row r="994" spans="1:18">
      <c r="A994" s="17">
        <v>63</v>
      </c>
      <c r="B994" s="135">
        <v>90101</v>
      </c>
      <c r="C994" s="17">
        <f t="shared" si="71"/>
        <v>9</v>
      </c>
      <c r="D994" s="14" t="str">
        <f>+VLOOKUP(C994,EstructuraCostos!$A$5:$B$146,2)</f>
        <v>Hacienda</v>
      </c>
      <c r="E994" s="21">
        <f t="shared" si="70"/>
        <v>90101</v>
      </c>
      <c r="F994" s="17" t="str">
        <f>+IF(C994&gt;2,VLOOKUP(C994,EstructuraCostos!$A$65:$B$170,2),VLOOKUP(E994,EstructuraCostos!$A$5:$B$60,2))</f>
        <v>Hacienda</v>
      </c>
      <c r="G994" s="17" t="str">
        <f>+VLOOKUP(B994,EstructuraCostos!$B$5:$C$146,2)</f>
        <v>Salarios</v>
      </c>
      <c r="H994" s="58">
        <v>43575</v>
      </c>
      <c r="I994" s="17">
        <f t="shared" si="72"/>
        <v>16</v>
      </c>
      <c r="J994" s="45" t="s">
        <v>962</v>
      </c>
      <c r="K994" s="143">
        <v>53893307</v>
      </c>
      <c r="L994" s="52">
        <v>2</v>
      </c>
      <c r="M994" s="46">
        <v>34000</v>
      </c>
      <c r="N994" s="48">
        <f t="shared" si="73"/>
        <v>68000</v>
      </c>
      <c r="O994" s="45" t="s">
        <v>153</v>
      </c>
      <c r="P994" s="45" t="s">
        <v>147</v>
      </c>
    </row>
    <row r="995" spans="1:18">
      <c r="A995" s="17">
        <v>64</v>
      </c>
      <c r="C995" s="17">
        <f t="shared" si="71"/>
        <v>0</v>
      </c>
      <c r="D995" s="14" t="e">
        <f>+VLOOKUP(C995,EstructuraCostos!$A$5:$B$146,2)</f>
        <v>#N/A</v>
      </c>
      <c r="E995" s="21">
        <f t="shared" si="70"/>
        <v>0</v>
      </c>
      <c r="F995" s="17" t="e">
        <f>+IF(C995&gt;2,VLOOKUP(C995,EstructuraCostos!$A$65:$B$170,2),VLOOKUP(E995,EstructuraCostos!$A$5:$B$60,2))</f>
        <v>#N/A</v>
      </c>
      <c r="G995" s="17" t="e">
        <f>+VLOOKUP(B995,EstructuraCostos!$B$5:$C$146,2)</f>
        <v>#N/A</v>
      </c>
      <c r="H995" s="58">
        <v>43575</v>
      </c>
      <c r="I995" s="17">
        <f t="shared" si="72"/>
        <v>16</v>
      </c>
      <c r="J995" s="45" t="s">
        <v>260</v>
      </c>
      <c r="M995" s="186" t="s">
        <v>261</v>
      </c>
      <c r="N995" s="48"/>
      <c r="O995" s="45" t="s">
        <v>176</v>
      </c>
      <c r="P995" s="45" t="s">
        <v>1054</v>
      </c>
      <c r="Q995" s="1" t="s">
        <v>130</v>
      </c>
      <c r="R995" s="137" t="s">
        <v>131</v>
      </c>
    </row>
    <row r="996" spans="1:18">
      <c r="A996" s="17">
        <v>65</v>
      </c>
      <c r="C996" s="17">
        <f t="shared" si="71"/>
        <v>0</v>
      </c>
      <c r="D996" s="14" t="e">
        <f>+VLOOKUP(C996,EstructuraCostos!$A$5:$B$146,2)</f>
        <v>#N/A</v>
      </c>
      <c r="E996" s="21">
        <f t="shared" si="70"/>
        <v>0</v>
      </c>
      <c r="F996" s="17" t="e">
        <f>+IF(C996&gt;2,VLOOKUP(C996,EstructuraCostos!$A$65:$B$170,2),VLOOKUP(E996,EstructuraCostos!$A$5:$B$60,2))</f>
        <v>#N/A</v>
      </c>
      <c r="G996" s="17" t="e">
        <f>+VLOOKUP(B996,EstructuraCostos!$B$5:$C$146,2)</f>
        <v>#N/A</v>
      </c>
      <c r="H996" s="58">
        <v>43575</v>
      </c>
      <c r="I996" s="17">
        <f t="shared" si="72"/>
        <v>16</v>
      </c>
      <c r="J996" s="45" t="s">
        <v>260</v>
      </c>
      <c r="M996" s="186" t="s">
        <v>261</v>
      </c>
      <c r="N996" s="48"/>
      <c r="O996" s="45" t="s">
        <v>714</v>
      </c>
      <c r="P996" s="45" t="s">
        <v>965</v>
      </c>
      <c r="Q996" s="1" t="s">
        <v>132</v>
      </c>
      <c r="R996" s="137" t="s">
        <v>702</v>
      </c>
    </row>
    <row r="997" spans="1:18">
      <c r="A997" s="17">
        <v>66</v>
      </c>
      <c r="B997" s="135">
        <v>90101</v>
      </c>
      <c r="C997" s="17">
        <f t="shared" si="71"/>
        <v>9</v>
      </c>
      <c r="D997" s="14" t="str">
        <f>+VLOOKUP(C997,EstructuraCostos!$A$5:$B$146,2)</f>
        <v>Hacienda</v>
      </c>
      <c r="E997" s="21">
        <f t="shared" si="70"/>
        <v>90101</v>
      </c>
      <c r="F997" s="17" t="str">
        <f>+IF(C997&gt;2,VLOOKUP(C997,EstructuraCostos!$A$65:$B$170,2),VLOOKUP(E997,EstructuraCostos!$A$5:$B$60,2))</f>
        <v>Hacienda</v>
      </c>
      <c r="G997" s="17" t="str">
        <f>+VLOOKUP(B997,EstructuraCostos!$B$5:$C$146,2)</f>
        <v>Salarios</v>
      </c>
      <c r="H997" s="58">
        <v>43576</v>
      </c>
      <c r="I997" s="17">
        <f t="shared" si="72"/>
        <v>16</v>
      </c>
      <c r="J997" s="45" t="s">
        <v>962</v>
      </c>
      <c r="K997" s="143">
        <v>53893307</v>
      </c>
      <c r="L997" s="52">
        <v>1</v>
      </c>
      <c r="M997" s="46">
        <v>34000</v>
      </c>
      <c r="N997" s="48">
        <f t="shared" si="73"/>
        <v>34000</v>
      </c>
      <c r="O997" s="45" t="s">
        <v>153</v>
      </c>
      <c r="P997" s="45" t="s">
        <v>147</v>
      </c>
    </row>
    <row r="998" spans="1:18">
      <c r="A998" s="17">
        <v>67</v>
      </c>
      <c r="B998" s="135">
        <v>10501</v>
      </c>
      <c r="C998" s="17">
        <f t="shared" si="71"/>
        <v>1</v>
      </c>
      <c r="D998" s="14" t="str">
        <f>+VLOOKUP(C998,EstructuraCostos!$A$5:$B$146,2)</f>
        <v>Levante_y_Ceba</v>
      </c>
      <c r="E998" s="21">
        <f t="shared" si="70"/>
        <v>10500</v>
      </c>
      <c r="F998" s="17" t="str">
        <f>+IF(C998&gt;2,VLOOKUP(C998,EstructuraCostos!$A$65:$B$170,2),VLOOKUP(E998,EstructuraCostos!$A$5:$B$60,2))</f>
        <v>Movimiento_de_Ganado1</v>
      </c>
      <c r="G998" s="17" t="str">
        <f>+VLOOKUP(B998,EstructuraCostos!$B$5:$C$146,2)</f>
        <v>Manejo de Ganados</v>
      </c>
      <c r="H998" s="58">
        <v>43576</v>
      </c>
      <c r="I998" s="17">
        <f t="shared" si="72"/>
        <v>16</v>
      </c>
      <c r="J998" s="45" t="s">
        <v>749</v>
      </c>
      <c r="K998" s="294">
        <v>1097726367</v>
      </c>
      <c r="L998" s="52">
        <v>0.5</v>
      </c>
      <c r="M998" s="46">
        <v>36000</v>
      </c>
      <c r="N998" s="48">
        <f t="shared" si="73"/>
        <v>18000</v>
      </c>
      <c r="O998" s="45" t="s">
        <v>125</v>
      </c>
      <c r="P998" s="45" t="s">
        <v>126</v>
      </c>
    </row>
    <row r="999" spans="1:18">
      <c r="A999" s="17">
        <v>68</v>
      </c>
      <c r="C999" s="17"/>
      <c r="F999" s="17"/>
      <c r="G999" s="17" t="e">
        <f>+VLOOKUP(B999,EstructuraCostos!$B$5:$C$146,2)</f>
        <v>#N/A</v>
      </c>
      <c r="H999" s="58">
        <v>43576</v>
      </c>
      <c r="I999" s="17">
        <f>+WEEKNUM(H999,2)</f>
        <v>16</v>
      </c>
      <c r="J999" s="45" t="s">
        <v>287</v>
      </c>
      <c r="K999" s="294"/>
      <c r="L999" s="52">
        <v>800</v>
      </c>
      <c r="M999" s="46">
        <v>300</v>
      </c>
      <c r="N999" s="48">
        <f t="shared" si="73"/>
        <v>240000</v>
      </c>
      <c r="O999" s="45" t="s">
        <v>1238</v>
      </c>
      <c r="P999" s="45" t="s">
        <v>1173</v>
      </c>
    </row>
    <row r="1000" spans="1:18">
      <c r="A1000" s="17">
        <v>1</v>
      </c>
      <c r="B1000" s="135">
        <v>10101</v>
      </c>
      <c r="C1000" s="17">
        <f t="shared" si="71"/>
        <v>1</v>
      </c>
      <c r="D1000" s="14" t="str">
        <f>+VLOOKUP(C1000,EstructuraCostos!$A$5:$B$146,2)</f>
        <v>Levante_y_Ceba</v>
      </c>
      <c r="E1000" s="21">
        <f t="shared" si="70"/>
        <v>10100</v>
      </c>
      <c r="F1000" s="17" t="str">
        <f>+IF(C1000&gt;2,VLOOKUP(C1000,EstructuraCostos!$A$65:$B$170,2),VLOOKUP(E1000,EstructuraCostos!$A$5:$B$60,2))</f>
        <v>Manejo_de_Suelos_y_ Praderas1</v>
      </c>
      <c r="G1000" s="17" t="str">
        <f>+VLOOKUP(B1000,EstructuraCostos!$B$5:$C$146,2)</f>
        <v>Fumigacion Matamalezas</v>
      </c>
      <c r="H1000" s="58">
        <v>43577</v>
      </c>
      <c r="I1000" s="17">
        <f t="shared" si="72"/>
        <v>17</v>
      </c>
      <c r="J1000" s="84" t="s">
        <v>241</v>
      </c>
      <c r="K1000" s="143">
        <v>4736932</v>
      </c>
      <c r="L1000" s="52">
        <v>1</v>
      </c>
      <c r="M1000" s="46">
        <v>34000</v>
      </c>
      <c r="N1000" s="48">
        <f t="shared" si="73"/>
        <v>34000</v>
      </c>
      <c r="O1000" s="45" t="s">
        <v>176</v>
      </c>
      <c r="P1000" s="45" t="s">
        <v>1054</v>
      </c>
      <c r="Q1000" s="1" t="s">
        <v>130</v>
      </c>
      <c r="R1000" s="137" t="s">
        <v>131</v>
      </c>
    </row>
    <row r="1001" spans="1:18">
      <c r="A1001" s="17">
        <v>1</v>
      </c>
      <c r="B1001" s="135">
        <v>70107</v>
      </c>
      <c r="C1001" s="17">
        <f t="shared" si="71"/>
        <v>7</v>
      </c>
      <c r="D1001" s="14" t="str">
        <f>+VLOOKUP(C1001,EstructuraCostos!$A$5:$B$146,2)</f>
        <v>Laborales y Otros</v>
      </c>
      <c r="E1001" s="21">
        <f t="shared" si="70"/>
        <v>70107</v>
      </c>
      <c r="F1001" s="17" t="str">
        <f>+IF(C1001&gt;2,VLOOKUP(C1001,EstructuraCostos!$A$65:$B$170,2),VLOOKUP(E1001,EstructuraCostos!$A$5:$B$60,2))</f>
        <v>Laborales y Otros</v>
      </c>
      <c r="G1001" s="17" t="str">
        <f>+VLOOKUP(B1001,EstructuraCostos!$B$5:$C$146,2)</f>
        <v>Incapacidades-drogas</v>
      </c>
      <c r="H1001" s="58">
        <v>43577</v>
      </c>
      <c r="I1001" s="17">
        <f t="shared" si="72"/>
        <v>17</v>
      </c>
      <c r="J1001" s="84" t="s">
        <v>242</v>
      </c>
      <c r="K1001" s="83">
        <v>4335739</v>
      </c>
      <c r="L1001" s="52">
        <v>1</v>
      </c>
      <c r="M1001" s="46">
        <v>34000</v>
      </c>
      <c r="N1001" s="48">
        <f t="shared" si="73"/>
        <v>34000</v>
      </c>
      <c r="P1001" s="45" t="s">
        <v>158</v>
      </c>
    </row>
    <row r="1002" spans="1:18">
      <c r="A1002" s="17">
        <v>1</v>
      </c>
      <c r="B1002" s="135">
        <v>10501</v>
      </c>
      <c r="C1002" s="17">
        <f t="shared" si="71"/>
        <v>1</v>
      </c>
      <c r="D1002" s="14" t="str">
        <f>+VLOOKUP(C1002,EstructuraCostos!$A$5:$B$146,2)</f>
        <v>Levante_y_Ceba</v>
      </c>
      <c r="E1002" s="21">
        <f t="shared" si="70"/>
        <v>10500</v>
      </c>
      <c r="F1002" s="17" t="str">
        <f>+IF(C1002&gt;2,VLOOKUP(C1002,EstructuraCostos!$A$65:$B$170,2),VLOOKUP(E1002,EstructuraCostos!$A$5:$B$60,2))</f>
        <v>Movimiento_de_Ganado1</v>
      </c>
      <c r="G1002" s="17" t="str">
        <f>+VLOOKUP(B1002,EstructuraCostos!$B$5:$C$146,2)</f>
        <v>Manejo de Ganados</v>
      </c>
      <c r="H1002" s="58">
        <v>43577</v>
      </c>
      <c r="I1002" s="17">
        <f t="shared" si="72"/>
        <v>17</v>
      </c>
      <c r="J1002" s="45" t="s">
        <v>245</v>
      </c>
      <c r="K1002" s="51">
        <v>1023702269</v>
      </c>
      <c r="L1002" s="52">
        <v>1</v>
      </c>
      <c r="M1002" s="46">
        <v>38000</v>
      </c>
      <c r="N1002" s="48">
        <f t="shared" si="73"/>
        <v>38000</v>
      </c>
      <c r="O1002" s="45" t="s">
        <v>126</v>
      </c>
      <c r="P1002" s="45" t="s">
        <v>128</v>
      </c>
    </row>
    <row r="1003" spans="1:18">
      <c r="A1003" s="17">
        <v>1</v>
      </c>
      <c r="B1003" s="135">
        <v>10501</v>
      </c>
      <c r="C1003" s="17">
        <f t="shared" si="71"/>
        <v>1</v>
      </c>
      <c r="D1003" s="14" t="str">
        <f>+VLOOKUP(C1003,EstructuraCostos!$A$5:$B$146,2)</f>
        <v>Levante_y_Ceba</v>
      </c>
      <c r="E1003" s="21">
        <f t="shared" si="70"/>
        <v>10500</v>
      </c>
      <c r="F1003" s="17" t="str">
        <f>+IF(C1003&gt;2,VLOOKUP(C1003,EstructuraCostos!$A$65:$B$170,2),VLOOKUP(E1003,EstructuraCostos!$A$5:$B$60,2))</f>
        <v>Movimiento_de_Ganado1</v>
      </c>
      <c r="G1003" s="17" t="str">
        <f>+VLOOKUP(B1003,EstructuraCostos!$B$5:$C$146,2)</f>
        <v>Manejo de Ganados</v>
      </c>
      <c r="H1003" s="58">
        <v>43577</v>
      </c>
      <c r="I1003" s="17">
        <f t="shared" si="72"/>
        <v>17</v>
      </c>
      <c r="J1003" s="45" t="s">
        <v>417</v>
      </c>
      <c r="K1003" s="143">
        <v>1097720182</v>
      </c>
      <c r="L1003" s="52">
        <v>1</v>
      </c>
      <c r="M1003" s="46">
        <v>38000</v>
      </c>
      <c r="N1003" s="48">
        <f t="shared" si="73"/>
        <v>38000</v>
      </c>
      <c r="O1003" s="45" t="s">
        <v>125</v>
      </c>
      <c r="P1003" s="45" t="s">
        <v>128</v>
      </c>
    </row>
    <row r="1004" spans="1:18">
      <c r="A1004" s="17">
        <v>1</v>
      </c>
      <c r="B1004" s="135">
        <v>60104</v>
      </c>
      <c r="C1004" s="17">
        <f t="shared" si="71"/>
        <v>6</v>
      </c>
      <c r="D1004" s="14" t="str">
        <f>+VLOOKUP(C1004,EstructuraCostos!$A$5:$B$146,2)</f>
        <v>Equinos</v>
      </c>
      <c r="E1004" s="21">
        <f t="shared" si="70"/>
        <v>60104</v>
      </c>
      <c r="F1004" s="17" t="str">
        <f>+IF(C1004&gt;2,VLOOKUP(C1004,EstructuraCostos!$A$65:$B$170,2),VLOOKUP(E1004,EstructuraCostos!$A$5:$B$60,2))</f>
        <v>Equinos</v>
      </c>
      <c r="G1004" s="17" t="str">
        <f>+VLOOKUP(B1004,EstructuraCostos!$B$5:$C$146,2)</f>
        <v>Adiestramiento</v>
      </c>
      <c r="H1004" s="58">
        <v>43577</v>
      </c>
      <c r="I1004" s="17">
        <f t="shared" si="72"/>
        <v>17</v>
      </c>
      <c r="J1004" s="45" t="s">
        <v>749</v>
      </c>
      <c r="K1004" s="294">
        <v>1097726367</v>
      </c>
      <c r="L1004" s="52">
        <v>1</v>
      </c>
      <c r="M1004" s="46">
        <v>34000</v>
      </c>
      <c r="N1004" s="48">
        <f t="shared" si="73"/>
        <v>34000</v>
      </c>
      <c r="O1004" s="45" t="s">
        <v>896</v>
      </c>
      <c r="P1004" s="45" t="s">
        <v>751</v>
      </c>
    </row>
    <row r="1005" spans="1:18">
      <c r="A1005" s="17">
        <v>1</v>
      </c>
      <c r="B1005" s="135">
        <v>50103</v>
      </c>
      <c r="C1005" s="17">
        <f t="shared" si="71"/>
        <v>5</v>
      </c>
      <c r="D1005" s="14" t="str">
        <f>+VLOOKUP(C1005,EstructuraCostos!$A$5:$B$146,2)</f>
        <v>Generales</v>
      </c>
      <c r="E1005" s="21">
        <f t="shared" si="70"/>
        <v>50103</v>
      </c>
      <c r="F1005" s="17" t="str">
        <f>+IF(C1005&gt;2,VLOOKUP(C1005,EstructuraCostos!$A$65:$B$170,2),VLOOKUP(E1005,EstructuraCostos!$A$5:$B$60,2))</f>
        <v>Generales</v>
      </c>
      <c r="G1005" s="17" t="str">
        <f>+VLOOKUP(B1005,EstructuraCostos!$B$5:$C$146,2)</f>
        <v xml:space="preserve">Mantenimiento Cercos </v>
      </c>
      <c r="H1005" s="58">
        <v>43577</v>
      </c>
      <c r="I1005" s="17">
        <f t="shared" si="72"/>
        <v>17</v>
      </c>
      <c r="J1005" s="45" t="s">
        <v>791</v>
      </c>
      <c r="K1005" s="143">
        <v>78730185</v>
      </c>
      <c r="L1005" s="52">
        <v>1</v>
      </c>
      <c r="M1005" s="46">
        <v>34000</v>
      </c>
      <c r="N1005" s="48">
        <f t="shared" si="73"/>
        <v>34000</v>
      </c>
      <c r="O1005" s="45" t="s">
        <v>671</v>
      </c>
      <c r="P1005" s="45" t="s">
        <v>1055</v>
      </c>
    </row>
    <row r="1006" spans="1:18">
      <c r="A1006" s="17">
        <v>1</v>
      </c>
      <c r="B1006" s="135">
        <v>90101</v>
      </c>
      <c r="C1006" s="17">
        <f t="shared" si="71"/>
        <v>9</v>
      </c>
      <c r="D1006" s="14" t="str">
        <f>+VLOOKUP(C1006,EstructuraCostos!$A$5:$B$146,2)</f>
        <v>Hacienda</v>
      </c>
      <c r="E1006" s="21">
        <f t="shared" si="70"/>
        <v>90101</v>
      </c>
      <c r="F1006" s="17" t="str">
        <f>+IF(C1006&gt;2,VLOOKUP(C1006,EstructuraCostos!$A$65:$B$170,2),VLOOKUP(E1006,EstructuraCostos!$A$5:$B$60,2))</f>
        <v>Hacienda</v>
      </c>
      <c r="G1006" s="17" t="str">
        <f>+VLOOKUP(B1006,EstructuraCostos!$B$5:$C$146,2)</f>
        <v>Salarios</v>
      </c>
      <c r="H1006" s="58">
        <v>43577</v>
      </c>
      <c r="I1006" s="17">
        <f t="shared" si="72"/>
        <v>17</v>
      </c>
      <c r="J1006" s="45" t="s">
        <v>962</v>
      </c>
      <c r="K1006" s="143">
        <v>53893307</v>
      </c>
      <c r="L1006" s="52">
        <v>1.3</v>
      </c>
      <c r="M1006" s="46">
        <v>34000</v>
      </c>
      <c r="N1006" s="48">
        <v>44000</v>
      </c>
      <c r="O1006" s="45" t="s">
        <v>153</v>
      </c>
      <c r="P1006" s="45" t="s">
        <v>147</v>
      </c>
    </row>
    <row r="1007" spans="1:18">
      <c r="A1007" s="17">
        <v>1</v>
      </c>
      <c r="B1007" s="135">
        <v>50102</v>
      </c>
      <c r="C1007" s="17">
        <f t="shared" si="71"/>
        <v>5</v>
      </c>
      <c r="D1007" s="14" t="str">
        <f>+VLOOKUP(C1007,EstructuraCostos!$A$5:$B$146,2)</f>
        <v>Generales</v>
      </c>
      <c r="E1007" s="21">
        <f t="shared" si="70"/>
        <v>50102</v>
      </c>
      <c r="F1007" s="17" t="str">
        <f>+IF(C1007&gt;2,VLOOKUP(C1007,EstructuraCostos!$A$65:$B$170,2),VLOOKUP(E1007,EstructuraCostos!$A$5:$B$60,2))</f>
        <v>Generales</v>
      </c>
      <c r="G1007" s="17" t="str">
        <f>+VLOOKUP(B1007,EstructuraCostos!$B$5:$C$146,2)</f>
        <v>Mantenimiento otras casas y Cuarteles</v>
      </c>
      <c r="H1007" s="58">
        <v>43577</v>
      </c>
      <c r="I1007" s="17">
        <f t="shared" si="72"/>
        <v>17</v>
      </c>
      <c r="J1007" s="1" t="s">
        <v>1059</v>
      </c>
      <c r="K1007" s="143">
        <v>1007076126</v>
      </c>
      <c r="L1007" s="52">
        <v>1</v>
      </c>
      <c r="M1007" s="46">
        <v>34000</v>
      </c>
      <c r="N1007" s="48">
        <f t="shared" si="73"/>
        <v>34000</v>
      </c>
      <c r="O1007" s="45" t="s">
        <v>1056</v>
      </c>
      <c r="P1007" s="45" t="s">
        <v>1057</v>
      </c>
    </row>
    <row r="1008" spans="1:18">
      <c r="A1008" s="17">
        <v>1</v>
      </c>
      <c r="C1008" s="17">
        <f t="shared" si="71"/>
        <v>0</v>
      </c>
      <c r="D1008" s="14" t="e">
        <f>+VLOOKUP(C1008,EstructuraCostos!$A$5:$B$146,2)</f>
        <v>#N/A</v>
      </c>
      <c r="E1008" s="21">
        <f t="shared" si="70"/>
        <v>0</v>
      </c>
      <c r="F1008" s="17" t="e">
        <f>+IF(C1008&gt;2,VLOOKUP(C1008,EstructuraCostos!$A$65:$B$170,2),VLOOKUP(E1008,EstructuraCostos!$A$5:$B$60,2))</f>
        <v>#N/A</v>
      </c>
      <c r="G1008" s="17" t="e">
        <f>+VLOOKUP(B1008,EstructuraCostos!$B$5:$C$146,2)</f>
        <v>#N/A</v>
      </c>
      <c r="H1008" s="58">
        <v>43577</v>
      </c>
      <c r="I1008" s="17">
        <f t="shared" si="72"/>
        <v>17</v>
      </c>
      <c r="J1008" s="45" t="s">
        <v>435</v>
      </c>
      <c r="M1008" s="186" t="s">
        <v>124</v>
      </c>
      <c r="N1008" s="48"/>
    </row>
    <row r="1009" spans="1:18">
      <c r="A1009" s="17">
        <v>1</v>
      </c>
      <c r="C1009" s="17"/>
      <c r="F1009" s="17"/>
      <c r="G1009" s="17" t="e">
        <f>+VLOOKUP(B1009,EstructuraCostos!$B$5:$C$146,2)</f>
        <v>#N/A</v>
      </c>
      <c r="H1009" s="58">
        <v>43577</v>
      </c>
      <c r="I1009" s="17">
        <f>+WEEKNUM(H1009,2)</f>
        <v>17</v>
      </c>
      <c r="J1009" s="45" t="s">
        <v>287</v>
      </c>
      <c r="L1009" s="52">
        <v>502</v>
      </c>
      <c r="M1009" s="186" t="s">
        <v>1235</v>
      </c>
      <c r="N1009" s="48">
        <v>301000</v>
      </c>
      <c r="O1009" s="45" t="s">
        <v>1241</v>
      </c>
      <c r="P1009" s="1" t="s">
        <v>1173</v>
      </c>
    </row>
    <row r="1010" spans="1:18">
      <c r="A1010" s="17">
        <v>1</v>
      </c>
      <c r="C1010" s="17"/>
      <c r="F1010" s="17"/>
      <c r="G1010" s="17" t="e">
        <f>+VLOOKUP(B1010,EstructuraCostos!$B$5:$C$146,2)</f>
        <v>#N/A</v>
      </c>
      <c r="H1010" s="58">
        <v>43577</v>
      </c>
      <c r="I1010" s="17">
        <f>+WEEKNUM(H1010,2)</f>
        <v>17</v>
      </c>
      <c r="J1010" s="45" t="s">
        <v>287</v>
      </c>
      <c r="L1010" s="52">
        <v>550</v>
      </c>
      <c r="M1010" s="186" t="s">
        <v>1235</v>
      </c>
      <c r="N1010" s="48">
        <v>330000</v>
      </c>
      <c r="O1010" s="45" t="s">
        <v>1240</v>
      </c>
      <c r="P1010" s="1" t="s">
        <v>1173</v>
      </c>
    </row>
    <row r="1011" spans="1:18">
      <c r="A1011" s="17">
        <v>1</v>
      </c>
      <c r="C1011" s="17">
        <f t="shared" si="71"/>
        <v>0</v>
      </c>
      <c r="D1011" s="14" t="e">
        <f>+VLOOKUP(C1011,EstructuraCostos!$A$5:$B$146,2)</f>
        <v>#N/A</v>
      </c>
      <c r="E1011" s="21">
        <f t="shared" si="70"/>
        <v>0</v>
      </c>
      <c r="F1011" s="17" t="e">
        <f>+IF(C1011&gt;2,VLOOKUP(C1011,EstructuraCostos!$A$65:$B$170,2),VLOOKUP(E1011,EstructuraCostos!$A$5:$B$60,2))</f>
        <v>#N/A</v>
      </c>
      <c r="G1011" s="17" t="e">
        <f>+VLOOKUP(B1011,EstructuraCostos!$B$5:$C$146,2)</f>
        <v>#N/A</v>
      </c>
      <c r="H1011" s="58">
        <v>43577</v>
      </c>
      <c r="I1011" s="17">
        <f t="shared" si="72"/>
        <v>17</v>
      </c>
      <c r="J1011" s="45" t="s">
        <v>260</v>
      </c>
      <c r="M1011" s="186" t="s">
        <v>261</v>
      </c>
      <c r="N1011" s="48"/>
      <c r="O1011" s="45" t="s">
        <v>176</v>
      </c>
      <c r="P1011" s="45" t="s">
        <v>1054</v>
      </c>
      <c r="Q1011" s="1" t="s">
        <v>130</v>
      </c>
      <c r="R1011" s="137" t="s">
        <v>131</v>
      </c>
    </row>
    <row r="1012" spans="1:18">
      <c r="A1012" s="17">
        <v>1</v>
      </c>
      <c r="B1012" s="135">
        <v>10101</v>
      </c>
      <c r="C1012" s="17">
        <f t="shared" si="71"/>
        <v>1</v>
      </c>
      <c r="D1012" s="14" t="str">
        <f>+VLOOKUP(C1012,EstructuraCostos!$A$5:$B$146,2)</f>
        <v>Levante_y_Ceba</v>
      </c>
      <c r="E1012" s="21">
        <f t="shared" si="70"/>
        <v>10100</v>
      </c>
      <c r="F1012" s="17" t="str">
        <f>+IF(C1012&gt;2,VLOOKUP(C1012,EstructuraCostos!$A$65:$B$170,2),VLOOKUP(E1012,EstructuraCostos!$A$5:$B$60,2))</f>
        <v>Manejo_de_Suelos_y_ Praderas1</v>
      </c>
      <c r="G1012" s="17" t="str">
        <f>+VLOOKUP(B1012,EstructuraCostos!$B$5:$C$146,2)</f>
        <v>Fumigacion Matamalezas</v>
      </c>
      <c r="H1012" s="58">
        <v>43578</v>
      </c>
      <c r="I1012" s="17">
        <f t="shared" si="72"/>
        <v>17</v>
      </c>
      <c r="J1012" s="84" t="s">
        <v>241</v>
      </c>
      <c r="K1012" s="143">
        <v>4736932</v>
      </c>
      <c r="L1012" s="52">
        <v>1</v>
      </c>
      <c r="M1012" s="46">
        <v>34000</v>
      </c>
      <c r="N1012" s="48">
        <f t="shared" si="73"/>
        <v>34000</v>
      </c>
      <c r="O1012" s="45" t="s">
        <v>176</v>
      </c>
      <c r="P1012" s="45" t="s">
        <v>1063</v>
      </c>
      <c r="Q1012" s="1" t="s">
        <v>130</v>
      </c>
      <c r="R1012" s="137" t="s">
        <v>131</v>
      </c>
    </row>
    <row r="1013" spans="1:18">
      <c r="A1013" s="17">
        <v>1</v>
      </c>
      <c r="B1013" s="135">
        <v>10104</v>
      </c>
      <c r="C1013" s="17">
        <f t="shared" si="71"/>
        <v>1</v>
      </c>
      <c r="D1013" s="14" t="str">
        <f>+VLOOKUP(C1013,EstructuraCostos!$A$5:$B$146,2)</f>
        <v>Levante_y_Ceba</v>
      </c>
      <c r="E1013" s="21">
        <f t="shared" si="70"/>
        <v>10100</v>
      </c>
      <c r="F1013" s="17" t="str">
        <f>+IF(C1013&gt;2,VLOOKUP(C1013,EstructuraCostos!$A$65:$B$170,2),VLOOKUP(E1013,EstructuraCostos!$A$5:$B$60,2))</f>
        <v>Manejo_de_Suelos_y_ Praderas1</v>
      </c>
      <c r="G1013" s="17" t="str">
        <f>+VLOOKUP(B1013,EstructuraCostos!$B$5:$C$146,2)</f>
        <v>Fumigacion Herbicida</v>
      </c>
      <c r="H1013" s="58">
        <v>43578</v>
      </c>
      <c r="I1013" s="17">
        <f t="shared" si="72"/>
        <v>17</v>
      </c>
      <c r="J1013" s="84" t="s">
        <v>242</v>
      </c>
      <c r="K1013" s="83">
        <v>4335739</v>
      </c>
      <c r="L1013" s="52">
        <v>1</v>
      </c>
      <c r="M1013" s="46">
        <v>34000</v>
      </c>
      <c r="N1013" s="48">
        <f t="shared" si="73"/>
        <v>34000</v>
      </c>
      <c r="O1013" s="45" t="s">
        <v>714</v>
      </c>
      <c r="P1013" s="45" t="s">
        <v>1062</v>
      </c>
      <c r="Q1013" s="1" t="s">
        <v>132</v>
      </c>
      <c r="R1013" s="137" t="s">
        <v>702</v>
      </c>
    </row>
    <row r="1014" spans="1:18">
      <c r="A1014" s="17">
        <v>1</v>
      </c>
      <c r="B1014" s="135">
        <v>101501</v>
      </c>
      <c r="C1014" s="17">
        <f t="shared" si="71"/>
        <v>10</v>
      </c>
      <c r="D1014" s="14" t="str">
        <f>+VLOOKUP(C1014,EstructuraCostos!$A$5:$B$146,2)</f>
        <v>Hacienda</v>
      </c>
      <c r="E1014" s="21">
        <f t="shared" si="70"/>
        <v>101501</v>
      </c>
      <c r="F1014" s="17" t="str">
        <f>+IF(C1014&gt;2,VLOOKUP(C1014,EstructuraCostos!$A$65:$B$170,2),VLOOKUP(E1014,EstructuraCostos!$A$5:$B$60,2))</f>
        <v>Hacienda</v>
      </c>
      <c r="G1014" s="17" t="str">
        <f>+VLOOKUP(B1014,EstructuraCostos!$B$5:$C$146,2)</f>
        <v>Mejoras</v>
      </c>
      <c r="H1014" s="58">
        <v>43578</v>
      </c>
      <c r="I1014" s="17">
        <f t="shared" si="72"/>
        <v>17</v>
      </c>
      <c r="J1014" s="45" t="s">
        <v>245</v>
      </c>
      <c r="K1014" s="51">
        <v>1023702269</v>
      </c>
      <c r="L1014" s="52">
        <v>1</v>
      </c>
      <c r="M1014" s="46">
        <v>38000</v>
      </c>
      <c r="N1014" s="48">
        <f t="shared" si="73"/>
        <v>38000</v>
      </c>
      <c r="O1014" s="45" t="s">
        <v>139</v>
      </c>
      <c r="P1014" s="45" t="s">
        <v>128</v>
      </c>
    </row>
    <row r="1015" spans="1:18">
      <c r="A1015" s="17">
        <v>1</v>
      </c>
      <c r="B1015" s="135">
        <v>10501</v>
      </c>
      <c r="C1015" s="17">
        <f t="shared" si="71"/>
        <v>1</v>
      </c>
      <c r="D1015" s="14" t="str">
        <f>+VLOOKUP(C1015,EstructuraCostos!$A$5:$B$146,2)</f>
        <v>Levante_y_Ceba</v>
      </c>
      <c r="E1015" s="21">
        <f t="shared" si="70"/>
        <v>10500</v>
      </c>
      <c r="F1015" s="17" t="str">
        <f>+IF(C1015&gt;2,VLOOKUP(C1015,EstructuraCostos!$A$65:$B$170,2),VLOOKUP(E1015,EstructuraCostos!$A$5:$B$60,2))</f>
        <v>Movimiento_de_Ganado1</v>
      </c>
      <c r="G1015" s="17" t="str">
        <f>+VLOOKUP(B1015,EstructuraCostos!$B$5:$C$146,2)</f>
        <v>Manejo de Ganados</v>
      </c>
      <c r="H1015" s="58">
        <v>43578</v>
      </c>
      <c r="I1015" s="17">
        <f t="shared" si="72"/>
        <v>17</v>
      </c>
      <c r="J1015" s="45" t="s">
        <v>417</v>
      </c>
      <c r="K1015" s="143">
        <v>1097720182</v>
      </c>
      <c r="L1015" s="52">
        <v>1</v>
      </c>
      <c r="M1015" s="46">
        <v>38000</v>
      </c>
      <c r="N1015" s="48">
        <f t="shared" si="73"/>
        <v>38000</v>
      </c>
      <c r="O1015" s="45" t="s">
        <v>125</v>
      </c>
      <c r="P1015" s="45" t="s">
        <v>128</v>
      </c>
    </row>
    <row r="1016" spans="1:18">
      <c r="A1016" s="17">
        <v>1</v>
      </c>
      <c r="B1016" s="135">
        <v>10501</v>
      </c>
      <c r="C1016" s="17">
        <f t="shared" si="71"/>
        <v>1</v>
      </c>
      <c r="D1016" s="14" t="str">
        <f>+VLOOKUP(C1016,EstructuraCostos!$A$5:$B$146,2)</f>
        <v>Levante_y_Ceba</v>
      </c>
      <c r="E1016" s="21">
        <f t="shared" si="70"/>
        <v>10500</v>
      </c>
      <c r="F1016" s="17" t="str">
        <f>+IF(C1016&gt;2,VLOOKUP(C1016,EstructuraCostos!$A$65:$B$170,2),VLOOKUP(E1016,EstructuraCostos!$A$5:$B$60,2))</f>
        <v>Movimiento_de_Ganado1</v>
      </c>
      <c r="G1016" s="17" t="str">
        <f>+VLOOKUP(B1016,EstructuraCostos!$B$5:$C$146,2)</f>
        <v>Manejo de Ganados</v>
      </c>
      <c r="H1016" s="58">
        <v>43578</v>
      </c>
      <c r="I1016" s="17">
        <f t="shared" si="72"/>
        <v>17</v>
      </c>
      <c r="J1016" s="45" t="s">
        <v>749</v>
      </c>
      <c r="K1016" s="294">
        <v>1097726367</v>
      </c>
      <c r="L1016" s="52">
        <v>1</v>
      </c>
      <c r="M1016" s="46">
        <v>34000</v>
      </c>
      <c r="N1016" s="48">
        <f t="shared" si="73"/>
        <v>34000</v>
      </c>
      <c r="O1016" s="45" t="s">
        <v>139</v>
      </c>
      <c r="P1016" s="45" t="s">
        <v>128</v>
      </c>
    </row>
    <row r="1017" spans="1:18">
      <c r="A1017" s="17">
        <v>1</v>
      </c>
      <c r="B1017" s="135">
        <v>50103</v>
      </c>
      <c r="C1017" s="17">
        <f t="shared" si="71"/>
        <v>5</v>
      </c>
      <c r="D1017" s="14" t="str">
        <f>+VLOOKUP(C1017,EstructuraCostos!$A$5:$B$146,2)</f>
        <v>Generales</v>
      </c>
      <c r="E1017" s="21">
        <f t="shared" si="70"/>
        <v>50103</v>
      </c>
      <c r="F1017" s="17" t="str">
        <f>+IF(C1017&gt;2,VLOOKUP(C1017,EstructuraCostos!$A$65:$B$170,2),VLOOKUP(E1017,EstructuraCostos!$A$5:$B$60,2))</f>
        <v>Generales</v>
      </c>
      <c r="G1017" s="17" t="str">
        <f>+VLOOKUP(B1017,EstructuraCostos!$B$5:$C$146,2)</f>
        <v xml:space="preserve">Mantenimiento Cercos </v>
      </c>
      <c r="H1017" s="58">
        <v>43578</v>
      </c>
      <c r="I1017" s="17">
        <f t="shared" si="72"/>
        <v>17</v>
      </c>
      <c r="J1017" s="45" t="s">
        <v>791</v>
      </c>
      <c r="K1017" s="143">
        <v>78730185</v>
      </c>
      <c r="L1017" s="52">
        <v>1</v>
      </c>
      <c r="M1017" s="46">
        <v>34000</v>
      </c>
      <c r="N1017" s="48">
        <f t="shared" si="73"/>
        <v>34000</v>
      </c>
      <c r="O1017" s="45" t="s">
        <v>671</v>
      </c>
      <c r="P1017" s="45" t="s">
        <v>1055</v>
      </c>
    </row>
    <row r="1018" spans="1:18">
      <c r="A1018" s="17">
        <v>1</v>
      </c>
      <c r="B1018" s="135">
        <v>90101</v>
      </c>
      <c r="C1018" s="17">
        <f t="shared" si="71"/>
        <v>9</v>
      </c>
      <c r="D1018" s="14" t="str">
        <f>+VLOOKUP(C1018,EstructuraCostos!$A$5:$B$146,2)</f>
        <v>Hacienda</v>
      </c>
      <c r="E1018" s="21">
        <f t="shared" si="70"/>
        <v>90101</v>
      </c>
      <c r="F1018" s="17" t="str">
        <f>+IF(C1018&gt;2,VLOOKUP(C1018,EstructuraCostos!$A$65:$B$170,2),VLOOKUP(E1018,EstructuraCostos!$A$5:$B$60,2))</f>
        <v>Hacienda</v>
      </c>
      <c r="G1018" s="17" t="str">
        <f>+VLOOKUP(B1018,EstructuraCostos!$B$5:$C$146,2)</f>
        <v>Salarios</v>
      </c>
      <c r="H1018" s="58">
        <v>43578</v>
      </c>
      <c r="I1018" s="17">
        <f t="shared" si="72"/>
        <v>17</v>
      </c>
      <c r="J1018" s="45" t="s">
        <v>962</v>
      </c>
      <c r="K1018" s="143">
        <v>53893307</v>
      </c>
      <c r="L1018" s="52">
        <v>1.3</v>
      </c>
      <c r="M1018" s="46">
        <v>34000</v>
      </c>
      <c r="N1018" s="48">
        <v>44000</v>
      </c>
      <c r="O1018" s="45" t="s">
        <v>153</v>
      </c>
      <c r="P1018" s="45" t="s">
        <v>147</v>
      </c>
    </row>
    <row r="1019" spans="1:18">
      <c r="A1019" s="17">
        <v>1</v>
      </c>
      <c r="C1019" s="17">
        <f t="shared" si="71"/>
        <v>0</v>
      </c>
      <c r="D1019" s="14" t="e">
        <f>+VLOOKUP(C1019,EstructuraCostos!$A$5:$B$146,2)</f>
        <v>#N/A</v>
      </c>
      <c r="E1019" s="21">
        <f t="shared" si="70"/>
        <v>0</v>
      </c>
      <c r="F1019" s="17" t="e">
        <f>+IF(C1019&gt;2,VLOOKUP(C1019,EstructuraCostos!$A$65:$B$170,2),VLOOKUP(E1019,EstructuraCostos!$A$5:$B$60,2))</f>
        <v>#N/A</v>
      </c>
      <c r="G1019" s="17" t="e">
        <f>+VLOOKUP(B1019,EstructuraCostos!$B$5:$C$146,2)</f>
        <v>#N/A</v>
      </c>
      <c r="H1019" s="58">
        <v>43578</v>
      </c>
      <c r="I1019" s="17">
        <f t="shared" si="72"/>
        <v>17</v>
      </c>
      <c r="J1019" s="1" t="s">
        <v>297</v>
      </c>
      <c r="K1019" s="83"/>
      <c r="L1019" s="52">
        <v>2</v>
      </c>
      <c r="M1019" s="186" t="s">
        <v>278</v>
      </c>
      <c r="N1019" s="48"/>
      <c r="P1019" s="45" t="s">
        <v>1058</v>
      </c>
    </row>
    <row r="1020" spans="1:18">
      <c r="A1020" s="17">
        <v>1</v>
      </c>
      <c r="C1020" s="17">
        <f t="shared" si="71"/>
        <v>0</v>
      </c>
      <c r="D1020" s="14" t="e">
        <f>+VLOOKUP(C1020,EstructuraCostos!$A$5:$B$146,2)</f>
        <v>#N/A</v>
      </c>
      <c r="E1020" s="21">
        <f t="shared" si="70"/>
        <v>0</v>
      </c>
      <c r="F1020" s="17" t="e">
        <f>+IF(C1020&gt;2,VLOOKUP(C1020,EstructuraCostos!$A$65:$B$170,2),VLOOKUP(E1020,EstructuraCostos!$A$5:$B$60,2))</f>
        <v>#N/A</v>
      </c>
      <c r="G1020" s="17" t="e">
        <f>+VLOOKUP(B1020,EstructuraCostos!$B$5:$C$146,2)</f>
        <v>#N/A</v>
      </c>
      <c r="H1020" s="58">
        <v>43578</v>
      </c>
      <c r="I1020" s="17">
        <f t="shared" si="72"/>
        <v>17</v>
      </c>
      <c r="J1020" s="45" t="s">
        <v>435</v>
      </c>
      <c r="L1020" s="52">
        <v>6</v>
      </c>
      <c r="M1020" s="186" t="s">
        <v>124</v>
      </c>
      <c r="N1020" s="48"/>
      <c r="P1020" s="45" t="s">
        <v>227</v>
      </c>
    </row>
    <row r="1021" spans="1:18">
      <c r="A1021" s="17">
        <v>1</v>
      </c>
      <c r="C1021" s="17"/>
      <c r="F1021" s="17"/>
      <c r="G1021" s="17"/>
      <c r="H1021" s="58">
        <v>43578</v>
      </c>
      <c r="I1021" s="17">
        <f>+WEEKNUM(H1021,2)</f>
        <v>17</v>
      </c>
      <c r="J1021" s="45" t="s">
        <v>298</v>
      </c>
      <c r="L1021" s="52">
        <v>34</v>
      </c>
      <c r="M1021" s="186" t="s">
        <v>1060</v>
      </c>
      <c r="N1021" s="48"/>
      <c r="O1021" s="45" t="s">
        <v>1061</v>
      </c>
      <c r="P1021" s="45" t="s">
        <v>354</v>
      </c>
    </row>
    <row r="1022" spans="1:18">
      <c r="A1022" s="17">
        <v>1</v>
      </c>
      <c r="C1022" s="17">
        <f t="shared" si="71"/>
        <v>0</v>
      </c>
      <c r="D1022" s="14" t="e">
        <f>+VLOOKUP(C1022,EstructuraCostos!$A$5:$B$146,2)</f>
        <v>#N/A</v>
      </c>
      <c r="E1022" s="21">
        <f t="shared" si="70"/>
        <v>0</v>
      </c>
      <c r="F1022" s="17" t="e">
        <f>+IF(C1022&gt;2,VLOOKUP(C1022,EstructuraCostos!$A$65:$B$170,2),VLOOKUP(E1022,EstructuraCostos!$A$5:$B$60,2))</f>
        <v>#N/A</v>
      </c>
      <c r="G1022" s="17" t="e">
        <f>+VLOOKUP(B1022,EstructuraCostos!$B$5:$C$146,2)</f>
        <v>#N/A</v>
      </c>
      <c r="H1022" s="58">
        <v>43578</v>
      </c>
      <c r="I1022" s="17">
        <f t="shared" si="72"/>
        <v>17</v>
      </c>
      <c r="J1022" s="45" t="s">
        <v>260</v>
      </c>
      <c r="L1022" s="52">
        <v>800</v>
      </c>
      <c r="M1022" s="186" t="s">
        <v>261</v>
      </c>
      <c r="N1022" s="48"/>
      <c r="O1022" s="45" t="s">
        <v>176</v>
      </c>
      <c r="P1022" s="45" t="s">
        <v>1063</v>
      </c>
      <c r="Q1022" s="1" t="s">
        <v>130</v>
      </c>
      <c r="R1022" s="137" t="s">
        <v>131</v>
      </c>
    </row>
    <row r="1023" spans="1:18">
      <c r="A1023" s="17">
        <v>1</v>
      </c>
      <c r="C1023" s="17">
        <f t="shared" si="71"/>
        <v>0</v>
      </c>
      <c r="D1023" s="14" t="e">
        <f>+VLOOKUP(C1023,EstructuraCostos!$A$5:$B$146,2)</f>
        <v>#N/A</v>
      </c>
      <c r="E1023" s="21">
        <f t="shared" si="70"/>
        <v>0</v>
      </c>
      <c r="F1023" s="17" t="e">
        <f>+IF(C1023&gt;2,VLOOKUP(C1023,EstructuraCostos!$A$65:$B$170,2),VLOOKUP(E1023,EstructuraCostos!$A$5:$B$60,2))</f>
        <v>#N/A</v>
      </c>
      <c r="G1023" s="17" t="e">
        <f>+VLOOKUP(B1023,EstructuraCostos!$B$5:$C$146,2)</f>
        <v>#N/A</v>
      </c>
      <c r="H1023" s="58">
        <v>43578</v>
      </c>
      <c r="I1023" s="17">
        <f t="shared" si="72"/>
        <v>17</v>
      </c>
      <c r="J1023" s="45" t="s">
        <v>260</v>
      </c>
      <c r="M1023" s="186" t="s">
        <v>261</v>
      </c>
      <c r="N1023" s="48"/>
      <c r="O1023" s="45" t="s">
        <v>714</v>
      </c>
      <c r="P1023" s="45" t="s">
        <v>1062</v>
      </c>
      <c r="Q1023" s="1" t="s">
        <v>132</v>
      </c>
      <c r="R1023" s="137" t="s">
        <v>702</v>
      </c>
    </row>
    <row r="1024" spans="1:18">
      <c r="A1024" s="17">
        <v>1</v>
      </c>
      <c r="B1024" s="135">
        <v>10101</v>
      </c>
      <c r="C1024" s="17">
        <f t="shared" si="71"/>
        <v>1</v>
      </c>
      <c r="D1024" s="14" t="str">
        <f>+VLOOKUP(C1024,EstructuraCostos!$A$5:$B$146,2)</f>
        <v>Levante_y_Ceba</v>
      </c>
      <c r="E1024" s="21">
        <f t="shared" si="70"/>
        <v>10100</v>
      </c>
      <c r="F1024" s="17" t="str">
        <f>+IF(C1024&gt;2,VLOOKUP(C1024,EstructuraCostos!$A$65:$B$170,2),VLOOKUP(E1024,EstructuraCostos!$A$5:$B$60,2))</f>
        <v>Manejo_de_Suelos_y_ Praderas1</v>
      </c>
      <c r="G1024" s="17" t="str">
        <f>+VLOOKUP(B1024,EstructuraCostos!$B$5:$C$146,2)</f>
        <v>Fumigacion Matamalezas</v>
      </c>
      <c r="H1024" s="58">
        <v>43579</v>
      </c>
      <c r="I1024" s="17">
        <f t="shared" si="72"/>
        <v>17</v>
      </c>
      <c r="J1024" s="84" t="s">
        <v>241</v>
      </c>
      <c r="K1024" s="143">
        <v>4736932</v>
      </c>
      <c r="L1024" s="52">
        <v>1</v>
      </c>
      <c r="M1024" s="46">
        <v>34000</v>
      </c>
      <c r="N1024" s="48">
        <f t="shared" si="73"/>
        <v>34000</v>
      </c>
      <c r="O1024" s="45" t="s">
        <v>176</v>
      </c>
      <c r="P1024" s="45" t="s">
        <v>1065</v>
      </c>
      <c r="Q1024" s="1" t="s">
        <v>130</v>
      </c>
      <c r="R1024" s="137" t="s">
        <v>131</v>
      </c>
    </row>
    <row r="1025" spans="1:18">
      <c r="A1025" s="17">
        <v>1</v>
      </c>
      <c r="B1025" s="135">
        <v>10104</v>
      </c>
      <c r="C1025" s="17">
        <f t="shared" si="71"/>
        <v>1</v>
      </c>
      <c r="D1025" s="14" t="str">
        <f>+VLOOKUP(C1025,EstructuraCostos!$A$5:$B$146,2)</f>
        <v>Levante_y_Ceba</v>
      </c>
      <c r="E1025" s="21">
        <f t="shared" si="70"/>
        <v>10100</v>
      </c>
      <c r="F1025" s="17" t="str">
        <f>+IF(C1025&gt;2,VLOOKUP(C1025,EstructuraCostos!$A$65:$B$170,2),VLOOKUP(E1025,EstructuraCostos!$A$5:$B$60,2))</f>
        <v>Manejo_de_Suelos_y_ Praderas1</v>
      </c>
      <c r="G1025" s="17" t="str">
        <f>+VLOOKUP(B1025,EstructuraCostos!$B$5:$C$146,2)</f>
        <v>Fumigacion Herbicida</v>
      </c>
      <c r="H1025" s="58">
        <v>43579</v>
      </c>
      <c r="I1025" s="17">
        <f t="shared" si="72"/>
        <v>17</v>
      </c>
      <c r="J1025" s="84" t="s">
        <v>242</v>
      </c>
      <c r="K1025" s="83">
        <v>4335739</v>
      </c>
      <c r="L1025" s="52">
        <v>1</v>
      </c>
      <c r="M1025" s="46">
        <v>34000</v>
      </c>
      <c r="N1025" s="48">
        <f t="shared" si="73"/>
        <v>34000</v>
      </c>
      <c r="O1025" s="45" t="s">
        <v>714</v>
      </c>
      <c r="P1025" s="45" t="s">
        <v>1068</v>
      </c>
      <c r="Q1025" s="1" t="s">
        <v>132</v>
      </c>
      <c r="R1025" s="137" t="s">
        <v>702</v>
      </c>
    </row>
    <row r="1026" spans="1:18">
      <c r="A1026" s="17">
        <v>1</v>
      </c>
      <c r="B1026" s="135">
        <v>10501</v>
      </c>
      <c r="C1026" s="17">
        <f t="shared" si="71"/>
        <v>1</v>
      </c>
      <c r="D1026" s="14" t="str">
        <f>+VLOOKUP(C1026,EstructuraCostos!$A$5:$B$146,2)</f>
        <v>Levante_y_Ceba</v>
      </c>
      <c r="E1026" s="21">
        <f t="shared" si="70"/>
        <v>10500</v>
      </c>
      <c r="F1026" s="17" t="str">
        <f>+IF(C1026&gt;2,VLOOKUP(C1026,EstructuraCostos!$A$65:$B$170,2),VLOOKUP(E1026,EstructuraCostos!$A$5:$B$60,2))</f>
        <v>Movimiento_de_Ganado1</v>
      </c>
      <c r="G1026" s="17" t="str">
        <f>+VLOOKUP(B1026,EstructuraCostos!$B$5:$C$146,2)</f>
        <v>Manejo de Ganados</v>
      </c>
      <c r="H1026" s="58">
        <v>43579</v>
      </c>
      <c r="I1026" s="17">
        <f t="shared" si="72"/>
        <v>17</v>
      </c>
      <c r="J1026" s="45" t="s">
        <v>245</v>
      </c>
      <c r="K1026" s="51">
        <v>1023702269</v>
      </c>
      <c r="L1026" s="52">
        <v>1</v>
      </c>
      <c r="M1026" s="46">
        <v>38000</v>
      </c>
      <c r="N1026" s="48">
        <f t="shared" si="73"/>
        <v>38000</v>
      </c>
      <c r="O1026" s="45" t="s">
        <v>139</v>
      </c>
      <c r="P1026" s="45" t="s">
        <v>128</v>
      </c>
    </row>
    <row r="1027" spans="1:18">
      <c r="A1027" s="17">
        <v>1</v>
      </c>
      <c r="B1027" s="135">
        <v>10501</v>
      </c>
      <c r="C1027" s="17">
        <f t="shared" si="71"/>
        <v>1</v>
      </c>
      <c r="D1027" s="14" t="str">
        <f>+VLOOKUP(C1027,EstructuraCostos!$A$5:$B$146,2)</f>
        <v>Levante_y_Ceba</v>
      </c>
      <c r="E1027" s="21">
        <f t="shared" si="70"/>
        <v>10500</v>
      </c>
      <c r="F1027" s="17" t="str">
        <f>+IF(C1027&gt;2,VLOOKUP(C1027,EstructuraCostos!$A$65:$B$170,2),VLOOKUP(E1027,EstructuraCostos!$A$5:$B$60,2))</f>
        <v>Movimiento_de_Ganado1</v>
      </c>
      <c r="G1027" s="17" t="str">
        <f>+VLOOKUP(B1027,EstructuraCostos!$B$5:$C$146,2)</f>
        <v>Manejo de Ganados</v>
      </c>
      <c r="H1027" s="58">
        <v>43579</v>
      </c>
      <c r="I1027" s="17">
        <f t="shared" si="72"/>
        <v>17</v>
      </c>
      <c r="J1027" s="45" t="s">
        <v>417</v>
      </c>
      <c r="K1027" s="143">
        <v>1097720182</v>
      </c>
      <c r="L1027" s="52">
        <v>1</v>
      </c>
      <c r="M1027" s="46">
        <v>38000</v>
      </c>
      <c r="N1027" s="48">
        <f t="shared" si="73"/>
        <v>38000</v>
      </c>
      <c r="O1027" s="45" t="s">
        <v>125</v>
      </c>
      <c r="P1027" s="45" t="s">
        <v>128</v>
      </c>
    </row>
    <row r="1028" spans="1:18">
      <c r="A1028" s="17">
        <v>1</v>
      </c>
      <c r="B1028" s="135">
        <v>60104</v>
      </c>
      <c r="C1028" s="17">
        <f t="shared" si="71"/>
        <v>6</v>
      </c>
      <c r="D1028" s="14" t="str">
        <f>+VLOOKUP(C1028,EstructuraCostos!$A$5:$B$146,2)</f>
        <v>Equinos</v>
      </c>
      <c r="E1028" s="21">
        <f t="shared" si="70"/>
        <v>60104</v>
      </c>
      <c r="F1028" s="17" t="str">
        <f>+IF(C1028&gt;2,VLOOKUP(C1028,EstructuraCostos!$A$65:$B$170,2),VLOOKUP(E1028,EstructuraCostos!$A$5:$B$60,2))</f>
        <v>Equinos</v>
      </c>
      <c r="G1028" s="17" t="str">
        <f>+VLOOKUP(B1028,EstructuraCostos!$B$5:$C$146,2)</f>
        <v>Adiestramiento</v>
      </c>
      <c r="H1028" s="58">
        <v>43579</v>
      </c>
      <c r="I1028" s="17">
        <f t="shared" si="72"/>
        <v>17</v>
      </c>
      <c r="J1028" s="45" t="s">
        <v>749</v>
      </c>
      <c r="K1028" s="294">
        <v>1097726367</v>
      </c>
      <c r="L1028" s="52">
        <v>1</v>
      </c>
      <c r="M1028" s="46">
        <v>34000</v>
      </c>
      <c r="N1028" s="48">
        <f t="shared" si="73"/>
        <v>34000</v>
      </c>
      <c r="O1028" s="45" t="s">
        <v>139</v>
      </c>
      <c r="P1028" s="45" t="s">
        <v>751</v>
      </c>
    </row>
    <row r="1029" spans="1:18">
      <c r="A1029" s="17">
        <v>1</v>
      </c>
      <c r="B1029" s="135">
        <v>50103</v>
      </c>
      <c r="C1029" s="17">
        <f t="shared" si="71"/>
        <v>5</v>
      </c>
      <c r="D1029" s="14" t="str">
        <f>+VLOOKUP(C1029,EstructuraCostos!$A$5:$B$146,2)</f>
        <v>Generales</v>
      </c>
      <c r="E1029" s="21">
        <f t="shared" si="70"/>
        <v>50103</v>
      </c>
      <c r="F1029" s="17" t="str">
        <f>+IF(C1029&gt;2,VLOOKUP(C1029,EstructuraCostos!$A$65:$B$170,2),VLOOKUP(E1029,EstructuraCostos!$A$5:$B$60,2))</f>
        <v>Generales</v>
      </c>
      <c r="G1029" s="17" t="str">
        <f>+VLOOKUP(B1029,EstructuraCostos!$B$5:$C$146,2)</f>
        <v xml:space="preserve">Mantenimiento Cercos </v>
      </c>
      <c r="H1029" s="58">
        <v>43579</v>
      </c>
      <c r="I1029" s="17">
        <f t="shared" si="72"/>
        <v>17</v>
      </c>
      <c r="J1029" s="45" t="s">
        <v>791</v>
      </c>
      <c r="K1029" s="143">
        <v>78730185</v>
      </c>
      <c r="L1029" s="52">
        <v>1</v>
      </c>
      <c r="M1029" s="46">
        <v>34000</v>
      </c>
      <c r="N1029" s="48">
        <f t="shared" si="73"/>
        <v>34000</v>
      </c>
      <c r="O1029" s="45" t="s">
        <v>671</v>
      </c>
      <c r="P1029" s="45" t="s">
        <v>1055</v>
      </c>
    </row>
    <row r="1030" spans="1:18">
      <c r="A1030" s="17">
        <v>1</v>
      </c>
      <c r="B1030" s="135">
        <v>90101</v>
      </c>
      <c r="C1030" s="17">
        <f t="shared" si="71"/>
        <v>9</v>
      </c>
      <c r="D1030" s="14" t="str">
        <f>+VLOOKUP(C1030,EstructuraCostos!$A$5:$B$146,2)</f>
        <v>Hacienda</v>
      </c>
      <c r="E1030" s="21">
        <f t="shared" si="70"/>
        <v>90101</v>
      </c>
      <c r="F1030" s="17" t="str">
        <f>+IF(C1030&gt;2,VLOOKUP(C1030,EstructuraCostos!$A$65:$B$170,2),VLOOKUP(E1030,EstructuraCostos!$A$5:$B$60,2))</f>
        <v>Hacienda</v>
      </c>
      <c r="G1030" s="17" t="str">
        <f>+VLOOKUP(B1030,EstructuraCostos!$B$5:$C$146,2)</f>
        <v>Salarios</v>
      </c>
      <c r="H1030" s="58">
        <v>43579</v>
      </c>
      <c r="I1030" s="17">
        <f t="shared" si="72"/>
        <v>17</v>
      </c>
      <c r="J1030" s="45" t="s">
        <v>962</v>
      </c>
      <c r="K1030" s="143">
        <v>53893307</v>
      </c>
      <c r="L1030" s="52">
        <v>1.3</v>
      </c>
      <c r="M1030" s="46">
        <v>34000</v>
      </c>
      <c r="N1030" s="48">
        <v>44000</v>
      </c>
      <c r="O1030" s="45" t="s">
        <v>153</v>
      </c>
      <c r="P1030" s="45" t="s">
        <v>147</v>
      </c>
    </row>
    <row r="1031" spans="1:18">
      <c r="A1031" s="17">
        <v>1</v>
      </c>
      <c r="B1031" s="135">
        <v>10104</v>
      </c>
      <c r="C1031" s="17">
        <f t="shared" si="71"/>
        <v>1</v>
      </c>
      <c r="D1031" s="14" t="str">
        <f>+VLOOKUP(C1031,EstructuraCostos!$A$5:$B$146,2)</f>
        <v>Levante_y_Ceba</v>
      </c>
      <c r="E1031" s="21">
        <f t="shared" si="70"/>
        <v>10100</v>
      </c>
      <c r="F1031" s="17" t="str">
        <f>+IF(C1031&gt;2,VLOOKUP(C1031,EstructuraCostos!$A$65:$B$170,2),VLOOKUP(E1031,EstructuraCostos!$A$5:$B$60,2))</f>
        <v>Manejo_de_Suelos_y_ Praderas1</v>
      </c>
      <c r="G1031" s="17" t="str">
        <f>+VLOOKUP(B1031,EstructuraCostos!$B$5:$C$146,2)</f>
        <v>Fumigacion Herbicida</v>
      </c>
      <c r="H1031" s="58">
        <v>43579</v>
      </c>
      <c r="I1031" s="17">
        <f t="shared" si="72"/>
        <v>17</v>
      </c>
      <c r="J1031" s="1" t="s">
        <v>1064</v>
      </c>
      <c r="K1031" s="143">
        <v>1003290526</v>
      </c>
      <c r="L1031" s="52">
        <v>1</v>
      </c>
      <c r="M1031" s="46">
        <v>34000</v>
      </c>
      <c r="N1031" s="48">
        <f t="shared" si="73"/>
        <v>34000</v>
      </c>
      <c r="O1031" s="45" t="s">
        <v>714</v>
      </c>
      <c r="P1031" s="45" t="s">
        <v>1068</v>
      </c>
      <c r="Q1031" s="1" t="s">
        <v>132</v>
      </c>
      <c r="R1031" s="137" t="s">
        <v>702</v>
      </c>
    </row>
    <row r="1032" spans="1:18">
      <c r="A1032" s="17">
        <v>1</v>
      </c>
      <c r="C1032" s="17"/>
      <c r="F1032" s="17"/>
      <c r="G1032" s="17"/>
      <c r="H1032" s="58">
        <v>43579</v>
      </c>
      <c r="I1032" s="17">
        <f>+WEEKNUM(H1032,2)</f>
        <v>17</v>
      </c>
      <c r="J1032" s="1" t="s">
        <v>434</v>
      </c>
      <c r="K1032" s="143"/>
      <c r="L1032" s="52">
        <v>130</v>
      </c>
      <c r="M1032" s="46">
        <v>375</v>
      </c>
      <c r="N1032" s="48">
        <f t="shared" si="73"/>
        <v>48750</v>
      </c>
      <c r="O1032" s="45" t="s">
        <v>1242</v>
      </c>
      <c r="P1032" s="45" t="s">
        <v>1173</v>
      </c>
    </row>
    <row r="1033" spans="1:18">
      <c r="A1033" s="17">
        <v>1</v>
      </c>
      <c r="C1033" s="17">
        <f t="shared" si="71"/>
        <v>0</v>
      </c>
      <c r="D1033" s="14" t="e">
        <f>+VLOOKUP(C1033,EstructuraCostos!$A$5:$B$146,2)</f>
        <v>#N/A</v>
      </c>
      <c r="E1033" s="21">
        <f t="shared" si="70"/>
        <v>0</v>
      </c>
      <c r="F1033" s="17" t="e">
        <f>+IF(C1033&gt;2,VLOOKUP(C1033,EstructuraCostos!$A$65:$B$170,2),VLOOKUP(E1033,EstructuraCostos!$A$5:$B$60,2))</f>
        <v>#N/A</v>
      </c>
      <c r="G1033" s="17" t="e">
        <f>+VLOOKUP(B1033,EstructuraCostos!$B$5:$C$146,2)</f>
        <v>#N/A</v>
      </c>
      <c r="H1033" s="58">
        <v>43579</v>
      </c>
      <c r="I1033" s="17">
        <f t="shared" si="72"/>
        <v>17</v>
      </c>
      <c r="J1033" s="45" t="s">
        <v>260</v>
      </c>
      <c r="M1033" s="186" t="s">
        <v>261</v>
      </c>
      <c r="N1033" s="48"/>
      <c r="O1033" s="45" t="s">
        <v>176</v>
      </c>
      <c r="P1033" s="45" t="s">
        <v>1065</v>
      </c>
      <c r="Q1033" s="1" t="s">
        <v>130</v>
      </c>
      <c r="R1033" s="137" t="s">
        <v>131</v>
      </c>
    </row>
    <row r="1034" spans="1:18">
      <c r="A1034" s="17">
        <v>1</v>
      </c>
      <c r="C1034" s="17">
        <f t="shared" si="71"/>
        <v>0</v>
      </c>
      <c r="D1034" s="14" t="e">
        <f>+VLOOKUP(C1034,EstructuraCostos!$A$5:$B$146,2)</f>
        <v>#N/A</v>
      </c>
      <c r="E1034" s="21">
        <f t="shared" si="70"/>
        <v>0</v>
      </c>
      <c r="F1034" s="17" t="e">
        <f>+IF(C1034&gt;2,VLOOKUP(C1034,EstructuraCostos!$A$65:$B$170,2),VLOOKUP(E1034,EstructuraCostos!$A$5:$B$60,2))</f>
        <v>#N/A</v>
      </c>
      <c r="G1034" s="17" t="e">
        <f>+VLOOKUP(B1034,EstructuraCostos!$B$5:$C$146,2)</f>
        <v>#N/A</v>
      </c>
      <c r="H1034" s="58">
        <v>43579</v>
      </c>
      <c r="I1034" s="17">
        <f t="shared" si="72"/>
        <v>17</v>
      </c>
      <c r="J1034" s="45" t="s">
        <v>260</v>
      </c>
      <c r="K1034" s="275"/>
      <c r="M1034" s="186" t="s">
        <v>261</v>
      </c>
      <c r="N1034" s="48"/>
      <c r="O1034" s="45" t="s">
        <v>714</v>
      </c>
      <c r="P1034" s="45" t="s">
        <v>1068</v>
      </c>
      <c r="Q1034" s="1" t="s">
        <v>132</v>
      </c>
      <c r="R1034" s="137" t="s">
        <v>702</v>
      </c>
    </row>
    <row r="1035" spans="1:18">
      <c r="A1035" s="17">
        <v>1</v>
      </c>
      <c r="C1035" s="17"/>
      <c r="F1035" s="17"/>
      <c r="G1035" s="17" t="e">
        <f>+VLOOKUP(B1035,EstructuraCostos!$B$5:$C$146,2)</f>
        <v>#N/A</v>
      </c>
      <c r="H1035" s="58">
        <v>43579</v>
      </c>
      <c r="I1035" s="17">
        <f>+WEEKNUM(H1035,2)</f>
        <v>17</v>
      </c>
      <c r="J1035" s="45" t="s">
        <v>260</v>
      </c>
      <c r="K1035" s="275"/>
      <c r="M1035" s="186" t="s">
        <v>261</v>
      </c>
      <c r="N1035" s="48"/>
      <c r="O1035" s="45" t="s">
        <v>176</v>
      </c>
      <c r="P1035" s="45" t="s">
        <v>1071</v>
      </c>
      <c r="Q1035" s="1" t="s">
        <v>132</v>
      </c>
      <c r="R1035" s="137" t="s">
        <v>131</v>
      </c>
    </row>
    <row r="1036" spans="1:18">
      <c r="A1036" s="17">
        <v>1</v>
      </c>
      <c r="B1036" s="135">
        <v>10101</v>
      </c>
      <c r="C1036" s="17">
        <f t="shared" si="71"/>
        <v>1</v>
      </c>
      <c r="D1036" s="14" t="str">
        <f>+VLOOKUP(C1036,EstructuraCostos!$A$5:$B$146,2)</f>
        <v>Levante_y_Ceba</v>
      </c>
      <c r="E1036" s="21">
        <f t="shared" si="70"/>
        <v>10100</v>
      </c>
      <c r="F1036" s="17" t="str">
        <f>+IF(C1036&gt;2,VLOOKUP(C1036,EstructuraCostos!$A$65:$B$170,2),VLOOKUP(E1036,EstructuraCostos!$A$5:$B$60,2))</f>
        <v>Manejo_de_Suelos_y_ Praderas1</v>
      </c>
      <c r="G1036" s="17" t="str">
        <f>+VLOOKUP(B1036,EstructuraCostos!$B$5:$C$146,2)</f>
        <v>Fumigacion Matamalezas</v>
      </c>
      <c r="H1036" s="58">
        <v>43580</v>
      </c>
      <c r="I1036" s="17">
        <f t="shared" si="72"/>
        <v>17</v>
      </c>
      <c r="J1036" s="84" t="s">
        <v>241</v>
      </c>
      <c r="K1036" s="143">
        <v>4736932</v>
      </c>
      <c r="L1036" s="52">
        <v>1</v>
      </c>
      <c r="M1036" s="46">
        <v>34000</v>
      </c>
      <c r="N1036" s="48">
        <f t="shared" si="73"/>
        <v>34000</v>
      </c>
      <c r="O1036" s="45" t="s">
        <v>176</v>
      </c>
      <c r="P1036" s="45" t="s">
        <v>1072</v>
      </c>
      <c r="Q1036" s="1" t="s">
        <v>130</v>
      </c>
      <c r="R1036" s="137" t="s">
        <v>131</v>
      </c>
    </row>
    <row r="1037" spans="1:18">
      <c r="A1037" s="17">
        <v>1</v>
      </c>
      <c r="B1037" s="135">
        <v>10104</v>
      </c>
      <c r="C1037" s="17">
        <f t="shared" si="71"/>
        <v>1</v>
      </c>
      <c r="D1037" s="14" t="str">
        <f>+VLOOKUP(C1037,EstructuraCostos!$A$5:$B$146,2)</f>
        <v>Levante_y_Ceba</v>
      </c>
      <c r="E1037" s="21">
        <f t="shared" si="70"/>
        <v>10100</v>
      </c>
      <c r="F1037" s="17" t="str">
        <f>+IF(C1037&gt;2,VLOOKUP(C1037,EstructuraCostos!$A$65:$B$170,2),VLOOKUP(E1037,EstructuraCostos!$A$5:$B$60,2))</f>
        <v>Manejo_de_Suelos_y_ Praderas1</v>
      </c>
      <c r="G1037" s="17" t="str">
        <f>+VLOOKUP(B1037,EstructuraCostos!$B$5:$C$146,2)</f>
        <v>Fumigacion Herbicida</v>
      </c>
      <c r="H1037" s="58">
        <v>43580</v>
      </c>
      <c r="I1037" s="17">
        <f t="shared" si="72"/>
        <v>17</v>
      </c>
      <c r="J1037" s="84" t="s">
        <v>242</v>
      </c>
      <c r="K1037" s="83">
        <v>4335739</v>
      </c>
      <c r="L1037" s="52">
        <v>1</v>
      </c>
      <c r="M1037" s="46">
        <v>34000</v>
      </c>
      <c r="N1037" s="48">
        <f t="shared" si="73"/>
        <v>34000</v>
      </c>
      <c r="O1037" s="45" t="s">
        <v>714</v>
      </c>
      <c r="P1037" s="45" t="s">
        <v>1068</v>
      </c>
      <c r="Q1037" s="1" t="s">
        <v>132</v>
      </c>
      <c r="R1037" s="137" t="s">
        <v>702</v>
      </c>
    </row>
    <row r="1038" spans="1:18">
      <c r="A1038" s="17">
        <v>1</v>
      </c>
      <c r="B1038" s="135">
        <v>10501</v>
      </c>
      <c r="C1038" s="17">
        <f t="shared" si="71"/>
        <v>1</v>
      </c>
      <c r="D1038" s="14" t="str">
        <f>+VLOOKUP(C1038,EstructuraCostos!$A$5:$B$146,2)</f>
        <v>Levante_y_Ceba</v>
      </c>
      <c r="E1038" s="21">
        <f t="shared" si="70"/>
        <v>10500</v>
      </c>
      <c r="F1038" s="17" t="str">
        <f>+IF(C1038&gt;2,VLOOKUP(C1038,EstructuraCostos!$A$65:$B$170,2),VLOOKUP(E1038,EstructuraCostos!$A$5:$B$60,2))</f>
        <v>Movimiento_de_Ganado1</v>
      </c>
      <c r="G1038" s="17" t="str">
        <f>+VLOOKUP(B1038,EstructuraCostos!$B$5:$C$146,2)</f>
        <v>Manejo de Ganados</v>
      </c>
      <c r="H1038" s="58">
        <v>43580</v>
      </c>
      <c r="I1038" s="17">
        <f t="shared" si="72"/>
        <v>17</v>
      </c>
      <c r="J1038" s="45" t="s">
        <v>245</v>
      </c>
      <c r="K1038" s="51">
        <v>1023702269</v>
      </c>
      <c r="L1038" s="52">
        <v>1</v>
      </c>
      <c r="M1038" s="46">
        <v>38000</v>
      </c>
      <c r="N1038" s="48">
        <f t="shared" si="73"/>
        <v>38000</v>
      </c>
      <c r="O1038" s="45" t="s">
        <v>139</v>
      </c>
      <c r="P1038" s="45" t="s">
        <v>128</v>
      </c>
    </row>
    <row r="1039" spans="1:18">
      <c r="A1039" s="17">
        <v>1</v>
      </c>
      <c r="B1039" s="135">
        <v>10501</v>
      </c>
      <c r="C1039" s="17">
        <f t="shared" si="71"/>
        <v>1</v>
      </c>
      <c r="D1039" s="14" t="str">
        <f>+VLOOKUP(C1039,EstructuraCostos!$A$5:$B$146,2)</f>
        <v>Levante_y_Ceba</v>
      </c>
      <c r="E1039" s="21">
        <f t="shared" si="70"/>
        <v>10500</v>
      </c>
      <c r="F1039" s="17" t="str">
        <f>+IF(C1039&gt;2,VLOOKUP(C1039,EstructuraCostos!$A$65:$B$170,2),VLOOKUP(E1039,EstructuraCostos!$A$5:$B$60,2))</f>
        <v>Movimiento_de_Ganado1</v>
      </c>
      <c r="G1039" s="17" t="str">
        <f>+VLOOKUP(B1039,EstructuraCostos!$B$5:$C$146,2)</f>
        <v>Manejo de Ganados</v>
      </c>
      <c r="H1039" s="58">
        <v>43580</v>
      </c>
      <c r="I1039" s="17">
        <f t="shared" si="72"/>
        <v>17</v>
      </c>
      <c r="J1039" s="45" t="s">
        <v>417</v>
      </c>
      <c r="K1039" s="143">
        <v>1097720182</v>
      </c>
      <c r="L1039" s="52">
        <v>1</v>
      </c>
      <c r="M1039" s="46">
        <v>38000</v>
      </c>
      <c r="N1039" s="48">
        <f t="shared" si="73"/>
        <v>38000</v>
      </c>
      <c r="O1039" s="45" t="s">
        <v>125</v>
      </c>
      <c r="P1039" s="45" t="s">
        <v>128</v>
      </c>
    </row>
    <row r="1040" spans="1:18">
      <c r="A1040" s="17">
        <v>1</v>
      </c>
      <c r="B1040" s="135">
        <v>60104</v>
      </c>
      <c r="C1040" s="17">
        <f t="shared" si="71"/>
        <v>6</v>
      </c>
      <c r="D1040" s="14" t="str">
        <f>+VLOOKUP(C1040,EstructuraCostos!$A$5:$B$146,2)</f>
        <v>Equinos</v>
      </c>
      <c r="E1040" s="21">
        <f t="shared" si="70"/>
        <v>60104</v>
      </c>
      <c r="F1040" s="17" t="str">
        <f>+IF(C1040&gt;2,VLOOKUP(C1040,EstructuraCostos!$A$65:$B$170,2),VLOOKUP(E1040,EstructuraCostos!$A$5:$B$60,2))</f>
        <v>Equinos</v>
      </c>
      <c r="G1040" s="17" t="str">
        <f>+VLOOKUP(B1040,EstructuraCostos!$B$5:$C$146,2)</f>
        <v>Adiestramiento</v>
      </c>
      <c r="H1040" s="58">
        <v>43580</v>
      </c>
      <c r="I1040" s="17">
        <f t="shared" si="72"/>
        <v>17</v>
      </c>
      <c r="J1040" s="45" t="s">
        <v>749</v>
      </c>
      <c r="K1040" s="294">
        <v>1097726367</v>
      </c>
      <c r="L1040" s="52">
        <v>1</v>
      </c>
      <c r="M1040" s="46">
        <v>34000</v>
      </c>
      <c r="N1040" s="48">
        <f t="shared" si="73"/>
        <v>34000</v>
      </c>
      <c r="O1040" s="45" t="s">
        <v>139</v>
      </c>
      <c r="P1040" s="45" t="s">
        <v>128</v>
      </c>
    </row>
    <row r="1041" spans="1:18">
      <c r="A1041" s="17">
        <v>1</v>
      </c>
      <c r="B1041" s="135">
        <v>50103</v>
      </c>
      <c r="C1041" s="17">
        <f t="shared" si="71"/>
        <v>5</v>
      </c>
      <c r="D1041" s="14" t="str">
        <f>+VLOOKUP(C1041,EstructuraCostos!$A$5:$B$146,2)</f>
        <v>Generales</v>
      </c>
      <c r="E1041" s="21">
        <f t="shared" si="70"/>
        <v>50103</v>
      </c>
      <c r="F1041" s="17" t="str">
        <f>+IF(C1041&gt;2,VLOOKUP(C1041,EstructuraCostos!$A$65:$B$170,2),VLOOKUP(E1041,EstructuraCostos!$A$5:$B$60,2))</f>
        <v>Generales</v>
      </c>
      <c r="G1041" s="17" t="str">
        <f>+VLOOKUP(B1041,EstructuraCostos!$B$5:$C$146,2)</f>
        <v xml:space="preserve">Mantenimiento Cercos </v>
      </c>
      <c r="H1041" s="58">
        <v>43580</v>
      </c>
      <c r="I1041" s="17">
        <f t="shared" si="72"/>
        <v>17</v>
      </c>
      <c r="J1041" s="45" t="s">
        <v>791</v>
      </c>
      <c r="K1041" s="143">
        <v>78730185</v>
      </c>
      <c r="L1041" s="52">
        <v>1</v>
      </c>
      <c r="M1041" s="46">
        <v>34000</v>
      </c>
      <c r="N1041" s="48">
        <f t="shared" si="73"/>
        <v>34000</v>
      </c>
      <c r="O1041" s="45" t="s">
        <v>671</v>
      </c>
    </row>
    <row r="1042" spans="1:18">
      <c r="A1042" s="17">
        <v>1</v>
      </c>
      <c r="B1042" s="135">
        <v>90101</v>
      </c>
      <c r="C1042" s="17">
        <f t="shared" si="71"/>
        <v>9</v>
      </c>
      <c r="E1042" s="21">
        <f t="shared" si="70"/>
        <v>90101</v>
      </c>
      <c r="F1042" s="17"/>
      <c r="G1042" s="17" t="str">
        <f>+VLOOKUP(B1042,EstructuraCostos!$B$5:$C$146,2)</f>
        <v>Salarios</v>
      </c>
      <c r="H1042" s="58">
        <v>43580</v>
      </c>
      <c r="I1042" s="17">
        <f>+WEEKNUM(H1042,2)</f>
        <v>17</v>
      </c>
      <c r="J1042" s="45" t="s">
        <v>962</v>
      </c>
      <c r="K1042" s="143">
        <v>53893307</v>
      </c>
      <c r="L1042" s="52">
        <v>1</v>
      </c>
      <c r="M1042" s="46">
        <v>34000</v>
      </c>
      <c r="N1042" s="48">
        <f t="shared" si="73"/>
        <v>34000</v>
      </c>
      <c r="O1042" s="45" t="s">
        <v>153</v>
      </c>
      <c r="P1042" s="45" t="s">
        <v>147</v>
      </c>
    </row>
    <row r="1043" spans="1:18">
      <c r="A1043" s="17">
        <v>1</v>
      </c>
      <c r="B1043" s="135">
        <v>50103</v>
      </c>
      <c r="C1043" s="17">
        <f t="shared" si="71"/>
        <v>5</v>
      </c>
      <c r="D1043" s="14" t="str">
        <f>+VLOOKUP(C1043,EstructuraCostos!$A$5:$B$146,2)</f>
        <v>Generales</v>
      </c>
      <c r="E1043" s="21">
        <f t="shared" ref="E1043:E1123" si="74">IF(C1043&gt;2,ROUND(B1043/1,0),ROUND(B1043/10,0)*10)</f>
        <v>50103</v>
      </c>
      <c r="F1043" s="17" t="str">
        <f>+IF(C1043&gt;2,VLOOKUP(C1043,EstructuraCostos!$A$65:$B$170,2),VLOOKUP(E1043,EstructuraCostos!$A$5:$B$60,2))</f>
        <v>Generales</v>
      </c>
      <c r="G1043" s="17" t="str">
        <f>+VLOOKUP(B1043,EstructuraCostos!$B$5:$C$146,2)</f>
        <v xml:space="preserve">Mantenimiento Cercos </v>
      </c>
      <c r="H1043" s="58">
        <v>43580</v>
      </c>
      <c r="I1043" s="17">
        <f t="shared" si="72"/>
        <v>17</v>
      </c>
      <c r="J1043" s="1" t="s">
        <v>1064</v>
      </c>
      <c r="K1043" s="143">
        <v>1003290526</v>
      </c>
      <c r="L1043" s="52">
        <v>1</v>
      </c>
      <c r="M1043" s="46">
        <v>34000</v>
      </c>
      <c r="N1043" s="48">
        <f t="shared" si="73"/>
        <v>34000</v>
      </c>
      <c r="O1043" s="45" t="s">
        <v>714</v>
      </c>
      <c r="P1043" s="45" t="s">
        <v>1068</v>
      </c>
      <c r="Q1043" s="1" t="s">
        <v>132</v>
      </c>
      <c r="R1043" s="137" t="s">
        <v>702</v>
      </c>
    </row>
    <row r="1044" spans="1:18">
      <c r="A1044" s="17">
        <v>1</v>
      </c>
      <c r="C1044" s="17"/>
      <c r="F1044" s="17"/>
      <c r="G1044" s="17" t="e">
        <f>+VLOOKUP(B1044,EstructuraCostos!$B$5:$C$146,2)</f>
        <v>#N/A</v>
      </c>
      <c r="H1044" s="58">
        <v>43580</v>
      </c>
      <c r="I1044" s="17">
        <f>+WEEKNUM(H1044,2)</f>
        <v>17</v>
      </c>
      <c r="J1044" s="1" t="s">
        <v>439</v>
      </c>
      <c r="K1044" s="143"/>
      <c r="L1044" s="52">
        <v>20</v>
      </c>
      <c r="M1044" s="46" t="s">
        <v>1060</v>
      </c>
      <c r="N1044" s="48"/>
      <c r="O1044" s="45" t="s">
        <v>1070</v>
      </c>
      <c r="P1044" s="45" t="s">
        <v>383</v>
      </c>
    </row>
    <row r="1045" spans="1:18">
      <c r="A1045" s="17">
        <v>1</v>
      </c>
      <c r="C1045" s="17"/>
      <c r="F1045" s="17"/>
      <c r="G1045" s="17" t="e">
        <f>+VLOOKUP(B1045,EstructuraCostos!$B$5:$C$146,2)</f>
        <v>#N/A</v>
      </c>
      <c r="H1045" s="58">
        <v>43580</v>
      </c>
      <c r="I1045" s="17">
        <f>+WEEKNUM(H1045,2)</f>
        <v>17</v>
      </c>
      <c r="J1045" s="1" t="s">
        <v>439</v>
      </c>
      <c r="K1045" s="143"/>
      <c r="L1045" s="52">
        <v>21</v>
      </c>
      <c r="M1045" s="46" t="s">
        <v>1069</v>
      </c>
      <c r="N1045" s="48"/>
      <c r="O1045" s="45" t="s">
        <v>1070</v>
      </c>
      <c r="P1045" s="45" t="s">
        <v>256</v>
      </c>
    </row>
    <row r="1046" spans="1:18">
      <c r="A1046" s="17">
        <v>1</v>
      </c>
      <c r="C1046" s="17">
        <f t="shared" si="71"/>
        <v>0</v>
      </c>
      <c r="D1046" s="14" t="e">
        <f>+VLOOKUP(C1046,EstructuraCostos!$A$5:$B$146,2)</f>
        <v>#N/A</v>
      </c>
      <c r="E1046" s="21">
        <f t="shared" si="74"/>
        <v>0</v>
      </c>
      <c r="F1046" s="17" t="e">
        <f>+IF(C1046&gt;2,VLOOKUP(C1046,EstructuraCostos!$A$65:$B$170,2),VLOOKUP(E1046,EstructuraCostos!$A$5:$B$60,2))</f>
        <v>#N/A</v>
      </c>
      <c r="G1046" s="17" t="e">
        <f>+VLOOKUP(B1046,EstructuraCostos!$B$5:$C$146,2)</f>
        <v>#N/A</v>
      </c>
      <c r="H1046" s="58">
        <v>43580</v>
      </c>
      <c r="I1046" s="17">
        <f t="shared" si="72"/>
        <v>17</v>
      </c>
      <c r="J1046" s="45" t="s">
        <v>260</v>
      </c>
      <c r="M1046" s="186" t="s">
        <v>261</v>
      </c>
      <c r="N1046" s="48"/>
      <c r="O1046" s="45" t="s">
        <v>176</v>
      </c>
      <c r="P1046" s="45" t="s">
        <v>1072</v>
      </c>
      <c r="Q1046" s="1" t="s">
        <v>130</v>
      </c>
      <c r="R1046" s="137" t="s">
        <v>131</v>
      </c>
    </row>
    <row r="1047" spans="1:18">
      <c r="A1047" s="17">
        <v>1</v>
      </c>
      <c r="C1047" s="17">
        <f t="shared" si="71"/>
        <v>0</v>
      </c>
      <c r="D1047" s="14" t="e">
        <f>+VLOOKUP(C1047,EstructuraCostos!$A$5:$B$146,2)</f>
        <v>#N/A</v>
      </c>
      <c r="E1047" s="21">
        <f t="shared" si="74"/>
        <v>0</v>
      </c>
      <c r="F1047" s="17" t="e">
        <f>+IF(C1047&gt;2,VLOOKUP(C1047,EstructuraCostos!$A$65:$B$170,2),VLOOKUP(E1047,EstructuraCostos!$A$5:$B$60,2))</f>
        <v>#N/A</v>
      </c>
      <c r="G1047" s="17" t="e">
        <f>+VLOOKUP(B1047,EstructuraCostos!$B$5:$C$146,2)</f>
        <v>#N/A</v>
      </c>
      <c r="H1047" s="58">
        <v>43580</v>
      </c>
      <c r="I1047" s="17">
        <f t="shared" si="72"/>
        <v>17</v>
      </c>
      <c r="J1047" s="45" t="s">
        <v>260</v>
      </c>
      <c r="M1047" s="186" t="s">
        <v>261</v>
      </c>
      <c r="N1047" s="48"/>
      <c r="O1047" s="45" t="s">
        <v>714</v>
      </c>
      <c r="P1047" s="45" t="s">
        <v>1068</v>
      </c>
      <c r="Q1047" s="1" t="s">
        <v>132</v>
      </c>
      <c r="R1047" s="137" t="s">
        <v>702</v>
      </c>
    </row>
    <row r="1048" spans="1:18">
      <c r="A1048" s="17">
        <v>1</v>
      </c>
      <c r="C1048" s="17">
        <f t="shared" si="71"/>
        <v>0</v>
      </c>
      <c r="D1048" s="14" t="e">
        <f>+VLOOKUP(C1048,EstructuraCostos!$A$5:$B$146,2)</f>
        <v>#N/A</v>
      </c>
      <c r="E1048" s="21">
        <f t="shared" si="74"/>
        <v>0</v>
      </c>
      <c r="F1048" s="17" t="e">
        <f>+IF(C1048&gt;2,VLOOKUP(C1048,EstructuraCostos!$A$65:$B$170,2),VLOOKUP(E1048,EstructuraCostos!$A$5:$B$60,2))</f>
        <v>#N/A</v>
      </c>
      <c r="G1048" s="17" t="e">
        <f>+VLOOKUP(B1048,EstructuraCostos!$B$5:$C$146,2)</f>
        <v>#N/A</v>
      </c>
      <c r="H1048" s="58">
        <v>43580</v>
      </c>
      <c r="I1048" s="17">
        <f t="shared" si="72"/>
        <v>17</v>
      </c>
      <c r="J1048" s="45" t="s">
        <v>260</v>
      </c>
      <c r="K1048" s="275"/>
      <c r="M1048" s="186" t="s">
        <v>261</v>
      </c>
      <c r="N1048" s="48"/>
      <c r="O1048" s="45" t="s">
        <v>176</v>
      </c>
      <c r="P1048" s="45" t="s">
        <v>127</v>
      </c>
      <c r="Q1048" s="1" t="s">
        <v>132</v>
      </c>
      <c r="R1048" s="137" t="s">
        <v>131</v>
      </c>
    </row>
    <row r="1049" spans="1:18">
      <c r="A1049" s="17">
        <v>1</v>
      </c>
      <c r="B1049" s="135">
        <v>10101</v>
      </c>
      <c r="C1049" s="17">
        <f t="shared" si="71"/>
        <v>1</v>
      </c>
      <c r="D1049" s="14" t="str">
        <f>+VLOOKUP(C1049,EstructuraCostos!$A$5:$B$146,2)</f>
        <v>Levante_y_Ceba</v>
      </c>
      <c r="E1049" s="21">
        <f t="shared" si="74"/>
        <v>10100</v>
      </c>
      <c r="F1049" s="17" t="str">
        <f>+IF(C1049&gt;2,VLOOKUP(C1049,EstructuraCostos!$A$65:$B$170,2),VLOOKUP(E1049,EstructuraCostos!$A$5:$B$60,2))</f>
        <v>Manejo_de_Suelos_y_ Praderas1</v>
      </c>
      <c r="G1049" s="17" t="str">
        <f>+VLOOKUP(B1049,EstructuraCostos!$B$5:$C$146,2)</f>
        <v>Fumigacion Matamalezas</v>
      </c>
      <c r="H1049" s="58">
        <v>43581</v>
      </c>
      <c r="I1049" s="17">
        <f t="shared" si="72"/>
        <v>17</v>
      </c>
      <c r="J1049" s="84" t="s">
        <v>241</v>
      </c>
      <c r="K1049" s="143">
        <v>4736932</v>
      </c>
      <c r="L1049" s="52">
        <v>1</v>
      </c>
      <c r="M1049" s="46">
        <v>34000</v>
      </c>
      <c r="N1049" s="48">
        <f t="shared" si="73"/>
        <v>34000</v>
      </c>
      <c r="O1049" s="45" t="s">
        <v>176</v>
      </c>
      <c r="P1049" s="45" t="s">
        <v>444</v>
      </c>
      <c r="Q1049" s="1" t="s">
        <v>130</v>
      </c>
      <c r="R1049" s="137" t="s">
        <v>131</v>
      </c>
    </row>
    <row r="1050" spans="1:18">
      <c r="A1050" s="17">
        <v>1</v>
      </c>
      <c r="B1050" s="135">
        <v>10104</v>
      </c>
      <c r="C1050" s="17">
        <f t="shared" si="71"/>
        <v>1</v>
      </c>
      <c r="D1050" s="14" t="str">
        <f>+VLOOKUP(C1050,EstructuraCostos!$A$5:$B$146,2)</f>
        <v>Levante_y_Ceba</v>
      </c>
      <c r="E1050" s="21">
        <f t="shared" si="74"/>
        <v>10100</v>
      </c>
      <c r="F1050" s="17" t="str">
        <f>+IF(C1050&gt;2,VLOOKUP(C1050,EstructuraCostos!$A$65:$B$170,2),VLOOKUP(E1050,EstructuraCostos!$A$5:$B$60,2))</f>
        <v>Manejo_de_Suelos_y_ Praderas1</v>
      </c>
      <c r="G1050" s="17" t="str">
        <f>+VLOOKUP(B1050,EstructuraCostos!$B$5:$C$146,2)</f>
        <v>Fumigacion Herbicida</v>
      </c>
      <c r="H1050" s="58">
        <v>43581</v>
      </c>
      <c r="I1050" s="17">
        <f t="shared" si="72"/>
        <v>17</v>
      </c>
      <c r="J1050" s="84" t="s">
        <v>242</v>
      </c>
      <c r="K1050" s="83">
        <v>4335739</v>
      </c>
      <c r="L1050" s="52">
        <v>1</v>
      </c>
      <c r="M1050" s="46">
        <v>34000</v>
      </c>
      <c r="N1050" s="48">
        <f t="shared" si="73"/>
        <v>34000</v>
      </c>
      <c r="O1050" s="45" t="s">
        <v>714</v>
      </c>
      <c r="P1050" s="45" t="s">
        <v>1068</v>
      </c>
      <c r="Q1050" s="1" t="s">
        <v>132</v>
      </c>
      <c r="R1050" s="137" t="s">
        <v>702</v>
      </c>
    </row>
    <row r="1051" spans="1:18">
      <c r="A1051" s="17">
        <v>1</v>
      </c>
      <c r="B1051" s="135">
        <v>10501</v>
      </c>
      <c r="C1051" s="17">
        <f t="shared" si="71"/>
        <v>1</v>
      </c>
      <c r="D1051" s="14" t="str">
        <f>+VLOOKUP(C1051,EstructuraCostos!$A$5:$B$146,2)</f>
        <v>Levante_y_Ceba</v>
      </c>
      <c r="E1051" s="21">
        <f t="shared" si="74"/>
        <v>10500</v>
      </c>
      <c r="F1051" s="17" t="str">
        <f>+IF(C1051&gt;2,VLOOKUP(C1051,EstructuraCostos!$A$65:$B$170,2),VLOOKUP(E1051,EstructuraCostos!$A$5:$B$60,2))</f>
        <v>Movimiento_de_Ganado1</v>
      </c>
      <c r="G1051" s="17" t="str">
        <f>+VLOOKUP(B1051,EstructuraCostos!$B$5:$C$146,2)</f>
        <v>Manejo de Ganados</v>
      </c>
      <c r="H1051" s="58">
        <v>43581</v>
      </c>
      <c r="I1051" s="17">
        <f t="shared" si="72"/>
        <v>17</v>
      </c>
      <c r="J1051" s="45" t="s">
        <v>245</v>
      </c>
      <c r="K1051" s="51">
        <v>1023702269</v>
      </c>
      <c r="L1051" s="52">
        <v>1</v>
      </c>
      <c r="M1051" s="46">
        <v>38000</v>
      </c>
      <c r="N1051" s="48">
        <f t="shared" si="73"/>
        <v>38000</v>
      </c>
      <c r="O1051" s="45" t="s">
        <v>126</v>
      </c>
      <c r="P1051" s="45" t="s">
        <v>128</v>
      </c>
    </row>
    <row r="1052" spans="1:18">
      <c r="A1052" s="17">
        <v>1</v>
      </c>
      <c r="B1052" s="135">
        <v>10501</v>
      </c>
      <c r="C1052" s="17">
        <f t="shared" si="71"/>
        <v>1</v>
      </c>
      <c r="D1052" s="14" t="str">
        <f>+VLOOKUP(C1052,EstructuraCostos!$A$5:$B$146,2)</f>
        <v>Levante_y_Ceba</v>
      </c>
      <c r="E1052" s="21">
        <f t="shared" si="74"/>
        <v>10500</v>
      </c>
      <c r="F1052" s="17" t="str">
        <f>+IF(C1052&gt;2,VLOOKUP(C1052,EstructuraCostos!$A$65:$B$170,2),VLOOKUP(E1052,EstructuraCostos!$A$5:$B$60,2))</f>
        <v>Movimiento_de_Ganado1</v>
      </c>
      <c r="G1052" s="17" t="str">
        <f>+VLOOKUP(B1052,EstructuraCostos!$B$5:$C$146,2)</f>
        <v>Manejo de Ganados</v>
      </c>
      <c r="H1052" s="58">
        <v>43581</v>
      </c>
      <c r="I1052" s="17">
        <f t="shared" si="72"/>
        <v>17</v>
      </c>
      <c r="J1052" s="45" t="s">
        <v>417</v>
      </c>
      <c r="K1052" s="143">
        <v>1097720182</v>
      </c>
      <c r="L1052" s="52">
        <v>1</v>
      </c>
      <c r="M1052" s="46">
        <v>38000</v>
      </c>
      <c r="N1052" s="48">
        <f t="shared" si="73"/>
        <v>38000</v>
      </c>
      <c r="O1052" s="45" t="s">
        <v>125</v>
      </c>
      <c r="P1052" s="45" t="s">
        <v>128</v>
      </c>
    </row>
    <row r="1053" spans="1:18">
      <c r="A1053" s="17">
        <v>1</v>
      </c>
      <c r="B1053" s="135">
        <v>60104</v>
      </c>
      <c r="C1053" s="17">
        <f t="shared" si="71"/>
        <v>6</v>
      </c>
      <c r="D1053" s="14" t="str">
        <f>+VLOOKUP(C1053,EstructuraCostos!$A$5:$B$146,2)</f>
        <v>Equinos</v>
      </c>
      <c r="E1053" s="21">
        <f t="shared" si="74"/>
        <v>60104</v>
      </c>
      <c r="F1053" s="17" t="str">
        <f>+IF(C1053&gt;2,VLOOKUP(C1053,EstructuraCostos!$A$65:$B$170,2),VLOOKUP(E1053,EstructuraCostos!$A$5:$B$60,2))</f>
        <v>Equinos</v>
      </c>
      <c r="G1053" s="17" t="str">
        <f>+VLOOKUP(B1053,EstructuraCostos!$B$5:$C$146,2)</f>
        <v>Adiestramiento</v>
      </c>
      <c r="H1053" s="58">
        <v>43581</v>
      </c>
      <c r="I1053" s="17">
        <f t="shared" si="72"/>
        <v>17</v>
      </c>
      <c r="J1053" s="45" t="s">
        <v>749</v>
      </c>
      <c r="K1053" s="294">
        <v>1097726367</v>
      </c>
      <c r="L1053" s="52">
        <v>1</v>
      </c>
      <c r="M1053" s="46">
        <v>34000</v>
      </c>
      <c r="N1053" s="48">
        <f t="shared" si="73"/>
        <v>34000</v>
      </c>
      <c r="O1053" s="45" t="s">
        <v>896</v>
      </c>
      <c r="P1053" s="45" t="s">
        <v>751</v>
      </c>
    </row>
    <row r="1054" spans="1:18">
      <c r="A1054" s="17">
        <v>1</v>
      </c>
      <c r="B1054" s="135">
        <v>50103</v>
      </c>
      <c r="C1054" s="17">
        <f t="shared" ref="C1054:C1134" si="75">ROUND(B1054/10000,0)</f>
        <v>5</v>
      </c>
      <c r="D1054" s="14" t="str">
        <f>+VLOOKUP(C1054,EstructuraCostos!$A$5:$B$146,2)</f>
        <v>Generales</v>
      </c>
      <c r="E1054" s="21">
        <f t="shared" si="74"/>
        <v>50103</v>
      </c>
      <c r="F1054" s="17" t="str">
        <f>+IF(C1054&gt;2,VLOOKUP(C1054,EstructuraCostos!$A$65:$B$170,2),VLOOKUP(E1054,EstructuraCostos!$A$5:$B$60,2))</f>
        <v>Generales</v>
      </c>
      <c r="G1054" s="17" t="str">
        <f>+VLOOKUP(B1054,EstructuraCostos!$B$5:$C$146,2)</f>
        <v xml:space="preserve">Mantenimiento Cercos </v>
      </c>
      <c r="H1054" s="58">
        <v>43581</v>
      </c>
      <c r="I1054" s="17">
        <f t="shared" ref="I1054:I1134" si="76">+WEEKNUM(H1054,2)</f>
        <v>17</v>
      </c>
      <c r="J1054" s="45" t="s">
        <v>791</v>
      </c>
      <c r="K1054" s="143">
        <v>78730185</v>
      </c>
      <c r="L1054" s="52">
        <v>1</v>
      </c>
      <c r="M1054" s="46">
        <v>34000</v>
      </c>
      <c r="N1054" s="48">
        <f t="shared" ref="N1054:N1134" si="77">+L1054*M1054</f>
        <v>34000</v>
      </c>
      <c r="O1054" s="45" t="s">
        <v>671</v>
      </c>
    </row>
    <row r="1055" spans="1:18">
      <c r="A1055" s="17">
        <v>1</v>
      </c>
      <c r="B1055" s="135">
        <v>10104</v>
      </c>
      <c r="C1055" s="17">
        <f t="shared" si="75"/>
        <v>1</v>
      </c>
      <c r="E1055" s="21">
        <f t="shared" si="74"/>
        <v>10100</v>
      </c>
      <c r="F1055" s="17"/>
      <c r="G1055" s="17" t="str">
        <f>+VLOOKUP(B1055,EstructuraCostos!$B$5:$C$146,2)</f>
        <v>Fumigacion Herbicida</v>
      </c>
      <c r="H1055" s="58">
        <v>43581</v>
      </c>
      <c r="I1055" s="17">
        <f>+WEEKNUM(H1055,2)</f>
        <v>17</v>
      </c>
      <c r="J1055" s="1" t="s">
        <v>1064</v>
      </c>
      <c r="K1055" s="143">
        <v>1003290526</v>
      </c>
      <c r="L1055" s="52">
        <v>1</v>
      </c>
      <c r="M1055" s="46">
        <v>34000</v>
      </c>
      <c r="N1055" s="48">
        <f t="shared" si="77"/>
        <v>34000</v>
      </c>
      <c r="O1055" s="45" t="s">
        <v>714</v>
      </c>
      <c r="P1055" s="45" t="s">
        <v>1068</v>
      </c>
      <c r="Q1055" s="1" t="s">
        <v>132</v>
      </c>
      <c r="R1055" s="137" t="s">
        <v>702</v>
      </c>
    </row>
    <row r="1056" spans="1:18">
      <c r="A1056" s="17">
        <v>1</v>
      </c>
      <c r="C1056" s="17">
        <f t="shared" si="75"/>
        <v>0</v>
      </c>
      <c r="D1056" s="14" t="e">
        <f>+VLOOKUP(C1056,EstructuraCostos!$A$5:$B$146,2)</f>
        <v>#N/A</v>
      </c>
      <c r="E1056" s="21">
        <f t="shared" si="74"/>
        <v>0</v>
      </c>
      <c r="F1056" s="17" t="e">
        <f>+IF(C1056&gt;2,VLOOKUP(C1056,EstructuraCostos!$A$65:$B$170,2),VLOOKUP(E1056,EstructuraCostos!$A$5:$B$60,2))</f>
        <v>#N/A</v>
      </c>
      <c r="G1056" s="17" t="e">
        <f>+VLOOKUP(B1056,EstructuraCostos!$B$5:$C$146,2)</f>
        <v>#N/A</v>
      </c>
      <c r="H1056" s="58">
        <v>43581</v>
      </c>
      <c r="I1056" s="17">
        <f t="shared" si="76"/>
        <v>17</v>
      </c>
      <c r="J1056" s="45" t="s">
        <v>260</v>
      </c>
      <c r="K1056" s="83"/>
      <c r="M1056" s="186" t="s">
        <v>261</v>
      </c>
      <c r="N1056" s="48"/>
      <c r="O1056" s="45" t="s">
        <v>176</v>
      </c>
      <c r="P1056" s="45" t="s">
        <v>444</v>
      </c>
      <c r="Q1056" s="1" t="s">
        <v>130</v>
      </c>
      <c r="R1056" s="137" t="s">
        <v>131</v>
      </c>
    </row>
    <row r="1057" spans="1:18">
      <c r="A1057" s="17">
        <v>1</v>
      </c>
      <c r="C1057" s="17">
        <f t="shared" si="75"/>
        <v>0</v>
      </c>
      <c r="D1057" s="14" t="e">
        <f>+VLOOKUP(C1057,EstructuraCostos!$A$5:$B$146,2)</f>
        <v>#N/A</v>
      </c>
      <c r="E1057" s="21">
        <f t="shared" si="74"/>
        <v>0</v>
      </c>
      <c r="F1057" s="17" t="e">
        <f>+IF(C1057&gt;2,VLOOKUP(C1057,EstructuraCostos!$A$65:$B$170,2),VLOOKUP(E1057,EstructuraCostos!$A$5:$B$60,2))</f>
        <v>#N/A</v>
      </c>
      <c r="G1057" s="17" t="e">
        <f>+VLOOKUP(B1057,EstructuraCostos!$B$5:$C$146,2)</f>
        <v>#N/A</v>
      </c>
      <c r="H1057" s="58">
        <v>43581</v>
      </c>
      <c r="I1057" s="17">
        <f t="shared" si="76"/>
        <v>17</v>
      </c>
      <c r="J1057" s="45" t="s">
        <v>260</v>
      </c>
      <c r="M1057" s="186" t="s">
        <v>261</v>
      </c>
      <c r="N1057" s="48"/>
      <c r="O1057" s="45" t="s">
        <v>714</v>
      </c>
      <c r="P1057" s="45" t="s">
        <v>1068</v>
      </c>
      <c r="Q1057" s="1" t="s">
        <v>132</v>
      </c>
      <c r="R1057" s="137" t="s">
        <v>702</v>
      </c>
    </row>
    <row r="1058" spans="1:18">
      <c r="A1058" s="17">
        <v>1</v>
      </c>
      <c r="C1058" s="17">
        <f t="shared" si="75"/>
        <v>0</v>
      </c>
      <c r="D1058" s="14" t="e">
        <f>+VLOOKUP(C1058,EstructuraCostos!$A$5:$B$146,2)</f>
        <v>#N/A</v>
      </c>
      <c r="E1058" s="21">
        <f t="shared" si="74"/>
        <v>0</v>
      </c>
      <c r="F1058" s="17" t="e">
        <f>+IF(C1058&gt;2,VLOOKUP(C1058,EstructuraCostos!$A$65:$B$170,2),VLOOKUP(E1058,EstructuraCostos!$A$5:$B$60,2))</f>
        <v>#N/A</v>
      </c>
      <c r="G1058" s="17" t="e">
        <f>+VLOOKUP(B1058,EstructuraCostos!$B$5:$C$146,2)</f>
        <v>#N/A</v>
      </c>
      <c r="H1058" s="58">
        <v>43581</v>
      </c>
      <c r="I1058" s="17">
        <f t="shared" si="76"/>
        <v>17</v>
      </c>
      <c r="J1058" s="45" t="s">
        <v>260</v>
      </c>
      <c r="M1058" s="186" t="s">
        <v>261</v>
      </c>
      <c r="N1058" s="48"/>
      <c r="O1058" s="45" t="s">
        <v>176</v>
      </c>
      <c r="P1058" s="45" t="s">
        <v>1073</v>
      </c>
      <c r="Q1058" s="1" t="s">
        <v>132</v>
      </c>
      <c r="R1058" s="137" t="s">
        <v>131</v>
      </c>
    </row>
    <row r="1059" spans="1:18">
      <c r="A1059" s="17">
        <v>1</v>
      </c>
      <c r="B1059" s="135">
        <v>10103</v>
      </c>
      <c r="C1059" s="17"/>
      <c r="F1059" s="17"/>
      <c r="G1059" s="17" t="str">
        <f>+VLOOKUP(B1059,EstructuraCostos!$B$5:$C$146,2)</f>
        <v>Fertilizacion, correctivos</v>
      </c>
      <c r="H1059" s="58">
        <v>43581</v>
      </c>
      <c r="I1059" s="17">
        <f>+WEEKNUM(H1059,2)</f>
        <v>17</v>
      </c>
      <c r="J1059" s="45" t="s">
        <v>260</v>
      </c>
      <c r="L1059" s="52">
        <v>70</v>
      </c>
      <c r="M1059" s="186" t="s">
        <v>276</v>
      </c>
      <c r="N1059" s="48"/>
      <c r="O1059" s="45" t="s">
        <v>1108</v>
      </c>
      <c r="P1059" s="45" t="s">
        <v>1111</v>
      </c>
      <c r="Q1059" s="1" t="s">
        <v>1109</v>
      </c>
    </row>
    <row r="1060" spans="1:18">
      <c r="A1060" s="17">
        <v>1</v>
      </c>
      <c r="B1060" s="135">
        <v>10101</v>
      </c>
      <c r="C1060" s="17">
        <f t="shared" si="75"/>
        <v>1</v>
      </c>
      <c r="D1060" s="14" t="str">
        <f>+VLOOKUP(C1060,EstructuraCostos!$A$5:$B$146,2)</f>
        <v>Levante_y_Ceba</v>
      </c>
      <c r="E1060" s="21">
        <f t="shared" si="74"/>
        <v>10100</v>
      </c>
      <c r="F1060" s="17" t="str">
        <f>+IF(C1060&gt;2,VLOOKUP(C1060,EstructuraCostos!$A$65:$B$170,2),VLOOKUP(E1060,EstructuraCostos!$A$5:$B$60,2))</f>
        <v>Manejo_de_Suelos_y_ Praderas1</v>
      </c>
      <c r="G1060" s="17" t="str">
        <f>+VLOOKUP(B1060,EstructuraCostos!$B$5:$C$146,2)</f>
        <v>Fumigacion Matamalezas</v>
      </c>
      <c r="H1060" s="58">
        <v>43582</v>
      </c>
      <c r="I1060" s="17">
        <f t="shared" si="76"/>
        <v>17</v>
      </c>
      <c r="J1060" s="84" t="s">
        <v>241</v>
      </c>
      <c r="K1060" s="143">
        <v>4736932</v>
      </c>
      <c r="L1060" s="52">
        <v>1</v>
      </c>
      <c r="M1060" s="46">
        <v>34000</v>
      </c>
      <c r="N1060" s="48">
        <f t="shared" si="77"/>
        <v>34000</v>
      </c>
      <c r="O1060" s="45" t="s">
        <v>176</v>
      </c>
      <c r="P1060" s="45" t="s">
        <v>444</v>
      </c>
      <c r="Q1060" s="1" t="s">
        <v>130</v>
      </c>
      <c r="R1060" s="137" t="s">
        <v>131</v>
      </c>
    </row>
    <row r="1061" spans="1:18">
      <c r="A1061" s="17">
        <v>1</v>
      </c>
      <c r="B1061" s="135">
        <v>10104</v>
      </c>
      <c r="C1061" s="17">
        <f t="shared" si="75"/>
        <v>1</v>
      </c>
      <c r="D1061" s="14" t="str">
        <f>+VLOOKUP(C1061,EstructuraCostos!$A$5:$B$146,2)</f>
        <v>Levante_y_Ceba</v>
      </c>
      <c r="E1061" s="21">
        <f t="shared" si="74"/>
        <v>10100</v>
      </c>
      <c r="F1061" s="17" t="str">
        <f>+IF(C1061&gt;2,VLOOKUP(C1061,EstructuraCostos!$A$65:$B$170,2),VLOOKUP(E1061,EstructuraCostos!$A$5:$B$60,2))</f>
        <v>Manejo_de_Suelos_y_ Praderas1</v>
      </c>
      <c r="G1061" s="17" t="str">
        <f>+VLOOKUP(B1061,EstructuraCostos!$B$5:$C$146,2)</f>
        <v>Fumigacion Herbicida</v>
      </c>
      <c r="H1061" s="58">
        <v>43582</v>
      </c>
      <c r="I1061" s="17">
        <f t="shared" si="76"/>
        <v>17</v>
      </c>
      <c r="J1061" s="84" t="s">
        <v>242</v>
      </c>
      <c r="K1061" s="83">
        <v>4335739</v>
      </c>
      <c r="L1061" s="52">
        <v>1</v>
      </c>
      <c r="M1061" s="46">
        <v>34000</v>
      </c>
      <c r="N1061" s="48">
        <f t="shared" si="77"/>
        <v>34000</v>
      </c>
      <c r="O1061" s="45" t="s">
        <v>714</v>
      </c>
      <c r="P1061" s="45" t="s">
        <v>354</v>
      </c>
      <c r="Q1061" s="1" t="s">
        <v>132</v>
      </c>
      <c r="R1061" s="137" t="s">
        <v>702</v>
      </c>
    </row>
    <row r="1062" spans="1:18">
      <c r="A1062" s="17">
        <v>1</v>
      </c>
      <c r="B1062" s="135">
        <v>10501</v>
      </c>
      <c r="C1062" s="17">
        <f t="shared" si="75"/>
        <v>1</v>
      </c>
      <c r="D1062" s="14" t="str">
        <f>+VLOOKUP(C1062,EstructuraCostos!$A$5:$B$146,2)</f>
        <v>Levante_y_Ceba</v>
      </c>
      <c r="E1062" s="21">
        <f t="shared" si="74"/>
        <v>10500</v>
      </c>
      <c r="F1062" s="17" t="str">
        <f>+IF(C1062&gt;2,VLOOKUP(C1062,EstructuraCostos!$A$65:$B$170,2),VLOOKUP(E1062,EstructuraCostos!$A$5:$B$60,2))</f>
        <v>Movimiento_de_Ganado1</v>
      </c>
      <c r="G1062" s="17" t="str">
        <f>+VLOOKUP(B1062,EstructuraCostos!$B$5:$C$146,2)</f>
        <v>Manejo de Ganados</v>
      </c>
      <c r="H1062" s="58">
        <v>43582</v>
      </c>
      <c r="I1062" s="17">
        <f t="shared" si="76"/>
        <v>17</v>
      </c>
      <c r="J1062" s="45" t="s">
        <v>245</v>
      </c>
      <c r="K1062" s="51">
        <v>1023702269</v>
      </c>
      <c r="L1062" s="52">
        <v>1</v>
      </c>
      <c r="M1062" s="46">
        <v>38000</v>
      </c>
      <c r="N1062" s="48">
        <f t="shared" si="77"/>
        <v>38000</v>
      </c>
      <c r="O1062" s="45" t="s">
        <v>126</v>
      </c>
      <c r="P1062" s="45" t="s">
        <v>128</v>
      </c>
    </row>
    <row r="1063" spans="1:18">
      <c r="A1063" s="17">
        <v>1</v>
      </c>
      <c r="B1063" s="135">
        <v>10501</v>
      </c>
      <c r="C1063" s="17">
        <f t="shared" si="75"/>
        <v>1</v>
      </c>
      <c r="D1063" s="14" t="str">
        <f>+VLOOKUP(C1063,EstructuraCostos!$A$5:$B$146,2)</f>
        <v>Levante_y_Ceba</v>
      </c>
      <c r="E1063" s="21">
        <f t="shared" si="74"/>
        <v>10500</v>
      </c>
      <c r="F1063" s="17" t="str">
        <f>+IF(C1063&gt;2,VLOOKUP(C1063,EstructuraCostos!$A$65:$B$170,2),VLOOKUP(E1063,EstructuraCostos!$A$5:$B$60,2))</f>
        <v>Movimiento_de_Ganado1</v>
      </c>
      <c r="G1063" s="17" t="str">
        <f>+VLOOKUP(B1063,EstructuraCostos!$B$5:$C$146,2)</f>
        <v>Manejo de Ganados</v>
      </c>
      <c r="H1063" s="58">
        <v>43582</v>
      </c>
      <c r="I1063" s="17">
        <f t="shared" si="76"/>
        <v>17</v>
      </c>
      <c r="J1063" s="45" t="s">
        <v>417</v>
      </c>
      <c r="K1063" s="143">
        <v>1097720182</v>
      </c>
      <c r="L1063" s="52">
        <v>1</v>
      </c>
      <c r="M1063" s="46">
        <v>38000</v>
      </c>
      <c r="N1063" s="48">
        <f t="shared" si="77"/>
        <v>38000</v>
      </c>
      <c r="O1063" s="45" t="s">
        <v>125</v>
      </c>
      <c r="P1063" s="45" t="s">
        <v>128</v>
      </c>
    </row>
    <row r="1064" spans="1:18">
      <c r="A1064" s="17">
        <v>1</v>
      </c>
      <c r="B1064" s="135">
        <v>60104</v>
      </c>
      <c r="C1064" s="17">
        <f t="shared" si="75"/>
        <v>6</v>
      </c>
      <c r="D1064" s="14" t="str">
        <f>+VLOOKUP(C1064,EstructuraCostos!$A$5:$B$146,2)</f>
        <v>Equinos</v>
      </c>
      <c r="E1064" s="21">
        <f t="shared" si="74"/>
        <v>60104</v>
      </c>
      <c r="F1064" s="17" t="str">
        <f>+IF(C1064&gt;2,VLOOKUP(C1064,EstructuraCostos!$A$65:$B$170,2),VLOOKUP(E1064,EstructuraCostos!$A$5:$B$60,2))</f>
        <v>Equinos</v>
      </c>
      <c r="G1064" s="17" t="str">
        <f>+VLOOKUP(B1064,EstructuraCostos!$B$5:$C$146,2)</f>
        <v>Adiestramiento</v>
      </c>
      <c r="H1064" s="58">
        <v>43582</v>
      </c>
      <c r="I1064" s="17">
        <f t="shared" si="76"/>
        <v>17</v>
      </c>
      <c r="J1064" s="45" t="s">
        <v>749</v>
      </c>
      <c r="K1064" s="294">
        <v>1097726367</v>
      </c>
      <c r="L1064" s="52">
        <v>1</v>
      </c>
      <c r="M1064" s="46">
        <v>34000</v>
      </c>
      <c r="N1064" s="48">
        <f t="shared" si="77"/>
        <v>34000</v>
      </c>
      <c r="O1064" s="45" t="s">
        <v>896</v>
      </c>
      <c r="P1064" s="45" t="s">
        <v>751</v>
      </c>
    </row>
    <row r="1065" spans="1:18">
      <c r="A1065" s="17">
        <v>1</v>
      </c>
      <c r="B1065" s="135">
        <v>50103</v>
      </c>
      <c r="C1065" s="17">
        <f t="shared" si="75"/>
        <v>5</v>
      </c>
      <c r="D1065" s="14" t="str">
        <f>+VLOOKUP(C1065,EstructuraCostos!$A$5:$B$146,2)</f>
        <v>Generales</v>
      </c>
      <c r="E1065" s="21">
        <f t="shared" si="74"/>
        <v>50103</v>
      </c>
      <c r="F1065" s="17" t="str">
        <f>+IF(C1065&gt;2,VLOOKUP(C1065,EstructuraCostos!$A$65:$B$170,2),VLOOKUP(E1065,EstructuraCostos!$A$5:$B$60,2))</f>
        <v>Generales</v>
      </c>
      <c r="G1065" s="17" t="str">
        <f>+VLOOKUP(B1065,EstructuraCostos!$B$5:$C$146,2)</f>
        <v xml:space="preserve">Mantenimiento Cercos </v>
      </c>
      <c r="H1065" s="58">
        <v>43582</v>
      </c>
      <c r="I1065" s="17">
        <f t="shared" si="76"/>
        <v>17</v>
      </c>
      <c r="J1065" s="45" t="s">
        <v>791</v>
      </c>
      <c r="K1065" s="143">
        <v>78730185</v>
      </c>
      <c r="L1065" s="52">
        <v>1</v>
      </c>
      <c r="M1065" s="46">
        <v>34000</v>
      </c>
      <c r="N1065" s="48">
        <f t="shared" si="77"/>
        <v>34000</v>
      </c>
      <c r="O1065" s="45" t="s">
        <v>671</v>
      </c>
      <c r="P1065" s="45" t="s">
        <v>731</v>
      </c>
    </row>
    <row r="1066" spans="1:18">
      <c r="A1066" s="17">
        <v>1</v>
      </c>
      <c r="B1066" s="135">
        <v>10104</v>
      </c>
      <c r="C1066" s="17">
        <f t="shared" si="75"/>
        <v>1</v>
      </c>
      <c r="E1066" s="21">
        <f t="shared" si="74"/>
        <v>10100</v>
      </c>
      <c r="F1066" s="17"/>
      <c r="G1066" s="17" t="str">
        <f>+VLOOKUP(B1066,EstructuraCostos!$B$5:$C$146,2)</f>
        <v>Fumigacion Herbicida</v>
      </c>
      <c r="H1066" s="58">
        <v>43582</v>
      </c>
      <c r="I1066" s="17">
        <f>+WEEKNUM(H1066,2)</f>
        <v>17</v>
      </c>
      <c r="J1066" s="1" t="s">
        <v>1064</v>
      </c>
      <c r="K1066" s="143">
        <v>1003290526</v>
      </c>
      <c r="L1066" s="52">
        <v>1</v>
      </c>
      <c r="M1066" s="46">
        <v>34000</v>
      </c>
      <c r="N1066" s="48">
        <f t="shared" si="77"/>
        <v>34000</v>
      </c>
      <c r="O1066" s="45" t="s">
        <v>714</v>
      </c>
      <c r="P1066" s="45" t="s">
        <v>354</v>
      </c>
      <c r="Q1066" s="1" t="s">
        <v>132</v>
      </c>
      <c r="R1066" s="137" t="s">
        <v>702</v>
      </c>
    </row>
    <row r="1067" spans="1:18">
      <c r="A1067" s="17">
        <v>1</v>
      </c>
      <c r="C1067" s="17">
        <f t="shared" si="75"/>
        <v>0</v>
      </c>
      <c r="D1067" s="14" t="e">
        <f>+VLOOKUP(C1067,EstructuraCostos!$A$5:$B$146,2)</f>
        <v>#N/A</v>
      </c>
      <c r="E1067" s="21">
        <f t="shared" si="74"/>
        <v>0</v>
      </c>
      <c r="F1067" s="17" t="e">
        <f>+IF(C1067&gt;2,VLOOKUP(C1067,EstructuraCostos!$A$65:$B$170,2),VLOOKUP(E1067,EstructuraCostos!$A$5:$B$60,2))</f>
        <v>#N/A</v>
      </c>
      <c r="G1067" s="17" t="e">
        <f>+VLOOKUP(B1067,EstructuraCostos!$B$5:$C$146,2)</f>
        <v>#N/A</v>
      </c>
      <c r="H1067" s="58">
        <v>43582</v>
      </c>
      <c r="I1067" s="17">
        <f t="shared" si="76"/>
        <v>17</v>
      </c>
      <c r="J1067" s="45" t="s">
        <v>260</v>
      </c>
      <c r="K1067" s="83"/>
      <c r="M1067" s="186" t="s">
        <v>261</v>
      </c>
      <c r="N1067" s="48"/>
      <c r="O1067" s="45" t="s">
        <v>176</v>
      </c>
      <c r="P1067" s="45" t="s">
        <v>444</v>
      </c>
      <c r="Q1067" s="1" t="s">
        <v>130</v>
      </c>
      <c r="R1067" s="137" t="s">
        <v>131</v>
      </c>
    </row>
    <row r="1068" spans="1:18">
      <c r="A1068" s="17">
        <v>1</v>
      </c>
      <c r="C1068" s="17">
        <f t="shared" si="75"/>
        <v>0</v>
      </c>
      <c r="D1068" s="14" t="e">
        <f>+VLOOKUP(C1068,EstructuraCostos!$A$5:$B$146,2)</f>
        <v>#N/A</v>
      </c>
      <c r="E1068" s="21">
        <f t="shared" si="74"/>
        <v>0</v>
      </c>
      <c r="F1068" s="17" t="e">
        <f>+IF(C1068&gt;2,VLOOKUP(C1068,EstructuraCostos!$A$65:$B$170,2),VLOOKUP(E1068,EstructuraCostos!$A$5:$B$60,2))</f>
        <v>#N/A</v>
      </c>
      <c r="G1068" s="17" t="e">
        <f>+VLOOKUP(B1068,EstructuraCostos!$B$5:$C$146,2)</f>
        <v>#N/A</v>
      </c>
      <c r="H1068" s="58">
        <v>43582</v>
      </c>
      <c r="I1068" s="17">
        <f t="shared" si="76"/>
        <v>17</v>
      </c>
      <c r="J1068" s="45" t="s">
        <v>260</v>
      </c>
      <c r="M1068" s="186" t="s">
        <v>261</v>
      </c>
      <c r="N1068" s="48"/>
      <c r="O1068" s="45" t="s">
        <v>714</v>
      </c>
      <c r="P1068" s="45" t="s">
        <v>354</v>
      </c>
      <c r="Q1068" s="1" t="s">
        <v>132</v>
      </c>
      <c r="R1068" s="137" t="s">
        <v>702</v>
      </c>
    </row>
    <row r="1069" spans="1:18">
      <c r="A1069" s="17">
        <v>1</v>
      </c>
      <c r="C1069" s="17">
        <f t="shared" si="75"/>
        <v>0</v>
      </c>
      <c r="D1069" s="14" t="e">
        <f>+VLOOKUP(C1069,EstructuraCostos!$A$5:$B$146,2)</f>
        <v>#N/A</v>
      </c>
      <c r="E1069" s="21">
        <f t="shared" si="74"/>
        <v>0</v>
      </c>
      <c r="F1069" s="17" t="e">
        <f>+IF(C1069&gt;2,VLOOKUP(C1069,EstructuraCostos!$A$65:$B$170,2),VLOOKUP(E1069,EstructuraCostos!$A$5:$B$60,2))</f>
        <v>#N/A</v>
      </c>
      <c r="G1069" s="17" t="e">
        <f>+VLOOKUP(B1069,EstructuraCostos!$B$5:$C$146,2)</f>
        <v>#N/A</v>
      </c>
      <c r="H1069" s="58">
        <v>43582</v>
      </c>
      <c r="I1069" s="17">
        <f t="shared" si="76"/>
        <v>17</v>
      </c>
      <c r="J1069" s="45" t="s">
        <v>260</v>
      </c>
      <c r="M1069" s="186" t="s">
        <v>261</v>
      </c>
      <c r="N1069" s="48"/>
      <c r="O1069" s="45" t="s">
        <v>176</v>
      </c>
      <c r="P1069" s="45" t="s">
        <v>1073</v>
      </c>
      <c r="Q1069" s="1" t="s">
        <v>132</v>
      </c>
      <c r="R1069" s="137" t="s">
        <v>131</v>
      </c>
    </row>
    <row r="1070" spans="1:18">
      <c r="A1070" s="17">
        <v>1</v>
      </c>
      <c r="B1070" s="135">
        <v>10104</v>
      </c>
      <c r="C1070" s="17"/>
      <c r="F1070" s="17"/>
      <c r="G1070" s="17" t="str">
        <f>+VLOOKUP(B1070,EstructuraCostos!$B$5:$C$146,2)</f>
        <v>Fumigacion Herbicida</v>
      </c>
      <c r="H1070" s="58">
        <v>43583</v>
      </c>
      <c r="I1070" s="17">
        <f>+WEEKNUM(H1070,2)</f>
        <v>17</v>
      </c>
      <c r="J1070" s="1" t="s">
        <v>1064</v>
      </c>
      <c r="K1070" s="143">
        <v>1003290526</v>
      </c>
      <c r="L1070" s="52">
        <v>1</v>
      </c>
      <c r="M1070" s="46">
        <v>34000</v>
      </c>
      <c r="N1070" s="48">
        <f>+L1070*M1070</f>
        <v>34000</v>
      </c>
      <c r="O1070" s="45" t="s">
        <v>714</v>
      </c>
      <c r="P1070" s="45" t="s">
        <v>1149</v>
      </c>
      <c r="Q1070" s="1" t="s">
        <v>132</v>
      </c>
      <c r="R1070" s="137" t="s">
        <v>702</v>
      </c>
    </row>
    <row r="1071" spans="1:18">
      <c r="A1071" s="17">
        <v>1</v>
      </c>
      <c r="B1071" s="135">
        <v>10501</v>
      </c>
      <c r="C1071" s="17">
        <f t="shared" si="75"/>
        <v>1</v>
      </c>
      <c r="D1071" s="14" t="str">
        <f>+VLOOKUP(C1071,EstructuraCostos!$A$5:$B$146,2)</f>
        <v>Levante_y_Ceba</v>
      </c>
      <c r="E1071" s="21">
        <f t="shared" si="74"/>
        <v>10500</v>
      </c>
      <c r="F1071" s="17" t="str">
        <f>+IF(C1071&gt;2,VLOOKUP(C1071,EstructuraCostos!$A$65:$B$170,2),VLOOKUP(E1071,EstructuraCostos!$A$5:$B$60,2))</f>
        <v>Movimiento_de_Ganado1</v>
      </c>
      <c r="G1071" s="17" t="str">
        <f>+VLOOKUP(B1071,EstructuraCostos!$B$5:$C$146,2)</f>
        <v>Manejo de Ganados</v>
      </c>
      <c r="H1071" s="58">
        <v>43583</v>
      </c>
      <c r="I1071" s="17">
        <f t="shared" si="76"/>
        <v>17</v>
      </c>
      <c r="J1071" s="45" t="s">
        <v>245</v>
      </c>
      <c r="K1071" s="51">
        <v>1023702269</v>
      </c>
      <c r="L1071" s="52">
        <v>0.5</v>
      </c>
      <c r="M1071" s="186">
        <v>36000</v>
      </c>
      <c r="N1071" s="48">
        <f t="shared" si="77"/>
        <v>18000</v>
      </c>
      <c r="O1071" s="45" t="s">
        <v>125</v>
      </c>
      <c r="P1071" s="45" t="s">
        <v>128</v>
      </c>
    </row>
    <row r="1072" spans="1:18">
      <c r="A1072" s="17">
        <v>1</v>
      </c>
      <c r="B1072" s="135">
        <v>10101</v>
      </c>
      <c r="C1072" s="17">
        <f t="shared" si="75"/>
        <v>1</v>
      </c>
      <c r="D1072" s="14" t="str">
        <f>+VLOOKUP(C1072,EstructuraCostos!$A$5:$B$146,2)</f>
        <v>Levante_y_Ceba</v>
      </c>
      <c r="E1072" s="21">
        <f t="shared" si="74"/>
        <v>10100</v>
      </c>
      <c r="F1072" s="17" t="str">
        <f>+IF(C1072&gt;2,VLOOKUP(C1072,EstructuraCostos!$A$65:$B$170,2),VLOOKUP(E1072,EstructuraCostos!$A$5:$B$60,2))</f>
        <v>Manejo_de_Suelos_y_ Praderas1</v>
      </c>
      <c r="G1072" s="17" t="str">
        <f>+VLOOKUP(B1072,EstructuraCostos!$B$5:$C$146,2)</f>
        <v>Fumigacion Matamalezas</v>
      </c>
      <c r="H1072" s="58">
        <v>43584</v>
      </c>
      <c r="I1072" s="17">
        <f t="shared" si="76"/>
        <v>18</v>
      </c>
      <c r="J1072" s="84" t="s">
        <v>241</v>
      </c>
      <c r="K1072" s="143">
        <v>4736932</v>
      </c>
      <c r="L1072" s="52">
        <v>1</v>
      </c>
      <c r="M1072" s="46">
        <v>34000</v>
      </c>
      <c r="N1072" s="48">
        <f t="shared" si="77"/>
        <v>34000</v>
      </c>
      <c r="O1072" s="45" t="s">
        <v>176</v>
      </c>
      <c r="P1072" s="45" t="s">
        <v>444</v>
      </c>
      <c r="Q1072" s="1" t="s">
        <v>130</v>
      </c>
      <c r="R1072" s="137" t="s">
        <v>131</v>
      </c>
    </row>
    <row r="1073" spans="1:18">
      <c r="A1073" s="17">
        <v>2</v>
      </c>
      <c r="B1073" s="135">
        <v>10104</v>
      </c>
      <c r="C1073" s="17">
        <f t="shared" si="75"/>
        <v>1</v>
      </c>
      <c r="D1073" s="14" t="str">
        <f>+VLOOKUP(C1073,EstructuraCostos!$A$5:$B$146,2)</f>
        <v>Levante_y_Ceba</v>
      </c>
      <c r="E1073" s="21">
        <f t="shared" si="74"/>
        <v>10100</v>
      </c>
      <c r="F1073" s="17" t="str">
        <f>+IF(C1073&gt;2,VLOOKUP(C1073,EstructuraCostos!$A$65:$B$170,2),VLOOKUP(E1073,EstructuraCostos!$A$5:$B$60,2))</f>
        <v>Manejo_de_Suelos_y_ Praderas1</v>
      </c>
      <c r="G1073" s="17" t="str">
        <f>+VLOOKUP(B1073,EstructuraCostos!$B$5:$C$146,2)</f>
        <v>Fumigacion Herbicida</v>
      </c>
      <c r="H1073" s="58">
        <v>43584</v>
      </c>
      <c r="I1073" s="17">
        <f t="shared" si="76"/>
        <v>18</v>
      </c>
      <c r="J1073" s="84" t="s">
        <v>242</v>
      </c>
      <c r="K1073" s="83">
        <v>4335739</v>
      </c>
      <c r="L1073" s="52">
        <v>1</v>
      </c>
      <c r="M1073" s="46">
        <v>34000</v>
      </c>
      <c r="N1073" s="48">
        <f t="shared" si="77"/>
        <v>34000</v>
      </c>
      <c r="O1073" s="45" t="s">
        <v>714</v>
      </c>
      <c r="P1073" s="45" t="s">
        <v>452</v>
      </c>
      <c r="Q1073" s="1" t="s">
        <v>132</v>
      </c>
      <c r="R1073" s="137" t="s">
        <v>702</v>
      </c>
    </row>
    <row r="1074" spans="1:18">
      <c r="A1074" s="17">
        <v>3</v>
      </c>
      <c r="B1074" s="135">
        <v>10501</v>
      </c>
      <c r="C1074" s="17">
        <f t="shared" si="75"/>
        <v>1</v>
      </c>
      <c r="D1074" s="14" t="str">
        <f>+VLOOKUP(C1074,EstructuraCostos!$A$5:$B$146,2)</f>
        <v>Levante_y_Ceba</v>
      </c>
      <c r="E1074" s="21">
        <f t="shared" si="74"/>
        <v>10500</v>
      </c>
      <c r="F1074" s="17" t="str">
        <f>+IF(C1074&gt;2,VLOOKUP(C1074,EstructuraCostos!$A$65:$B$170,2),VLOOKUP(E1074,EstructuraCostos!$A$5:$B$60,2))</f>
        <v>Movimiento_de_Ganado1</v>
      </c>
      <c r="G1074" s="17" t="str">
        <f>+VLOOKUP(B1074,EstructuraCostos!$B$5:$C$146,2)</f>
        <v>Manejo de Ganados</v>
      </c>
      <c r="H1074" s="58">
        <v>43584</v>
      </c>
      <c r="I1074" s="17">
        <f t="shared" si="76"/>
        <v>18</v>
      </c>
      <c r="J1074" s="45" t="s">
        <v>245</v>
      </c>
      <c r="K1074" s="51">
        <v>1023702269</v>
      </c>
      <c r="L1074" s="52">
        <v>1</v>
      </c>
      <c r="M1074" s="46">
        <v>38000</v>
      </c>
      <c r="N1074" s="48">
        <f t="shared" si="77"/>
        <v>38000</v>
      </c>
      <c r="O1074" s="45" t="s">
        <v>126</v>
      </c>
      <c r="P1074" s="45" t="s">
        <v>128</v>
      </c>
    </row>
    <row r="1075" spans="1:18">
      <c r="A1075" s="17">
        <v>4</v>
      </c>
      <c r="B1075" s="135">
        <v>10501</v>
      </c>
      <c r="C1075" s="17">
        <f t="shared" si="75"/>
        <v>1</v>
      </c>
      <c r="D1075" s="14" t="str">
        <f>+VLOOKUP(C1075,EstructuraCostos!$A$5:$B$146,2)</f>
        <v>Levante_y_Ceba</v>
      </c>
      <c r="E1075" s="21">
        <f t="shared" si="74"/>
        <v>10500</v>
      </c>
      <c r="F1075" s="17" t="str">
        <f>+IF(C1075&gt;2,VLOOKUP(C1075,EstructuraCostos!$A$65:$B$170,2),VLOOKUP(E1075,EstructuraCostos!$A$5:$B$60,2))</f>
        <v>Movimiento_de_Ganado1</v>
      </c>
      <c r="G1075" s="17" t="str">
        <f>+VLOOKUP(B1075,EstructuraCostos!$B$5:$C$146,2)</f>
        <v>Manejo de Ganados</v>
      </c>
      <c r="H1075" s="58">
        <v>43584</v>
      </c>
      <c r="I1075" s="17">
        <f t="shared" si="76"/>
        <v>18</v>
      </c>
      <c r="J1075" s="45" t="s">
        <v>417</v>
      </c>
      <c r="K1075" s="143">
        <v>1097720182</v>
      </c>
      <c r="L1075" s="52">
        <v>1</v>
      </c>
      <c r="M1075" s="46">
        <v>38000</v>
      </c>
      <c r="N1075" s="48">
        <f t="shared" si="77"/>
        <v>38000</v>
      </c>
      <c r="O1075" s="45" t="s">
        <v>125</v>
      </c>
      <c r="P1075" s="45" t="s">
        <v>128</v>
      </c>
    </row>
    <row r="1076" spans="1:18">
      <c r="A1076" s="17">
        <v>5</v>
      </c>
      <c r="B1076" s="135">
        <v>60104</v>
      </c>
      <c r="C1076" s="17">
        <f t="shared" si="75"/>
        <v>6</v>
      </c>
      <c r="D1076" s="14" t="str">
        <f>+VLOOKUP(C1076,EstructuraCostos!$A$5:$B$146,2)</f>
        <v>Equinos</v>
      </c>
      <c r="E1076" s="21">
        <f t="shared" si="74"/>
        <v>60104</v>
      </c>
      <c r="F1076" s="17" t="str">
        <f>+IF(C1076&gt;2,VLOOKUP(C1076,EstructuraCostos!$A$65:$B$170,2),VLOOKUP(E1076,EstructuraCostos!$A$5:$B$60,2))</f>
        <v>Equinos</v>
      </c>
      <c r="G1076" s="17" t="str">
        <f>+VLOOKUP(B1076,EstructuraCostos!$B$5:$C$146,2)</f>
        <v>Adiestramiento</v>
      </c>
      <c r="H1076" s="58">
        <v>43584</v>
      </c>
      <c r="I1076" s="17">
        <f t="shared" si="76"/>
        <v>18</v>
      </c>
      <c r="J1076" s="45" t="s">
        <v>749</v>
      </c>
      <c r="K1076" s="294">
        <v>1097726367</v>
      </c>
      <c r="L1076" s="52">
        <v>1</v>
      </c>
      <c r="M1076" s="46">
        <v>34000</v>
      </c>
      <c r="N1076" s="48">
        <f t="shared" si="77"/>
        <v>34000</v>
      </c>
      <c r="O1076" s="45" t="s">
        <v>896</v>
      </c>
      <c r="P1076" s="45" t="s">
        <v>751</v>
      </c>
    </row>
    <row r="1077" spans="1:18">
      <c r="A1077" s="17">
        <v>6</v>
      </c>
      <c r="B1077" s="135">
        <v>50103</v>
      </c>
      <c r="C1077" s="17">
        <f t="shared" si="75"/>
        <v>5</v>
      </c>
      <c r="D1077" s="14" t="str">
        <f>+VLOOKUP(C1077,EstructuraCostos!$A$5:$B$146,2)</f>
        <v>Generales</v>
      </c>
      <c r="E1077" s="21">
        <f t="shared" si="74"/>
        <v>50103</v>
      </c>
      <c r="F1077" s="17" t="str">
        <f>+IF(C1077&gt;2,VLOOKUP(C1077,EstructuraCostos!$A$65:$B$170,2),VLOOKUP(E1077,EstructuraCostos!$A$5:$B$60,2))</f>
        <v>Generales</v>
      </c>
      <c r="G1077" s="17" t="str">
        <f>+VLOOKUP(B1077,EstructuraCostos!$B$5:$C$146,2)</f>
        <v xml:space="preserve">Mantenimiento Cercos </v>
      </c>
      <c r="H1077" s="58">
        <v>43584</v>
      </c>
      <c r="I1077" s="17">
        <f t="shared" si="76"/>
        <v>18</v>
      </c>
      <c r="J1077" s="45" t="s">
        <v>791</v>
      </c>
      <c r="K1077" s="143">
        <v>78730185</v>
      </c>
      <c r="L1077" s="52">
        <v>1</v>
      </c>
      <c r="M1077" s="46">
        <v>34000</v>
      </c>
      <c r="N1077" s="48">
        <f t="shared" si="77"/>
        <v>34000</v>
      </c>
      <c r="O1077" s="45" t="s">
        <v>671</v>
      </c>
      <c r="P1077" s="45" t="s">
        <v>893</v>
      </c>
    </row>
    <row r="1078" spans="1:18">
      <c r="A1078" s="17">
        <v>7</v>
      </c>
      <c r="B1078" s="135">
        <v>10104</v>
      </c>
      <c r="C1078" s="17"/>
      <c r="F1078" s="17"/>
      <c r="G1078" s="17" t="str">
        <f>+VLOOKUP(B1078,EstructuraCostos!$B$5:$C$146,2)</f>
        <v>Fumigacion Herbicida</v>
      </c>
      <c r="H1078" s="58">
        <v>43584</v>
      </c>
      <c r="I1078" s="17">
        <f>+WEEKNUM(H1078,2)</f>
        <v>18</v>
      </c>
      <c r="J1078" s="1" t="s">
        <v>1064</v>
      </c>
      <c r="K1078" s="143">
        <v>1003290526</v>
      </c>
      <c r="L1078" s="52">
        <v>1</v>
      </c>
      <c r="M1078" s="46">
        <v>34000</v>
      </c>
      <c r="N1078" s="48">
        <f t="shared" si="77"/>
        <v>34000</v>
      </c>
      <c r="O1078" s="45" t="s">
        <v>714</v>
      </c>
      <c r="P1078" s="45" t="s">
        <v>452</v>
      </c>
      <c r="Q1078" s="1" t="s">
        <v>132</v>
      </c>
      <c r="R1078" s="137" t="s">
        <v>702</v>
      </c>
    </row>
    <row r="1079" spans="1:18">
      <c r="A1079" s="17">
        <v>8</v>
      </c>
      <c r="C1079" s="17"/>
      <c r="F1079" s="17"/>
      <c r="G1079" s="17" t="e">
        <f>+VLOOKUP(B1079,EstructuraCostos!$B$5:$C$146,2)</f>
        <v>#N/A</v>
      </c>
      <c r="H1079" s="58">
        <v>43584</v>
      </c>
      <c r="I1079" s="17">
        <f>+WEEKNUM(H1079,2)</f>
        <v>18</v>
      </c>
      <c r="J1079" s="45" t="s">
        <v>287</v>
      </c>
      <c r="K1079" s="143"/>
      <c r="L1079" s="52">
        <v>16</v>
      </c>
      <c r="M1079" s="46" t="s">
        <v>386</v>
      </c>
      <c r="N1079" s="48"/>
      <c r="O1079" s="45" t="s">
        <v>1131</v>
      </c>
      <c r="P1079" s="45" t="s">
        <v>1130</v>
      </c>
    </row>
    <row r="1080" spans="1:18">
      <c r="A1080" s="17">
        <v>9</v>
      </c>
      <c r="C1080" s="17"/>
      <c r="F1080" s="17"/>
      <c r="G1080" s="17" t="e">
        <f>+VLOOKUP(B1080,EstructuraCostos!$B$5:$C$146,2)</f>
        <v>#N/A</v>
      </c>
      <c r="H1080" s="58">
        <v>43584</v>
      </c>
      <c r="I1080" s="17">
        <f>+WEEKNUM(H1080,2)</f>
        <v>18</v>
      </c>
      <c r="J1080" s="45" t="s">
        <v>287</v>
      </c>
      <c r="K1080" s="143"/>
      <c r="L1080" s="52">
        <v>2</v>
      </c>
      <c r="M1080" s="46" t="s">
        <v>1127</v>
      </c>
      <c r="N1080" s="48"/>
      <c r="O1080" s="45" t="s">
        <v>1128</v>
      </c>
      <c r="P1080" s="45" t="s">
        <v>170</v>
      </c>
    </row>
    <row r="1081" spans="1:18">
      <c r="A1081" s="17">
        <v>10</v>
      </c>
      <c r="C1081" s="17">
        <f t="shared" si="75"/>
        <v>0</v>
      </c>
      <c r="D1081" s="14" t="e">
        <f>+VLOOKUP(C1081,EstructuraCostos!$A$5:$B$146,2)</f>
        <v>#N/A</v>
      </c>
      <c r="E1081" s="21">
        <f t="shared" si="74"/>
        <v>0</v>
      </c>
      <c r="F1081" s="17" t="e">
        <f>+IF(C1081&gt;2,VLOOKUP(C1081,EstructuraCostos!$A$65:$B$170,2),VLOOKUP(E1081,EstructuraCostos!$A$5:$B$60,2))</f>
        <v>#N/A</v>
      </c>
      <c r="G1081" s="17" t="e">
        <f>+VLOOKUP(B1081,EstructuraCostos!$B$5:$C$146,2)</f>
        <v>#N/A</v>
      </c>
      <c r="H1081" s="58">
        <v>43584</v>
      </c>
      <c r="I1081" s="17">
        <f t="shared" si="76"/>
        <v>18</v>
      </c>
      <c r="J1081" s="45" t="s">
        <v>260</v>
      </c>
      <c r="K1081" s="83"/>
      <c r="M1081" s="186" t="s">
        <v>261</v>
      </c>
      <c r="N1081" s="48"/>
      <c r="O1081" s="45" t="s">
        <v>176</v>
      </c>
      <c r="P1081" s="45" t="s">
        <v>444</v>
      </c>
      <c r="Q1081" s="1" t="s">
        <v>130</v>
      </c>
      <c r="R1081" s="137" t="s">
        <v>131</v>
      </c>
    </row>
    <row r="1082" spans="1:18">
      <c r="A1082" s="17">
        <v>11</v>
      </c>
      <c r="C1082" s="17">
        <f t="shared" si="75"/>
        <v>0</v>
      </c>
      <c r="D1082" s="14" t="e">
        <f>+VLOOKUP(C1082,EstructuraCostos!$A$5:$B$146,2)</f>
        <v>#N/A</v>
      </c>
      <c r="E1082" s="21">
        <f t="shared" si="74"/>
        <v>0</v>
      </c>
      <c r="F1082" s="17" t="e">
        <f>+IF(C1082&gt;2,VLOOKUP(C1082,EstructuraCostos!$A$65:$B$170,2),VLOOKUP(E1082,EstructuraCostos!$A$5:$B$60,2))</f>
        <v>#N/A</v>
      </c>
      <c r="G1082" s="17" t="e">
        <f>+VLOOKUP(B1082,EstructuraCostos!$B$5:$C$146,2)</f>
        <v>#N/A</v>
      </c>
      <c r="H1082" s="58">
        <v>43584</v>
      </c>
      <c r="I1082" s="17">
        <f t="shared" si="76"/>
        <v>18</v>
      </c>
      <c r="J1082" s="45" t="s">
        <v>260</v>
      </c>
      <c r="M1082" s="186" t="s">
        <v>261</v>
      </c>
      <c r="N1082" s="48"/>
      <c r="O1082" s="45" t="s">
        <v>714</v>
      </c>
      <c r="P1082" s="45" t="s">
        <v>452</v>
      </c>
      <c r="Q1082" s="1" t="s">
        <v>132</v>
      </c>
      <c r="R1082" s="137" t="s">
        <v>702</v>
      </c>
    </row>
    <row r="1083" spans="1:18">
      <c r="A1083" s="17">
        <v>12</v>
      </c>
      <c r="B1083" s="135">
        <v>10101</v>
      </c>
      <c r="C1083" s="17">
        <f t="shared" si="75"/>
        <v>1</v>
      </c>
      <c r="D1083" s="14" t="str">
        <f>+VLOOKUP(C1083,EstructuraCostos!$A$5:$B$146,2)</f>
        <v>Levante_y_Ceba</v>
      </c>
      <c r="E1083" s="21">
        <f t="shared" si="74"/>
        <v>10100</v>
      </c>
      <c r="F1083" s="17" t="str">
        <f>+IF(C1083&gt;2,VLOOKUP(C1083,EstructuraCostos!$A$65:$B$170,2),VLOOKUP(E1083,EstructuraCostos!$A$5:$B$60,2))</f>
        <v>Manejo_de_Suelos_y_ Praderas1</v>
      </c>
      <c r="G1083" s="17" t="str">
        <f>+VLOOKUP(B1083,EstructuraCostos!$B$5:$C$146,2)</f>
        <v>Fumigacion Matamalezas</v>
      </c>
      <c r="H1083" s="58">
        <v>43585</v>
      </c>
      <c r="I1083" s="17">
        <f t="shared" si="76"/>
        <v>18</v>
      </c>
      <c r="J1083" s="84" t="s">
        <v>241</v>
      </c>
      <c r="K1083" s="143">
        <v>4736932</v>
      </c>
      <c r="L1083" s="52">
        <v>1</v>
      </c>
      <c r="M1083" s="46">
        <v>34000</v>
      </c>
      <c r="N1083" s="48">
        <f t="shared" ref="N1083:N1089" si="78">+L1083*M1083</f>
        <v>34000</v>
      </c>
      <c r="O1083" s="45" t="s">
        <v>176</v>
      </c>
      <c r="P1083" s="45" t="s">
        <v>1053</v>
      </c>
      <c r="Q1083" s="1" t="s">
        <v>130</v>
      </c>
      <c r="R1083" s="137" t="s">
        <v>131</v>
      </c>
    </row>
    <row r="1084" spans="1:18">
      <c r="A1084" s="17">
        <v>13</v>
      </c>
      <c r="B1084" s="135">
        <v>10104</v>
      </c>
      <c r="C1084" s="17">
        <f t="shared" si="75"/>
        <v>1</v>
      </c>
      <c r="D1084" s="14" t="str">
        <f>+VLOOKUP(C1084,EstructuraCostos!$A$5:$B$146,2)</f>
        <v>Levante_y_Ceba</v>
      </c>
      <c r="E1084" s="21">
        <f t="shared" si="74"/>
        <v>10100</v>
      </c>
      <c r="F1084" s="17" t="str">
        <f>+IF(C1084&gt;2,VLOOKUP(C1084,EstructuraCostos!$A$65:$B$170,2),VLOOKUP(E1084,EstructuraCostos!$A$5:$B$60,2))</f>
        <v>Manejo_de_Suelos_y_ Praderas1</v>
      </c>
      <c r="G1084" s="17" t="str">
        <f>+VLOOKUP(B1084,EstructuraCostos!$B$5:$C$146,2)</f>
        <v>Fumigacion Herbicida</v>
      </c>
      <c r="H1084" s="58">
        <v>43585</v>
      </c>
      <c r="I1084" s="17">
        <f t="shared" si="76"/>
        <v>18</v>
      </c>
      <c r="J1084" s="84" t="s">
        <v>242</v>
      </c>
      <c r="K1084" s="83">
        <v>4335739</v>
      </c>
      <c r="L1084" s="52">
        <v>1</v>
      </c>
      <c r="M1084" s="46">
        <v>34000</v>
      </c>
      <c r="N1084" s="48">
        <f t="shared" si="78"/>
        <v>34000</v>
      </c>
      <c r="O1084" s="45" t="s">
        <v>714</v>
      </c>
      <c r="P1084" s="45" t="s">
        <v>452</v>
      </c>
      <c r="Q1084" s="1" t="s">
        <v>132</v>
      </c>
      <c r="R1084" s="137" t="s">
        <v>702</v>
      </c>
    </row>
    <row r="1085" spans="1:18">
      <c r="A1085" s="17">
        <v>14</v>
      </c>
      <c r="B1085" s="135">
        <v>10501</v>
      </c>
      <c r="C1085" s="17">
        <f t="shared" si="75"/>
        <v>1</v>
      </c>
      <c r="D1085" s="14" t="str">
        <f>+VLOOKUP(C1085,EstructuraCostos!$A$5:$B$146,2)</f>
        <v>Levante_y_Ceba</v>
      </c>
      <c r="E1085" s="21">
        <f t="shared" si="74"/>
        <v>10500</v>
      </c>
      <c r="F1085" s="17" t="str">
        <f>+IF(C1085&gt;2,VLOOKUP(C1085,EstructuraCostos!$A$65:$B$170,2),VLOOKUP(E1085,EstructuraCostos!$A$5:$B$60,2))</f>
        <v>Movimiento_de_Ganado1</v>
      </c>
      <c r="G1085" s="17" t="str">
        <f>+VLOOKUP(B1085,EstructuraCostos!$B$5:$C$146,2)</f>
        <v>Manejo de Ganados</v>
      </c>
      <c r="H1085" s="58">
        <v>43585</v>
      </c>
      <c r="I1085" s="17">
        <f t="shared" si="76"/>
        <v>18</v>
      </c>
      <c r="J1085" s="45" t="s">
        <v>245</v>
      </c>
      <c r="K1085" s="51">
        <v>1023702269</v>
      </c>
      <c r="L1085" s="52">
        <v>1</v>
      </c>
      <c r="M1085" s="46">
        <v>38000</v>
      </c>
      <c r="N1085" s="48">
        <f t="shared" si="78"/>
        <v>38000</v>
      </c>
      <c r="O1085" s="45" t="s">
        <v>126</v>
      </c>
      <c r="P1085" s="45" t="s">
        <v>128</v>
      </c>
    </row>
    <row r="1086" spans="1:18">
      <c r="A1086" s="17">
        <v>15</v>
      </c>
      <c r="B1086" s="135">
        <v>10501</v>
      </c>
      <c r="C1086" s="17">
        <f t="shared" si="75"/>
        <v>1</v>
      </c>
      <c r="D1086" s="14" t="str">
        <f>+VLOOKUP(C1086,EstructuraCostos!$A$5:$B$146,2)</f>
        <v>Levante_y_Ceba</v>
      </c>
      <c r="E1086" s="21">
        <f t="shared" si="74"/>
        <v>10500</v>
      </c>
      <c r="F1086" s="17" t="str">
        <f>+IF(C1086&gt;2,VLOOKUP(C1086,EstructuraCostos!$A$65:$B$170,2),VLOOKUP(E1086,EstructuraCostos!$A$5:$B$60,2))</f>
        <v>Movimiento_de_Ganado1</v>
      </c>
      <c r="G1086" s="17" t="str">
        <f>+VLOOKUP(B1086,EstructuraCostos!$B$5:$C$146,2)</f>
        <v>Manejo de Ganados</v>
      </c>
      <c r="H1086" s="58">
        <v>43585</v>
      </c>
      <c r="I1086" s="17">
        <f t="shared" si="76"/>
        <v>18</v>
      </c>
      <c r="J1086" s="45" t="s">
        <v>417</v>
      </c>
      <c r="K1086" s="143">
        <v>1097720182</v>
      </c>
      <c r="L1086" s="52">
        <v>1</v>
      </c>
      <c r="M1086" s="46">
        <v>38000</v>
      </c>
      <c r="N1086" s="48">
        <f t="shared" si="78"/>
        <v>38000</v>
      </c>
      <c r="O1086" s="45" t="s">
        <v>125</v>
      </c>
      <c r="P1086" s="45" t="s">
        <v>128</v>
      </c>
    </row>
    <row r="1087" spans="1:18">
      <c r="A1087" s="17">
        <v>16</v>
      </c>
      <c r="B1087" s="135">
        <v>60104</v>
      </c>
      <c r="C1087" s="17">
        <f t="shared" si="75"/>
        <v>6</v>
      </c>
      <c r="D1087" s="14" t="str">
        <f>+VLOOKUP(C1087,EstructuraCostos!$A$5:$B$146,2)</f>
        <v>Equinos</v>
      </c>
      <c r="E1087" s="21">
        <f t="shared" si="74"/>
        <v>60104</v>
      </c>
      <c r="F1087" s="17" t="str">
        <f>+IF(C1087&gt;2,VLOOKUP(C1087,EstructuraCostos!$A$65:$B$170,2),VLOOKUP(E1087,EstructuraCostos!$A$5:$B$60,2))</f>
        <v>Equinos</v>
      </c>
      <c r="G1087" s="17" t="str">
        <f>+VLOOKUP(B1087,EstructuraCostos!$B$5:$C$146,2)</f>
        <v>Adiestramiento</v>
      </c>
      <c r="H1087" s="58">
        <v>43585</v>
      </c>
      <c r="I1087" s="17">
        <f t="shared" si="76"/>
        <v>18</v>
      </c>
      <c r="J1087" s="45" t="s">
        <v>749</v>
      </c>
      <c r="K1087" s="294">
        <v>1097726367</v>
      </c>
      <c r="L1087" s="52">
        <v>1</v>
      </c>
      <c r="M1087" s="46">
        <v>34000</v>
      </c>
      <c r="N1087" s="48">
        <f t="shared" si="78"/>
        <v>34000</v>
      </c>
      <c r="O1087" s="45" t="s">
        <v>896</v>
      </c>
      <c r="P1087" s="45" t="s">
        <v>751</v>
      </c>
    </row>
    <row r="1088" spans="1:18">
      <c r="A1088" s="17">
        <v>17</v>
      </c>
      <c r="B1088" s="135">
        <v>50103</v>
      </c>
      <c r="C1088" s="17">
        <f t="shared" si="75"/>
        <v>5</v>
      </c>
      <c r="D1088" s="14" t="str">
        <f>+VLOOKUP(C1088,EstructuraCostos!$A$5:$B$146,2)</f>
        <v>Generales</v>
      </c>
      <c r="E1088" s="21">
        <f t="shared" si="74"/>
        <v>50103</v>
      </c>
      <c r="F1088" s="17" t="str">
        <f>+IF(C1088&gt;2,VLOOKUP(C1088,EstructuraCostos!$A$65:$B$170,2),VLOOKUP(E1088,EstructuraCostos!$A$5:$B$60,2))</f>
        <v>Generales</v>
      </c>
      <c r="G1088" s="17" t="str">
        <f>+VLOOKUP(B1088,EstructuraCostos!$B$5:$C$146,2)</f>
        <v xml:space="preserve">Mantenimiento Cercos </v>
      </c>
      <c r="H1088" s="58">
        <v>43585</v>
      </c>
      <c r="I1088" s="17">
        <f t="shared" si="76"/>
        <v>18</v>
      </c>
      <c r="J1088" s="45" t="s">
        <v>791</v>
      </c>
      <c r="K1088" s="143">
        <v>78730185</v>
      </c>
      <c r="L1088" s="52">
        <v>1</v>
      </c>
      <c r="M1088" s="46">
        <v>34000</v>
      </c>
      <c r="N1088" s="48">
        <f t="shared" si="78"/>
        <v>34000</v>
      </c>
      <c r="O1088" s="45" t="s">
        <v>671</v>
      </c>
      <c r="P1088" s="45" t="s">
        <v>596</v>
      </c>
    </row>
    <row r="1089" spans="1:18">
      <c r="A1089" s="17">
        <v>18</v>
      </c>
      <c r="B1089" s="135">
        <v>10104</v>
      </c>
      <c r="C1089" s="17">
        <f t="shared" si="75"/>
        <v>1</v>
      </c>
      <c r="E1089" s="21">
        <f t="shared" si="74"/>
        <v>10100</v>
      </c>
      <c r="F1089" s="17"/>
      <c r="G1089" s="17" t="str">
        <f>+VLOOKUP(B1089,EstructuraCostos!$B$5:$C$146,2)</f>
        <v>Fumigacion Herbicida</v>
      </c>
      <c r="H1089" s="58">
        <v>43585</v>
      </c>
      <c r="I1089" s="17">
        <f>+WEEKNUM(H1089,2)</f>
        <v>18</v>
      </c>
      <c r="J1089" s="1" t="s">
        <v>1064</v>
      </c>
      <c r="K1089" s="143">
        <v>1003290526</v>
      </c>
      <c r="L1089" s="52">
        <v>1</v>
      </c>
      <c r="M1089" s="46">
        <v>34000</v>
      </c>
      <c r="N1089" s="48">
        <f t="shared" si="78"/>
        <v>34000</v>
      </c>
      <c r="O1089" s="45" t="s">
        <v>714</v>
      </c>
      <c r="P1089" s="45" t="s">
        <v>452</v>
      </c>
      <c r="Q1089" s="1" t="s">
        <v>132</v>
      </c>
      <c r="R1089" s="137" t="s">
        <v>702</v>
      </c>
    </row>
    <row r="1090" spans="1:18">
      <c r="A1090" s="17">
        <v>19</v>
      </c>
      <c r="C1090" s="17">
        <f t="shared" si="75"/>
        <v>0</v>
      </c>
      <c r="D1090" s="14" t="e">
        <f>+VLOOKUP(C1090,EstructuraCostos!$A$5:$B$146,2)</f>
        <v>#N/A</v>
      </c>
      <c r="E1090" s="21">
        <f t="shared" si="74"/>
        <v>0</v>
      </c>
      <c r="F1090" s="17" t="e">
        <f>+IF(C1090&gt;2,VLOOKUP(C1090,EstructuraCostos!$A$65:$B$170,2),VLOOKUP(E1090,EstructuraCostos!$A$5:$B$60,2))</f>
        <v>#N/A</v>
      </c>
      <c r="G1090" s="17" t="e">
        <f>+VLOOKUP(B1090,EstructuraCostos!$B$5:$C$146,2)</f>
        <v>#N/A</v>
      </c>
      <c r="H1090" s="58">
        <v>43585</v>
      </c>
      <c r="I1090" s="17">
        <f t="shared" si="76"/>
        <v>18</v>
      </c>
      <c r="J1090" s="45" t="s">
        <v>287</v>
      </c>
      <c r="K1090" s="143"/>
      <c r="L1090" s="52">
        <v>2</v>
      </c>
      <c r="M1090" s="121" t="s">
        <v>1127</v>
      </c>
      <c r="N1090" s="48"/>
      <c r="O1090" s="45" t="s">
        <v>1129</v>
      </c>
      <c r="P1090" s="45" t="s">
        <v>170</v>
      </c>
    </row>
    <row r="1091" spans="1:18">
      <c r="A1091" s="17">
        <v>20</v>
      </c>
      <c r="C1091" s="17">
        <f t="shared" si="75"/>
        <v>0</v>
      </c>
      <c r="D1091" s="14" t="e">
        <f>+VLOOKUP(C1091,EstructuraCostos!$A$5:$B$146,2)</f>
        <v>#N/A</v>
      </c>
      <c r="E1091" s="21">
        <f t="shared" si="74"/>
        <v>0</v>
      </c>
      <c r="F1091" s="17" t="e">
        <f>+IF(C1091&gt;2,VLOOKUP(C1091,EstructuraCostos!$A$65:$B$170,2),VLOOKUP(E1091,EstructuraCostos!$A$5:$B$60,2))</f>
        <v>#N/A</v>
      </c>
      <c r="G1091" s="17" t="e">
        <f>+VLOOKUP(B1091,EstructuraCostos!$B$5:$C$146,2)</f>
        <v>#N/A</v>
      </c>
      <c r="H1091" s="58">
        <v>43585</v>
      </c>
      <c r="I1091" s="17">
        <f t="shared" si="76"/>
        <v>18</v>
      </c>
      <c r="J1091" s="45" t="s">
        <v>260</v>
      </c>
      <c r="K1091" s="83"/>
      <c r="M1091" s="186" t="s">
        <v>261</v>
      </c>
      <c r="N1091" s="48"/>
      <c r="O1091" s="45" t="s">
        <v>176</v>
      </c>
      <c r="P1091" s="45" t="s">
        <v>444</v>
      </c>
      <c r="Q1091" s="1" t="s">
        <v>130</v>
      </c>
      <c r="R1091" s="137" t="s">
        <v>131</v>
      </c>
    </row>
    <row r="1092" spans="1:18">
      <c r="A1092" s="17">
        <v>21</v>
      </c>
      <c r="C1092" s="17">
        <f t="shared" si="75"/>
        <v>0</v>
      </c>
      <c r="D1092" s="14" t="e">
        <f>+VLOOKUP(C1092,EstructuraCostos!$A$5:$B$146,2)</f>
        <v>#N/A</v>
      </c>
      <c r="E1092" s="21">
        <f t="shared" si="74"/>
        <v>0</v>
      </c>
      <c r="F1092" s="17" t="e">
        <f>+IF(C1092&gt;2,VLOOKUP(C1092,EstructuraCostos!$A$65:$B$170,2),VLOOKUP(E1092,EstructuraCostos!$A$5:$B$60,2))</f>
        <v>#N/A</v>
      </c>
      <c r="G1092" s="17" t="e">
        <f>+VLOOKUP(B1092,EstructuraCostos!$B$5:$C$146,2)</f>
        <v>#N/A</v>
      </c>
      <c r="H1092" s="58">
        <v>43585</v>
      </c>
      <c r="I1092" s="17">
        <f t="shared" si="76"/>
        <v>18</v>
      </c>
      <c r="J1092" s="45" t="s">
        <v>260</v>
      </c>
      <c r="M1092" s="186" t="s">
        <v>261</v>
      </c>
      <c r="N1092" s="48"/>
      <c r="O1092" s="45" t="s">
        <v>714</v>
      </c>
      <c r="P1092" s="45" t="s">
        <v>452</v>
      </c>
      <c r="Q1092" s="1" t="s">
        <v>132</v>
      </c>
      <c r="R1092" s="137" t="s">
        <v>702</v>
      </c>
    </row>
    <row r="1093" spans="1:18">
      <c r="A1093" s="17">
        <v>22</v>
      </c>
      <c r="B1093" s="135">
        <v>10101</v>
      </c>
      <c r="C1093" s="17">
        <f t="shared" si="75"/>
        <v>1</v>
      </c>
      <c r="D1093" s="14" t="str">
        <f>+VLOOKUP(C1093,EstructuraCostos!$A$5:$B$146,2)</f>
        <v>Levante_y_Ceba</v>
      </c>
      <c r="E1093" s="21">
        <f t="shared" si="74"/>
        <v>10100</v>
      </c>
      <c r="F1093" s="17" t="str">
        <f>+IF(C1093&gt;2,VLOOKUP(C1093,EstructuraCostos!$A$65:$B$170,2),VLOOKUP(E1093,EstructuraCostos!$A$5:$B$60,2))</f>
        <v>Manejo_de_Suelos_y_ Praderas1</v>
      </c>
      <c r="G1093" s="17" t="str">
        <f>+VLOOKUP(B1093,EstructuraCostos!$B$5:$C$146,2)</f>
        <v>Fumigacion Matamalezas</v>
      </c>
      <c r="H1093" s="58">
        <v>43586</v>
      </c>
      <c r="I1093" s="17">
        <f t="shared" si="76"/>
        <v>18</v>
      </c>
      <c r="J1093" s="84" t="s">
        <v>241</v>
      </c>
      <c r="K1093" s="143">
        <v>4736932</v>
      </c>
      <c r="L1093" s="52">
        <v>1</v>
      </c>
      <c r="M1093" s="46">
        <v>34000</v>
      </c>
      <c r="N1093" s="48">
        <f t="shared" si="77"/>
        <v>34000</v>
      </c>
      <c r="O1093" s="45" t="s">
        <v>176</v>
      </c>
      <c r="P1093" s="45" t="s">
        <v>1053</v>
      </c>
      <c r="Q1093" s="1" t="s">
        <v>130</v>
      </c>
      <c r="R1093" s="137" t="s">
        <v>131</v>
      </c>
    </row>
    <row r="1094" spans="1:18">
      <c r="A1094" s="17">
        <v>23</v>
      </c>
      <c r="B1094" s="135">
        <v>10104</v>
      </c>
      <c r="C1094" s="17">
        <f t="shared" si="75"/>
        <v>1</v>
      </c>
      <c r="D1094" s="14" t="str">
        <f>+VLOOKUP(C1094,EstructuraCostos!$A$5:$B$146,2)</f>
        <v>Levante_y_Ceba</v>
      </c>
      <c r="E1094" s="21">
        <f t="shared" si="74"/>
        <v>10100</v>
      </c>
      <c r="F1094" s="17" t="str">
        <f>+IF(C1094&gt;2,VLOOKUP(C1094,EstructuraCostos!$A$65:$B$170,2),VLOOKUP(E1094,EstructuraCostos!$A$5:$B$60,2))</f>
        <v>Manejo_de_Suelos_y_ Praderas1</v>
      </c>
      <c r="G1094" s="17" t="str">
        <f>+VLOOKUP(B1094,EstructuraCostos!$B$5:$C$146,2)</f>
        <v>Fumigacion Herbicida</v>
      </c>
      <c r="H1094" s="58">
        <v>43586</v>
      </c>
      <c r="I1094" s="17">
        <f t="shared" si="76"/>
        <v>18</v>
      </c>
      <c r="J1094" s="84" t="s">
        <v>242</v>
      </c>
      <c r="K1094" s="83">
        <v>4335739</v>
      </c>
      <c r="L1094" s="52">
        <v>1</v>
      </c>
      <c r="M1094" s="46">
        <v>34000</v>
      </c>
      <c r="N1094" s="48">
        <f t="shared" si="77"/>
        <v>34000</v>
      </c>
      <c r="O1094" s="45" t="s">
        <v>714</v>
      </c>
      <c r="P1094" s="45" t="s">
        <v>452</v>
      </c>
      <c r="Q1094" s="1" t="s">
        <v>132</v>
      </c>
      <c r="R1094" s="137" t="s">
        <v>702</v>
      </c>
    </row>
    <row r="1095" spans="1:18">
      <c r="A1095" s="17">
        <v>24</v>
      </c>
      <c r="B1095" s="135">
        <v>10501</v>
      </c>
      <c r="C1095" s="17">
        <f t="shared" si="75"/>
        <v>1</v>
      </c>
      <c r="D1095" s="14" t="str">
        <f>+VLOOKUP(C1095,EstructuraCostos!$A$5:$B$146,2)</f>
        <v>Levante_y_Ceba</v>
      </c>
      <c r="E1095" s="21">
        <f t="shared" si="74"/>
        <v>10500</v>
      </c>
      <c r="F1095" s="17" t="str">
        <f>+IF(C1095&gt;2,VLOOKUP(C1095,EstructuraCostos!$A$65:$B$170,2),VLOOKUP(E1095,EstructuraCostos!$A$5:$B$60,2))</f>
        <v>Movimiento_de_Ganado1</v>
      </c>
      <c r="G1095" s="17" t="str">
        <f>+VLOOKUP(B1095,EstructuraCostos!$B$5:$C$146,2)</f>
        <v>Manejo de Ganados</v>
      </c>
      <c r="H1095" s="58">
        <v>43586</v>
      </c>
      <c r="I1095" s="17">
        <f t="shared" si="76"/>
        <v>18</v>
      </c>
      <c r="J1095" s="45" t="s">
        <v>245</v>
      </c>
      <c r="K1095" s="51">
        <v>1023702269</v>
      </c>
      <c r="L1095" s="52">
        <v>1</v>
      </c>
      <c r="M1095" s="46">
        <v>38000</v>
      </c>
      <c r="N1095" s="48">
        <f t="shared" si="77"/>
        <v>38000</v>
      </c>
      <c r="O1095" s="45" t="s">
        <v>139</v>
      </c>
      <c r="P1095" s="45" t="s">
        <v>128</v>
      </c>
    </row>
    <row r="1096" spans="1:18">
      <c r="A1096" s="17">
        <v>25</v>
      </c>
      <c r="B1096" s="135">
        <v>10501</v>
      </c>
      <c r="C1096" s="17">
        <f t="shared" si="75"/>
        <v>1</v>
      </c>
      <c r="D1096" s="14" t="str">
        <f>+VLOOKUP(C1096,EstructuraCostos!$A$5:$B$146,2)</f>
        <v>Levante_y_Ceba</v>
      </c>
      <c r="E1096" s="21">
        <f t="shared" si="74"/>
        <v>10500</v>
      </c>
      <c r="F1096" s="17" t="str">
        <f>+IF(C1096&gt;2,VLOOKUP(C1096,EstructuraCostos!$A$65:$B$170,2),VLOOKUP(E1096,EstructuraCostos!$A$5:$B$60,2))</f>
        <v>Movimiento_de_Ganado1</v>
      </c>
      <c r="G1096" s="17" t="str">
        <f>+VLOOKUP(B1096,EstructuraCostos!$B$5:$C$146,2)</f>
        <v>Manejo de Ganados</v>
      </c>
      <c r="H1096" s="58">
        <v>43586</v>
      </c>
      <c r="I1096" s="17">
        <f t="shared" si="76"/>
        <v>18</v>
      </c>
      <c r="J1096" s="45" t="s">
        <v>417</v>
      </c>
      <c r="K1096" s="143">
        <v>1097720182</v>
      </c>
      <c r="L1096" s="52">
        <v>1</v>
      </c>
      <c r="M1096" s="46">
        <v>38000</v>
      </c>
      <c r="N1096" s="48">
        <f t="shared" si="77"/>
        <v>38000</v>
      </c>
      <c r="O1096" s="45" t="s">
        <v>125</v>
      </c>
      <c r="P1096" s="45" t="s">
        <v>128</v>
      </c>
    </row>
    <row r="1097" spans="1:18">
      <c r="A1097" s="17">
        <v>26</v>
      </c>
      <c r="B1097" s="135">
        <v>10501</v>
      </c>
      <c r="C1097" s="17">
        <f t="shared" si="75"/>
        <v>1</v>
      </c>
      <c r="D1097" s="14" t="str">
        <f>+VLOOKUP(C1097,EstructuraCostos!$A$5:$B$146,2)</f>
        <v>Levante_y_Ceba</v>
      </c>
      <c r="E1097" s="21">
        <f t="shared" si="74"/>
        <v>10500</v>
      </c>
      <c r="F1097" s="17" t="str">
        <f>+IF(C1097&gt;2,VLOOKUP(C1097,EstructuraCostos!$A$65:$B$170,2),VLOOKUP(E1097,EstructuraCostos!$A$5:$B$60,2))</f>
        <v>Movimiento_de_Ganado1</v>
      </c>
      <c r="G1097" s="17" t="str">
        <f>+VLOOKUP(B1097,EstructuraCostos!$B$5:$C$146,2)</f>
        <v>Manejo de Ganados</v>
      </c>
      <c r="H1097" s="58">
        <v>43586</v>
      </c>
      <c r="I1097" s="17">
        <f t="shared" si="76"/>
        <v>18</v>
      </c>
      <c r="J1097" s="45" t="s">
        <v>749</v>
      </c>
      <c r="K1097" s="294">
        <v>1097726367</v>
      </c>
      <c r="L1097" s="52">
        <v>1</v>
      </c>
      <c r="M1097" s="46">
        <v>34000</v>
      </c>
      <c r="N1097" s="48">
        <f t="shared" si="77"/>
        <v>34000</v>
      </c>
      <c r="O1097" s="45" t="s">
        <v>139</v>
      </c>
      <c r="P1097" s="45" t="s">
        <v>128</v>
      </c>
    </row>
    <row r="1098" spans="1:18">
      <c r="A1098" s="17">
        <v>27</v>
      </c>
      <c r="B1098" s="135">
        <v>50103</v>
      </c>
      <c r="C1098" s="17">
        <f t="shared" si="75"/>
        <v>5</v>
      </c>
      <c r="D1098" s="14" t="str">
        <f>+VLOOKUP(C1098,EstructuraCostos!$A$5:$B$146,2)</f>
        <v>Generales</v>
      </c>
      <c r="E1098" s="21">
        <f t="shared" si="74"/>
        <v>50103</v>
      </c>
      <c r="F1098" s="17" t="str">
        <f>+IF(C1098&gt;2,VLOOKUP(C1098,EstructuraCostos!$A$65:$B$170,2),VLOOKUP(E1098,EstructuraCostos!$A$5:$B$60,2))</f>
        <v>Generales</v>
      </c>
      <c r="G1098" s="17" t="str">
        <f>+VLOOKUP(B1098,EstructuraCostos!$B$5:$C$146,2)</f>
        <v xml:space="preserve">Mantenimiento Cercos </v>
      </c>
      <c r="H1098" s="58">
        <v>43586</v>
      </c>
      <c r="I1098" s="17">
        <f t="shared" si="76"/>
        <v>18</v>
      </c>
      <c r="J1098" s="45" t="s">
        <v>791</v>
      </c>
      <c r="K1098" s="143">
        <v>78730185</v>
      </c>
      <c r="L1098" s="52">
        <v>1</v>
      </c>
      <c r="M1098" s="46">
        <v>34000</v>
      </c>
      <c r="N1098" s="48">
        <f t="shared" si="77"/>
        <v>34000</v>
      </c>
      <c r="O1098" s="45" t="s">
        <v>671</v>
      </c>
      <c r="P1098" s="45" t="s">
        <v>596</v>
      </c>
    </row>
    <row r="1099" spans="1:18">
      <c r="A1099" s="17">
        <v>28</v>
      </c>
      <c r="B1099" s="135">
        <v>10104</v>
      </c>
      <c r="C1099" s="17">
        <f t="shared" si="75"/>
        <v>1</v>
      </c>
      <c r="E1099" s="21">
        <f t="shared" si="74"/>
        <v>10100</v>
      </c>
      <c r="F1099" s="17"/>
      <c r="G1099" s="17" t="str">
        <f>+VLOOKUP(B1099,EstructuraCostos!$B$5:$C$146,2)</f>
        <v>Fumigacion Herbicida</v>
      </c>
      <c r="H1099" s="58">
        <v>43586</v>
      </c>
      <c r="I1099" s="17">
        <f>+WEEKNUM(H1099,2)</f>
        <v>18</v>
      </c>
      <c r="J1099" s="1" t="s">
        <v>1064</v>
      </c>
      <c r="K1099" s="143">
        <v>1003290526</v>
      </c>
      <c r="L1099" s="52">
        <v>1</v>
      </c>
      <c r="M1099" s="46">
        <v>34000</v>
      </c>
      <c r="N1099" s="48">
        <f t="shared" si="77"/>
        <v>34000</v>
      </c>
      <c r="O1099" s="45" t="s">
        <v>714</v>
      </c>
      <c r="P1099" s="45" t="s">
        <v>452</v>
      </c>
      <c r="Q1099" s="1" t="s">
        <v>132</v>
      </c>
      <c r="R1099" s="137" t="s">
        <v>702</v>
      </c>
    </row>
    <row r="1100" spans="1:18">
      <c r="A1100" s="17">
        <v>29</v>
      </c>
      <c r="B1100" s="135">
        <v>50103</v>
      </c>
      <c r="C1100" s="17">
        <f t="shared" si="75"/>
        <v>5</v>
      </c>
      <c r="E1100" s="21">
        <f t="shared" si="74"/>
        <v>50103</v>
      </c>
      <c r="F1100" s="17"/>
      <c r="G1100" s="17" t="str">
        <f>+VLOOKUP(B1100,EstructuraCostos!$B$5:$C$146,2)</f>
        <v xml:space="preserve">Mantenimiento Cercos </v>
      </c>
      <c r="H1100" s="58">
        <v>43586</v>
      </c>
      <c r="I1100" s="17">
        <f t="shared" si="76"/>
        <v>18</v>
      </c>
      <c r="J1100" s="45" t="s">
        <v>1132</v>
      </c>
      <c r="K1100" s="143">
        <v>18414029</v>
      </c>
      <c r="L1100" s="52">
        <v>1</v>
      </c>
      <c r="M1100" s="46">
        <v>34000</v>
      </c>
      <c r="N1100" s="48">
        <f t="shared" si="77"/>
        <v>34000</v>
      </c>
      <c r="O1100" s="45" t="s">
        <v>138</v>
      </c>
      <c r="P1100" s="45" t="s">
        <v>384</v>
      </c>
    </row>
    <row r="1101" spans="1:18">
      <c r="A1101" s="17">
        <v>30</v>
      </c>
      <c r="C1101" s="17"/>
      <c r="F1101" s="17"/>
      <c r="G1101" s="17" t="e">
        <f>+VLOOKUP(B1101,EstructuraCostos!$B$5:$C$146,2)</f>
        <v>#N/A</v>
      </c>
      <c r="H1101" s="58">
        <v>43586</v>
      </c>
      <c r="I1101" s="17">
        <f>+WEEKNUM(H1101,2)</f>
        <v>18</v>
      </c>
      <c r="J1101" s="45" t="s">
        <v>287</v>
      </c>
      <c r="K1101" s="143"/>
      <c r="L1101" s="52">
        <v>700</v>
      </c>
      <c r="M1101" s="46">
        <v>600</v>
      </c>
      <c r="N1101" s="48">
        <f t="shared" si="77"/>
        <v>420000</v>
      </c>
      <c r="O1101" s="45" t="s">
        <v>1243</v>
      </c>
      <c r="P1101" s="45" t="s">
        <v>1173</v>
      </c>
    </row>
    <row r="1102" spans="1:18">
      <c r="A1102" s="17">
        <v>31</v>
      </c>
      <c r="C1102" s="17"/>
      <c r="F1102" s="17"/>
      <c r="G1102" s="17" t="e">
        <f>+VLOOKUP(B1102,EstructuraCostos!$B$5:$C$146,2)</f>
        <v>#N/A</v>
      </c>
      <c r="H1102" s="58">
        <v>43586</v>
      </c>
      <c r="I1102" s="17">
        <f>+WEEKNUM(H1102,2)</f>
        <v>18</v>
      </c>
      <c r="J1102" s="45" t="s">
        <v>287</v>
      </c>
      <c r="K1102" s="143"/>
      <c r="L1102" s="52">
        <v>350</v>
      </c>
      <c r="M1102" s="46">
        <v>900</v>
      </c>
      <c r="N1102" s="48">
        <f t="shared" si="77"/>
        <v>315000</v>
      </c>
      <c r="O1102" s="45" t="s">
        <v>1234</v>
      </c>
      <c r="P1102" s="45" t="s">
        <v>1173</v>
      </c>
    </row>
    <row r="1103" spans="1:18">
      <c r="A1103" s="17">
        <v>32</v>
      </c>
      <c r="C1103" s="17"/>
      <c r="F1103" s="17"/>
      <c r="G1103" s="17" t="e">
        <f>+VLOOKUP(B1103,EstructuraCostos!$B$5:$C$146,2)</f>
        <v>#N/A</v>
      </c>
      <c r="H1103" s="58">
        <v>43586</v>
      </c>
      <c r="I1103" s="17">
        <f t="shared" si="76"/>
        <v>18</v>
      </c>
      <c r="J1103" s="45" t="s">
        <v>1133</v>
      </c>
      <c r="K1103" s="143"/>
      <c r="L1103" s="52">
        <v>24</v>
      </c>
      <c r="M1103" s="186" t="s">
        <v>386</v>
      </c>
      <c r="N1103" s="48"/>
      <c r="O1103" s="45" t="s">
        <v>395</v>
      </c>
      <c r="P1103" s="45" t="s">
        <v>364</v>
      </c>
    </row>
    <row r="1104" spans="1:18">
      <c r="A1104" s="17">
        <v>33</v>
      </c>
      <c r="C1104" s="17">
        <f t="shared" si="75"/>
        <v>0</v>
      </c>
      <c r="D1104" s="14" t="e">
        <f>+VLOOKUP(C1104,EstructuraCostos!$A$5:$B$146,2)</f>
        <v>#N/A</v>
      </c>
      <c r="E1104" s="21">
        <f t="shared" si="74"/>
        <v>0</v>
      </c>
      <c r="F1104" s="17" t="e">
        <f>+IF(C1104&gt;2,VLOOKUP(C1104,EstructuraCostos!$A$65:$B$170,2),VLOOKUP(E1104,EstructuraCostos!$A$5:$B$60,2))</f>
        <v>#N/A</v>
      </c>
      <c r="G1104" s="17" t="e">
        <f>+VLOOKUP(B1104,EstructuraCostos!$B$5:$C$146,2)</f>
        <v>#N/A</v>
      </c>
      <c r="H1104" s="58">
        <v>43586</v>
      </c>
      <c r="I1104" s="17">
        <f t="shared" si="76"/>
        <v>18</v>
      </c>
      <c r="J1104" s="45" t="s">
        <v>1133</v>
      </c>
      <c r="K1104" s="143"/>
      <c r="M1104" s="186" t="s">
        <v>386</v>
      </c>
      <c r="N1104" s="48"/>
      <c r="O1104" s="45" t="s">
        <v>395</v>
      </c>
      <c r="P1104" s="45" t="s">
        <v>387</v>
      </c>
    </row>
    <row r="1105" spans="1:18">
      <c r="A1105" s="17">
        <v>34</v>
      </c>
      <c r="C1105" s="17">
        <f t="shared" si="75"/>
        <v>0</v>
      </c>
      <c r="D1105" s="14" t="e">
        <f>+VLOOKUP(C1105,EstructuraCostos!$A$5:$B$146,2)</f>
        <v>#N/A</v>
      </c>
      <c r="E1105" s="21">
        <f t="shared" si="74"/>
        <v>0</v>
      </c>
      <c r="F1105" s="17" t="e">
        <f>+IF(C1105&gt;2,VLOOKUP(C1105,EstructuraCostos!$A$65:$B$170,2),VLOOKUP(E1105,EstructuraCostos!$A$5:$B$60,2))</f>
        <v>#N/A</v>
      </c>
      <c r="G1105" s="17" t="e">
        <f>+VLOOKUP(B1105,EstructuraCostos!$B$5:$C$146,2)</f>
        <v>#N/A</v>
      </c>
      <c r="H1105" s="58">
        <v>43586</v>
      </c>
      <c r="I1105" s="17">
        <f t="shared" si="76"/>
        <v>18</v>
      </c>
      <c r="J1105" s="45" t="s">
        <v>260</v>
      </c>
      <c r="K1105" s="83"/>
      <c r="M1105" s="186" t="s">
        <v>261</v>
      </c>
      <c r="N1105" s="48"/>
      <c r="O1105" s="45" t="s">
        <v>176</v>
      </c>
      <c r="P1105" s="45" t="s">
        <v>444</v>
      </c>
      <c r="Q1105" s="1" t="s">
        <v>130</v>
      </c>
      <c r="R1105" s="137" t="s">
        <v>131</v>
      </c>
    </row>
    <row r="1106" spans="1:18">
      <c r="A1106" s="17">
        <v>35</v>
      </c>
      <c r="C1106" s="17">
        <f t="shared" si="75"/>
        <v>0</v>
      </c>
      <c r="D1106" s="14" t="e">
        <f>+VLOOKUP(C1106,EstructuraCostos!$A$5:$B$146,2)</f>
        <v>#N/A</v>
      </c>
      <c r="E1106" s="21">
        <f t="shared" si="74"/>
        <v>0</v>
      </c>
      <c r="F1106" s="17" t="e">
        <f>+IF(C1106&gt;2,VLOOKUP(C1106,EstructuraCostos!$A$65:$B$170,2),VLOOKUP(E1106,EstructuraCostos!$A$5:$B$60,2))</f>
        <v>#N/A</v>
      </c>
      <c r="G1106" s="17" t="e">
        <f>+VLOOKUP(B1106,EstructuraCostos!$B$5:$C$146,2)</f>
        <v>#N/A</v>
      </c>
      <c r="H1106" s="58">
        <v>43586</v>
      </c>
      <c r="I1106" s="17">
        <f t="shared" si="76"/>
        <v>18</v>
      </c>
      <c r="J1106" s="45" t="s">
        <v>260</v>
      </c>
      <c r="M1106" s="186" t="s">
        <v>261</v>
      </c>
      <c r="N1106" s="48"/>
      <c r="O1106" s="45" t="s">
        <v>714</v>
      </c>
      <c r="P1106" s="45" t="s">
        <v>452</v>
      </c>
      <c r="Q1106" s="1" t="s">
        <v>132</v>
      </c>
      <c r="R1106" s="137" t="s">
        <v>702</v>
      </c>
    </row>
    <row r="1107" spans="1:18">
      <c r="A1107" s="17">
        <v>36</v>
      </c>
      <c r="B1107" s="135">
        <v>10101</v>
      </c>
      <c r="C1107" s="17">
        <f t="shared" si="75"/>
        <v>1</v>
      </c>
      <c r="D1107" s="14" t="str">
        <f>+VLOOKUP(C1107,EstructuraCostos!$A$5:$B$146,2)</f>
        <v>Levante_y_Ceba</v>
      </c>
      <c r="E1107" s="21">
        <f t="shared" si="74"/>
        <v>10100</v>
      </c>
      <c r="F1107" s="17" t="str">
        <f>+IF(C1107&gt;2,VLOOKUP(C1107,EstructuraCostos!$A$65:$B$170,2),VLOOKUP(E1107,EstructuraCostos!$A$5:$B$60,2))</f>
        <v>Manejo_de_Suelos_y_ Praderas1</v>
      </c>
      <c r="G1107" s="17" t="str">
        <f>+VLOOKUP(B1107,EstructuraCostos!$B$5:$C$146,2)</f>
        <v>Fumigacion Matamalezas</v>
      </c>
      <c r="H1107" s="58">
        <v>43587</v>
      </c>
      <c r="I1107" s="17">
        <f t="shared" si="76"/>
        <v>18</v>
      </c>
      <c r="J1107" s="84" t="s">
        <v>241</v>
      </c>
      <c r="K1107" s="143">
        <v>4736932</v>
      </c>
      <c r="L1107" s="52">
        <v>1</v>
      </c>
      <c r="M1107" s="46">
        <v>34000</v>
      </c>
      <c r="N1107" s="48">
        <f t="shared" si="77"/>
        <v>34000</v>
      </c>
      <c r="O1107" s="45" t="s">
        <v>176</v>
      </c>
      <c r="P1107" s="45" t="s">
        <v>1139</v>
      </c>
      <c r="Q1107" s="1" t="s">
        <v>130</v>
      </c>
      <c r="R1107" s="137" t="s">
        <v>131</v>
      </c>
    </row>
    <row r="1108" spans="1:18">
      <c r="A1108" s="17">
        <v>37</v>
      </c>
      <c r="B1108" s="135">
        <v>10104</v>
      </c>
      <c r="C1108" s="17">
        <f t="shared" si="75"/>
        <v>1</v>
      </c>
      <c r="D1108" s="14" t="str">
        <f>+VLOOKUP(C1108,EstructuraCostos!$A$5:$B$146,2)</f>
        <v>Levante_y_Ceba</v>
      </c>
      <c r="E1108" s="21">
        <f t="shared" si="74"/>
        <v>10100</v>
      </c>
      <c r="F1108" s="17" t="str">
        <f>+IF(C1108&gt;2,VLOOKUP(C1108,EstructuraCostos!$A$65:$B$170,2),VLOOKUP(E1108,EstructuraCostos!$A$5:$B$60,2))</f>
        <v>Manejo_de_Suelos_y_ Praderas1</v>
      </c>
      <c r="G1108" s="17" t="str">
        <f>+VLOOKUP(B1108,EstructuraCostos!$B$5:$C$146,2)</f>
        <v>Fumigacion Herbicida</v>
      </c>
      <c r="H1108" s="58">
        <v>43587</v>
      </c>
      <c r="I1108" s="17">
        <f t="shared" si="76"/>
        <v>18</v>
      </c>
      <c r="J1108" s="84" t="s">
        <v>242</v>
      </c>
      <c r="K1108" s="83">
        <v>4335739</v>
      </c>
      <c r="L1108" s="52">
        <v>1</v>
      </c>
      <c r="M1108" s="46">
        <v>34000</v>
      </c>
      <c r="N1108" s="48">
        <f t="shared" si="77"/>
        <v>34000</v>
      </c>
      <c r="O1108" s="45" t="s">
        <v>714</v>
      </c>
      <c r="P1108" s="45" t="s">
        <v>1140</v>
      </c>
      <c r="Q1108" s="1" t="s">
        <v>132</v>
      </c>
      <c r="R1108" s="137" t="s">
        <v>702</v>
      </c>
    </row>
    <row r="1109" spans="1:18">
      <c r="A1109" s="17">
        <v>38</v>
      </c>
      <c r="B1109" s="135">
        <v>10501</v>
      </c>
      <c r="C1109" s="17">
        <f t="shared" si="75"/>
        <v>1</v>
      </c>
      <c r="D1109" s="14" t="str">
        <f>+VLOOKUP(C1109,EstructuraCostos!$A$5:$B$146,2)</f>
        <v>Levante_y_Ceba</v>
      </c>
      <c r="E1109" s="21">
        <f t="shared" si="74"/>
        <v>10500</v>
      </c>
      <c r="F1109" s="17" t="str">
        <f>+IF(C1109&gt;2,VLOOKUP(C1109,EstructuraCostos!$A$65:$B$170,2),VLOOKUP(E1109,EstructuraCostos!$A$5:$B$60,2))</f>
        <v>Movimiento_de_Ganado1</v>
      </c>
      <c r="G1109" s="17" t="str">
        <f>+VLOOKUP(B1109,EstructuraCostos!$B$5:$C$146,2)</f>
        <v>Manejo de Ganados</v>
      </c>
      <c r="H1109" s="58">
        <v>43587</v>
      </c>
      <c r="I1109" s="17">
        <f t="shared" si="76"/>
        <v>18</v>
      </c>
      <c r="J1109" s="45" t="s">
        <v>245</v>
      </c>
      <c r="K1109" s="51">
        <v>1023702269</v>
      </c>
      <c r="L1109" s="52">
        <v>1</v>
      </c>
      <c r="M1109" s="46">
        <v>38000</v>
      </c>
      <c r="N1109" s="48">
        <f t="shared" si="77"/>
        <v>38000</v>
      </c>
      <c r="O1109" s="45" t="s">
        <v>126</v>
      </c>
      <c r="P1109" s="45" t="s">
        <v>128</v>
      </c>
    </row>
    <row r="1110" spans="1:18">
      <c r="A1110" s="17">
        <v>39</v>
      </c>
      <c r="B1110" s="135">
        <v>10501</v>
      </c>
      <c r="C1110" s="17">
        <f t="shared" si="75"/>
        <v>1</v>
      </c>
      <c r="D1110" s="14" t="str">
        <f>+VLOOKUP(C1110,EstructuraCostos!$A$5:$B$146,2)</f>
        <v>Levante_y_Ceba</v>
      </c>
      <c r="E1110" s="21">
        <f t="shared" si="74"/>
        <v>10500</v>
      </c>
      <c r="F1110" s="17" t="str">
        <f>+IF(C1110&gt;2,VLOOKUP(C1110,EstructuraCostos!$A$65:$B$170,2),VLOOKUP(E1110,EstructuraCostos!$A$5:$B$60,2))</f>
        <v>Movimiento_de_Ganado1</v>
      </c>
      <c r="G1110" s="17" t="str">
        <f>+VLOOKUP(B1110,EstructuraCostos!$B$5:$C$146,2)</f>
        <v>Manejo de Ganados</v>
      </c>
      <c r="H1110" s="58">
        <v>43587</v>
      </c>
      <c r="I1110" s="17">
        <f t="shared" si="76"/>
        <v>18</v>
      </c>
      <c r="J1110" s="45" t="s">
        <v>417</v>
      </c>
      <c r="K1110" s="143">
        <v>1097720182</v>
      </c>
      <c r="L1110" s="52">
        <v>1</v>
      </c>
      <c r="M1110" s="46">
        <v>38000</v>
      </c>
      <c r="N1110" s="48">
        <f t="shared" si="77"/>
        <v>38000</v>
      </c>
      <c r="O1110" s="45" t="s">
        <v>125</v>
      </c>
      <c r="P1110" s="45" t="s">
        <v>128</v>
      </c>
    </row>
    <row r="1111" spans="1:18">
      <c r="A1111" s="17">
        <v>40</v>
      </c>
      <c r="B1111" s="135">
        <v>60104</v>
      </c>
      <c r="C1111" s="17">
        <f t="shared" si="75"/>
        <v>6</v>
      </c>
      <c r="D1111" s="14" t="str">
        <f>+VLOOKUP(C1111,EstructuraCostos!$A$5:$B$146,2)</f>
        <v>Equinos</v>
      </c>
      <c r="E1111" s="21">
        <f t="shared" si="74"/>
        <v>60104</v>
      </c>
      <c r="F1111" s="17" t="str">
        <f>+IF(C1111&gt;2,VLOOKUP(C1111,EstructuraCostos!$A$65:$B$170,2),VLOOKUP(E1111,EstructuraCostos!$A$5:$B$60,2))</f>
        <v>Equinos</v>
      </c>
      <c r="G1111" s="17" t="str">
        <f>+VLOOKUP(B1111,EstructuraCostos!$B$5:$C$146,2)</f>
        <v>Adiestramiento</v>
      </c>
      <c r="H1111" s="58">
        <v>43587</v>
      </c>
      <c r="I1111" s="17">
        <f t="shared" si="76"/>
        <v>18</v>
      </c>
      <c r="J1111" s="45" t="s">
        <v>749</v>
      </c>
      <c r="K1111" s="294">
        <v>1097726367</v>
      </c>
      <c r="L1111" s="52">
        <v>1</v>
      </c>
      <c r="M1111" s="46">
        <v>34000</v>
      </c>
      <c r="N1111" s="48">
        <f t="shared" si="77"/>
        <v>34000</v>
      </c>
      <c r="O1111" s="45" t="s">
        <v>896</v>
      </c>
      <c r="P1111" s="45" t="s">
        <v>751</v>
      </c>
    </row>
    <row r="1112" spans="1:18">
      <c r="A1112" s="17">
        <v>41</v>
      </c>
      <c r="B1112" s="135">
        <v>50103</v>
      </c>
      <c r="C1112" s="17">
        <f t="shared" si="75"/>
        <v>5</v>
      </c>
      <c r="D1112" s="14" t="str">
        <f>+VLOOKUP(C1112,EstructuraCostos!$A$5:$B$146,2)</f>
        <v>Generales</v>
      </c>
      <c r="E1112" s="21">
        <f t="shared" si="74"/>
        <v>50103</v>
      </c>
      <c r="F1112" s="17" t="str">
        <f>+IF(C1112&gt;2,VLOOKUP(C1112,EstructuraCostos!$A$65:$B$170,2),VLOOKUP(E1112,EstructuraCostos!$A$5:$B$60,2))</f>
        <v>Generales</v>
      </c>
      <c r="G1112" s="17" t="str">
        <f>+VLOOKUP(B1112,EstructuraCostos!$B$5:$C$146,2)</f>
        <v xml:space="preserve">Mantenimiento Cercos </v>
      </c>
      <c r="H1112" s="58">
        <v>43587</v>
      </c>
      <c r="I1112" s="17">
        <f t="shared" si="76"/>
        <v>18</v>
      </c>
      <c r="J1112" s="45" t="s">
        <v>791</v>
      </c>
      <c r="K1112" s="143">
        <v>78730185</v>
      </c>
      <c r="L1112" s="52">
        <v>1</v>
      </c>
      <c r="M1112" s="46">
        <v>34000</v>
      </c>
      <c r="N1112" s="48">
        <f t="shared" si="77"/>
        <v>34000</v>
      </c>
      <c r="O1112" s="45" t="s">
        <v>671</v>
      </c>
    </row>
    <row r="1113" spans="1:18">
      <c r="A1113" s="17">
        <v>42</v>
      </c>
      <c r="B1113" s="135">
        <v>90102</v>
      </c>
      <c r="C1113" s="17">
        <f t="shared" si="75"/>
        <v>9</v>
      </c>
      <c r="E1113" s="21">
        <f t="shared" si="74"/>
        <v>90102</v>
      </c>
      <c r="F1113" s="17"/>
      <c r="G1113" s="17" t="str">
        <f>+VLOOKUP(B1113,EstructuraCostos!$B$5:$C$146,2)</f>
        <v>Mantenimiento</v>
      </c>
      <c r="H1113" s="58">
        <v>43587</v>
      </c>
      <c r="I1113" s="17">
        <f>+WEEKNUM(H1113,2)</f>
        <v>18</v>
      </c>
      <c r="J1113" s="1" t="s">
        <v>1064</v>
      </c>
      <c r="K1113" s="143">
        <v>1003290526</v>
      </c>
      <c r="L1113" s="52">
        <v>1</v>
      </c>
      <c r="M1113" s="46">
        <v>34000</v>
      </c>
      <c r="N1113" s="48">
        <f t="shared" si="77"/>
        <v>34000</v>
      </c>
      <c r="O1113" s="45" t="s">
        <v>1150</v>
      </c>
      <c r="P1113" s="45" t="s">
        <v>147</v>
      </c>
    </row>
    <row r="1114" spans="1:18">
      <c r="A1114" s="17">
        <v>43</v>
      </c>
      <c r="B1114" s="135">
        <v>50103</v>
      </c>
      <c r="C1114" s="17">
        <f t="shared" si="75"/>
        <v>5</v>
      </c>
      <c r="D1114" s="14" t="str">
        <f>+VLOOKUP(C1114,EstructuraCostos!$A$5:$B$146,2)</f>
        <v>Generales</v>
      </c>
      <c r="E1114" s="21">
        <f t="shared" si="74"/>
        <v>50103</v>
      </c>
      <c r="F1114" s="17" t="str">
        <f>+IF(C1114&gt;2,VLOOKUP(C1114,EstructuraCostos!$A$65:$B$170,2),VLOOKUP(E1114,EstructuraCostos!$A$5:$B$60,2))</f>
        <v>Generales</v>
      </c>
      <c r="G1114" s="17" t="str">
        <f>+VLOOKUP(B1114,EstructuraCostos!$B$5:$C$146,2)</f>
        <v xml:space="preserve">Mantenimiento Cercos </v>
      </c>
      <c r="H1114" s="58">
        <v>43587</v>
      </c>
      <c r="I1114" s="17">
        <f t="shared" si="76"/>
        <v>18</v>
      </c>
      <c r="J1114" s="45" t="s">
        <v>1132</v>
      </c>
      <c r="K1114" s="143">
        <v>18414029</v>
      </c>
      <c r="L1114" s="52">
        <v>1</v>
      </c>
      <c r="M1114" s="46">
        <v>34000</v>
      </c>
      <c r="N1114" s="48">
        <f t="shared" si="77"/>
        <v>34000</v>
      </c>
      <c r="O1114" s="45" t="s">
        <v>671</v>
      </c>
      <c r="P1114" s="45" t="s">
        <v>1141</v>
      </c>
    </row>
    <row r="1115" spans="1:18">
      <c r="A1115" s="17">
        <v>44</v>
      </c>
      <c r="B1115" s="135">
        <v>90101</v>
      </c>
      <c r="C1115" s="17"/>
      <c r="F1115" s="17"/>
      <c r="G1115" s="17" t="str">
        <f>+VLOOKUP(B1115,EstructuraCostos!$B$5:$C$146,2)</f>
        <v>Salarios</v>
      </c>
      <c r="H1115" s="58">
        <v>43587</v>
      </c>
      <c r="I1115" s="17">
        <f>+WEEKNUM(H1115,2)</f>
        <v>18</v>
      </c>
      <c r="J1115" s="45" t="s">
        <v>1142</v>
      </c>
      <c r="K1115" s="271">
        <v>24809097</v>
      </c>
      <c r="L1115" s="52">
        <v>1</v>
      </c>
      <c r="M1115" s="46">
        <v>25000</v>
      </c>
      <c r="N1115" s="48">
        <f t="shared" si="77"/>
        <v>25000</v>
      </c>
      <c r="O1115" s="45" t="s">
        <v>153</v>
      </c>
      <c r="P1115" s="45" t="s">
        <v>147</v>
      </c>
    </row>
    <row r="1116" spans="1:18">
      <c r="A1116" s="17">
        <v>45</v>
      </c>
      <c r="C1116" s="17"/>
      <c r="F1116" s="17"/>
      <c r="G1116" s="17" t="e">
        <f>+VLOOKUP(B1116,EstructuraCostos!$B$5:$C$146,2)</f>
        <v>#N/A</v>
      </c>
      <c r="H1116" s="58">
        <v>43587</v>
      </c>
      <c r="I1116" s="17">
        <f>+WEEKNUM(H1116,2)</f>
        <v>18</v>
      </c>
      <c r="J1116" s="45" t="s">
        <v>287</v>
      </c>
      <c r="K1116" s="278"/>
      <c r="L1116" s="52">
        <v>200</v>
      </c>
      <c r="M1116" s="46">
        <v>600</v>
      </c>
      <c r="N1116" s="48">
        <f t="shared" si="77"/>
        <v>120000</v>
      </c>
      <c r="O1116" s="45" t="s">
        <v>1244</v>
      </c>
      <c r="P1116" s="45" t="s">
        <v>1173</v>
      </c>
    </row>
    <row r="1117" spans="1:18">
      <c r="A1117" s="17">
        <v>46</v>
      </c>
      <c r="C1117" s="17">
        <f t="shared" si="75"/>
        <v>0</v>
      </c>
      <c r="D1117" s="14" t="e">
        <f>+VLOOKUP(C1117,EstructuraCostos!$A$5:$B$146,2)</f>
        <v>#N/A</v>
      </c>
      <c r="E1117" s="21">
        <f t="shared" si="74"/>
        <v>0</v>
      </c>
      <c r="F1117" s="17" t="e">
        <f>+IF(C1117&gt;2,VLOOKUP(C1117,EstructuraCostos!$A$65:$B$170,2),VLOOKUP(E1117,EstructuraCostos!$A$5:$B$60,2))</f>
        <v>#N/A</v>
      </c>
      <c r="G1117" s="17" t="e">
        <f>+VLOOKUP(B1117,EstructuraCostos!$B$5:$C$146,2)</f>
        <v>#N/A</v>
      </c>
      <c r="H1117" s="58">
        <v>43587</v>
      </c>
      <c r="I1117" s="17">
        <f t="shared" si="76"/>
        <v>18</v>
      </c>
      <c r="J1117" s="45" t="s">
        <v>260</v>
      </c>
      <c r="K1117" s="83"/>
      <c r="M1117" s="186" t="s">
        <v>261</v>
      </c>
      <c r="N1117" s="48"/>
      <c r="O1117" s="45" t="s">
        <v>176</v>
      </c>
      <c r="P1117" s="45" t="s">
        <v>1139</v>
      </c>
      <c r="Q1117" s="1" t="s">
        <v>130</v>
      </c>
      <c r="R1117" s="137" t="s">
        <v>131</v>
      </c>
    </row>
    <row r="1118" spans="1:18">
      <c r="A1118" s="17">
        <v>47</v>
      </c>
      <c r="C1118" s="17">
        <f t="shared" si="75"/>
        <v>0</v>
      </c>
      <c r="D1118" s="14" t="e">
        <f>+VLOOKUP(C1118,EstructuraCostos!$A$5:$B$146,2)</f>
        <v>#N/A</v>
      </c>
      <c r="E1118" s="21">
        <f t="shared" si="74"/>
        <v>0</v>
      </c>
      <c r="F1118" s="17" t="e">
        <f>+IF(C1118&gt;2,VLOOKUP(C1118,EstructuraCostos!$A$65:$B$170,2),VLOOKUP(E1118,EstructuraCostos!$A$5:$B$60,2))</f>
        <v>#N/A</v>
      </c>
      <c r="G1118" s="17" t="e">
        <f>+VLOOKUP(B1118,EstructuraCostos!$B$5:$C$146,2)</f>
        <v>#N/A</v>
      </c>
      <c r="H1118" s="58">
        <v>43587</v>
      </c>
      <c r="I1118" s="17">
        <f t="shared" si="76"/>
        <v>18</v>
      </c>
      <c r="J1118" s="45" t="s">
        <v>260</v>
      </c>
      <c r="M1118" s="186" t="s">
        <v>261</v>
      </c>
      <c r="N1118" s="48"/>
      <c r="O1118" s="45" t="s">
        <v>714</v>
      </c>
      <c r="P1118" s="45" t="s">
        <v>452</v>
      </c>
      <c r="Q1118" s="1" t="s">
        <v>132</v>
      </c>
      <c r="R1118" s="137" t="s">
        <v>702</v>
      </c>
    </row>
    <row r="1119" spans="1:18">
      <c r="A1119" s="17">
        <v>48</v>
      </c>
      <c r="B1119" s="135">
        <v>10101</v>
      </c>
      <c r="C1119" s="17">
        <f t="shared" si="75"/>
        <v>1</v>
      </c>
      <c r="D1119" s="14" t="str">
        <f>+VLOOKUP(C1119,EstructuraCostos!$A$5:$B$146,2)</f>
        <v>Levante_y_Ceba</v>
      </c>
      <c r="E1119" s="21">
        <f t="shared" si="74"/>
        <v>10100</v>
      </c>
      <c r="F1119" s="17" t="str">
        <f>+IF(C1119&gt;2,VLOOKUP(C1119,EstructuraCostos!$A$65:$B$170,2),VLOOKUP(E1119,EstructuraCostos!$A$5:$B$60,2))</f>
        <v>Manejo_de_Suelos_y_ Praderas1</v>
      </c>
      <c r="G1119" s="17" t="str">
        <f>+VLOOKUP(B1119,EstructuraCostos!$B$5:$C$146,2)</f>
        <v>Fumigacion Matamalezas</v>
      </c>
      <c r="H1119" s="58">
        <v>43588</v>
      </c>
      <c r="I1119" s="17">
        <f t="shared" si="76"/>
        <v>18</v>
      </c>
      <c r="J1119" s="84" t="s">
        <v>241</v>
      </c>
      <c r="K1119" s="143">
        <v>4736932</v>
      </c>
      <c r="L1119" s="52">
        <v>1</v>
      </c>
      <c r="M1119" s="46">
        <v>34000</v>
      </c>
      <c r="N1119" s="48">
        <f t="shared" si="77"/>
        <v>34000</v>
      </c>
      <c r="O1119" s="45" t="s">
        <v>176</v>
      </c>
      <c r="P1119" s="45" t="s">
        <v>444</v>
      </c>
      <c r="Q1119" s="1" t="s">
        <v>130</v>
      </c>
      <c r="R1119" s="137" t="s">
        <v>131</v>
      </c>
    </row>
    <row r="1120" spans="1:18">
      <c r="A1120" s="17">
        <v>49</v>
      </c>
      <c r="B1120" s="135">
        <v>10104</v>
      </c>
      <c r="C1120" s="17">
        <f t="shared" si="75"/>
        <v>1</v>
      </c>
      <c r="D1120" s="14" t="str">
        <f>+VLOOKUP(C1120,EstructuraCostos!$A$5:$B$146,2)</f>
        <v>Levante_y_Ceba</v>
      </c>
      <c r="E1120" s="21">
        <f t="shared" si="74"/>
        <v>10100</v>
      </c>
      <c r="F1120" s="17" t="str">
        <f>+IF(C1120&gt;2,VLOOKUP(C1120,EstructuraCostos!$A$65:$B$170,2),VLOOKUP(E1120,EstructuraCostos!$A$5:$B$60,2))</f>
        <v>Manejo_de_Suelos_y_ Praderas1</v>
      </c>
      <c r="G1120" s="17" t="str">
        <f>+VLOOKUP(B1120,EstructuraCostos!$B$5:$C$146,2)</f>
        <v>Fumigacion Herbicida</v>
      </c>
      <c r="H1120" s="58">
        <v>43588</v>
      </c>
      <c r="I1120" s="17">
        <f t="shared" si="76"/>
        <v>18</v>
      </c>
      <c r="J1120" s="84" t="s">
        <v>242</v>
      </c>
      <c r="K1120" s="83">
        <v>4335739</v>
      </c>
      <c r="L1120" s="52">
        <v>1</v>
      </c>
      <c r="M1120" s="46">
        <v>34000</v>
      </c>
      <c r="N1120" s="48">
        <f t="shared" si="77"/>
        <v>34000</v>
      </c>
      <c r="O1120" s="45" t="s">
        <v>714</v>
      </c>
      <c r="P1120" s="45" t="s">
        <v>866</v>
      </c>
      <c r="Q1120" s="1" t="s">
        <v>132</v>
      </c>
      <c r="R1120" s="137" t="s">
        <v>702</v>
      </c>
    </row>
    <row r="1121" spans="1:18">
      <c r="A1121" s="17">
        <v>50</v>
      </c>
      <c r="B1121" s="135">
        <v>10501</v>
      </c>
      <c r="C1121" s="17">
        <f t="shared" si="75"/>
        <v>1</v>
      </c>
      <c r="D1121" s="14" t="str">
        <f>+VLOOKUP(C1121,EstructuraCostos!$A$5:$B$146,2)</f>
        <v>Levante_y_Ceba</v>
      </c>
      <c r="E1121" s="21">
        <f t="shared" si="74"/>
        <v>10500</v>
      </c>
      <c r="F1121" s="17" t="str">
        <f>+IF(C1121&gt;2,VLOOKUP(C1121,EstructuraCostos!$A$65:$B$170,2),VLOOKUP(E1121,EstructuraCostos!$A$5:$B$60,2))</f>
        <v>Movimiento_de_Ganado1</v>
      </c>
      <c r="G1121" s="17" t="str">
        <f>+VLOOKUP(B1121,EstructuraCostos!$B$5:$C$146,2)</f>
        <v>Manejo de Ganados</v>
      </c>
      <c r="H1121" s="58">
        <v>43588</v>
      </c>
      <c r="I1121" s="17">
        <f t="shared" si="76"/>
        <v>18</v>
      </c>
      <c r="J1121" s="45" t="s">
        <v>245</v>
      </c>
      <c r="K1121" s="51">
        <v>1023702269</v>
      </c>
      <c r="L1121" s="52">
        <v>1</v>
      </c>
      <c r="M1121" s="46">
        <v>38000</v>
      </c>
      <c r="N1121" s="48">
        <f t="shared" si="77"/>
        <v>38000</v>
      </c>
      <c r="O1121" s="45" t="s">
        <v>126</v>
      </c>
      <c r="P1121" s="45" t="s">
        <v>128</v>
      </c>
    </row>
    <row r="1122" spans="1:18">
      <c r="A1122" s="17">
        <v>51</v>
      </c>
      <c r="B1122" s="135">
        <v>10501</v>
      </c>
      <c r="C1122" s="17">
        <f t="shared" si="75"/>
        <v>1</v>
      </c>
      <c r="D1122" s="14" t="str">
        <f>+VLOOKUP(C1122,EstructuraCostos!$A$5:$B$146,2)</f>
        <v>Levante_y_Ceba</v>
      </c>
      <c r="E1122" s="21">
        <f t="shared" si="74"/>
        <v>10500</v>
      </c>
      <c r="F1122" s="17" t="str">
        <f>+IF(C1122&gt;2,VLOOKUP(C1122,EstructuraCostos!$A$65:$B$170,2),VLOOKUP(E1122,EstructuraCostos!$A$5:$B$60,2))</f>
        <v>Movimiento_de_Ganado1</v>
      </c>
      <c r="G1122" s="17" t="str">
        <f>+VLOOKUP(B1122,EstructuraCostos!$B$5:$C$146,2)</f>
        <v>Manejo de Ganados</v>
      </c>
      <c r="H1122" s="58">
        <v>43588</v>
      </c>
      <c r="I1122" s="17">
        <f t="shared" si="76"/>
        <v>18</v>
      </c>
      <c r="J1122" s="45" t="s">
        <v>417</v>
      </c>
      <c r="K1122" s="143">
        <v>1097720182</v>
      </c>
      <c r="L1122" s="52">
        <v>1</v>
      </c>
      <c r="M1122" s="46">
        <v>38000</v>
      </c>
      <c r="N1122" s="48">
        <f t="shared" si="77"/>
        <v>38000</v>
      </c>
      <c r="O1122" s="45" t="s">
        <v>125</v>
      </c>
      <c r="P1122" s="45" t="s">
        <v>128</v>
      </c>
    </row>
    <row r="1123" spans="1:18">
      <c r="A1123" s="17">
        <v>52</v>
      </c>
      <c r="B1123" s="135">
        <v>10501</v>
      </c>
      <c r="C1123" s="17">
        <f t="shared" si="75"/>
        <v>1</v>
      </c>
      <c r="D1123" s="14" t="str">
        <f>+VLOOKUP(C1123,EstructuraCostos!$A$5:$B$146,2)</f>
        <v>Levante_y_Ceba</v>
      </c>
      <c r="E1123" s="21">
        <f t="shared" si="74"/>
        <v>10500</v>
      </c>
      <c r="F1123" s="17" t="str">
        <f>+IF(C1123&gt;2,VLOOKUP(C1123,EstructuraCostos!$A$65:$B$170,2),VLOOKUP(E1123,EstructuraCostos!$A$5:$B$60,2))</f>
        <v>Movimiento_de_Ganado1</v>
      </c>
      <c r="G1123" s="17" t="str">
        <f>+VLOOKUP(B1123,EstructuraCostos!$B$5:$C$146,2)</f>
        <v>Manejo de Ganados</v>
      </c>
      <c r="H1123" s="58">
        <v>43588</v>
      </c>
      <c r="I1123" s="17">
        <f t="shared" si="76"/>
        <v>18</v>
      </c>
      <c r="J1123" s="45" t="s">
        <v>749</v>
      </c>
      <c r="K1123" s="294">
        <v>1097726367</v>
      </c>
      <c r="L1123" s="52">
        <v>1</v>
      </c>
      <c r="M1123" s="46">
        <v>34000</v>
      </c>
      <c r="N1123" s="48">
        <f t="shared" si="77"/>
        <v>34000</v>
      </c>
      <c r="O1123" s="45" t="s">
        <v>139</v>
      </c>
      <c r="P1123" s="45" t="s">
        <v>137</v>
      </c>
    </row>
    <row r="1124" spans="1:18">
      <c r="A1124" s="17">
        <v>53</v>
      </c>
      <c r="B1124" s="135">
        <v>50103</v>
      </c>
      <c r="C1124" s="17">
        <f t="shared" si="75"/>
        <v>5</v>
      </c>
      <c r="D1124" s="14" t="str">
        <f>+VLOOKUP(C1124,EstructuraCostos!$A$5:$B$146,2)</f>
        <v>Generales</v>
      </c>
      <c r="E1124" s="21">
        <f t="shared" ref="E1124:E1199" si="79">IF(C1124&gt;2,ROUND(B1124/1,0),ROUND(B1124/10,0)*10)</f>
        <v>50103</v>
      </c>
      <c r="F1124" s="17" t="str">
        <f>+IF(C1124&gt;2,VLOOKUP(C1124,EstructuraCostos!$A$65:$B$170,2),VLOOKUP(E1124,EstructuraCostos!$A$5:$B$60,2))</f>
        <v>Generales</v>
      </c>
      <c r="G1124" s="17" t="str">
        <f>+VLOOKUP(B1124,EstructuraCostos!$B$5:$C$146,2)</f>
        <v xml:space="preserve">Mantenimiento Cercos </v>
      </c>
      <c r="H1124" s="58">
        <v>43588</v>
      </c>
      <c r="I1124" s="17">
        <f t="shared" si="76"/>
        <v>18</v>
      </c>
      <c r="J1124" s="45" t="s">
        <v>791</v>
      </c>
      <c r="K1124" s="143">
        <v>78730185</v>
      </c>
      <c r="L1124" s="52">
        <v>1</v>
      </c>
      <c r="M1124" s="46">
        <v>34000</v>
      </c>
      <c r="N1124" s="48">
        <f t="shared" si="77"/>
        <v>34000</v>
      </c>
      <c r="O1124" s="45" t="s">
        <v>671</v>
      </c>
    </row>
    <row r="1125" spans="1:18">
      <c r="A1125" s="17">
        <v>54</v>
      </c>
      <c r="B1125" s="135">
        <v>50103</v>
      </c>
      <c r="C1125" s="17">
        <f t="shared" si="75"/>
        <v>5</v>
      </c>
      <c r="E1125" s="21">
        <f t="shared" si="79"/>
        <v>50103</v>
      </c>
      <c r="F1125" s="17"/>
      <c r="G1125" s="17" t="str">
        <f>+VLOOKUP(B1125,EstructuraCostos!$B$5:$C$146,2)</f>
        <v xml:space="preserve">Mantenimiento Cercos </v>
      </c>
      <c r="H1125" s="58">
        <v>43588</v>
      </c>
      <c r="I1125" s="17">
        <f>+WEEKNUM(H1125,2)</f>
        <v>18</v>
      </c>
      <c r="J1125" s="1" t="s">
        <v>1064</v>
      </c>
      <c r="K1125" s="143">
        <v>1003290526</v>
      </c>
      <c r="L1125" s="52">
        <v>1</v>
      </c>
      <c r="M1125" s="46">
        <v>34000</v>
      </c>
      <c r="N1125" s="48">
        <f t="shared" si="77"/>
        <v>34000</v>
      </c>
      <c r="O1125" s="45" t="s">
        <v>671</v>
      </c>
      <c r="P1125" s="45" t="s">
        <v>473</v>
      </c>
    </row>
    <row r="1126" spans="1:18">
      <c r="A1126" s="17">
        <v>55</v>
      </c>
      <c r="B1126" s="135">
        <v>90101</v>
      </c>
      <c r="C1126" s="17">
        <f t="shared" si="75"/>
        <v>9</v>
      </c>
      <c r="D1126" s="14" t="str">
        <f>+VLOOKUP(C1126,EstructuraCostos!$A$5:$B$146,2)</f>
        <v>Hacienda</v>
      </c>
      <c r="E1126" s="21">
        <f t="shared" si="79"/>
        <v>90101</v>
      </c>
      <c r="F1126" s="17" t="str">
        <f>+IF(C1126&gt;2,VLOOKUP(C1126,EstructuraCostos!$A$65:$B$170,2),VLOOKUP(E1126,EstructuraCostos!$A$5:$B$60,2))</f>
        <v>Hacienda</v>
      </c>
      <c r="G1126" s="17" t="str">
        <f>+VLOOKUP(B1126,EstructuraCostos!$B$5:$C$146,2)</f>
        <v>Salarios</v>
      </c>
      <c r="H1126" s="58">
        <v>43588</v>
      </c>
      <c r="I1126" s="17">
        <f t="shared" si="76"/>
        <v>18</v>
      </c>
      <c r="J1126" s="45" t="s">
        <v>1142</v>
      </c>
      <c r="K1126" s="143">
        <v>24809097</v>
      </c>
      <c r="L1126" s="52">
        <v>1</v>
      </c>
      <c r="M1126" s="46">
        <v>25000</v>
      </c>
      <c r="N1126" s="48">
        <f t="shared" si="77"/>
        <v>25000</v>
      </c>
      <c r="O1126" s="45" t="s">
        <v>153</v>
      </c>
      <c r="P1126" s="45" t="s">
        <v>147</v>
      </c>
    </row>
    <row r="1127" spans="1:18">
      <c r="A1127" s="17">
        <v>56</v>
      </c>
      <c r="C1127" s="17"/>
      <c r="F1127" s="17"/>
      <c r="G1127" s="17" t="e">
        <f>+VLOOKUP(B1127,EstructuraCostos!$B$5:$C$146,2)</f>
        <v>#N/A</v>
      </c>
      <c r="H1127" s="58">
        <v>43588</v>
      </c>
      <c r="I1127" s="17">
        <f t="shared" si="76"/>
        <v>18</v>
      </c>
      <c r="J1127" s="45" t="s">
        <v>1133</v>
      </c>
      <c r="K1127" s="271"/>
      <c r="M1127" s="186" t="s">
        <v>299</v>
      </c>
      <c r="N1127" s="48"/>
      <c r="O1127" s="45" t="s">
        <v>395</v>
      </c>
      <c r="P1127" s="45" t="s">
        <v>1144</v>
      </c>
      <c r="Q1127" s="1" t="s">
        <v>1145</v>
      </c>
    </row>
    <row r="1128" spans="1:18">
      <c r="A1128" s="17">
        <v>57</v>
      </c>
      <c r="C1128" s="17">
        <f t="shared" si="75"/>
        <v>0</v>
      </c>
      <c r="D1128" s="14" t="e">
        <f>+VLOOKUP(C1128,EstructuraCostos!$A$5:$B$146,2)</f>
        <v>#N/A</v>
      </c>
      <c r="E1128" s="21">
        <f t="shared" si="79"/>
        <v>0</v>
      </c>
      <c r="F1128" s="17" t="e">
        <f>+IF(C1128&gt;2,VLOOKUP(C1128,EstructuraCostos!$A$65:$B$170,2),VLOOKUP(E1128,EstructuraCostos!$A$5:$B$60,2))</f>
        <v>#N/A</v>
      </c>
      <c r="G1128" s="17" t="e">
        <f>+VLOOKUP(B1128,EstructuraCostos!$B$5:$C$146,2)</f>
        <v>#N/A</v>
      </c>
      <c r="H1128" s="58">
        <v>43588</v>
      </c>
      <c r="I1128" s="17">
        <f t="shared" si="76"/>
        <v>18</v>
      </c>
      <c r="J1128" s="45" t="s">
        <v>1143</v>
      </c>
      <c r="L1128" s="52">
        <v>23</v>
      </c>
      <c r="M1128" s="186" t="s">
        <v>299</v>
      </c>
      <c r="N1128" s="48"/>
      <c r="P1128" s="45" t="s">
        <v>1146</v>
      </c>
    </row>
    <row r="1129" spans="1:18">
      <c r="A1129" s="17">
        <v>58</v>
      </c>
      <c r="C1129" s="17">
        <f t="shared" si="75"/>
        <v>0</v>
      </c>
      <c r="D1129" s="14" t="e">
        <f>+VLOOKUP(C1129,EstructuraCostos!$A$5:$B$146,2)</f>
        <v>#N/A</v>
      </c>
      <c r="E1129" s="21">
        <f t="shared" si="79"/>
        <v>0</v>
      </c>
      <c r="F1129" s="17" t="e">
        <f>+IF(C1129&gt;2,VLOOKUP(C1129,EstructuraCostos!$A$65:$B$170,2),VLOOKUP(E1129,EstructuraCostos!$A$5:$B$60,2))</f>
        <v>#N/A</v>
      </c>
      <c r="G1129" s="17" t="e">
        <f>+VLOOKUP(B1129,EstructuraCostos!$B$5:$C$146,2)</f>
        <v>#N/A</v>
      </c>
      <c r="H1129" s="58">
        <v>43588</v>
      </c>
      <c r="I1129" s="17">
        <f t="shared" si="76"/>
        <v>18</v>
      </c>
      <c r="J1129" s="45" t="s">
        <v>1143</v>
      </c>
      <c r="L1129" s="52">
        <v>27</v>
      </c>
      <c r="M1129" s="186" t="s">
        <v>299</v>
      </c>
      <c r="N1129" s="48"/>
      <c r="O1129" s="45" t="s">
        <v>744</v>
      </c>
      <c r="P1129" s="45" t="s">
        <v>1147</v>
      </c>
      <c r="Q1129" s="1" t="s">
        <v>744</v>
      </c>
    </row>
    <row r="1130" spans="1:18">
      <c r="A1130" s="17">
        <v>59</v>
      </c>
      <c r="C1130" s="17">
        <f t="shared" si="75"/>
        <v>0</v>
      </c>
      <c r="D1130" s="14" t="e">
        <f>+VLOOKUP(C1130,EstructuraCostos!$A$5:$B$146,2)</f>
        <v>#N/A</v>
      </c>
      <c r="E1130" s="21">
        <f t="shared" si="79"/>
        <v>0</v>
      </c>
      <c r="F1130" s="17" t="e">
        <f>+IF(C1130&gt;2,VLOOKUP(C1130,EstructuraCostos!$A$65:$B$170,2),VLOOKUP(E1130,EstructuraCostos!$A$5:$B$60,2))</f>
        <v>#N/A</v>
      </c>
      <c r="G1130" s="17" t="e">
        <f>+VLOOKUP(B1130,EstructuraCostos!$B$5:$C$146,2)</f>
        <v>#N/A</v>
      </c>
      <c r="H1130" s="58">
        <v>43588</v>
      </c>
      <c r="I1130" s="17">
        <f t="shared" si="76"/>
        <v>18</v>
      </c>
      <c r="J1130" s="45" t="s">
        <v>434</v>
      </c>
      <c r="L1130" s="52">
        <v>20</v>
      </c>
      <c r="M1130" s="186" t="s">
        <v>1151</v>
      </c>
      <c r="N1130" s="48"/>
      <c r="O1130" s="45" t="s">
        <v>744</v>
      </c>
      <c r="P1130" s="45" t="s">
        <v>444</v>
      </c>
    </row>
    <row r="1131" spans="1:18">
      <c r="A1131" s="17">
        <v>60</v>
      </c>
      <c r="C1131" s="17">
        <f t="shared" si="75"/>
        <v>0</v>
      </c>
      <c r="D1131" s="14" t="e">
        <f>+VLOOKUP(C1131,EstructuraCostos!$A$5:$B$146,2)</f>
        <v>#N/A</v>
      </c>
      <c r="E1131" s="21">
        <f t="shared" si="79"/>
        <v>0</v>
      </c>
      <c r="F1131" s="17" t="e">
        <f>+IF(C1131&gt;2,VLOOKUP(C1131,EstructuraCostos!$A$65:$B$170,2),VLOOKUP(E1131,EstructuraCostos!$A$5:$B$60,2))</f>
        <v>#N/A</v>
      </c>
      <c r="G1131" s="17" t="e">
        <f>+VLOOKUP(B1131,EstructuraCostos!$B$5:$C$146,2)</f>
        <v>#N/A</v>
      </c>
      <c r="H1131" s="58">
        <v>43588</v>
      </c>
      <c r="I1131" s="17">
        <f t="shared" si="76"/>
        <v>18</v>
      </c>
      <c r="J1131" s="45" t="s">
        <v>260</v>
      </c>
      <c r="K1131" s="83"/>
      <c r="M1131" s="186" t="s">
        <v>261</v>
      </c>
      <c r="N1131" s="48"/>
      <c r="O1131" s="45" t="s">
        <v>176</v>
      </c>
      <c r="P1131" s="45" t="s">
        <v>444</v>
      </c>
      <c r="Q1131" s="1" t="s">
        <v>130</v>
      </c>
      <c r="R1131" s="137" t="s">
        <v>131</v>
      </c>
    </row>
    <row r="1132" spans="1:18">
      <c r="A1132" s="17">
        <v>61</v>
      </c>
      <c r="C1132" s="17">
        <f t="shared" si="75"/>
        <v>0</v>
      </c>
      <c r="D1132" s="14" t="e">
        <f>+VLOOKUP(C1132,EstructuraCostos!$A$5:$B$146,2)</f>
        <v>#N/A</v>
      </c>
      <c r="E1132" s="21">
        <f t="shared" si="79"/>
        <v>0</v>
      </c>
      <c r="F1132" s="17" t="e">
        <f>+IF(C1132&gt;2,VLOOKUP(C1132,EstructuraCostos!$A$65:$B$170,2),VLOOKUP(E1132,EstructuraCostos!$A$5:$B$60,2))</f>
        <v>#N/A</v>
      </c>
      <c r="G1132" s="17" t="e">
        <f>+VLOOKUP(B1132,EstructuraCostos!$B$5:$C$146,2)</f>
        <v>#N/A</v>
      </c>
      <c r="H1132" s="58">
        <v>43588</v>
      </c>
      <c r="I1132" s="17">
        <f t="shared" si="76"/>
        <v>18</v>
      </c>
      <c r="J1132" s="45" t="s">
        <v>260</v>
      </c>
      <c r="M1132" s="186" t="s">
        <v>261</v>
      </c>
      <c r="N1132" s="48"/>
      <c r="O1132" s="45" t="s">
        <v>714</v>
      </c>
      <c r="P1132" s="45" t="s">
        <v>1148</v>
      </c>
      <c r="Q1132" s="1" t="s">
        <v>132</v>
      </c>
      <c r="R1132" s="137" t="s">
        <v>702</v>
      </c>
    </row>
    <row r="1133" spans="1:18">
      <c r="A1133" s="17">
        <v>62</v>
      </c>
      <c r="B1133" s="135">
        <v>10101</v>
      </c>
      <c r="C1133" s="17">
        <f t="shared" si="75"/>
        <v>1</v>
      </c>
      <c r="D1133" s="14" t="str">
        <f>+VLOOKUP(C1133,EstructuraCostos!$A$5:$B$146,2)</f>
        <v>Levante_y_Ceba</v>
      </c>
      <c r="E1133" s="21">
        <f t="shared" si="79"/>
        <v>10100</v>
      </c>
      <c r="F1133" s="17" t="str">
        <f>+IF(C1133&gt;2,VLOOKUP(C1133,EstructuraCostos!$A$65:$B$170,2),VLOOKUP(E1133,EstructuraCostos!$A$5:$B$60,2))</f>
        <v>Manejo_de_Suelos_y_ Praderas1</v>
      </c>
      <c r="G1133" s="17" t="str">
        <f>+VLOOKUP(B1133,EstructuraCostos!$B$5:$C$146,2)</f>
        <v>Fumigacion Matamalezas</v>
      </c>
      <c r="H1133" s="58">
        <v>43589</v>
      </c>
      <c r="I1133" s="17">
        <f t="shared" si="76"/>
        <v>18</v>
      </c>
      <c r="J1133" s="84" t="s">
        <v>241</v>
      </c>
      <c r="K1133" s="143">
        <v>4736932</v>
      </c>
      <c r="L1133" s="52">
        <v>1</v>
      </c>
      <c r="M1133" s="46">
        <v>34000</v>
      </c>
      <c r="N1133" s="48">
        <f t="shared" si="77"/>
        <v>34000</v>
      </c>
      <c r="O1133" s="45" t="s">
        <v>176</v>
      </c>
      <c r="P1133" s="45" t="s">
        <v>444</v>
      </c>
      <c r="Q1133" s="1" t="s">
        <v>130</v>
      </c>
      <c r="R1133" s="137" t="s">
        <v>131</v>
      </c>
    </row>
    <row r="1134" spans="1:18">
      <c r="A1134" s="17">
        <v>63</v>
      </c>
      <c r="B1134" s="135">
        <v>10104</v>
      </c>
      <c r="C1134" s="17">
        <f t="shared" si="75"/>
        <v>1</v>
      </c>
      <c r="D1134" s="14" t="str">
        <f>+VLOOKUP(C1134,EstructuraCostos!$A$5:$B$146,2)</f>
        <v>Levante_y_Ceba</v>
      </c>
      <c r="E1134" s="21">
        <f t="shared" si="79"/>
        <v>10100</v>
      </c>
      <c r="F1134" s="17" t="str">
        <f>+IF(C1134&gt;2,VLOOKUP(C1134,EstructuraCostos!$A$65:$B$170,2),VLOOKUP(E1134,EstructuraCostos!$A$5:$B$60,2))</f>
        <v>Manejo_de_Suelos_y_ Praderas1</v>
      </c>
      <c r="G1134" s="17" t="str">
        <f>+VLOOKUP(B1134,EstructuraCostos!$B$5:$C$146,2)</f>
        <v>Fumigacion Herbicida</v>
      </c>
      <c r="H1134" s="58">
        <v>43589</v>
      </c>
      <c r="I1134" s="17">
        <f t="shared" si="76"/>
        <v>18</v>
      </c>
      <c r="J1134" s="84" t="s">
        <v>242</v>
      </c>
      <c r="K1134" s="83">
        <v>4335739</v>
      </c>
      <c r="L1134" s="52">
        <v>1</v>
      </c>
      <c r="M1134" s="46">
        <v>34000</v>
      </c>
      <c r="N1134" s="48">
        <f t="shared" si="77"/>
        <v>34000</v>
      </c>
      <c r="O1134" s="45" t="s">
        <v>714</v>
      </c>
      <c r="P1134" s="45" t="s">
        <v>1159</v>
      </c>
      <c r="Q1134" s="1" t="s">
        <v>132</v>
      </c>
      <c r="R1134" s="137" t="s">
        <v>702</v>
      </c>
    </row>
    <row r="1135" spans="1:18">
      <c r="A1135" s="17">
        <v>64</v>
      </c>
      <c r="B1135" s="135">
        <v>10501</v>
      </c>
      <c r="C1135" s="17">
        <f t="shared" ref="C1135:C1208" si="80">ROUND(B1135/10000,0)</f>
        <v>1</v>
      </c>
      <c r="D1135" s="14" t="str">
        <f>+VLOOKUP(C1135,EstructuraCostos!$A$5:$B$146,2)</f>
        <v>Levante_y_Ceba</v>
      </c>
      <c r="E1135" s="21">
        <f t="shared" si="79"/>
        <v>10500</v>
      </c>
      <c r="F1135" s="17" t="str">
        <f>+IF(C1135&gt;2,VLOOKUP(C1135,EstructuraCostos!$A$65:$B$170,2),VLOOKUP(E1135,EstructuraCostos!$A$5:$B$60,2))</f>
        <v>Movimiento_de_Ganado1</v>
      </c>
      <c r="G1135" s="17" t="str">
        <f>+VLOOKUP(B1135,EstructuraCostos!$B$5:$C$146,2)</f>
        <v>Manejo de Ganados</v>
      </c>
      <c r="H1135" s="58">
        <v>43589</v>
      </c>
      <c r="I1135" s="17">
        <f t="shared" ref="I1135:I1208" si="81">+WEEKNUM(H1135,2)</f>
        <v>18</v>
      </c>
      <c r="J1135" s="45" t="s">
        <v>245</v>
      </c>
      <c r="K1135" s="51">
        <v>1023702269</v>
      </c>
      <c r="L1135" s="52">
        <v>1</v>
      </c>
      <c r="M1135" s="46">
        <v>38000</v>
      </c>
      <c r="N1135" s="48">
        <f t="shared" ref="N1135:N1208" si="82">+L1135*M1135</f>
        <v>38000</v>
      </c>
      <c r="O1135" s="45" t="s">
        <v>126</v>
      </c>
      <c r="P1135" s="45" t="s">
        <v>128</v>
      </c>
    </row>
    <row r="1136" spans="1:18">
      <c r="A1136" s="17">
        <v>65</v>
      </c>
      <c r="B1136" s="135">
        <v>10501</v>
      </c>
      <c r="C1136" s="17">
        <f t="shared" si="80"/>
        <v>1</v>
      </c>
      <c r="D1136" s="14" t="str">
        <f>+VLOOKUP(C1136,EstructuraCostos!$A$5:$B$146,2)</f>
        <v>Levante_y_Ceba</v>
      </c>
      <c r="E1136" s="21">
        <f t="shared" si="79"/>
        <v>10500</v>
      </c>
      <c r="F1136" s="17" t="str">
        <f>+IF(C1136&gt;2,VLOOKUP(C1136,EstructuraCostos!$A$65:$B$170,2),VLOOKUP(E1136,EstructuraCostos!$A$5:$B$60,2))</f>
        <v>Movimiento_de_Ganado1</v>
      </c>
      <c r="G1136" s="17" t="str">
        <f>+VLOOKUP(B1136,EstructuraCostos!$B$5:$C$146,2)</f>
        <v>Manejo de Ganados</v>
      </c>
      <c r="H1136" s="58">
        <v>43589</v>
      </c>
      <c r="I1136" s="17">
        <f t="shared" si="81"/>
        <v>18</v>
      </c>
      <c r="J1136" s="45" t="s">
        <v>417</v>
      </c>
      <c r="K1136" s="143">
        <v>1097720182</v>
      </c>
      <c r="L1136" s="52">
        <v>1</v>
      </c>
      <c r="M1136" s="46">
        <v>38000</v>
      </c>
      <c r="N1136" s="48">
        <f t="shared" si="82"/>
        <v>38000</v>
      </c>
      <c r="O1136" s="45" t="s">
        <v>125</v>
      </c>
      <c r="P1136" s="45" t="s">
        <v>128</v>
      </c>
    </row>
    <row r="1137" spans="1:18">
      <c r="A1137" s="17">
        <v>66</v>
      </c>
      <c r="B1137" s="135">
        <v>10501</v>
      </c>
      <c r="C1137" s="17">
        <f t="shared" si="80"/>
        <v>1</v>
      </c>
      <c r="D1137" s="14" t="str">
        <f>+VLOOKUP(C1137,EstructuraCostos!$A$5:$B$146,2)</f>
        <v>Levante_y_Ceba</v>
      </c>
      <c r="E1137" s="21">
        <f t="shared" si="79"/>
        <v>10500</v>
      </c>
      <c r="F1137" s="17" t="str">
        <f>+IF(C1137&gt;2,VLOOKUP(C1137,EstructuraCostos!$A$65:$B$170,2),VLOOKUP(E1137,EstructuraCostos!$A$5:$B$60,2))</f>
        <v>Movimiento_de_Ganado1</v>
      </c>
      <c r="G1137" s="17" t="str">
        <f>+VLOOKUP(B1137,EstructuraCostos!$B$5:$C$146,2)</f>
        <v>Manejo de Ganados</v>
      </c>
      <c r="H1137" s="58">
        <v>43589</v>
      </c>
      <c r="I1137" s="17">
        <f t="shared" si="81"/>
        <v>18</v>
      </c>
      <c r="J1137" s="45" t="s">
        <v>749</v>
      </c>
      <c r="K1137" s="294">
        <v>1097726367</v>
      </c>
      <c r="L1137" s="52">
        <v>1</v>
      </c>
      <c r="M1137" s="46">
        <v>34000</v>
      </c>
      <c r="N1137" s="48">
        <f t="shared" si="82"/>
        <v>34000</v>
      </c>
      <c r="O1137" s="45" t="s">
        <v>896</v>
      </c>
      <c r="P1137" s="45" t="s">
        <v>751</v>
      </c>
    </row>
    <row r="1138" spans="1:18">
      <c r="A1138" s="17">
        <v>67</v>
      </c>
      <c r="B1138" s="135">
        <v>50103</v>
      </c>
      <c r="C1138" s="17">
        <f t="shared" si="80"/>
        <v>5</v>
      </c>
      <c r="D1138" s="14" t="str">
        <f>+VLOOKUP(C1138,EstructuraCostos!$A$5:$B$146,2)</f>
        <v>Generales</v>
      </c>
      <c r="E1138" s="21">
        <f t="shared" si="79"/>
        <v>50103</v>
      </c>
      <c r="F1138" s="17" t="str">
        <f>+IF(C1138&gt;2,VLOOKUP(C1138,EstructuraCostos!$A$65:$B$170,2),VLOOKUP(E1138,EstructuraCostos!$A$5:$B$60,2))</f>
        <v>Generales</v>
      </c>
      <c r="G1138" s="17" t="str">
        <f>+VLOOKUP(B1138,EstructuraCostos!$B$5:$C$146,2)</f>
        <v xml:space="preserve">Mantenimiento Cercos </v>
      </c>
      <c r="H1138" s="58">
        <v>43589</v>
      </c>
      <c r="I1138" s="17">
        <f t="shared" si="81"/>
        <v>18</v>
      </c>
      <c r="J1138" s="45" t="s">
        <v>791</v>
      </c>
      <c r="K1138" s="143">
        <v>78730185</v>
      </c>
      <c r="L1138" s="52">
        <v>1</v>
      </c>
      <c r="M1138" s="46">
        <v>34000</v>
      </c>
      <c r="N1138" s="48">
        <f t="shared" si="82"/>
        <v>34000</v>
      </c>
      <c r="O1138" s="45" t="s">
        <v>671</v>
      </c>
    </row>
    <row r="1139" spans="1:18">
      <c r="A1139" s="17">
        <v>68</v>
      </c>
      <c r="B1139" s="135">
        <v>10501</v>
      </c>
      <c r="C1139" s="17">
        <f t="shared" si="80"/>
        <v>1</v>
      </c>
      <c r="E1139" s="21">
        <f t="shared" si="79"/>
        <v>10500</v>
      </c>
      <c r="F1139" s="17"/>
      <c r="G1139" s="17" t="str">
        <f>+VLOOKUP(B1139,EstructuraCostos!$B$5:$C$146,2)</f>
        <v>Manejo de Ganados</v>
      </c>
      <c r="H1139" s="58">
        <v>43589</v>
      </c>
      <c r="I1139" s="17">
        <f>+WEEKNUM(H1139,2)</f>
        <v>18</v>
      </c>
      <c r="J1139" s="1" t="s">
        <v>1064</v>
      </c>
      <c r="K1139" s="143">
        <v>1003290526</v>
      </c>
      <c r="L1139" s="52">
        <v>1</v>
      </c>
      <c r="M1139" s="46">
        <v>34000</v>
      </c>
      <c r="N1139" s="48">
        <f t="shared" si="82"/>
        <v>34000</v>
      </c>
      <c r="O1139" s="45" t="s">
        <v>125</v>
      </c>
      <c r="P1139" s="45" t="s">
        <v>137</v>
      </c>
    </row>
    <row r="1140" spans="1:18">
      <c r="A1140" s="17">
        <v>69</v>
      </c>
      <c r="B1140" s="135">
        <v>50103</v>
      </c>
      <c r="C1140" s="17">
        <f t="shared" si="80"/>
        <v>5</v>
      </c>
      <c r="D1140" s="14" t="str">
        <f>+VLOOKUP(C1140,EstructuraCostos!$A$5:$B$146,2)</f>
        <v>Generales</v>
      </c>
      <c r="E1140" s="21">
        <f t="shared" si="79"/>
        <v>50103</v>
      </c>
      <c r="F1140" s="17" t="str">
        <f>+IF(C1140&gt;2,VLOOKUP(C1140,EstructuraCostos!$A$65:$B$170,2),VLOOKUP(E1140,EstructuraCostos!$A$5:$B$60,2))</f>
        <v>Generales</v>
      </c>
      <c r="G1140" s="17" t="str">
        <f>+VLOOKUP(B1140,EstructuraCostos!$B$5:$C$146,2)</f>
        <v xml:space="preserve">Mantenimiento Cercos </v>
      </c>
      <c r="H1140" s="58">
        <v>43589</v>
      </c>
      <c r="I1140" s="17">
        <f t="shared" si="81"/>
        <v>18</v>
      </c>
      <c r="J1140" s="45" t="s">
        <v>1132</v>
      </c>
      <c r="K1140" s="143">
        <v>18414029</v>
      </c>
      <c r="L1140" s="52">
        <v>1</v>
      </c>
      <c r="M1140" s="46">
        <v>34000</v>
      </c>
      <c r="N1140" s="48">
        <f t="shared" si="82"/>
        <v>34000</v>
      </c>
      <c r="O1140" s="45" t="s">
        <v>671</v>
      </c>
      <c r="P1140" s="45" t="s">
        <v>1141</v>
      </c>
    </row>
    <row r="1141" spans="1:18">
      <c r="A1141" s="17">
        <v>70</v>
      </c>
      <c r="B1141" s="135">
        <v>90101</v>
      </c>
      <c r="C1141" s="17">
        <f t="shared" si="80"/>
        <v>9</v>
      </c>
      <c r="D1141" s="14" t="str">
        <f>+VLOOKUP(C1141,EstructuraCostos!$A$5:$B$146,2)</f>
        <v>Hacienda</v>
      </c>
      <c r="E1141" s="21">
        <f t="shared" si="79"/>
        <v>90101</v>
      </c>
      <c r="F1141" s="17" t="str">
        <f>+IF(C1141&gt;2,VLOOKUP(C1141,EstructuraCostos!$A$65:$B$170,2),VLOOKUP(E1141,EstructuraCostos!$A$5:$B$60,2))</f>
        <v>Hacienda</v>
      </c>
      <c r="G1141" s="17" t="str">
        <f>+VLOOKUP(B1141,EstructuraCostos!$B$5:$C$146,2)</f>
        <v>Salarios</v>
      </c>
      <c r="H1141" s="58">
        <v>43589</v>
      </c>
      <c r="I1141" s="17">
        <f t="shared" si="81"/>
        <v>18</v>
      </c>
      <c r="J1141" s="45" t="s">
        <v>1142</v>
      </c>
      <c r="K1141" s="143">
        <v>24809097</v>
      </c>
      <c r="L1141" s="52">
        <v>1</v>
      </c>
      <c r="M1141" s="46">
        <v>25000</v>
      </c>
      <c r="N1141" s="48">
        <f t="shared" si="82"/>
        <v>25000</v>
      </c>
      <c r="O1141" s="45" t="s">
        <v>153</v>
      </c>
      <c r="P1141" s="45" t="s">
        <v>147</v>
      </c>
    </row>
    <row r="1142" spans="1:18">
      <c r="A1142" s="17">
        <v>70</v>
      </c>
      <c r="C1142" s="17"/>
      <c r="F1142" s="17"/>
      <c r="G1142" s="17"/>
      <c r="H1142" s="58">
        <v>43589</v>
      </c>
      <c r="I1142" s="17">
        <f>+WEEKNUM(H1142,2)</f>
        <v>18</v>
      </c>
      <c r="J1142" s="45" t="s">
        <v>287</v>
      </c>
      <c r="K1142" s="271"/>
      <c r="L1142" s="52">
        <v>200</v>
      </c>
      <c r="M1142" s="46">
        <v>900</v>
      </c>
      <c r="N1142" s="48">
        <f t="shared" si="82"/>
        <v>180000</v>
      </c>
      <c r="O1142" s="45" t="s">
        <v>1234</v>
      </c>
      <c r="P1142" s="45" t="s">
        <v>1173</v>
      </c>
    </row>
    <row r="1143" spans="1:18">
      <c r="A1143" s="17">
        <v>70</v>
      </c>
      <c r="C1143" s="17">
        <f t="shared" si="80"/>
        <v>0</v>
      </c>
      <c r="D1143" s="14" t="e">
        <f>+VLOOKUP(C1143,EstructuraCostos!$A$5:$B$146,2)</f>
        <v>#N/A</v>
      </c>
      <c r="E1143" s="21">
        <f t="shared" si="79"/>
        <v>0</v>
      </c>
      <c r="F1143" s="17" t="e">
        <f>+IF(C1143&gt;2,VLOOKUP(C1143,EstructuraCostos!$A$65:$B$170,2),VLOOKUP(E1143,EstructuraCostos!$A$5:$B$60,2))</f>
        <v>#N/A</v>
      </c>
      <c r="G1143" s="17" t="e">
        <f>+VLOOKUP(B1143,EstructuraCostos!$B$5:$C$146,2)</f>
        <v>#N/A</v>
      </c>
      <c r="H1143" s="58">
        <v>43589</v>
      </c>
      <c r="I1143" s="17">
        <f t="shared" si="81"/>
        <v>18</v>
      </c>
      <c r="J1143" s="45" t="s">
        <v>260</v>
      </c>
      <c r="K1143" s="83"/>
      <c r="M1143" s="186" t="s">
        <v>261</v>
      </c>
      <c r="N1143" s="48"/>
      <c r="O1143" s="45" t="s">
        <v>176</v>
      </c>
      <c r="P1143" s="45" t="s">
        <v>444</v>
      </c>
      <c r="Q1143" s="1" t="s">
        <v>130</v>
      </c>
      <c r="R1143" s="137" t="s">
        <v>131</v>
      </c>
    </row>
    <row r="1144" spans="1:18">
      <c r="A1144" s="17">
        <v>70</v>
      </c>
      <c r="C1144" s="17">
        <f t="shared" si="80"/>
        <v>0</v>
      </c>
      <c r="D1144" s="14" t="e">
        <f>+VLOOKUP(C1144,EstructuraCostos!$A$5:$B$146,2)</f>
        <v>#N/A</v>
      </c>
      <c r="E1144" s="21">
        <f t="shared" si="79"/>
        <v>0</v>
      </c>
      <c r="F1144" s="17" t="e">
        <f>+IF(C1144&gt;2,VLOOKUP(C1144,EstructuraCostos!$A$65:$B$170,2),VLOOKUP(E1144,EstructuraCostos!$A$5:$B$60,2))</f>
        <v>#N/A</v>
      </c>
      <c r="G1144" s="17" t="e">
        <f>+VLOOKUP(B1144,EstructuraCostos!$B$5:$C$146,2)</f>
        <v>#N/A</v>
      </c>
      <c r="H1144" s="58">
        <v>43589</v>
      </c>
      <c r="I1144" s="17">
        <f t="shared" si="81"/>
        <v>18</v>
      </c>
      <c r="J1144" s="45" t="s">
        <v>260</v>
      </c>
      <c r="M1144" s="186" t="s">
        <v>261</v>
      </c>
      <c r="N1144" s="48"/>
      <c r="O1144" s="45" t="s">
        <v>714</v>
      </c>
      <c r="P1144" s="45" t="s">
        <v>866</v>
      </c>
      <c r="Q1144" s="1" t="s">
        <v>132</v>
      </c>
      <c r="R1144" s="137" t="s">
        <v>702</v>
      </c>
    </row>
    <row r="1145" spans="1:18">
      <c r="A1145" s="17">
        <v>70</v>
      </c>
      <c r="B1145" s="135">
        <v>90102</v>
      </c>
      <c r="C1145" s="17">
        <f t="shared" si="80"/>
        <v>9</v>
      </c>
      <c r="D1145" s="14" t="str">
        <f>+VLOOKUP(C1145,EstructuraCostos!$A$5:$B$146,2)</f>
        <v>Hacienda</v>
      </c>
      <c r="E1145" s="21">
        <f t="shared" si="79"/>
        <v>90102</v>
      </c>
      <c r="F1145" s="17" t="str">
        <f>+IF(C1145&gt;2,VLOOKUP(C1145,EstructuraCostos!$A$65:$B$170,2),VLOOKUP(E1145,EstructuraCostos!$A$5:$B$60,2))</f>
        <v>Hacienda</v>
      </c>
      <c r="G1145" s="17" t="str">
        <f>+VLOOKUP(B1145,EstructuraCostos!$B$5:$C$146,2)</f>
        <v>Mantenimiento</v>
      </c>
      <c r="H1145" s="58">
        <v>43590</v>
      </c>
      <c r="I1145" s="17">
        <f t="shared" si="81"/>
        <v>18</v>
      </c>
      <c r="J1145" s="1" t="s">
        <v>1064</v>
      </c>
      <c r="K1145" s="143">
        <v>1003290526</v>
      </c>
      <c r="L1145" s="52">
        <v>1</v>
      </c>
      <c r="M1145" s="46">
        <v>34000</v>
      </c>
      <c r="N1145" s="48">
        <f>+L1145*M1145</f>
        <v>34000</v>
      </c>
      <c r="O1145" s="45" t="s">
        <v>1152</v>
      </c>
      <c r="P1145" s="45" t="s">
        <v>147</v>
      </c>
    </row>
    <row r="1146" spans="1:18">
      <c r="A1146" s="17">
        <v>70</v>
      </c>
      <c r="B1146" s="135">
        <v>10501</v>
      </c>
      <c r="C1146" s="17">
        <f t="shared" si="80"/>
        <v>1</v>
      </c>
      <c r="D1146" s="14" t="str">
        <f>+VLOOKUP(C1146,EstructuraCostos!$A$5:$B$146,2)</f>
        <v>Levante_y_Ceba</v>
      </c>
      <c r="E1146" s="21">
        <f t="shared" si="79"/>
        <v>10500</v>
      </c>
      <c r="F1146" s="17" t="str">
        <f>+IF(C1146&gt;2,VLOOKUP(C1146,EstructuraCostos!$A$65:$B$170,2),VLOOKUP(E1146,EstructuraCostos!$A$5:$B$60,2))</f>
        <v>Movimiento_de_Ganado1</v>
      </c>
      <c r="G1146" s="17" t="str">
        <f>+VLOOKUP(B1146,EstructuraCostos!$B$5:$C$146,2)</f>
        <v>Manejo de Ganados</v>
      </c>
      <c r="H1146" s="58">
        <v>43590</v>
      </c>
      <c r="I1146" s="17">
        <f>+WEEKNUM(H1146,2)</f>
        <v>18</v>
      </c>
      <c r="J1146" s="45" t="s">
        <v>417</v>
      </c>
      <c r="K1146" s="143">
        <v>1097720182</v>
      </c>
      <c r="L1146" s="52">
        <v>0.5</v>
      </c>
      <c r="M1146" s="186">
        <v>36000</v>
      </c>
      <c r="N1146" s="48">
        <f t="shared" si="82"/>
        <v>18000</v>
      </c>
      <c r="O1146" s="45" t="s">
        <v>125</v>
      </c>
      <c r="P1146" s="45" t="s">
        <v>128</v>
      </c>
    </row>
    <row r="1147" spans="1:18">
      <c r="A1147" s="17">
        <v>70</v>
      </c>
      <c r="C1147" s="17"/>
      <c r="F1147" s="17"/>
      <c r="G1147" s="17"/>
      <c r="H1147" s="58">
        <v>43590</v>
      </c>
      <c r="I1147" s="17">
        <f>+WEEKNUM(H1147,2)</f>
        <v>18</v>
      </c>
      <c r="J1147" s="45" t="s">
        <v>289</v>
      </c>
      <c r="K1147" s="294"/>
      <c r="L1147" s="52">
        <v>5</v>
      </c>
      <c r="M1147" s="186" t="s">
        <v>124</v>
      </c>
      <c r="N1147" s="48"/>
      <c r="P1147" s="45" t="s">
        <v>436</v>
      </c>
    </row>
    <row r="1148" spans="1:18">
      <c r="A1148" s="17">
        <v>70</v>
      </c>
      <c r="C1148" s="17"/>
      <c r="F1148" s="17"/>
      <c r="G1148" s="17"/>
      <c r="H1148" s="58">
        <v>43590</v>
      </c>
      <c r="I1148" s="17">
        <f>+WEEKNUM(H1148,2)</f>
        <v>18</v>
      </c>
      <c r="J1148" s="45" t="s">
        <v>287</v>
      </c>
      <c r="K1148" s="294"/>
      <c r="L1148" s="52">
        <v>500</v>
      </c>
      <c r="M1148" s="186">
        <v>450</v>
      </c>
      <c r="N1148" s="48">
        <f t="shared" si="82"/>
        <v>225000</v>
      </c>
      <c r="O1148" s="45" t="s">
        <v>1245</v>
      </c>
      <c r="P1148" s="45" t="s">
        <v>1173</v>
      </c>
    </row>
    <row r="1149" spans="1:18">
      <c r="A1149" s="17">
        <v>1</v>
      </c>
      <c r="B1149" s="135">
        <v>10101</v>
      </c>
      <c r="C1149" s="17">
        <f t="shared" si="80"/>
        <v>1</v>
      </c>
      <c r="D1149" s="14" t="str">
        <f>+VLOOKUP(C1149,EstructuraCostos!$A$5:$B$146,2)</f>
        <v>Levante_y_Ceba</v>
      </c>
      <c r="E1149" s="21">
        <f t="shared" si="79"/>
        <v>10100</v>
      </c>
      <c r="F1149" s="17" t="str">
        <f>+IF(C1149&gt;2,VLOOKUP(C1149,EstructuraCostos!$A$65:$B$170,2),VLOOKUP(E1149,EstructuraCostos!$A$5:$B$60,2))</f>
        <v>Manejo_de_Suelos_y_ Praderas1</v>
      </c>
      <c r="G1149" s="17" t="str">
        <f>+VLOOKUP(B1149,EstructuraCostos!$B$5:$C$146,2)</f>
        <v>Fumigacion Matamalezas</v>
      </c>
      <c r="H1149" s="58">
        <v>43591</v>
      </c>
      <c r="I1149" s="17">
        <f t="shared" si="81"/>
        <v>19</v>
      </c>
      <c r="J1149" s="84" t="s">
        <v>241</v>
      </c>
      <c r="K1149" s="143">
        <v>4736932</v>
      </c>
      <c r="L1149" s="52">
        <v>1</v>
      </c>
      <c r="M1149" s="46">
        <v>34000</v>
      </c>
      <c r="N1149" s="48">
        <f t="shared" si="82"/>
        <v>34000</v>
      </c>
      <c r="O1149" s="45" t="s">
        <v>176</v>
      </c>
      <c r="P1149" s="45" t="s">
        <v>444</v>
      </c>
      <c r="Q1149" s="1" t="s">
        <v>130</v>
      </c>
      <c r="R1149" s="137" t="s">
        <v>131</v>
      </c>
    </row>
    <row r="1150" spans="1:18">
      <c r="A1150" s="17">
        <v>2</v>
      </c>
      <c r="B1150" s="135">
        <v>10104</v>
      </c>
      <c r="C1150" s="17">
        <f t="shared" si="80"/>
        <v>1</v>
      </c>
      <c r="D1150" s="14" t="str">
        <f>+VLOOKUP(C1150,EstructuraCostos!$A$5:$B$146,2)</f>
        <v>Levante_y_Ceba</v>
      </c>
      <c r="E1150" s="21">
        <f t="shared" si="79"/>
        <v>10100</v>
      </c>
      <c r="F1150" s="17" t="str">
        <f>+IF(C1150&gt;2,VLOOKUP(C1150,EstructuraCostos!$A$65:$B$170,2),VLOOKUP(E1150,EstructuraCostos!$A$5:$B$60,2))</f>
        <v>Manejo_de_Suelos_y_ Praderas1</v>
      </c>
      <c r="G1150" s="17" t="str">
        <f>+VLOOKUP(B1150,EstructuraCostos!$B$5:$C$146,2)</f>
        <v>Fumigacion Herbicida</v>
      </c>
      <c r="H1150" s="58">
        <v>43591</v>
      </c>
      <c r="I1150" s="17">
        <f t="shared" si="81"/>
        <v>19</v>
      </c>
      <c r="J1150" s="84" t="s">
        <v>242</v>
      </c>
      <c r="K1150" s="83">
        <v>4335739</v>
      </c>
      <c r="L1150" s="52">
        <v>1</v>
      </c>
      <c r="M1150" s="46">
        <v>34000</v>
      </c>
      <c r="N1150" s="48">
        <f t="shared" si="82"/>
        <v>34000</v>
      </c>
      <c r="O1150" s="45" t="s">
        <v>714</v>
      </c>
      <c r="P1150" s="45" t="s">
        <v>1169</v>
      </c>
      <c r="Q1150" s="1" t="s">
        <v>132</v>
      </c>
      <c r="R1150" s="137" t="s">
        <v>702</v>
      </c>
    </row>
    <row r="1151" spans="1:18">
      <c r="A1151" s="17">
        <v>3</v>
      </c>
      <c r="B1151" s="135">
        <v>10501</v>
      </c>
      <c r="C1151" s="17">
        <f t="shared" si="80"/>
        <v>1</v>
      </c>
      <c r="D1151" s="14" t="str">
        <f>+VLOOKUP(C1151,EstructuraCostos!$A$5:$B$146,2)</f>
        <v>Levante_y_Ceba</v>
      </c>
      <c r="E1151" s="21">
        <f t="shared" si="79"/>
        <v>10500</v>
      </c>
      <c r="F1151" s="17" t="str">
        <f>+IF(C1151&gt;2,VLOOKUP(C1151,EstructuraCostos!$A$65:$B$170,2),VLOOKUP(E1151,EstructuraCostos!$A$5:$B$60,2))</f>
        <v>Movimiento_de_Ganado1</v>
      </c>
      <c r="G1151" s="17" t="str">
        <f>+VLOOKUP(B1151,EstructuraCostos!$B$5:$C$146,2)</f>
        <v>Manejo de Ganados</v>
      </c>
      <c r="H1151" s="58">
        <v>43591</v>
      </c>
      <c r="I1151" s="17">
        <f t="shared" si="81"/>
        <v>19</v>
      </c>
      <c r="J1151" s="45" t="s">
        <v>245</v>
      </c>
      <c r="K1151" s="51">
        <v>1023702269</v>
      </c>
      <c r="L1151" s="52">
        <v>1</v>
      </c>
      <c r="M1151" s="46">
        <v>38000</v>
      </c>
      <c r="N1151" s="48">
        <f t="shared" si="82"/>
        <v>38000</v>
      </c>
      <c r="O1151" s="45" t="s">
        <v>126</v>
      </c>
      <c r="P1151" s="45" t="s">
        <v>128</v>
      </c>
    </row>
    <row r="1152" spans="1:18">
      <c r="A1152" s="17">
        <v>4</v>
      </c>
      <c r="B1152" s="135">
        <v>10501</v>
      </c>
      <c r="C1152" s="17">
        <f t="shared" si="80"/>
        <v>1</v>
      </c>
      <c r="D1152" s="14" t="str">
        <f>+VLOOKUP(C1152,EstructuraCostos!$A$5:$B$146,2)</f>
        <v>Levante_y_Ceba</v>
      </c>
      <c r="E1152" s="21">
        <f t="shared" si="79"/>
        <v>10500</v>
      </c>
      <c r="F1152" s="17" t="str">
        <f>+IF(C1152&gt;2,VLOOKUP(C1152,EstructuraCostos!$A$65:$B$170,2),VLOOKUP(E1152,EstructuraCostos!$A$5:$B$60,2))</f>
        <v>Movimiento_de_Ganado1</v>
      </c>
      <c r="G1152" s="17" t="str">
        <f>+VLOOKUP(B1152,EstructuraCostos!$B$5:$C$146,2)</f>
        <v>Manejo de Ganados</v>
      </c>
      <c r="H1152" s="58">
        <v>43591</v>
      </c>
      <c r="I1152" s="17">
        <f t="shared" si="81"/>
        <v>19</v>
      </c>
      <c r="J1152" s="45" t="s">
        <v>417</v>
      </c>
      <c r="K1152" s="143">
        <v>1097720182</v>
      </c>
      <c r="L1152" s="52">
        <v>1</v>
      </c>
      <c r="M1152" s="46">
        <v>38000</v>
      </c>
      <c r="N1152" s="48">
        <f t="shared" si="82"/>
        <v>38000</v>
      </c>
      <c r="O1152" s="45" t="s">
        <v>125</v>
      </c>
      <c r="P1152" s="45" t="s">
        <v>128</v>
      </c>
    </row>
    <row r="1153" spans="1:18">
      <c r="A1153" s="17">
        <v>5</v>
      </c>
      <c r="B1153" s="135">
        <v>60104</v>
      </c>
      <c r="C1153" s="17">
        <f t="shared" si="80"/>
        <v>6</v>
      </c>
      <c r="D1153" s="14" t="str">
        <f>+VLOOKUP(C1153,EstructuraCostos!$A$5:$B$146,2)</f>
        <v>Equinos</v>
      </c>
      <c r="E1153" s="21">
        <f t="shared" si="79"/>
        <v>60104</v>
      </c>
      <c r="F1153" s="17" t="str">
        <f>+IF(C1153&gt;2,VLOOKUP(C1153,EstructuraCostos!$A$65:$B$170,2),VLOOKUP(E1153,EstructuraCostos!$A$5:$B$60,2))</f>
        <v>Equinos</v>
      </c>
      <c r="G1153" s="17" t="str">
        <f>+VLOOKUP(B1153,EstructuraCostos!$B$5:$C$146,2)</f>
        <v>Adiestramiento</v>
      </c>
      <c r="H1153" s="58">
        <v>43591</v>
      </c>
      <c r="I1153" s="17">
        <f t="shared" si="81"/>
        <v>19</v>
      </c>
      <c r="J1153" s="45" t="s">
        <v>749</v>
      </c>
      <c r="K1153" s="294">
        <v>1097726367</v>
      </c>
      <c r="L1153" s="52">
        <v>1</v>
      </c>
      <c r="M1153" s="46">
        <v>34000</v>
      </c>
      <c r="N1153" s="48">
        <f t="shared" si="82"/>
        <v>34000</v>
      </c>
      <c r="O1153" s="45" t="s">
        <v>896</v>
      </c>
      <c r="P1153" s="45" t="s">
        <v>751</v>
      </c>
    </row>
    <row r="1154" spans="1:18">
      <c r="A1154" s="17">
        <v>6</v>
      </c>
      <c r="B1154" s="135">
        <v>50103</v>
      </c>
      <c r="C1154" s="17">
        <f t="shared" si="80"/>
        <v>5</v>
      </c>
      <c r="D1154" s="14" t="str">
        <f>+VLOOKUP(C1154,EstructuraCostos!$A$5:$B$146,2)</f>
        <v>Generales</v>
      </c>
      <c r="E1154" s="21">
        <f t="shared" si="79"/>
        <v>50103</v>
      </c>
      <c r="F1154" s="17" t="str">
        <f>+IF(C1154&gt;2,VLOOKUP(C1154,EstructuraCostos!$A$65:$B$170,2),VLOOKUP(E1154,EstructuraCostos!$A$5:$B$60,2))</f>
        <v>Generales</v>
      </c>
      <c r="G1154" s="17" t="str">
        <f>+VLOOKUP(B1154,EstructuraCostos!$B$5:$C$146,2)</f>
        <v xml:space="preserve">Mantenimiento Cercos </v>
      </c>
      <c r="H1154" s="58">
        <v>43591</v>
      </c>
      <c r="I1154" s="17">
        <f t="shared" si="81"/>
        <v>19</v>
      </c>
      <c r="J1154" s="45" t="s">
        <v>791</v>
      </c>
      <c r="K1154" s="143">
        <v>78730185</v>
      </c>
      <c r="L1154" s="52">
        <v>1</v>
      </c>
      <c r="M1154" s="46">
        <v>34000</v>
      </c>
      <c r="N1154" s="48">
        <f t="shared" si="82"/>
        <v>34000</v>
      </c>
      <c r="O1154" s="45" t="s">
        <v>671</v>
      </c>
      <c r="P1154" s="45" t="s">
        <v>485</v>
      </c>
    </row>
    <row r="1155" spans="1:18">
      <c r="A1155" s="17">
        <v>7</v>
      </c>
      <c r="B1155" s="135">
        <v>10104</v>
      </c>
      <c r="C1155" s="17">
        <f t="shared" si="80"/>
        <v>1</v>
      </c>
      <c r="D1155" s="14" t="str">
        <f>+VLOOKUP(C1155,EstructuraCostos!$A$5:$B$146,2)</f>
        <v>Levante_y_Ceba</v>
      </c>
      <c r="E1155" s="21">
        <f t="shared" si="79"/>
        <v>10100</v>
      </c>
      <c r="F1155" s="17" t="str">
        <f>+IF(C1155&gt;2,VLOOKUP(C1155,EstructuraCostos!$A$65:$B$170,2),VLOOKUP(E1155,EstructuraCostos!$A$5:$B$60,2))</f>
        <v>Manejo_de_Suelos_y_ Praderas1</v>
      </c>
      <c r="G1155" s="17" t="str">
        <f>+VLOOKUP(B1155,EstructuraCostos!$B$5:$C$146,2)</f>
        <v>Fumigacion Herbicida</v>
      </c>
      <c r="H1155" s="58">
        <v>43591</v>
      </c>
      <c r="I1155" s="17">
        <f t="shared" si="81"/>
        <v>19</v>
      </c>
      <c r="J1155" s="1" t="s">
        <v>1064</v>
      </c>
      <c r="K1155" s="143">
        <v>1003290526</v>
      </c>
      <c r="L1155" s="52">
        <v>1</v>
      </c>
      <c r="M1155" s="46">
        <v>34000</v>
      </c>
      <c r="N1155" s="48">
        <f t="shared" si="82"/>
        <v>34000</v>
      </c>
      <c r="O1155" s="45" t="s">
        <v>714</v>
      </c>
      <c r="P1155" s="45" t="s">
        <v>1170</v>
      </c>
      <c r="Q1155" s="1" t="s">
        <v>132</v>
      </c>
      <c r="R1155" s="137" t="s">
        <v>702</v>
      </c>
    </row>
    <row r="1156" spans="1:18">
      <c r="A1156" s="17">
        <v>8</v>
      </c>
      <c r="B1156" s="135">
        <v>90101</v>
      </c>
      <c r="C1156" s="17">
        <f t="shared" si="80"/>
        <v>9</v>
      </c>
      <c r="E1156" s="21">
        <f t="shared" si="79"/>
        <v>90101</v>
      </c>
      <c r="F1156" s="17"/>
      <c r="G1156" s="17" t="str">
        <f>+VLOOKUP(B1156,EstructuraCostos!$B$5:$C$146,2)</f>
        <v>Salarios</v>
      </c>
      <c r="H1156" s="58">
        <v>43591</v>
      </c>
      <c r="I1156" s="17">
        <f>+WEEKNUM(H1156,2)</f>
        <v>19</v>
      </c>
      <c r="J1156" s="1" t="s">
        <v>1166</v>
      </c>
      <c r="K1156" s="143">
        <v>1007328947</v>
      </c>
      <c r="L1156" s="52">
        <v>1</v>
      </c>
      <c r="M1156" s="46">
        <v>25000</v>
      </c>
      <c r="N1156" s="48">
        <f t="shared" si="82"/>
        <v>25000</v>
      </c>
      <c r="O1156" s="45" t="s">
        <v>153</v>
      </c>
      <c r="P1156" s="45" t="s">
        <v>147</v>
      </c>
    </row>
    <row r="1157" spans="1:18">
      <c r="A1157" s="17">
        <v>9</v>
      </c>
      <c r="C1157" s="17"/>
      <c r="F1157" s="17"/>
      <c r="G1157" s="17"/>
      <c r="H1157" s="58">
        <v>43591</v>
      </c>
      <c r="I1157" s="17">
        <f>+WEEKNUM(H1157,2)</f>
        <v>19</v>
      </c>
      <c r="J1157" s="1" t="s">
        <v>434</v>
      </c>
      <c r="K1157" s="271"/>
      <c r="L1157" s="52">
        <v>300</v>
      </c>
      <c r="M1157" s="46">
        <v>900</v>
      </c>
      <c r="N1157" s="48">
        <f t="shared" si="82"/>
        <v>270000</v>
      </c>
      <c r="O1157" s="45" t="s">
        <v>1234</v>
      </c>
      <c r="P1157" s="45" t="s">
        <v>1173</v>
      </c>
    </row>
    <row r="1158" spans="1:18">
      <c r="A1158" s="17">
        <v>10</v>
      </c>
      <c r="C1158" s="17">
        <f t="shared" si="80"/>
        <v>0</v>
      </c>
      <c r="D1158" s="14" t="e">
        <f>+VLOOKUP(C1158,EstructuraCostos!$A$5:$B$146,2)</f>
        <v>#N/A</v>
      </c>
      <c r="E1158" s="21">
        <f t="shared" si="79"/>
        <v>0</v>
      </c>
      <c r="F1158" s="17" t="e">
        <f>+IF(C1158&gt;2,VLOOKUP(C1158,EstructuraCostos!$A$65:$B$170,2),VLOOKUP(E1158,EstructuraCostos!$A$5:$B$60,2))</f>
        <v>#N/A</v>
      </c>
      <c r="G1158" s="17" t="e">
        <f>+VLOOKUP(B1158,EstructuraCostos!$B$5:$C$146,2)</f>
        <v>#N/A</v>
      </c>
      <c r="H1158" s="58">
        <v>43591</v>
      </c>
      <c r="I1158" s="17">
        <f t="shared" si="81"/>
        <v>19</v>
      </c>
      <c r="J1158" s="45" t="s">
        <v>260</v>
      </c>
      <c r="K1158" s="83"/>
      <c r="M1158" s="186" t="s">
        <v>261</v>
      </c>
      <c r="N1158" s="48"/>
      <c r="O1158" s="45" t="s">
        <v>176</v>
      </c>
      <c r="P1158" s="45" t="s">
        <v>444</v>
      </c>
      <c r="Q1158" s="1" t="s">
        <v>130</v>
      </c>
      <c r="R1158" s="137" t="s">
        <v>131</v>
      </c>
    </row>
    <row r="1159" spans="1:18">
      <c r="A1159" s="17">
        <v>11</v>
      </c>
      <c r="C1159" s="17">
        <f t="shared" si="80"/>
        <v>0</v>
      </c>
      <c r="D1159" s="14" t="e">
        <f>+VLOOKUP(C1159,EstructuraCostos!$A$5:$B$146,2)</f>
        <v>#N/A</v>
      </c>
      <c r="E1159" s="21">
        <f t="shared" si="79"/>
        <v>0</v>
      </c>
      <c r="F1159" s="17" t="e">
        <f>+IF(C1159&gt;2,VLOOKUP(C1159,EstructuraCostos!$A$65:$B$170,2),VLOOKUP(E1159,EstructuraCostos!$A$5:$B$60,2))</f>
        <v>#N/A</v>
      </c>
      <c r="G1159" s="17" t="e">
        <f>+VLOOKUP(B1159,EstructuraCostos!$B$5:$C$146,2)</f>
        <v>#N/A</v>
      </c>
      <c r="H1159" s="58">
        <v>43591</v>
      </c>
      <c r="I1159" s="17">
        <f t="shared" si="81"/>
        <v>19</v>
      </c>
      <c r="J1159" s="45" t="s">
        <v>260</v>
      </c>
      <c r="L1159" s="52">
        <v>180</v>
      </c>
      <c r="M1159" s="186" t="s">
        <v>261</v>
      </c>
      <c r="N1159" s="48"/>
      <c r="O1159" s="45" t="s">
        <v>714</v>
      </c>
      <c r="P1159" s="45" t="s">
        <v>866</v>
      </c>
      <c r="Q1159" s="1" t="s">
        <v>132</v>
      </c>
      <c r="R1159" s="137" t="s">
        <v>702</v>
      </c>
    </row>
    <row r="1160" spans="1:18">
      <c r="A1160" s="17">
        <v>12</v>
      </c>
      <c r="C1160" s="17">
        <f t="shared" si="80"/>
        <v>0</v>
      </c>
      <c r="D1160" s="14" t="e">
        <f>+VLOOKUP(C1160,EstructuraCostos!$A$5:$B$146,2)</f>
        <v>#N/A</v>
      </c>
      <c r="E1160" s="21">
        <f t="shared" si="79"/>
        <v>0</v>
      </c>
      <c r="F1160" s="17" t="e">
        <f>+IF(C1160&gt;2,VLOOKUP(C1160,EstructuraCostos!$A$65:$B$170,2),VLOOKUP(E1160,EstructuraCostos!$A$5:$B$60,2))</f>
        <v>#N/A</v>
      </c>
      <c r="G1160" s="17" t="e">
        <f>+VLOOKUP(B1160,EstructuraCostos!$B$5:$C$146,2)</f>
        <v>#N/A</v>
      </c>
      <c r="H1160" s="58">
        <v>43591</v>
      </c>
      <c r="I1160" s="17">
        <f t="shared" si="81"/>
        <v>19</v>
      </c>
      <c r="J1160" s="45" t="s">
        <v>260</v>
      </c>
      <c r="L1160" s="52">
        <v>160</v>
      </c>
      <c r="M1160" s="186" t="s">
        <v>261</v>
      </c>
      <c r="N1160" s="48"/>
      <c r="O1160" s="45" t="s">
        <v>714</v>
      </c>
      <c r="P1160" s="45" t="s">
        <v>1168</v>
      </c>
      <c r="Q1160" s="1" t="s">
        <v>132</v>
      </c>
      <c r="R1160" s="137" t="s">
        <v>702</v>
      </c>
    </row>
    <row r="1161" spans="1:18">
      <c r="A1161" s="17">
        <v>13</v>
      </c>
      <c r="B1161" s="135">
        <v>10101</v>
      </c>
      <c r="C1161" s="17">
        <f t="shared" si="80"/>
        <v>1</v>
      </c>
      <c r="D1161" s="14" t="str">
        <f>+VLOOKUP(C1161,EstructuraCostos!$A$5:$B$146,2)</f>
        <v>Levante_y_Ceba</v>
      </c>
      <c r="E1161" s="21">
        <f t="shared" si="79"/>
        <v>10100</v>
      </c>
      <c r="F1161" s="17" t="str">
        <f>+IF(C1161&gt;2,VLOOKUP(C1161,EstructuraCostos!$A$65:$B$170,2),VLOOKUP(E1161,EstructuraCostos!$A$5:$B$60,2))</f>
        <v>Manejo_de_Suelos_y_ Praderas1</v>
      </c>
      <c r="G1161" s="17" t="str">
        <f>+VLOOKUP(B1161,EstructuraCostos!$B$5:$C$146,2)</f>
        <v>Fumigacion Matamalezas</v>
      </c>
      <c r="H1161" s="58">
        <v>43592</v>
      </c>
      <c r="I1161" s="17">
        <f t="shared" si="81"/>
        <v>19</v>
      </c>
      <c r="J1161" s="84" t="s">
        <v>241</v>
      </c>
      <c r="K1161" s="143">
        <v>4736932</v>
      </c>
      <c r="L1161" s="52">
        <v>1</v>
      </c>
      <c r="M1161" s="46">
        <v>34000</v>
      </c>
      <c r="N1161" s="48">
        <f t="shared" si="82"/>
        <v>34000</v>
      </c>
      <c r="O1161" s="45" t="s">
        <v>176</v>
      </c>
      <c r="Q1161" s="1" t="s">
        <v>130</v>
      </c>
      <c r="R1161" s="137" t="s">
        <v>131</v>
      </c>
    </row>
    <row r="1162" spans="1:18">
      <c r="A1162" s="17">
        <v>14</v>
      </c>
      <c r="B1162" s="135">
        <v>10104</v>
      </c>
      <c r="C1162" s="17">
        <f t="shared" si="80"/>
        <v>1</v>
      </c>
      <c r="D1162" s="14" t="str">
        <f>+VLOOKUP(C1162,EstructuraCostos!$A$5:$B$146,2)</f>
        <v>Levante_y_Ceba</v>
      </c>
      <c r="E1162" s="21">
        <f t="shared" si="79"/>
        <v>10100</v>
      </c>
      <c r="F1162" s="17" t="str">
        <f>+IF(C1162&gt;2,VLOOKUP(C1162,EstructuraCostos!$A$65:$B$170,2),VLOOKUP(E1162,EstructuraCostos!$A$5:$B$60,2))</f>
        <v>Manejo_de_Suelos_y_ Praderas1</v>
      </c>
      <c r="G1162" s="17" t="str">
        <f>+VLOOKUP(B1162,EstructuraCostos!$B$5:$C$146,2)</f>
        <v>Fumigacion Herbicida</v>
      </c>
      <c r="H1162" s="58">
        <v>43592</v>
      </c>
      <c r="I1162" s="17">
        <f t="shared" si="81"/>
        <v>19</v>
      </c>
      <c r="J1162" s="84" t="s">
        <v>242</v>
      </c>
      <c r="K1162" s="83">
        <v>4335739</v>
      </c>
      <c r="L1162" s="52">
        <v>1</v>
      </c>
      <c r="M1162" s="46">
        <v>34000</v>
      </c>
      <c r="N1162" s="48">
        <f t="shared" si="82"/>
        <v>34000</v>
      </c>
      <c r="O1162" s="45" t="s">
        <v>714</v>
      </c>
      <c r="P1162" s="45" t="s">
        <v>1168</v>
      </c>
      <c r="Q1162" s="1" t="s">
        <v>132</v>
      </c>
      <c r="R1162" s="137" t="s">
        <v>702</v>
      </c>
    </row>
    <row r="1163" spans="1:18">
      <c r="A1163" s="17">
        <v>15</v>
      </c>
      <c r="B1163" s="135">
        <v>10501</v>
      </c>
      <c r="C1163" s="17">
        <f t="shared" si="80"/>
        <v>1</v>
      </c>
      <c r="D1163" s="14" t="str">
        <f>+VLOOKUP(C1163,EstructuraCostos!$A$5:$B$146,2)</f>
        <v>Levante_y_Ceba</v>
      </c>
      <c r="E1163" s="21">
        <f t="shared" si="79"/>
        <v>10500</v>
      </c>
      <c r="F1163" s="17" t="str">
        <f>+IF(C1163&gt;2,VLOOKUP(C1163,EstructuraCostos!$A$65:$B$170,2),VLOOKUP(E1163,EstructuraCostos!$A$5:$B$60,2))</f>
        <v>Movimiento_de_Ganado1</v>
      </c>
      <c r="G1163" s="17" t="str">
        <f>+VLOOKUP(B1163,EstructuraCostos!$B$5:$C$146,2)</f>
        <v>Manejo de Ganados</v>
      </c>
      <c r="H1163" s="58">
        <v>43592</v>
      </c>
      <c r="I1163" s="17">
        <f t="shared" si="81"/>
        <v>19</v>
      </c>
      <c r="J1163" s="45" t="s">
        <v>245</v>
      </c>
      <c r="K1163" s="51">
        <v>1023702269</v>
      </c>
      <c r="L1163" s="52">
        <v>1</v>
      </c>
      <c r="M1163" s="46">
        <v>38000</v>
      </c>
      <c r="N1163" s="48">
        <f t="shared" si="82"/>
        <v>38000</v>
      </c>
      <c r="O1163" s="45" t="s">
        <v>139</v>
      </c>
      <c r="P1163" s="45" t="s">
        <v>128</v>
      </c>
    </row>
    <row r="1164" spans="1:18">
      <c r="A1164" s="17">
        <v>16</v>
      </c>
      <c r="B1164" s="135">
        <v>10501</v>
      </c>
      <c r="C1164" s="17">
        <f t="shared" si="80"/>
        <v>1</v>
      </c>
      <c r="D1164" s="14" t="str">
        <f>+VLOOKUP(C1164,EstructuraCostos!$A$5:$B$146,2)</f>
        <v>Levante_y_Ceba</v>
      </c>
      <c r="E1164" s="21">
        <f t="shared" si="79"/>
        <v>10500</v>
      </c>
      <c r="F1164" s="17" t="str">
        <f>+IF(C1164&gt;2,VLOOKUP(C1164,EstructuraCostos!$A$65:$B$170,2),VLOOKUP(E1164,EstructuraCostos!$A$5:$B$60,2))</f>
        <v>Movimiento_de_Ganado1</v>
      </c>
      <c r="G1164" s="17" t="str">
        <f>+VLOOKUP(B1164,EstructuraCostos!$B$5:$C$146,2)</f>
        <v>Manejo de Ganados</v>
      </c>
      <c r="H1164" s="58">
        <v>43592</v>
      </c>
      <c r="I1164" s="17">
        <f t="shared" si="81"/>
        <v>19</v>
      </c>
      <c r="J1164" s="45" t="s">
        <v>417</v>
      </c>
      <c r="K1164" s="143">
        <v>1097720182</v>
      </c>
      <c r="L1164" s="52">
        <v>1</v>
      </c>
      <c r="M1164" s="46">
        <v>38000</v>
      </c>
      <c r="N1164" s="48">
        <f t="shared" si="82"/>
        <v>38000</v>
      </c>
      <c r="O1164" s="45" t="s">
        <v>125</v>
      </c>
      <c r="P1164" s="45" t="s">
        <v>128</v>
      </c>
    </row>
    <row r="1165" spans="1:18">
      <c r="A1165" s="17">
        <v>17</v>
      </c>
      <c r="B1165" s="135">
        <v>60104</v>
      </c>
      <c r="C1165" s="17">
        <f t="shared" si="80"/>
        <v>6</v>
      </c>
      <c r="D1165" s="14" t="str">
        <f>+VLOOKUP(C1165,EstructuraCostos!$A$5:$B$146,2)</f>
        <v>Equinos</v>
      </c>
      <c r="E1165" s="21">
        <f t="shared" si="79"/>
        <v>60104</v>
      </c>
      <c r="F1165" s="17" t="str">
        <f>+IF(C1165&gt;2,VLOOKUP(C1165,EstructuraCostos!$A$65:$B$170,2),VLOOKUP(E1165,EstructuraCostos!$A$5:$B$60,2))</f>
        <v>Equinos</v>
      </c>
      <c r="G1165" s="17" t="str">
        <f>+VLOOKUP(B1165,EstructuraCostos!$B$5:$C$146,2)</f>
        <v>Adiestramiento</v>
      </c>
      <c r="H1165" s="58">
        <v>43592</v>
      </c>
      <c r="I1165" s="17">
        <f t="shared" si="81"/>
        <v>19</v>
      </c>
      <c r="J1165" s="45" t="s">
        <v>749</v>
      </c>
      <c r="K1165" s="294">
        <v>1097726367</v>
      </c>
      <c r="L1165" s="52">
        <v>1</v>
      </c>
      <c r="M1165" s="46">
        <v>34000</v>
      </c>
      <c r="N1165" s="48">
        <f t="shared" si="82"/>
        <v>34000</v>
      </c>
      <c r="O1165" s="45" t="s">
        <v>896</v>
      </c>
      <c r="P1165" s="45" t="s">
        <v>751</v>
      </c>
    </row>
    <row r="1166" spans="1:18">
      <c r="A1166" s="17">
        <v>18</v>
      </c>
      <c r="B1166" s="135">
        <v>50103</v>
      </c>
      <c r="C1166" s="17">
        <f t="shared" si="80"/>
        <v>5</v>
      </c>
      <c r="D1166" s="14" t="str">
        <f>+VLOOKUP(C1166,EstructuraCostos!$A$5:$B$146,2)</f>
        <v>Generales</v>
      </c>
      <c r="E1166" s="21">
        <f t="shared" si="79"/>
        <v>50103</v>
      </c>
      <c r="F1166" s="17" t="str">
        <f>+IF(C1166&gt;2,VLOOKUP(C1166,EstructuraCostos!$A$65:$B$170,2),VLOOKUP(E1166,EstructuraCostos!$A$5:$B$60,2))</f>
        <v>Generales</v>
      </c>
      <c r="G1166" s="17" t="str">
        <f>+VLOOKUP(B1166,EstructuraCostos!$B$5:$C$146,2)</f>
        <v xml:space="preserve">Mantenimiento Cercos </v>
      </c>
      <c r="H1166" s="58">
        <v>43592</v>
      </c>
      <c r="I1166" s="17">
        <f t="shared" si="81"/>
        <v>19</v>
      </c>
      <c r="J1166" s="45" t="s">
        <v>791</v>
      </c>
      <c r="K1166" s="143">
        <v>78730185</v>
      </c>
      <c r="L1166" s="52">
        <v>1</v>
      </c>
      <c r="M1166" s="46">
        <v>34000</v>
      </c>
      <c r="N1166" s="48">
        <f t="shared" si="82"/>
        <v>34000</v>
      </c>
      <c r="O1166" s="45" t="s">
        <v>671</v>
      </c>
      <c r="P1166" s="45" t="s">
        <v>485</v>
      </c>
    </row>
    <row r="1167" spans="1:18">
      <c r="A1167" s="17">
        <v>19</v>
      </c>
      <c r="B1167" s="135">
        <v>10104</v>
      </c>
      <c r="C1167" s="17">
        <f t="shared" si="80"/>
        <v>1</v>
      </c>
      <c r="D1167" s="14" t="str">
        <f>+VLOOKUP(C1167,EstructuraCostos!$A$5:$B$146,2)</f>
        <v>Levante_y_Ceba</v>
      </c>
      <c r="E1167" s="21">
        <f t="shared" si="79"/>
        <v>10100</v>
      </c>
      <c r="F1167" s="17" t="str">
        <f>+IF(C1167&gt;2,VLOOKUP(C1167,EstructuraCostos!$A$65:$B$170,2),VLOOKUP(E1167,EstructuraCostos!$A$5:$B$60,2))</f>
        <v>Manejo_de_Suelos_y_ Praderas1</v>
      </c>
      <c r="G1167" s="17" t="str">
        <f>+VLOOKUP(B1167,EstructuraCostos!$B$5:$C$146,2)</f>
        <v>Fumigacion Herbicida</v>
      </c>
      <c r="H1167" s="58">
        <v>43592</v>
      </c>
      <c r="I1167" s="17">
        <f t="shared" si="81"/>
        <v>19</v>
      </c>
      <c r="J1167" s="1" t="s">
        <v>1064</v>
      </c>
      <c r="K1167" s="143">
        <v>1003290526</v>
      </c>
      <c r="L1167" s="52">
        <v>1</v>
      </c>
      <c r="M1167" s="46">
        <v>34000</v>
      </c>
      <c r="N1167" s="48">
        <f t="shared" si="82"/>
        <v>34000</v>
      </c>
      <c r="O1167" s="45" t="s">
        <v>714</v>
      </c>
      <c r="P1167" s="45" t="s">
        <v>1170</v>
      </c>
      <c r="Q1167" s="1" t="s">
        <v>132</v>
      </c>
      <c r="R1167" s="137" t="s">
        <v>702</v>
      </c>
    </row>
    <row r="1168" spans="1:18">
      <c r="A1168" s="17">
        <v>20</v>
      </c>
      <c r="B1168" s="135">
        <v>90101</v>
      </c>
      <c r="C1168" s="17">
        <f t="shared" si="80"/>
        <v>9</v>
      </c>
      <c r="D1168" s="14" t="str">
        <f>+VLOOKUP(C1168,EstructuraCostos!$A$5:$B$146,2)</f>
        <v>Hacienda</v>
      </c>
      <c r="E1168" s="21">
        <f t="shared" si="79"/>
        <v>90101</v>
      </c>
      <c r="F1168" s="17" t="str">
        <f>+IF(C1168&gt;2,VLOOKUP(C1168,EstructuraCostos!$A$65:$B$170,2),VLOOKUP(E1168,EstructuraCostos!$A$5:$B$60,2))</f>
        <v>Hacienda</v>
      </c>
      <c r="G1168" s="17" t="str">
        <f>+VLOOKUP(B1168,EstructuraCostos!$B$5:$C$146,2)</f>
        <v>Salarios</v>
      </c>
      <c r="H1168" s="58">
        <v>43592</v>
      </c>
      <c r="I1168" s="17">
        <f t="shared" si="81"/>
        <v>19</v>
      </c>
      <c r="J1168" s="1" t="s">
        <v>1166</v>
      </c>
      <c r="K1168" s="271">
        <v>1007328947</v>
      </c>
      <c r="L1168" s="52">
        <v>1</v>
      </c>
      <c r="M1168" s="46">
        <v>25000</v>
      </c>
      <c r="N1168" s="48">
        <f t="shared" si="82"/>
        <v>25000</v>
      </c>
      <c r="O1168" s="45" t="s">
        <v>153</v>
      </c>
      <c r="P1168" s="45" t="s">
        <v>147</v>
      </c>
    </row>
    <row r="1169" spans="1:18">
      <c r="A1169" s="17">
        <v>21</v>
      </c>
      <c r="C1169" s="17"/>
      <c r="F1169" s="17"/>
      <c r="G1169" s="17" t="e">
        <f>+VLOOKUP(B1169,EstructuraCostos!$B$5:$C$146,2)</f>
        <v>#N/A</v>
      </c>
      <c r="H1169" s="58">
        <v>43592</v>
      </c>
      <c r="I1169" s="17">
        <f>+WEEKNUM(H1169,2)</f>
        <v>19</v>
      </c>
      <c r="J1169" s="1" t="s">
        <v>1133</v>
      </c>
      <c r="K1169" s="143"/>
      <c r="L1169" s="52">
        <v>27</v>
      </c>
      <c r="M1169" s="46" t="s">
        <v>299</v>
      </c>
      <c r="N1169" s="48"/>
      <c r="O1169" s="45" t="s">
        <v>1171</v>
      </c>
      <c r="P1169" s="45" t="s">
        <v>444</v>
      </c>
      <c r="Q1169" s="1" t="s">
        <v>744</v>
      </c>
      <c r="R1169" s="137" t="s">
        <v>1147</v>
      </c>
    </row>
    <row r="1170" spans="1:18">
      <c r="A1170" s="17">
        <v>22</v>
      </c>
      <c r="C1170" s="17"/>
      <c r="F1170" s="17"/>
      <c r="G1170" s="17" t="e">
        <f>+VLOOKUP(B1170,EstructuraCostos!$B$5:$C$146,2)</f>
        <v>#N/A</v>
      </c>
      <c r="H1170" s="58">
        <v>43592</v>
      </c>
      <c r="I1170" s="17">
        <f>+WEEKNUM(H1170,2)</f>
        <v>19</v>
      </c>
      <c r="J1170" s="1" t="s">
        <v>287</v>
      </c>
      <c r="K1170" s="143"/>
      <c r="L1170" s="187">
        <v>800</v>
      </c>
      <c r="M1170" s="416">
        <v>300</v>
      </c>
      <c r="N1170" s="417">
        <v>240000</v>
      </c>
      <c r="O1170" s="61" t="s">
        <v>1172</v>
      </c>
      <c r="P1170" s="61" t="s">
        <v>1173</v>
      </c>
    </row>
    <row r="1171" spans="1:18">
      <c r="A1171" s="17">
        <v>23</v>
      </c>
      <c r="C1171" s="17"/>
      <c r="F1171" s="17"/>
      <c r="G1171" s="17" t="e">
        <f>+VLOOKUP(B1171,EstructuraCostos!$B$5:$C$146,2)</f>
        <v>#N/A</v>
      </c>
      <c r="H1171" s="58">
        <v>43592</v>
      </c>
      <c r="I1171" s="17">
        <f>+WEEKNUM(H1171,2)</f>
        <v>19</v>
      </c>
      <c r="J1171" s="1" t="s">
        <v>287</v>
      </c>
      <c r="K1171" s="143"/>
      <c r="L1171" s="187">
        <v>500</v>
      </c>
      <c r="M1171" s="416">
        <v>660</v>
      </c>
      <c r="N1171" s="417">
        <v>330000</v>
      </c>
      <c r="O1171" s="61" t="s">
        <v>1174</v>
      </c>
      <c r="P1171" s="61" t="s">
        <v>1173</v>
      </c>
    </row>
    <row r="1172" spans="1:18">
      <c r="A1172" s="17">
        <v>24</v>
      </c>
      <c r="C1172" s="17">
        <f t="shared" si="80"/>
        <v>0</v>
      </c>
      <c r="D1172" s="14" t="e">
        <f>+VLOOKUP(C1172,EstructuraCostos!$A$5:$B$146,2)</f>
        <v>#N/A</v>
      </c>
      <c r="E1172" s="21">
        <f t="shared" si="79"/>
        <v>0</v>
      </c>
      <c r="F1172" s="17" t="e">
        <f>+IF(C1172&gt;2,VLOOKUP(C1172,EstructuraCostos!$A$65:$B$170,2),VLOOKUP(E1172,EstructuraCostos!$A$5:$B$60,2))</f>
        <v>#N/A</v>
      </c>
      <c r="G1172" s="17" t="e">
        <f>+VLOOKUP(B1172,EstructuraCostos!$B$5:$C$146,2)</f>
        <v>#N/A</v>
      </c>
      <c r="H1172" s="58">
        <v>43592</v>
      </c>
      <c r="I1172" s="17">
        <f t="shared" si="81"/>
        <v>19</v>
      </c>
      <c r="J1172" s="45" t="s">
        <v>260</v>
      </c>
      <c r="K1172" s="83"/>
      <c r="M1172" s="186" t="s">
        <v>261</v>
      </c>
      <c r="N1172" s="48"/>
      <c r="O1172" s="45" t="s">
        <v>176</v>
      </c>
      <c r="P1172" s="45" t="s">
        <v>1176</v>
      </c>
      <c r="Q1172" s="1" t="s">
        <v>130</v>
      </c>
      <c r="R1172" s="137" t="s">
        <v>131</v>
      </c>
    </row>
    <row r="1173" spans="1:18">
      <c r="A1173" s="17">
        <v>25</v>
      </c>
      <c r="C1173" s="17">
        <f t="shared" si="80"/>
        <v>0</v>
      </c>
      <c r="D1173" s="14" t="e">
        <f>+VLOOKUP(C1173,EstructuraCostos!$A$5:$B$146,2)</f>
        <v>#N/A</v>
      </c>
      <c r="E1173" s="21">
        <f t="shared" si="79"/>
        <v>0</v>
      </c>
      <c r="F1173" s="17" t="e">
        <f>+IF(C1173&gt;2,VLOOKUP(C1173,EstructuraCostos!$A$65:$B$170,2),VLOOKUP(E1173,EstructuraCostos!$A$5:$B$60,2))</f>
        <v>#N/A</v>
      </c>
      <c r="G1173" s="17" t="e">
        <f>+VLOOKUP(B1173,EstructuraCostos!$B$5:$C$146,2)</f>
        <v>#N/A</v>
      </c>
      <c r="H1173" s="58">
        <v>43592</v>
      </c>
      <c r="I1173" s="17">
        <f t="shared" si="81"/>
        <v>19</v>
      </c>
      <c r="J1173" s="45" t="s">
        <v>260</v>
      </c>
      <c r="M1173" s="186" t="s">
        <v>261</v>
      </c>
      <c r="N1173" s="48"/>
      <c r="O1173" s="45" t="s">
        <v>714</v>
      </c>
      <c r="P1173" s="45" t="s">
        <v>1170</v>
      </c>
      <c r="Q1173" s="1" t="s">
        <v>132</v>
      </c>
      <c r="R1173" s="137" t="s">
        <v>702</v>
      </c>
    </row>
    <row r="1174" spans="1:18">
      <c r="A1174" s="17">
        <v>26</v>
      </c>
      <c r="B1174" s="135">
        <v>10101</v>
      </c>
      <c r="C1174" s="17">
        <f t="shared" si="80"/>
        <v>1</v>
      </c>
      <c r="D1174" s="14" t="str">
        <f>+VLOOKUP(C1174,EstructuraCostos!$A$5:$B$146,2)</f>
        <v>Levante_y_Ceba</v>
      </c>
      <c r="E1174" s="21">
        <f t="shared" si="79"/>
        <v>10100</v>
      </c>
      <c r="F1174" s="17" t="str">
        <f>+IF(C1174&gt;2,VLOOKUP(C1174,EstructuraCostos!$A$65:$B$170,2),VLOOKUP(E1174,EstructuraCostos!$A$5:$B$60,2))</f>
        <v>Manejo_de_Suelos_y_ Praderas1</v>
      </c>
      <c r="G1174" s="17" t="str">
        <f>+VLOOKUP(B1174,EstructuraCostos!$B$5:$C$146,2)</f>
        <v>Fumigacion Matamalezas</v>
      </c>
      <c r="H1174" s="58">
        <v>43593</v>
      </c>
      <c r="I1174" s="17">
        <f t="shared" si="81"/>
        <v>19</v>
      </c>
      <c r="J1174" s="84" t="s">
        <v>241</v>
      </c>
      <c r="K1174" s="143">
        <v>4736932</v>
      </c>
      <c r="L1174" s="52">
        <v>1</v>
      </c>
      <c r="M1174" s="46">
        <v>34000</v>
      </c>
      <c r="N1174" s="48">
        <f t="shared" si="82"/>
        <v>34000</v>
      </c>
      <c r="O1174" s="45" t="s">
        <v>176</v>
      </c>
      <c r="P1174" s="45" t="s">
        <v>1176</v>
      </c>
      <c r="Q1174" s="1" t="s">
        <v>130</v>
      </c>
      <c r="R1174" s="137" t="s">
        <v>131</v>
      </c>
    </row>
    <row r="1175" spans="1:18">
      <c r="A1175" s="17">
        <v>27</v>
      </c>
      <c r="B1175" s="135">
        <v>70107</v>
      </c>
      <c r="C1175" s="17">
        <f t="shared" si="80"/>
        <v>7</v>
      </c>
      <c r="D1175" s="14" t="str">
        <f>+VLOOKUP(C1175,EstructuraCostos!$A$5:$B$146,2)</f>
        <v>Laborales y Otros</v>
      </c>
      <c r="E1175" s="21">
        <f t="shared" si="79"/>
        <v>70107</v>
      </c>
      <c r="F1175" s="17" t="str">
        <f>+IF(C1175&gt;2,VLOOKUP(C1175,EstructuraCostos!$A$65:$B$170,2),VLOOKUP(E1175,EstructuraCostos!$A$5:$B$60,2))</f>
        <v>Laborales y Otros</v>
      </c>
      <c r="G1175" s="17" t="str">
        <f>+VLOOKUP(B1175,EstructuraCostos!$B$5:$C$146,2)</f>
        <v>Incapacidades-drogas</v>
      </c>
      <c r="H1175" s="58">
        <v>43593</v>
      </c>
      <c r="I1175" s="17">
        <f t="shared" si="81"/>
        <v>19</v>
      </c>
      <c r="J1175" s="84" t="s">
        <v>242</v>
      </c>
      <c r="K1175" s="83">
        <v>4335739</v>
      </c>
      <c r="L1175" s="52">
        <v>1</v>
      </c>
      <c r="M1175" s="46">
        <v>34000</v>
      </c>
      <c r="N1175" s="48">
        <f t="shared" si="82"/>
        <v>34000</v>
      </c>
      <c r="O1175" s="45" t="s">
        <v>1175</v>
      </c>
      <c r="P1175" s="45" t="s">
        <v>300</v>
      </c>
    </row>
    <row r="1176" spans="1:18">
      <c r="A1176" s="17">
        <v>28</v>
      </c>
      <c r="B1176" s="135">
        <v>10501</v>
      </c>
      <c r="C1176" s="17">
        <f t="shared" si="80"/>
        <v>1</v>
      </c>
      <c r="D1176" s="14" t="str">
        <f>+VLOOKUP(C1176,EstructuraCostos!$A$5:$B$146,2)</f>
        <v>Levante_y_Ceba</v>
      </c>
      <c r="E1176" s="21">
        <f t="shared" si="79"/>
        <v>10500</v>
      </c>
      <c r="F1176" s="17" t="str">
        <f>+IF(C1176&gt;2,VLOOKUP(C1176,EstructuraCostos!$A$65:$B$170,2),VLOOKUP(E1176,EstructuraCostos!$A$5:$B$60,2))</f>
        <v>Movimiento_de_Ganado1</v>
      </c>
      <c r="G1176" s="17" t="str">
        <f>+VLOOKUP(B1176,EstructuraCostos!$B$5:$C$146,2)</f>
        <v>Manejo de Ganados</v>
      </c>
      <c r="H1176" s="58">
        <v>43593</v>
      </c>
      <c r="I1176" s="17">
        <f t="shared" si="81"/>
        <v>19</v>
      </c>
      <c r="J1176" s="45" t="s">
        <v>245</v>
      </c>
      <c r="K1176" s="51">
        <v>1023702269</v>
      </c>
      <c r="L1176" s="52">
        <v>1</v>
      </c>
      <c r="M1176" s="46">
        <v>38000</v>
      </c>
      <c r="N1176" s="48">
        <f t="shared" si="82"/>
        <v>38000</v>
      </c>
      <c r="O1176" s="45" t="s">
        <v>139</v>
      </c>
      <c r="P1176" s="45" t="s">
        <v>128</v>
      </c>
    </row>
    <row r="1177" spans="1:18">
      <c r="A1177" s="17">
        <v>29</v>
      </c>
      <c r="B1177" s="135">
        <v>10501</v>
      </c>
      <c r="C1177" s="17">
        <f t="shared" si="80"/>
        <v>1</v>
      </c>
      <c r="D1177" s="14" t="str">
        <f>+VLOOKUP(C1177,EstructuraCostos!$A$5:$B$146,2)</f>
        <v>Levante_y_Ceba</v>
      </c>
      <c r="E1177" s="21">
        <f t="shared" si="79"/>
        <v>10500</v>
      </c>
      <c r="F1177" s="17" t="str">
        <f>+IF(C1177&gt;2,VLOOKUP(C1177,EstructuraCostos!$A$65:$B$170,2),VLOOKUP(E1177,EstructuraCostos!$A$5:$B$60,2))</f>
        <v>Movimiento_de_Ganado1</v>
      </c>
      <c r="G1177" s="17" t="str">
        <f>+VLOOKUP(B1177,EstructuraCostos!$B$5:$C$146,2)</f>
        <v>Manejo de Ganados</v>
      </c>
      <c r="H1177" s="58">
        <v>43593</v>
      </c>
      <c r="I1177" s="17">
        <f t="shared" si="81"/>
        <v>19</v>
      </c>
      <c r="J1177" s="45" t="s">
        <v>417</v>
      </c>
      <c r="K1177" s="143">
        <v>1097720182</v>
      </c>
      <c r="L1177" s="52">
        <v>1</v>
      </c>
      <c r="M1177" s="46">
        <v>38000</v>
      </c>
      <c r="N1177" s="48">
        <f t="shared" si="82"/>
        <v>38000</v>
      </c>
      <c r="O1177" s="45" t="s">
        <v>125</v>
      </c>
      <c r="P1177" s="45" t="s">
        <v>128</v>
      </c>
    </row>
    <row r="1178" spans="1:18">
      <c r="A1178" s="17">
        <v>30</v>
      </c>
      <c r="B1178" s="135">
        <v>15001</v>
      </c>
      <c r="C1178" s="17">
        <f t="shared" si="80"/>
        <v>2</v>
      </c>
      <c r="D1178" s="14" t="str">
        <f>+VLOOKUP(C1178,EstructuraCostos!$A$5:$B$146,2)</f>
        <v>Levante_y_Ceba</v>
      </c>
      <c r="E1178" s="21">
        <f t="shared" si="79"/>
        <v>15000</v>
      </c>
      <c r="F1178" s="17" t="str">
        <f>+IF(C1178&gt;2,VLOOKUP(C1178,EstructuraCostos!$A$65:$B$170,2),VLOOKUP(E1178,EstructuraCostos!$A$5:$B$60,2))</f>
        <v>Lecheria</v>
      </c>
      <c r="G1178" s="17">
        <f>+VLOOKUP(B1178,EstructuraCostos!$B$5:$C$146,2)</f>
        <v>0</v>
      </c>
      <c r="H1178" s="58">
        <v>43593</v>
      </c>
      <c r="I1178" s="17">
        <f t="shared" si="81"/>
        <v>19</v>
      </c>
      <c r="J1178" s="45" t="s">
        <v>749</v>
      </c>
      <c r="K1178" s="294">
        <v>1097726367</v>
      </c>
      <c r="L1178" s="52">
        <v>1</v>
      </c>
      <c r="M1178" s="46">
        <v>34000</v>
      </c>
      <c r="N1178" s="48">
        <f t="shared" si="82"/>
        <v>34000</v>
      </c>
      <c r="O1178" s="45" t="s">
        <v>139</v>
      </c>
      <c r="P1178" s="45" t="s">
        <v>137</v>
      </c>
    </row>
    <row r="1179" spans="1:18">
      <c r="A1179" s="17">
        <v>31</v>
      </c>
      <c r="B1179" s="135">
        <v>50103</v>
      </c>
      <c r="C1179" s="17">
        <f t="shared" si="80"/>
        <v>5</v>
      </c>
      <c r="D1179" s="14" t="str">
        <f>+VLOOKUP(C1179,EstructuraCostos!$A$5:$B$146,2)</f>
        <v>Generales</v>
      </c>
      <c r="E1179" s="21">
        <f t="shared" si="79"/>
        <v>50103</v>
      </c>
      <c r="F1179" s="17" t="str">
        <f>+IF(C1179&gt;2,VLOOKUP(C1179,EstructuraCostos!$A$65:$B$170,2),VLOOKUP(E1179,EstructuraCostos!$A$5:$B$60,2))</f>
        <v>Generales</v>
      </c>
      <c r="G1179" s="17" t="str">
        <f>+VLOOKUP(B1179,EstructuraCostos!$B$5:$C$146,2)</f>
        <v xml:space="preserve">Mantenimiento Cercos </v>
      </c>
      <c r="H1179" s="58">
        <v>43593</v>
      </c>
      <c r="I1179" s="17">
        <f t="shared" si="81"/>
        <v>19</v>
      </c>
      <c r="J1179" s="45" t="s">
        <v>791</v>
      </c>
      <c r="K1179" s="143">
        <v>78730185</v>
      </c>
      <c r="L1179" s="52">
        <v>1</v>
      </c>
      <c r="M1179" s="46">
        <v>34000</v>
      </c>
      <c r="N1179" s="48">
        <f t="shared" si="82"/>
        <v>34000</v>
      </c>
      <c r="O1179" s="45" t="s">
        <v>671</v>
      </c>
      <c r="P1179" s="45" t="s">
        <v>485</v>
      </c>
    </row>
    <row r="1180" spans="1:18">
      <c r="A1180" s="17">
        <v>32</v>
      </c>
      <c r="B1180" s="135">
        <v>10104</v>
      </c>
      <c r="C1180" s="17">
        <f t="shared" si="80"/>
        <v>1</v>
      </c>
      <c r="D1180" s="14" t="str">
        <f>+VLOOKUP(C1180,EstructuraCostos!$A$5:$B$146,2)</f>
        <v>Levante_y_Ceba</v>
      </c>
      <c r="E1180" s="21">
        <f t="shared" si="79"/>
        <v>10100</v>
      </c>
      <c r="F1180" s="17" t="str">
        <f>+IF(C1180&gt;2,VLOOKUP(C1180,EstructuraCostos!$A$65:$B$170,2),VLOOKUP(E1180,EstructuraCostos!$A$5:$B$60,2))</f>
        <v>Manejo_de_Suelos_y_ Praderas1</v>
      </c>
      <c r="G1180" s="17" t="str">
        <f>+VLOOKUP(B1180,EstructuraCostos!$B$5:$C$146,2)</f>
        <v>Fumigacion Herbicida</v>
      </c>
      <c r="H1180" s="58">
        <v>43593</v>
      </c>
      <c r="I1180" s="17">
        <f t="shared" si="81"/>
        <v>19</v>
      </c>
      <c r="J1180" s="1" t="s">
        <v>1064</v>
      </c>
      <c r="K1180" s="143">
        <v>1003290526</v>
      </c>
      <c r="L1180" s="52">
        <v>1</v>
      </c>
      <c r="M1180" s="46">
        <v>34000</v>
      </c>
      <c r="N1180" s="48">
        <f t="shared" si="82"/>
        <v>34000</v>
      </c>
      <c r="O1180" s="45" t="s">
        <v>714</v>
      </c>
      <c r="P1180" s="45" t="s">
        <v>1170</v>
      </c>
      <c r="Q1180" s="1" t="s">
        <v>132</v>
      </c>
      <c r="R1180" s="137" t="s">
        <v>702</v>
      </c>
    </row>
    <row r="1181" spans="1:18">
      <c r="A1181" s="17">
        <v>33</v>
      </c>
      <c r="B1181" s="135">
        <v>90101</v>
      </c>
      <c r="C1181" s="17">
        <f t="shared" si="80"/>
        <v>9</v>
      </c>
      <c r="D1181" s="14" t="str">
        <f>+VLOOKUP(C1181,EstructuraCostos!$A$5:$B$146,2)</f>
        <v>Hacienda</v>
      </c>
      <c r="E1181" s="21">
        <f t="shared" si="79"/>
        <v>90101</v>
      </c>
      <c r="F1181" s="17" t="str">
        <f>+IF(C1181&gt;2,VLOOKUP(C1181,EstructuraCostos!$A$65:$B$170,2),VLOOKUP(E1181,EstructuraCostos!$A$5:$B$60,2))</f>
        <v>Hacienda</v>
      </c>
      <c r="G1181" s="17" t="str">
        <f>+VLOOKUP(B1181,EstructuraCostos!$B$5:$C$146,2)</f>
        <v>Salarios</v>
      </c>
      <c r="H1181" s="58">
        <v>43593</v>
      </c>
      <c r="I1181" s="17">
        <f t="shared" si="81"/>
        <v>19</v>
      </c>
      <c r="J1181" s="1" t="s">
        <v>1166</v>
      </c>
      <c r="K1181" s="143">
        <v>1007328947</v>
      </c>
      <c r="L1181" s="52">
        <v>1</v>
      </c>
      <c r="M1181" s="46">
        <v>25000</v>
      </c>
      <c r="N1181" s="48">
        <f t="shared" si="82"/>
        <v>25000</v>
      </c>
      <c r="O1181" s="45" t="s">
        <v>153</v>
      </c>
      <c r="P1181" s="45" t="s">
        <v>147</v>
      </c>
    </row>
    <row r="1182" spans="1:18">
      <c r="A1182" s="17">
        <v>34</v>
      </c>
      <c r="C1182" s="17"/>
      <c r="F1182" s="17"/>
      <c r="G1182" s="17"/>
      <c r="H1182" s="58">
        <v>43593</v>
      </c>
      <c r="I1182" s="17">
        <f>+WEEKNUM(H1182,2)</f>
        <v>19</v>
      </c>
      <c r="J1182" s="1" t="s">
        <v>287</v>
      </c>
      <c r="K1182" s="271"/>
      <c r="L1182" s="52">
        <v>675</v>
      </c>
      <c r="M1182" s="46">
        <v>600</v>
      </c>
      <c r="N1182" s="48">
        <f t="shared" si="82"/>
        <v>405000</v>
      </c>
      <c r="O1182" s="45" t="s">
        <v>1174</v>
      </c>
      <c r="P1182" s="45" t="s">
        <v>1173</v>
      </c>
    </row>
    <row r="1183" spans="1:18">
      <c r="A1183" s="17">
        <v>35</v>
      </c>
      <c r="C1183" s="17">
        <f t="shared" si="80"/>
        <v>0</v>
      </c>
      <c r="D1183" s="14" t="e">
        <f>+VLOOKUP(C1183,EstructuraCostos!$A$5:$B$146,2)</f>
        <v>#N/A</v>
      </c>
      <c r="E1183" s="21">
        <f t="shared" si="79"/>
        <v>0</v>
      </c>
      <c r="F1183" s="17" t="e">
        <f>+IF(C1183&gt;2,VLOOKUP(C1183,EstructuraCostos!$A$65:$B$170,2),VLOOKUP(E1183,EstructuraCostos!$A$5:$B$60,2))</f>
        <v>#N/A</v>
      </c>
      <c r="G1183" s="17" t="e">
        <f>+VLOOKUP(B1183,EstructuraCostos!$B$5:$C$146,2)</f>
        <v>#N/A</v>
      </c>
      <c r="H1183" s="58">
        <v>43593</v>
      </c>
      <c r="I1183" s="17">
        <f t="shared" si="81"/>
        <v>19</v>
      </c>
      <c r="J1183" s="1" t="s">
        <v>1133</v>
      </c>
      <c r="K1183" s="143"/>
      <c r="L1183" s="52">
        <v>27</v>
      </c>
      <c r="M1183" s="186" t="s">
        <v>299</v>
      </c>
      <c r="N1183" s="48"/>
      <c r="O1183" s="45" t="s">
        <v>1171</v>
      </c>
      <c r="P1183" s="45" t="s">
        <v>444</v>
      </c>
      <c r="Q1183" s="1" t="s">
        <v>744</v>
      </c>
      <c r="R1183" s="137" t="s">
        <v>1147</v>
      </c>
    </row>
    <row r="1184" spans="1:18">
      <c r="A1184" s="17">
        <v>36</v>
      </c>
      <c r="C1184" s="17">
        <f t="shared" si="80"/>
        <v>0</v>
      </c>
      <c r="D1184" s="14" t="e">
        <f>+VLOOKUP(C1184,EstructuraCostos!$A$5:$B$146,2)</f>
        <v>#N/A</v>
      </c>
      <c r="E1184" s="21">
        <f t="shared" si="79"/>
        <v>0</v>
      </c>
      <c r="F1184" s="17" t="e">
        <f>+IF(C1184&gt;2,VLOOKUP(C1184,EstructuraCostos!$A$65:$B$170,2),VLOOKUP(E1184,EstructuraCostos!$A$5:$B$60,2))</f>
        <v>#N/A</v>
      </c>
      <c r="G1184" s="17" t="e">
        <f>+VLOOKUP(B1184,EstructuraCostos!$B$5:$C$146,2)</f>
        <v>#N/A</v>
      </c>
      <c r="H1184" s="58">
        <v>43593</v>
      </c>
      <c r="I1184" s="17">
        <f t="shared" si="81"/>
        <v>19</v>
      </c>
      <c r="J1184" s="45" t="s">
        <v>260</v>
      </c>
      <c r="K1184" s="83"/>
      <c r="M1184" s="186" t="s">
        <v>261</v>
      </c>
      <c r="N1184" s="48"/>
      <c r="O1184" s="45" t="s">
        <v>176</v>
      </c>
      <c r="P1184" s="45" t="s">
        <v>1176</v>
      </c>
      <c r="Q1184" s="1" t="s">
        <v>130</v>
      </c>
      <c r="R1184" s="137" t="s">
        <v>131</v>
      </c>
    </row>
    <row r="1185" spans="1:18">
      <c r="A1185" s="17">
        <v>37</v>
      </c>
      <c r="C1185" s="17">
        <f t="shared" si="80"/>
        <v>0</v>
      </c>
      <c r="D1185" s="14" t="e">
        <f>+VLOOKUP(C1185,EstructuraCostos!$A$5:$B$146,2)</f>
        <v>#N/A</v>
      </c>
      <c r="E1185" s="21">
        <f t="shared" si="79"/>
        <v>0</v>
      </c>
      <c r="F1185" s="17" t="e">
        <f>+IF(C1185&gt;2,VLOOKUP(C1185,EstructuraCostos!$A$65:$B$170,2),VLOOKUP(E1185,EstructuraCostos!$A$5:$B$60,2))</f>
        <v>#N/A</v>
      </c>
      <c r="G1185" s="17" t="e">
        <f>+VLOOKUP(B1185,EstructuraCostos!$B$5:$C$146,2)</f>
        <v>#N/A</v>
      </c>
      <c r="H1185" s="58">
        <v>43593</v>
      </c>
      <c r="I1185" s="17">
        <f t="shared" si="81"/>
        <v>19</v>
      </c>
      <c r="J1185" s="45" t="s">
        <v>260</v>
      </c>
      <c r="L1185" s="52">
        <v>180</v>
      </c>
      <c r="M1185" s="186" t="s">
        <v>261</v>
      </c>
      <c r="N1185" s="48"/>
      <c r="O1185" s="45" t="s">
        <v>714</v>
      </c>
      <c r="P1185" s="45" t="s">
        <v>1170</v>
      </c>
      <c r="Q1185" s="1" t="s">
        <v>132</v>
      </c>
      <c r="R1185" s="137" t="s">
        <v>702</v>
      </c>
    </row>
    <row r="1186" spans="1:18">
      <c r="A1186" s="17">
        <v>38</v>
      </c>
      <c r="B1186" s="135">
        <v>10101</v>
      </c>
      <c r="C1186" s="17">
        <f t="shared" si="80"/>
        <v>1</v>
      </c>
      <c r="D1186" s="14" t="str">
        <f>+VLOOKUP(C1186,EstructuraCostos!$A$5:$B$146,2)</f>
        <v>Levante_y_Ceba</v>
      </c>
      <c r="E1186" s="21">
        <f t="shared" si="79"/>
        <v>10100</v>
      </c>
      <c r="F1186" s="17" t="str">
        <f>+IF(C1186&gt;2,VLOOKUP(C1186,EstructuraCostos!$A$65:$B$170,2),VLOOKUP(E1186,EstructuraCostos!$A$5:$B$60,2))</f>
        <v>Manejo_de_Suelos_y_ Praderas1</v>
      </c>
      <c r="G1186" s="17" t="str">
        <f>+VLOOKUP(B1186,EstructuraCostos!$B$5:$C$146,2)</f>
        <v>Fumigacion Matamalezas</v>
      </c>
      <c r="H1186" s="58">
        <v>43594</v>
      </c>
      <c r="I1186" s="17">
        <f t="shared" si="81"/>
        <v>19</v>
      </c>
      <c r="J1186" s="84" t="s">
        <v>241</v>
      </c>
      <c r="K1186" s="143">
        <v>4736932</v>
      </c>
      <c r="L1186" s="52">
        <v>1</v>
      </c>
      <c r="M1186" s="46">
        <v>34000</v>
      </c>
      <c r="N1186" s="48">
        <f t="shared" si="82"/>
        <v>34000</v>
      </c>
      <c r="O1186" s="45" t="s">
        <v>176</v>
      </c>
      <c r="P1186" s="45" t="s">
        <v>1177</v>
      </c>
      <c r="Q1186" s="1" t="s">
        <v>130</v>
      </c>
      <c r="R1186" s="137" t="s">
        <v>131</v>
      </c>
    </row>
    <row r="1187" spans="1:18">
      <c r="A1187" s="17">
        <v>39</v>
      </c>
      <c r="B1187" s="135">
        <v>10104</v>
      </c>
      <c r="C1187" s="17">
        <f t="shared" si="80"/>
        <v>1</v>
      </c>
      <c r="D1187" s="14" t="str">
        <f>+VLOOKUP(C1187,EstructuraCostos!$A$5:$B$146,2)</f>
        <v>Levante_y_Ceba</v>
      </c>
      <c r="E1187" s="21">
        <f t="shared" si="79"/>
        <v>10100</v>
      </c>
      <c r="F1187" s="17" t="str">
        <f>+IF(C1187&gt;2,VLOOKUP(C1187,EstructuraCostos!$A$65:$B$170,2),VLOOKUP(E1187,EstructuraCostos!$A$5:$B$60,2))</f>
        <v>Manejo_de_Suelos_y_ Praderas1</v>
      </c>
      <c r="G1187" s="17" t="str">
        <f>+VLOOKUP(B1187,EstructuraCostos!$B$5:$C$146,2)</f>
        <v>Fumigacion Herbicida</v>
      </c>
      <c r="H1187" s="58">
        <v>43594</v>
      </c>
      <c r="I1187" s="17">
        <f t="shared" si="81"/>
        <v>19</v>
      </c>
      <c r="J1187" s="84" t="s">
        <v>242</v>
      </c>
      <c r="K1187" s="83">
        <v>4335739</v>
      </c>
      <c r="L1187" s="52">
        <v>1</v>
      </c>
      <c r="M1187" s="46">
        <v>34000</v>
      </c>
      <c r="N1187" s="48">
        <f t="shared" si="82"/>
        <v>34000</v>
      </c>
      <c r="O1187" s="45" t="s">
        <v>1175</v>
      </c>
      <c r="P1187" s="45" t="s">
        <v>300</v>
      </c>
    </row>
    <row r="1188" spans="1:18">
      <c r="A1188" s="17">
        <v>40</v>
      </c>
      <c r="B1188" s="135">
        <v>10501</v>
      </c>
      <c r="C1188" s="17">
        <f t="shared" si="80"/>
        <v>1</v>
      </c>
      <c r="D1188" s="14" t="str">
        <f>+VLOOKUP(C1188,EstructuraCostos!$A$5:$B$146,2)</f>
        <v>Levante_y_Ceba</v>
      </c>
      <c r="E1188" s="21">
        <f t="shared" si="79"/>
        <v>10500</v>
      </c>
      <c r="F1188" s="17" t="str">
        <f>+IF(C1188&gt;2,VLOOKUP(C1188,EstructuraCostos!$A$65:$B$170,2),VLOOKUP(E1188,EstructuraCostos!$A$5:$B$60,2))</f>
        <v>Movimiento_de_Ganado1</v>
      </c>
      <c r="G1188" s="17" t="str">
        <f>+VLOOKUP(B1188,EstructuraCostos!$B$5:$C$146,2)</f>
        <v>Manejo de Ganados</v>
      </c>
      <c r="H1188" s="58">
        <v>43594</v>
      </c>
      <c r="I1188" s="17">
        <f t="shared" si="81"/>
        <v>19</v>
      </c>
      <c r="J1188" s="45" t="s">
        <v>245</v>
      </c>
      <c r="K1188" s="51">
        <v>1023702269</v>
      </c>
      <c r="L1188" s="52">
        <v>1</v>
      </c>
      <c r="M1188" s="46">
        <v>38000</v>
      </c>
      <c r="N1188" s="48">
        <f t="shared" si="82"/>
        <v>38000</v>
      </c>
      <c r="O1188" s="45" t="s">
        <v>126</v>
      </c>
      <c r="P1188" s="45" t="s">
        <v>128</v>
      </c>
    </row>
    <row r="1189" spans="1:18">
      <c r="A1189" s="17">
        <v>41</v>
      </c>
      <c r="B1189" s="135">
        <v>10501</v>
      </c>
      <c r="C1189" s="17">
        <f t="shared" si="80"/>
        <v>1</v>
      </c>
      <c r="D1189" s="14" t="str">
        <f>+VLOOKUP(C1189,EstructuraCostos!$A$5:$B$146,2)</f>
        <v>Levante_y_Ceba</v>
      </c>
      <c r="E1189" s="21">
        <f t="shared" si="79"/>
        <v>10500</v>
      </c>
      <c r="F1189" s="17" t="str">
        <f>+IF(C1189&gt;2,VLOOKUP(C1189,EstructuraCostos!$A$65:$B$170,2),VLOOKUP(E1189,EstructuraCostos!$A$5:$B$60,2))</f>
        <v>Movimiento_de_Ganado1</v>
      </c>
      <c r="G1189" s="17" t="str">
        <f>+VLOOKUP(B1189,EstructuraCostos!$B$5:$C$146,2)</f>
        <v>Manejo de Ganados</v>
      </c>
      <c r="H1189" s="58">
        <v>43594</v>
      </c>
      <c r="I1189" s="17">
        <f t="shared" si="81"/>
        <v>19</v>
      </c>
      <c r="J1189" s="45" t="s">
        <v>417</v>
      </c>
      <c r="K1189" s="143">
        <v>1097720182</v>
      </c>
      <c r="L1189" s="52">
        <v>1</v>
      </c>
      <c r="M1189" s="46">
        <v>38000</v>
      </c>
      <c r="N1189" s="48">
        <f t="shared" si="82"/>
        <v>38000</v>
      </c>
      <c r="O1189" s="45" t="s">
        <v>125</v>
      </c>
      <c r="P1189" s="45" t="s">
        <v>128</v>
      </c>
    </row>
    <row r="1190" spans="1:18">
      <c r="A1190" s="17">
        <v>42</v>
      </c>
      <c r="B1190" s="135">
        <v>10501</v>
      </c>
      <c r="C1190" s="17">
        <f t="shared" si="80"/>
        <v>1</v>
      </c>
      <c r="D1190" s="14" t="str">
        <f>+VLOOKUP(C1190,EstructuraCostos!$A$5:$B$146,2)</f>
        <v>Levante_y_Ceba</v>
      </c>
      <c r="E1190" s="21">
        <f t="shared" si="79"/>
        <v>10500</v>
      </c>
      <c r="F1190" s="17" t="str">
        <f>+IF(C1190&gt;2,VLOOKUP(C1190,EstructuraCostos!$A$65:$B$170,2),VLOOKUP(E1190,EstructuraCostos!$A$5:$B$60,2))</f>
        <v>Movimiento_de_Ganado1</v>
      </c>
      <c r="G1190" s="17" t="str">
        <f>+VLOOKUP(B1190,EstructuraCostos!$B$5:$C$146,2)</f>
        <v>Manejo de Ganados</v>
      </c>
      <c r="H1190" s="58">
        <v>43594</v>
      </c>
      <c r="I1190" s="17">
        <f t="shared" si="81"/>
        <v>19</v>
      </c>
      <c r="J1190" s="45" t="s">
        <v>749</v>
      </c>
      <c r="K1190" s="294">
        <v>1097726367</v>
      </c>
      <c r="L1190" s="52">
        <v>1</v>
      </c>
      <c r="M1190" s="46">
        <v>34000</v>
      </c>
      <c r="N1190" s="48">
        <f t="shared" si="82"/>
        <v>34000</v>
      </c>
      <c r="O1190" s="45" t="s">
        <v>139</v>
      </c>
      <c r="P1190" s="45" t="s">
        <v>137</v>
      </c>
    </row>
    <row r="1191" spans="1:18">
      <c r="A1191" s="17">
        <v>43</v>
      </c>
      <c r="B1191" s="135">
        <v>50103</v>
      </c>
      <c r="C1191" s="17">
        <f t="shared" si="80"/>
        <v>5</v>
      </c>
      <c r="D1191" s="14" t="str">
        <f>+VLOOKUP(C1191,EstructuraCostos!$A$5:$B$146,2)</f>
        <v>Generales</v>
      </c>
      <c r="E1191" s="21">
        <f t="shared" si="79"/>
        <v>50103</v>
      </c>
      <c r="F1191" s="17" t="str">
        <f>+IF(C1191&gt;2,VLOOKUP(C1191,EstructuraCostos!$A$65:$B$170,2),VLOOKUP(E1191,EstructuraCostos!$A$5:$B$60,2))</f>
        <v>Generales</v>
      </c>
      <c r="G1191" s="17" t="str">
        <f>+VLOOKUP(B1191,EstructuraCostos!$B$5:$C$146,2)</f>
        <v xml:space="preserve">Mantenimiento Cercos </v>
      </c>
      <c r="H1191" s="58">
        <v>43594</v>
      </c>
      <c r="I1191" s="17">
        <f t="shared" si="81"/>
        <v>19</v>
      </c>
      <c r="J1191" s="45" t="s">
        <v>791</v>
      </c>
      <c r="K1191" s="143">
        <v>78730185</v>
      </c>
      <c r="L1191" s="52">
        <v>1</v>
      </c>
      <c r="M1191" s="46">
        <v>34000</v>
      </c>
      <c r="N1191" s="48">
        <f t="shared" si="82"/>
        <v>34000</v>
      </c>
      <c r="O1191" s="45" t="s">
        <v>671</v>
      </c>
      <c r="P1191" s="45" t="s">
        <v>485</v>
      </c>
    </row>
    <row r="1192" spans="1:18">
      <c r="A1192" s="17">
        <v>44</v>
      </c>
      <c r="B1192" s="135">
        <v>10104</v>
      </c>
      <c r="C1192" s="17">
        <f t="shared" si="80"/>
        <v>1</v>
      </c>
      <c r="D1192" s="14" t="str">
        <f>+VLOOKUP(C1192,EstructuraCostos!$A$5:$B$146,2)</f>
        <v>Levante_y_Ceba</v>
      </c>
      <c r="E1192" s="21">
        <f t="shared" si="79"/>
        <v>10100</v>
      </c>
      <c r="F1192" s="17" t="str">
        <f>+IF(C1192&gt;2,VLOOKUP(C1192,EstructuraCostos!$A$65:$B$170,2),VLOOKUP(E1192,EstructuraCostos!$A$5:$B$60,2))</f>
        <v>Manejo_de_Suelos_y_ Praderas1</v>
      </c>
      <c r="G1192" s="17" t="str">
        <f>+VLOOKUP(B1192,EstructuraCostos!$B$5:$C$146,2)</f>
        <v>Fumigacion Herbicida</v>
      </c>
      <c r="H1192" s="58">
        <v>43594</v>
      </c>
      <c r="I1192" s="17">
        <f t="shared" si="81"/>
        <v>19</v>
      </c>
      <c r="J1192" s="1" t="s">
        <v>1064</v>
      </c>
      <c r="K1192" s="143">
        <v>1003290526</v>
      </c>
      <c r="L1192" s="52">
        <v>1</v>
      </c>
      <c r="M1192" s="46">
        <v>34000</v>
      </c>
      <c r="N1192" s="48">
        <f t="shared" si="82"/>
        <v>34000</v>
      </c>
      <c r="O1192" s="45" t="s">
        <v>714</v>
      </c>
      <c r="P1192" s="45" t="s">
        <v>1170</v>
      </c>
      <c r="Q1192" s="1" t="s">
        <v>132</v>
      </c>
      <c r="R1192" s="137" t="s">
        <v>702</v>
      </c>
    </row>
    <row r="1193" spans="1:18">
      <c r="A1193" s="17">
        <v>45</v>
      </c>
      <c r="B1193" s="135">
        <v>90101</v>
      </c>
      <c r="C1193" s="17">
        <f t="shared" si="80"/>
        <v>9</v>
      </c>
      <c r="D1193" s="14" t="str">
        <f>+VLOOKUP(C1193,EstructuraCostos!$A$5:$B$146,2)</f>
        <v>Hacienda</v>
      </c>
      <c r="E1193" s="21">
        <f t="shared" si="79"/>
        <v>90101</v>
      </c>
      <c r="F1193" s="17" t="str">
        <f>+IF(C1193&gt;2,VLOOKUP(C1193,EstructuraCostos!$A$65:$B$170,2),VLOOKUP(E1193,EstructuraCostos!$A$5:$B$60,2))</f>
        <v>Hacienda</v>
      </c>
      <c r="G1193" s="17" t="str">
        <f>+VLOOKUP(B1193,EstructuraCostos!$B$5:$C$146,2)</f>
        <v>Salarios</v>
      </c>
      <c r="H1193" s="58">
        <v>43594</v>
      </c>
      <c r="I1193" s="17">
        <f t="shared" si="81"/>
        <v>19</v>
      </c>
      <c r="J1193" s="1" t="s">
        <v>1166</v>
      </c>
      <c r="K1193" s="271">
        <v>1007328947</v>
      </c>
      <c r="L1193" s="52">
        <v>1</v>
      </c>
      <c r="M1193" s="46">
        <v>25000</v>
      </c>
      <c r="N1193" s="48">
        <f t="shared" si="82"/>
        <v>25000</v>
      </c>
      <c r="O1193" s="45" t="s">
        <v>153</v>
      </c>
      <c r="P1193" s="45" t="s">
        <v>147</v>
      </c>
    </row>
    <row r="1194" spans="1:18">
      <c r="A1194" s="17">
        <v>46</v>
      </c>
      <c r="C1194" s="17"/>
      <c r="F1194" s="17"/>
      <c r="G1194" s="17" t="e">
        <f>+VLOOKUP(B1194,EstructuraCostos!$B$5:$C$146,2)</f>
        <v>#N/A</v>
      </c>
      <c r="H1194" s="58">
        <v>43594</v>
      </c>
      <c r="I1194" s="17">
        <f t="shared" si="81"/>
        <v>19</v>
      </c>
      <c r="J1194" s="1" t="s">
        <v>435</v>
      </c>
      <c r="K1194" s="143"/>
      <c r="L1194" s="52">
        <v>5</v>
      </c>
      <c r="M1194" s="186" t="s">
        <v>124</v>
      </c>
      <c r="N1194" s="48"/>
      <c r="P1194" s="45" t="s">
        <v>1178</v>
      </c>
    </row>
    <row r="1195" spans="1:18">
      <c r="A1195" s="17">
        <v>47</v>
      </c>
      <c r="C1195" s="17">
        <f t="shared" si="80"/>
        <v>0</v>
      </c>
      <c r="D1195" s="14" t="e">
        <f>+VLOOKUP(C1195,EstructuraCostos!$A$5:$B$146,2)</f>
        <v>#N/A</v>
      </c>
      <c r="E1195" s="21">
        <f t="shared" si="79"/>
        <v>0</v>
      </c>
      <c r="F1195" s="17" t="e">
        <f>+IF(C1195&gt;2,VLOOKUP(C1195,EstructuraCostos!$A$65:$B$170,2),VLOOKUP(E1195,EstructuraCostos!$A$5:$B$60,2))</f>
        <v>#N/A</v>
      </c>
      <c r="G1195" s="17" t="e">
        <f>+VLOOKUP(B1195,EstructuraCostos!$B$5:$C$146,2)</f>
        <v>#N/A</v>
      </c>
      <c r="H1195" s="58">
        <v>43594</v>
      </c>
      <c r="I1195" s="17">
        <f t="shared" si="81"/>
        <v>19</v>
      </c>
      <c r="J1195" s="45" t="s">
        <v>260</v>
      </c>
      <c r="K1195" s="83"/>
      <c r="M1195" s="186" t="s">
        <v>261</v>
      </c>
      <c r="N1195" s="48"/>
      <c r="O1195" s="45" t="s">
        <v>176</v>
      </c>
      <c r="P1195" s="45" t="s">
        <v>1177</v>
      </c>
      <c r="Q1195" s="1" t="s">
        <v>130</v>
      </c>
      <c r="R1195" s="137" t="s">
        <v>131</v>
      </c>
    </row>
    <row r="1196" spans="1:18">
      <c r="A1196" s="17">
        <v>48</v>
      </c>
      <c r="C1196" s="17">
        <f t="shared" si="80"/>
        <v>0</v>
      </c>
      <c r="D1196" s="14" t="e">
        <f>+VLOOKUP(C1196,EstructuraCostos!$A$5:$B$146,2)</f>
        <v>#N/A</v>
      </c>
      <c r="E1196" s="21">
        <f t="shared" si="79"/>
        <v>0</v>
      </c>
      <c r="F1196" s="17" t="e">
        <f>+IF(C1196&gt;2,VLOOKUP(C1196,EstructuraCostos!$A$65:$B$170,2),VLOOKUP(E1196,EstructuraCostos!$A$5:$B$60,2))</f>
        <v>#N/A</v>
      </c>
      <c r="G1196" s="17" t="e">
        <f>+VLOOKUP(B1196,EstructuraCostos!$B$5:$C$146,2)</f>
        <v>#N/A</v>
      </c>
      <c r="H1196" s="58">
        <v>43594</v>
      </c>
      <c r="I1196" s="17">
        <f t="shared" si="81"/>
        <v>19</v>
      </c>
      <c r="J1196" s="45" t="s">
        <v>260</v>
      </c>
      <c r="L1196" s="52">
        <v>180</v>
      </c>
      <c r="M1196" s="186" t="s">
        <v>261</v>
      </c>
      <c r="N1196" s="48"/>
      <c r="O1196" s="45" t="s">
        <v>714</v>
      </c>
      <c r="P1196" s="45" t="s">
        <v>1170</v>
      </c>
      <c r="Q1196" s="1" t="s">
        <v>132</v>
      </c>
      <c r="R1196" s="137" t="s">
        <v>702</v>
      </c>
    </row>
    <row r="1197" spans="1:18">
      <c r="A1197" s="17">
        <v>49</v>
      </c>
      <c r="B1197" s="135">
        <v>10101</v>
      </c>
      <c r="C1197" s="17">
        <f t="shared" si="80"/>
        <v>1</v>
      </c>
      <c r="D1197" s="14" t="str">
        <f>+VLOOKUP(C1197,EstructuraCostos!$A$5:$B$146,2)</f>
        <v>Levante_y_Ceba</v>
      </c>
      <c r="E1197" s="21">
        <f t="shared" si="79"/>
        <v>10100</v>
      </c>
      <c r="F1197" s="17" t="str">
        <f>+IF(C1197&gt;2,VLOOKUP(C1197,EstructuraCostos!$A$65:$B$170,2),VLOOKUP(E1197,EstructuraCostos!$A$5:$B$60,2))</f>
        <v>Manejo_de_Suelos_y_ Praderas1</v>
      </c>
      <c r="G1197" s="17" t="str">
        <f>+VLOOKUP(B1197,EstructuraCostos!$B$5:$C$146,2)</f>
        <v>Fumigacion Matamalezas</v>
      </c>
      <c r="H1197" s="58">
        <v>43595</v>
      </c>
      <c r="I1197" s="17">
        <f t="shared" si="81"/>
        <v>19</v>
      </c>
      <c r="J1197" s="84" t="s">
        <v>241</v>
      </c>
      <c r="K1197" s="143">
        <v>4736932</v>
      </c>
      <c r="L1197" s="52">
        <v>1</v>
      </c>
      <c r="M1197" s="46">
        <v>34000</v>
      </c>
      <c r="N1197" s="48">
        <f t="shared" si="82"/>
        <v>34000</v>
      </c>
      <c r="O1197" s="45" t="s">
        <v>176</v>
      </c>
      <c r="P1197" s="45" t="s">
        <v>1179</v>
      </c>
      <c r="Q1197" s="1" t="s">
        <v>130</v>
      </c>
      <c r="R1197" s="137" t="s">
        <v>131</v>
      </c>
    </row>
    <row r="1198" spans="1:18">
      <c r="A1198" s="17">
        <v>50</v>
      </c>
      <c r="B1198" s="135">
        <v>10104</v>
      </c>
      <c r="C1198" s="17">
        <f t="shared" si="80"/>
        <v>1</v>
      </c>
      <c r="D1198" s="14" t="str">
        <f>+VLOOKUP(C1198,EstructuraCostos!$A$5:$B$146,2)</f>
        <v>Levante_y_Ceba</v>
      </c>
      <c r="E1198" s="21">
        <f t="shared" si="79"/>
        <v>10100</v>
      </c>
      <c r="F1198" s="17" t="str">
        <f>+IF(C1198&gt;2,VLOOKUP(C1198,EstructuraCostos!$A$65:$B$170,2),VLOOKUP(E1198,EstructuraCostos!$A$5:$B$60,2))</f>
        <v>Manejo_de_Suelos_y_ Praderas1</v>
      </c>
      <c r="G1198" s="17" t="str">
        <f>+VLOOKUP(B1198,EstructuraCostos!$B$5:$C$146,2)</f>
        <v>Fumigacion Herbicida</v>
      </c>
      <c r="H1198" s="58">
        <v>43595</v>
      </c>
      <c r="I1198" s="17">
        <f t="shared" si="81"/>
        <v>19</v>
      </c>
      <c r="J1198" s="84" t="s">
        <v>242</v>
      </c>
      <c r="K1198" s="83">
        <v>4335739</v>
      </c>
      <c r="L1198" s="52">
        <v>1</v>
      </c>
      <c r="M1198" s="46">
        <v>34000</v>
      </c>
      <c r="N1198" s="48">
        <f t="shared" si="82"/>
        <v>34000</v>
      </c>
      <c r="O1198" s="45" t="s">
        <v>714</v>
      </c>
      <c r="P1198" s="45" t="s">
        <v>1170</v>
      </c>
      <c r="Q1198" s="1" t="s">
        <v>132</v>
      </c>
      <c r="R1198" s="137" t="s">
        <v>702</v>
      </c>
    </row>
    <row r="1199" spans="1:18">
      <c r="A1199" s="17">
        <v>51</v>
      </c>
      <c r="B1199" s="135">
        <v>10501</v>
      </c>
      <c r="C1199" s="17">
        <f t="shared" si="80"/>
        <v>1</v>
      </c>
      <c r="D1199" s="14" t="str">
        <f>+VLOOKUP(C1199,EstructuraCostos!$A$5:$B$146,2)</f>
        <v>Levante_y_Ceba</v>
      </c>
      <c r="E1199" s="21">
        <f t="shared" si="79"/>
        <v>10500</v>
      </c>
      <c r="F1199" s="17" t="str">
        <f>+IF(C1199&gt;2,VLOOKUP(C1199,EstructuraCostos!$A$65:$B$170,2),VLOOKUP(E1199,EstructuraCostos!$A$5:$B$60,2))</f>
        <v>Movimiento_de_Ganado1</v>
      </c>
      <c r="G1199" s="17" t="str">
        <f>+VLOOKUP(B1199,EstructuraCostos!$B$5:$C$146,2)</f>
        <v>Manejo de Ganados</v>
      </c>
      <c r="H1199" s="58">
        <v>43595</v>
      </c>
      <c r="I1199" s="17">
        <f t="shared" si="81"/>
        <v>19</v>
      </c>
      <c r="J1199" s="45" t="s">
        <v>245</v>
      </c>
      <c r="K1199" s="51">
        <v>1023702269</v>
      </c>
      <c r="L1199" s="52">
        <v>1</v>
      </c>
      <c r="M1199" s="46">
        <v>38000</v>
      </c>
      <c r="N1199" s="48">
        <f t="shared" si="82"/>
        <v>38000</v>
      </c>
      <c r="O1199" s="45" t="s">
        <v>126</v>
      </c>
      <c r="P1199" s="45" t="s">
        <v>128</v>
      </c>
    </row>
    <row r="1200" spans="1:18">
      <c r="A1200" s="17">
        <v>52</v>
      </c>
      <c r="B1200" s="135">
        <v>10501</v>
      </c>
      <c r="C1200" s="17">
        <f t="shared" si="80"/>
        <v>1</v>
      </c>
      <c r="D1200" s="14" t="str">
        <f>+VLOOKUP(C1200,EstructuraCostos!$A$5:$B$146,2)</f>
        <v>Levante_y_Ceba</v>
      </c>
      <c r="E1200" s="21">
        <f t="shared" ref="E1200:E1273" si="83">IF(C1200&gt;2,ROUND(B1200/1,0),ROUND(B1200/10,0)*10)</f>
        <v>10500</v>
      </c>
      <c r="F1200" s="17" t="str">
        <f>+IF(C1200&gt;2,VLOOKUP(C1200,EstructuraCostos!$A$65:$B$170,2),VLOOKUP(E1200,EstructuraCostos!$A$5:$B$60,2))</f>
        <v>Movimiento_de_Ganado1</v>
      </c>
      <c r="G1200" s="17" t="str">
        <f>+VLOOKUP(B1200,EstructuraCostos!$B$5:$C$146,2)</f>
        <v>Manejo de Ganados</v>
      </c>
      <c r="H1200" s="58">
        <v>43595</v>
      </c>
      <c r="I1200" s="17">
        <f t="shared" si="81"/>
        <v>19</v>
      </c>
      <c r="J1200" s="45" t="s">
        <v>417</v>
      </c>
      <c r="K1200" s="143">
        <v>1097720182</v>
      </c>
      <c r="L1200" s="52">
        <v>1</v>
      </c>
      <c r="M1200" s="46">
        <v>38000</v>
      </c>
      <c r="N1200" s="48">
        <f t="shared" si="82"/>
        <v>38000</v>
      </c>
      <c r="O1200" s="45" t="s">
        <v>125</v>
      </c>
      <c r="P1200" s="45" t="s">
        <v>128</v>
      </c>
    </row>
    <row r="1201" spans="1:18">
      <c r="A1201" s="17">
        <v>53</v>
      </c>
      <c r="B1201" s="135">
        <v>80108</v>
      </c>
      <c r="C1201" s="17">
        <f t="shared" si="80"/>
        <v>8</v>
      </c>
      <c r="D1201" s="14" t="str">
        <f>+VLOOKUP(C1201,EstructuraCostos!$A$5:$B$146,2)</f>
        <v>Inversion</v>
      </c>
      <c r="E1201" s="21">
        <f t="shared" si="83"/>
        <v>80108</v>
      </c>
      <c r="F1201" s="17" t="str">
        <f>+IF(C1201&gt;2,VLOOKUP(C1201,EstructuraCostos!$A$65:$B$170,2),VLOOKUP(E1201,EstructuraCostos!$A$5:$B$60,2))</f>
        <v>Inversion</v>
      </c>
      <c r="G1201" s="17" t="str">
        <f>+VLOOKUP(B1201,EstructuraCostos!$B$5:$C$146,2)</f>
        <v>Establecimiento de Nuevas Praderas</v>
      </c>
      <c r="H1201" s="58">
        <v>43595</v>
      </c>
      <c r="I1201" s="17">
        <f t="shared" si="81"/>
        <v>19</v>
      </c>
      <c r="J1201" s="45" t="s">
        <v>749</v>
      </c>
      <c r="K1201" s="294">
        <v>1097726367</v>
      </c>
      <c r="L1201" s="52">
        <v>1</v>
      </c>
      <c r="M1201" s="46">
        <v>34000</v>
      </c>
      <c r="N1201" s="48">
        <f t="shared" si="82"/>
        <v>34000</v>
      </c>
      <c r="O1201" s="45" t="s">
        <v>688</v>
      </c>
      <c r="P1201" s="45" t="s">
        <v>125</v>
      </c>
    </row>
    <row r="1202" spans="1:18">
      <c r="A1202" s="17">
        <v>54</v>
      </c>
      <c r="B1202" s="135">
        <v>50103</v>
      </c>
      <c r="C1202" s="17">
        <f t="shared" si="80"/>
        <v>5</v>
      </c>
      <c r="D1202" s="14" t="str">
        <f>+VLOOKUP(C1202,EstructuraCostos!$A$5:$B$146,2)</f>
        <v>Generales</v>
      </c>
      <c r="E1202" s="21">
        <f t="shared" si="83"/>
        <v>50103</v>
      </c>
      <c r="F1202" s="17" t="str">
        <f>+IF(C1202&gt;2,VLOOKUP(C1202,EstructuraCostos!$A$65:$B$170,2),VLOOKUP(E1202,EstructuraCostos!$A$5:$B$60,2))</f>
        <v>Generales</v>
      </c>
      <c r="G1202" s="17" t="str">
        <f>+VLOOKUP(B1202,EstructuraCostos!$B$5:$C$146,2)</f>
        <v xml:space="preserve">Mantenimiento Cercos </v>
      </c>
      <c r="H1202" s="58">
        <v>43595</v>
      </c>
      <c r="I1202" s="17">
        <f t="shared" si="81"/>
        <v>19</v>
      </c>
      <c r="J1202" s="45" t="s">
        <v>791</v>
      </c>
      <c r="K1202" s="143">
        <v>78730185</v>
      </c>
      <c r="L1202" s="52">
        <v>1</v>
      </c>
      <c r="M1202" s="46">
        <v>34000</v>
      </c>
      <c r="N1202" s="48">
        <f t="shared" si="82"/>
        <v>34000</v>
      </c>
      <c r="O1202" s="45" t="s">
        <v>671</v>
      </c>
    </row>
    <row r="1203" spans="1:18">
      <c r="A1203" s="17">
        <v>55</v>
      </c>
      <c r="B1203" s="135">
        <v>10104</v>
      </c>
      <c r="C1203" s="17">
        <f t="shared" si="80"/>
        <v>1</v>
      </c>
      <c r="D1203" s="14" t="str">
        <f>+VLOOKUP(C1203,EstructuraCostos!$A$5:$B$146,2)</f>
        <v>Levante_y_Ceba</v>
      </c>
      <c r="E1203" s="21">
        <f t="shared" si="83"/>
        <v>10100</v>
      </c>
      <c r="F1203" s="17" t="str">
        <f>+IF(C1203&gt;2,VLOOKUP(C1203,EstructuraCostos!$A$65:$B$170,2),VLOOKUP(E1203,EstructuraCostos!$A$5:$B$60,2))</f>
        <v>Manejo_de_Suelos_y_ Praderas1</v>
      </c>
      <c r="G1203" s="17" t="str">
        <f>+VLOOKUP(B1203,EstructuraCostos!$B$5:$C$146,2)</f>
        <v>Fumigacion Herbicida</v>
      </c>
      <c r="H1203" s="58">
        <v>43595</v>
      </c>
      <c r="I1203" s="17">
        <f t="shared" si="81"/>
        <v>19</v>
      </c>
      <c r="J1203" s="1" t="s">
        <v>1064</v>
      </c>
      <c r="K1203" s="143">
        <v>1003290526</v>
      </c>
      <c r="L1203" s="52">
        <v>1</v>
      </c>
      <c r="M1203" s="46">
        <v>34000</v>
      </c>
      <c r="N1203" s="48">
        <f t="shared" si="82"/>
        <v>34000</v>
      </c>
      <c r="O1203" s="45" t="s">
        <v>714</v>
      </c>
      <c r="P1203" s="45" t="s">
        <v>1170</v>
      </c>
      <c r="Q1203" s="1" t="s">
        <v>132</v>
      </c>
      <c r="R1203" s="137" t="s">
        <v>702</v>
      </c>
    </row>
    <row r="1204" spans="1:18">
      <c r="A1204" s="17">
        <v>56</v>
      </c>
      <c r="B1204" s="135">
        <v>90101</v>
      </c>
      <c r="C1204" s="17">
        <f t="shared" si="80"/>
        <v>9</v>
      </c>
      <c r="E1204" s="21">
        <f t="shared" si="83"/>
        <v>90101</v>
      </c>
      <c r="F1204" s="17"/>
      <c r="G1204" s="17" t="str">
        <f>+VLOOKUP(B1204,EstructuraCostos!$B$5:$C$146,2)</f>
        <v>Salarios</v>
      </c>
      <c r="H1204" s="58">
        <v>43595</v>
      </c>
      <c r="I1204" s="17">
        <f>+WEEKNUM(H1204,2)</f>
        <v>19</v>
      </c>
      <c r="J1204" s="1" t="s">
        <v>1166</v>
      </c>
      <c r="K1204" s="143">
        <v>1007328947</v>
      </c>
      <c r="L1204" s="52">
        <v>1</v>
      </c>
      <c r="M1204" s="46">
        <v>25000</v>
      </c>
      <c r="N1204" s="48">
        <f t="shared" si="82"/>
        <v>25000</v>
      </c>
      <c r="O1204" s="45" t="s">
        <v>153</v>
      </c>
      <c r="P1204" s="45" t="s">
        <v>147</v>
      </c>
    </row>
    <row r="1205" spans="1:18">
      <c r="A1205" s="17">
        <v>57</v>
      </c>
      <c r="C1205" s="17">
        <f t="shared" si="80"/>
        <v>0</v>
      </c>
      <c r="D1205" s="14" t="e">
        <f>+VLOOKUP(C1205,EstructuraCostos!$A$5:$B$146,2)</f>
        <v>#N/A</v>
      </c>
      <c r="E1205" s="21">
        <f t="shared" si="83"/>
        <v>0</v>
      </c>
      <c r="F1205" s="17" t="e">
        <f>+IF(C1205&gt;2,VLOOKUP(C1205,EstructuraCostos!$A$65:$B$170,2),VLOOKUP(E1205,EstructuraCostos!$A$5:$B$60,2))</f>
        <v>#N/A</v>
      </c>
      <c r="G1205" s="17" t="e">
        <f>+VLOOKUP(B1205,EstructuraCostos!$B$5:$C$146,2)</f>
        <v>#N/A</v>
      </c>
      <c r="H1205" s="58">
        <v>43595</v>
      </c>
      <c r="I1205" s="17">
        <f t="shared" si="81"/>
        <v>19</v>
      </c>
      <c r="J1205" s="1" t="s">
        <v>435</v>
      </c>
      <c r="K1205" s="143"/>
      <c r="L1205" s="52">
        <v>2</v>
      </c>
      <c r="M1205" s="186" t="s">
        <v>124</v>
      </c>
      <c r="N1205" s="48"/>
      <c r="P1205" s="45" t="s">
        <v>1178</v>
      </c>
    </row>
    <row r="1206" spans="1:18">
      <c r="A1206" s="17">
        <v>58</v>
      </c>
      <c r="C1206" s="17">
        <f t="shared" si="80"/>
        <v>0</v>
      </c>
      <c r="D1206" s="14" t="e">
        <f>+VLOOKUP(C1206,EstructuraCostos!$A$5:$B$146,2)</f>
        <v>#N/A</v>
      </c>
      <c r="E1206" s="21">
        <f t="shared" si="83"/>
        <v>0</v>
      </c>
      <c r="F1206" s="17" t="e">
        <f>+IF(C1206&gt;2,VLOOKUP(C1206,EstructuraCostos!$A$65:$B$170,2),VLOOKUP(E1206,EstructuraCostos!$A$5:$B$60,2))</f>
        <v>#N/A</v>
      </c>
      <c r="G1206" s="17" t="e">
        <f>+VLOOKUP(B1206,EstructuraCostos!$B$5:$C$146,2)</f>
        <v>#N/A</v>
      </c>
      <c r="H1206" s="58">
        <v>43595</v>
      </c>
      <c r="I1206" s="17">
        <f t="shared" si="81"/>
        <v>19</v>
      </c>
      <c r="J1206" s="45" t="s">
        <v>260</v>
      </c>
      <c r="K1206" s="83"/>
      <c r="M1206" s="186" t="s">
        <v>261</v>
      </c>
      <c r="N1206" s="48"/>
      <c r="O1206" s="45" t="s">
        <v>176</v>
      </c>
      <c r="P1206" s="45" t="s">
        <v>1179</v>
      </c>
      <c r="Q1206" s="1" t="s">
        <v>130</v>
      </c>
      <c r="R1206" s="137" t="s">
        <v>131</v>
      </c>
    </row>
    <row r="1207" spans="1:18">
      <c r="A1207" s="17">
        <v>59</v>
      </c>
      <c r="C1207" s="17">
        <f t="shared" si="80"/>
        <v>0</v>
      </c>
      <c r="D1207" s="14" t="e">
        <f>+VLOOKUP(C1207,EstructuraCostos!$A$5:$B$146,2)</f>
        <v>#N/A</v>
      </c>
      <c r="E1207" s="21">
        <f t="shared" si="83"/>
        <v>0</v>
      </c>
      <c r="F1207" s="17" t="e">
        <f>+IF(C1207&gt;2,VLOOKUP(C1207,EstructuraCostos!$A$65:$B$170,2),VLOOKUP(E1207,EstructuraCostos!$A$5:$B$60,2))</f>
        <v>#N/A</v>
      </c>
      <c r="G1207" s="17" t="e">
        <f>+VLOOKUP(B1207,EstructuraCostos!$B$5:$C$146,2)</f>
        <v>#N/A</v>
      </c>
      <c r="H1207" s="58">
        <v>43595</v>
      </c>
      <c r="I1207" s="17">
        <f t="shared" si="81"/>
        <v>19</v>
      </c>
      <c r="J1207" s="45" t="s">
        <v>260</v>
      </c>
      <c r="M1207" s="186" t="s">
        <v>261</v>
      </c>
      <c r="N1207" s="48"/>
      <c r="O1207" s="45" t="s">
        <v>714</v>
      </c>
      <c r="P1207" s="45" t="s">
        <v>1170</v>
      </c>
      <c r="Q1207" s="1" t="s">
        <v>132</v>
      </c>
      <c r="R1207" s="137" t="s">
        <v>702</v>
      </c>
    </row>
    <row r="1208" spans="1:18">
      <c r="A1208" s="17">
        <v>60</v>
      </c>
      <c r="B1208" s="135">
        <v>10101</v>
      </c>
      <c r="C1208" s="17">
        <f t="shared" si="80"/>
        <v>1</v>
      </c>
      <c r="D1208" s="14" t="str">
        <f>+VLOOKUP(C1208,EstructuraCostos!$A$5:$B$146,2)</f>
        <v>Levante_y_Ceba</v>
      </c>
      <c r="E1208" s="21">
        <f t="shared" si="83"/>
        <v>10100</v>
      </c>
      <c r="F1208" s="17" t="str">
        <f>+IF(C1208&gt;2,VLOOKUP(C1208,EstructuraCostos!$A$65:$B$170,2),VLOOKUP(E1208,EstructuraCostos!$A$5:$B$60,2))</f>
        <v>Manejo_de_Suelos_y_ Praderas1</v>
      </c>
      <c r="G1208" s="17" t="str">
        <f>+VLOOKUP(B1208,EstructuraCostos!$B$5:$C$146,2)</f>
        <v>Fumigacion Matamalezas</v>
      </c>
      <c r="H1208" s="58">
        <v>43596</v>
      </c>
      <c r="I1208" s="17">
        <f t="shared" si="81"/>
        <v>19</v>
      </c>
      <c r="J1208" s="84" t="s">
        <v>241</v>
      </c>
      <c r="K1208" s="143">
        <v>4736932</v>
      </c>
      <c r="L1208" s="52">
        <v>1</v>
      </c>
      <c r="M1208" s="46">
        <v>34000</v>
      </c>
      <c r="N1208" s="48">
        <f t="shared" si="82"/>
        <v>34000</v>
      </c>
      <c r="O1208" s="45" t="s">
        <v>176</v>
      </c>
      <c r="P1208" s="45" t="s">
        <v>1203</v>
      </c>
      <c r="Q1208" s="1" t="s">
        <v>130</v>
      </c>
      <c r="R1208" s="137" t="s">
        <v>131</v>
      </c>
    </row>
    <row r="1209" spans="1:18">
      <c r="A1209" s="17">
        <v>61</v>
      </c>
      <c r="B1209" s="135">
        <v>10104</v>
      </c>
      <c r="C1209" s="17">
        <f t="shared" ref="C1209:C1281" si="84">ROUND(B1209/10000,0)</f>
        <v>1</v>
      </c>
      <c r="D1209" s="14" t="str">
        <f>+VLOOKUP(C1209,EstructuraCostos!$A$5:$B$146,2)</f>
        <v>Levante_y_Ceba</v>
      </c>
      <c r="E1209" s="21">
        <f t="shared" si="83"/>
        <v>10100</v>
      </c>
      <c r="F1209" s="17" t="str">
        <f>+IF(C1209&gt;2,VLOOKUP(C1209,EstructuraCostos!$A$65:$B$170,2),VLOOKUP(E1209,EstructuraCostos!$A$5:$B$60,2))</f>
        <v>Manejo_de_Suelos_y_ Praderas1</v>
      </c>
      <c r="G1209" s="17" t="str">
        <f>+VLOOKUP(B1209,EstructuraCostos!$B$5:$C$146,2)</f>
        <v>Fumigacion Herbicida</v>
      </c>
      <c r="H1209" s="58">
        <v>43596</v>
      </c>
      <c r="I1209" s="17">
        <f t="shared" ref="I1209:I1281" si="85">+WEEKNUM(H1209,2)</f>
        <v>19</v>
      </c>
      <c r="J1209" s="84" t="s">
        <v>242</v>
      </c>
      <c r="K1209" s="83">
        <v>4335739</v>
      </c>
      <c r="L1209" s="52">
        <v>1</v>
      </c>
      <c r="M1209" s="46">
        <v>34000</v>
      </c>
      <c r="N1209" s="48">
        <f t="shared" ref="N1209:N1281" si="86">+L1209*M1209</f>
        <v>34000</v>
      </c>
      <c r="O1209" s="45" t="s">
        <v>714</v>
      </c>
      <c r="P1209" s="45" t="s">
        <v>1168</v>
      </c>
      <c r="Q1209" s="1" t="s">
        <v>132</v>
      </c>
      <c r="R1209" s="137" t="s">
        <v>1181</v>
      </c>
    </row>
    <row r="1210" spans="1:18">
      <c r="A1210" s="17">
        <v>62</v>
      </c>
      <c r="B1210" s="135">
        <v>10104</v>
      </c>
      <c r="C1210" s="17">
        <f t="shared" si="84"/>
        <v>1</v>
      </c>
      <c r="D1210" s="14" t="str">
        <f>+VLOOKUP(C1210,EstructuraCostos!$A$5:$B$146,2)</f>
        <v>Levante_y_Ceba</v>
      </c>
      <c r="E1210" s="21">
        <f t="shared" si="83"/>
        <v>10100</v>
      </c>
      <c r="F1210" s="17" t="str">
        <f>+IF(C1210&gt;2,VLOOKUP(C1210,EstructuraCostos!$A$65:$B$170,2),VLOOKUP(E1210,EstructuraCostos!$A$5:$B$60,2))</f>
        <v>Manejo_de_Suelos_y_ Praderas1</v>
      </c>
      <c r="G1210" s="17" t="str">
        <f>+VLOOKUP(B1210,EstructuraCostos!$B$5:$C$146,2)</f>
        <v>Fumigacion Herbicida</v>
      </c>
      <c r="H1210" s="58">
        <v>43596</v>
      </c>
      <c r="I1210" s="17">
        <f t="shared" si="85"/>
        <v>19</v>
      </c>
      <c r="J1210" s="45" t="s">
        <v>245</v>
      </c>
      <c r="K1210" s="51">
        <v>1023702269</v>
      </c>
      <c r="L1210" s="52">
        <v>1</v>
      </c>
      <c r="M1210" s="46">
        <v>38000</v>
      </c>
      <c r="N1210" s="48">
        <f t="shared" si="86"/>
        <v>38000</v>
      </c>
      <c r="O1210" s="45" t="s">
        <v>126</v>
      </c>
      <c r="P1210" s="45" t="s">
        <v>128</v>
      </c>
    </row>
    <row r="1211" spans="1:18">
      <c r="A1211" s="17">
        <v>63</v>
      </c>
      <c r="B1211" s="135">
        <v>10501</v>
      </c>
      <c r="C1211" s="17">
        <f t="shared" si="84"/>
        <v>1</v>
      </c>
      <c r="D1211" s="14" t="str">
        <f>+VLOOKUP(C1211,EstructuraCostos!$A$5:$B$146,2)</f>
        <v>Levante_y_Ceba</v>
      </c>
      <c r="E1211" s="21">
        <f t="shared" si="83"/>
        <v>10500</v>
      </c>
      <c r="F1211" s="17" t="str">
        <f>+IF(C1211&gt;2,VLOOKUP(C1211,EstructuraCostos!$A$65:$B$170,2),VLOOKUP(E1211,EstructuraCostos!$A$5:$B$60,2))</f>
        <v>Movimiento_de_Ganado1</v>
      </c>
      <c r="G1211" s="17" t="str">
        <f>+VLOOKUP(B1211,EstructuraCostos!$B$5:$C$146,2)</f>
        <v>Manejo de Ganados</v>
      </c>
      <c r="H1211" s="58">
        <v>43596</v>
      </c>
      <c r="I1211" s="17">
        <f t="shared" si="85"/>
        <v>19</v>
      </c>
      <c r="J1211" s="45" t="s">
        <v>417</v>
      </c>
      <c r="K1211" s="143">
        <v>1097720182</v>
      </c>
      <c r="L1211" s="52">
        <v>1</v>
      </c>
      <c r="M1211" s="46">
        <v>38000</v>
      </c>
      <c r="N1211" s="48">
        <f t="shared" si="86"/>
        <v>38000</v>
      </c>
      <c r="O1211" s="45" t="s">
        <v>125</v>
      </c>
      <c r="P1211" s="45" t="s">
        <v>128</v>
      </c>
    </row>
    <row r="1212" spans="1:18">
      <c r="A1212" s="17">
        <v>64</v>
      </c>
      <c r="B1212" s="135">
        <v>10501</v>
      </c>
      <c r="C1212" s="17">
        <f t="shared" si="84"/>
        <v>1</v>
      </c>
      <c r="D1212" s="14" t="str">
        <f>+VLOOKUP(C1212,EstructuraCostos!$A$5:$B$146,2)</f>
        <v>Levante_y_Ceba</v>
      </c>
      <c r="E1212" s="21">
        <f t="shared" si="83"/>
        <v>10500</v>
      </c>
      <c r="F1212" s="17" t="str">
        <f>+IF(C1212&gt;2,VLOOKUP(C1212,EstructuraCostos!$A$65:$B$170,2),VLOOKUP(E1212,EstructuraCostos!$A$5:$B$60,2))</f>
        <v>Movimiento_de_Ganado1</v>
      </c>
      <c r="G1212" s="17" t="str">
        <f>+VLOOKUP(B1212,EstructuraCostos!$B$5:$C$146,2)</f>
        <v>Manejo de Ganados</v>
      </c>
      <c r="H1212" s="58">
        <v>43596</v>
      </c>
      <c r="I1212" s="17">
        <f t="shared" si="85"/>
        <v>19</v>
      </c>
      <c r="J1212" s="45" t="s">
        <v>749</v>
      </c>
      <c r="K1212" s="294">
        <v>1097726367</v>
      </c>
      <c r="L1212" s="52">
        <v>1</v>
      </c>
      <c r="M1212" s="46">
        <v>34000</v>
      </c>
      <c r="N1212" s="48">
        <f t="shared" si="86"/>
        <v>34000</v>
      </c>
      <c r="O1212" s="45" t="s">
        <v>688</v>
      </c>
      <c r="P1212" s="45" t="s">
        <v>125</v>
      </c>
    </row>
    <row r="1213" spans="1:18">
      <c r="A1213" s="17">
        <v>65</v>
      </c>
      <c r="B1213" s="135">
        <v>50103</v>
      </c>
      <c r="C1213" s="17">
        <f t="shared" si="84"/>
        <v>5</v>
      </c>
      <c r="D1213" s="14" t="str">
        <f>+VLOOKUP(C1213,EstructuraCostos!$A$5:$B$146,2)</f>
        <v>Generales</v>
      </c>
      <c r="E1213" s="21">
        <f t="shared" si="83"/>
        <v>50103</v>
      </c>
      <c r="F1213" s="17" t="str">
        <f>+IF(C1213&gt;2,VLOOKUP(C1213,EstructuraCostos!$A$65:$B$170,2),VLOOKUP(E1213,EstructuraCostos!$A$5:$B$60,2))</f>
        <v>Generales</v>
      </c>
      <c r="G1213" s="17" t="str">
        <f>+VLOOKUP(B1213,EstructuraCostos!$B$5:$C$146,2)</f>
        <v xml:space="preserve">Mantenimiento Cercos </v>
      </c>
      <c r="H1213" s="58">
        <v>43596</v>
      </c>
      <c r="I1213" s="17">
        <f t="shared" si="85"/>
        <v>19</v>
      </c>
      <c r="J1213" s="45" t="s">
        <v>791</v>
      </c>
      <c r="K1213" s="143">
        <v>78730185</v>
      </c>
      <c r="L1213" s="52">
        <v>1</v>
      </c>
      <c r="M1213" s="46">
        <v>34000</v>
      </c>
      <c r="N1213" s="48">
        <f t="shared" si="86"/>
        <v>34000</v>
      </c>
      <c r="O1213" s="45" t="s">
        <v>671</v>
      </c>
    </row>
    <row r="1214" spans="1:18">
      <c r="A1214" s="17">
        <v>66</v>
      </c>
      <c r="B1214" s="135">
        <v>90102</v>
      </c>
      <c r="C1214" s="17">
        <f t="shared" si="84"/>
        <v>9</v>
      </c>
      <c r="D1214" s="14" t="str">
        <f>+VLOOKUP(C1214,EstructuraCostos!$A$5:$B$146,2)</f>
        <v>Hacienda</v>
      </c>
      <c r="E1214" s="21">
        <f t="shared" si="83"/>
        <v>90102</v>
      </c>
      <c r="F1214" s="17" t="str">
        <f>+IF(C1214&gt;2,VLOOKUP(C1214,EstructuraCostos!$A$65:$B$170,2),VLOOKUP(E1214,EstructuraCostos!$A$5:$B$60,2))</f>
        <v>Hacienda</v>
      </c>
      <c r="G1214" s="17" t="str">
        <f>+VLOOKUP(B1214,EstructuraCostos!$B$5:$C$146,2)</f>
        <v>Mantenimiento</v>
      </c>
      <c r="H1214" s="58">
        <v>43596</v>
      </c>
      <c r="I1214" s="17">
        <f t="shared" si="85"/>
        <v>19</v>
      </c>
      <c r="J1214" s="1" t="s">
        <v>1064</v>
      </c>
      <c r="K1214" s="143">
        <v>1003290526</v>
      </c>
      <c r="L1214" s="52">
        <v>1</v>
      </c>
      <c r="M1214" s="46">
        <v>34000</v>
      </c>
      <c r="N1214" s="48">
        <f t="shared" si="86"/>
        <v>34000</v>
      </c>
      <c r="O1214" s="45" t="s">
        <v>1152</v>
      </c>
      <c r="P1214" s="45" t="s">
        <v>147</v>
      </c>
    </row>
    <row r="1215" spans="1:18">
      <c r="A1215" s="17">
        <v>67</v>
      </c>
      <c r="C1215" s="17"/>
      <c r="F1215" s="17"/>
      <c r="G1215" s="17"/>
      <c r="H1215" s="58">
        <v>43596</v>
      </c>
      <c r="I1215" s="17">
        <f t="shared" si="85"/>
        <v>19</v>
      </c>
      <c r="J1215" s="1" t="s">
        <v>287</v>
      </c>
      <c r="K1215" s="143"/>
      <c r="M1215" s="186" t="s">
        <v>276</v>
      </c>
      <c r="N1215" s="48"/>
      <c r="P1215" s="45" t="s">
        <v>170</v>
      </c>
    </row>
    <row r="1216" spans="1:18">
      <c r="A1216" s="17">
        <v>68</v>
      </c>
      <c r="C1216" s="17"/>
      <c r="F1216" s="17"/>
      <c r="G1216" s="17"/>
      <c r="H1216" s="58">
        <v>43596</v>
      </c>
      <c r="I1216" s="17">
        <f>+WEEKNUM(H1216,2)</f>
        <v>19</v>
      </c>
      <c r="J1216" s="1" t="s">
        <v>287</v>
      </c>
      <c r="K1216" s="143"/>
      <c r="L1216" s="52">
        <v>300</v>
      </c>
      <c r="M1216" s="186">
        <v>600</v>
      </c>
      <c r="N1216" s="48">
        <f t="shared" si="86"/>
        <v>180000</v>
      </c>
      <c r="O1216" s="45" t="s">
        <v>1244</v>
      </c>
      <c r="P1216" s="45" t="s">
        <v>1173</v>
      </c>
    </row>
    <row r="1217" spans="1:18">
      <c r="A1217" s="17">
        <v>69</v>
      </c>
      <c r="C1217" s="17">
        <f t="shared" si="84"/>
        <v>0</v>
      </c>
      <c r="D1217" s="14" t="e">
        <f>+VLOOKUP(C1217,EstructuraCostos!$A$5:$B$146,2)</f>
        <v>#N/A</v>
      </c>
      <c r="E1217" s="21">
        <f t="shared" si="83"/>
        <v>0</v>
      </c>
      <c r="F1217" s="17" t="e">
        <f>+IF(C1217&gt;2,VLOOKUP(C1217,EstructuraCostos!$A$65:$B$170,2),VLOOKUP(E1217,EstructuraCostos!$A$5:$B$60,2))</f>
        <v>#N/A</v>
      </c>
      <c r="G1217" s="17" t="e">
        <f>+VLOOKUP(B1217,EstructuraCostos!$B$5:$C$146,2)</f>
        <v>#N/A</v>
      </c>
      <c r="H1217" s="58">
        <v>43596</v>
      </c>
      <c r="I1217" s="17">
        <f t="shared" si="85"/>
        <v>19</v>
      </c>
      <c r="J1217" s="45" t="s">
        <v>260</v>
      </c>
      <c r="K1217" s="83"/>
      <c r="M1217" s="186" t="s">
        <v>261</v>
      </c>
      <c r="N1217" s="48"/>
      <c r="O1217" s="45" t="s">
        <v>176</v>
      </c>
      <c r="P1217" s="45" t="s">
        <v>1203</v>
      </c>
      <c r="Q1217" s="1" t="s">
        <v>130</v>
      </c>
      <c r="R1217" s="137" t="s">
        <v>131</v>
      </c>
    </row>
    <row r="1218" spans="1:18">
      <c r="A1218" s="17">
        <v>70</v>
      </c>
      <c r="C1218" s="17">
        <f t="shared" si="84"/>
        <v>0</v>
      </c>
      <c r="D1218" s="14" t="e">
        <f>+VLOOKUP(C1218,EstructuraCostos!$A$5:$B$146,2)</f>
        <v>#N/A</v>
      </c>
      <c r="E1218" s="21">
        <f t="shared" si="83"/>
        <v>0</v>
      </c>
      <c r="F1218" s="17" t="e">
        <f>+IF(C1218&gt;2,VLOOKUP(C1218,EstructuraCostos!$A$65:$B$170,2),VLOOKUP(E1218,EstructuraCostos!$A$5:$B$60,2))</f>
        <v>#N/A</v>
      </c>
      <c r="G1218" s="17" t="e">
        <f>+VLOOKUP(B1218,EstructuraCostos!$B$5:$C$146,2)</f>
        <v>#N/A</v>
      </c>
      <c r="H1218" s="58">
        <v>43596</v>
      </c>
      <c r="I1218" s="17">
        <f t="shared" si="85"/>
        <v>19</v>
      </c>
      <c r="J1218" s="45" t="s">
        <v>260</v>
      </c>
      <c r="M1218" s="186" t="s">
        <v>261</v>
      </c>
      <c r="N1218" s="48"/>
      <c r="O1218" s="45" t="s">
        <v>714</v>
      </c>
      <c r="P1218" s="45" t="s">
        <v>1170</v>
      </c>
      <c r="Q1218" s="1" t="s">
        <v>132</v>
      </c>
      <c r="R1218" s="137" t="s">
        <v>702</v>
      </c>
    </row>
    <row r="1219" spans="1:18">
      <c r="A1219" s="17">
        <v>71</v>
      </c>
      <c r="B1219" s="135">
        <v>10501</v>
      </c>
      <c r="C1219" s="17">
        <f t="shared" si="84"/>
        <v>1</v>
      </c>
      <c r="D1219" s="14" t="str">
        <f>+VLOOKUP(C1219,EstructuraCostos!$A$5:$B$146,2)</f>
        <v>Levante_y_Ceba</v>
      </c>
      <c r="E1219" s="21">
        <f t="shared" si="83"/>
        <v>10500</v>
      </c>
      <c r="F1219" s="17" t="str">
        <f>+IF(C1219&gt;2,VLOOKUP(C1219,EstructuraCostos!$A$65:$B$170,2),VLOOKUP(E1219,EstructuraCostos!$A$5:$B$60,2))</f>
        <v>Movimiento_de_Ganado1</v>
      </c>
      <c r="G1219" s="17" t="str">
        <f>+VLOOKUP(B1219,EstructuraCostos!$B$5:$C$146,2)</f>
        <v>Manejo de Ganados</v>
      </c>
      <c r="H1219" s="58">
        <v>43597</v>
      </c>
      <c r="I1219" s="17">
        <f t="shared" si="85"/>
        <v>19</v>
      </c>
      <c r="J1219" s="45" t="s">
        <v>417</v>
      </c>
      <c r="K1219" s="143">
        <v>1097720182</v>
      </c>
      <c r="L1219" s="52">
        <v>0.5</v>
      </c>
      <c r="M1219" s="46">
        <v>36000</v>
      </c>
      <c r="N1219" s="48">
        <f t="shared" si="86"/>
        <v>18000</v>
      </c>
      <c r="O1219" s="45" t="s">
        <v>125</v>
      </c>
      <c r="P1219" s="45" t="s">
        <v>128</v>
      </c>
    </row>
    <row r="1220" spans="1:18">
      <c r="A1220" s="17">
        <v>72</v>
      </c>
      <c r="B1220" s="135">
        <v>10501</v>
      </c>
      <c r="C1220" s="17">
        <f t="shared" si="84"/>
        <v>1</v>
      </c>
      <c r="D1220" s="14" t="str">
        <f>+VLOOKUP(C1220,EstructuraCostos!$A$5:$B$146,2)</f>
        <v>Levante_y_Ceba</v>
      </c>
      <c r="E1220" s="21">
        <f t="shared" si="83"/>
        <v>10500</v>
      </c>
      <c r="F1220" s="17" t="str">
        <f>+IF(C1220&gt;2,VLOOKUP(C1220,EstructuraCostos!$A$65:$B$170,2),VLOOKUP(E1220,EstructuraCostos!$A$5:$B$60,2))</f>
        <v>Movimiento_de_Ganado1</v>
      </c>
      <c r="G1220" s="17" t="str">
        <f>+VLOOKUP(B1220,EstructuraCostos!$B$5:$C$146,2)</f>
        <v>Manejo de Ganados</v>
      </c>
      <c r="H1220" s="58">
        <v>43597</v>
      </c>
      <c r="I1220" s="17">
        <f t="shared" si="85"/>
        <v>19</v>
      </c>
      <c r="J1220" s="45" t="s">
        <v>749</v>
      </c>
      <c r="K1220" s="294">
        <v>1097726367</v>
      </c>
      <c r="L1220" s="52">
        <v>0.5</v>
      </c>
      <c r="M1220" s="46">
        <v>36000</v>
      </c>
      <c r="N1220" s="48">
        <f t="shared" si="86"/>
        <v>18000</v>
      </c>
      <c r="O1220" s="45" t="s">
        <v>1204</v>
      </c>
      <c r="P1220" s="45" t="s">
        <v>128</v>
      </c>
    </row>
    <row r="1221" spans="1:18">
      <c r="A1221" s="17">
        <v>1</v>
      </c>
      <c r="B1221" s="135">
        <v>10101</v>
      </c>
      <c r="C1221" s="17">
        <f t="shared" si="84"/>
        <v>1</v>
      </c>
      <c r="D1221" s="14" t="str">
        <f>+VLOOKUP(C1221,EstructuraCostos!$A$5:$B$146,2)</f>
        <v>Levante_y_Ceba</v>
      </c>
      <c r="E1221" s="21">
        <f t="shared" si="83"/>
        <v>10100</v>
      </c>
      <c r="F1221" s="17" t="str">
        <f>+IF(C1221&gt;2,VLOOKUP(C1221,EstructuraCostos!$A$65:$B$170,2),VLOOKUP(E1221,EstructuraCostos!$A$5:$B$60,2))</f>
        <v>Manejo_de_Suelos_y_ Praderas1</v>
      </c>
      <c r="G1221" s="17" t="str">
        <f>+VLOOKUP(B1221,EstructuraCostos!$B$5:$C$146,2)</f>
        <v>Fumigacion Matamalezas</v>
      </c>
      <c r="H1221" s="58">
        <v>43598</v>
      </c>
      <c r="I1221" s="17">
        <f t="shared" si="85"/>
        <v>20</v>
      </c>
      <c r="J1221" s="84" t="s">
        <v>241</v>
      </c>
      <c r="K1221" s="143">
        <v>4736932</v>
      </c>
      <c r="L1221" s="52">
        <v>1</v>
      </c>
      <c r="M1221" s="46">
        <v>34000</v>
      </c>
      <c r="N1221" s="48">
        <f t="shared" si="86"/>
        <v>34000</v>
      </c>
      <c r="O1221" s="45" t="s">
        <v>176</v>
      </c>
      <c r="P1221" s="45" t="s">
        <v>1203</v>
      </c>
      <c r="Q1221" s="1" t="s">
        <v>130</v>
      </c>
      <c r="R1221" s="137" t="s">
        <v>131</v>
      </c>
    </row>
    <row r="1222" spans="1:18">
      <c r="A1222" s="17">
        <v>2</v>
      </c>
      <c r="B1222" s="135">
        <v>10104</v>
      </c>
      <c r="C1222" s="17">
        <f t="shared" si="84"/>
        <v>1</v>
      </c>
      <c r="D1222" s="14" t="str">
        <f>+VLOOKUP(C1222,EstructuraCostos!$A$5:$B$146,2)</f>
        <v>Levante_y_Ceba</v>
      </c>
      <c r="E1222" s="21">
        <f t="shared" si="83"/>
        <v>10100</v>
      </c>
      <c r="F1222" s="17" t="str">
        <f>+IF(C1222&gt;2,VLOOKUP(C1222,EstructuraCostos!$A$65:$B$170,2),VLOOKUP(E1222,EstructuraCostos!$A$5:$B$60,2))</f>
        <v>Manejo_de_Suelos_y_ Praderas1</v>
      </c>
      <c r="G1222" s="17" t="str">
        <f>+VLOOKUP(B1222,EstructuraCostos!$B$5:$C$146,2)</f>
        <v>Fumigacion Herbicida</v>
      </c>
      <c r="H1222" s="58">
        <v>43598</v>
      </c>
      <c r="I1222" s="17">
        <f t="shared" si="85"/>
        <v>20</v>
      </c>
      <c r="J1222" s="84" t="s">
        <v>242</v>
      </c>
      <c r="K1222" s="83">
        <v>4335739</v>
      </c>
      <c r="L1222" s="52">
        <v>1</v>
      </c>
      <c r="M1222" s="46">
        <v>34000</v>
      </c>
      <c r="N1222" s="48">
        <f t="shared" si="86"/>
        <v>34000</v>
      </c>
      <c r="O1222" s="45" t="s">
        <v>194</v>
      </c>
      <c r="P1222" s="45" t="s">
        <v>1180</v>
      </c>
      <c r="Q1222" s="1" t="s">
        <v>132</v>
      </c>
      <c r="R1222" s="137" t="s">
        <v>1181</v>
      </c>
    </row>
    <row r="1223" spans="1:18">
      <c r="A1223" s="17">
        <v>3</v>
      </c>
      <c r="B1223" s="135">
        <v>10501</v>
      </c>
      <c r="C1223" s="17">
        <f t="shared" si="84"/>
        <v>1</v>
      </c>
      <c r="D1223" s="14" t="str">
        <f>+VLOOKUP(C1223,EstructuraCostos!$A$5:$B$146,2)</f>
        <v>Levante_y_Ceba</v>
      </c>
      <c r="E1223" s="21">
        <f t="shared" si="83"/>
        <v>10500</v>
      </c>
      <c r="F1223" s="17" t="str">
        <f>+IF(C1223&gt;2,VLOOKUP(C1223,EstructuraCostos!$A$65:$B$170,2),VLOOKUP(E1223,EstructuraCostos!$A$5:$B$60,2))</f>
        <v>Movimiento_de_Ganado1</v>
      </c>
      <c r="G1223" s="17" t="str">
        <f>+VLOOKUP(B1223,EstructuraCostos!$B$5:$C$146,2)</f>
        <v>Manejo de Ganados</v>
      </c>
      <c r="H1223" s="58">
        <v>43598</v>
      </c>
      <c r="I1223" s="17">
        <f t="shared" si="85"/>
        <v>20</v>
      </c>
      <c r="J1223" s="45" t="s">
        <v>245</v>
      </c>
      <c r="K1223" s="51">
        <v>1023702269</v>
      </c>
      <c r="L1223" s="52">
        <v>1</v>
      </c>
      <c r="M1223" s="46">
        <v>38000</v>
      </c>
      <c r="N1223" s="48">
        <f t="shared" si="86"/>
        <v>38000</v>
      </c>
      <c r="O1223" s="45" t="s">
        <v>126</v>
      </c>
      <c r="P1223" s="45" t="s">
        <v>128</v>
      </c>
    </row>
    <row r="1224" spans="1:18">
      <c r="A1224" s="17">
        <v>4</v>
      </c>
      <c r="B1224" s="135">
        <v>10501</v>
      </c>
      <c r="C1224" s="17">
        <f t="shared" si="84"/>
        <v>1</v>
      </c>
      <c r="D1224" s="14" t="str">
        <f>+VLOOKUP(C1224,EstructuraCostos!$A$5:$B$146,2)</f>
        <v>Levante_y_Ceba</v>
      </c>
      <c r="E1224" s="21">
        <f t="shared" si="83"/>
        <v>10500</v>
      </c>
      <c r="F1224" s="17" t="str">
        <f>+IF(C1224&gt;2,VLOOKUP(C1224,EstructuraCostos!$A$65:$B$170,2),VLOOKUP(E1224,EstructuraCostos!$A$5:$B$60,2))</f>
        <v>Movimiento_de_Ganado1</v>
      </c>
      <c r="G1224" s="17" t="str">
        <f>+VLOOKUP(B1224,EstructuraCostos!$B$5:$C$146,2)</f>
        <v>Manejo de Ganados</v>
      </c>
      <c r="H1224" s="58">
        <v>43598</v>
      </c>
      <c r="I1224" s="17">
        <f t="shared" si="85"/>
        <v>20</v>
      </c>
      <c r="J1224" s="45" t="s">
        <v>417</v>
      </c>
      <c r="K1224" s="143">
        <v>1097720182</v>
      </c>
      <c r="L1224" s="52">
        <v>1</v>
      </c>
      <c r="M1224" s="46">
        <v>38000</v>
      </c>
      <c r="N1224" s="48">
        <f t="shared" si="86"/>
        <v>38000</v>
      </c>
      <c r="O1224" s="45" t="s">
        <v>125</v>
      </c>
      <c r="P1224" s="45" t="s">
        <v>128</v>
      </c>
    </row>
    <row r="1225" spans="1:18">
      <c r="A1225" s="17">
        <v>5</v>
      </c>
      <c r="B1225" s="135">
        <v>10502</v>
      </c>
      <c r="C1225" s="17">
        <f t="shared" si="84"/>
        <v>1</v>
      </c>
      <c r="D1225" s="14" t="str">
        <f>+VLOOKUP(C1225,EstructuraCostos!$A$5:$B$146,2)</f>
        <v>Levante_y_Ceba</v>
      </c>
      <c r="E1225" s="21">
        <f t="shared" si="83"/>
        <v>10500</v>
      </c>
      <c r="F1225" s="17" t="str">
        <f>+IF(C1225&gt;2,VLOOKUP(C1225,EstructuraCostos!$A$65:$B$170,2),VLOOKUP(E1225,EstructuraCostos!$A$5:$B$60,2))</f>
        <v>Movimiento_de_Ganado1</v>
      </c>
      <c r="G1225" s="17" t="str">
        <f>+VLOOKUP(B1225,EstructuraCostos!$B$5:$C$146,2)</f>
        <v>Repartida pollinaza</v>
      </c>
      <c r="H1225" s="58">
        <v>43598</v>
      </c>
      <c r="I1225" s="17">
        <f t="shared" si="85"/>
        <v>20</v>
      </c>
      <c r="J1225" s="45" t="s">
        <v>749</v>
      </c>
      <c r="K1225" s="294">
        <v>1097726367</v>
      </c>
      <c r="L1225" s="52">
        <v>1</v>
      </c>
      <c r="M1225" s="46">
        <v>34000</v>
      </c>
      <c r="N1225" s="48">
        <f t="shared" si="86"/>
        <v>34000</v>
      </c>
      <c r="O1225" s="45" t="s">
        <v>688</v>
      </c>
      <c r="P1225" s="45" t="s">
        <v>14</v>
      </c>
    </row>
    <row r="1226" spans="1:18">
      <c r="A1226" s="17">
        <v>6</v>
      </c>
      <c r="B1226" s="135">
        <v>50103</v>
      </c>
      <c r="C1226" s="17">
        <f t="shared" si="84"/>
        <v>5</v>
      </c>
      <c r="D1226" s="14" t="str">
        <f>+VLOOKUP(C1226,EstructuraCostos!$A$5:$B$146,2)</f>
        <v>Generales</v>
      </c>
      <c r="E1226" s="21">
        <f t="shared" si="83"/>
        <v>50103</v>
      </c>
      <c r="F1226" s="17" t="str">
        <f>+IF(C1226&gt;2,VLOOKUP(C1226,EstructuraCostos!$A$65:$B$170,2),VLOOKUP(E1226,EstructuraCostos!$A$5:$B$60,2))</f>
        <v>Generales</v>
      </c>
      <c r="G1226" s="17" t="str">
        <f>+VLOOKUP(B1226,EstructuraCostos!$B$5:$C$146,2)</f>
        <v xml:space="preserve">Mantenimiento Cercos </v>
      </c>
      <c r="H1226" s="58">
        <v>43598</v>
      </c>
      <c r="I1226" s="17">
        <f t="shared" si="85"/>
        <v>20</v>
      </c>
      <c r="J1226" s="45" t="s">
        <v>791</v>
      </c>
      <c r="K1226" s="143">
        <v>78730185</v>
      </c>
      <c r="L1226" s="52">
        <v>1</v>
      </c>
      <c r="M1226" s="46">
        <v>34000</v>
      </c>
      <c r="N1226" s="48">
        <f t="shared" si="86"/>
        <v>34000</v>
      </c>
      <c r="O1226" s="45" t="s">
        <v>671</v>
      </c>
    </row>
    <row r="1227" spans="1:18">
      <c r="A1227" s="17">
        <v>7</v>
      </c>
      <c r="B1227" s="135">
        <v>10104</v>
      </c>
      <c r="C1227" s="17">
        <f t="shared" si="84"/>
        <v>1</v>
      </c>
      <c r="D1227" s="14" t="str">
        <f>+VLOOKUP(C1227,EstructuraCostos!$A$5:$B$146,2)</f>
        <v>Levante_y_Ceba</v>
      </c>
      <c r="E1227" s="21">
        <f t="shared" si="83"/>
        <v>10100</v>
      </c>
      <c r="F1227" s="17" t="str">
        <f>+IF(C1227&gt;2,VLOOKUP(C1227,EstructuraCostos!$A$65:$B$170,2),VLOOKUP(E1227,EstructuraCostos!$A$5:$B$60,2))</f>
        <v>Manejo_de_Suelos_y_ Praderas1</v>
      </c>
      <c r="G1227" s="17" t="str">
        <f>+VLOOKUP(B1227,EstructuraCostos!$B$5:$C$146,2)</f>
        <v>Fumigacion Herbicida</v>
      </c>
      <c r="H1227" s="58">
        <v>43598</v>
      </c>
      <c r="I1227" s="17">
        <f t="shared" si="85"/>
        <v>20</v>
      </c>
      <c r="J1227" s="1" t="s">
        <v>1064</v>
      </c>
      <c r="K1227" s="143">
        <v>1003290526</v>
      </c>
      <c r="L1227" s="52">
        <v>1</v>
      </c>
      <c r="M1227" s="46">
        <v>34000</v>
      </c>
      <c r="N1227" s="48">
        <f t="shared" si="86"/>
        <v>34000</v>
      </c>
      <c r="O1227" s="45" t="s">
        <v>194</v>
      </c>
      <c r="P1227" s="45" t="s">
        <v>1180</v>
      </c>
      <c r="Q1227" s="1" t="s">
        <v>132</v>
      </c>
      <c r="R1227" s="137" t="s">
        <v>1181</v>
      </c>
    </row>
    <row r="1228" spans="1:18">
      <c r="A1228" s="17">
        <v>8</v>
      </c>
      <c r="B1228" s="135">
        <v>90101</v>
      </c>
      <c r="C1228" s="17">
        <f t="shared" si="84"/>
        <v>9</v>
      </c>
      <c r="D1228" s="14" t="str">
        <f>+VLOOKUP(C1228,EstructuraCostos!$A$5:$B$146,2)</f>
        <v>Hacienda</v>
      </c>
      <c r="E1228" s="21">
        <f t="shared" si="83"/>
        <v>90101</v>
      </c>
      <c r="F1228" s="17" t="str">
        <f>+IF(C1228&gt;2,VLOOKUP(C1228,EstructuraCostos!$A$65:$B$170,2),VLOOKUP(E1228,EstructuraCostos!$A$5:$B$60,2))</f>
        <v>Hacienda</v>
      </c>
      <c r="G1228" s="17" t="str">
        <f>+VLOOKUP(B1228,EstructuraCostos!$B$5:$C$146,2)</f>
        <v>Salarios</v>
      </c>
      <c r="H1228" s="58">
        <v>43598</v>
      </c>
      <c r="I1228" s="17">
        <f t="shared" si="85"/>
        <v>20</v>
      </c>
      <c r="J1228" s="45" t="s">
        <v>1205</v>
      </c>
      <c r="K1228" s="51">
        <v>25022682</v>
      </c>
      <c r="L1228" s="52">
        <v>1</v>
      </c>
      <c r="M1228" s="186">
        <v>38000</v>
      </c>
      <c r="N1228" s="48">
        <f t="shared" si="86"/>
        <v>38000</v>
      </c>
      <c r="O1228" s="45" t="s">
        <v>153</v>
      </c>
      <c r="P1228" s="45" t="s">
        <v>147</v>
      </c>
    </row>
    <row r="1229" spans="1:18">
      <c r="A1229" s="17">
        <v>9</v>
      </c>
      <c r="C1229" s="17"/>
      <c r="F1229" s="17"/>
      <c r="G1229" s="17" t="e">
        <f>+VLOOKUP(B1229,EstructuraCostos!$B$5:$C$146,2)</f>
        <v>#N/A</v>
      </c>
      <c r="H1229" s="58">
        <v>43598</v>
      </c>
      <c r="I1229" s="17">
        <f>+WEEKNUM(H1229,2)</f>
        <v>20</v>
      </c>
      <c r="J1229" s="45" t="s">
        <v>287</v>
      </c>
      <c r="L1229" s="52">
        <v>700</v>
      </c>
      <c r="M1229" s="186">
        <v>600</v>
      </c>
      <c r="N1229" s="48">
        <f t="shared" si="86"/>
        <v>420000</v>
      </c>
      <c r="O1229" s="45" t="s">
        <v>1243</v>
      </c>
      <c r="P1229" s="45" t="s">
        <v>1173</v>
      </c>
    </row>
    <row r="1230" spans="1:18">
      <c r="A1230" s="17">
        <v>10</v>
      </c>
      <c r="C1230" s="17"/>
      <c r="F1230" s="17"/>
      <c r="G1230" s="17" t="e">
        <f>+VLOOKUP(B1230,EstructuraCostos!$B$5:$C$146,2)</f>
        <v>#N/A</v>
      </c>
      <c r="H1230" s="58">
        <v>43598</v>
      </c>
      <c r="I1230" s="17">
        <f>+WEEKNUM(H1230,2)</f>
        <v>20</v>
      </c>
      <c r="J1230" s="45" t="s">
        <v>287</v>
      </c>
      <c r="L1230" s="52">
        <v>350</v>
      </c>
      <c r="M1230" s="186">
        <v>600</v>
      </c>
      <c r="N1230" s="48">
        <f t="shared" si="86"/>
        <v>210000</v>
      </c>
      <c r="O1230" s="45" t="s">
        <v>1243</v>
      </c>
      <c r="P1230" s="45" t="s">
        <v>1173</v>
      </c>
    </row>
    <row r="1231" spans="1:18">
      <c r="A1231" s="17">
        <v>11</v>
      </c>
      <c r="C1231" s="17"/>
      <c r="F1231" s="17"/>
      <c r="G1231" s="17" t="e">
        <f>+VLOOKUP(B1231,EstructuraCostos!$B$5:$C$146,2)</f>
        <v>#N/A</v>
      </c>
      <c r="H1231" s="58">
        <v>43598</v>
      </c>
      <c r="I1231" s="17">
        <f>+WEEKNUM(H1231,2)</f>
        <v>20</v>
      </c>
      <c r="J1231" s="45" t="s">
        <v>287</v>
      </c>
      <c r="L1231" s="52">
        <v>500</v>
      </c>
      <c r="M1231" s="186">
        <v>450</v>
      </c>
      <c r="N1231" s="48">
        <f t="shared" si="86"/>
        <v>225000</v>
      </c>
      <c r="O1231" s="45" t="s">
        <v>1246</v>
      </c>
      <c r="P1231" s="45" t="s">
        <v>1173</v>
      </c>
    </row>
    <row r="1232" spans="1:18">
      <c r="A1232" s="17">
        <v>12</v>
      </c>
      <c r="C1232" s="17">
        <f t="shared" si="84"/>
        <v>0</v>
      </c>
      <c r="D1232" s="14" t="e">
        <f>+VLOOKUP(C1232,EstructuraCostos!$A$5:$B$146,2)</f>
        <v>#N/A</v>
      </c>
      <c r="E1232" s="21">
        <f t="shared" si="83"/>
        <v>0</v>
      </c>
      <c r="F1232" s="17" t="e">
        <f>+IF(C1232&gt;2,VLOOKUP(C1232,EstructuraCostos!$A$65:$B$170,2),VLOOKUP(E1232,EstructuraCostos!$A$5:$B$60,2))</f>
        <v>#N/A</v>
      </c>
      <c r="G1232" s="17" t="e">
        <f>+VLOOKUP(B1232,EstructuraCostos!$B$5:$C$146,2)</f>
        <v>#N/A</v>
      </c>
      <c r="H1232" s="58">
        <v>43598</v>
      </c>
      <c r="I1232" s="17">
        <f t="shared" si="85"/>
        <v>20</v>
      </c>
      <c r="J1232" s="45" t="s">
        <v>260</v>
      </c>
      <c r="K1232" s="83"/>
      <c r="M1232" s="186" t="s">
        <v>261</v>
      </c>
      <c r="N1232" s="48"/>
      <c r="O1232" s="45" t="s">
        <v>176</v>
      </c>
      <c r="P1232" s="45" t="s">
        <v>1203</v>
      </c>
      <c r="Q1232" s="1" t="s">
        <v>130</v>
      </c>
      <c r="R1232" s="137" t="s">
        <v>131</v>
      </c>
    </row>
    <row r="1233" spans="1:18">
      <c r="A1233" s="17">
        <v>13</v>
      </c>
      <c r="C1233" s="113">
        <f t="shared" si="84"/>
        <v>0</v>
      </c>
      <c r="D1233" s="14" t="e">
        <f>+VLOOKUP(C1233,EstructuraCostos!$A$5:$B$146,2)</f>
        <v>#N/A</v>
      </c>
      <c r="E1233" s="21">
        <f t="shared" si="83"/>
        <v>0</v>
      </c>
      <c r="F1233" s="17" t="e">
        <f>+IF(C1233&gt;2,VLOOKUP(C1233,EstructuraCostos!$A$65:$B$170,2),VLOOKUP(E1233,EstructuraCostos!$A$5:$B$60,2))</f>
        <v>#N/A</v>
      </c>
      <c r="G1233" s="17" t="e">
        <f>+VLOOKUP(B1233,EstructuraCostos!$B$5:$C$146,2)</f>
        <v>#N/A</v>
      </c>
      <c r="H1233" s="58">
        <v>43598</v>
      </c>
      <c r="I1233" s="206">
        <f t="shared" si="85"/>
        <v>20</v>
      </c>
      <c r="J1233" s="45" t="s">
        <v>260</v>
      </c>
      <c r="M1233" s="186" t="s">
        <v>261</v>
      </c>
      <c r="N1233" s="418"/>
      <c r="O1233" s="45" t="s">
        <v>194</v>
      </c>
      <c r="P1233" s="45" t="s">
        <v>1180</v>
      </c>
      <c r="Q1233" s="1" t="s">
        <v>132</v>
      </c>
      <c r="R1233" s="137" t="s">
        <v>1181</v>
      </c>
    </row>
    <row r="1234" spans="1:18">
      <c r="A1234" s="17">
        <v>14</v>
      </c>
      <c r="B1234" s="135">
        <v>10101</v>
      </c>
      <c r="C1234" s="17">
        <f t="shared" si="84"/>
        <v>1</v>
      </c>
      <c r="D1234" s="14" t="str">
        <f>+VLOOKUP(C1234,EstructuraCostos!$A$5:$B$146,2)</f>
        <v>Levante_y_Ceba</v>
      </c>
      <c r="E1234" s="21">
        <f t="shared" si="83"/>
        <v>10100</v>
      </c>
      <c r="F1234" s="17" t="str">
        <f>+IF(C1234&gt;2,VLOOKUP(C1234,EstructuraCostos!$A$65:$B$170,2),VLOOKUP(E1234,EstructuraCostos!$A$5:$B$60,2))</f>
        <v>Manejo_de_Suelos_y_ Praderas1</v>
      </c>
      <c r="G1234" s="17" t="str">
        <f>+VLOOKUP(B1234,EstructuraCostos!$B$5:$C$146,2)</f>
        <v>Fumigacion Matamalezas</v>
      </c>
      <c r="H1234" s="58">
        <v>43599</v>
      </c>
      <c r="I1234" s="17">
        <f t="shared" si="85"/>
        <v>20</v>
      </c>
      <c r="J1234" s="84" t="s">
        <v>241</v>
      </c>
      <c r="K1234" s="143">
        <v>4736932</v>
      </c>
      <c r="L1234" s="52">
        <v>1</v>
      </c>
      <c r="M1234" s="46">
        <v>34000</v>
      </c>
      <c r="N1234" s="48">
        <f t="shared" si="86"/>
        <v>34000</v>
      </c>
      <c r="O1234" s="45" t="s">
        <v>176</v>
      </c>
      <c r="P1234" s="45" t="s">
        <v>1203</v>
      </c>
      <c r="Q1234" s="1" t="s">
        <v>130</v>
      </c>
      <c r="R1234" s="137" t="s">
        <v>131</v>
      </c>
    </row>
    <row r="1235" spans="1:18">
      <c r="A1235" s="17">
        <v>15</v>
      </c>
      <c r="B1235" s="135">
        <v>50103</v>
      </c>
      <c r="C1235" s="17">
        <f t="shared" si="84"/>
        <v>5</v>
      </c>
      <c r="D1235" s="14" t="str">
        <f>+VLOOKUP(C1235,EstructuraCostos!$A$5:$B$146,2)</f>
        <v>Generales</v>
      </c>
      <c r="E1235" s="21">
        <f t="shared" si="83"/>
        <v>50103</v>
      </c>
      <c r="F1235" s="17" t="str">
        <f>+IF(C1235&gt;2,VLOOKUP(C1235,EstructuraCostos!$A$65:$B$170,2),VLOOKUP(E1235,EstructuraCostos!$A$5:$B$60,2))</f>
        <v>Generales</v>
      </c>
      <c r="G1235" s="17" t="str">
        <f>+VLOOKUP(B1235,EstructuraCostos!$B$5:$C$146,2)</f>
        <v xml:space="preserve">Mantenimiento Cercos </v>
      </c>
      <c r="H1235" s="58">
        <v>43599</v>
      </c>
      <c r="I1235" s="17">
        <f t="shared" si="85"/>
        <v>20</v>
      </c>
      <c r="J1235" s="84" t="s">
        <v>242</v>
      </c>
      <c r="K1235" s="83">
        <v>4335739</v>
      </c>
      <c r="L1235" s="52">
        <v>1</v>
      </c>
      <c r="M1235" s="46">
        <v>34000</v>
      </c>
      <c r="N1235" s="48">
        <f t="shared" si="86"/>
        <v>34000</v>
      </c>
      <c r="O1235" s="45" t="s">
        <v>138</v>
      </c>
      <c r="P1235" s="45" t="s">
        <v>473</v>
      </c>
      <c r="Q1235" s="1" t="s">
        <v>1218</v>
      </c>
    </row>
    <row r="1236" spans="1:18">
      <c r="A1236" s="17">
        <v>16</v>
      </c>
      <c r="B1236" s="135">
        <v>10501</v>
      </c>
      <c r="C1236" s="17">
        <f t="shared" si="84"/>
        <v>1</v>
      </c>
      <c r="D1236" s="14" t="str">
        <f>+VLOOKUP(C1236,EstructuraCostos!$A$5:$B$146,2)</f>
        <v>Levante_y_Ceba</v>
      </c>
      <c r="E1236" s="21">
        <f t="shared" si="83"/>
        <v>10500</v>
      </c>
      <c r="F1236" s="17" t="str">
        <f>+IF(C1236&gt;2,VLOOKUP(C1236,EstructuraCostos!$A$65:$B$170,2),VLOOKUP(E1236,EstructuraCostos!$A$5:$B$60,2))</f>
        <v>Movimiento_de_Ganado1</v>
      </c>
      <c r="G1236" s="17" t="str">
        <f>+VLOOKUP(B1236,EstructuraCostos!$B$5:$C$146,2)</f>
        <v>Manejo de Ganados</v>
      </c>
      <c r="H1236" s="58">
        <v>43599</v>
      </c>
      <c r="I1236" s="17">
        <f t="shared" si="85"/>
        <v>20</v>
      </c>
      <c r="J1236" s="45" t="s">
        <v>245</v>
      </c>
      <c r="K1236" s="51">
        <v>1023702269</v>
      </c>
      <c r="L1236" s="52">
        <v>1</v>
      </c>
      <c r="M1236" s="46">
        <v>38000</v>
      </c>
      <c r="N1236" s="48">
        <f t="shared" si="86"/>
        <v>38000</v>
      </c>
      <c r="O1236" s="45" t="s">
        <v>126</v>
      </c>
      <c r="P1236" s="45" t="s">
        <v>128</v>
      </c>
    </row>
    <row r="1237" spans="1:18">
      <c r="A1237" s="17">
        <v>17</v>
      </c>
      <c r="B1237" s="135">
        <v>10501</v>
      </c>
      <c r="C1237" s="17">
        <f t="shared" si="84"/>
        <v>1</v>
      </c>
      <c r="D1237" s="14" t="str">
        <f>+VLOOKUP(C1237,EstructuraCostos!$A$5:$B$146,2)</f>
        <v>Levante_y_Ceba</v>
      </c>
      <c r="E1237" s="21">
        <f t="shared" si="83"/>
        <v>10500</v>
      </c>
      <c r="F1237" s="17" t="str">
        <f>+IF(C1237&gt;2,VLOOKUP(C1237,EstructuraCostos!$A$65:$B$170,2),VLOOKUP(E1237,EstructuraCostos!$A$5:$B$60,2))</f>
        <v>Movimiento_de_Ganado1</v>
      </c>
      <c r="G1237" s="17" t="str">
        <f>+VLOOKUP(B1237,EstructuraCostos!$B$5:$C$146,2)</f>
        <v>Manejo de Ganados</v>
      </c>
      <c r="H1237" s="58">
        <v>43599</v>
      </c>
      <c r="I1237" s="17">
        <f t="shared" si="85"/>
        <v>20</v>
      </c>
      <c r="J1237" s="45" t="s">
        <v>417</v>
      </c>
      <c r="K1237" s="143">
        <v>1097720182</v>
      </c>
      <c r="L1237" s="52">
        <v>1</v>
      </c>
      <c r="M1237" s="46">
        <v>38000</v>
      </c>
      <c r="N1237" s="48">
        <f t="shared" si="86"/>
        <v>38000</v>
      </c>
      <c r="O1237" s="45" t="s">
        <v>125</v>
      </c>
      <c r="P1237" s="45" t="s">
        <v>128</v>
      </c>
    </row>
    <row r="1238" spans="1:18">
      <c r="A1238" s="17">
        <v>18</v>
      </c>
      <c r="B1238" s="135">
        <v>60104</v>
      </c>
      <c r="C1238" s="17">
        <f t="shared" si="84"/>
        <v>6</v>
      </c>
      <c r="D1238" s="14" t="str">
        <f>+VLOOKUP(C1238,EstructuraCostos!$A$5:$B$146,2)</f>
        <v>Equinos</v>
      </c>
      <c r="E1238" s="21">
        <f t="shared" si="83"/>
        <v>60104</v>
      </c>
      <c r="F1238" s="17" t="str">
        <f>+IF(C1238&gt;2,VLOOKUP(C1238,EstructuraCostos!$A$65:$B$170,2),VLOOKUP(E1238,EstructuraCostos!$A$5:$B$60,2))</f>
        <v>Equinos</v>
      </c>
      <c r="G1238" s="17" t="str">
        <f>+VLOOKUP(B1238,EstructuraCostos!$B$5:$C$146,2)</f>
        <v>Adiestramiento</v>
      </c>
      <c r="H1238" s="58">
        <v>43599</v>
      </c>
      <c r="I1238" s="17">
        <f t="shared" si="85"/>
        <v>20</v>
      </c>
      <c r="J1238" s="45" t="s">
        <v>749</v>
      </c>
      <c r="K1238" s="294">
        <v>1097726367</v>
      </c>
      <c r="L1238" s="52">
        <v>1</v>
      </c>
      <c r="M1238" s="46">
        <v>34000</v>
      </c>
      <c r="N1238" s="48">
        <f t="shared" si="86"/>
        <v>34000</v>
      </c>
      <c r="O1238" s="45" t="s">
        <v>194</v>
      </c>
      <c r="P1238" s="45" t="s">
        <v>1180</v>
      </c>
      <c r="Q1238" s="1" t="s">
        <v>132</v>
      </c>
      <c r="R1238" s="137" t="s">
        <v>1181</v>
      </c>
    </row>
    <row r="1239" spans="1:18">
      <c r="A1239" s="17">
        <v>19</v>
      </c>
      <c r="B1239" s="135">
        <v>50103</v>
      </c>
      <c r="C1239" s="17">
        <f t="shared" si="84"/>
        <v>5</v>
      </c>
      <c r="D1239" s="14" t="str">
        <f>+VLOOKUP(C1239,EstructuraCostos!$A$5:$B$146,2)</f>
        <v>Generales</v>
      </c>
      <c r="E1239" s="21">
        <f t="shared" si="83"/>
        <v>50103</v>
      </c>
      <c r="F1239" s="17" t="str">
        <f>+IF(C1239&gt;2,VLOOKUP(C1239,EstructuraCostos!$A$65:$B$170,2),VLOOKUP(E1239,EstructuraCostos!$A$5:$B$60,2))</f>
        <v>Generales</v>
      </c>
      <c r="G1239" s="17" t="str">
        <f>+VLOOKUP(B1239,EstructuraCostos!$B$5:$C$146,2)</f>
        <v xml:space="preserve">Mantenimiento Cercos </v>
      </c>
      <c r="H1239" s="58">
        <v>43599</v>
      </c>
      <c r="I1239" s="17">
        <f t="shared" si="85"/>
        <v>20</v>
      </c>
      <c r="J1239" s="45" t="s">
        <v>791</v>
      </c>
      <c r="K1239" s="143">
        <v>78730185</v>
      </c>
      <c r="L1239" s="52">
        <v>1</v>
      </c>
      <c r="M1239" s="46">
        <v>34000</v>
      </c>
      <c r="N1239" s="48">
        <f t="shared" si="86"/>
        <v>34000</v>
      </c>
      <c r="O1239" s="45" t="s">
        <v>671</v>
      </c>
    </row>
    <row r="1240" spans="1:18">
      <c r="A1240" s="17">
        <v>20</v>
      </c>
      <c r="B1240" s="135">
        <v>50103</v>
      </c>
      <c r="C1240" s="17">
        <f t="shared" si="84"/>
        <v>5</v>
      </c>
      <c r="D1240" s="14" t="str">
        <f>+VLOOKUP(C1240,EstructuraCostos!$A$5:$B$146,2)</f>
        <v>Generales</v>
      </c>
      <c r="E1240" s="21">
        <f t="shared" si="83"/>
        <v>50103</v>
      </c>
      <c r="F1240" s="17" t="str">
        <f>+IF(C1240&gt;2,VLOOKUP(C1240,EstructuraCostos!$A$65:$B$170,2),VLOOKUP(E1240,EstructuraCostos!$A$5:$B$60,2))</f>
        <v>Generales</v>
      </c>
      <c r="G1240" s="17" t="str">
        <f>+VLOOKUP(B1240,EstructuraCostos!$B$5:$C$146,2)</f>
        <v xml:space="preserve">Mantenimiento Cercos </v>
      </c>
      <c r="H1240" s="58">
        <v>43599</v>
      </c>
      <c r="I1240" s="17">
        <f t="shared" si="85"/>
        <v>20</v>
      </c>
      <c r="J1240" s="1" t="s">
        <v>1064</v>
      </c>
      <c r="K1240" s="143">
        <v>1003290526</v>
      </c>
      <c r="L1240" s="52">
        <v>1</v>
      </c>
      <c r="M1240" s="46">
        <v>34000</v>
      </c>
      <c r="N1240" s="48">
        <f t="shared" si="86"/>
        <v>34000</v>
      </c>
      <c r="O1240" s="45" t="s">
        <v>138</v>
      </c>
      <c r="P1240" s="45" t="s">
        <v>473</v>
      </c>
      <c r="Q1240" s="1" t="s">
        <v>1218</v>
      </c>
    </row>
    <row r="1241" spans="1:18">
      <c r="A1241" s="17">
        <v>21</v>
      </c>
      <c r="B1241" s="135">
        <v>90101</v>
      </c>
      <c r="C1241" s="17">
        <f t="shared" si="84"/>
        <v>9</v>
      </c>
      <c r="D1241" s="14" t="str">
        <f>+VLOOKUP(C1241,EstructuraCostos!$A$5:$B$146,2)</f>
        <v>Hacienda</v>
      </c>
      <c r="E1241" s="21">
        <f t="shared" si="83"/>
        <v>90101</v>
      </c>
      <c r="F1241" s="17" t="str">
        <f>+IF(C1241&gt;2,VLOOKUP(C1241,EstructuraCostos!$A$65:$B$170,2),VLOOKUP(E1241,EstructuraCostos!$A$5:$B$60,2))</f>
        <v>Hacienda</v>
      </c>
      <c r="G1241" s="17" t="str">
        <f>+VLOOKUP(B1241,EstructuraCostos!$B$5:$C$146,2)</f>
        <v>Salarios</v>
      </c>
      <c r="H1241" s="58">
        <v>43599</v>
      </c>
      <c r="I1241" s="17">
        <f t="shared" si="85"/>
        <v>20</v>
      </c>
      <c r="J1241" s="45" t="s">
        <v>1205</v>
      </c>
      <c r="K1241" s="51">
        <v>25022682</v>
      </c>
      <c r="L1241" s="52">
        <v>1</v>
      </c>
      <c r="M1241" s="186">
        <v>48000</v>
      </c>
      <c r="N1241" s="48">
        <f t="shared" si="86"/>
        <v>48000</v>
      </c>
      <c r="O1241" s="45" t="s">
        <v>153</v>
      </c>
      <c r="P1241" s="45" t="s">
        <v>147</v>
      </c>
    </row>
    <row r="1242" spans="1:18">
      <c r="A1242" s="17">
        <v>22</v>
      </c>
      <c r="C1242" s="17"/>
      <c r="F1242" s="17"/>
      <c r="G1242" s="17" t="e">
        <f>+VLOOKUP(B1242,EstructuraCostos!$B$5:$C$146,2)</f>
        <v>#N/A</v>
      </c>
      <c r="H1242" s="58">
        <v>43599</v>
      </c>
      <c r="I1242" s="17">
        <f t="shared" si="85"/>
        <v>20</v>
      </c>
      <c r="J1242" s="45" t="s">
        <v>435</v>
      </c>
      <c r="L1242" s="52">
        <v>5</v>
      </c>
      <c r="M1242" s="186" t="s">
        <v>124</v>
      </c>
      <c r="N1242" s="48"/>
      <c r="P1242" s="45" t="s">
        <v>1219</v>
      </c>
    </row>
    <row r="1243" spans="1:18">
      <c r="A1243" s="17">
        <v>23</v>
      </c>
      <c r="C1243" s="17"/>
      <c r="F1243" s="17"/>
      <c r="G1243" s="17" t="e">
        <f>+VLOOKUP(B1243,EstructuraCostos!$B$5:$C$146,2)</f>
        <v>#N/A</v>
      </c>
      <c r="H1243" s="58">
        <v>43599</v>
      </c>
      <c r="I1243" s="17">
        <f t="shared" si="85"/>
        <v>20</v>
      </c>
      <c r="J1243" s="45" t="s">
        <v>434</v>
      </c>
      <c r="L1243" s="52">
        <v>645</v>
      </c>
      <c r="M1243" s="186">
        <v>600</v>
      </c>
      <c r="N1243" s="48">
        <f t="shared" si="86"/>
        <v>387000</v>
      </c>
      <c r="O1243" s="45" t="s">
        <v>1247</v>
      </c>
      <c r="P1243" s="45" t="s">
        <v>1173</v>
      </c>
    </row>
    <row r="1244" spans="1:18">
      <c r="A1244" s="17">
        <v>24</v>
      </c>
      <c r="C1244" s="17"/>
      <c r="F1244" s="17"/>
      <c r="G1244" s="17" t="e">
        <f>+VLOOKUP(B1244,EstructuraCostos!$B$5:$C$146,2)</f>
        <v>#N/A</v>
      </c>
      <c r="H1244" s="58">
        <v>43599</v>
      </c>
      <c r="I1244" s="17">
        <f>+WEEKNUM(H1244,2)</f>
        <v>20</v>
      </c>
      <c r="J1244" s="45" t="s">
        <v>434</v>
      </c>
      <c r="L1244" s="52">
        <v>700</v>
      </c>
      <c r="M1244" s="186">
        <v>600</v>
      </c>
      <c r="N1244" s="48">
        <f t="shared" si="86"/>
        <v>420000</v>
      </c>
      <c r="O1244" s="45" t="s">
        <v>1174</v>
      </c>
      <c r="P1244" s="45" t="s">
        <v>1173</v>
      </c>
    </row>
    <row r="1245" spans="1:18">
      <c r="A1245" s="17">
        <v>25</v>
      </c>
      <c r="C1245" s="17">
        <f t="shared" si="84"/>
        <v>0</v>
      </c>
      <c r="D1245" s="14" t="e">
        <f>+VLOOKUP(C1245,EstructuraCostos!$A$5:$B$146,2)</f>
        <v>#N/A</v>
      </c>
      <c r="E1245" s="21">
        <f t="shared" si="83"/>
        <v>0</v>
      </c>
      <c r="F1245" s="17" t="e">
        <f>+IF(C1245&gt;2,VLOOKUP(C1245,EstructuraCostos!$A$65:$B$170,2),VLOOKUP(E1245,EstructuraCostos!$A$5:$B$60,2))</f>
        <v>#N/A</v>
      </c>
      <c r="G1245" s="17" t="e">
        <f>+VLOOKUP(B1245,EstructuraCostos!$B$5:$C$146,2)</f>
        <v>#N/A</v>
      </c>
      <c r="H1245" s="58">
        <v>43599</v>
      </c>
      <c r="I1245" s="17">
        <f t="shared" si="85"/>
        <v>20</v>
      </c>
      <c r="J1245" s="45" t="s">
        <v>260</v>
      </c>
      <c r="K1245" s="83"/>
      <c r="M1245" s="186" t="s">
        <v>261</v>
      </c>
      <c r="N1245" s="48"/>
      <c r="O1245" s="45" t="s">
        <v>176</v>
      </c>
      <c r="P1245" s="45" t="s">
        <v>1203</v>
      </c>
      <c r="Q1245" s="1" t="s">
        <v>130</v>
      </c>
      <c r="R1245" s="137" t="s">
        <v>131</v>
      </c>
    </row>
    <row r="1246" spans="1:18">
      <c r="A1246" s="17">
        <v>26</v>
      </c>
      <c r="B1246" s="135">
        <v>10101</v>
      </c>
      <c r="C1246" s="17">
        <f t="shared" si="84"/>
        <v>1</v>
      </c>
      <c r="D1246" s="14" t="str">
        <f>+VLOOKUP(C1246,EstructuraCostos!$A$5:$B$146,2)</f>
        <v>Levante_y_Ceba</v>
      </c>
      <c r="E1246" s="21">
        <f t="shared" si="83"/>
        <v>10100</v>
      </c>
      <c r="F1246" s="17" t="str">
        <f>+IF(C1246&gt;2,VLOOKUP(C1246,EstructuraCostos!$A$65:$B$170,2),VLOOKUP(E1246,EstructuraCostos!$A$5:$B$60,2))</f>
        <v>Manejo_de_Suelos_y_ Praderas1</v>
      </c>
      <c r="G1246" s="17" t="str">
        <f>+VLOOKUP(B1246,EstructuraCostos!$B$5:$C$146,2)</f>
        <v>Fumigacion Matamalezas</v>
      </c>
      <c r="H1246" s="58">
        <v>43600</v>
      </c>
      <c r="I1246" s="17">
        <f t="shared" si="85"/>
        <v>20</v>
      </c>
      <c r="J1246" s="84" t="s">
        <v>241</v>
      </c>
      <c r="K1246" s="143">
        <v>4736932</v>
      </c>
      <c r="L1246" s="52">
        <v>1</v>
      </c>
      <c r="M1246" s="46">
        <v>34000</v>
      </c>
      <c r="N1246" s="48">
        <f t="shared" si="86"/>
        <v>34000</v>
      </c>
      <c r="O1246" s="45" t="s">
        <v>176</v>
      </c>
      <c r="P1246" s="45" t="s">
        <v>1203</v>
      </c>
      <c r="Q1246" s="1" t="s">
        <v>130</v>
      </c>
      <c r="R1246" s="137" t="s">
        <v>131</v>
      </c>
    </row>
    <row r="1247" spans="1:18">
      <c r="A1247" s="17">
        <v>27</v>
      </c>
      <c r="B1247" s="135">
        <v>10101</v>
      </c>
      <c r="C1247" s="17">
        <f t="shared" si="84"/>
        <v>1</v>
      </c>
      <c r="D1247" s="14" t="str">
        <f>+VLOOKUP(C1247,EstructuraCostos!$A$5:$B$146,2)</f>
        <v>Levante_y_Ceba</v>
      </c>
      <c r="E1247" s="21">
        <f t="shared" si="83"/>
        <v>10100</v>
      </c>
      <c r="F1247" s="17" t="str">
        <f>+IF(C1247&gt;2,VLOOKUP(C1247,EstructuraCostos!$A$65:$B$170,2),VLOOKUP(E1247,EstructuraCostos!$A$5:$B$60,2))</f>
        <v>Manejo_de_Suelos_y_ Praderas1</v>
      </c>
      <c r="G1247" s="17" t="str">
        <f>+VLOOKUP(B1247,EstructuraCostos!$B$5:$C$146,2)</f>
        <v>Fumigacion Matamalezas</v>
      </c>
      <c r="H1247" s="58">
        <v>43600</v>
      </c>
      <c r="I1247" s="17">
        <f t="shared" si="85"/>
        <v>20</v>
      </c>
      <c r="J1247" s="84" t="s">
        <v>242</v>
      </c>
      <c r="K1247" s="83">
        <v>4335739</v>
      </c>
      <c r="L1247" s="52">
        <v>1</v>
      </c>
      <c r="M1247" s="46">
        <v>34000</v>
      </c>
      <c r="N1247" s="48">
        <f t="shared" si="86"/>
        <v>34000</v>
      </c>
      <c r="O1247" s="45" t="s">
        <v>176</v>
      </c>
      <c r="P1247" s="45" t="s">
        <v>451</v>
      </c>
      <c r="Q1247" s="1" t="s">
        <v>132</v>
      </c>
      <c r="R1247" s="137" t="s">
        <v>1220</v>
      </c>
    </row>
    <row r="1248" spans="1:18">
      <c r="A1248" s="17">
        <v>28</v>
      </c>
      <c r="B1248" s="135">
        <v>10501</v>
      </c>
      <c r="C1248" s="17">
        <f t="shared" si="84"/>
        <v>1</v>
      </c>
      <c r="D1248" s="14" t="str">
        <f>+VLOOKUP(C1248,EstructuraCostos!$A$5:$B$146,2)</f>
        <v>Levante_y_Ceba</v>
      </c>
      <c r="E1248" s="21">
        <f t="shared" si="83"/>
        <v>10500</v>
      </c>
      <c r="F1248" s="17" t="str">
        <f>+IF(C1248&gt;2,VLOOKUP(C1248,EstructuraCostos!$A$65:$B$170,2),VLOOKUP(E1248,EstructuraCostos!$A$5:$B$60,2))</f>
        <v>Movimiento_de_Ganado1</v>
      </c>
      <c r="G1248" s="17" t="str">
        <f>+VLOOKUP(B1248,EstructuraCostos!$B$5:$C$146,2)</f>
        <v>Manejo de Ganados</v>
      </c>
      <c r="H1248" s="58">
        <v>43600</v>
      </c>
      <c r="I1248" s="17">
        <f t="shared" si="85"/>
        <v>20</v>
      </c>
      <c r="J1248" s="45" t="s">
        <v>245</v>
      </c>
      <c r="K1248" s="51">
        <v>1023702269</v>
      </c>
      <c r="L1248" s="52">
        <v>1</v>
      </c>
      <c r="M1248" s="46">
        <v>38000</v>
      </c>
      <c r="N1248" s="48">
        <f t="shared" si="86"/>
        <v>38000</v>
      </c>
      <c r="O1248" s="45" t="s">
        <v>126</v>
      </c>
      <c r="P1248" s="45" t="s">
        <v>128</v>
      </c>
    </row>
    <row r="1249" spans="1:18">
      <c r="A1249" s="17">
        <v>29</v>
      </c>
      <c r="B1249" s="135">
        <v>101501</v>
      </c>
      <c r="C1249" s="17">
        <f t="shared" si="84"/>
        <v>10</v>
      </c>
      <c r="D1249" s="14" t="str">
        <f>+VLOOKUP(C1249,EstructuraCostos!$A$5:$B$146,2)</f>
        <v>Hacienda</v>
      </c>
      <c r="E1249" s="21">
        <f t="shared" si="83"/>
        <v>101501</v>
      </c>
      <c r="F1249" s="17" t="str">
        <f>+IF(C1249&gt;2,VLOOKUP(C1249,EstructuraCostos!$A$65:$B$170,2),VLOOKUP(E1249,EstructuraCostos!$A$5:$B$60,2))</f>
        <v>Hacienda</v>
      </c>
      <c r="G1249" s="17" t="str">
        <f>+VLOOKUP(B1249,EstructuraCostos!$B$5:$C$146,2)</f>
        <v>Mejoras</v>
      </c>
      <c r="H1249" s="58">
        <v>43600</v>
      </c>
      <c r="I1249" s="17">
        <f t="shared" si="85"/>
        <v>20</v>
      </c>
      <c r="J1249" s="45" t="s">
        <v>417</v>
      </c>
      <c r="K1249" s="143">
        <v>1097720182</v>
      </c>
      <c r="L1249" s="52">
        <v>1</v>
      </c>
      <c r="M1249" s="46">
        <v>38000</v>
      </c>
      <c r="N1249" s="48">
        <f t="shared" si="86"/>
        <v>38000</v>
      </c>
      <c r="O1249" s="45" t="s">
        <v>125</v>
      </c>
      <c r="P1249" s="45" t="s">
        <v>128</v>
      </c>
    </row>
    <row r="1250" spans="1:18">
      <c r="A1250" s="17">
        <v>30</v>
      </c>
      <c r="B1250" s="135">
        <v>10502</v>
      </c>
      <c r="C1250" s="17">
        <f t="shared" si="84"/>
        <v>1</v>
      </c>
      <c r="D1250" s="14" t="str">
        <f>+VLOOKUP(C1250,EstructuraCostos!$A$5:$B$146,2)</f>
        <v>Levante_y_Ceba</v>
      </c>
      <c r="E1250" s="21">
        <f t="shared" si="83"/>
        <v>10500</v>
      </c>
      <c r="F1250" s="17" t="str">
        <f>+IF(C1250&gt;2,VLOOKUP(C1250,EstructuraCostos!$A$65:$B$170,2),VLOOKUP(E1250,EstructuraCostos!$A$5:$B$60,2))</f>
        <v>Movimiento_de_Ganado1</v>
      </c>
      <c r="G1250" s="17" t="str">
        <f>+VLOOKUP(B1250,EstructuraCostos!$B$5:$C$146,2)</f>
        <v>Repartida pollinaza</v>
      </c>
      <c r="H1250" s="58">
        <v>43600</v>
      </c>
      <c r="I1250" s="17">
        <f t="shared" si="85"/>
        <v>20</v>
      </c>
      <c r="J1250" s="45" t="s">
        <v>749</v>
      </c>
      <c r="K1250" s="294">
        <v>1097726367</v>
      </c>
      <c r="L1250" s="52">
        <v>1</v>
      </c>
      <c r="M1250" s="46">
        <v>34000</v>
      </c>
      <c r="N1250" s="48">
        <f t="shared" si="86"/>
        <v>34000</v>
      </c>
      <c r="O1250" s="45" t="s">
        <v>688</v>
      </c>
      <c r="P1250" s="45" t="s">
        <v>14</v>
      </c>
    </row>
    <row r="1251" spans="1:18">
      <c r="A1251" s="17">
        <v>31</v>
      </c>
      <c r="B1251" s="135">
        <v>50103</v>
      </c>
      <c r="C1251" s="17">
        <f t="shared" si="84"/>
        <v>5</v>
      </c>
      <c r="D1251" s="14" t="str">
        <f>+VLOOKUP(C1251,EstructuraCostos!$A$5:$B$146,2)</f>
        <v>Generales</v>
      </c>
      <c r="E1251" s="21">
        <f t="shared" si="83"/>
        <v>50103</v>
      </c>
      <c r="F1251" s="17" t="str">
        <f>+IF(C1251&gt;2,VLOOKUP(C1251,EstructuraCostos!$A$65:$B$170,2),VLOOKUP(E1251,EstructuraCostos!$A$5:$B$60,2))</f>
        <v>Generales</v>
      </c>
      <c r="G1251" s="17" t="str">
        <f>+VLOOKUP(B1251,EstructuraCostos!$B$5:$C$146,2)</f>
        <v xml:space="preserve">Mantenimiento Cercos </v>
      </c>
      <c r="H1251" s="58">
        <v>43600</v>
      </c>
      <c r="I1251" s="17">
        <f t="shared" si="85"/>
        <v>20</v>
      </c>
      <c r="J1251" s="45" t="s">
        <v>791</v>
      </c>
      <c r="K1251" s="143">
        <v>78730185</v>
      </c>
      <c r="L1251" s="52">
        <v>1</v>
      </c>
      <c r="M1251" s="46">
        <v>34000</v>
      </c>
      <c r="N1251" s="48">
        <f t="shared" si="86"/>
        <v>34000</v>
      </c>
      <c r="O1251" s="45" t="s">
        <v>138</v>
      </c>
      <c r="P1251" s="45" t="s">
        <v>1221</v>
      </c>
    </row>
    <row r="1252" spans="1:18">
      <c r="A1252" s="17">
        <v>32</v>
      </c>
      <c r="B1252" s="135">
        <v>10101</v>
      </c>
      <c r="C1252" s="17">
        <f t="shared" si="84"/>
        <v>1</v>
      </c>
      <c r="D1252" s="14" t="str">
        <f>+VLOOKUP(C1252,EstructuraCostos!$A$5:$B$146,2)</f>
        <v>Levante_y_Ceba</v>
      </c>
      <c r="E1252" s="21">
        <f t="shared" si="83"/>
        <v>10100</v>
      </c>
      <c r="F1252" s="17" t="str">
        <f>+IF(C1252&gt;2,VLOOKUP(C1252,EstructuraCostos!$A$65:$B$170,2),VLOOKUP(E1252,EstructuraCostos!$A$5:$B$60,2))</f>
        <v>Manejo_de_Suelos_y_ Praderas1</v>
      </c>
      <c r="G1252" s="17" t="str">
        <f>+VLOOKUP(B1252,EstructuraCostos!$B$5:$C$146,2)</f>
        <v>Fumigacion Matamalezas</v>
      </c>
      <c r="H1252" s="58">
        <v>43600</v>
      </c>
      <c r="I1252" s="17">
        <f t="shared" si="85"/>
        <v>20</v>
      </c>
      <c r="J1252" s="1" t="s">
        <v>1064</v>
      </c>
      <c r="K1252" s="143">
        <v>1003290526</v>
      </c>
      <c r="L1252" s="52">
        <v>1</v>
      </c>
      <c r="M1252" s="46">
        <v>34000</v>
      </c>
      <c r="N1252" s="48">
        <f t="shared" si="86"/>
        <v>34000</v>
      </c>
      <c r="O1252" s="45" t="s">
        <v>176</v>
      </c>
      <c r="P1252" s="45" t="s">
        <v>451</v>
      </c>
      <c r="Q1252" s="1" t="s">
        <v>132</v>
      </c>
      <c r="R1252" s="137" t="s">
        <v>1220</v>
      </c>
    </row>
    <row r="1253" spans="1:18">
      <c r="A1253" s="17">
        <v>33</v>
      </c>
      <c r="B1253" s="135">
        <v>90101</v>
      </c>
      <c r="C1253" s="17">
        <f t="shared" si="84"/>
        <v>9</v>
      </c>
      <c r="D1253" s="14" t="str">
        <f>+VLOOKUP(C1253,EstructuraCostos!$A$5:$B$146,2)</f>
        <v>Hacienda</v>
      </c>
      <c r="E1253" s="21">
        <f t="shared" si="83"/>
        <v>90101</v>
      </c>
      <c r="F1253" s="17" t="str">
        <f>+IF(C1253&gt;2,VLOOKUP(C1253,EstructuraCostos!$A$65:$B$170,2),VLOOKUP(E1253,EstructuraCostos!$A$5:$B$60,2))</f>
        <v>Hacienda</v>
      </c>
      <c r="G1253" s="17" t="str">
        <f>+VLOOKUP(B1253,EstructuraCostos!$B$5:$C$146,2)</f>
        <v>Salarios</v>
      </c>
      <c r="H1253" s="58">
        <v>43600</v>
      </c>
      <c r="I1253" s="17">
        <f t="shared" si="85"/>
        <v>20</v>
      </c>
      <c r="J1253" s="45" t="s">
        <v>1205</v>
      </c>
      <c r="K1253" s="51">
        <v>25022682</v>
      </c>
      <c r="L1253" s="52">
        <v>1</v>
      </c>
      <c r="M1253" s="186">
        <v>48000</v>
      </c>
      <c r="N1253" s="48">
        <f t="shared" si="86"/>
        <v>48000</v>
      </c>
      <c r="O1253" s="45" t="s">
        <v>153</v>
      </c>
      <c r="P1253" s="45" t="s">
        <v>147</v>
      </c>
    </row>
    <row r="1254" spans="1:18">
      <c r="A1254" s="17">
        <v>34</v>
      </c>
      <c r="C1254" s="17">
        <f t="shared" si="84"/>
        <v>0</v>
      </c>
      <c r="D1254" s="14" t="e">
        <f>+VLOOKUP(C1254,EstructuraCostos!$A$5:$B$146,2)</f>
        <v>#N/A</v>
      </c>
      <c r="E1254" s="21">
        <f t="shared" si="83"/>
        <v>0</v>
      </c>
      <c r="F1254" s="17" t="e">
        <f>+IF(C1254&gt;2,VLOOKUP(C1254,EstructuraCostos!$A$65:$B$170,2),VLOOKUP(E1254,EstructuraCostos!$A$5:$B$60,2))</f>
        <v>#N/A</v>
      </c>
      <c r="G1254" s="17" t="e">
        <f>+VLOOKUP(B1254,EstructuraCostos!$B$5:$C$146,2)</f>
        <v>#N/A</v>
      </c>
      <c r="H1254" s="58">
        <v>43600</v>
      </c>
      <c r="I1254" s="17">
        <f t="shared" si="85"/>
        <v>20</v>
      </c>
      <c r="J1254" s="45" t="s">
        <v>435</v>
      </c>
      <c r="L1254" s="52">
        <v>3</v>
      </c>
      <c r="M1254" s="186" t="s">
        <v>124</v>
      </c>
      <c r="N1254" s="48"/>
      <c r="P1254" s="45" t="s">
        <v>436</v>
      </c>
    </row>
    <row r="1255" spans="1:18">
      <c r="A1255" s="17">
        <v>35</v>
      </c>
      <c r="C1255" s="17"/>
      <c r="F1255" s="17"/>
      <c r="G1255" s="17" t="e">
        <f>+VLOOKUP(B1255,EstructuraCostos!$B$5:$C$146,2)</f>
        <v>#N/A</v>
      </c>
      <c r="H1255" s="58">
        <v>43600</v>
      </c>
      <c r="I1255" s="17">
        <f>+WEEKNUM(H1255,2)</f>
        <v>20</v>
      </c>
      <c r="J1255" s="45" t="s">
        <v>434</v>
      </c>
      <c r="L1255" s="52">
        <v>475</v>
      </c>
      <c r="M1255" s="186">
        <v>600</v>
      </c>
      <c r="N1255" s="48">
        <f t="shared" si="86"/>
        <v>285000</v>
      </c>
      <c r="O1255" s="45" t="s">
        <v>1174</v>
      </c>
      <c r="P1255" s="45" t="s">
        <v>1173</v>
      </c>
    </row>
    <row r="1256" spans="1:18">
      <c r="A1256" s="17">
        <v>36</v>
      </c>
      <c r="C1256" s="17">
        <f t="shared" si="84"/>
        <v>0</v>
      </c>
      <c r="D1256" s="14" t="e">
        <f>+VLOOKUP(C1256,EstructuraCostos!$A$5:$B$146,2)</f>
        <v>#N/A</v>
      </c>
      <c r="E1256" s="21">
        <f t="shared" si="83"/>
        <v>0</v>
      </c>
      <c r="F1256" s="17" t="e">
        <f>+IF(C1256&gt;2,VLOOKUP(C1256,EstructuraCostos!$A$65:$B$170,2),VLOOKUP(E1256,EstructuraCostos!$A$5:$B$60,2))</f>
        <v>#N/A</v>
      </c>
      <c r="G1256" s="93" t="e">
        <f>+VLOOKUP(B1256,EstructuraCostos!$B$5:$C$146,2)</f>
        <v>#N/A</v>
      </c>
      <c r="H1256" s="58">
        <v>43600</v>
      </c>
      <c r="I1256" s="17">
        <f t="shared" si="85"/>
        <v>20</v>
      </c>
      <c r="J1256" s="45" t="s">
        <v>260</v>
      </c>
      <c r="K1256" s="83"/>
      <c r="M1256" s="186" t="s">
        <v>261</v>
      </c>
      <c r="N1256" s="48"/>
      <c r="O1256" s="45" t="s">
        <v>176</v>
      </c>
      <c r="P1256" s="45" t="s">
        <v>1203</v>
      </c>
      <c r="Q1256" s="1" t="s">
        <v>130</v>
      </c>
      <c r="R1256" s="137" t="s">
        <v>131</v>
      </c>
    </row>
    <row r="1257" spans="1:18">
      <c r="A1257" s="17">
        <v>37</v>
      </c>
      <c r="C1257" s="17"/>
      <c r="F1257" s="17"/>
      <c r="G1257" s="93" t="e">
        <f>+VLOOKUP(B1257,EstructuraCostos!$B$5:$C$146,2)</f>
        <v>#N/A</v>
      </c>
      <c r="H1257" s="58">
        <v>43600</v>
      </c>
      <c r="I1257" s="17">
        <f t="shared" si="85"/>
        <v>20</v>
      </c>
      <c r="J1257" s="45" t="s">
        <v>260</v>
      </c>
      <c r="K1257" s="83"/>
      <c r="M1257" s="186" t="s">
        <v>261</v>
      </c>
      <c r="N1257" s="48"/>
      <c r="O1257" s="45" t="s">
        <v>176</v>
      </c>
      <c r="P1257" s="45" t="s">
        <v>451</v>
      </c>
      <c r="Q1257" s="1" t="s">
        <v>132</v>
      </c>
      <c r="R1257" s="137" t="s">
        <v>1220</v>
      </c>
    </row>
    <row r="1258" spans="1:18">
      <c r="A1258" s="17">
        <v>38</v>
      </c>
      <c r="B1258" s="135">
        <v>10101</v>
      </c>
      <c r="C1258" s="17">
        <f t="shared" si="84"/>
        <v>1</v>
      </c>
      <c r="D1258" s="14" t="str">
        <f>+VLOOKUP(C1258,EstructuraCostos!$A$5:$B$146,2)</f>
        <v>Levante_y_Ceba</v>
      </c>
      <c r="E1258" s="21">
        <f t="shared" si="83"/>
        <v>10100</v>
      </c>
      <c r="F1258" s="17" t="str">
        <f>+IF(C1258&gt;2,VLOOKUP(C1258,EstructuraCostos!$A$65:$B$170,2),VLOOKUP(E1258,EstructuraCostos!$A$5:$B$60,2))</f>
        <v>Manejo_de_Suelos_y_ Praderas1</v>
      </c>
      <c r="G1258" s="93" t="str">
        <f>+VLOOKUP(B1258,EstructuraCostos!$B$5:$C$146,2)</f>
        <v>Fumigacion Matamalezas</v>
      </c>
      <c r="H1258" s="58">
        <v>43601</v>
      </c>
      <c r="I1258" s="17">
        <f t="shared" si="85"/>
        <v>20</v>
      </c>
      <c r="J1258" s="84" t="s">
        <v>241</v>
      </c>
      <c r="K1258" s="143">
        <v>4736932</v>
      </c>
      <c r="L1258" s="52">
        <v>1</v>
      </c>
      <c r="M1258" s="46">
        <v>34000</v>
      </c>
      <c r="N1258" s="48">
        <f t="shared" si="86"/>
        <v>34000</v>
      </c>
      <c r="O1258" s="45" t="s">
        <v>1222</v>
      </c>
      <c r="P1258" s="45" t="s">
        <v>1203</v>
      </c>
      <c r="Q1258" s="1" t="s">
        <v>130</v>
      </c>
      <c r="R1258" s="137" t="s">
        <v>131</v>
      </c>
    </row>
    <row r="1259" spans="1:18">
      <c r="A1259" s="17">
        <v>39</v>
      </c>
      <c r="B1259" s="135">
        <v>10101</v>
      </c>
      <c r="C1259" s="113">
        <f t="shared" si="84"/>
        <v>1</v>
      </c>
      <c r="D1259" s="114" t="str">
        <f>+VLOOKUP(C1259,EstructuraCostos!$A$5:$B$146,2)</f>
        <v>Levante_y_Ceba</v>
      </c>
      <c r="E1259" s="127">
        <f t="shared" si="83"/>
        <v>10100</v>
      </c>
      <c r="F1259" s="113" t="str">
        <f>+IF(C1259&gt;2,VLOOKUP(C1259,EstructuraCostos!$A$65:$B$170,2),VLOOKUP(E1259,EstructuraCostos!$A$5:$B$60,2))</f>
        <v>Manejo_de_Suelos_y_ Praderas1</v>
      </c>
      <c r="G1259" s="93" t="str">
        <f>+VLOOKUP(B1259,EstructuraCostos!$B$5:$C$146,2)</f>
        <v>Fumigacion Matamalezas</v>
      </c>
      <c r="H1259" s="58">
        <v>43601</v>
      </c>
      <c r="I1259" s="17">
        <f t="shared" si="85"/>
        <v>20</v>
      </c>
      <c r="J1259" s="84" t="s">
        <v>242</v>
      </c>
      <c r="K1259" s="83">
        <v>4335739</v>
      </c>
      <c r="L1259" s="52">
        <v>1</v>
      </c>
      <c r="M1259" s="46">
        <v>34000</v>
      </c>
      <c r="N1259" s="48">
        <f t="shared" si="86"/>
        <v>34000</v>
      </c>
      <c r="O1259" s="45" t="s">
        <v>176</v>
      </c>
      <c r="P1259" s="45" t="s">
        <v>213</v>
      </c>
      <c r="Q1259" s="1" t="s">
        <v>132</v>
      </c>
      <c r="R1259" s="137" t="s">
        <v>1223</v>
      </c>
    </row>
    <row r="1260" spans="1:18">
      <c r="A1260" s="17">
        <v>40</v>
      </c>
      <c r="B1260" s="135">
        <v>10501</v>
      </c>
      <c r="C1260" s="17">
        <f t="shared" si="84"/>
        <v>1</v>
      </c>
      <c r="D1260" s="14" t="str">
        <f>+VLOOKUP(C1260,EstructuraCostos!$A$5:$B$146,2)</f>
        <v>Levante_y_Ceba</v>
      </c>
      <c r="E1260" s="21">
        <f t="shared" si="83"/>
        <v>10500</v>
      </c>
      <c r="F1260" s="17" t="str">
        <f>+IF(C1260&gt;2,VLOOKUP(C1260,EstructuraCostos!$A$65:$B$170,2),VLOOKUP(E1260,EstructuraCostos!$A$5:$B$60,2))</f>
        <v>Movimiento_de_Ganado1</v>
      </c>
      <c r="G1260" s="17" t="str">
        <f>+VLOOKUP(B1260,EstructuraCostos!$B$5:$C$146,2)</f>
        <v>Manejo de Ganados</v>
      </c>
      <c r="H1260" s="58">
        <v>43601</v>
      </c>
      <c r="I1260" s="17">
        <f t="shared" si="85"/>
        <v>20</v>
      </c>
      <c r="J1260" s="45" t="s">
        <v>245</v>
      </c>
      <c r="K1260" s="51">
        <v>1023702269</v>
      </c>
      <c r="L1260" s="52">
        <v>1</v>
      </c>
      <c r="M1260" s="46">
        <v>38000</v>
      </c>
      <c r="N1260" s="48">
        <f t="shared" si="86"/>
        <v>38000</v>
      </c>
      <c r="O1260" s="45" t="s">
        <v>126</v>
      </c>
      <c r="P1260" s="45" t="s">
        <v>128</v>
      </c>
    </row>
    <row r="1261" spans="1:18">
      <c r="A1261" s="17">
        <v>41</v>
      </c>
      <c r="B1261" s="135">
        <v>10501</v>
      </c>
      <c r="C1261" s="17">
        <f t="shared" si="84"/>
        <v>1</v>
      </c>
      <c r="D1261" s="14" t="str">
        <f>+VLOOKUP(C1261,EstructuraCostos!$A$5:$B$146,2)</f>
        <v>Levante_y_Ceba</v>
      </c>
      <c r="E1261" s="21">
        <f t="shared" si="83"/>
        <v>10500</v>
      </c>
      <c r="F1261" s="17" t="str">
        <f>+IF(C1261&gt;2,VLOOKUP(C1261,EstructuraCostos!$A$65:$B$170,2),VLOOKUP(E1261,EstructuraCostos!$A$5:$B$60,2))</f>
        <v>Movimiento_de_Ganado1</v>
      </c>
      <c r="G1261" s="17" t="str">
        <f>+VLOOKUP(B1261,EstructuraCostos!$B$5:$C$146,2)</f>
        <v>Manejo de Ganados</v>
      </c>
      <c r="H1261" s="58">
        <v>43601</v>
      </c>
      <c r="I1261" s="17">
        <f t="shared" si="85"/>
        <v>20</v>
      </c>
      <c r="J1261" s="45" t="s">
        <v>417</v>
      </c>
      <c r="K1261" s="143">
        <v>1097720182</v>
      </c>
      <c r="L1261" s="52">
        <v>1</v>
      </c>
      <c r="M1261" s="46">
        <v>38000</v>
      </c>
      <c r="N1261" s="48">
        <f t="shared" si="86"/>
        <v>38000</v>
      </c>
      <c r="O1261" s="45" t="s">
        <v>125</v>
      </c>
      <c r="P1261" s="45" t="s">
        <v>128</v>
      </c>
    </row>
    <row r="1262" spans="1:18">
      <c r="A1262" s="17">
        <v>42</v>
      </c>
      <c r="B1262" s="135">
        <v>10502</v>
      </c>
      <c r="C1262" s="17">
        <f t="shared" si="84"/>
        <v>1</v>
      </c>
      <c r="D1262" s="14" t="str">
        <f>+VLOOKUP(C1262,EstructuraCostos!$A$5:$B$146,2)</f>
        <v>Levante_y_Ceba</v>
      </c>
      <c r="E1262" s="21">
        <f t="shared" si="83"/>
        <v>10500</v>
      </c>
      <c r="F1262" s="17" t="str">
        <f>+IF(C1262&gt;2,VLOOKUP(C1262,EstructuraCostos!$A$65:$B$170,2),VLOOKUP(E1262,EstructuraCostos!$A$5:$B$60,2))</f>
        <v>Movimiento_de_Ganado1</v>
      </c>
      <c r="G1262" s="17" t="str">
        <f>+VLOOKUP(B1262,EstructuraCostos!$B$5:$C$146,2)</f>
        <v>Repartida pollinaza</v>
      </c>
      <c r="H1262" s="58">
        <v>43601</v>
      </c>
      <c r="I1262" s="17">
        <f t="shared" si="85"/>
        <v>20</v>
      </c>
      <c r="J1262" s="45" t="s">
        <v>749</v>
      </c>
      <c r="K1262" s="294">
        <v>1097726367</v>
      </c>
      <c r="L1262" s="52">
        <v>1</v>
      </c>
      <c r="M1262" s="46">
        <v>34000</v>
      </c>
      <c r="N1262" s="48">
        <f t="shared" si="86"/>
        <v>34000</v>
      </c>
      <c r="O1262" s="45" t="s">
        <v>688</v>
      </c>
      <c r="P1262" s="45" t="s">
        <v>14</v>
      </c>
    </row>
    <row r="1263" spans="1:18">
      <c r="A1263" s="17">
        <v>43</v>
      </c>
      <c r="B1263" s="135">
        <v>50103</v>
      </c>
      <c r="C1263" s="17">
        <f t="shared" si="84"/>
        <v>5</v>
      </c>
      <c r="D1263" s="14" t="str">
        <f>+VLOOKUP(C1263,EstructuraCostos!$A$5:$B$146,2)</f>
        <v>Generales</v>
      </c>
      <c r="E1263" s="21">
        <f t="shared" si="83"/>
        <v>50103</v>
      </c>
      <c r="F1263" s="17" t="str">
        <f>+IF(C1263&gt;2,VLOOKUP(C1263,EstructuraCostos!$A$65:$B$170,2),VLOOKUP(E1263,EstructuraCostos!$A$5:$B$60,2))</f>
        <v>Generales</v>
      </c>
      <c r="G1263" s="17" t="str">
        <f>+VLOOKUP(B1263,EstructuraCostos!$B$5:$C$146,2)</f>
        <v xml:space="preserve">Mantenimiento Cercos </v>
      </c>
      <c r="H1263" s="58">
        <v>43601</v>
      </c>
      <c r="I1263" s="17">
        <f t="shared" si="85"/>
        <v>20</v>
      </c>
      <c r="J1263" s="45" t="s">
        <v>791</v>
      </c>
      <c r="K1263" s="143">
        <v>78730185</v>
      </c>
      <c r="L1263" s="52">
        <v>1</v>
      </c>
      <c r="M1263" s="46">
        <v>34000</v>
      </c>
      <c r="N1263" s="48">
        <f t="shared" si="86"/>
        <v>34000</v>
      </c>
      <c r="O1263" s="45" t="s">
        <v>138</v>
      </c>
      <c r="P1263" s="45" t="s">
        <v>1221</v>
      </c>
    </row>
    <row r="1264" spans="1:18">
      <c r="A1264" s="17">
        <v>44</v>
      </c>
      <c r="B1264" s="135">
        <v>10101</v>
      </c>
      <c r="C1264" s="17">
        <f t="shared" si="84"/>
        <v>1</v>
      </c>
      <c r="D1264" s="14" t="str">
        <f>+VLOOKUP(C1264,EstructuraCostos!$A$5:$B$146,2)</f>
        <v>Levante_y_Ceba</v>
      </c>
      <c r="E1264" s="21">
        <f t="shared" si="83"/>
        <v>10100</v>
      </c>
      <c r="F1264" s="17" t="str">
        <f>+IF(C1264&gt;2,VLOOKUP(C1264,EstructuraCostos!$A$65:$B$170,2),VLOOKUP(E1264,EstructuraCostos!$A$5:$B$60,2))</f>
        <v>Manejo_de_Suelos_y_ Praderas1</v>
      </c>
      <c r="G1264" s="17" t="str">
        <f>+VLOOKUP(B1264,EstructuraCostos!$B$5:$C$146,2)</f>
        <v>Fumigacion Matamalezas</v>
      </c>
      <c r="H1264" s="58">
        <v>43601</v>
      </c>
      <c r="I1264" s="17">
        <f t="shared" si="85"/>
        <v>20</v>
      </c>
      <c r="J1264" s="1" t="s">
        <v>1064</v>
      </c>
      <c r="K1264" s="143">
        <v>1003290526</v>
      </c>
      <c r="L1264" s="52">
        <v>1</v>
      </c>
      <c r="M1264" s="46">
        <v>34000</v>
      </c>
      <c r="N1264" s="48">
        <f t="shared" si="86"/>
        <v>34000</v>
      </c>
      <c r="O1264" s="45" t="s">
        <v>176</v>
      </c>
      <c r="P1264" s="45" t="s">
        <v>213</v>
      </c>
      <c r="Q1264" s="1" t="s">
        <v>132</v>
      </c>
      <c r="R1264" s="137" t="s">
        <v>1223</v>
      </c>
    </row>
    <row r="1265" spans="1:18">
      <c r="A1265" s="17">
        <v>45</v>
      </c>
      <c r="B1265" s="135">
        <v>90101</v>
      </c>
      <c r="C1265" s="17">
        <f t="shared" si="84"/>
        <v>9</v>
      </c>
      <c r="D1265" s="14" t="str">
        <f>+VLOOKUP(C1265,EstructuraCostos!$A$5:$B$146,2)</f>
        <v>Hacienda</v>
      </c>
      <c r="E1265" s="21">
        <f t="shared" si="83"/>
        <v>90101</v>
      </c>
      <c r="F1265" s="17" t="str">
        <f>+IF(C1265&gt;2,VLOOKUP(C1265,EstructuraCostos!$A$65:$B$170,2),VLOOKUP(E1265,EstructuraCostos!$A$5:$B$60,2))</f>
        <v>Hacienda</v>
      </c>
      <c r="G1265" s="17" t="str">
        <f>+VLOOKUP(B1265,EstructuraCostos!$B$5:$C$146,2)</f>
        <v>Salarios</v>
      </c>
      <c r="H1265" s="58">
        <v>43601</v>
      </c>
      <c r="I1265" s="17">
        <f t="shared" si="85"/>
        <v>20</v>
      </c>
      <c r="J1265" s="45" t="s">
        <v>1205</v>
      </c>
      <c r="K1265" s="51">
        <v>25022682</v>
      </c>
      <c r="L1265" s="52">
        <v>1</v>
      </c>
      <c r="M1265" s="186">
        <v>48000</v>
      </c>
      <c r="N1265" s="48">
        <f t="shared" si="86"/>
        <v>48000</v>
      </c>
      <c r="O1265" s="45" t="s">
        <v>153</v>
      </c>
      <c r="P1265" s="45" t="s">
        <v>147</v>
      </c>
    </row>
    <row r="1266" spans="1:18">
      <c r="A1266" s="17">
        <v>46</v>
      </c>
      <c r="C1266" s="17">
        <f t="shared" si="84"/>
        <v>0</v>
      </c>
      <c r="D1266" s="14" t="e">
        <f>+VLOOKUP(C1266,EstructuraCostos!$A$5:$B$146,2)</f>
        <v>#N/A</v>
      </c>
      <c r="E1266" s="21">
        <f t="shared" si="83"/>
        <v>0</v>
      </c>
      <c r="F1266" s="17" t="e">
        <f>+IF(C1266&gt;2,VLOOKUP(C1266,EstructuraCostos!$A$65:$B$170,2),VLOOKUP(E1266,EstructuraCostos!$A$5:$B$60,2))</f>
        <v>#N/A</v>
      </c>
      <c r="G1266" s="17" t="e">
        <f>+VLOOKUP(B1266,EstructuraCostos!$B$5:$C$146,2)</f>
        <v>#N/A</v>
      </c>
      <c r="H1266" s="58">
        <v>43601</v>
      </c>
      <c r="I1266" s="17">
        <f t="shared" si="85"/>
        <v>20</v>
      </c>
      <c r="J1266" s="45" t="s">
        <v>260</v>
      </c>
      <c r="K1266" s="275"/>
      <c r="N1266" s="48">
        <f t="shared" si="86"/>
        <v>0</v>
      </c>
      <c r="O1266" s="45" t="s">
        <v>176</v>
      </c>
      <c r="P1266" s="45" t="s">
        <v>1203</v>
      </c>
      <c r="Q1266" s="1" t="s">
        <v>130</v>
      </c>
      <c r="R1266" s="137" t="s">
        <v>131</v>
      </c>
    </row>
    <row r="1267" spans="1:18">
      <c r="A1267" s="17">
        <v>47</v>
      </c>
      <c r="C1267" s="17">
        <f t="shared" si="84"/>
        <v>0</v>
      </c>
      <c r="D1267" s="14" t="e">
        <f>+VLOOKUP(C1267,EstructuraCostos!$A$5:$B$146,2)</f>
        <v>#N/A</v>
      </c>
      <c r="E1267" s="21">
        <f t="shared" si="83"/>
        <v>0</v>
      </c>
      <c r="F1267" s="17" t="e">
        <f>+IF(C1267&gt;2,VLOOKUP(C1267,EstructuraCostos!$A$65:$B$170,2),VLOOKUP(E1267,EstructuraCostos!$A$5:$B$60,2))</f>
        <v>#N/A</v>
      </c>
      <c r="G1267" s="17" t="e">
        <f>+VLOOKUP(B1267,EstructuraCostos!$B$5:$C$146,2)</f>
        <v>#N/A</v>
      </c>
      <c r="H1267" s="58">
        <v>43601</v>
      </c>
      <c r="I1267" s="17">
        <f t="shared" si="85"/>
        <v>20</v>
      </c>
      <c r="J1267" s="45" t="s">
        <v>260</v>
      </c>
      <c r="K1267" s="83"/>
      <c r="N1267" s="48">
        <f t="shared" si="86"/>
        <v>0</v>
      </c>
      <c r="O1267" s="45" t="s">
        <v>1222</v>
      </c>
      <c r="P1267" s="45" t="s">
        <v>1203</v>
      </c>
      <c r="Q1267" s="1" t="s">
        <v>130</v>
      </c>
      <c r="R1267" s="137" t="s">
        <v>1224</v>
      </c>
    </row>
    <row r="1268" spans="1:18">
      <c r="A1268" s="17">
        <v>48</v>
      </c>
      <c r="C1268" s="17">
        <f t="shared" si="84"/>
        <v>0</v>
      </c>
      <c r="D1268" s="14" t="e">
        <f>+VLOOKUP(C1268,EstructuraCostos!$A$5:$B$146,2)</f>
        <v>#N/A</v>
      </c>
      <c r="E1268" s="21">
        <f t="shared" si="83"/>
        <v>0</v>
      </c>
      <c r="F1268" s="17" t="e">
        <f>+IF(C1268&gt;2,VLOOKUP(C1268,EstructuraCostos!$A$65:$B$170,2),VLOOKUP(E1268,EstructuraCostos!$A$5:$B$60,2))</f>
        <v>#N/A</v>
      </c>
      <c r="G1268" s="17" t="e">
        <f>+VLOOKUP(B1268,EstructuraCostos!$B$5:$C$146,2)</f>
        <v>#N/A</v>
      </c>
      <c r="H1268" s="58">
        <v>43601</v>
      </c>
      <c r="I1268" s="17">
        <f t="shared" si="85"/>
        <v>20</v>
      </c>
      <c r="J1268" s="45" t="s">
        <v>260</v>
      </c>
      <c r="L1268" s="52">
        <v>220</v>
      </c>
      <c r="M1268" s="186" t="s">
        <v>261</v>
      </c>
      <c r="N1268" s="48"/>
      <c r="O1268" s="45" t="s">
        <v>176</v>
      </c>
      <c r="P1268" s="45" t="s">
        <v>213</v>
      </c>
      <c r="Q1268" s="1" t="s">
        <v>132</v>
      </c>
      <c r="R1268" s="137" t="s">
        <v>1223</v>
      </c>
    </row>
    <row r="1269" spans="1:18">
      <c r="A1269" s="17">
        <v>49</v>
      </c>
      <c r="B1269" s="135">
        <v>10101</v>
      </c>
      <c r="C1269" s="17">
        <f t="shared" si="84"/>
        <v>1</v>
      </c>
      <c r="D1269" s="14" t="str">
        <f>+VLOOKUP(C1269,EstructuraCostos!$A$5:$B$146,2)</f>
        <v>Levante_y_Ceba</v>
      </c>
      <c r="E1269" s="21">
        <f t="shared" si="83"/>
        <v>10100</v>
      </c>
      <c r="F1269" s="17" t="str">
        <f>+IF(C1269&gt;2,VLOOKUP(C1269,EstructuraCostos!$A$65:$B$170,2),VLOOKUP(E1269,EstructuraCostos!$A$5:$B$60,2))</f>
        <v>Manejo_de_Suelos_y_ Praderas1</v>
      </c>
      <c r="G1269" s="17" t="str">
        <f>+VLOOKUP(B1269,EstructuraCostos!$B$5:$C$146,2)</f>
        <v>Fumigacion Matamalezas</v>
      </c>
      <c r="H1269" s="58">
        <v>43602</v>
      </c>
      <c r="I1269" s="17">
        <f t="shared" si="85"/>
        <v>20</v>
      </c>
      <c r="J1269" s="84" t="s">
        <v>241</v>
      </c>
      <c r="K1269" s="143">
        <v>4736932</v>
      </c>
      <c r="L1269" s="52">
        <v>1</v>
      </c>
      <c r="M1269" s="46">
        <v>34000</v>
      </c>
      <c r="N1269" s="48">
        <f t="shared" si="86"/>
        <v>34000</v>
      </c>
      <c r="O1269" s="45" t="s">
        <v>1222</v>
      </c>
      <c r="P1269" s="45" t="s">
        <v>1203</v>
      </c>
      <c r="Q1269" s="1" t="s">
        <v>130</v>
      </c>
      <c r="R1269" s="137" t="s">
        <v>1224</v>
      </c>
    </row>
    <row r="1270" spans="1:18">
      <c r="A1270" s="17">
        <v>50</v>
      </c>
      <c r="B1270" s="135">
        <v>50103</v>
      </c>
      <c r="C1270" s="17">
        <f t="shared" si="84"/>
        <v>5</v>
      </c>
      <c r="D1270" s="14" t="str">
        <f>+VLOOKUP(C1270,EstructuraCostos!$A$5:$B$146,2)</f>
        <v>Generales</v>
      </c>
      <c r="E1270" s="21">
        <f t="shared" si="83"/>
        <v>50103</v>
      </c>
      <c r="F1270" s="17" t="str">
        <f>+IF(C1270&gt;2,VLOOKUP(C1270,EstructuraCostos!$A$65:$B$170,2),VLOOKUP(E1270,EstructuraCostos!$A$5:$B$60,2))</f>
        <v>Generales</v>
      </c>
      <c r="G1270" s="17" t="str">
        <f>+VLOOKUP(B1270,EstructuraCostos!$B$5:$C$146,2)</f>
        <v xml:space="preserve">Mantenimiento Cercos </v>
      </c>
      <c r="H1270" s="58">
        <v>43602</v>
      </c>
      <c r="I1270" s="17">
        <f t="shared" si="85"/>
        <v>20</v>
      </c>
      <c r="J1270" s="84" t="s">
        <v>242</v>
      </c>
      <c r="K1270" s="83">
        <v>4335739</v>
      </c>
      <c r="L1270" s="52">
        <v>1</v>
      </c>
      <c r="M1270" s="46">
        <v>34000</v>
      </c>
      <c r="N1270" s="48">
        <f t="shared" si="86"/>
        <v>34000</v>
      </c>
      <c r="O1270" s="45" t="s">
        <v>138</v>
      </c>
      <c r="P1270" s="45" t="s">
        <v>1232</v>
      </c>
      <c r="Q1270" s="1" t="s">
        <v>1218</v>
      </c>
    </row>
    <row r="1271" spans="1:18">
      <c r="A1271" s="17">
        <v>51</v>
      </c>
      <c r="B1271" s="135">
        <v>10501</v>
      </c>
      <c r="C1271" s="17">
        <f t="shared" si="84"/>
        <v>1</v>
      </c>
      <c r="D1271" s="14" t="str">
        <f>+VLOOKUP(C1271,EstructuraCostos!$A$5:$B$146,2)</f>
        <v>Levante_y_Ceba</v>
      </c>
      <c r="E1271" s="21">
        <f t="shared" si="83"/>
        <v>10500</v>
      </c>
      <c r="F1271" s="17" t="str">
        <f>+IF(C1271&gt;2,VLOOKUP(C1271,EstructuraCostos!$A$65:$B$170,2),VLOOKUP(E1271,EstructuraCostos!$A$5:$B$60,2))</f>
        <v>Movimiento_de_Ganado1</v>
      </c>
      <c r="G1271" s="17" t="str">
        <f>+VLOOKUP(B1271,EstructuraCostos!$B$5:$C$146,2)</f>
        <v>Manejo de Ganados</v>
      </c>
      <c r="H1271" s="58">
        <v>43602</v>
      </c>
      <c r="I1271" s="17">
        <f t="shared" si="85"/>
        <v>20</v>
      </c>
      <c r="J1271" s="45" t="s">
        <v>245</v>
      </c>
      <c r="K1271" s="51">
        <v>1023702269</v>
      </c>
      <c r="L1271" s="52">
        <v>1</v>
      </c>
      <c r="M1271" s="46">
        <v>38000</v>
      </c>
      <c r="N1271" s="48">
        <f t="shared" si="86"/>
        <v>38000</v>
      </c>
      <c r="O1271" s="45" t="s">
        <v>126</v>
      </c>
      <c r="P1271" s="45" t="s">
        <v>128</v>
      </c>
    </row>
    <row r="1272" spans="1:18">
      <c r="A1272" s="17">
        <v>52</v>
      </c>
      <c r="B1272" s="135">
        <v>10501</v>
      </c>
      <c r="C1272" s="17">
        <f t="shared" si="84"/>
        <v>1</v>
      </c>
      <c r="D1272" s="14" t="str">
        <f>+VLOOKUP(C1272,EstructuraCostos!$A$5:$B$146,2)</f>
        <v>Levante_y_Ceba</v>
      </c>
      <c r="E1272" s="21">
        <f t="shared" si="83"/>
        <v>10500</v>
      </c>
      <c r="F1272" s="17" t="str">
        <f>+IF(C1272&gt;2,VLOOKUP(C1272,EstructuraCostos!$A$65:$B$170,2),VLOOKUP(E1272,EstructuraCostos!$A$5:$B$60,2))</f>
        <v>Movimiento_de_Ganado1</v>
      </c>
      <c r="G1272" s="17" t="str">
        <f>+VLOOKUP(B1272,EstructuraCostos!$B$5:$C$146,2)</f>
        <v>Manejo de Ganados</v>
      </c>
      <c r="H1272" s="58">
        <v>43602</v>
      </c>
      <c r="I1272" s="17">
        <f t="shared" si="85"/>
        <v>20</v>
      </c>
      <c r="J1272" s="45" t="s">
        <v>417</v>
      </c>
      <c r="K1272" s="143">
        <v>1097720182</v>
      </c>
      <c r="L1272" s="52">
        <v>1</v>
      </c>
      <c r="M1272" s="46">
        <v>38000</v>
      </c>
      <c r="N1272" s="48">
        <f t="shared" si="86"/>
        <v>38000</v>
      </c>
      <c r="O1272" s="45" t="s">
        <v>125</v>
      </c>
      <c r="P1272" s="45" t="s">
        <v>128</v>
      </c>
    </row>
    <row r="1273" spans="1:18">
      <c r="A1273" s="17">
        <v>53</v>
      </c>
      <c r="B1273" s="135">
        <v>50103</v>
      </c>
      <c r="C1273" s="17">
        <f t="shared" si="84"/>
        <v>5</v>
      </c>
      <c r="D1273" s="14" t="str">
        <f>+VLOOKUP(C1273,EstructuraCostos!$A$5:$B$146,2)</f>
        <v>Generales</v>
      </c>
      <c r="E1273" s="21">
        <f t="shared" si="83"/>
        <v>50103</v>
      </c>
      <c r="F1273" s="17" t="str">
        <f>+IF(C1273&gt;2,VLOOKUP(C1273,EstructuraCostos!$A$65:$B$170,2),VLOOKUP(E1273,EstructuraCostos!$A$5:$B$60,2))</f>
        <v>Generales</v>
      </c>
      <c r="G1273" s="17" t="str">
        <f>+VLOOKUP(B1273,EstructuraCostos!$B$5:$C$146,2)</f>
        <v xml:space="preserve">Mantenimiento Cercos </v>
      </c>
      <c r="H1273" s="58">
        <v>43602</v>
      </c>
      <c r="I1273" s="17">
        <f t="shared" si="85"/>
        <v>20</v>
      </c>
      <c r="J1273" s="45" t="s">
        <v>749</v>
      </c>
      <c r="K1273" s="294">
        <v>1097726367</v>
      </c>
      <c r="L1273" s="52">
        <v>1</v>
      </c>
      <c r="M1273" s="46">
        <v>34000</v>
      </c>
      <c r="N1273" s="48">
        <f t="shared" si="86"/>
        <v>34000</v>
      </c>
    </row>
    <row r="1274" spans="1:18">
      <c r="A1274" s="17">
        <v>54</v>
      </c>
      <c r="B1274" s="135">
        <v>50103</v>
      </c>
      <c r="C1274" s="17">
        <f t="shared" si="84"/>
        <v>5</v>
      </c>
      <c r="D1274" s="14" t="str">
        <f>+VLOOKUP(C1274,EstructuraCostos!$A$5:$B$146,2)</f>
        <v>Generales</v>
      </c>
      <c r="E1274" s="21">
        <f t="shared" ref="E1274:E1339" si="87">IF(C1274&gt;2,ROUND(B1274/1,0),ROUND(B1274/10,0)*10)</f>
        <v>50103</v>
      </c>
      <c r="F1274" s="17" t="str">
        <f>+IF(C1274&gt;2,VLOOKUP(C1274,EstructuraCostos!$A$65:$B$170,2),VLOOKUP(E1274,EstructuraCostos!$A$5:$B$60,2))</f>
        <v>Generales</v>
      </c>
      <c r="G1274" s="17" t="str">
        <f>+VLOOKUP(B1274,EstructuraCostos!$B$5:$C$146,2)</f>
        <v xml:space="preserve">Mantenimiento Cercos </v>
      </c>
      <c r="H1274" s="58">
        <v>43602</v>
      </c>
      <c r="I1274" s="17">
        <f t="shared" si="85"/>
        <v>20</v>
      </c>
      <c r="J1274" s="45" t="s">
        <v>791</v>
      </c>
      <c r="K1274" s="143">
        <v>78730185</v>
      </c>
      <c r="L1274" s="52">
        <v>1</v>
      </c>
      <c r="M1274" s="46">
        <v>34000</v>
      </c>
      <c r="N1274" s="48">
        <f t="shared" si="86"/>
        <v>34000</v>
      </c>
      <c r="O1274" s="45" t="s">
        <v>1230</v>
      </c>
    </row>
    <row r="1275" spans="1:18">
      <c r="A1275" s="17">
        <v>55</v>
      </c>
      <c r="B1275" s="135">
        <v>50103</v>
      </c>
      <c r="C1275" s="17">
        <f t="shared" si="84"/>
        <v>5</v>
      </c>
      <c r="D1275" s="14" t="str">
        <f>+VLOOKUP(C1275,EstructuraCostos!$A$5:$B$146,2)</f>
        <v>Generales</v>
      </c>
      <c r="E1275" s="21">
        <f t="shared" si="87"/>
        <v>50103</v>
      </c>
      <c r="F1275" s="17" t="str">
        <f>+IF(C1275&gt;2,VLOOKUP(C1275,EstructuraCostos!$A$65:$B$170,2),VLOOKUP(E1275,EstructuraCostos!$A$5:$B$60,2))</f>
        <v>Generales</v>
      </c>
      <c r="G1275" s="17" t="str">
        <f>+VLOOKUP(B1275,EstructuraCostos!$B$5:$C$146,2)</f>
        <v xml:space="preserve">Mantenimiento Cercos </v>
      </c>
      <c r="H1275" s="58">
        <v>43602</v>
      </c>
      <c r="I1275" s="17">
        <f t="shared" si="85"/>
        <v>20</v>
      </c>
      <c r="J1275" s="1" t="s">
        <v>1064</v>
      </c>
      <c r="K1275" s="143">
        <v>1003290526</v>
      </c>
      <c r="L1275" s="52">
        <v>1</v>
      </c>
      <c r="M1275" s="46">
        <v>34000</v>
      </c>
      <c r="N1275" s="48">
        <f t="shared" si="86"/>
        <v>34000</v>
      </c>
      <c r="O1275" s="45" t="s">
        <v>138</v>
      </c>
      <c r="P1275" s="45" t="s">
        <v>1232</v>
      </c>
      <c r="Q1275" s="1" t="s">
        <v>1218</v>
      </c>
    </row>
    <row r="1276" spans="1:18">
      <c r="A1276" s="17">
        <v>56</v>
      </c>
      <c r="B1276" s="135">
        <v>90101</v>
      </c>
      <c r="C1276" s="17">
        <f t="shared" si="84"/>
        <v>9</v>
      </c>
      <c r="D1276" s="14" t="str">
        <f>+VLOOKUP(C1276,EstructuraCostos!$A$5:$B$146,2)</f>
        <v>Hacienda</v>
      </c>
      <c r="E1276" s="21">
        <f t="shared" si="87"/>
        <v>90101</v>
      </c>
      <c r="F1276" s="17" t="str">
        <f>+IF(C1276&gt;2,VLOOKUP(C1276,EstructuraCostos!$A$65:$B$170,2),VLOOKUP(E1276,EstructuraCostos!$A$5:$B$60,2))</f>
        <v>Hacienda</v>
      </c>
      <c r="G1276" s="17" t="str">
        <f>+VLOOKUP(B1276,EstructuraCostos!$B$5:$C$146,2)</f>
        <v>Salarios</v>
      </c>
      <c r="H1276" s="58">
        <v>43602</v>
      </c>
      <c r="I1276" s="17">
        <f t="shared" si="85"/>
        <v>20</v>
      </c>
      <c r="J1276" s="45" t="s">
        <v>1205</v>
      </c>
      <c r="K1276" s="51">
        <v>25022682</v>
      </c>
      <c r="L1276" s="52">
        <v>1</v>
      </c>
      <c r="M1276" s="186">
        <v>48000</v>
      </c>
      <c r="N1276" s="48">
        <f t="shared" si="86"/>
        <v>48000</v>
      </c>
      <c r="O1276" s="45" t="s">
        <v>153</v>
      </c>
      <c r="P1276" s="45" t="s">
        <v>147</v>
      </c>
    </row>
    <row r="1277" spans="1:18">
      <c r="A1277" s="17">
        <v>57</v>
      </c>
      <c r="C1277" s="17">
        <f t="shared" si="84"/>
        <v>0</v>
      </c>
      <c r="D1277" s="14" t="e">
        <f>+VLOOKUP(C1277,EstructuraCostos!$A$5:$B$146,2)</f>
        <v>#N/A</v>
      </c>
      <c r="E1277" s="21">
        <f t="shared" si="87"/>
        <v>0</v>
      </c>
      <c r="F1277" s="17" t="e">
        <f>+IF(C1277&gt;2,VLOOKUP(C1277,EstructuraCostos!$A$65:$B$170,2),VLOOKUP(E1277,EstructuraCostos!$A$5:$B$60,2))</f>
        <v>#N/A</v>
      </c>
      <c r="G1277" s="17" t="e">
        <f>+VLOOKUP(B1277,EstructuraCostos!$B$5:$C$146,2)</f>
        <v>#N/A</v>
      </c>
      <c r="H1277" s="58">
        <v>43602</v>
      </c>
      <c r="I1277" s="17">
        <f t="shared" si="85"/>
        <v>20</v>
      </c>
      <c r="J1277" s="45" t="s">
        <v>260</v>
      </c>
      <c r="N1277" s="48">
        <f t="shared" si="86"/>
        <v>0</v>
      </c>
      <c r="O1277" s="45" t="s">
        <v>1222</v>
      </c>
      <c r="P1277" s="45" t="s">
        <v>1203</v>
      </c>
      <c r="Q1277" s="1" t="s">
        <v>130</v>
      </c>
      <c r="R1277" s="137" t="s">
        <v>1224</v>
      </c>
    </row>
    <row r="1278" spans="1:18">
      <c r="A1278" s="17">
        <v>58</v>
      </c>
      <c r="C1278" s="17">
        <f t="shared" si="84"/>
        <v>0</v>
      </c>
      <c r="D1278" s="14" t="e">
        <f>+VLOOKUP(C1278,EstructuraCostos!$A$5:$B$146,2)</f>
        <v>#N/A</v>
      </c>
      <c r="E1278" s="21">
        <f t="shared" si="87"/>
        <v>0</v>
      </c>
      <c r="F1278" s="17" t="e">
        <f>+IF(C1278&gt;2,VLOOKUP(C1278,EstructuraCostos!$A$65:$B$170,2),VLOOKUP(E1278,EstructuraCostos!$A$5:$B$60,2))</f>
        <v>#N/A</v>
      </c>
      <c r="G1278" s="17" t="e">
        <f>+VLOOKUP(B1278,EstructuraCostos!$B$5:$C$146,2)</f>
        <v>#N/A</v>
      </c>
      <c r="H1278" s="58">
        <v>43602</v>
      </c>
      <c r="I1278" s="17">
        <f t="shared" si="85"/>
        <v>20</v>
      </c>
      <c r="J1278" s="45" t="s">
        <v>289</v>
      </c>
      <c r="L1278" s="52">
        <v>18</v>
      </c>
      <c r="M1278" s="186" t="s">
        <v>124</v>
      </c>
      <c r="N1278" s="48"/>
      <c r="P1278" s="45" t="s">
        <v>228</v>
      </c>
    </row>
    <row r="1279" spans="1:18">
      <c r="A1279" s="17">
        <v>59</v>
      </c>
      <c r="B1279" s="135">
        <v>10101</v>
      </c>
      <c r="C1279" s="17">
        <f t="shared" si="84"/>
        <v>1</v>
      </c>
      <c r="D1279" s="14" t="str">
        <f>+VLOOKUP(C1279,EstructuraCostos!$A$5:$B$146,2)</f>
        <v>Levante_y_Ceba</v>
      </c>
      <c r="E1279" s="21">
        <f t="shared" si="87"/>
        <v>10100</v>
      </c>
      <c r="F1279" s="17" t="str">
        <f>+IF(C1279&gt;2,VLOOKUP(C1279,EstructuraCostos!$A$65:$B$170,2),VLOOKUP(E1279,EstructuraCostos!$A$5:$B$60,2))</f>
        <v>Manejo_de_Suelos_y_ Praderas1</v>
      </c>
      <c r="G1279" s="17" t="str">
        <f>+VLOOKUP(B1279,EstructuraCostos!$B$5:$C$146,2)</f>
        <v>Fumigacion Matamalezas</v>
      </c>
      <c r="H1279" s="58">
        <v>43603</v>
      </c>
      <c r="I1279" s="17">
        <f t="shared" si="85"/>
        <v>20</v>
      </c>
      <c r="J1279" s="84" t="s">
        <v>241</v>
      </c>
      <c r="K1279" s="143">
        <v>4736932</v>
      </c>
      <c r="L1279" s="52">
        <v>1</v>
      </c>
      <c r="M1279" s="46">
        <v>34000</v>
      </c>
      <c r="N1279" s="48">
        <f t="shared" si="86"/>
        <v>34000</v>
      </c>
      <c r="O1279" s="45" t="s">
        <v>176</v>
      </c>
      <c r="P1279" s="45" t="s">
        <v>1179</v>
      </c>
      <c r="Q1279" s="1" t="s">
        <v>130</v>
      </c>
      <c r="R1279" s="137" t="s">
        <v>131</v>
      </c>
    </row>
    <row r="1280" spans="1:18">
      <c r="A1280" s="17">
        <v>60</v>
      </c>
      <c r="B1280" s="135">
        <v>10104</v>
      </c>
      <c r="C1280" s="17">
        <f t="shared" si="84"/>
        <v>1</v>
      </c>
      <c r="D1280" s="14" t="str">
        <f>+VLOOKUP(C1280,EstructuraCostos!$A$5:$B$146,2)</f>
        <v>Levante_y_Ceba</v>
      </c>
      <c r="E1280" s="21">
        <f t="shared" si="87"/>
        <v>10100</v>
      </c>
      <c r="F1280" s="17" t="str">
        <f>+IF(C1280&gt;2,VLOOKUP(C1280,EstructuraCostos!$A$65:$B$170,2),VLOOKUP(E1280,EstructuraCostos!$A$5:$B$60,2))</f>
        <v>Manejo_de_Suelos_y_ Praderas1</v>
      </c>
      <c r="G1280" s="17" t="str">
        <f>+VLOOKUP(B1280,EstructuraCostos!$B$5:$C$146,2)</f>
        <v>Fumigacion Herbicida</v>
      </c>
      <c r="H1280" s="58">
        <v>43603</v>
      </c>
      <c r="I1280" s="17">
        <f t="shared" si="85"/>
        <v>20</v>
      </c>
      <c r="J1280" s="84" t="s">
        <v>242</v>
      </c>
      <c r="K1280" s="83">
        <v>4335739</v>
      </c>
      <c r="L1280" s="52">
        <v>1</v>
      </c>
      <c r="M1280" s="46">
        <v>34000</v>
      </c>
      <c r="N1280" s="48">
        <f t="shared" si="86"/>
        <v>34000</v>
      </c>
      <c r="O1280" s="45" t="s">
        <v>1250</v>
      </c>
      <c r="P1280" s="45" t="s">
        <v>1251</v>
      </c>
      <c r="Q1280" s="1" t="s">
        <v>132</v>
      </c>
      <c r="R1280" s="137" t="s">
        <v>1252</v>
      </c>
    </row>
    <row r="1281" spans="1:18">
      <c r="A1281" s="17">
        <v>61</v>
      </c>
      <c r="B1281" s="135">
        <v>10501</v>
      </c>
      <c r="C1281" s="17">
        <f t="shared" si="84"/>
        <v>1</v>
      </c>
      <c r="D1281" s="14" t="str">
        <f>+VLOOKUP(C1281,EstructuraCostos!$A$5:$B$146,2)</f>
        <v>Levante_y_Ceba</v>
      </c>
      <c r="E1281" s="21">
        <f t="shared" si="87"/>
        <v>10500</v>
      </c>
      <c r="F1281" s="17" t="str">
        <f>+IF(C1281&gt;2,VLOOKUP(C1281,EstructuraCostos!$A$65:$B$170,2),VLOOKUP(E1281,EstructuraCostos!$A$5:$B$60,2))</f>
        <v>Movimiento_de_Ganado1</v>
      </c>
      <c r="G1281" s="17" t="str">
        <f>+VLOOKUP(B1281,EstructuraCostos!$B$5:$C$146,2)</f>
        <v>Manejo de Ganados</v>
      </c>
      <c r="H1281" s="58">
        <v>43603</v>
      </c>
      <c r="I1281" s="17">
        <f t="shared" si="85"/>
        <v>20</v>
      </c>
      <c r="J1281" s="45" t="s">
        <v>245</v>
      </c>
      <c r="K1281" s="51">
        <v>1023702269</v>
      </c>
      <c r="L1281" s="52">
        <v>1</v>
      </c>
      <c r="M1281" s="46">
        <v>38000</v>
      </c>
      <c r="N1281" s="48">
        <f t="shared" si="86"/>
        <v>38000</v>
      </c>
      <c r="O1281" s="45" t="s">
        <v>126</v>
      </c>
      <c r="P1281" s="45" t="s">
        <v>128</v>
      </c>
    </row>
    <row r="1282" spans="1:18">
      <c r="A1282" s="17">
        <v>62</v>
      </c>
      <c r="B1282" s="135">
        <v>10501</v>
      </c>
      <c r="C1282" s="17">
        <f t="shared" ref="C1282:C1341" si="88">ROUND(B1282/10000,0)</f>
        <v>1</v>
      </c>
      <c r="D1282" s="14" t="str">
        <f>+VLOOKUP(C1282,EstructuraCostos!$A$5:$B$146,2)</f>
        <v>Levante_y_Ceba</v>
      </c>
      <c r="E1282" s="21">
        <f t="shared" si="87"/>
        <v>10500</v>
      </c>
      <c r="F1282" s="17" t="str">
        <f>+IF(C1282&gt;2,VLOOKUP(C1282,EstructuraCostos!$A$65:$B$170,2),VLOOKUP(E1282,EstructuraCostos!$A$5:$B$60,2))</f>
        <v>Movimiento_de_Ganado1</v>
      </c>
      <c r="G1282" s="17" t="str">
        <f>+VLOOKUP(B1282,EstructuraCostos!$B$5:$C$146,2)</f>
        <v>Manejo de Ganados</v>
      </c>
      <c r="H1282" s="58">
        <v>43603</v>
      </c>
      <c r="I1282" s="17">
        <f t="shared" ref="I1282:I1341" si="89">+WEEKNUM(H1282,2)</f>
        <v>20</v>
      </c>
      <c r="J1282" s="45" t="s">
        <v>417</v>
      </c>
      <c r="K1282" s="143">
        <v>1097720182</v>
      </c>
      <c r="L1282" s="52">
        <v>1</v>
      </c>
      <c r="M1282" s="46">
        <v>38000</v>
      </c>
      <c r="N1282" s="48">
        <f t="shared" ref="N1282:N1327" si="90">+L1282*M1282</f>
        <v>38000</v>
      </c>
      <c r="O1282" s="45" t="s">
        <v>125</v>
      </c>
      <c r="P1282" s="45" t="s">
        <v>128</v>
      </c>
    </row>
    <row r="1283" spans="1:18">
      <c r="A1283" s="17">
        <v>63</v>
      </c>
      <c r="C1283" s="17">
        <f t="shared" si="88"/>
        <v>0</v>
      </c>
      <c r="D1283" s="14" t="e">
        <f>+VLOOKUP(C1283,EstructuraCostos!$A$5:$B$146,2)</f>
        <v>#N/A</v>
      </c>
      <c r="E1283" s="21">
        <f t="shared" si="87"/>
        <v>0</v>
      </c>
      <c r="F1283" s="17" t="e">
        <f>+IF(C1283&gt;2,VLOOKUP(C1283,EstructuraCostos!$A$65:$B$170,2),VLOOKUP(E1283,EstructuraCostos!$A$5:$B$60,2))</f>
        <v>#N/A</v>
      </c>
      <c r="G1283" s="17" t="e">
        <f>+VLOOKUP(B1283,EstructuraCostos!$B$5:$C$146,2)</f>
        <v>#N/A</v>
      </c>
      <c r="H1283" s="58">
        <v>43603</v>
      </c>
      <c r="I1283" s="17">
        <f t="shared" si="89"/>
        <v>20</v>
      </c>
      <c r="J1283" s="45" t="s">
        <v>749</v>
      </c>
      <c r="K1283" s="294">
        <v>1097726367</v>
      </c>
      <c r="L1283" s="52">
        <v>1</v>
      </c>
      <c r="M1283" s="46">
        <v>34000</v>
      </c>
      <c r="N1283" s="48">
        <f t="shared" si="90"/>
        <v>34000</v>
      </c>
      <c r="O1283" s="45" t="s">
        <v>125</v>
      </c>
      <c r="P1283" s="45" t="s">
        <v>14</v>
      </c>
    </row>
    <row r="1284" spans="1:18">
      <c r="A1284" s="17">
        <v>64</v>
      </c>
      <c r="B1284" s="135">
        <v>50103</v>
      </c>
      <c r="C1284" s="17">
        <f t="shared" si="88"/>
        <v>5</v>
      </c>
      <c r="D1284" s="14" t="str">
        <f>+VLOOKUP(C1284,EstructuraCostos!$A$5:$B$146,2)</f>
        <v>Generales</v>
      </c>
      <c r="E1284" s="21">
        <f t="shared" si="87"/>
        <v>50103</v>
      </c>
      <c r="F1284" s="17" t="str">
        <f>+IF(C1284&gt;2,VLOOKUP(C1284,EstructuraCostos!$A$65:$B$170,2),VLOOKUP(E1284,EstructuraCostos!$A$5:$B$60,2))</f>
        <v>Generales</v>
      </c>
      <c r="G1284" s="17" t="str">
        <f>+VLOOKUP(B1284,EstructuraCostos!$B$5:$C$146,2)</f>
        <v xml:space="preserve">Mantenimiento Cercos </v>
      </c>
      <c r="H1284" s="58">
        <v>43603</v>
      </c>
      <c r="I1284" s="17">
        <f t="shared" si="89"/>
        <v>20</v>
      </c>
      <c r="J1284" s="45" t="s">
        <v>791</v>
      </c>
      <c r="K1284" s="143">
        <v>78730185</v>
      </c>
      <c r="L1284" s="52">
        <v>1</v>
      </c>
      <c r="M1284" s="46">
        <v>34000</v>
      </c>
      <c r="N1284" s="48">
        <f t="shared" si="90"/>
        <v>34000</v>
      </c>
      <c r="O1284" s="45" t="s">
        <v>138</v>
      </c>
      <c r="P1284" s="45" t="s">
        <v>374</v>
      </c>
    </row>
    <row r="1285" spans="1:18">
      <c r="A1285" s="17">
        <v>65</v>
      </c>
      <c r="B1285" s="135">
        <v>90106</v>
      </c>
      <c r="C1285" s="17">
        <f t="shared" si="88"/>
        <v>9</v>
      </c>
      <c r="D1285" s="14" t="str">
        <f>+VLOOKUP(C1285,EstructuraCostos!$A$5:$B$146,2)</f>
        <v>Hacienda</v>
      </c>
      <c r="E1285" s="21">
        <f t="shared" si="87"/>
        <v>90106</v>
      </c>
      <c r="F1285" s="17" t="str">
        <f>+IF(C1285&gt;2,VLOOKUP(C1285,EstructuraCostos!$A$65:$B$170,2),VLOOKUP(E1285,EstructuraCostos!$A$5:$B$60,2))</f>
        <v>Hacienda</v>
      </c>
      <c r="G1285" s="17" t="str">
        <f>+VLOOKUP(B1285,EstructuraCostos!$B$5:$C$146,2)</f>
        <v>Mejoras</v>
      </c>
      <c r="H1285" s="58">
        <v>43603</v>
      </c>
      <c r="I1285" s="17">
        <f t="shared" si="89"/>
        <v>20</v>
      </c>
      <c r="J1285" s="1" t="s">
        <v>1064</v>
      </c>
      <c r="K1285" s="143">
        <v>1003290526</v>
      </c>
      <c r="L1285" s="52">
        <v>1</v>
      </c>
      <c r="M1285" s="46">
        <v>34000</v>
      </c>
      <c r="N1285" s="48">
        <f t="shared" si="90"/>
        <v>34000</v>
      </c>
      <c r="O1285" s="45" t="s">
        <v>1152</v>
      </c>
      <c r="P1285" s="45" t="s">
        <v>147</v>
      </c>
    </row>
    <row r="1286" spans="1:18">
      <c r="A1286" s="17">
        <v>66</v>
      </c>
      <c r="B1286" s="135">
        <v>90101</v>
      </c>
      <c r="C1286" s="17">
        <f t="shared" si="88"/>
        <v>9</v>
      </c>
      <c r="D1286" s="14" t="str">
        <f>+VLOOKUP(C1286,EstructuraCostos!$A$5:$B$146,2)</f>
        <v>Hacienda</v>
      </c>
      <c r="E1286" s="21">
        <f t="shared" si="87"/>
        <v>90101</v>
      </c>
      <c r="F1286" s="17" t="str">
        <f>+IF(C1286&gt;2,VLOOKUP(C1286,EstructuraCostos!$A$65:$B$170,2),VLOOKUP(E1286,EstructuraCostos!$A$5:$B$60,2))</f>
        <v>Hacienda</v>
      </c>
      <c r="G1286" s="17" t="str">
        <f>+VLOOKUP(B1286,EstructuraCostos!$B$5:$C$146,2)</f>
        <v>Salarios</v>
      </c>
      <c r="H1286" s="58">
        <v>43603</v>
      </c>
      <c r="I1286" s="17">
        <f t="shared" si="89"/>
        <v>20</v>
      </c>
      <c r="J1286" s="45" t="s">
        <v>1205</v>
      </c>
      <c r="K1286" s="51">
        <v>25022682</v>
      </c>
      <c r="L1286" s="52">
        <v>1</v>
      </c>
      <c r="M1286" s="186">
        <v>48000</v>
      </c>
      <c r="N1286" s="48">
        <f t="shared" si="90"/>
        <v>48000</v>
      </c>
      <c r="O1286" s="45" t="s">
        <v>153</v>
      </c>
      <c r="P1286" s="45" t="s">
        <v>147</v>
      </c>
    </row>
    <row r="1287" spans="1:18">
      <c r="A1287" s="17">
        <v>67</v>
      </c>
      <c r="C1287" s="17">
        <f t="shared" si="88"/>
        <v>0</v>
      </c>
      <c r="D1287" s="14" t="e">
        <f>+VLOOKUP(C1287,EstructuraCostos!$A$5:$B$146,2)</f>
        <v>#N/A</v>
      </c>
      <c r="E1287" s="21">
        <f t="shared" si="87"/>
        <v>0</v>
      </c>
      <c r="F1287" s="17" t="e">
        <f>+IF(C1287&gt;2,VLOOKUP(C1287,EstructuraCostos!$A$65:$B$170,2),VLOOKUP(E1287,EstructuraCostos!$A$5:$B$60,2))</f>
        <v>#N/A</v>
      </c>
      <c r="G1287" s="17" t="e">
        <f>+VLOOKUP(B1287,EstructuraCostos!$B$5:$C$146,2)</f>
        <v>#N/A</v>
      </c>
      <c r="H1287" s="58">
        <v>43603</v>
      </c>
      <c r="I1287" s="17">
        <f t="shared" si="89"/>
        <v>20</v>
      </c>
      <c r="J1287" s="45" t="s">
        <v>260</v>
      </c>
      <c r="M1287" s="186" t="s">
        <v>261</v>
      </c>
      <c r="N1287" s="48"/>
      <c r="O1287" s="45" t="s">
        <v>176</v>
      </c>
      <c r="P1287" s="45" t="s">
        <v>1179</v>
      </c>
      <c r="Q1287" s="1" t="s">
        <v>130</v>
      </c>
      <c r="R1287" s="137" t="s">
        <v>131</v>
      </c>
    </row>
    <row r="1288" spans="1:18">
      <c r="A1288" s="17">
        <v>68</v>
      </c>
      <c r="C1288" s="17">
        <f t="shared" si="88"/>
        <v>0</v>
      </c>
      <c r="D1288" s="14" t="e">
        <f>+VLOOKUP(C1288,EstructuraCostos!$A$5:$B$146,2)</f>
        <v>#N/A</v>
      </c>
      <c r="E1288" s="21">
        <f t="shared" si="87"/>
        <v>0</v>
      </c>
      <c r="F1288" s="17" t="e">
        <f>+IF(C1288&gt;2,VLOOKUP(C1288,EstructuraCostos!$A$65:$B$170,2),VLOOKUP(E1288,EstructuraCostos!$A$5:$B$60,2))</f>
        <v>#N/A</v>
      </c>
      <c r="G1288" s="17" t="e">
        <f>+VLOOKUP(B1288,EstructuraCostos!$B$5:$C$146,2)</f>
        <v>#N/A</v>
      </c>
      <c r="H1288" s="58">
        <v>43603</v>
      </c>
      <c r="I1288" s="17">
        <f t="shared" si="89"/>
        <v>20</v>
      </c>
      <c r="J1288" s="45" t="s">
        <v>260</v>
      </c>
      <c r="L1288" s="52">
        <v>20</v>
      </c>
      <c r="M1288" s="186" t="s">
        <v>261</v>
      </c>
      <c r="N1288" s="48"/>
      <c r="O1288" s="45" t="s">
        <v>1255</v>
      </c>
      <c r="P1288" s="45" t="s">
        <v>1253</v>
      </c>
      <c r="Q1288" s="1" t="s">
        <v>132</v>
      </c>
      <c r="R1288" s="137" t="s">
        <v>702</v>
      </c>
    </row>
    <row r="1289" spans="1:18">
      <c r="A1289" s="17">
        <v>69</v>
      </c>
      <c r="C1289" s="17"/>
      <c r="F1289" s="17"/>
      <c r="G1289" s="17" t="e">
        <f>+VLOOKUP(B1289,EstructuraCostos!$B$5:$C$146,2)</f>
        <v>#N/A</v>
      </c>
      <c r="H1289" s="58">
        <v>43603</v>
      </c>
      <c r="I1289" s="17">
        <f>+WEEKNUM(H1289,2)</f>
        <v>20</v>
      </c>
      <c r="J1289" s="45" t="s">
        <v>260</v>
      </c>
      <c r="L1289" s="52">
        <v>60</v>
      </c>
      <c r="M1289" s="186" t="s">
        <v>261</v>
      </c>
      <c r="N1289" s="48"/>
      <c r="O1289" s="45" t="s">
        <v>194</v>
      </c>
      <c r="P1289" s="45" t="s">
        <v>1254</v>
      </c>
      <c r="Q1289" s="1" t="s">
        <v>132</v>
      </c>
      <c r="R1289" s="137" t="s">
        <v>861</v>
      </c>
    </row>
    <row r="1290" spans="1:18">
      <c r="A1290" s="17">
        <v>70</v>
      </c>
      <c r="B1290" s="135">
        <v>10501</v>
      </c>
      <c r="C1290" s="17">
        <f t="shared" si="88"/>
        <v>1</v>
      </c>
      <c r="D1290" s="14" t="str">
        <f>+VLOOKUP(C1290,EstructuraCostos!$A$5:$B$146,2)</f>
        <v>Levante_y_Ceba</v>
      </c>
      <c r="E1290" s="21">
        <f t="shared" si="87"/>
        <v>10500</v>
      </c>
      <c r="F1290" s="17" t="str">
        <f>+IF(C1290&gt;2,VLOOKUP(C1290,EstructuraCostos!$A$65:$B$170,2),VLOOKUP(E1290,EstructuraCostos!$A$5:$B$60,2))</f>
        <v>Movimiento_de_Ganado1</v>
      </c>
      <c r="G1290" s="17" t="str">
        <f>+VLOOKUP(B1290,EstructuraCostos!$B$5:$C$146,2)</f>
        <v>Manejo de Ganados</v>
      </c>
      <c r="H1290" s="58">
        <v>43604</v>
      </c>
      <c r="I1290" s="17">
        <f t="shared" si="89"/>
        <v>20</v>
      </c>
      <c r="J1290" s="61" t="s">
        <v>245</v>
      </c>
      <c r="K1290" s="51">
        <v>1023702269</v>
      </c>
      <c r="L1290" s="52">
        <v>0.5</v>
      </c>
      <c r="M1290" s="186">
        <v>36000</v>
      </c>
      <c r="N1290" s="48">
        <f t="shared" si="90"/>
        <v>18000</v>
      </c>
      <c r="O1290" s="45" t="s">
        <v>125</v>
      </c>
      <c r="P1290" s="45" t="s">
        <v>128</v>
      </c>
    </row>
    <row r="1291" spans="1:18">
      <c r="A1291" s="17">
        <v>71</v>
      </c>
      <c r="C1291" s="17">
        <f t="shared" si="88"/>
        <v>0</v>
      </c>
      <c r="D1291" s="14" t="e">
        <f>+VLOOKUP(C1291,EstructuraCostos!$A$5:$B$146,2)</f>
        <v>#N/A</v>
      </c>
      <c r="E1291" s="21">
        <f t="shared" si="87"/>
        <v>0</v>
      </c>
      <c r="F1291" s="17" t="e">
        <f>+IF(C1291&gt;2,VLOOKUP(C1291,EstructuraCostos!$A$65:$B$170,2),VLOOKUP(E1291,EstructuraCostos!$A$5:$B$60,2))</f>
        <v>#N/A</v>
      </c>
      <c r="G1291" s="17" t="e">
        <f>+VLOOKUP(B1291,EstructuraCostos!$B$5:$C$146,2)</f>
        <v>#N/A</v>
      </c>
      <c r="H1291" s="58">
        <v>43604</v>
      </c>
      <c r="I1291" s="17">
        <f>+WEEKNUM(H1291,2)</f>
        <v>20</v>
      </c>
      <c r="J1291" s="45" t="s">
        <v>435</v>
      </c>
      <c r="L1291" s="52">
        <v>5</v>
      </c>
      <c r="M1291" s="186" t="s">
        <v>124</v>
      </c>
      <c r="N1291" s="48"/>
      <c r="P1291" s="45" t="s">
        <v>1248</v>
      </c>
    </row>
    <row r="1292" spans="1:18">
      <c r="A1292" s="17">
        <v>1</v>
      </c>
      <c r="B1292" s="135">
        <v>10101</v>
      </c>
      <c r="C1292" s="17">
        <f t="shared" si="88"/>
        <v>1</v>
      </c>
      <c r="D1292" s="14" t="str">
        <f>+VLOOKUP(C1292,EstructuraCostos!$A$5:$B$146,2)</f>
        <v>Levante_y_Ceba</v>
      </c>
      <c r="E1292" s="21">
        <f t="shared" si="87"/>
        <v>10100</v>
      </c>
      <c r="F1292" s="17" t="str">
        <f>+IF(C1292&gt;2,VLOOKUP(C1292,EstructuraCostos!$A$65:$B$170,2),VLOOKUP(E1292,EstructuraCostos!$A$5:$B$60,2))</f>
        <v>Manejo_de_Suelos_y_ Praderas1</v>
      </c>
      <c r="G1292" s="17" t="str">
        <f>+VLOOKUP(B1292,EstructuraCostos!$B$5:$C$146,2)</f>
        <v>Fumigacion Matamalezas</v>
      </c>
      <c r="H1292" s="58">
        <v>43605</v>
      </c>
      <c r="I1292" s="17">
        <f t="shared" si="89"/>
        <v>21</v>
      </c>
      <c r="J1292" s="84" t="s">
        <v>241</v>
      </c>
      <c r="K1292" s="143">
        <v>4736932</v>
      </c>
      <c r="L1292" s="52">
        <v>1</v>
      </c>
      <c r="M1292" s="46">
        <v>34000</v>
      </c>
      <c r="N1292" s="48">
        <f t="shared" si="90"/>
        <v>34000</v>
      </c>
      <c r="O1292" s="45" t="s">
        <v>176</v>
      </c>
      <c r="P1292" s="45" t="s">
        <v>1268</v>
      </c>
      <c r="Q1292" s="1" t="s">
        <v>130</v>
      </c>
      <c r="R1292" s="137" t="s">
        <v>131</v>
      </c>
    </row>
    <row r="1293" spans="1:18">
      <c r="A1293" s="17">
        <v>52</v>
      </c>
      <c r="B1293" s="135">
        <v>10104</v>
      </c>
      <c r="C1293" s="17">
        <f t="shared" si="88"/>
        <v>1</v>
      </c>
      <c r="D1293" s="14" t="str">
        <f>+VLOOKUP(C1293,EstructuraCostos!$A$5:$B$146,2)</f>
        <v>Levante_y_Ceba</v>
      </c>
      <c r="E1293" s="21">
        <f t="shared" si="87"/>
        <v>10100</v>
      </c>
      <c r="F1293" s="17" t="str">
        <f>+IF(C1293&gt;2,VLOOKUP(C1293,EstructuraCostos!$A$65:$B$170,2),VLOOKUP(E1293,EstructuraCostos!$A$5:$B$60,2))</f>
        <v>Manejo_de_Suelos_y_ Praderas1</v>
      </c>
      <c r="G1293" s="17" t="str">
        <f>+VLOOKUP(B1293,EstructuraCostos!$B$5:$C$146,2)</f>
        <v>Fumigacion Herbicida</v>
      </c>
      <c r="H1293" s="58">
        <v>43605</v>
      </c>
      <c r="I1293" s="17">
        <f t="shared" si="89"/>
        <v>21</v>
      </c>
      <c r="J1293" s="84" t="s">
        <v>242</v>
      </c>
      <c r="K1293" s="83">
        <v>4335739</v>
      </c>
      <c r="L1293" s="52">
        <v>1</v>
      </c>
      <c r="M1293" s="46">
        <v>34000</v>
      </c>
      <c r="N1293" s="48">
        <f t="shared" si="90"/>
        <v>34000</v>
      </c>
      <c r="O1293" s="45" t="s">
        <v>714</v>
      </c>
      <c r="P1293" s="45" t="s">
        <v>1170</v>
      </c>
      <c r="Q1293" s="1" t="s">
        <v>132</v>
      </c>
      <c r="R1293" s="137" t="s">
        <v>702</v>
      </c>
    </row>
    <row r="1294" spans="1:18">
      <c r="A1294" s="17">
        <v>53</v>
      </c>
      <c r="B1294" s="135">
        <v>10501</v>
      </c>
      <c r="C1294" s="17">
        <f t="shared" si="88"/>
        <v>1</v>
      </c>
      <c r="D1294" s="14" t="str">
        <f>+VLOOKUP(C1294,EstructuraCostos!$A$5:$B$146,2)</f>
        <v>Levante_y_Ceba</v>
      </c>
      <c r="E1294" s="21">
        <f t="shared" si="87"/>
        <v>10500</v>
      </c>
      <c r="F1294" s="17" t="str">
        <f>+IF(C1294&gt;2,VLOOKUP(C1294,EstructuraCostos!$A$65:$B$170,2),VLOOKUP(E1294,EstructuraCostos!$A$5:$B$60,2))</f>
        <v>Movimiento_de_Ganado1</v>
      </c>
      <c r="G1294" s="17" t="str">
        <f>+VLOOKUP(B1294,EstructuraCostos!$B$5:$C$146,2)</f>
        <v>Manejo de Ganados</v>
      </c>
      <c r="H1294" s="58">
        <v>43605</v>
      </c>
      <c r="I1294" s="17">
        <f t="shared" si="89"/>
        <v>21</v>
      </c>
      <c r="J1294" s="45" t="s">
        <v>245</v>
      </c>
      <c r="K1294" s="51">
        <v>1023702269</v>
      </c>
      <c r="L1294" s="52">
        <v>1</v>
      </c>
      <c r="M1294" s="46">
        <v>38000</v>
      </c>
      <c r="N1294" s="48">
        <f t="shared" si="90"/>
        <v>38000</v>
      </c>
      <c r="O1294" s="45" t="s">
        <v>126</v>
      </c>
      <c r="P1294" s="45" t="s">
        <v>128</v>
      </c>
    </row>
    <row r="1295" spans="1:18">
      <c r="A1295" s="17">
        <v>54</v>
      </c>
      <c r="B1295" s="135">
        <v>10501</v>
      </c>
      <c r="C1295" s="17">
        <f t="shared" si="88"/>
        <v>1</v>
      </c>
      <c r="D1295" s="14" t="str">
        <f>+VLOOKUP(C1295,EstructuraCostos!$A$5:$B$146,2)</f>
        <v>Levante_y_Ceba</v>
      </c>
      <c r="E1295" s="21">
        <f t="shared" si="87"/>
        <v>10500</v>
      </c>
      <c r="F1295" s="17" t="str">
        <f>+IF(C1295&gt;2,VLOOKUP(C1295,EstructuraCostos!$A$65:$B$170,2),VLOOKUP(E1295,EstructuraCostos!$A$5:$B$60,2))</f>
        <v>Movimiento_de_Ganado1</v>
      </c>
      <c r="G1295" s="17" t="str">
        <f>+VLOOKUP(B1295,EstructuraCostos!$B$5:$C$146,2)</f>
        <v>Manejo de Ganados</v>
      </c>
      <c r="H1295" s="58">
        <v>43605</v>
      </c>
      <c r="I1295" s="17">
        <f t="shared" si="89"/>
        <v>21</v>
      </c>
      <c r="J1295" s="45" t="s">
        <v>417</v>
      </c>
      <c r="K1295" s="143">
        <v>1097720182</v>
      </c>
      <c r="L1295" s="52">
        <v>1</v>
      </c>
      <c r="M1295" s="46">
        <v>38000</v>
      </c>
      <c r="N1295" s="48">
        <f t="shared" si="90"/>
        <v>38000</v>
      </c>
      <c r="O1295" s="45" t="s">
        <v>125</v>
      </c>
      <c r="P1295" s="45" t="s">
        <v>128</v>
      </c>
    </row>
    <row r="1296" spans="1:18">
      <c r="A1296" s="17">
        <v>55</v>
      </c>
      <c r="B1296" s="135">
        <v>10502</v>
      </c>
      <c r="C1296" s="17">
        <f t="shared" si="88"/>
        <v>1</v>
      </c>
      <c r="D1296" s="14" t="str">
        <f>+VLOOKUP(C1296,EstructuraCostos!$A$5:$B$146,2)</f>
        <v>Levante_y_Ceba</v>
      </c>
      <c r="E1296" s="21">
        <f t="shared" si="87"/>
        <v>10500</v>
      </c>
      <c r="F1296" s="17" t="str">
        <f>+IF(C1296&gt;2,VLOOKUP(C1296,EstructuraCostos!$A$65:$B$170,2),VLOOKUP(E1296,EstructuraCostos!$A$5:$B$60,2))</f>
        <v>Movimiento_de_Ganado1</v>
      </c>
      <c r="G1296" s="17" t="str">
        <f>+VLOOKUP(B1296,EstructuraCostos!$B$5:$C$146,2)</f>
        <v>Repartida pollinaza</v>
      </c>
      <c r="H1296" s="58">
        <v>43605</v>
      </c>
      <c r="I1296" s="17">
        <f t="shared" si="89"/>
        <v>21</v>
      </c>
      <c r="J1296" s="45" t="s">
        <v>749</v>
      </c>
      <c r="K1296" s="294">
        <v>1097726367</v>
      </c>
      <c r="L1296" s="52">
        <v>1</v>
      </c>
      <c r="M1296" s="46">
        <v>34000</v>
      </c>
      <c r="N1296" s="48">
        <f>+L1296*M1296</f>
        <v>34000</v>
      </c>
      <c r="O1296" s="45" t="s">
        <v>688</v>
      </c>
      <c r="P1296" s="45" t="s">
        <v>14</v>
      </c>
    </row>
    <row r="1297" spans="1:18">
      <c r="A1297" s="17">
        <v>56</v>
      </c>
      <c r="B1297" s="135">
        <v>50103</v>
      </c>
      <c r="C1297" s="17">
        <f t="shared" si="88"/>
        <v>5</v>
      </c>
      <c r="D1297" s="14" t="str">
        <f>+VLOOKUP(C1297,EstructuraCostos!$A$5:$B$146,2)</f>
        <v>Generales</v>
      </c>
      <c r="E1297" s="21">
        <f t="shared" si="87"/>
        <v>50103</v>
      </c>
      <c r="F1297" s="17" t="str">
        <f>+IF(C1297&gt;2,VLOOKUP(C1297,EstructuraCostos!$A$65:$B$170,2),VLOOKUP(E1297,EstructuraCostos!$A$5:$B$60,2))</f>
        <v>Generales</v>
      </c>
      <c r="G1297" s="17" t="str">
        <f>+VLOOKUP(B1297,EstructuraCostos!$B$5:$C$146,2)</f>
        <v xml:space="preserve">Mantenimiento Cercos </v>
      </c>
      <c r="H1297" s="58">
        <v>43605</v>
      </c>
      <c r="I1297" s="17">
        <f t="shared" si="89"/>
        <v>21</v>
      </c>
      <c r="J1297" s="45" t="s">
        <v>791</v>
      </c>
      <c r="K1297" s="143">
        <v>78730185</v>
      </c>
      <c r="L1297" s="52">
        <v>1</v>
      </c>
      <c r="M1297" s="46">
        <v>34000</v>
      </c>
      <c r="N1297" s="48">
        <f t="shared" si="90"/>
        <v>34000</v>
      </c>
      <c r="O1297" s="45" t="s">
        <v>138</v>
      </c>
      <c r="P1297" s="45" t="s">
        <v>966</v>
      </c>
    </row>
    <row r="1298" spans="1:18">
      <c r="A1298" s="17">
        <v>57</v>
      </c>
      <c r="B1298" s="135">
        <v>10104</v>
      </c>
      <c r="C1298" s="17">
        <f t="shared" si="88"/>
        <v>1</v>
      </c>
      <c r="D1298" s="14" t="str">
        <f>+VLOOKUP(C1298,EstructuraCostos!$A$5:$B$146,2)</f>
        <v>Levante_y_Ceba</v>
      </c>
      <c r="E1298" s="21">
        <f t="shared" si="87"/>
        <v>10100</v>
      </c>
      <c r="F1298" s="17" t="str">
        <f>+IF(C1298&gt;2,VLOOKUP(C1298,EstructuraCostos!$A$65:$B$170,2),VLOOKUP(E1298,EstructuraCostos!$A$5:$B$60,2))</f>
        <v>Manejo_de_Suelos_y_ Praderas1</v>
      </c>
      <c r="G1298" s="17" t="str">
        <f>+VLOOKUP(B1298,EstructuraCostos!$B$5:$C$146,2)</f>
        <v>Fumigacion Herbicida</v>
      </c>
      <c r="H1298" s="58">
        <v>43605</v>
      </c>
      <c r="I1298" s="17">
        <f t="shared" si="89"/>
        <v>21</v>
      </c>
      <c r="J1298" s="1" t="s">
        <v>1064</v>
      </c>
      <c r="K1298" s="143">
        <v>1003290526</v>
      </c>
      <c r="L1298" s="52">
        <v>1</v>
      </c>
      <c r="M1298" s="46">
        <v>34000</v>
      </c>
      <c r="N1298" s="48">
        <f t="shared" si="90"/>
        <v>34000</v>
      </c>
      <c r="O1298" s="45" t="s">
        <v>714</v>
      </c>
      <c r="P1298" s="45" t="s">
        <v>1170</v>
      </c>
      <c r="Q1298" s="1" t="s">
        <v>132</v>
      </c>
      <c r="R1298" s="137" t="s">
        <v>702</v>
      </c>
    </row>
    <row r="1299" spans="1:18">
      <c r="A1299" s="17">
        <v>58</v>
      </c>
      <c r="B1299" s="135">
        <v>90101</v>
      </c>
      <c r="C1299" s="17">
        <f t="shared" si="88"/>
        <v>9</v>
      </c>
      <c r="D1299" s="14" t="str">
        <f>+VLOOKUP(C1299,EstructuraCostos!$A$5:$B$146,2)</f>
        <v>Hacienda</v>
      </c>
      <c r="E1299" s="21">
        <f t="shared" si="87"/>
        <v>90101</v>
      </c>
      <c r="F1299" s="17" t="str">
        <f>+IF(C1299&gt;2,VLOOKUP(C1299,EstructuraCostos!$A$65:$B$170,2),VLOOKUP(E1299,EstructuraCostos!$A$5:$B$60,2))</f>
        <v>Hacienda</v>
      </c>
      <c r="G1299" s="17" t="str">
        <f>+VLOOKUP(B1299,EstructuraCostos!$B$5:$C$146,2)</f>
        <v>Salarios</v>
      </c>
      <c r="H1299" s="58">
        <v>43605</v>
      </c>
      <c r="I1299" s="17">
        <f t="shared" si="89"/>
        <v>21</v>
      </c>
      <c r="J1299" s="45" t="s">
        <v>1205</v>
      </c>
      <c r="K1299" s="51">
        <v>25022682</v>
      </c>
      <c r="L1299" s="52">
        <v>1</v>
      </c>
      <c r="M1299" s="186">
        <v>38000</v>
      </c>
      <c r="N1299" s="48">
        <f t="shared" si="90"/>
        <v>38000</v>
      </c>
      <c r="O1299" s="45" t="s">
        <v>1279</v>
      </c>
      <c r="P1299" s="45" t="s">
        <v>157</v>
      </c>
    </row>
    <row r="1300" spans="1:18">
      <c r="A1300" s="17">
        <v>59</v>
      </c>
      <c r="B1300" s="135">
        <v>90106</v>
      </c>
      <c r="C1300" s="17">
        <f t="shared" si="88"/>
        <v>9</v>
      </c>
      <c r="D1300" s="14" t="str">
        <f>+VLOOKUP(C1300,EstructuraCostos!$A$5:$B$146,2)</f>
        <v>Hacienda</v>
      </c>
      <c r="E1300" s="21">
        <f t="shared" si="87"/>
        <v>90106</v>
      </c>
      <c r="F1300" s="17" t="str">
        <f>+IF(C1300&gt;2,VLOOKUP(C1300,EstructuraCostos!$A$65:$B$170,2),VLOOKUP(E1300,EstructuraCostos!$A$5:$B$60,2))</f>
        <v>Hacienda</v>
      </c>
      <c r="G1300" s="17" t="str">
        <f>+VLOOKUP(B1300,EstructuraCostos!$B$5:$C$146,2)</f>
        <v>Mejoras</v>
      </c>
      <c r="H1300" s="58">
        <v>43605</v>
      </c>
      <c r="I1300" s="17">
        <f t="shared" si="89"/>
        <v>21</v>
      </c>
      <c r="J1300" s="45" t="s">
        <v>1249</v>
      </c>
      <c r="K1300" s="51">
        <v>1115742069</v>
      </c>
      <c r="L1300" s="52">
        <v>1</v>
      </c>
      <c r="M1300" s="186">
        <v>34000</v>
      </c>
      <c r="N1300" s="48">
        <f t="shared" si="90"/>
        <v>34000</v>
      </c>
      <c r="O1300" s="45" t="s">
        <v>1152</v>
      </c>
      <c r="P1300" s="45" t="s">
        <v>147</v>
      </c>
      <c r="Q1300" s="1" t="s">
        <v>1256</v>
      </c>
    </row>
    <row r="1301" spans="1:18">
      <c r="A1301" s="17">
        <v>60</v>
      </c>
      <c r="C1301" s="17">
        <f t="shared" si="88"/>
        <v>0</v>
      </c>
      <c r="D1301" s="14" t="e">
        <f>+VLOOKUP(C1301,EstructuraCostos!$A$5:$B$146,2)</f>
        <v>#N/A</v>
      </c>
      <c r="E1301" s="21">
        <f t="shared" si="87"/>
        <v>0</v>
      </c>
      <c r="F1301" s="17" t="e">
        <f>+IF(C1301&gt;2,VLOOKUP(C1301,EstructuraCostos!$A$65:$B$170,2),VLOOKUP(E1301,EstructuraCostos!$A$5:$B$60,2))</f>
        <v>#N/A</v>
      </c>
      <c r="G1301" s="17" t="e">
        <f>+VLOOKUP(B1301,EstructuraCostos!$B$5:$C$146,2)</f>
        <v>#N/A</v>
      </c>
      <c r="H1301" s="58">
        <v>43605</v>
      </c>
      <c r="I1301" s="17">
        <f t="shared" si="89"/>
        <v>21</v>
      </c>
      <c r="J1301" s="45" t="s">
        <v>260</v>
      </c>
      <c r="N1301" s="48">
        <f t="shared" si="90"/>
        <v>0</v>
      </c>
      <c r="O1301" s="45" t="s">
        <v>714</v>
      </c>
      <c r="P1301" s="45" t="s">
        <v>1170</v>
      </c>
      <c r="Q1301" s="1" t="s">
        <v>132</v>
      </c>
      <c r="R1301" s="137" t="s">
        <v>702</v>
      </c>
    </row>
    <row r="1302" spans="1:18">
      <c r="A1302" s="17">
        <v>61</v>
      </c>
      <c r="C1302" s="17">
        <f t="shared" si="88"/>
        <v>0</v>
      </c>
      <c r="D1302" s="14" t="e">
        <f>+VLOOKUP(C1302,EstructuraCostos!$A$5:$B$146,2)</f>
        <v>#N/A</v>
      </c>
      <c r="E1302" s="21">
        <f t="shared" si="87"/>
        <v>0</v>
      </c>
      <c r="F1302" s="17" t="e">
        <f>+IF(C1302&gt;2,VLOOKUP(C1302,EstructuraCostos!$A$65:$B$170,2),VLOOKUP(E1302,EstructuraCostos!$A$5:$B$60,2))</f>
        <v>#N/A</v>
      </c>
      <c r="G1302" s="17" t="e">
        <f>+VLOOKUP(B1302,EstructuraCostos!$B$5:$C$146,2)</f>
        <v>#N/A</v>
      </c>
      <c r="H1302" s="58">
        <v>43605</v>
      </c>
      <c r="I1302" s="17">
        <f t="shared" si="89"/>
        <v>21</v>
      </c>
      <c r="J1302" s="45" t="s">
        <v>260</v>
      </c>
      <c r="K1302" s="83"/>
      <c r="N1302" s="48">
        <f t="shared" si="90"/>
        <v>0</v>
      </c>
      <c r="O1302" s="45" t="s">
        <v>176</v>
      </c>
      <c r="P1302" s="45" t="s">
        <v>1268</v>
      </c>
      <c r="Q1302" s="1" t="s">
        <v>130</v>
      </c>
      <c r="R1302" s="137" t="s">
        <v>131</v>
      </c>
    </row>
    <row r="1303" spans="1:18">
      <c r="A1303" s="17">
        <v>1</v>
      </c>
      <c r="B1303" s="135">
        <v>10101</v>
      </c>
      <c r="C1303" s="17">
        <f t="shared" si="88"/>
        <v>1</v>
      </c>
      <c r="D1303" s="14" t="str">
        <f>+VLOOKUP(C1303,EstructuraCostos!$A$5:$B$146,2)</f>
        <v>Levante_y_Ceba</v>
      </c>
      <c r="E1303" s="21">
        <f t="shared" si="87"/>
        <v>10100</v>
      </c>
      <c r="F1303" s="17" t="str">
        <f>+IF(C1303&gt;2,VLOOKUP(C1303,EstructuraCostos!$A$65:$B$170,2),VLOOKUP(E1303,EstructuraCostos!$A$5:$B$60,2))</f>
        <v>Manejo_de_Suelos_y_ Praderas1</v>
      </c>
      <c r="G1303" s="17" t="str">
        <f>+VLOOKUP(B1303,EstructuraCostos!$B$5:$C$146,2)</f>
        <v>Fumigacion Matamalezas</v>
      </c>
      <c r="H1303" s="58">
        <v>43606</v>
      </c>
      <c r="I1303" s="17">
        <f t="shared" si="89"/>
        <v>21</v>
      </c>
      <c r="J1303" s="84" t="s">
        <v>241</v>
      </c>
      <c r="K1303" s="143">
        <v>4736932</v>
      </c>
      <c r="L1303" s="52">
        <v>1</v>
      </c>
      <c r="M1303" s="46">
        <v>34000</v>
      </c>
      <c r="N1303" s="48">
        <f t="shared" si="90"/>
        <v>34000</v>
      </c>
      <c r="O1303" s="45" t="s">
        <v>176</v>
      </c>
      <c r="P1303" s="45" t="s">
        <v>357</v>
      </c>
      <c r="Q1303" s="1" t="s">
        <v>130</v>
      </c>
      <c r="R1303" s="137" t="s">
        <v>131</v>
      </c>
    </row>
    <row r="1304" spans="1:18">
      <c r="A1304" s="17">
        <v>2</v>
      </c>
      <c r="B1304" s="135">
        <v>10104</v>
      </c>
      <c r="C1304" s="17">
        <f t="shared" si="88"/>
        <v>1</v>
      </c>
      <c r="D1304" s="14" t="str">
        <f>+VLOOKUP(C1304,EstructuraCostos!$A$5:$B$146,2)</f>
        <v>Levante_y_Ceba</v>
      </c>
      <c r="E1304" s="21">
        <f t="shared" si="87"/>
        <v>10100</v>
      </c>
      <c r="F1304" s="17" t="str">
        <f>+IF(C1304&gt;2,VLOOKUP(C1304,EstructuraCostos!$A$65:$B$170,2),VLOOKUP(E1304,EstructuraCostos!$A$5:$B$60,2))</f>
        <v>Manejo_de_Suelos_y_ Praderas1</v>
      </c>
      <c r="G1304" s="17" t="str">
        <f>+VLOOKUP(B1304,EstructuraCostos!$B$5:$C$146,2)</f>
        <v>Fumigacion Herbicida</v>
      </c>
      <c r="H1304" s="58">
        <v>43606</v>
      </c>
      <c r="I1304" s="17">
        <f t="shared" si="89"/>
        <v>21</v>
      </c>
      <c r="J1304" s="84" t="s">
        <v>242</v>
      </c>
      <c r="K1304" s="83">
        <v>4335739</v>
      </c>
      <c r="L1304" s="52">
        <v>1</v>
      </c>
      <c r="M1304" s="46">
        <v>34000</v>
      </c>
      <c r="N1304" s="48">
        <f t="shared" si="90"/>
        <v>34000</v>
      </c>
      <c r="O1304" s="45" t="s">
        <v>714</v>
      </c>
      <c r="P1304" s="45" t="s">
        <v>1170</v>
      </c>
      <c r="Q1304" s="1" t="s">
        <v>132</v>
      </c>
      <c r="R1304" s="137" t="s">
        <v>702</v>
      </c>
    </row>
    <row r="1305" spans="1:18">
      <c r="A1305" s="17">
        <v>3</v>
      </c>
      <c r="B1305" s="135">
        <v>10501</v>
      </c>
      <c r="C1305" s="17">
        <f t="shared" si="88"/>
        <v>1</v>
      </c>
      <c r="D1305" s="14" t="str">
        <f>+VLOOKUP(C1305,EstructuraCostos!$A$5:$B$146,2)</f>
        <v>Levante_y_Ceba</v>
      </c>
      <c r="E1305" s="21">
        <f t="shared" si="87"/>
        <v>10500</v>
      </c>
      <c r="F1305" s="17" t="str">
        <f>+IF(C1305&gt;2,VLOOKUP(C1305,EstructuraCostos!$A$65:$B$170,2),VLOOKUP(E1305,EstructuraCostos!$A$5:$B$60,2))</f>
        <v>Movimiento_de_Ganado1</v>
      </c>
      <c r="G1305" s="17" t="str">
        <f>+VLOOKUP(B1305,EstructuraCostos!$B$5:$C$146,2)</f>
        <v>Manejo de Ganados</v>
      </c>
      <c r="H1305" s="58">
        <v>43606</v>
      </c>
      <c r="I1305" s="17">
        <f t="shared" si="89"/>
        <v>21</v>
      </c>
      <c r="J1305" s="45" t="s">
        <v>245</v>
      </c>
      <c r="K1305" s="51">
        <v>1023702269</v>
      </c>
      <c r="L1305" s="52">
        <v>1</v>
      </c>
      <c r="M1305" s="46">
        <v>38000</v>
      </c>
      <c r="N1305" s="48">
        <f t="shared" si="90"/>
        <v>38000</v>
      </c>
      <c r="O1305" s="45" t="s">
        <v>139</v>
      </c>
      <c r="P1305" s="45" t="s">
        <v>128</v>
      </c>
    </row>
    <row r="1306" spans="1:18">
      <c r="A1306" s="17">
        <v>4</v>
      </c>
      <c r="B1306" s="135">
        <v>10501</v>
      </c>
      <c r="C1306" s="17">
        <f t="shared" si="88"/>
        <v>1</v>
      </c>
      <c r="D1306" s="14" t="str">
        <f>+VLOOKUP(C1306,EstructuraCostos!$A$5:$B$146,2)</f>
        <v>Levante_y_Ceba</v>
      </c>
      <c r="E1306" s="21">
        <f t="shared" si="87"/>
        <v>10500</v>
      </c>
      <c r="F1306" s="17" t="str">
        <f>+IF(C1306&gt;2,VLOOKUP(C1306,EstructuraCostos!$A$65:$B$170,2),VLOOKUP(E1306,EstructuraCostos!$A$5:$B$60,2))</f>
        <v>Movimiento_de_Ganado1</v>
      </c>
      <c r="G1306" s="17" t="str">
        <f>+VLOOKUP(B1306,EstructuraCostos!$B$5:$C$146,2)</f>
        <v>Manejo de Ganados</v>
      </c>
      <c r="H1306" s="58">
        <v>43606</v>
      </c>
      <c r="I1306" s="17">
        <f t="shared" si="89"/>
        <v>21</v>
      </c>
      <c r="J1306" s="45" t="s">
        <v>417</v>
      </c>
      <c r="K1306" s="143">
        <v>1097720182</v>
      </c>
      <c r="L1306" s="52">
        <v>1</v>
      </c>
      <c r="M1306" s="46">
        <v>38000</v>
      </c>
      <c r="N1306" s="48">
        <f t="shared" si="90"/>
        <v>38000</v>
      </c>
      <c r="O1306" s="45" t="s">
        <v>125</v>
      </c>
      <c r="P1306" s="45" t="s">
        <v>128</v>
      </c>
    </row>
    <row r="1307" spans="1:18">
      <c r="A1307" s="17">
        <v>5</v>
      </c>
      <c r="B1307" s="135">
        <v>10501</v>
      </c>
      <c r="C1307" s="17">
        <f t="shared" si="88"/>
        <v>1</v>
      </c>
      <c r="D1307" s="14" t="str">
        <f>+VLOOKUP(C1307,EstructuraCostos!$A$5:$B$146,2)</f>
        <v>Levante_y_Ceba</v>
      </c>
      <c r="E1307" s="21">
        <f t="shared" si="87"/>
        <v>10500</v>
      </c>
      <c r="F1307" s="17" t="str">
        <f>+IF(C1307&gt;2,VLOOKUP(C1307,EstructuraCostos!$A$65:$B$170,2),VLOOKUP(E1307,EstructuraCostos!$A$5:$B$60,2))</f>
        <v>Movimiento_de_Ganado1</v>
      </c>
      <c r="G1307" s="17" t="str">
        <f>+VLOOKUP(B1307,EstructuraCostos!$B$5:$C$146,2)</f>
        <v>Manejo de Ganados</v>
      </c>
      <c r="H1307" s="58">
        <v>43606</v>
      </c>
      <c r="I1307" s="17">
        <f t="shared" si="89"/>
        <v>21</v>
      </c>
      <c r="J1307" s="45" t="s">
        <v>749</v>
      </c>
      <c r="K1307" s="294">
        <v>1097726367</v>
      </c>
      <c r="L1307" s="52">
        <v>1</v>
      </c>
      <c r="M1307" s="46">
        <v>34000</v>
      </c>
      <c r="N1307" s="48">
        <f t="shared" si="90"/>
        <v>34000</v>
      </c>
      <c r="O1307" s="45" t="s">
        <v>139</v>
      </c>
      <c r="P1307" s="45" t="s">
        <v>137</v>
      </c>
    </row>
    <row r="1308" spans="1:18">
      <c r="A1308" s="17">
        <v>6</v>
      </c>
      <c r="B1308" s="135">
        <v>50103</v>
      </c>
      <c r="C1308" s="17">
        <f t="shared" si="88"/>
        <v>5</v>
      </c>
      <c r="D1308" s="14" t="str">
        <f>+VLOOKUP(C1308,EstructuraCostos!$A$5:$B$146,2)</f>
        <v>Generales</v>
      </c>
      <c r="E1308" s="21">
        <f t="shared" si="87"/>
        <v>50103</v>
      </c>
      <c r="F1308" s="17" t="str">
        <f>+IF(C1308&gt;2,VLOOKUP(C1308,EstructuraCostos!$A$65:$B$170,2),VLOOKUP(E1308,EstructuraCostos!$A$5:$B$60,2))</f>
        <v>Generales</v>
      </c>
      <c r="G1308" s="17" t="str">
        <f>+VLOOKUP(B1308,EstructuraCostos!$B$5:$C$146,2)</f>
        <v xml:space="preserve">Mantenimiento Cercos </v>
      </c>
      <c r="H1308" s="58">
        <v>43606</v>
      </c>
      <c r="I1308" s="17">
        <f t="shared" si="89"/>
        <v>21</v>
      </c>
      <c r="J1308" s="45" t="s">
        <v>791</v>
      </c>
      <c r="K1308" s="143">
        <v>78730185</v>
      </c>
      <c r="L1308" s="52">
        <v>1</v>
      </c>
      <c r="M1308" s="46">
        <v>34000</v>
      </c>
      <c r="N1308" s="48">
        <f t="shared" si="90"/>
        <v>34000</v>
      </c>
      <c r="O1308" s="45" t="s">
        <v>138</v>
      </c>
    </row>
    <row r="1309" spans="1:18">
      <c r="A1309" s="17">
        <v>7</v>
      </c>
      <c r="B1309" s="135">
        <v>10104</v>
      </c>
      <c r="C1309" s="17">
        <f t="shared" si="88"/>
        <v>1</v>
      </c>
      <c r="D1309" s="14" t="str">
        <f>+VLOOKUP(C1309,EstructuraCostos!$A$5:$B$146,2)</f>
        <v>Levante_y_Ceba</v>
      </c>
      <c r="E1309" s="21">
        <f t="shared" si="87"/>
        <v>10100</v>
      </c>
      <c r="F1309" s="17" t="str">
        <f>+IF(C1309&gt;2,VLOOKUP(C1309,EstructuraCostos!$A$65:$B$170,2),VLOOKUP(E1309,EstructuraCostos!$A$5:$B$60,2))</f>
        <v>Manejo_de_Suelos_y_ Praderas1</v>
      </c>
      <c r="G1309" s="17" t="str">
        <f>+VLOOKUP(B1309,EstructuraCostos!$B$5:$C$146,2)</f>
        <v>Fumigacion Herbicida</v>
      </c>
      <c r="H1309" s="58">
        <v>43606</v>
      </c>
      <c r="I1309" s="17">
        <f t="shared" si="89"/>
        <v>21</v>
      </c>
      <c r="J1309" s="1" t="s">
        <v>1064</v>
      </c>
      <c r="K1309" s="143">
        <v>1003290526</v>
      </c>
      <c r="L1309" s="52">
        <v>1</v>
      </c>
      <c r="M1309" s="46">
        <v>34000</v>
      </c>
      <c r="N1309" s="48">
        <f t="shared" si="90"/>
        <v>34000</v>
      </c>
      <c r="O1309" s="45" t="s">
        <v>714</v>
      </c>
      <c r="P1309" s="45" t="s">
        <v>1170</v>
      </c>
      <c r="Q1309" s="1" t="s">
        <v>132</v>
      </c>
      <c r="R1309" s="137" t="s">
        <v>702</v>
      </c>
    </row>
    <row r="1310" spans="1:18">
      <c r="A1310" s="17">
        <v>8</v>
      </c>
      <c r="B1310" s="135">
        <v>90101</v>
      </c>
      <c r="C1310" s="17">
        <f t="shared" si="88"/>
        <v>9</v>
      </c>
      <c r="D1310" s="14" t="str">
        <f>+VLOOKUP(C1310,EstructuraCostos!$A$5:$B$146,2)</f>
        <v>Hacienda</v>
      </c>
      <c r="E1310" s="21">
        <f t="shared" si="87"/>
        <v>90101</v>
      </c>
      <c r="F1310" s="17" t="str">
        <f>+IF(C1310&gt;2,VLOOKUP(C1310,EstructuraCostos!$A$65:$B$170,2),VLOOKUP(E1310,EstructuraCostos!$A$5:$B$60,2))</f>
        <v>Hacienda</v>
      </c>
      <c r="G1310" s="17" t="str">
        <f>+VLOOKUP(B1310,EstructuraCostos!$B$5:$C$146,2)</f>
        <v>Salarios</v>
      </c>
      <c r="H1310" s="58">
        <v>43606</v>
      </c>
      <c r="I1310" s="17">
        <f t="shared" si="89"/>
        <v>21</v>
      </c>
      <c r="J1310" s="45" t="s">
        <v>1205</v>
      </c>
      <c r="K1310" s="51">
        <v>25022682</v>
      </c>
      <c r="L1310" s="52">
        <v>1</v>
      </c>
      <c r="M1310" s="186">
        <v>38000</v>
      </c>
      <c r="N1310" s="48">
        <f t="shared" si="90"/>
        <v>38000</v>
      </c>
      <c r="O1310" s="45" t="s">
        <v>1279</v>
      </c>
      <c r="P1310" s="45" t="s">
        <v>157</v>
      </c>
    </row>
    <row r="1311" spans="1:18">
      <c r="A1311" s="17">
        <v>9</v>
      </c>
      <c r="B1311" s="135">
        <v>90106</v>
      </c>
      <c r="C1311" s="17">
        <f t="shared" si="88"/>
        <v>9</v>
      </c>
      <c r="D1311" s="14" t="str">
        <f>+VLOOKUP(C1311,EstructuraCostos!$A$5:$B$146,2)</f>
        <v>Hacienda</v>
      </c>
      <c r="E1311" s="21">
        <f t="shared" si="87"/>
        <v>90106</v>
      </c>
      <c r="F1311" s="17" t="str">
        <f>+IF(C1311&gt;2,VLOOKUP(C1311,EstructuraCostos!$A$65:$B$170,2),VLOOKUP(E1311,EstructuraCostos!$A$5:$B$60,2))</f>
        <v>Hacienda</v>
      </c>
      <c r="G1311" s="17" t="str">
        <f>+VLOOKUP(B1311,EstructuraCostos!$B$5:$C$146,2)</f>
        <v>Mejoras</v>
      </c>
      <c r="H1311" s="58">
        <v>43606</v>
      </c>
      <c r="I1311" s="17">
        <f t="shared" si="89"/>
        <v>21</v>
      </c>
      <c r="J1311" s="45" t="s">
        <v>1249</v>
      </c>
      <c r="K1311" s="51">
        <v>1115742069</v>
      </c>
      <c r="L1311" s="52">
        <v>1</v>
      </c>
      <c r="M1311" s="186">
        <v>34000</v>
      </c>
      <c r="N1311" s="48">
        <f t="shared" si="90"/>
        <v>34000</v>
      </c>
      <c r="O1311" s="45" t="s">
        <v>1269</v>
      </c>
      <c r="P1311" s="45" t="s">
        <v>147</v>
      </c>
    </row>
    <row r="1312" spans="1:18">
      <c r="A1312" s="17">
        <v>10</v>
      </c>
      <c r="B1312" s="135">
        <v>90101</v>
      </c>
      <c r="C1312" s="17">
        <f t="shared" si="88"/>
        <v>9</v>
      </c>
      <c r="D1312" s="14" t="str">
        <f>+VLOOKUP(C1312,EstructuraCostos!$A$5:$B$146,2)</f>
        <v>Hacienda</v>
      </c>
      <c r="E1312" s="21">
        <f t="shared" si="87"/>
        <v>90101</v>
      </c>
      <c r="F1312" s="17" t="str">
        <f>+IF(C1312&gt;2,VLOOKUP(C1312,EstructuraCostos!$A$65:$B$170,2),VLOOKUP(E1312,EstructuraCostos!$A$5:$B$60,2))</f>
        <v>Hacienda</v>
      </c>
      <c r="G1312" s="17" t="str">
        <f>+VLOOKUP(B1312,EstructuraCostos!$B$5:$C$146,2)</f>
        <v>Salarios</v>
      </c>
      <c r="H1312" s="58">
        <v>43606</v>
      </c>
      <c r="I1312" s="17">
        <f t="shared" si="89"/>
        <v>21</v>
      </c>
      <c r="J1312" s="45" t="s">
        <v>1166</v>
      </c>
      <c r="K1312" s="143">
        <v>1007328947</v>
      </c>
      <c r="L1312" s="52">
        <v>1</v>
      </c>
      <c r="M1312" s="186">
        <v>25000</v>
      </c>
      <c r="N1312" s="48">
        <f t="shared" si="90"/>
        <v>25000</v>
      </c>
      <c r="O1312" s="45" t="s">
        <v>153</v>
      </c>
      <c r="P1312" s="45" t="s">
        <v>147</v>
      </c>
    </row>
    <row r="1313" spans="1:18">
      <c r="A1313" s="17">
        <v>11</v>
      </c>
      <c r="C1313" s="17"/>
      <c r="F1313" s="17"/>
      <c r="G1313" s="17" t="e">
        <f>+VLOOKUP(B1313,EstructuraCostos!$B$5:$C$146,2)</f>
        <v>#N/A</v>
      </c>
      <c r="H1313" s="58">
        <v>43606</v>
      </c>
      <c r="I1313" s="17">
        <f>+WEEKNUM(H1313,2)</f>
        <v>21</v>
      </c>
      <c r="J1313" s="45" t="s">
        <v>287</v>
      </c>
      <c r="K1313" s="143"/>
      <c r="L1313" s="52">
        <v>600</v>
      </c>
      <c r="M1313" s="186">
        <v>600</v>
      </c>
      <c r="N1313" s="48">
        <f t="shared" si="90"/>
        <v>360000</v>
      </c>
      <c r="O1313" s="45" t="s">
        <v>1243</v>
      </c>
      <c r="P1313" s="45" t="s">
        <v>1173</v>
      </c>
    </row>
    <row r="1314" spans="1:18">
      <c r="A1314" s="17">
        <v>12</v>
      </c>
      <c r="C1314" s="17">
        <f t="shared" si="88"/>
        <v>0</v>
      </c>
      <c r="D1314" s="14" t="e">
        <f>+VLOOKUP(C1314,EstructuraCostos!$A$5:$B$146,2)</f>
        <v>#N/A</v>
      </c>
      <c r="E1314" s="21">
        <f t="shared" si="87"/>
        <v>0</v>
      </c>
      <c r="F1314" s="17" t="e">
        <f>+IF(C1314&gt;2,VLOOKUP(C1314,EstructuraCostos!$A$65:$B$170,2),VLOOKUP(E1314,EstructuraCostos!$A$5:$B$60,2))</f>
        <v>#N/A</v>
      </c>
      <c r="G1314" s="17" t="e">
        <f>+VLOOKUP(B1314,EstructuraCostos!$B$5:$C$146,2)</f>
        <v>#N/A</v>
      </c>
      <c r="H1314" s="58">
        <v>43606</v>
      </c>
      <c r="I1314" s="17">
        <f t="shared" si="89"/>
        <v>21</v>
      </c>
      <c r="J1314" s="1" t="s">
        <v>298</v>
      </c>
      <c r="K1314" s="83"/>
      <c r="L1314" s="52">
        <v>20</v>
      </c>
      <c r="M1314" s="186" t="s">
        <v>480</v>
      </c>
      <c r="N1314" s="48"/>
      <c r="O1314" s="45" t="s">
        <v>1270</v>
      </c>
    </row>
    <row r="1315" spans="1:18">
      <c r="A1315" s="17">
        <v>13</v>
      </c>
      <c r="C1315" s="17">
        <f t="shared" si="88"/>
        <v>0</v>
      </c>
      <c r="D1315" s="14" t="e">
        <f>+VLOOKUP(C1315,EstructuraCostos!$A$5:$B$146,2)</f>
        <v>#N/A</v>
      </c>
      <c r="E1315" s="21">
        <f t="shared" si="87"/>
        <v>0</v>
      </c>
      <c r="F1315" s="17" t="e">
        <f>+IF(C1315&gt;2,VLOOKUP(C1315,EstructuraCostos!$A$65:$B$170,2),VLOOKUP(E1315,EstructuraCostos!$A$5:$B$60,2))</f>
        <v>#N/A</v>
      </c>
      <c r="G1315" s="17" t="e">
        <f>+VLOOKUP(B1315,EstructuraCostos!$B$5:$C$146,2)</f>
        <v>#N/A</v>
      </c>
      <c r="H1315" s="58">
        <v>43606</v>
      </c>
      <c r="I1315" s="17">
        <f t="shared" si="89"/>
        <v>21</v>
      </c>
      <c r="J1315" s="1" t="s">
        <v>298</v>
      </c>
      <c r="L1315" s="52">
        <v>30</v>
      </c>
      <c r="M1315" s="186" t="s">
        <v>299</v>
      </c>
      <c r="N1315" s="48"/>
      <c r="O1315" s="45" t="s">
        <v>1271</v>
      </c>
    </row>
    <row r="1316" spans="1:18">
      <c r="A1316" s="17">
        <v>14</v>
      </c>
      <c r="C1316" s="17">
        <f t="shared" si="88"/>
        <v>0</v>
      </c>
      <c r="D1316" s="14" t="e">
        <f>+VLOOKUP(C1316,EstructuraCostos!$A$5:$B$146,2)</f>
        <v>#N/A</v>
      </c>
      <c r="E1316" s="21">
        <f t="shared" si="87"/>
        <v>0</v>
      </c>
      <c r="F1316" s="17" t="e">
        <f>+IF(C1316&gt;2,VLOOKUP(C1316,EstructuraCostos!$A$65:$B$170,2),VLOOKUP(E1316,EstructuraCostos!$A$5:$B$60,2))</f>
        <v>#N/A</v>
      </c>
      <c r="G1316" s="17" t="e">
        <f>+VLOOKUP(B1316,EstructuraCostos!$B$5:$C$146,2)</f>
        <v>#N/A</v>
      </c>
      <c r="H1316" s="58">
        <v>43606</v>
      </c>
      <c r="I1316" s="17">
        <f t="shared" si="89"/>
        <v>21</v>
      </c>
      <c r="J1316" s="45" t="s">
        <v>260</v>
      </c>
      <c r="M1316" s="186" t="s">
        <v>261</v>
      </c>
      <c r="N1316" s="48"/>
      <c r="O1316" s="45" t="s">
        <v>714</v>
      </c>
      <c r="P1316" s="45" t="s">
        <v>1170</v>
      </c>
      <c r="Q1316" s="1" t="s">
        <v>132</v>
      </c>
      <c r="R1316" s="137" t="s">
        <v>702</v>
      </c>
    </row>
    <row r="1317" spans="1:18">
      <c r="A1317" s="17">
        <v>15</v>
      </c>
      <c r="C1317" s="17">
        <f t="shared" si="88"/>
        <v>0</v>
      </c>
      <c r="D1317" s="14" t="e">
        <f>+VLOOKUP(C1317,EstructuraCostos!$A$5:$B$146,2)</f>
        <v>#N/A</v>
      </c>
      <c r="E1317" s="21">
        <f t="shared" si="87"/>
        <v>0</v>
      </c>
      <c r="F1317" s="17" t="e">
        <f>+IF(C1317&gt;2,VLOOKUP(C1317,EstructuraCostos!$A$65:$B$170,2),VLOOKUP(E1317,EstructuraCostos!$A$5:$B$60,2))</f>
        <v>#N/A</v>
      </c>
      <c r="G1317" s="17" t="e">
        <f>+VLOOKUP(B1317,EstructuraCostos!$B$5:$C$146,2)</f>
        <v>#N/A</v>
      </c>
      <c r="H1317" s="58">
        <v>43606</v>
      </c>
      <c r="I1317" s="17">
        <f t="shared" si="89"/>
        <v>21</v>
      </c>
      <c r="J1317" s="45" t="s">
        <v>260</v>
      </c>
      <c r="M1317" s="186" t="s">
        <v>261</v>
      </c>
      <c r="N1317" s="48"/>
      <c r="O1317" s="45" t="s">
        <v>176</v>
      </c>
      <c r="P1317" s="45" t="s">
        <v>357</v>
      </c>
      <c r="Q1317" s="1" t="s">
        <v>130</v>
      </c>
      <c r="R1317" s="137" t="s">
        <v>131</v>
      </c>
    </row>
    <row r="1318" spans="1:18">
      <c r="A1318" s="17">
        <v>16</v>
      </c>
      <c r="B1318" s="135">
        <v>10101</v>
      </c>
      <c r="C1318" s="17">
        <f t="shared" si="88"/>
        <v>1</v>
      </c>
      <c r="D1318" s="14" t="str">
        <f>+VLOOKUP(C1318,EstructuraCostos!$A$5:$B$146,2)</f>
        <v>Levante_y_Ceba</v>
      </c>
      <c r="E1318" s="21">
        <f t="shared" si="87"/>
        <v>10100</v>
      </c>
      <c r="F1318" s="17" t="str">
        <f>+IF(C1318&gt;2,VLOOKUP(C1318,EstructuraCostos!$A$65:$B$170,2),VLOOKUP(E1318,EstructuraCostos!$A$5:$B$60,2))</f>
        <v>Manejo_de_Suelos_y_ Praderas1</v>
      </c>
      <c r="G1318" s="17" t="str">
        <f>+VLOOKUP(B1318,EstructuraCostos!$B$5:$C$146,2)</f>
        <v>Fumigacion Matamalezas</v>
      </c>
      <c r="H1318" s="58">
        <v>43607</v>
      </c>
      <c r="I1318" s="17">
        <f t="shared" si="89"/>
        <v>21</v>
      </c>
      <c r="J1318" s="84" t="s">
        <v>241</v>
      </c>
      <c r="K1318" s="143">
        <v>4736932</v>
      </c>
      <c r="L1318" s="52">
        <v>1</v>
      </c>
      <c r="M1318" s="46">
        <v>34000</v>
      </c>
      <c r="N1318" s="48">
        <f t="shared" si="90"/>
        <v>34000</v>
      </c>
      <c r="O1318" s="45" t="s">
        <v>176</v>
      </c>
      <c r="P1318" s="45" t="s">
        <v>357</v>
      </c>
      <c r="Q1318" s="1" t="s">
        <v>130</v>
      </c>
      <c r="R1318" s="137" t="s">
        <v>131</v>
      </c>
    </row>
    <row r="1319" spans="1:18">
      <c r="A1319" s="17">
        <v>17</v>
      </c>
      <c r="B1319" s="135">
        <v>10104</v>
      </c>
      <c r="C1319" s="17">
        <f t="shared" si="88"/>
        <v>1</v>
      </c>
      <c r="D1319" s="14" t="str">
        <f>+VLOOKUP(C1319,EstructuraCostos!$A$5:$B$146,2)</f>
        <v>Levante_y_Ceba</v>
      </c>
      <c r="E1319" s="21">
        <f t="shared" si="87"/>
        <v>10100</v>
      </c>
      <c r="F1319" s="17" t="str">
        <f>+IF(C1319&gt;2,VLOOKUP(C1319,EstructuraCostos!$A$65:$B$170,2),VLOOKUP(E1319,EstructuraCostos!$A$5:$B$60,2))</f>
        <v>Manejo_de_Suelos_y_ Praderas1</v>
      </c>
      <c r="G1319" s="17" t="str">
        <f>+VLOOKUP(B1319,EstructuraCostos!$B$5:$C$146,2)</f>
        <v>Fumigacion Herbicida</v>
      </c>
      <c r="H1319" s="58">
        <v>43607</v>
      </c>
      <c r="I1319" s="17">
        <f t="shared" si="89"/>
        <v>21</v>
      </c>
      <c r="J1319" s="84" t="s">
        <v>242</v>
      </c>
      <c r="K1319" s="83">
        <v>4335739</v>
      </c>
      <c r="L1319" s="52">
        <v>1</v>
      </c>
      <c r="M1319" s="46">
        <v>34000</v>
      </c>
      <c r="N1319" s="48">
        <f t="shared" si="90"/>
        <v>34000</v>
      </c>
      <c r="O1319" s="45" t="s">
        <v>714</v>
      </c>
      <c r="P1319" s="45" t="s">
        <v>302</v>
      </c>
      <c r="Q1319" s="1" t="s">
        <v>132</v>
      </c>
      <c r="R1319" s="137" t="s">
        <v>702</v>
      </c>
    </row>
    <row r="1320" spans="1:18">
      <c r="A1320" s="17">
        <v>18</v>
      </c>
      <c r="B1320" s="135">
        <v>10501</v>
      </c>
      <c r="C1320" s="17">
        <f t="shared" si="88"/>
        <v>1</v>
      </c>
      <c r="D1320" s="14" t="str">
        <f>+VLOOKUP(C1320,EstructuraCostos!$A$5:$B$146,2)</f>
        <v>Levante_y_Ceba</v>
      </c>
      <c r="E1320" s="21">
        <f t="shared" si="87"/>
        <v>10500</v>
      </c>
      <c r="F1320" s="17" t="str">
        <f>+IF(C1320&gt;2,VLOOKUP(C1320,EstructuraCostos!$A$65:$B$170,2),VLOOKUP(E1320,EstructuraCostos!$A$5:$B$60,2))</f>
        <v>Movimiento_de_Ganado1</v>
      </c>
      <c r="G1320" s="17" t="str">
        <f>+VLOOKUP(B1320,EstructuraCostos!$B$5:$C$146,2)</f>
        <v>Manejo de Ganados</v>
      </c>
      <c r="H1320" s="58">
        <v>43607</v>
      </c>
      <c r="I1320" s="17">
        <f t="shared" si="89"/>
        <v>21</v>
      </c>
      <c r="J1320" s="45" t="s">
        <v>245</v>
      </c>
      <c r="K1320" s="51">
        <v>1023702269</v>
      </c>
      <c r="L1320" s="52">
        <v>1</v>
      </c>
      <c r="M1320" s="46">
        <v>38000</v>
      </c>
      <c r="N1320" s="48">
        <f t="shared" si="90"/>
        <v>38000</v>
      </c>
      <c r="O1320" s="45" t="s">
        <v>139</v>
      </c>
      <c r="P1320" s="45" t="s">
        <v>128</v>
      </c>
    </row>
    <row r="1321" spans="1:18">
      <c r="A1321" s="17">
        <v>19</v>
      </c>
      <c r="B1321" s="135">
        <v>10501</v>
      </c>
      <c r="C1321" s="17">
        <f t="shared" si="88"/>
        <v>1</v>
      </c>
      <c r="D1321" s="14" t="str">
        <f>+VLOOKUP(C1321,EstructuraCostos!$A$5:$B$146,2)</f>
        <v>Levante_y_Ceba</v>
      </c>
      <c r="E1321" s="21">
        <f t="shared" si="87"/>
        <v>10500</v>
      </c>
      <c r="F1321" s="17" t="str">
        <f>+IF(C1321&gt;2,VLOOKUP(C1321,EstructuraCostos!$A$65:$B$170,2),VLOOKUP(E1321,EstructuraCostos!$A$5:$B$60,2))</f>
        <v>Movimiento_de_Ganado1</v>
      </c>
      <c r="G1321" s="17" t="str">
        <f>+VLOOKUP(B1321,EstructuraCostos!$B$5:$C$146,2)</f>
        <v>Manejo de Ganados</v>
      </c>
      <c r="H1321" s="58">
        <v>43607</v>
      </c>
      <c r="I1321" s="17">
        <f t="shared" si="89"/>
        <v>21</v>
      </c>
      <c r="J1321" s="45" t="s">
        <v>417</v>
      </c>
      <c r="K1321" s="143">
        <v>1097720182</v>
      </c>
      <c r="L1321" s="52">
        <v>1</v>
      </c>
      <c r="M1321" s="46">
        <v>38000</v>
      </c>
      <c r="N1321" s="48">
        <f t="shared" si="90"/>
        <v>38000</v>
      </c>
      <c r="O1321" s="45" t="s">
        <v>125</v>
      </c>
      <c r="P1321" s="45" t="s">
        <v>128</v>
      </c>
    </row>
    <row r="1322" spans="1:18">
      <c r="A1322" s="17">
        <v>20</v>
      </c>
      <c r="B1322" s="135">
        <v>10501</v>
      </c>
      <c r="C1322" s="17">
        <f t="shared" si="88"/>
        <v>1</v>
      </c>
      <c r="D1322" s="14" t="str">
        <f>+VLOOKUP(C1322,EstructuraCostos!$A$5:$B$146,2)</f>
        <v>Levante_y_Ceba</v>
      </c>
      <c r="E1322" s="21">
        <f t="shared" si="87"/>
        <v>10500</v>
      </c>
      <c r="F1322" s="17" t="str">
        <f>+IF(C1322&gt;2,VLOOKUP(C1322,EstructuraCostos!$A$65:$B$170,2),VLOOKUP(E1322,EstructuraCostos!$A$5:$B$60,2))</f>
        <v>Movimiento_de_Ganado1</v>
      </c>
      <c r="G1322" s="17" t="str">
        <f>+VLOOKUP(B1322,EstructuraCostos!$B$5:$C$146,2)</f>
        <v>Manejo de Ganados</v>
      </c>
      <c r="H1322" s="58">
        <v>43607</v>
      </c>
      <c r="I1322" s="17">
        <f t="shared" si="89"/>
        <v>21</v>
      </c>
      <c r="J1322" s="45" t="s">
        <v>749</v>
      </c>
      <c r="K1322" s="294">
        <v>1097726367</v>
      </c>
      <c r="L1322" s="52">
        <v>1</v>
      </c>
      <c r="M1322" s="46">
        <v>34000</v>
      </c>
      <c r="N1322" s="48">
        <f t="shared" si="90"/>
        <v>34000</v>
      </c>
      <c r="O1322" s="45" t="s">
        <v>139</v>
      </c>
      <c r="P1322" s="45" t="s">
        <v>137</v>
      </c>
    </row>
    <row r="1323" spans="1:18">
      <c r="A1323" s="17">
        <v>21</v>
      </c>
      <c r="B1323" s="135">
        <v>50103</v>
      </c>
      <c r="C1323" s="17">
        <f t="shared" si="88"/>
        <v>5</v>
      </c>
      <c r="D1323" s="14" t="str">
        <f>+VLOOKUP(C1323,EstructuraCostos!$A$5:$B$146,2)</f>
        <v>Generales</v>
      </c>
      <c r="E1323" s="21">
        <f t="shared" si="87"/>
        <v>50103</v>
      </c>
      <c r="F1323" s="17" t="str">
        <f>+IF(C1323&gt;2,VLOOKUP(C1323,EstructuraCostos!$A$65:$B$170,2),VLOOKUP(E1323,EstructuraCostos!$A$5:$B$60,2))</f>
        <v>Generales</v>
      </c>
      <c r="G1323" s="17" t="str">
        <f>+VLOOKUP(B1323,EstructuraCostos!$B$5:$C$146,2)</f>
        <v xml:space="preserve">Mantenimiento Cercos </v>
      </c>
      <c r="H1323" s="58">
        <v>43607</v>
      </c>
      <c r="I1323" s="17">
        <f t="shared" si="89"/>
        <v>21</v>
      </c>
      <c r="J1323" s="45" t="s">
        <v>791</v>
      </c>
      <c r="K1323" s="143">
        <v>78730185</v>
      </c>
      <c r="L1323" s="52">
        <v>1</v>
      </c>
      <c r="M1323" s="46">
        <v>34000</v>
      </c>
      <c r="N1323" s="48">
        <f t="shared" si="90"/>
        <v>34000</v>
      </c>
      <c r="O1323" s="45" t="s">
        <v>138</v>
      </c>
      <c r="P1323" s="45" t="s">
        <v>1281</v>
      </c>
    </row>
    <row r="1324" spans="1:18">
      <c r="A1324" s="17">
        <v>22</v>
      </c>
      <c r="B1324" s="135">
        <v>10104</v>
      </c>
      <c r="C1324" s="17">
        <f t="shared" si="88"/>
        <v>1</v>
      </c>
      <c r="D1324" s="14" t="str">
        <f>+VLOOKUP(C1324,EstructuraCostos!$A$5:$B$146,2)</f>
        <v>Levante_y_Ceba</v>
      </c>
      <c r="E1324" s="21">
        <f t="shared" si="87"/>
        <v>10100</v>
      </c>
      <c r="F1324" s="17" t="str">
        <f>+IF(C1324&gt;2,VLOOKUP(C1324,EstructuraCostos!$A$65:$B$170,2),VLOOKUP(E1324,EstructuraCostos!$A$5:$B$60,2))</f>
        <v>Manejo_de_Suelos_y_ Praderas1</v>
      </c>
      <c r="G1324" s="17" t="str">
        <f>+VLOOKUP(B1324,EstructuraCostos!$B$5:$C$146,2)</f>
        <v>Fumigacion Herbicida</v>
      </c>
      <c r="H1324" s="58">
        <v>43607</v>
      </c>
      <c r="I1324" s="17">
        <f t="shared" si="89"/>
        <v>21</v>
      </c>
      <c r="J1324" s="1" t="s">
        <v>1064</v>
      </c>
      <c r="K1324" s="143">
        <v>1003290526</v>
      </c>
      <c r="L1324" s="52">
        <v>1</v>
      </c>
      <c r="M1324" s="46">
        <v>34000</v>
      </c>
      <c r="N1324" s="48">
        <f t="shared" si="90"/>
        <v>34000</v>
      </c>
      <c r="O1324" s="45" t="s">
        <v>714</v>
      </c>
      <c r="P1324" s="45" t="s">
        <v>302</v>
      </c>
      <c r="Q1324" s="1" t="s">
        <v>132</v>
      </c>
      <c r="R1324" s="137" t="s">
        <v>702</v>
      </c>
    </row>
    <row r="1325" spans="1:18">
      <c r="A1325" s="17">
        <v>23</v>
      </c>
      <c r="B1325" s="135">
        <v>90101</v>
      </c>
      <c r="C1325" s="17">
        <f t="shared" si="88"/>
        <v>9</v>
      </c>
      <c r="D1325" s="14" t="str">
        <f>+VLOOKUP(C1325,EstructuraCostos!$A$5:$B$146,2)</f>
        <v>Hacienda</v>
      </c>
      <c r="E1325" s="21">
        <f t="shared" si="87"/>
        <v>90101</v>
      </c>
      <c r="F1325" s="17" t="str">
        <f>+IF(C1325&gt;2,VLOOKUP(C1325,EstructuraCostos!$A$65:$B$170,2),VLOOKUP(E1325,EstructuraCostos!$A$5:$B$60,2))</f>
        <v>Hacienda</v>
      </c>
      <c r="G1325" s="17" t="str">
        <f>+VLOOKUP(B1325,EstructuraCostos!$B$5:$C$146,2)</f>
        <v>Salarios</v>
      </c>
      <c r="H1325" s="58">
        <v>43607</v>
      </c>
      <c r="I1325" s="17">
        <f t="shared" si="89"/>
        <v>21</v>
      </c>
      <c r="J1325" s="45" t="s">
        <v>1205</v>
      </c>
      <c r="K1325" s="51">
        <v>25022682</v>
      </c>
      <c r="L1325" s="52">
        <v>1</v>
      </c>
      <c r="M1325" s="186">
        <v>48000</v>
      </c>
      <c r="N1325" s="48">
        <f t="shared" si="90"/>
        <v>48000</v>
      </c>
      <c r="O1325" s="45" t="s">
        <v>153</v>
      </c>
      <c r="P1325" s="45" t="s">
        <v>147</v>
      </c>
    </row>
    <row r="1326" spans="1:18">
      <c r="A1326" s="17">
        <v>24</v>
      </c>
      <c r="B1326" s="135">
        <v>10105</v>
      </c>
      <c r="C1326" s="17">
        <f t="shared" si="88"/>
        <v>1</v>
      </c>
      <c r="D1326" s="14" t="str">
        <f>+VLOOKUP(C1326,EstructuraCostos!$A$5:$B$146,2)</f>
        <v>Levante_y_Ceba</v>
      </c>
      <c r="E1326" s="21">
        <f t="shared" si="87"/>
        <v>10110</v>
      </c>
      <c r="F1326" s="17" t="str">
        <f>+IF(C1326&gt;2,VLOOKUP(C1326,EstructuraCostos!$A$65:$B$170,2),VLOOKUP(E1326,EstructuraCostos!$A$5:$B$60,2))</f>
        <v>Manejo_de_Suelos_y_ Praderas1</v>
      </c>
      <c r="G1326" s="17" t="str">
        <f>+VLOOKUP(B1326,EstructuraCostos!$B$5:$C$146,2)</f>
        <v>Guadañada</v>
      </c>
      <c r="H1326" s="58">
        <v>43607</v>
      </c>
      <c r="I1326" s="17">
        <f t="shared" si="89"/>
        <v>21</v>
      </c>
      <c r="J1326" s="45" t="s">
        <v>1249</v>
      </c>
      <c r="K1326" s="51">
        <v>1115742069</v>
      </c>
      <c r="L1326" s="52">
        <v>1</v>
      </c>
      <c r="M1326" s="186">
        <v>34000</v>
      </c>
      <c r="N1326" s="48">
        <f t="shared" si="90"/>
        <v>34000</v>
      </c>
      <c r="O1326" s="45" t="s">
        <v>133</v>
      </c>
      <c r="P1326" s="45" t="s">
        <v>866</v>
      </c>
    </row>
    <row r="1327" spans="1:18">
      <c r="A1327" s="17">
        <v>25</v>
      </c>
      <c r="C1327" s="17"/>
      <c r="F1327" s="17"/>
      <c r="G1327" s="17" t="e">
        <f>+VLOOKUP(B1327,EstructuraCostos!$B$5:$C$146,2)</f>
        <v>#N/A</v>
      </c>
      <c r="H1327" s="58">
        <v>43607</v>
      </c>
      <c r="I1327" s="17">
        <f>+WEEKNUM(H1327,2)</f>
        <v>21</v>
      </c>
      <c r="J1327" s="45" t="s">
        <v>287</v>
      </c>
      <c r="L1327" s="52">
        <v>300</v>
      </c>
      <c r="M1327" s="186">
        <v>450</v>
      </c>
      <c r="N1327" s="48">
        <f t="shared" si="90"/>
        <v>135000</v>
      </c>
      <c r="O1327" s="45" t="s">
        <v>1246</v>
      </c>
      <c r="P1327" s="45" t="s">
        <v>1173</v>
      </c>
    </row>
    <row r="1328" spans="1:18">
      <c r="A1328" s="17">
        <v>26</v>
      </c>
      <c r="C1328" s="17">
        <f t="shared" si="88"/>
        <v>0</v>
      </c>
      <c r="D1328" s="14" t="e">
        <f>+VLOOKUP(C1328,EstructuraCostos!$A$5:$B$146,2)</f>
        <v>#N/A</v>
      </c>
      <c r="E1328" s="21">
        <f t="shared" si="87"/>
        <v>0</v>
      </c>
      <c r="F1328" s="17" t="e">
        <f>+IF(C1328&gt;2,VLOOKUP(C1328,EstructuraCostos!$A$65:$B$170,2),VLOOKUP(E1328,EstructuraCostos!$A$5:$B$60,2))</f>
        <v>#N/A</v>
      </c>
      <c r="G1328" s="17" t="e">
        <f>+VLOOKUP(B1328,EstructuraCostos!$B$5:$C$146,2)</f>
        <v>#N/A</v>
      </c>
      <c r="H1328" s="58">
        <v>43607</v>
      </c>
      <c r="I1328" s="17">
        <f t="shared" si="89"/>
        <v>21</v>
      </c>
      <c r="J1328" s="1" t="s">
        <v>298</v>
      </c>
      <c r="K1328" s="83"/>
      <c r="L1328" s="52">
        <v>20</v>
      </c>
      <c r="M1328" s="186" t="s">
        <v>480</v>
      </c>
      <c r="N1328" s="48"/>
      <c r="O1328" s="45" t="s">
        <v>1271</v>
      </c>
      <c r="P1328" s="45" t="s">
        <v>1280</v>
      </c>
    </row>
    <row r="1329" spans="1:18">
      <c r="A1329" s="17">
        <v>27</v>
      </c>
      <c r="C1329" s="17">
        <f t="shared" si="88"/>
        <v>0</v>
      </c>
      <c r="D1329" s="14" t="e">
        <f>+VLOOKUP(C1329,EstructuraCostos!$A$5:$B$146,2)</f>
        <v>#N/A</v>
      </c>
      <c r="E1329" s="21">
        <f t="shared" si="87"/>
        <v>0</v>
      </c>
      <c r="F1329" s="17" t="e">
        <f>+IF(C1329&gt;2,VLOOKUP(C1329,EstructuraCostos!$A$65:$B$170,2),VLOOKUP(E1329,EstructuraCostos!$A$5:$B$60,2))</f>
        <v>#N/A</v>
      </c>
      <c r="G1329" s="17" t="e">
        <f>+VLOOKUP(B1329,EstructuraCostos!$B$5:$C$146,2)</f>
        <v>#N/A</v>
      </c>
      <c r="H1329" s="58">
        <v>43607</v>
      </c>
      <c r="I1329" s="17">
        <f t="shared" si="89"/>
        <v>21</v>
      </c>
      <c r="J1329" s="1" t="s">
        <v>298</v>
      </c>
      <c r="L1329" s="52">
        <v>30</v>
      </c>
      <c r="M1329" s="186" t="s">
        <v>299</v>
      </c>
      <c r="N1329" s="48"/>
      <c r="O1329" s="45" t="s">
        <v>1271</v>
      </c>
      <c r="P1329" s="45" t="s">
        <v>1287</v>
      </c>
    </row>
    <row r="1330" spans="1:18">
      <c r="A1330" s="17">
        <v>28</v>
      </c>
      <c r="C1330" s="17">
        <f t="shared" si="88"/>
        <v>0</v>
      </c>
      <c r="D1330" s="14" t="e">
        <f>+VLOOKUP(C1330,EstructuraCostos!$A$5:$B$146,2)</f>
        <v>#N/A</v>
      </c>
      <c r="E1330" s="21">
        <f t="shared" si="87"/>
        <v>0</v>
      </c>
      <c r="F1330" s="17" t="e">
        <f>+IF(C1330&gt;2,VLOOKUP(C1330,EstructuraCostos!$A$65:$B$170,2),VLOOKUP(E1330,EstructuraCostos!$A$5:$B$60,2))</f>
        <v>#N/A</v>
      </c>
      <c r="G1330" s="17" t="e">
        <f>+VLOOKUP(B1330,EstructuraCostos!$B$5:$C$146,2)</f>
        <v>#N/A</v>
      </c>
      <c r="H1330" s="58">
        <v>43607</v>
      </c>
      <c r="I1330" s="17">
        <f t="shared" si="89"/>
        <v>21</v>
      </c>
      <c r="J1330" s="45" t="s">
        <v>260</v>
      </c>
      <c r="L1330" s="52">
        <v>500</v>
      </c>
      <c r="M1330" s="186" t="s">
        <v>261</v>
      </c>
      <c r="N1330" s="48"/>
      <c r="O1330" s="45" t="s">
        <v>714</v>
      </c>
      <c r="P1330" s="45" t="s">
        <v>302</v>
      </c>
      <c r="Q1330" s="1" t="s">
        <v>132</v>
      </c>
      <c r="R1330" s="137" t="s">
        <v>702</v>
      </c>
    </row>
    <row r="1331" spans="1:18">
      <c r="A1331" s="17">
        <v>29</v>
      </c>
      <c r="C1331" s="17">
        <f t="shared" si="88"/>
        <v>0</v>
      </c>
      <c r="D1331" s="14" t="e">
        <f>+VLOOKUP(C1331,EstructuraCostos!$A$5:$B$146,2)</f>
        <v>#N/A</v>
      </c>
      <c r="E1331" s="21">
        <f t="shared" si="87"/>
        <v>0</v>
      </c>
      <c r="F1331" s="17" t="e">
        <f>+IF(C1331&gt;2,VLOOKUP(C1331,EstructuraCostos!$A$65:$B$170,2),VLOOKUP(E1331,EstructuraCostos!$A$5:$B$60,2))</f>
        <v>#N/A</v>
      </c>
      <c r="G1331" s="17" t="e">
        <f>+VLOOKUP(B1331,EstructuraCostos!$B$5:$C$146,2)</f>
        <v>#N/A</v>
      </c>
      <c r="H1331" s="58">
        <v>43607</v>
      </c>
      <c r="I1331" s="17">
        <f t="shared" si="89"/>
        <v>21</v>
      </c>
      <c r="J1331" s="45" t="s">
        <v>260</v>
      </c>
      <c r="M1331" s="186" t="s">
        <v>261</v>
      </c>
      <c r="N1331" s="48"/>
      <c r="O1331" s="45" t="s">
        <v>176</v>
      </c>
      <c r="P1331" s="45" t="s">
        <v>357</v>
      </c>
      <c r="Q1331" s="1" t="s">
        <v>130</v>
      </c>
      <c r="R1331" s="137" t="s">
        <v>131</v>
      </c>
    </row>
    <row r="1332" spans="1:18">
      <c r="A1332" s="17">
        <v>30</v>
      </c>
      <c r="B1332" s="135">
        <v>50103</v>
      </c>
      <c r="C1332" s="17">
        <f t="shared" si="88"/>
        <v>5</v>
      </c>
      <c r="D1332" s="14" t="str">
        <f>+VLOOKUP(C1332,EstructuraCostos!$A$5:$B$146,2)</f>
        <v>Generales</v>
      </c>
      <c r="E1332" s="21">
        <f t="shared" si="87"/>
        <v>50103</v>
      </c>
      <c r="F1332" s="17" t="str">
        <f>+IF(C1332&gt;2,VLOOKUP(C1332,EstructuraCostos!$A$65:$B$170,2),VLOOKUP(E1332,EstructuraCostos!$A$5:$B$60,2))</f>
        <v>Generales</v>
      </c>
      <c r="G1332" s="17" t="str">
        <f>+VLOOKUP(B1332,EstructuraCostos!$B$5:$C$146,2)</f>
        <v xml:space="preserve">Mantenimiento Cercos </v>
      </c>
      <c r="H1332" s="58">
        <v>43608</v>
      </c>
      <c r="I1332" s="17">
        <f t="shared" si="89"/>
        <v>21</v>
      </c>
      <c r="J1332" s="84" t="s">
        <v>241</v>
      </c>
      <c r="K1332" s="143">
        <v>4736932</v>
      </c>
      <c r="L1332" s="52">
        <v>1</v>
      </c>
      <c r="M1332" s="46">
        <v>34000</v>
      </c>
      <c r="N1332" s="48">
        <f t="shared" ref="N1332:N1340" si="91">+L1332*M1332</f>
        <v>34000</v>
      </c>
      <c r="O1332" s="45" t="s">
        <v>138</v>
      </c>
      <c r="P1332" s="45" t="s">
        <v>1288</v>
      </c>
    </row>
    <row r="1333" spans="1:18">
      <c r="A1333" s="17">
        <v>31</v>
      </c>
      <c r="B1333" s="135">
        <v>90102</v>
      </c>
      <c r="C1333" s="17">
        <f t="shared" si="88"/>
        <v>9</v>
      </c>
      <c r="D1333" s="14" t="str">
        <f>+VLOOKUP(C1333,EstructuraCostos!$A$5:$B$146,2)</f>
        <v>Hacienda</v>
      </c>
      <c r="E1333" s="21">
        <f t="shared" si="87"/>
        <v>90102</v>
      </c>
      <c r="F1333" s="17" t="str">
        <f>+IF(C1333&gt;2,VLOOKUP(C1333,EstructuraCostos!$A$65:$B$170,2),VLOOKUP(E1333,EstructuraCostos!$A$5:$B$60,2))</f>
        <v>Hacienda</v>
      </c>
      <c r="G1333" s="17" t="str">
        <f>+VLOOKUP(B1333,EstructuraCostos!$B$5:$C$146,2)</f>
        <v>Mantenimiento</v>
      </c>
      <c r="H1333" s="58">
        <v>43608</v>
      </c>
      <c r="I1333" s="17">
        <f t="shared" si="89"/>
        <v>21</v>
      </c>
      <c r="J1333" s="84" t="s">
        <v>242</v>
      </c>
      <c r="K1333" s="83">
        <v>4335739</v>
      </c>
      <c r="L1333" s="52">
        <v>1</v>
      </c>
      <c r="M1333" s="46">
        <v>34000</v>
      </c>
      <c r="N1333" s="48">
        <f t="shared" si="91"/>
        <v>34000</v>
      </c>
      <c r="O1333" s="45" t="s">
        <v>1289</v>
      </c>
      <c r="P1333" s="45" t="s">
        <v>147</v>
      </c>
    </row>
    <row r="1334" spans="1:18">
      <c r="A1334" s="17">
        <v>32</v>
      </c>
      <c r="B1334" s="135">
        <v>10501</v>
      </c>
      <c r="C1334" s="17">
        <f t="shared" si="88"/>
        <v>1</v>
      </c>
      <c r="D1334" s="14" t="str">
        <f>+VLOOKUP(C1334,EstructuraCostos!$A$5:$B$146,2)</f>
        <v>Levante_y_Ceba</v>
      </c>
      <c r="E1334" s="21">
        <f t="shared" si="87"/>
        <v>10500</v>
      </c>
      <c r="F1334" s="17" t="str">
        <f>+IF(C1334&gt;2,VLOOKUP(C1334,EstructuraCostos!$A$65:$B$170,2),VLOOKUP(E1334,EstructuraCostos!$A$5:$B$60,2))</f>
        <v>Movimiento_de_Ganado1</v>
      </c>
      <c r="G1334" s="17" t="str">
        <f>+VLOOKUP(B1334,EstructuraCostos!$B$5:$C$146,2)</f>
        <v>Manejo de Ganados</v>
      </c>
      <c r="H1334" s="58">
        <v>43608</v>
      </c>
      <c r="I1334" s="17">
        <f t="shared" si="89"/>
        <v>21</v>
      </c>
      <c r="J1334" s="45" t="s">
        <v>245</v>
      </c>
      <c r="K1334" s="51">
        <v>1023702269</v>
      </c>
      <c r="L1334" s="52">
        <v>1</v>
      </c>
      <c r="M1334" s="46">
        <v>38000</v>
      </c>
      <c r="N1334" s="48">
        <f t="shared" si="91"/>
        <v>38000</v>
      </c>
      <c r="O1334" s="45" t="s">
        <v>1290</v>
      </c>
      <c r="P1334" s="45" t="s">
        <v>128</v>
      </c>
    </row>
    <row r="1335" spans="1:18">
      <c r="A1335" s="17">
        <v>33</v>
      </c>
      <c r="B1335" s="135">
        <v>10501</v>
      </c>
      <c r="C1335" s="17">
        <f t="shared" si="88"/>
        <v>1</v>
      </c>
      <c r="D1335" s="14" t="str">
        <f>+VLOOKUP(C1335,EstructuraCostos!$A$5:$B$146,2)</f>
        <v>Levante_y_Ceba</v>
      </c>
      <c r="E1335" s="21">
        <f t="shared" si="87"/>
        <v>10500</v>
      </c>
      <c r="F1335" s="17" t="str">
        <f>+IF(C1335&gt;2,VLOOKUP(C1335,EstructuraCostos!$A$65:$B$170,2),VLOOKUP(E1335,EstructuraCostos!$A$5:$B$60,2))</f>
        <v>Movimiento_de_Ganado1</v>
      </c>
      <c r="G1335" s="17" t="str">
        <f>+VLOOKUP(B1335,EstructuraCostos!$B$5:$C$146,2)</f>
        <v>Manejo de Ganados</v>
      </c>
      <c r="H1335" s="58">
        <v>43608</v>
      </c>
      <c r="I1335" s="17">
        <f t="shared" si="89"/>
        <v>21</v>
      </c>
      <c r="J1335" s="45" t="s">
        <v>417</v>
      </c>
      <c r="K1335" s="143">
        <v>1097720182</v>
      </c>
      <c r="L1335" s="52">
        <v>1</v>
      </c>
      <c r="M1335" s="46">
        <v>38000</v>
      </c>
      <c r="N1335" s="48">
        <f t="shared" si="91"/>
        <v>38000</v>
      </c>
      <c r="O1335" s="45" t="s">
        <v>125</v>
      </c>
      <c r="P1335" s="45" t="s">
        <v>128</v>
      </c>
    </row>
    <row r="1336" spans="1:18">
      <c r="A1336" s="17">
        <v>34</v>
      </c>
      <c r="B1336" s="135">
        <v>10501</v>
      </c>
      <c r="C1336" s="17">
        <f t="shared" si="88"/>
        <v>1</v>
      </c>
      <c r="D1336" s="14" t="str">
        <f>+VLOOKUP(C1336,EstructuraCostos!$A$5:$B$146,2)</f>
        <v>Levante_y_Ceba</v>
      </c>
      <c r="E1336" s="21">
        <f t="shared" si="87"/>
        <v>10500</v>
      </c>
      <c r="F1336" s="17" t="str">
        <f>+IF(C1336&gt;2,VLOOKUP(C1336,EstructuraCostos!$A$65:$B$170,2),VLOOKUP(E1336,EstructuraCostos!$A$5:$B$60,2))</f>
        <v>Movimiento_de_Ganado1</v>
      </c>
      <c r="G1336" s="17" t="str">
        <f>+VLOOKUP(B1336,EstructuraCostos!$B$5:$C$146,2)</f>
        <v>Manejo de Ganados</v>
      </c>
      <c r="H1336" s="58">
        <v>43608</v>
      </c>
      <c r="I1336" s="17">
        <f t="shared" si="89"/>
        <v>21</v>
      </c>
      <c r="J1336" s="45" t="s">
        <v>749</v>
      </c>
      <c r="K1336" s="294">
        <v>1097726367</v>
      </c>
      <c r="L1336" s="52">
        <v>1</v>
      </c>
      <c r="M1336" s="46">
        <v>34000</v>
      </c>
      <c r="N1336" s="48">
        <f t="shared" si="91"/>
        <v>34000</v>
      </c>
      <c r="O1336" s="45" t="s">
        <v>1290</v>
      </c>
      <c r="P1336" s="45" t="s">
        <v>137</v>
      </c>
    </row>
    <row r="1337" spans="1:18">
      <c r="A1337" s="17">
        <v>35</v>
      </c>
      <c r="B1337" s="135">
        <v>50103</v>
      </c>
      <c r="C1337" s="17">
        <f t="shared" si="88"/>
        <v>5</v>
      </c>
      <c r="D1337" s="14" t="str">
        <f>+VLOOKUP(C1337,EstructuraCostos!$A$5:$B$146,2)</f>
        <v>Generales</v>
      </c>
      <c r="E1337" s="21">
        <f t="shared" si="87"/>
        <v>50103</v>
      </c>
      <c r="F1337" s="17" t="str">
        <f>+IF(C1337&gt;2,VLOOKUP(C1337,EstructuraCostos!$A$65:$B$170,2),VLOOKUP(E1337,EstructuraCostos!$A$5:$B$60,2))</f>
        <v>Generales</v>
      </c>
      <c r="G1337" s="17" t="str">
        <f>+VLOOKUP(B1337,EstructuraCostos!$B$5:$C$146,2)</f>
        <v xml:space="preserve">Mantenimiento Cercos </v>
      </c>
      <c r="H1337" s="58">
        <v>43608</v>
      </c>
      <c r="I1337" s="17">
        <f t="shared" si="89"/>
        <v>21</v>
      </c>
      <c r="J1337" s="45" t="s">
        <v>791</v>
      </c>
      <c r="K1337" s="143">
        <v>78730185</v>
      </c>
      <c r="L1337" s="52">
        <v>1</v>
      </c>
      <c r="M1337" s="46">
        <v>34000</v>
      </c>
      <c r="N1337" s="48">
        <f t="shared" si="91"/>
        <v>34000</v>
      </c>
      <c r="O1337" s="45" t="s">
        <v>138</v>
      </c>
      <c r="P1337" s="45" t="s">
        <v>618</v>
      </c>
    </row>
    <row r="1338" spans="1:18">
      <c r="A1338" s="17">
        <v>36</v>
      </c>
      <c r="B1338" s="135">
        <v>10104</v>
      </c>
      <c r="C1338" s="17">
        <f t="shared" si="88"/>
        <v>1</v>
      </c>
      <c r="D1338" s="14" t="str">
        <f>+VLOOKUP(C1338,EstructuraCostos!$A$5:$B$146,2)</f>
        <v>Levante_y_Ceba</v>
      </c>
      <c r="E1338" s="21">
        <f t="shared" si="87"/>
        <v>10100</v>
      </c>
      <c r="F1338" s="17" t="str">
        <f>+IF(C1338&gt;2,VLOOKUP(C1338,EstructuraCostos!$A$65:$B$170,2),VLOOKUP(E1338,EstructuraCostos!$A$5:$B$60,2))</f>
        <v>Manejo_de_Suelos_y_ Praderas1</v>
      </c>
      <c r="G1338" s="17" t="str">
        <f>+VLOOKUP(B1338,EstructuraCostos!$B$5:$C$146,2)</f>
        <v>Fumigacion Herbicida</v>
      </c>
      <c r="H1338" s="58">
        <v>43608</v>
      </c>
      <c r="I1338" s="17">
        <f t="shared" si="89"/>
        <v>21</v>
      </c>
      <c r="J1338" s="1" t="s">
        <v>1064</v>
      </c>
      <c r="K1338" s="143">
        <v>1003290526</v>
      </c>
      <c r="L1338" s="52">
        <v>1</v>
      </c>
      <c r="M1338" s="46">
        <v>34000</v>
      </c>
      <c r="N1338" s="48">
        <f t="shared" si="91"/>
        <v>34000</v>
      </c>
      <c r="O1338" s="45" t="s">
        <v>714</v>
      </c>
      <c r="P1338" s="45" t="s">
        <v>302</v>
      </c>
      <c r="Q1338" s="1" t="s">
        <v>132</v>
      </c>
      <c r="R1338" s="137" t="s">
        <v>702</v>
      </c>
    </row>
    <row r="1339" spans="1:18">
      <c r="A1339" s="17">
        <v>37</v>
      </c>
      <c r="B1339" s="135">
        <v>90101</v>
      </c>
      <c r="C1339" s="17">
        <f t="shared" si="88"/>
        <v>9</v>
      </c>
      <c r="D1339" s="14" t="str">
        <f>+VLOOKUP(C1339,EstructuraCostos!$A$5:$B$146,2)</f>
        <v>Hacienda</v>
      </c>
      <c r="E1339" s="21">
        <f t="shared" si="87"/>
        <v>90101</v>
      </c>
      <c r="F1339" s="17" t="str">
        <f>+IF(C1339&gt;2,VLOOKUP(C1339,EstructuraCostos!$A$65:$B$170,2),VLOOKUP(E1339,EstructuraCostos!$A$5:$B$60,2))</f>
        <v>Hacienda</v>
      </c>
      <c r="G1339" s="17" t="str">
        <f>+VLOOKUP(B1339,EstructuraCostos!$B$5:$C$146,2)</f>
        <v>Salarios</v>
      </c>
      <c r="H1339" s="58">
        <v>43608</v>
      </c>
      <c r="I1339" s="17">
        <f t="shared" si="89"/>
        <v>21</v>
      </c>
      <c r="J1339" s="45" t="s">
        <v>1205</v>
      </c>
      <c r="K1339" s="51">
        <v>25022682</v>
      </c>
      <c r="L1339" s="52">
        <v>1</v>
      </c>
      <c r="M1339" s="186">
        <v>48000</v>
      </c>
      <c r="N1339" s="48">
        <f t="shared" si="91"/>
        <v>48000</v>
      </c>
      <c r="O1339" s="45" t="s">
        <v>153</v>
      </c>
      <c r="P1339" s="45" t="s">
        <v>147</v>
      </c>
    </row>
    <row r="1340" spans="1:18">
      <c r="A1340" s="17">
        <v>38</v>
      </c>
      <c r="B1340" s="135">
        <v>10105</v>
      </c>
      <c r="C1340" s="17">
        <f t="shared" si="88"/>
        <v>1</v>
      </c>
      <c r="D1340" s="14" t="str">
        <f>+VLOOKUP(C1340,EstructuraCostos!$A$5:$B$146,2)</f>
        <v>Levante_y_Ceba</v>
      </c>
      <c r="E1340" s="21">
        <f t="shared" ref="E1340:E1399" si="92">IF(C1340&gt;2,ROUND(B1340/1,0),ROUND(B1340/10,0)*10)</f>
        <v>10110</v>
      </c>
      <c r="F1340" s="17" t="str">
        <f>+IF(C1340&gt;2,VLOOKUP(C1340,EstructuraCostos!$A$65:$B$170,2),VLOOKUP(E1340,EstructuraCostos!$A$5:$B$60,2))</f>
        <v>Manejo_de_Suelos_y_ Praderas1</v>
      </c>
      <c r="G1340" s="17" t="str">
        <f>+VLOOKUP(B1340,EstructuraCostos!$B$5:$C$146,2)</f>
        <v>Guadañada</v>
      </c>
      <c r="H1340" s="58">
        <v>43608</v>
      </c>
      <c r="I1340" s="17">
        <f t="shared" si="89"/>
        <v>21</v>
      </c>
      <c r="J1340" s="45" t="s">
        <v>1249</v>
      </c>
      <c r="K1340" s="51">
        <v>1115742069</v>
      </c>
      <c r="L1340" s="52">
        <v>1</v>
      </c>
      <c r="M1340" s="186">
        <v>34000</v>
      </c>
      <c r="N1340" s="48">
        <f t="shared" si="91"/>
        <v>34000</v>
      </c>
      <c r="O1340" s="45" t="s">
        <v>133</v>
      </c>
      <c r="P1340" s="45" t="s">
        <v>866</v>
      </c>
    </row>
    <row r="1341" spans="1:18">
      <c r="A1341" s="17">
        <v>39</v>
      </c>
      <c r="C1341" s="17">
        <f t="shared" si="88"/>
        <v>0</v>
      </c>
      <c r="D1341" s="14" t="e">
        <f>+VLOOKUP(C1341,EstructuraCostos!$A$5:$B$146,2)</f>
        <v>#N/A</v>
      </c>
      <c r="E1341" s="21">
        <f t="shared" si="92"/>
        <v>0</v>
      </c>
      <c r="F1341" s="17" t="e">
        <f>+IF(C1341&gt;2,VLOOKUP(C1341,EstructuraCostos!$A$65:$B$170,2),VLOOKUP(E1341,EstructuraCostos!$A$5:$B$60,2))</f>
        <v>#N/A</v>
      </c>
      <c r="G1341" s="17" t="e">
        <f>+VLOOKUP(B1341,EstructuraCostos!$B$5:$C$146,2)</f>
        <v>#N/A</v>
      </c>
      <c r="H1341" s="58">
        <v>43608</v>
      </c>
      <c r="I1341" s="17">
        <f t="shared" si="89"/>
        <v>21</v>
      </c>
      <c r="J1341" s="45" t="s">
        <v>289</v>
      </c>
      <c r="L1341" s="52">
        <v>12</v>
      </c>
      <c r="M1341" s="186" t="s">
        <v>124</v>
      </c>
      <c r="N1341" s="48"/>
      <c r="P1341" s="45" t="s">
        <v>227</v>
      </c>
    </row>
    <row r="1342" spans="1:18">
      <c r="A1342" s="17">
        <v>40</v>
      </c>
      <c r="C1342" s="17">
        <f t="shared" ref="C1342:C1400" si="93">ROUND(B1342/10000,0)</f>
        <v>0</v>
      </c>
      <c r="D1342" s="14" t="e">
        <f>+VLOOKUP(C1342,EstructuraCostos!$A$5:$B$146,2)</f>
        <v>#N/A</v>
      </c>
      <c r="E1342" s="21">
        <f t="shared" si="92"/>
        <v>0</v>
      </c>
      <c r="F1342" s="17" t="e">
        <f>+IF(C1342&gt;2,VLOOKUP(C1342,EstructuraCostos!$A$65:$B$170,2),VLOOKUP(E1342,EstructuraCostos!$A$5:$B$60,2))</f>
        <v>#N/A</v>
      </c>
      <c r="G1342" s="17" t="e">
        <f>+VLOOKUP(B1342,EstructuraCostos!$B$5:$C$146,2)</f>
        <v>#N/A</v>
      </c>
      <c r="H1342" s="58">
        <v>43608</v>
      </c>
      <c r="I1342" s="17">
        <f t="shared" ref="I1342:I1400" si="94">+WEEKNUM(H1342,2)</f>
        <v>21</v>
      </c>
      <c r="J1342" s="45" t="s">
        <v>260</v>
      </c>
      <c r="M1342" s="186" t="s">
        <v>261</v>
      </c>
      <c r="N1342" s="48"/>
      <c r="O1342" s="45" t="s">
        <v>714</v>
      </c>
      <c r="P1342" s="45" t="s">
        <v>302</v>
      </c>
      <c r="Q1342" s="1" t="s">
        <v>132</v>
      </c>
      <c r="R1342" s="137" t="s">
        <v>702</v>
      </c>
    </row>
    <row r="1343" spans="1:18">
      <c r="A1343" s="17">
        <v>41</v>
      </c>
      <c r="B1343" s="135">
        <v>50105</v>
      </c>
      <c r="C1343" s="17">
        <f t="shared" si="93"/>
        <v>5</v>
      </c>
      <c r="D1343" s="14" t="str">
        <f>+VLOOKUP(C1343,EstructuraCostos!$A$5:$B$146,2)</f>
        <v>Generales</v>
      </c>
      <c r="E1343" s="21">
        <f t="shared" si="92"/>
        <v>50105</v>
      </c>
      <c r="F1343" s="17" t="str">
        <f>+IF(C1343&gt;2,VLOOKUP(C1343,EstructuraCostos!$A$65:$B$170,2),VLOOKUP(E1343,EstructuraCostos!$A$5:$B$60,2))</f>
        <v>Generales</v>
      </c>
      <c r="G1343" s="17" t="str">
        <f>+VLOOKUP(B1343,EstructuraCostos!$B$5:$C$146,2)</f>
        <v>Mantenimiento Corrales y Puentes</v>
      </c>
      <c r="H1343" s="58">
        <v>43609</v>
      </c>
      <c r="I1343" s="17">
        <f t="shared" si="94"/>
        <v>21</v>
      </c>
      <c r="J1343" s="84" t="s">
        <v>241</v>
      </c>
      <c r="K1343" s="143">
        <v>4736932</v>
      </c>
      <c r="L1343" s="52">
        <v>1</v>
      </c>
      <c r="M1343" s="46">
        <v>34000</v>
      </c>
      <c r="N1343" s="48">
        <f t="shared" ref="N1343:N1351" si="95">+L1343*M1343</f>
        <v>34000</v>
      </c>
      <c r="O1343" s="45" t="s">
        <v>1291</v>
      </c>
      <c r="P1343" s="45" t="s">
        <v>1292</v>
      </c>
    </row>
    <row r="1344" spans="1:18">
      <c r="A1344" s="17">
        <v>42</v>
      </c>
      <c r="B1344" s="135">
        <v>10104</v>
      </c>
      <c r="C1344" s="17">
        <f t="shared" si="93"/>
        <v>1</v>
      </c>
      <c r="D1344" s="14" t="str">
        <f>+VLOOKUP(C1344,EstructuraCostos!$A$5:$B$146,2)</f>
        <v>Levante_y_Ceba</v>
      </c>
      <c r="E1344" s="21">
        <f t="shared" si="92"/>
        <v>10100</v>
      </c>
      <c r="F1344" s="17" t="str">
        <f>+IF(C1344&gt;2,VLOOKUP(C1344,EstructuraCostos!$A$65:$B$170,2),VLOOKUP(E1344,EstructuraCostos!$A$5:$B$60,2))</f>
        <v>Manejo_de_Suelos_y_ Praderas1</v>
      </c>
      <c r="G1344" s="17" t="str">
        <f>+VLOOKUP(B1344,EstructuraCostos!$B$5:$C$146,2)</f>
        <v>Fumigacion Herbicida</v>
      </c>
      <c r="H1344" s="58">
        <v>43609</v>
      </c>
      <c r="I1344" s="17">
        <f t="shared" si="94"/>
        <v>21</v>
      </c>
      <c r="J1344" s="84" t="s">
        <v>242</v>
      </c>
      <c r="K1344" s="83">
        <v>4335739</v>
      </c>
      <c r="L1344" s="52">
        <v>1</v>
      </c>
      <c r="M1344" s="46">
        <v>34000</v>
      </c>
      <c r="N1344" s="48">
        <f t="shared" si="95"/>
        <v>34000</v>
      </c>
      <c r="O1344" s="45" t="s">
        <v>714</v>
      </c>
      <c r="P1344" s="45" t="s">
        <v>302</v>
      </c>
      <c r="Q1344" s="1" t="s">
        <v>132</v>
      </c>
      <c r="R1344" s="137" t="s">
        <v>702</v>
      </c>
    </row>
    <row r="1345" spans="1:18">
      <c r="A1345" s="17">
        <v>43</v>
      </c>
      <c r="B1345" s="135">
        <v>10501</v>
      </c>
      <c r="C1345" s="17">
        <f t="shared" si="93"/>
        <v>1</v>
      </c>
      <c r="D1345" s="14" t="str">
        <f>+VLOOKUP(C1345,EstructuraCostos!$A$5:$B$146,2)</f>
        <v>Levante_y_Ceba</v>
      </c>
      <c r="E1345" s="21">
        <f t="shared" si="92"/>
        <v>10500</v>
      </c>
      <c r="F1345" s="17" t="str">
        <f>+IF(C1345&gt;2,VLOOKUP(C1345,EstructuraCostos!$A$65:$B$170,2),VLOOKUP(E1345,EstructuraCostos!$A$5:$B$60,2))</f>
        <v>Movimiento_de_Ganado1</v>
      </c>
      <c r="G1345" s="17" t="str">
        <f>+VLOOKUP(B1345,EstructuraCostos!$B$5:$C$146,2)</f>
        <v>Manejo de Ganados</v>
      </c>
      <c r="H1345" s="58">
        <v>43609</v>
      </c>
      <c r="I1345" s="17">
        <f t="shared" si="94"/>
        <v>21</v>
      </c>
      <c r="J1345" s="45" t="s">
        <v>245</v>
      </c>
      <c r="K1345" s="51">
        <v>1023702269</v>
      </c>
      <c r="L1345" s="52">
        <v>1</v>
      </c>
      <c r="M1345" s="46">
        <v>38000</v>
      </c>
      <c r="N1345" s="48">
        <f t="shared" si="95"/>
        <v>38000</v>
      </c>
      <c r="O1345" s="45" t="s">
        <v>139</v>
      </c>
      <c r="P1345" s="45" t="s">
        <v>128</v>
      </c>
    </row>
    <row r="1346" spans="1:18">
      <c r="A1346" s="17">
        <v>44</v>
      </c>
      <c r="B1346" s="135">
        <v>10501</v>
      </c>
      <c r="C1346" s="17">
        <f t="shared" si="93"/>
        <v>1</v>
      </c>
      <c r="D1346" s="14" t="str">
        <f>+VLOOKUP(C1346,EstructuraCostos!$A$5:$B$146,2)</f>
        <v>Levante_y_Ceba</v>
      </c>
      <c r="E1346" s="21">
        <f t="shared" si="92"/>
        <v>10500</v>
      </c>
      <c r="F1346" s="17" t="str">
        <f>+IF(C1346&gt;2,VLOOKUP(C1346,EstructuraCostos!$A$65:$B$170,2),VLOOKUP(E1346,EstructuraCostos!$A$5:$B$60,2))</f>
        <v>Movimiento_de_Ganado1</v>
      </c>
      <c r="G1346" s="17" t="str">
        <f>+VLOOKUP(B1346,EstructuraCostos!$B$5:$C$146,2)</f>
        <v>Manejo de Ganados</v>
      </c>
      <c r="H1346" s="58">
        <v>43609</v>
      </c>
      <c r="I1346" s="17">
        <f t="shared" si="94"/>
        <v>21</v>
      </c>
      <c r="J1346" s="45" t="s">
        <v>417</v>
      </c>
      <c r="K1346" s="143">
        <v>1097720182</v>
      </c>
      <c r="L1346" s="52">
        <v>1</v>
      </c>
      <c r="M1346" s="46">
        <v>38000</v>
      </c>
      <c r="N1346" s="48">
        <f t="shared" si="95"/>
        <v>38000</v>
      </c>
      <c r="O1346" s="45" t="s">
        <v>125</v>
      </c>
      <c r="P1346" s="45" t="s">
        <v>128</v>
      </c>
    </row>
    <row r="1347" spans="1:18">
      <c r="A1347" s="17">
        <v>45</v>
      </c>
      <c r="B1347" s="135">
        <v>10501</v>
      </c>
      <c r="C1347" s="17">
        <f t="shared" si="93"/>
        <v>1</v>
      </c>
      <c r="D1347" s="14" t="str">
        <f>+VLOOKUP(C1347,EstructuraCostos!$A$5:$B$146,2)</f>
        <v>Levante_y_Ceba</v>
      </c>
      <c r="E1347" s="21">
        <f t="shared" si="92"/>
        <v>10500</v>
      </c>
      <c r="F1347" s="17" t="str">
        <f>+IF(C1347&gt;2,VLOOKUP(C1347,EstructuraCostos!$A$65:$B$170,2),VLOOKUP(E1347,EstructuraCostos!$A$5:$B$60,2))</f>
        <v>Movimiento_de_Ganado1</v>
      </c>
      <c r="G1347" s="17" t="str">
        <f>+VLOOKUP(B1347,EstructuraCostos!$B$5:$C$146,2)</f>
        <v>Manejo de Ganados</v>
      </c>
      <c r="H1347" s="58">
        <v>43609</v>
      </c>
      <c r="I1347" s="17">
        <f t="shared" si="94"/>
        <v>21</v>
      </c>
      <c r="J1347" s="45" t="s">
        <v>749</v>
      </c>
      <c r="K1347" s="294">
        <v>1097726367</v>
      </c>
      <c r="L1347" s="52">
        <v>1</v>
      </c>
      <c r="M1347" s="46">
        <v>34000</v>
      </c>
      <c r="N1347" s="48">
        <f t="shared" si="95"/>
        <v>34000</v>
      </c>
      <c r="O1347" s="45" t="s">
        <v>139</v>
      </c>
      <c r="P1347" s="45" t="s">
        <v>137</v>
      </c>
    </row>
    <row r="1348" spans="1:18">
      <c r="A1348" s="17">
        <v>46</v>
      </c>
      <c r="B1348" s="135">
        <v>50103</v>
      </c>
      <c r="C1348" s="17">
        <f t="shared" si="93"/>
        <v>5</v>
      </c>
      <c r="D1348" s="14" t="str">
        <f>+VLOOKUP(C1348,EstructuraCostos!$A$5:$B$146,2)</f>
        <v>Generales</v>
      </c>
      <c r="E1348" s="21">
        <f t="shared" si="92"/>
        <v>50103</v>
      </c>
      <c r="F1348" s="17" t="str">
        <f>+IF(C1348&gt;2,VLOOKUP(C1348,EstructuraCostos!$A$65:$B$170,2),VLOOKUP(E1348,EstructuraCostos!$A$5:$B$60,2))</f>
        <v>Generales</v>
      </c>
      <c r="G1348" s="17" t="str">
        <f>+VLOOKUP(B1348,EstructuraCostos!$B$5:$C$146,2)</f>
        <v xml:space="preserve">Mantenimiento Cercos </v>
      </c>
      <c r="H1348" s="58">
        <v>43609</v>
      </c>
      <c r="I1348" s="17">
        <f t="shared" si="94"/>
        <v>21</v>
      </c>
      <c r="J1348" s="45" t="s">
        <v>791</v>
      </c>
      <c r="K1348" s="143">
        <v>78730185</v>
      </c>
      <c r="L1348" s="52">
        <v>1</v>
      </c>
      <c r="M1348" s="46">
        <v>34000</v>
      </c>
      <c r="N1348" s="48">
        <f t="shared" si="95"/>
        <v>34000</v>
      </c>
      <c r="O1348" s="45" t="s">
        <v>138</v>
      </c>
      <c r="P1348" s="45" t="s">
        <v>618</v>
      </c>
    </row>
    <row r="1349" spans="1:18">
      <c r="A1349" s="17">
        <v>47</v>
      </c>
      <c r="B1349" s="135">
        <v>10104</v>
      </c>
      <c r="C1349" s="17">
        <f t="shared" si="93"/>
        <v>1</v>
      </c>
      <c r="D1349" s="14" t="str">
        <f>+VLOOKUP(C1349,EstructuraCostos!$A$5:$B$146,2)</f>
        <v>Levante_y_Ceba</v>
      </c>
      <c r="E1349" s="21">
        <f t="shared" si="92"/>
        <v>10100</v>
      </c>
      <c r="F1349" s="17" t="str">
        <f>+IF(C1349&gt;2,VLOOKUP(C1349,EstructuraCostos!$A$65:$B$170,2),VLOOKUP(E1349,EstructuraCostos!$A$5:$B$60,2))</f>
        <v>Manejo_de_Suelos_y_ Praderas1</v>
      </c>
      <c r="G1349" s="17" t="str">
        <f>+VLOOKUP(B1349,EstructuraCostos!$B$5:$C$146,2)</f>
        <v>Fumigacion Herbicida</v>
      </c>
      <c r="H1349" s="58">
        <v>43609</v>
      </c>
      <c r="I1349" s="17">
        <f t="shared" si="94"/>
        <v>21</v>
      </c>
      <c r="J1349" s="1" t="s">
        <v>1064</v>
      </c>
      <c r="K1349" s="143">
        <v>1003290526</v>
      </c>
      <c r="L1349" s="52">
        <v>1</v>
      </c>
      <c r="M1349" s="46">
        <v>34000</v>
      </c>
      <c r="N1349" s="48">
        <f t="shared" si="95"/>
        <v>34000</v>
      </c>
      <c r="O1349" s="45" t="s">
        <v>714</v>
      </c>
      <c r="P1349" s="45" t="s">
        <v>302</v>
      </c>
      <c r="Q1349" s="1" t="s">
        <v>132</v>
      </c>
      <c r="R1349" s="137" t="s">
        <v>702</v>
      </c>
    </row>
    <row r="1350" spans="1:18">
      <c r="A1350" s="17">
        <v>48</v>
      </c>
      <c r="B1350" s="135">
        <v>90101</v>
      </c>
      <c r="C1350" s="17">
        <f t="shared" si="93"/>
        <v>9</v>
      </c>
      <c r="D1350" s="14" t="str">
        <f>+VLOOKUP(C1350,EstructuraCostos!$A$5:$B$146,2)</f>
        <v>Hacienda</v>
      </c>
      <c r="E1350" s="21">
        <f t="shared" si="92"/>
        <v>90101</v>
      </c>
      <c r="F1350" s="17" t="str">
        <f>+IF(C1350&gt;2,VLOOKUP(C1350,EstructuraCostos!$A$65:$B$170,2),VLOOKUP(E1350,EstructuraCostos!$A$5:$B$60,2))</f>
        <v>Hacienda</v>
      </c>
      <c r="G1350" s="17" t="str">
        <f>+VLOOKUP(B1350,EstructuraCostos!$B$5:$C$146,2)</f>
        <v>Salarios</v>
      </c>
      <c r="H1350" s="58">
        <v>43609</v>
      </c>
      <c r="I1350" s="17">
        <f t="shared" si="94"/>
        <v>21</v>
      </c>
      <c r="J1350" s="45" t="s">
        <v>1205</v>
      </c>
      <c r="K1350" s="51">
        <v>25022682</v>
      </c>
      <c r="L1350" s="52">
        <v>1</v>
      </c>
      <c r="M1350" s="186">
        <v>48000</v>
      </c>
      <c r="N1350" s="48">
        <f t="shared" si="95"/>
        <v>48000</v>
      </c>
      <c r="O1350" s="45" t="s">
        <v>153</v>
      </c>
      <c r="P1350" s="45" t="s">
        <v>147</v>
      </c>
    </row>
    <row r="1351" spans="1:18">
      <c r="A1351" s="17">
        <v>49</v>
      </c>
      <c r="B1351" s="135">
        <v>10105</v>
      </c>
      <c r="C1351" s="17">
        <f t="shared" si="93"/>
        <v>1</v>
      </c>
      <c r="D1351" s="14" t="str">
        <f>+VLOOKUP(C1351,EstructuraCostos!$A$5:$B$146,2)</f>
        <v>Levante_y_Ceba</v>
      </c>
      <c r="E1351" s="21">
        <f t="shared" si="92"/>
        <v>10110</v>
      </c>
      <c r="F1351" s="17" t="str">
        <f>+IF(C1351&gt;2,VLOOKUP(C1351,EstructuraCostos!$A$65:$B$170,2),VLOOKUP(E1351,EstructuraCostos!$A$5:$B$60,2))</f>
        <v>Manejo_de_Suelos_y_ Praderas1</v>
      </c>
      <c r="G1351" s="17" t="str">
        <f>+VLOOKUP(B1351,EstructuraCostos!$B$5:$C$146,2)</f>
        <v>Guadañada</v>
      </c>
      <c r="H1351" s="58">
        <v>43609</v>
      </c>
      <c r="I1351" s="17">
        <f t="shared" si="94"/>
        <v>21</v>
      </c>
      <c r="J1351" s="45" t="s">
        <v>1249</v>
      </c>
      <c r="K1351" s="51">
        <v>1115742069</v>
      </c>
      <c r="L1351" s="52">
        <v>1</v>
      </c>
      <c r="M1351" s="186">
        <v>34000</v>
      </c>
      <c r="N1351" s="48">
        <f t="shared" si="95"/>
        <v>34000</v>
      </c>
      <c r="O1351" s="45" t="s">
        <v>133</v>
      </c>
      <c r="P1351" s="45" t="s">
        <v>866</v>
      </c>
    </row>
    <row r="1352" spans="1:18">
      <c r="A1352" s="17">
        <v>50</v>
      </c>
      <c r="C1352" s="17">
        <f t="shared" si="93"/>
        <v>0</v>
      </c>
      <c r="D1352" s="14" t="e">
        <f>+VLOOKUP(C1352,EstructuraCostos!$A$5:$B$146,2)</f>
        <v>#N/A</v>
      </c>
      <c r="E1352" s="21">
        <f t="shared" si="92"/>
        <v>0</v>
      </c>
      <c r="F1352" s="17" t="e">
        <f>+IF(C1352&gt;2,VLOOKUP(C1352,EstructuraCostos!$A$65:$B$170,2),VLOOKUP(E1352,EstructuraCostos!$A$5:$B$60,2))</f>
        <v>#N/A</v>
      </c>
      <c r="G1352" s="17" t="e">
        <f>+VLOOKUP(B1352,EstructuraCostos!$B$5:$C$146,2)</f>
        <v>#N/A</v>
      </c>
      <c r="H1352" s="58">
        <v>43609</v>
      </c>
      <c r="I1352" s="17">
        <f t="shared" si="94"/>
        <v>21</v>
      </c>
      <c r="J1352" s="45" t="s">
        <v>289</v>
      </c>
      <c r="L1352" s="52">
        <v>15</v>
      </c>
      <c r="M1352" s="186" t="s">
        <v>124</v>
      </c>
      <c r="N1352" s="48"/>
      <c r="P1352" s="45" t="s">
        <v>768</v>
      </c>
    </row>
    <row r="1353" spans="1:18">
      <c r="A1353" s="17">
        <v>51</v>
      </c>
      <c r="C1353" s="17">
        <f t="shared" si="93"/>
        <v>0</v>
      </c>
      <c r="D1353" s="14" t="e">
        <f>+VLOOKUP(C1353,EstructuraCostos!$A$5:$B$146,2)</f>
        <v>#N/A</v>
      </c>
      <c r="E1353" s="21">
        <f t="shared" si="92"/>
        <v>0</v>
      </c>
      <c r="F1353" s="17" t="e">
        <f>+IF(C1353&gt;2,VLOOKUP(C1353,EstructuraCostos!$A$65:$B$170,2),VLOOKUP(E1353,EstructuraCostos!$A$5:$B$60,2))</f>
        <v>#N/A</v>
      </c>
      <c r="G1353" s="17" t="e">
        <f>+VLOOKUP(B1353,EstructuraCostos!$B$5:$C$146,2)</f>
        <v>#N/A</v>
      </c>
      <c r="H1353" s="58">
        <v>43609</v>
      </c>
      <c r="I1353" s="17">
        <f t="shared" si="94"/>
        <v>21</v>
      </c>
      <c r="J1353" s="1" t="s">
        <v>298</v>
      </c>
      <c r="K1353" s="83"/>
      <c r="M1353" s="186" t="s">
        <v>299</v>
      </c>
      <c r="N1353" s="48"/>
      <c r="O1353" s="45" t="s">
        <v>1271</v>
      </c>
      <c r="P1353" s="45" t="s">
        <v>198</v>
      </c>
    </row>
    <row r="1354" spans="1:18">
      <c r="A1354" s="17">
        <v>52</v>
      </c>
      <c r="C1354" s="17">
        <f t="shared" si="93"/>
        <v>0</v>
      </c>
      <c r="D1354" s="14" t="e">
        <f>+VLOOKUP(C1354,EstructuraCostos!$A$5:$B$146,2)</f>
        <v>#N/A</v>
      </c>
      <c r="E1354" s="21">
        <f t="shared" si="92"/>
        <v>0</v>
      </c>
      <c r="F1354" s="17" t="e">
        <f>+IF(C1354&gt;2,VLOOKUP(C1354,EstructuraCostos!$A$65:$B$170,2),VLOOKUP(E1354,EstructuraCostos!$A$5:$B$60,2))</f>
        <v>#N/A</v>
      </c>
      <c r="G1354" s="17" t="e">
        <f>+VLOOKUP(B1354,EstructuraCostos!$B$5:$C$146,2)</f>
        <v>#N/A</v>
      </c>
      <c r="H1354" s="58">
        <v>43609</v>
      </c>
      <c r="I1354" s="17">
        <f t="shared" si="94"/>
        <v>21</v>
      </c>
      <c r="J1354" s="45" t="s">
        <v>260</v>
      </c>
      <c r="M1354" s="186" t="s">
        <v>261</v>
      </c>
      <c r="N1354" s="48"/>
      <c r="O1354" s="45" t="s">
        <v>714</v>
      </c>
      <c r="P1354" s="45" t="s">
        <v>302</v>
      </c>
      <c r="Q1354" s="1" t="s">
        <v>132</v>
      </c>
      <c r="R1354" s="137" t="s">
        <v>702</v>
      </c>
    </row>
    <row r="1355" spans="1:18">
      <c r="A1355" s="17">
        <v>53</v>
      </c>
      <c r="B1355" s="135">
        <v>10101</v>
      </c>
      <c r="C1355" s="17">
        <f t="shared" si="93"/>
        <v>1</v>
      </c>
      <c r="D1355" s="14" t="str">
        <f>+VLOOKUP(C1355,EstructuraCostos!$A$5:$B$146,2)</f>
        <v>Levante_y_Ceba</v>
      </c>
      <c r="E1355" s="21">
        <f t="shared" si="92"/>
        <v>10100</v>
      </c>
      <c r="F1355" s="17" t="str">
        <f>+IF(C1355&gt;2,VLOOKUP(C1355,EstructuraCostos!$A$65:$B$170,2),VLOOKUP(E1355,EstructuraCostos!$A$5:$B$60,2))</f>
        <v>Manejo_de_Suelos_y_ Praderas1</v>
      </c>
      <c r="G1355" s="17" t="str">
        <f>+VLOOKUP(B1355,EstructuraCostos!$B$5:$C$146,2)</f>
        <v>Fumigacion Matamalezas</v>
      </c>
      <c r="H1355" s="58">
        <v>43610</v>
      </c>
      <c r="I1355" s="17">
        <f t="shared" si="94"/>
        <v>21</v>
      </c>
      <c r="J1355" s="84" t="s">
        <v>241</v>
      </c>
      <c r="K1355" s="143">
        <v>4736932</v>
      </c>
      <c r="L1355" s="52">
        <v>1</v>
      </c>
      <c r="M1355" s="46">
        <v>34000</v>
      </c>
      <c r="N1355" s="48">
        <f t="shared" ref="N1355:N1400" si="96">+L1355*M1355</f>
        <v>34000</v>
      </c>
      <c r="O1355" s="45" t="s">
        <v>129</v>
      </c>
      <c r="P1355" s="45" t="s">
        <v>357</v>
      </c>
      <c r="Q1355" s="1" t="s">
        <v>130</v>
      </c>
      <c r="R1355" s="137" t="s">
        <v>131</v>
      </c>
    </row>
    <row r="1356" spans="1:18">
      <c r="A1356" s="17">
        <v>54</v>
      </c>
      <c r="B1356" s="135">
        <v>10104</v>
      </c>
      <c r="C1356" s="17">
        <f t="shared" si="93"/>
        <v>1</v>
      </c>
      <c r="D1356" s="14" t="str">
        <f>+VLOOKUP(C1356,EstructuraCostos!$A$5:$B$146,2)</f>
        <v>Levante_y_Ceba</v>
      </c>
      <c r="E1356" s="21">
        <f t="shared" si="92"/>
        <v>10100</v>
      </c>
      <c r="F1356" s="17" t="str">
        <f>+IF(C1356&gt;2,VLOOKUP(C1356,EstructuraCostos!$A$65:$B$170,2),VLOOKUP(E1356,EstructuraCostos!$A$5:$B$60,2))</f>
        <v>Manejo_de_Suelos_y_ Praderas1</v>
      </c>
      <c r="G1356" s="17" t="str">
        <f>+VLOOKUP(B1356,EstructuraCostos!$B$5:$C$146,2)</f>
        <v>Fumigacion Herbicida</v>
      </c>
      <c r="H1356" s="58">
        <v>43610</v>
      </c>
      <c r="I1356" s="17">
        <f t="shared" si="94"/>
        <v>21</v>
      </c>
      <c r="J1356" s="84" t="s">
        <v>242</v>
      </c>
      <c r="K1356" s="83">
        <v>4335739</v>
      </c>
      <c r="L1356" s="52">
        <v>1</v>
      </c>
      <c r="M1356" s="46">
        <v>34000</v>
      </c>
      <c r="N1356" s="48">
        <f t="shared" si="96"/>
        <v>34000</v>
      </c>
      <c r="O1356" s="45" t="s">
        <v>714</v>
      </c>
      <c r="P1356" s="45" t="s">
        <v>302</v>
      </c>
      <c r="Q1356" s="1" t="s">
        <v>132</v>
      </c>
      <c r="R1356" s="137" t="s">
        <v>702</v>
      </c>
    </row>
    <row r="1357" spans="1:18">
      <c r="A1357" s="17">
        <v>55</v>
      </c>
      <c r="B1357" s="135">
        <v>10501</v>
      </c>
      <c r="C1357" s="17">
        <f t="shared" si="93"/>
        <v>1</v>
      </c>
      <c r="D1357" s="14" t="str">
        <f>+VLOOKUP(C1357,EstructuraCostos!$A$5:$B$146,2)</f>
        <v>Levante_y_Ceba</v>
      </c>
      <c r="E1357" s="21">
        <f t="shared" si="92"/>
        <v>10500</v>
      </c>
      <c r="F1357" s="17" t="str">
        <f>+IF(C1357&gt;2,VLOOKUP(C1357,EstructuraCostos!$A$65:$B$170,2),VLOOKUP(E1357,EstructuraCostos!$A$5:$B$60,2))</f>
        <v>Movimiento_de_Ganado1</v>
      </c>
      <c r="G1357" s="17" t="str">
        <f>+VLOOKUP(B1357,EstructuraCostos!$B$5:$C$146,2)</f>
        <v>Manejo de Ganados</v>
      </c>
      <c r="H1357" s="58">
        <v>43610</v>
      </c>
      <c r="I1357" s="17">
        <f t="shared" si="94"/>
        <v>21</v>
      </c>
      <c r="J1357" s="45" t="s">
        <v>245</v>
      </c>
      <c r="K1357" s="51">
        <v>1023702269</v>
      </c>
      <c r="L1357" s="52">
        <v>1</v>
      </c>
      <c r="M1357" s="46">
        <v>38000</v>
      </c>
      <c r="N1357" s="48">
        <f t="shared" si="96"/>
        <v>38000</v>
      </c>
      <c r="O1357" s="45" t="s">
        <v>126</v>
      </c>
      <c r="P1357" s="45" t="s">
        <v>128</v>
      </c>
    </row>
    <row r="1358" spans="1:18">
      <c r="A1358" s="17">
        <v>56</v>
      </c>
      <c r="B1358" s="135">
        <v>10501</v>
      </c>
      <c r="C1358" s="17">
        <f t="shared" si="93"/>
        <v>1</v>
      </c>
      <c r="D1358" s="14" t="str">
        <f>+VLOOKUP(C1358,EstructuraCostos!$A$5:$B$146,2)</f>
        <v>Levante_y_Ceba</v>
      </c>
      <c r="E1358" s="21">
        <f t="shared" si="92"/>
        <v>10500</v>
      </c>
      <c r="F1358" s="17" t="str">
        <f>+IF(C1358&gt;2,VLOOKUP(C1358,EstructuraCostos!$A$65:$B$170,2),VLOOKUP(E1358,EstructuraCostos!$A$5:$B$60,2))</f>
        <v>Movimiento_de_Ganado1</v>
      </c>
      <c r="G1358" s="17" t="str">
        <f>+VLOOKUP(B1358,EstructuraCostos!$B$5:$C$146,2)</f>
        <v>Manejo de Ganados</v>
      </c>
      <c r="H1358" s="58">
        <v>43610</v>
      </c>
      <c r="I1358" s="17">
        <f t="shared" si="94"/>
        <v>21</v>
      </c>
      <c r="J1358" s="45" t="s">
        <v>417</v>
      </c>
      <c r="K1358" s="143">
        <v>1097720182</v>
      </c>
      <c r="L1358" s="52">
        <v>1</v>
      </c>
      <c r="M1358" s="46">
        <v>38000</v>
      </c>
      <c r="N1358" s="48">
        <f t="shared" si="96"/>
        <v>38000</v>
      </c>
      <c r="O1358" s="45" t="s">
        <v>125</v>
      </c>
      <c r="P1358" s="45" t="s">
        <v>128</v>
      </c>
    </row>
    <row r="1359" spans="1:18">
      <c r="A1359" s="17">
        <v>57</v>
      </c>
      <c r="B1359" s="135">
        <v>10502</v>
      </c>
      <c r="C1359" s="17">
        <f t="shared" si="93"/>
        <v>1</v>
      </c>
      <c r="D1359" s="14" t="str">
        <f>+VLOOKUP(C1359,EstructuraCostos!$A$5:$B$146,2)</f>
        <v>Levante_y_Ceba</v>
      </c>
      <c r="E1359" s="21">
        <f t="shared" si="92"/>
        <v>10500</v>
      </c>
      <c r="F1359" s="17" t="str">
        <f>+IF(C1359&gt;2,VLOOKUP(C1359,EstructuraCostos!$A$65:$B$170,2),VLOOKUP(E1359,EstructuraCostos!$A$5:$B$60,2))</f>
        <v>Movimiento_de_Ganado1</v>
      </c>
      <c r="G1359" s="17" t="str">
        <f>+VLOOKUP(B1359,EstructuraCostos!$B$5:$C$146,2)</f>
        <v>Repartida pollinaza</v>
      </c>
      <c r="H1359" s="58">
        <v>43610</v>
      </c>
      <c r="I1359" s="17">
        <f t="shared" si="94"/>
        <v>21</v>
      </c>
      <c r="J1359" s="45" t="s">
        <v>749</v>
      </c>
      <c r="K1359" s="294">
        <v>1097726367</v>
      </c>
      <c r="L1359" s="52">
        <v>1</v>
      </c>
      <c r="M1359" s="46">
        <v>34000</v>
      </c>
      <c r="N1359" s="48">
        <f t="shared" si="96"/>
        <v>34000</v>
      </c>
      <c r="O1359" s="45" t="s">
        <v>688</v>
      </c>
      <c r="P1359" s="45" t="s">
        <v>14</v>
      </c>
    </row>
    <row r="1360" spans="1:18">
      <c r="A1360" s="17">
        <v>58</v>
      </c>
      <c r="B1360" s="135">
        <v>50103</v>
      </c>
      <c r="C1360" s="17">
        <f t="shared" si="93"/>
        <v>5</v>
      </c>
      <c r="D1360" s="14" t="str">
        <f>+VLOOKUP(C1360,EstructuraCostos!$A$5:$B$146,2)</f>
        <v>Generales</v>
      </c>
      <c r="E1360" s="21">
        <f t="shared" si="92"/>
        <v>50103</v>
      </c>
      <c r="F1360" s="17" t="str">
        <f>+IF(C1360&gt;2,VLOOKUP(C1360,EstructuraCostos!$A$65:$B$170,2),VLOOKUP(E1360,EstructuraCostos!$A$5:$B$60,2))</f>
        <v>Generales</v>
      </c>
      <c r="G1360" s="17" t="str">
        <f>+VLOOKUP(B1360,EstructuraCostos!$B$5:$C$146,2)</f>
        <v xml:space="preserve">Mantenimiento Cercos </v>
      </c>
      <c r="H1360" s="58">
        <v>43610</v>
      </c>
      <c r="I1360" s="17">
        <f t="shared" si="94"/>
        <v>21</v>
      </c>
      <c r="J1360" s="45" t="s">
        <v>791</v>
      </c>
      <c r="K1360" s="143">
        <v>78730185</v>
      </c>
      <c r="L1360" s="52">
        <v>1</v>
      </c>
      <c r="M1360" s="46">
        <v>34000</v>
      </c>
      <c r="N1360" s="48">
        <f t="shared" si="96"/>
        <v>34000</v>
      </c>
      <c r="O1360" s="45" t="s">
        <v>138</v>
      </c>
      <c r="P1360" s="45" t="s">
        <v>618</v>
      </c>
    </row>
    <row r="1361" spans="1:18">
      <c r="A1361" s="17">
        <v>59</v>
      </c>
      <c r="B1361" s="135">
        <v>10104</v>
      </c>
      <c r="C1361" s="17">
        <f t="shared" si="93"/>
        <v>1</v>
      </c>
      <c r="D1361" s="14" t="str">
        <f>+VLOOKUP(C1361,EstructuraCostos!$A$5:$B$146,2)</f>
        <v>Levante_y_Ceba</v>
      </c>
      <c r="E1361" s="21">
        <f t="shared" si="92"/>
        <v>10100</v>
      </c>
      <c r="F1361" s="17" t="str">
        <f>+IF(C1361&gt;2,VLOOKUP(C1361,EstructuraCostos!$A$65:$B$170,2),VLOOKUP(E1361,EstructuraCostos!$A$5:$B$60,2))</f>
        <v>Manejo_de_Suelos_y_ Praderas1</v>
      </c>
      <c r="G1361" s="17" t="str">
        <f>+VLOOKUP(B1361,EstructuraCostos!$B$5:$C$146,2)</f>
        <v>Fumigacion Herbicida</v>
      </c>
      <c r="H1361" s="58">
        <v>43610</v>
      </c>
      <c r="I1361" s="17">
        <f t="shared" si="94"/>
        <v>21</v>
      </c>
      <c r="J1361" s="1" t="s">
        <v>1064</v>
      </c>
      <c r="K1361" s="143">
        <v>1003290526</v>
      </c>
      <c r="L1361" s="52">
        <v>1</v>
      </c>
      <c r="M1361" s="46">
        <v>34000</v>
      </c>
      <c r="N1361" s="48">
        <f t="shared" si="96"/>
        <v>34000</v>
      </c>
      <c r="O1361" s="45" t="s">
        <v>714</v>
      </c>
      <c r="P1361" s="45" t="s">
        <v>302</v>
      </c>
      <c r="Q1361" s="1" t="s">
        <v>132</v>
      </c>
      <c r="R1361" s="137" t="s">
        <v>702</v>
      </c>
    </row>
    <row r="1362" spans="1:18">
      <c r="A1362" s="17">
        <v>60</v>
      </c>
      <c r="B1362" s="135">
        <v>90101</v>
      </c>
      <c r="C1362" s="17">
        <f t="shared" si="93"/>
        <v>9</v>
      </c>
      <c r="D1362" s="14" t="str">
        <f>+VLOOKUP(C1362,EstructuraCostos!$A$5:$B$146,2)</f>
        <v>Hacienda</v>
      </c>
      <c r="E1362" s="21">
        <f t="shared" si="92"/>
        <v>90101</v>
      </c>
      <c r="F1362" s="17" t="str">
        <f>+IF(C1362&gt;2,VLOOKUP(C1362,EstructuraCostos!$A$65:$B$170,2),VLOOKUP(E1362,EstructuraCostos!$A$5:$B$60,2))</f>
        <v>Hacienda</v>
      </c>
      <c r="G1362" s="17" t="str">
        <f>+VLOOKUP(B1362,EstructuraCostos!$B$5:$C$146,2)</f>
        <v>Salarios</v>
      </c>
      <c r="H1362" s="58">
        <v>43610</v>
      </c>
      <c r="I1362" s="17">
        <f t="shared" si="94"/>
        <v>21</v>
      </c>
      <c r="J1362" s="45" t="s">
        <v>1205</v>
      </c>
      <c r="K1362" s="51">
        <v>25022682</v>
      </c>
      <c r="L1362" s="52">
        <v>1</v>
      </c>
      <c r="M1362" s="186">
        <v>48000</v>
      </c>
      <c r="N1362" s="48">
        <f t="shared" si="96"/>
        <v>48000</v>
      </c>
      <c r="O1362" s="45" t="s">
        <v>153</v>
      </c>
      <c r="P1362" s="45" t="s">
        <v>147</v>
      </c>
    </row>
    <row r="1363" spans="1:18">
      <c r="A1363" s="17">
        <v>61</v>
      </c>
      <c r="B1363" s="135">
        <v>10105</v>
      </c>
      <c r="C1363" s="17">
        <f t="shared" si="93"/>
        <v>1</v>
      </c>
      <c r="D1363" s="14" t="str">
        <f>+VLOOKUP(C1363,EstructuraCostos!$A$5:$B$146,2)</f>
        <v>Levante_y_Ceba</v>
      </c>
      <c r="E1363" s="21">
        <f t="shared" si="92"/>
        <v>10110</v>
      </c>
      <c r="F1363" s="17" t="str">
        <f>+IF(C1363&gt;2,VLOOKUP(C1363,EstructuraCostos!$A$65:$B$170,2),VLOOKUP(E1363,EstructuraCostos!$A$5:$B$60,2))</f>
        <v>Manejo_de_Suelos_y_ Praderas1</v>
      </c>
      <c r="G1363" s="17" t="str">
        <f>+VLOOKUP(B1363,EstructuraCostos!$B$5:$C$146,2)</f>
        <v>Guadañada</v>
      </c>
      <c r="H1363" s="58">
        <v>43610</v>
      </c>
      <c r="I1363" s="17">
        <f t="shared" si="94"/>
        <v>21</v>
      </c>
      <c r="J1363" s="45" t="s">
        <v>1249</v>
      </c>
      <c r="K1363" s="51">
        <v>1115742069</v>
      </c>
      <c r="L1363" s="52">
        <v>1</v>
      </c>
      <c r="M1363" s="186">
        <v>34000</v>
      </c>
      <c r="N1363" s="48">
        <f t="shared" si="96"/>
        <v>34000</v>
      </c>
      <c r="O1363" s="45" t="s">
        <v>133</v>
      </c>
      <c r="P1363" s="45" t="s">
        <v>741</v>
      </c>
    </row>
    <row r="1364" spans="1:18">
      <c r="A1364" s="17">
        <v>62</v>
      </c>
      <c r="C1364" s="17">
        <f t="shared" si="93"/>
        <v>0</v>
      </c>
      <c r="D1364" s="14" t="e">
        <f>+VLOOKUP(C1364,EstructuraCostos!$A$5:$B$146,2)</f>
        <v>#N/A</v>
      </c>
      <c r="E1364" s="21">
        <f t="shared" si="92"/>
        <v>0</v>
      </c>
      <c r="F1364" s="17" t="e">
        <f>+IF(C1364&gt;2,VLOOKUP(C1364,EstructuraCostos!$A$65:$B$170,2),VLOOKUP(E1364,EstructuraCostos!$A$5:$B$60,2))</f>
        <v>#N/A</v>
      </c>
      <c r="G1364" s="17" t="e">
        <f>+VLOOKUP(B1364,EstructuraCostos!$B$5:$C$146,2)</f>
        <v>#N/A</v>
      </c>
      <c r="H1364" s="58">
        <v>43610</v>
      </c>
      <c r="I1364" s="17">
        <f t="shared" si="94"/>
        <v>21</v>
      </c>
      <c r="J1364" s="45" t="s">
        <v>289</v>
      </c>
      <c r="L1364" s="52">
        <v>18</v>
      </c>
      <c r="M1364" s="186" t="s">
        <v>124</v>
      </c>
      <c r="N1364" s="48"/>
      <c r="P1364" s="45" t="s">
        <v>227</v>
      </c>
    </row>
    <row r="1365" spans="1:18">
      <c r="A1365" s="17">
        <v>63</v>
      </c>
      <c r="C1365" s="17">
        <f t="shared" si="93"/>
        <v>0</v>
      </c>
      <c r="D1365" s="14" t="e">
        <f>+VLOOKUP(C1365,EstructuraCostos!$A$5:$B$146,2)</f>
        <v>#N/A</v>
      </c>
      <c r="E1365" s="21">
        <f t="shared" si="92"/>
        <v>0</v>
      </c>
      <c r="F1365" s="17" t="e">
        <f>+IF(C1365&gt;2,VLOOKUP(C1365,EstructuraCostos!$A$65:$B$170,2),VLOOKUP(E1365,EstructuraCostos!$A$5:$B$60,2))</f>
        <v>#N/A</v>
      </c>
      <c r="G1365" s="17" t="e">
        <f>+VLOOKUP(B1365,EstructuraCostos!$B$5:$C$146,2)</f>
        <v>#N/A</v>
      </c>
      <c r="H1365" s="58">
        <v>43610</v>
      </c>
      <c r="I1365" s="17">
        <f t="shared" si="94"/>
        <v>21</v>
      </c>
      <c r="J1365" s="45" t="s">
        <v>260</v>
      </c>
      <c r="K1365" s="83"/>
      <c r="M1365" s="186" t="s">
        <v>261</v>
      </c>
      <c r="N1365" s="48"/>
      <c r="O1365" s="45" t="s">
        <v>1293</v>
      </c>
      <c r="P1365" s="45" t="s">
        <v>357</v>
      </c>
      <c r="Q1365" s="1" t="s">
        <v>130</v>
      </c>
      <c r="R1365" s="137" t="s">
        <v>131</v>
      </c>
    </row>
    <row r="1366" spans="1:18">
      <c r="A1366" s="17">
        <v>64</v>
      </c>
      <c r="C1366" s="17">
        <f t="shared" si="93"/>
        <v>0</v>
      </c>
      <c r="D1366" s="14" t="e">
        <f>+VLOOKUP(C1366,EstructuraCostos!$A$5:$B$146,2)</f>
        <v>#N/A</v>
      </c>
      <c r="E1366" s="21">
        <f t="shared" si="92"/>
        <v>0</v>
      </c>
      <c r="F1366" s="17" t="e">
        <f>+IF(C1366&gt;2,VLOOKUP(C1366,EstructuraCostos!$A$65:$B$170,2),VLOOKUP(E1366,EstructuraCostos!$A$5:$B$60,2))</f>
        <v>#N/A</v>
      </c>
      <c r="G1366" s="17" t="e">
        <f>+VLOOKUP(B1366,EstructuraCostos!$B$5:$C$146,2)</f>
        <v>#N/A</v>
      </c>
      <c r="H1366" s="58">
        <v>43610</v>
      </c>
      <c r="I1366" s="17">
        <f t="shared" si="94"/>
        <v>21</v>
      </c>
      <c r="J1366" s="45" t="s">
        <v>260</v>
      </c>
      <c r="M1366" s="186" t="s">
        <v>261</v>
      </c>
      <c r="N1366" s="48"/>
      <c r="O1366" s="45" t="s">
        <v>714</v>
      </c>
      <c r="P1366" s="45" t="s">
        <v>302</v>
      </c>
      <c r="Q1366" s="1" t="s">
        <v>132</v>
      </c>
      <c r="R1366" s="137" t="s">
        <v>702</v>
      </c>
    </row>
    <row r="1367" spans="1:18">
      <c r="A1367" s="17">
        <v>65</v>
      </c>
      <c r="B1367" s="135">
        <v>10501</v>
      </c>
      <c r="C1367" s="17">
        <f t="shared" si="93"/>
        <v>1</v>
      </c>
      <c r="D1367" s="14" t="str">
        <f>+VLOOKUP(C1367,EstructuraCostos!$A$5:$B$146,2)</f>
        <v>Levante_y_Ceba</v>
      </c>
      <c r="E1367" s="21">
        <f t="shared" si="92"/>
        <v>10500</v>
      </c>
      <c r="F1367" s="17" t="str">
        <f>+IF(C1367&gt;2,VLOOKUP(C1367,EstructuraCostos!$A$65:$B$170,2),VLOOKUP(E1367,EstructuraCostos!$A$5:$B$60,2))</f>
        <v>Movimiento_de_Ganado1</v>
      </c>
      <c r="G1367" s="17" t="str">
        <f>+VLOOKUP(B1367,EstructuraCostos!$B$5:$C$146,2)</f>
        <v>Manejo de Ganados</v>
      </c>
      <c r="H1367" s="58">
        <v>43611</v>
      </c>
      <c r="I1367" s="17">
        <f t="shared" si="94"/>
        <v>21</v>
      </c>
      <c r="J1367" s="45" t="s">
        <v>417</v>
      </c>
      <c r="K1367" s="143">
        <v>1097720182</v>
      </c>
      <c r="L1367" s="52">
        <v>0.5</v>
      </c>
      <c r="M1367" s="186">
        <v>36000</v>
      </c>
      <c r="N1367" s="48">
        <f t="shared" si="96"/>
        <v>18000</v>
      </c>
      <c r="O1367" s="45" t="s">
        <v>125</v>
      </c>
      <c r="P1367" s="45" t="s">
        <v>128</v>
      </c>
    </row>
    <row r="1368" spans="1:18">
      <c r="A1368" s="17">
        <v>66</v>
      </c>
      <c r="C1368" s="17">
        <f t="shared" si="93"/>
        <v>0</v>
      </c>
      <c r="D1368" s="14" t="e">
        <f>+VLOOKUP(C1368,EstructuraCostos!$A$5:$B$146,2)</f>
        <v>#N/A</v>
      </c>
      <c r="E1368" s="21">
        <f t="shared" si="92"/>
        <v>0</v>
      </c>
      <c r="F1368" s="17" t="e">
        <f>+IF(C1368&gt;2,VLOOKUP(C1368,EstructuraCostos!$A$65:$B$170,2),VLOOKUP(E1368,EstructuraCostos!$A$5:$B$60,2))</f>
        <v>#N/A</v>
      </c>
      <c r="G1368" s="17" t="e">
        <f>+VLOOKUP(B1368,EstructuraCostos!$B$5:$C$146,2)</f>
        <v>#N/A</v>
      </c>
      <c r="H1368" s="58">
        <v>43611</v>
      </c>
      <c r="I1368" s="17">
        <f t="shared" si="94"/>
        <v>21</v>
      </c>
      <c r="J1368" s="45" t="s">
        <v>289</v>
      </c>
      <c r="L1368" s="52">
        <v>5</v>
      </c>
      <c r="M1368" s="186" t="s">
        <v>124</v>
      </c>
      <c r="N1368" s="48"/>
      <c r="P1368" s="45" t="s">
        <v>768</v>
      </c>
    </row>
    <row r="1369" spans="1:18">
      <c r="A1369" s="17">
        <v>1</v>
      </c>
      <c r="B1369" s="135">
        <v>10101</v>
      </c>
      <c r="C1369" s="17">
        <f>ROUND(B1369/10000,0)</f>
        <v>1</v>
      </c>
      <c r="D1369" s="14" t="str">
        <f>+VLOOKUP(C1369,EstructuraCostos!$A$5:$B$146,2)</f>
        <v>Levante_y_Ceba</v>
      </c>
      <c r="E1369" s="21">
        <f t="shared" si="92"/>
        <v>10100</v>
      </c>
      <c r="F1369" s="17" t="str">
        <f>+IF(C1369&gt;2,VLOOKUP(C1369,EstructuraCostos!$A$65:$B$170,2),VLOOKUP(E1369,EstructuraCostos!$A$5:$B$60,2))</f>
        <v>Manejo_de_Suelos_y_ Praderas1</v>
      </c>
      <c r="G1369" s="17" t="str">
        <f>+VLOOKUP(B1369,EstructuraCostos!$B$5:$C$146,2)</f>
        <v>Fumigacion Matamalezas</v>
      </c>
      <c r="H1369" s="58">
        <v>43612</v>
      </c>
      <c r="I1369" s="17">
        <f t="shared" si="94"/>
        <v>22</v>
      </c>
      <c r="J1369" s="84" t="s">
        <v>241</v>
      </c>
      <c r="K1369" s="143">
        <v>4736932</v>
      </c>
      <c r="L1369" s="52">
        <v>1</v>
      </c>
      <c r="M1369" s="46">
        <v>34000</v>
      </c>
      <c r="N1369" s="48">
        <f t="shared" si="96"/>
        <v>34000</v>
      </c>
      <c r="O1369" s="45" t="s">
        <v>129</v>
      </c>
      <c r="P1369" s="45" t="s">
        <v>357</v>
      </c>
      <c r="Q1369" s="1" t="s">
        <v>130</v>
      </c>
      <c r="R1369" s="137" t="s">
        <v>131</v>
      </c>
    </row>
    <row r="1370" spans="1:18">
      <c r="A1370" s="17">
        <v>2</v>
      </c>
      <c r="B1370" s="135">
        <v>10104</v>
      </c>
      <c r="C1370" s="17">
        <f t="shared" si="93"/>
        <v>1</v>
      </c>
      <c r="D1370" s="14" t="str">
        <f>+VLOOKUP(C1370,EstructuraCostos!$A$5:$B$146,2)</f>
        <v>Levante_y_Ceba</v>
      </c>
      <c r="E1370" s="21">
        <f t="shared" si="92"/>
        <v>10100</v>
      </c>
      <c r="F1370" s="17" t="str">
        <f>+IF(C1370&gt;2,VLOOKUP(C1370,EstructuraCostos!$A$65:$B$170,2),VLOOKUP(E1370,EstructuraCostos!$A$5:$B$60,2))</f>
        <v>Manejo_de_Suelos_y_ Praderas1</v>
      </c>
      <c r="G1370" s="17" t="str">
        <f>+VLOOKUP(B1370,EstructuraCostos!$B$5:$C$146,2)</f>
        <v>Fumigacion Herbicida</v>
      </c>
      <c r="H1370" s="58">
        <v>43612</v>
      </c>
      <c r="I1370" s="17">
        <f t="shared" si="94"/>
        <v>22</v>
      </c>
      <c r="J1370" s="84" t="s">
        <v>242</v>
      </c>
      <c r="K1370" s="83">
        <v>4335739</v>
      </c>
      <c r="L1370" s="52">
        <v>1</v>
      </c>
      <c r="M1370" s="46">
        <v>34000</v>
      </c>
      <c r="N1370" s="48">
        <f t="shared" si="96"/>
        <v>34000</v>
      </c>
      <c r="O1370" s="45" t="s">
        <v>1255</v>
      </c>
      <c r="P1370" s="45" t="s">
        <v>1168</v>
      </c>
      <c r="Q1370" s="1" t="s">
        <v>132</v>
      </c>
      <c r="R1370" s="137" t="s">
        <v>702</v>
      </c>
    </row>
    <row r="1371" spans="1:18">
      <c r="A1371" s="17">
        <v>3</v>
      </c>
      <c r="B1371" s="135">
        <v>10501</v>
      </c>
      <c r="C1371" s="17">
        <f t="shared" si="93"/>
        <v>1</v>
      </c>
      <c r="D1371" s="14" t="str">
        <f>+VLOOKUP(C1371,EstructuraCostos!$A$5:$B$146,2)</f>
        <v>Levante_y_Ceba</v>
      </c>
      <c r="E1371" s="21">
        <f t="shared" si="92"/>
        <v>10500</v>
      </c>
      <c r="F1371" s="17" t="str">
        <f>+IF(C1371&gt;2,VLOOKUP(C1371,EstructuraCostos!$A$65:$B$170,2),VLOOKUP(E1371,EstructuraCostos!$A$5:$B$60,2))</f>
        <v>Movimiento_de_Ganado1</v>
      </c>
      <c r="G1371" s="17" t="str">
        <f>+VLOOKUP(B1371,EstructuraCostos!$B$5:$C$146,2)</f>
        <v>Manejo de Ganados</v>
      </c>
      <c r="H1371" s="58">
        <v>43612</v>
      </c>
      <c r="I1371" s="17">
        <f t="shared" si="94"/>
        <v>22</v>
      </c>
      <c r="J1371" s="45" t="s">
        <v>245</v>
      </c>
      <c r="K1371" s="51">
        <v>1023702269</v>
      </c>
      <c r="L1371" s="52">
        <v>1</v>
      </c>
      <c r="M1371" s="46">
        <v>38000</v>
      </c>
      <c r="N1371" s="48">
        <f t="shared" si="96"/>
        <v>38000</v>
      </c>
      <c r="O1371" s="45" t="s">
        <v>126</v>
      </c>
      <c r="P1371" s="45" t="s">
        <v>128</v>
      </c>
    </row>
    <row r="1372" spans="1:18">
      <c r="A1372" s="17">
        <v>4</v>
      </c>
      <c r="B1372" s="135">
        <v>50109</v>
      </c>
      <c r="C1372" s="17">
        <f t="shared" si="93"/>
        <v>5</v>
      </c>
      <c r="D1372" s="14" t="str">
        <f>+VLOOKUP(C1372,EstructuraCostos!$A$5:$B$146,2)</f>
        <v>Generales</v>
      </c>
      <c r="E1372" s="21">
        <f t="shared" si="92"/>
        <v>50109</v>
      </c>
      <c r="F1372" s="17" t="str">
        <f>+IF(C1372&gt;2,VLOOKUP(C1372,EstructuraCostos!$A$65:$B$170,2),VLOOKUP(E1372,EstructuraCostos!$A$5:$B$60,2))</f>
        <v>Generales</v>
      </c>
      <c r="G1372" s="17" t="str">
        <f>+VLOOKUP(B1372,EstructuraCostos!$B$5:$C$146,2)</f>
        <v>Mantenimiento Carreteras Externas</v>
      </c>
      <c r="H1372" s="58">
        <v>43612</v>
      </c>
      <c r="I1372" s="17">
        <f t="shared" si="94"/>
        <v>22</v>
      </c>
      <c r="J1372" s="45" t="s">
        <v>417</v>
      </c>
      <c r="K1372" s="143">
        <v>1097720182</v>
      </c>
      <c r="L1372" s="52">
        <v>1</v>
      </c>
      <c r="M1372" s="46">
        <v>38000</v>
      </c>
      <c r="N1372" s="48">
        <f t="shared" si="96"/>
        <v>38000</v>
      </c>
      <c r="O1372" s="45" t="s">
        <v>1294</v>
      </c>
      <c r="P1372" s="45" t="s">
        <v>1295</v>
      </c>
      <c r="Q1372" s="1" t="s">
        <v>190</v>
      </c>
    </row>
    <row r="1373" spans="1:18">
      <c r="A1373" s="17">
        <v>5</v>
      </c>
      <c r="B1373" s="135">
        <v>10501</v>
      </c>
      <c r="C1373" s="17">
        <f t="shared" si="93"/>
        <v>1</v>
      </c>
      <c r="D1373" s="14" t="str">
        <f>+VLOOKUP(C1373,EstructuraCostos!$A$5:$B$146,2)</f>
        <v>Levante_y_Ceba</v>
      </c>
      <c r="E1373" s="21">
        <f t="shared" si="92"/>
        <v>10500</v>
      </c>
      <c r="F1373" s="17" t="str">
        <f>+IF(C1373&gt;2,VLOOKUP(C1373,EstructuraCostos!$A$65:$B$170,2),VLOOKUP(E1373,EstructuraCostos!$A$5:$B$60,2))</f>
        <v>Movimiento_de_Ganado1</v>
      </c>
      <c r="G1373" s="17" t="str">
        <f>+VLOOKUP(B1373,EstructuraCostos!$B$5:$C$146,2)</f>
        <v>Manejo de Ganados</v>
      </c>
      <c r="H1373" s="58">
        <v>43612</v>
      </c>
      <c r="I1373" s="17">
        <f t="shared" si="94"/>
        <v>22</v>
      </c>
      <c r="J1373" s="45" t="s">
        <v>749</v>
      </c>
      <c r="K1373" s="294">
        <v>1097726367</v>
      </c>
      <c r="L1373" s="52">
        <v>1</v>
      </c>
      <c r="M1373" s="46">
        <v>34000</v>
      </c>
      <c r="N1373" s="48">
        <f t="shared" si="96"/>
        <v>34000</v>
      </c>
      <c r="O1373" s="45" t="s">
        <v>125</v>
      </c>
      <c r="P1373" s="45" t="s">
        <v>137</v>
      </c>
    </row>
    <row r="1374" spans="1:18">
      <c r="A1374" s="17">
        <v>6</v>
      </c>
      <c r="B1374" s="135">
        <v>50103</v>
      </c>
      <c r="C1374" s="17">
        <f t="shared" si="93"/>
        <v>5</v>
      </c>
      <c r="D1374" s="14" t="str">
        <f>+VLOOKUP(C1374,EstructuraCostos!$A$5:$B$146,2)</f>
        <v>Generales</v>
      </c>
      <c r="E1374" s="21">
        <f t="shared" si="92"/>
        <v>50103</v>
      </c>
      <c r="F1374" s="17" t="str">
        <f>+IF(C1374&gt;2,VLOOKUP(C1374,EstructuraCostos!$A$65:$B$170,2),VLOOKUP(E1374,EstructuraCostos!$A$5:$B$60,2))</f>
        <v>Generales</v>
      </c>
      <c r="G1374" s="17" t="str">
        <f>+VLOOKUP(B1374,EstructuraCostos!$B$5:$C$146,2)</f>
        <v xml:space="preserve">Mantenimiento Cercos </v>
      </c>
      <c r="H1374" s="58">
        <v>43612</v>
      </c>
      <c r="I1374" s="17">
        <f t="shared" si="94"/>
        <v>22</v>
      </c>
      <c r="J1374" s="45" t="s">
        <v>791</v>
      </c>
      <c r="K1374" s="143">
        <v>78730185</v>
      </c>
      <c r="L1374" s="52">
        <v>1</v>
      </c>
      <c r="M1374" s="46">
        <v>34000</v>
      </c>
      <c r="N1374" s="48">
        <f t="shared" si="96"/>
        <v>34000</v>
      </c>
      <c r="O1374" s="45" t="s">
        <v>138</v>
      </c>
      <c r="P1374" s="45" t="s">
        <v>618</v>
      </c>
    </row>
    <row r="1375" spans="1:18">
      <c r="A1375" s="17">
        <v>7</v>
      </c>
      <c r="B1375" s="135">
        <v>10104</v>
      </c>
      <c r="C1375" s="17">
        <f t="shared" si="93"/>
        <v>1</v>
      </c>
      <c r="D1375" s="14" t="str">
        <f>+VLOOKUP(C1375,EstructuraCostos!$A$5:$B$146,2)</f>
        <v>Levante_y_Ceba</v>
      </c>
      <c r="E1375" s="21">
        <f t="shared" si="92"/>
        <v>10100</v>
      </c>
      <c r="F1375" s="17" t="str">
        <f>+IF(C1375&gt;2,VLOOKUP(C1375,EstructuraCostos!$A$65:$B$170,2),VLOOKUP(E1375,EstructuraCostos!$A$5:$B$60,2))</f>
        <v>Manejo_de_Suelos_y_ Praderas1</v>
      </c>
      <c r="G1375" s="17" t="str">
        <f>+VLOOKUP(B1375,EstructuraCostos!$B$5:$C$146,2)</f>
        <v>Fumigacion Herbicida</v>
      </c>
      <c r="H1375" s="58">
        <v>43612</v>
      </c>
      <c r="I1375" s="17">
        <f t="shared" si="94"/>
        <v>22</v>
      </c>
      <c r="J1375" s="1" t="s">
        <v>1064</v>
      </c>
      <c r="K1375" s="143">
        <v>1003290526</v>
      </c>
      <c r="L1375" s="52">
        <v>1</v>
      </c>
      <c r="M1375" s="46">
        <v>34000</v>
      </c>
      <c r="N1375" s="48">
        <f t="shared" si="96"/>
        <v>34000</v>
      </c>
      <c r="O1375" s="45" t="s">
        <v>1255</v>
      </c>
      <c r="P1375" s="45" t="s">
        <v>1168</v>
      </c>
      <c r="Q1375" s="1" t="s">
        <v>132</v>
      </c>
      <c r="R1375" s="137" t="s">
        <v>702</v>
      </c>
    </row>
    <row r="1376" spans="1:18">
      <c r="A1376" s="17">
        <v>8</v>
      </c>
      <c r="B1376" s="135">
        <v>90101</v>
      </c>
      <c r="C1376" s="17">
        <f t="shared" si="93"/>
        <v>9</v>
      </c>
      <c r="D1376" s="14" t="str">
        <f>+VLOOKUP(C1376,EstructuraCostos!$A$5:$B$146,2)</f>
        <v>Hacienda</v>
      </c>
      <c r="E1376" s="21">
        <f t="shared" si="92"/>
        <v>90101</v>
      </c>
      <c r="F1376" s="17" t="str">
        <f>+IF(C1376&gt;2,VLOOKUP(C1376,EstructuraCostos!$A$65:$B$170,2),VLOOKUP(E1376,EstructuraCostos!$A$5:$B$60,2))</f>
        <v>Hacienda</v>
      </c>
      <c r="G1376" s="17" t="str">
        <f>+VLOOKUP(B1376,EstructuraCostos!$B$5:$C$146,2)</f>
        <v>Salarios</v>
      </c>
      <c r="H1376" s="58">
        <v>43612</v>
      </c>
      <c r="I1376" s="17">
        <f t="shared" si="94"/>
        <v>22</v>
      </c>
      <c r="J1376" s="45" t="s">
        <v>1205</v>
      </c>
      <c r="K1376" s="51">
        <v>25022682</v>
      </c>
      <c r="L1376" s="52">
        <v>1</v>
      </c>
      <c r="M1376" s="186">
        <v>38000</v>
      </c>
      <c r="N1376" s="48">
        <f t="shared" si="96"/>
        <v>38000</v>
      </c>
      <c r="O1376" s="45" t="s">
        <v>157</v>
      </c>
      <c r="P1376" s="45" t="s">
        <v>147</v>
      </c>
    </row>
    <row r="1377" spans="1:18">
      <c r="A1377" s="17">
        <v>9</v>
      </c>
      <c r="B1377" s="135">
        <v>50109</v>
      </c>
      <c r="C1377" s="17">
        <f t="shared" si="93"/>
        <v>5</v>
      </c>
      <c r="D1377" s="14" t="str">
        <f>+VLOOKUP(C1377,EstructuraCostos!$A$5:$B$146,2)</f>
        <v>Generales</v>
      </c>
      <c r="E1377" s="21">
        <f t="shared" si="92"/>
        <v>50109</v>
      </c>
      <c r="F1377" s="17" t="str">
        <f>+IF(C1377&gt;2,VLOOKUP(C1377,EstructuraCostos!$A$65:$B$170,2),VLOOKUP(E1377,EstructuraCostos!$A$5:$B$60,2))</f>
        <v>Generales</v>
      </c>
      <c r="G1377" s="17" t="str">
        <f>+VLOOKUP(B1377,EstructuraCostos!$B$5:$C$146,2)</f>
        <v>Mantenimiento Carreteras Externas</v>
      </c>
      <c r="H1377" s="58">
        <v>43612</v>
      </c>
      <c r="I1377" s="17">
        <f t="shared" si="94"/>
        <v>22</v>
      </c>
      <c r="J1377" s="45" t="s">
        <v>1249</v>
      </c>
      <c r="K1377" s="51">
        <v>1115742069</v>
      </c>
      <c r="L1377" s="52">
        <v>1</v>
      </c>
      <c r="M1377" s="186">
        <v>34000</v>
      </c>
      <c r="N1377" s="48">
        <f t="shared" si="96"/>
        <v>34000</v>
      </c>
      <c r="O1377" s="45" t="s">
        <v>1296</v>
      </c>
      <c r="P1377" s="45" t="s">
        <v>1295</v>
      </c>
      <c r="Q1377" s="1" t="s">
        <v>190</v>
      </c>
    </row>
    <row r="1378" spans="1:18">
      <c r="A1378" s="17">
        <v>10</v>
      </c>
      <c r="C1378" s="17">
        <f t="shared" si="93"/>
        <v>0</v>
      </c>
      <c r="D1378" s="14" t="e">
        <f>+VLOOKUP(C1378,EstructuraCostos!$A$5:$B$146,2)</f>
        <v>#N/A</v>
      </c>
      <c r="E1378" s="21">
        <f t="shared" si="92"/>
        <v>0</v>
      </c>
      <c r="F1378" s="17" t="e">
        <f>+IF(C1378&gt;2,VLOOKUP(C1378,EstructuraCostos!$A$65:$B$170,2),VLOOKUP(E1378,EstructuraCostos!$A$5:$B$60,2))</f>
        <v>#N/A</v>
      </c>
      <c r="G1378" s="17" t="e">
        <f>+VLOOKUP(B1378,EstructuraCostos!$B$5:$C$146,2)</f>
        <v>#N/A</v>
      </c>
      <c r="H1378" s="58">
        <v>43612</v>
      </c>
      <c r="I1378" s="17">
        <f t="shared" si="94"/>
        <v>22</v>
      </c>
      <c r="J1378" s="45" t="s">
        <v>260</v>
      </c>
      <c r="K1378" s="83"/>
      <c r="M1378" s="186" t="s">
        <v>261</v>
      </c>
      <c r="N1378" s="48"/>
      <c r="O1378" s="45" t="s">
        <v>1293</v>
      </c>
      <c r="P1378" s="45" t="s">
        <v>357</v>
      </c>
      <c r="Q1378" s="1" t="s">
        <v>130</v>
      </c>
      <c r="R1378" s="137" t="s">
        <v>131</v>
      </c>
    </row>
    <row r="1379" spans="1:18">
      <c r="A1379" s="17">
        <v>11</v>
      </c>
      <c r="C1379" s="17">
        <f t="shared" si="93"/>
        <v>0</v>
      </c>
      <c r="D1379" s="14" t="e">
        <f>+VLOOKUP(C1379,EstructuraCostos!$A$5:$B$146,2)</f>
        <v>#N/A</v>
      </c>
      <c r="E1379" s="21">
        <f t="shared" si="92"/>
        <v>0</v>
      </c>
      <c r="F1379" s="17" t="e">
        <f>+IF(C1379&gt;2,VLOOKUP(C1379,EstructuraCostos!$A$65:$B$170,2),VLOOKUP(E1379,EstructuraCostos!$A$5:$B$60,2))</f>
        <v>#N/A</v>
      </c>
      <c r="G1379" s="17" t="e">
        <f>+VLOOKUP(B1379,EstructuraCostos!$B$5:$C$146,2)</f>
        <v>#N/A</v>
      </c>
      <c r="H1379" s="58">
        <v>43612</v>
      </c>
      <c r="I1379" s="17">
        <f t="shared" si="94"/>
        <v>22</v>
      </c>
      <c r="J1379" s="45" t="s">
        <v>260</v>
      </c>
      <c r="M1379" s="186" t="s">
        <v>261</v>
      </c>
      <c r="N1379" s="48"/>
      <c r="O1379" s="45" t="s">
        <v>1255</v>
      </c>
      <c r="P1379" s="45" t="s">
        <v>302</v>
      </c>
      <c r="Q1379" s="1" t="s">
        <v>132</v>
      </c>
      <c r="R1379" s="137" t="s">
        <v>702</v>
      </c>
    </row>
    <row r="1380" spans="1:18">
      <c r="A1380" s="17">
        <v>12</v>
      </c>
      <c r="B1380" s="135">
        <v>10101</v>
      </c>
      <c r="C1380" s="17">
        <f t="shared" si="93"/>
        <v>1</v>
      </c>
      <c r="D1380" s="14" t="str">
        <f>+VLOOKUP(C1380,EstructuraCostos!$A$5:$B$146,2)</f>
        <v>Levante_y_Ceba</v>
      </c>
      <c r="E1380" s="21">
        <f t="shared" si="92"/>
        <v>10100</v>
      </c>
      <c r="F1380" s="17" t="str">
        <f>+IF(C1380&gt;2,VLOOKUP(C1380,EstructuraCostos!$A$65:$B$170,2),VLOOKUP(E1380,EstructuraCostos!$A$5:$B$60,2))</f>
        <v>Manejo_de_Suelos_y_ Praderas1</v>
      </c>
      <c r="G1380" s="17" t="str">
        <f>+VLOOKUP(B1380,EstructuraCostos!$B$5:$C$146,2)</f>
        <v>Fumigacion Matamalezas</v>
      </c>
      <c r="H1380" s="58">
        <v>43613</v>
      </c>
      <c r="I1380" s="17">
        <f t="shared" si="94"/>
        <v>22</v>
      </c>
      <c r="J1380" s="84" t="s">
        <v>241</v>
      </c>
      <c r="K1380" s="143">
        <v>4736932</v>
      </c>
      <c r="L1380" s="52">
        <v>1</v>
      </c>
      <c r="M1380" s="46">
        <v>34000</v>
      </c>
      <c r="N1380" s="48">
        <f t="shared" si="96"/>
        <v>34000</v>
      </c>
      <c r="O1380" s="45" t="s">
        <v>129</v>
      </c>
      <c r="P1380" s="45" t="s">
        <v>357</v>
      </c>
      <c r="Q1380" s="1" t="s">
        <v>130</v>
      </c>
      <c r="R1380" s="137" t="s">
        <v>131</v>
      </c>
    </row>
    <row r="1381" spans="1:18">
      <c r="A1381" s="17">
        <v>13</v>
      </c>
      <c r="B1381" s="135">
        <v>10104</v>
      </c>
      <c r="C1381" s="17">
        <f t="shared" si="93"/>
        <v>1</v>
      </c>
      <c r="D1381" s="14" t="str">
        <f>+VLOOKUP(C1381,EstructuraCostos!$A$5:$B$146,2)</f>
        <v>Levante_y_Ceba</v>
      </c>
      <c r="E1381" s="21">
        <f t="shared" si="92"/>
        <v>10100</v>
      </c>
      <c r="F1381" s="17" t="str">
        <f>+IF(C1381&gt;2,VLOOKUP(C1381,EstructuraCostos!$A$65:$B$170,2),VLOOKUP(E1381,EstructuraCostos!$A$5:$B$60,2))</f>
        <v>Manejo_de_Suelos_y_ Praderas1</v>
      </c>
      <c r="G1381" s="17" t="str">
        <f>+VLOOKUP(B1381,EstructuraCostos!$B$5:$C$146,2)</f>
        <v>Fumigacion Herbicida</v>
      </c>
      <c r="H1381" s="58">
        <v>43613</v>
      </c>
      <c r="I1381" s="17">
        <f t="shared" si="94"/>
        <v>22</v>
      </c>
      <c r="J1381" s="84" t="s">
        <v>242</v>
      </c>
      <c r="K1381" s="83">
        <v>4335739</v>
      </c>
      <c r="L1381" s="52">
        <v>1</v>
      </c>
      <c r="M1381" s="46">
        <v>34000</v>
      </c>
      <c r="N1381" s="48">
        <f t="shared" si="96"/>
        <v>34000</v>
      </c>
      <c r="O1381" s="45" t="s">
        <v>1255</v>
      </c>
      <c r="P1381" s="45" t="s">
        <v>1168</v>
      </c>
      <c r="Q1381" s="1" t="s">
        <v>132</v>
      </c>
      <c r="R1381" s="137" t="s">
        <v>702</v>
      </c>
    </row>
    <row r="1382" spans="1:18">
      <c r="A1382" s="17">
        <v>14</v>
      </c>
      <c r="B1382" s="135">
        <v>10501</v>
      </c>
      <c r="C1382" s="17">
        <f t="shared" si="93"/>
        <v>1</v>
      </c>
      <c r="D1382" s="14" t="str">
        <f>+VLOOKUP(C1382,EstructuraCostos!$A$5:$B$146,2)</f>
        <v>Levante_y_Ceba</v>
      </c>
      <c r="E1382" s="21">
        <f t="shared" si="92"/>
        <v>10500</v>
      </c>
      <c r="F1382" s="17" t="str">
        <f>+IF(C1382&gt;2,VLOOKUP(C1382,EstructuraCostos!$A$65:$B$170,2),VLOOKUP(E1382,EstructuraCostos!$A$5:$B$60,2))</f>
        <v>Movimiento_de_Ganado1</v>
      </c>
      <c r="G1382" s="17" t="str">
        <f>+VLOOKUP(B1382,EstructuraCostos!$B$5:$C$146,2)</f>
        <v>Manejo de Ganados</v>
      </c>
      <c r="H1382" s="58">
        <v>43613</v>
      </c>
      <c r="I1382" s="17">
        <f t="shared" si="94"/>
        <v>22</v>
      </c>
      <c r="J1382" s="45" t="s">
        <v>245</v>
      </c>
      <c r="K1382" s="51">
        <v>1023702269</v>
      </c>
      <c r="L1382" s="52">
        <v>1</v>
      </c>
      <c r="M1382" s="46">
        <v>38000</v>
      </c>
      <c r="N1382" s="48">
        <f t="shared" si="96"/>
        <v>38000</v>
      </c>
      <c r="O1382" s="45" t="s">
        <v>139</v>
      </c>
      <c r="P1382" s="45" t="s">
        <v>128</v>
      </c>
    </row>
    <row r="1383" spans="1:18">
      <c r="A1383" s="17">
        <v>15</v>
      </c>
      <c r="B1383" s="135">
        <v>50109</v>
      </c>
      <c r="C1383" s="17">
        <f t="shared" si="93"/>
        <v>5</v>
      </c>
      <c r="D1383" s="14" t="str">
        <f>+VLOOKUP(C1383,EstructuraCostos!$A$5:$B$146,2)</f>
        <v>Generales</v>
      </c>
      <c r="E1383" s="21">
        <f t="shared" si="92"/>
        <v>50109</v>
      </c>
      <c r="F1383" s="17" t="str">
        <f>+IF(C1383&gt;2,VLOOKUP(C1383,EstructuraCostos!$A$65:$B$170,2),VLOOKUP(E1383,EstructuraCostos!$A$5:$B$60,2))</f>
        <v>Generales</v>
      </c>
      <c r="G1383" s="17" t="str">
        <f>+VLOOKUP(B1383,EstructuraCostos!$B$5:$C$146,2)</f>
        <v>Mantenimiento Carreteras Externas</v>
      </c>
      <c r="H1383" s="58">
        <v>43613</v>
      </c>
      <c r="I1383" s="17">
        <f t="shared" si="94"/>
        <v>22</v>
      </c>
      <c r="J1383" s="45" t="s">
        <v>417</v>
      </c>
      <c r="K1383" s="143">
        <v>1097720182</v>
      </c>
      <c r="L1383" s="52">
        <v>1</v>
      </c>
      <c r="M1383" s="46">
        <v>38000</v>
      </c>
      <c r="N1383" s="48">
        <f t="shared" si="96"/>
        <v>38000</v>
      </c>
      <c r="O1383" s="45" t="s">
        <v>1294</v>
      </c>
      <c r="P1383" s="45" t="s">
        <v>1295</v>
      </c>
      <c r="Q1383" s="1" t="s">
        <v>190</v>
      </c>
    </row>
    <row r="1384" spans="1:18">
      <c r="A1384" s="17">
        <v>16</v>
      </c>
      <c r="B1384" s="135">
        <v>10501</v>
      </c>
      <c r="C1384" s="17">
        <f t="shared" si="93"/>
        <v>1</v>
      </c>
      <c r="D1384" s="14" t="str">
        <f>+VLOOKUP(C1384,EstructuraCostos!$A$5:$B$146,2)</f>
        <v>Levante_y_Ceba</v>
      </c>
      <c r="E1384" s="21">
        <f t="shared" si="92"/>
        <v>10500</v>
      </c>
      <c r="F1384" s="17" t="str">
        <f>+IF(C1384&gt;2,VLOOKUP(C1384,EstructuraCostos!$A$65:$B$170,2),VLOOKUP(E1384,EstructuraCostos!$A$5:$B$60,2))</f>
        <v>Movimiento_de_Ganado1</v>
      </c>
      <c r="G1384" s="17" t="str">
        <f>+VLOOKUP(B1384,EstructuraCostos!$B$5:$C$146,2)</f>
        <v>Manejo de Ganados</v>
      </c>
      <c r="H1384" s="58">
        <v>43613</v>
      </c>
      <c r="I1384" s="17">
        <f t="shared" si="94"/>
        <v>22</v>
      </c>
      <c r="J1384" s="45" t="s">
        <v>749</v>
      </c>
      <c r="K1384" s="294">
        <v>1097726367</v>
      </c>
      <c r="L1384" s="52">
        <v>1</v>
      </c>
      <c r="M1384" s="46">
        <v>34000</v>
      </c>
      <c r="N1384" s="48">
        <f t="shared" si="96"/>
        <v>34000</v>
      </c>
      <c r="O1384" s="45" t="s">
        <v>139</v>
      </c>
      <c r="P1384" s="45" t="s">
        <v>137</v>
      </c>
    </row>
    <row r="1385" spans="1:18">
      <c r="A1385" s="17">
        <v>17</v>
      </c>
      <c r="B1385" s="135">
        <v>50103</v>
      </c>
      <c r="C1385" s="17">
        <f t="shared" si="93"/>
        <v>5</v>
      </c>
      <c r="D1385" s="14" t="str">
        <f>+VLOOKUP(C1385,EstructuraCostos!$A$5:$B$146,2)</f>
        <v>Generales</v>
      </c>
      <c r="E1385" s="21">
        <f t="shared" si="92"/>
        <v>50103</v>
      </c>
      <c r="F1385" s="17" t="str">
        <f>+IF(C1385&gt;2,VLOOKUP(C1385,EstructuraCostos!$A$65:$B$170,2),VLOOKUP(E1385,EstructuraCostos!$A$5:$B$60,2))</f>
        <v>Generales</v>
      </c>
      <c r="G1385" s="17" t="str">
        <f>+VLOOKUP(B1385,EstructuraCostos!$B$5:$C$146,2)</f>
        <v xml:space="preserve">Mantenimiento Cercos </v>
      </c>
      <c r="H1385" s="58">
        <v>43613</v>
      </c>
      <c r="I1385" s="17">
        <f t="shared" si="94"/>
        <v>22</v>
      </c>
      <c r="J1385" s="45" t="s">
        <v>791</v>
      </c>
      <c r="K1385" s="143">
        <v>78730185</v>
      </c>
      <c r="L1385" s="52">
        <v>1</v>
      </c>
      <c r="M1385" s="46">
        <v>34000</v>
      </c>
      <c r="N1385" s="48">
        <f t="shared" si="96"/>
        <v>34000</v>
      </c>
      <c r="O1385" s="45" t="s">
        <v>138</v>
      </c>
      <c r="P1385" s="45" t="s">
        <v>1303</v>
      </c>
    </row>
    <row r="1386" spans="1:18">
      <c r="A1386" s="17">
        <v>18</v>
      </c>
      <c r="B1386" s="135">
        <v>10104</v>
      </c>
      <c r="C1386" s="17">
        <f t="shared" si="93"/>
        <v>1</v>
      </c>
      <c r="D1386" s="14" t="str">
        <f>+VLOOKUP(C1386,EstructuraCostos!$A$5:$B$146,2)</f>
        <v>Levante_y_Ceba</v>
      </c>
      <c r="E1386" s="21">
        <f t="shared" si="92"/>
        <v>10100</v>
      </c>
      <c r="F1386" s="17" t="str">
        <f>+IF(C1386&gt;2,VLOOKUP(C1386,EstructuraCostos!$A$65:$B$170,2),VLOOKUP(E1386,EstructuraCostos!$A$5:$B$60,2))</f>
        <v>Manejo_de_Suelos_y_ Praderas1</v>
      </c>
      <c r="G1386" s="17" t="str">
        <f>+VLOOKUP(B1386,EstructuraCostos!$B$5:$C$146,2)</f>
        <v>Fumigacion Herbicida</v>
      </c>
      <c r="H1386" s="58">
        <v>43613</v>
      </c>
      <c r="I1386" s="17">
        <f t="shared" si="94"/>
        <v>22</v>
      </c>
      <c r="J1386" s="1" t="s">
        <v>1064</v>
      </c>
      <c r="K1386" s="143">
        <v>1003290526</v>
      </c>
      <c r="L1386" s="52">
        <v>1</v>
      </c>
      <c r="M1386" s="46">
        <v>34000</v>
      </c>
      <c r="N1386" s="48">
        <f t="shared" si="96"/>
        <v>34000</v>
      </c>
      <c r="O1386" s="45" t="s">
        <v>1255</v>
      </c>
      <c r="P1386" s="45" t="s">
        <v>1168</v>
      </c>
      <c r="Q1386" s="1" t="s">
        <v>132</v>
      </c>
      <c r="R1386" s="137" t="s">
        <v>702</v>
      </c>
    </row>
    <row r="1387" spans="1:18">
      <c r="A1387" s="17">
        <v>19</v>
      </c>
      <c r="B1387" s="135">
        <v>90101</v>
      </c>
      <c r="C1387" s="17">
        <f t="shared" si="93"/>
        <v>9</v>
      </c>
      <c r="D1387" s="14" t="str">
        <f>+VLOOKUP(C1387,EstructuraCostos!$A$5:$B$146,2)</f>
        <v>Hacienda</v>
      </c>
      <c r="E1387" s="21">
        <f t="shared" si="92"/>
        <v>90101</v>
      </c>
      <c r="F1387" s="17" t="str">
        <f>+IF(C1387&gt;2,VLOOKUP(C1387,EstructuraCostos!$A$65:$B$170,2),VLOOKUP(E1387,EstructuraCostos!$A$5:$B$60,2))</f>
        <v>Hacienda</v>
      </c>
      <c r="G1387" s="17" t="str">
        <f>+VLOOKUP(B1387,EstructuraCostos!$B$5:$C$146,2)</f>
        <v>Salarios</v>
      </c>
      <c r="H1387" s="58">
        <v>43613</v>
      </c>
      <c r="I1387" s="17">
        <f t="shared" si="94"/>
        <v>22</v>
      </c>
      <c r="J1387" s="45" t="s">
        <v>1205</v>
      </c>
      <c r="K1387" s="51">
        <v>25022682</v>
      </c>
      <c r="L1387" s="52">
        <v>1</v>
      </c>
      <c r="M1387" s="186">
        <v>48000</v>
      </c>
      <c r="N1387" s="48">
        <f t="shared" si="96"/>
        <v>48000</v>
      </c>
      <c r="O1387" s="45" t="s">
        <v>153</v>
      </c>
      <c r="P1387" s="45" t="s">
        <v>147</v>
      </c>
    </row>
    <row r="1388" spans="1:18">
      <c r="A1388" s="17">
        <v>20</v>
      </c>
      <c r="C1388" s="17">
        <f t="shared" si="93"/>
        <v>0</v>
      </c>
      <c r="D1388" s="14" t="e">
        <f>+VLOOKUP(C1388,EstructuraCostos!$A$5:$B$146,2)</f>
        <v>#N/A</v>
      </c>
      <c r="E1388" s="21">
        <f t="shared" si="92"/>
        <v>0</v>
      </c>
      <c r="F1388" s="17" t="e">
        <f>+IF(C1388&gt;2,VLOOKUP(C1388,EstructuraCostos!$A$65:$B$170,2),VLOOKUP(E1388,EstructuraCostos!$A$5:$B$60,2))</f>
        <v>#N/A</v>
      </c>
      <c r="G1388" s="17" t="e">
        <f>+VLOOKUP(B1388,EstructuraCostos!$B$5:$C$146,2)</f>
        <v>#N/A</v>
      </c>
      <c r="H1388" s="58">
        <v>43613</v>
      </c>
      <c r="I1388" s="17">
        <f t="shared" si="94"/>
        <v>22</v>
      </c>
      <c r="J1388" s="45" t="s">
        <v>1249</v>
      </c>
      <c r="K1388" s="51">
        <v>1115742069</v>
      </c>
      <c r="L1388" s="52">
        <v>1</v>
      </c>
      <c r="M1388" s="186">
        <v>34000</v>
      </c>
      <c r="N1388" s="48">
        <f t="shared" si="96"/>
        <v>34000</v>
      </c>
      <c r="O1388" s="45" t="s">
        <v>1296</v>
      </c>
      <c r="P1388" s="45" t="s">
        <v>1304</v>
      </c>
      <c r="Q1388" s="1" t="s">
        <v>190</v>
      </c>
    </row>
    <row r="1389" spans="1:18">
      <c r="A1389" s="17">
        <v>21</v>
      </c>
      <c r="C1389" s="17">
        <f t="shared" si="93"/>
        <v>0</v>
      </c>
      <c r="D1389" s="14" t="e">
        <f>+VLOOKUP(C1389,EstructuraCostos!$A$5:$B$146,2)</f>
        <v>#N/A</v>
      </c>
      <c r="E1389" s="21">
        <f t="shared" si="92"/>
        <v>0</v>
      </c>
      <c r="F1389" s="17" t="e">
        <f>+IF(C1389&gt;2,VLOOKUP(C1389,EstructuraCostos!$A$65:$B$170,2),VLOOKUP(E1389,EstructuraCostos!$A$5:$B$60,2))</f>
        <v>#N/A</v>
      </c>
      <c r="G1389" s="17" t="e">
        <f>+VLOOKUP(B1389,EstructuraCostos!$B$5:$C$146,2)</f>
        <v>#N/A</v>
      </c>
      <c r="H1389" s="58">
        <v>43613</v>
      </c>
      <c r="I1389" s="17">
        <f t="shared" si="94"/>
        <v>22</v>
      </c>
      <c r="J1389" s="45" t="s">
        <v>289</v>
      </c>
      <c r="L1389" s="52">
        <v>10</v>
      </c>
      <c r="M1389" s="186" t="s">
        <v>124</v>
      </c>
      <c r="N1389" s="48"/>
      <c r="P1389" s="45" t="s">
        <v>227</v>
      </c>
    </row>
    <row r="1390" spans="1:18">
      <c r="A1390" s="17">
        <v>22</v>
      </c>
      <c r="C1390" s="17"/>
      <c r="F1390" s="17"/>
      <c r="G1390" s="17" t="e">
        <f>+VLOOKUP(B1390,EstructuraCostos!$B$5:$C$146,2)</f>
        <v>#N/A</v>
      </c>
      <c r="H1390" s="58">
        <v>43613</v>
      </c>
      <c r="I1390" s="17">
        <f t="shared" si="94"/>
        <v>22</v>
      </c>
      <c r="J1390" s="45" t="s">
        <v>478</v>
      </c>
      <c r="L1390" s="52">
        <v>35</v>
      </c>
      <c r="M1390" s="186" t="s">
        <v>1297</v>
      </c>
      <c r="N1390" s="48"/>
      <c r="O1390" s="45" t="s">
        <v>1271</v>
      </c>
      <c r="P1390" s="45" t="s">
        <v>584</v>
      </c>
    </row>
    <row r="1391" spans="1:18">
      <c r="A1391" s="17">
        <v>23</v>
      </c>
      <c r="C1391" s="17"/>
      <c r="F1391" s="17"/>
      <c r="G1391" s="17" t="e">
        <f>+VLOOKUP(B1391,EstructuraCostos!$B$5:$C$146,2)</f>
        <v>#N/A</v>
      </c>
      <c r="H1391" s="58">
        <v>43613</v>
      </c>
      <c r="I1391" s="17">
        <f t="shared" si="94"/>
        <v>22</v>
      </c>
      <c r="J1391" s="45" t="s">
        <v>478</v>
      </c>
      <c r="L1391" s="52">
        <v>30</v>
      </c>
      <c r="M1391" s="186" t="s">
        <v>299</v>
      </c>
      <c r="N1391" s="48"/>
      <c r="O1391" s="45" t="s">
        <v>1271</v>
      </c>
      <c r="P1391" s="45" t="s">
        <v>1280</v>
      </c>
    </row>
    <row r="1392" spans="1:18">
      <c r="A1392" s="17">
        <v>24</v>
      </c>
      <c r="C1392" s="17">
        <f t="shared" si="93"/>
        <v>0</v>
      </c>
      <c r="D1392" s="14" t="e">
        <f>+VLOOKUP(C1392,EstructuraCostos!$A$5:$B$146,2)</f>
        <v>#N/A</v>
      </c>
      <c r="E1392" s="21">
        <f t="shared" si="92"/>
        <v>0</v>
      </c>
      <c r="F1392" s="17" t="e">
        <f>+IF(C1392&gt;2,VLOOKUP(C1392,EstructuraCostos!$A$65:$B$170,2),VLOOKUP(E1392,EstructuraCostos!$A$5:$B$60,2))</f>
        <v>#N/A</v>
      </c>
      <c r="G1392" s="17" t="e">
        <f>+VLOOKUP(B1392,EstructuraCostos!$B$5:$C$146,2)</f>
        <v>#N/A</v>
      </c>
      <c r="H1392" s="58">
        <v>43613</v>
      </c>
      <c r="I1392" s="17">
        <f t="shared" si="94"/>
        <v>22</v>
      </c>
      <c r="J1392" s="45" t="s">
        <v>260</v>
      </c>
      <c r="K1392" s="83"/>
      <c r="L1392" s="52">
        <v>440</v>
      </c>
      <c r="M1392" s="186" t="s">
        <v>261</v>
      </c>
      <c r="N1392" s="48"/>
      <c r="O1392" s="45" t="s">
        <v>1293</v>
      </c>
      <c r="P1392" s="45" t="s">
        <v>357</v>
      </c>
      <c r="Q1392" s="1" t="s">
        <v>130</v>
      </c>
      <c r="R1392" s="137" t="s">
        <v>131</v>
      </c>
    </row>
    <row r="1393" spans="1:18">
      <c r="A1393" s="17">
        <v>25</v>
      </c>
      <c r="C1393" s="17">
        <f t="shared" si="93"/>
        <v>0</v>
      </c>
      <c r="D1393" s="14" t="e">
        <f>+VLOOKUP(C1393,EstructuraCostos!$A$5:$B$146,2)</f>
        <v>#N/A</v>
      </c>
      <c r="E1393" s="21">
        <f t="shared" si="92"/>
        <v>0</v>
      </c>
      <c r="F1393" s="17" t="e">
        <f>+IF(C1393&gt;2,VLOOKUP(C1393,EstructuraCostos!$A$65:$B$170,2),VLOOKUP(E1393,EstructuraCostos!$A$5:$B$60,2))</f>
        <v>#N/A</v>
      </c>
      <c r="G1393" s="17" t="e">
        <f>+VLOOKUP(B1393,EstructuraCostos!$B$5:$C$146,2)</f>
        <v>#N/A</v>
      </c>
      <c r="H1393" s="58">
        <v>43613</v>
      </c>
      <c r="I1393" s="17">
        <f t="shared" si="94"/>
        <v>22</v>
      </c>
      <c r="J1393" s="45" t="s">
        <v>260</v>
      </c>
      <c r="L1393" s="52">
        <v>2000</v>
      </c>
      <c r="M1393" s="186" t="s">
        <v>261</v>
      </c>
      <c r="N1393" s="48"/>
      <c r="O1393" s="45" t="s">
        <v>1255</v>
      </c>
      <c r="P1393" s="45" t="s">
        <v>1168</v>
      </c>
      <c r="Q1393" s="1" t="s">
        <v>132</v>
      </c>
      <c r="R1393" s="137" t="s">
        <v>702</v>
      </c>
    </row>
    <row r="1394" spans="1:18">
      <c r="A1394" s="17">
        <v>26</v>
      </c>
      <c r="C1394" s="17">
        <f t="shared" si="93"/>
        <v>0</v>
      </c>
      <c r="D1394" s="14" t="e">
        <f>+VLOOKUP(C1394,EstructuraCostos!$A$5:$B$146,2)</f>
        <v>#N/A</v>
      </c>
      <c r="E1394" s="21">
        <f t="shared" si="92"/>
        <v>0</v>
      </c>
      <c r="F1394" s="17" t="e">
        <f>+IF(C1394&gt;2,VLOOKUP(C1394,EstructuraCostos!$A$65:$B$170,2),VLOOKUP(E1394,EstructuraCostos!$A$5:$B$60,2))</f>
        <v>#N/A</v>
      </c>
      <c r="G1394" s="17" t="e">
        <f>+VLOOKUP(B1394,EstructuraCostos!$B$5:$C$146,2)</f>
        <v>#N/A</v>
      </c>
      <c r="H1394" s="58">
        <v>43613</v>
      </c>
      <c r="I1394" s="17">
        <f t="shared" si="94"/>
        <v>22</v>
      </c>
      <c r="J1394" s="45" t="s">
        <v>260</v>
      </c>
      <c r="L1394" s="52">
        <v>200</v>
      </c>
      <c r="M1394" s="186" t="s">
        <v>261</v>
      </c>
      <c r="N1394" s="48"/>
      <c r="O1394" s="45" t="s">
        <v>736</v>
      </c>
      <c r="P1394" s="45" t="s">
        <v>1301</v>
      </c>
      <c r="Q1394" s="1" t="s">
        <v>130</v>
      </c>
      <c r="R1394" s="137" t="s">
        <v>1302</v>
      </c>
    </row>
    <row r="1395" spans="1:18">
      <c r="A1395" s="17">
        <v>27</v>
      </c>
      <c r="B1395" s="135">
        <v>10101</v>
      </c>
      <c r="C1395" s="17">
        <f t="shared" si="93"/>
        <v>1</v>
      </c>
      <c r="D1395" s="14" t="str">
        <f>+VLOOKUP(C1395,EstructuraCostos!$A$5:$B$146,2)</f>
        <v>Levante_y_Ceba</v>
      </c>
      <c r="E1395" s="21">
        <f t="shared" si="92"/>
        <v>10100</v>
      </c>
      <c r="F1395" s="17" t="str">
        <f>+IF(C1395&gt;2,VLOOKUP(C1395,EstructuraCostos!$A$65:$B$170,2),VLOOKUP(E1395,EstructuraCostos!$A$5:$B$60,2))</f>
        <v>Manejo_de_Suelos_y_ Praderas1</v>
      </c>
      <c r="G1395" s="17" t="str">
        <f>+VLOOKUP(B1395,EstructuraCostos!$B$5:$C$146,2)</f>
        <v>Fumigacion Matamalezas</v>
      </c>
      <c r="H1395" s="58">
        <v>43614</v>
      </c>
      <c r="I1395" s="17">
        <f t="shared" si="94"/>
        <v>22</v>
      </c>
      <c r="J1395" s="84" t="s">
        <v>241</v>
      </c>
      <c r="K1395" s="143">
        <v>4736932</v>
      </c>
      <c r="L1395" s="52">
        <v>1</v>
      </c>
      <c r="M1395" s="46">
        <v>34000</v>
      </c>
      <c r="N1395" s="48">
        <f t="shared" si="96"/>
        <v>34000</v>
      </c>
      <c r="O1395" s="45" t="s">
        <v>129</v>
      </c>
      <c r="P1395" s="45" t="s">
        <v>1310</v>
      </c>
      <c r="Q1395" s="1" t="s">
        <v>130</v>
      </c>
      <c r="R1395" s="137" t="s">
        <v>131</v>
      </c>
    </row>
    <row r="1396" spans="1:18">
      <c r="A1396" s="17">
        <v>28</v>
      </c>
      <c r="B1396" s="135">
        <v>10104</v>
      </c>
      <c r="C1396" s="17">
        <f t="shared" si="93"/>
        <v>1</v>
      </c>
      <c r="D1396" s="14" t="str">
        <f>+VLOOKUP(C1396,EstructuraCostos!$A$5:$B$146,2)</f>
        <v>Levante_y_Ceba</v>
      </c>
      <c r="E1396" s="21">
        <f t="shared" si="92"/>
        <v>10100</v>
      </c>
      <c r="F1396" s="17" t="str">
        <f>+IF(C1396&gt;2,VLOOKUP(C1396,EstructuraCostos!$A$65:$B$170,2),VLOOKUP(E1396,EstructuraCostos!$A$5:$B$60,2))</f>
        <v>Manejo_de_Suelos_y_ Praderas1</v>
      </c>
      <c r="G1396" s="17" t="str">
        <f>+VLOOKUP(B1396,EstructuraCostos!$B$5:$C$146,2)</f>
        <v>Fumigacion Herbicida</v>
      </c>
      <c r="H1396" s="58">
        <v>43614</v>
      </c>
      <c r="I1396" s="17">
        <f t="shared" si="94"/>
        <v>22</v>
      </c>
      <c r="J1396" s="84" t="s">
        <v>242</v>
      </c>
      <c r="K1396" s="83">
        <v>4335739</v>
      </c>
      <c r="L1396" s="52">
        <v>1</v>
      </c>
      <c r="M1396" s="46">
        <v>34000</v>
      </c>
      <c r="N1396" s="48">
        <f t="shared" si="96"/>
        <v>34000</v>
      </c>
      <c r="O1396" s="45" t="s">
        <v>1255</v>
      </c>
      <c r="P1396" s="45" t="s">
        <v>1168</v>
      </c>
      <c r="Q1396" s="1" t="s">
        <v>132</v>
      </c>
      <c r="R1396" s="137" t="s">
        <v>702</v>
      </c>
    </row>
    <row r="1397" spans="1:18">
      <c r="A1397" s="17">
        <v>29</v>
      </c>
      <c r="B1397" s="135">
        <v>10501</v>
      </c>
      <c r="C1397" s="17">
        <f t="shared" si="93"/>
        <v>1</v>
      </c>
      <c r="D1397" s="14" t="str">
        <f>+VLOOKUP(C1397,EstructuraCostos!$A$5:$B$146,2)</f>
        <v>Levante_y_Ceba</v>
      </c>
      <c r="E1397" s="21">
        <f t="shared" si="92"/>
        <v>10500</v>
      </c>
      <c r="F1397" s="17" t="str">
        <f>+IF(C1397&gt;2,VLOOKUP(C1397,EstructuraCostos!$A$65:$B$170,2),VLOOKUP(E1397,EstructuraCostos!$A$5:$B$60,2))</f>
        <v>Movimiento_de_Ganado1</v>
      </c>
      <c r="G1397" s="17" t="str">
        <f>+VLOOKUP(B1397,EstructuraCostos!$B$5:$C$146,2)</f>
        <v>Manejo de Ganados</v>
      </c>
      <c r="H1397" s="58">
        <v>43614</v>
      </c>
      <c r="I1397" s="17">
        <f t="shared" si="94"/>
        <v>22</v>
      </c>
      <c r="J1397" s="45" t="s">
        <v>245</v>
      </c>
      <c r="K1397" s="51">
        <v>1023702269</v>
      </c>
      <c r="L1397" s="52">
        <v>1</v>
      </c>
      <c r="M1397" s="46">
        <v>38000</v>
      </c>
      <c r="N1397" s="48">
        <f t="shared" si="96"/>
        <v>38000</v>
      </c>
      <c r="O1397" s="45" t="s">
        <v>126</v>
      </c>
      <c r="P1397" s="45" t="s">
        <v>128</v>
      </c>
    </row>
    <row r="1398" spans="1:18">
      <c r="A1398" s="17">
        <v>30</v>
      </c>
      <c r="B1398" s="135">
        <v>10501</v>
      </c>
      <c r="C1398" s="17">
        <f t="shared" si="93"/>
        <v>1</v>
      </c>
      <c r="D1398" s="14" t="str">
        <f>+VLOOKUP(C1398,EstructuraCostos!$A$5:$B$146,2)</f>
        <v>Levante_y_Ceba</v>
      </c>
      <c r="E1398" s="21">
        <f t="shared" si="92"/>
        <v>10500</v>
      </c>
      <c r="F1398" s="17" t="str">
        <f>+IF(C1398&gt;2,VLOOKUP(C1398,EstructuraCostos!$A$65:$B$170,2),VLOOKUP(E1398,EstructuraCostos!$A$5:$B$60,2))</f>
        <v>Movimiento_de_Ganado1</v>
      </c>
      <c r="G1398" s="17" t="str">
        <f>+VLOOKUP(B1398,EstructuraCostos!$B$5:$C$146,2)</f>
        <v>Manejo de Ganados</v>
      </c>
      <c r="H1398" s="58">
        <v>43614</v>
      </c>
      <c r="I1398" s="17">
        <f t="shared" si="94"/>
        <v>22</v>
      </c>
      <c r="J1398" s="45" t="s">
        <v>417</v>
      </c>
      <c r="K1398" s="143">
        <v>1097720182</v>
      </c>
      <c r="L1398" s="52">
        <v>1</v>
      </c>
      <c r="M1398" s="46">
        <v>38000</v>
      </c>
      <c r="N1398" s="48">
        <f t="shared" si="96"/>
        <v>38000</v>
      </c>
      <c r="O1398" s="45" t="s">
        <v>125</v>
      </c>
      <c r="P1398" s="45" t="s">
        <v>128</v>
      </c>
    </row>
    <row r="1399" spans="1:18">
      <c r="A1399" s="17">
        <v>31</v>
      </c>
      <c r="B1399" s="135">
        <v>50101</v>
      </c>
      <c r="C1399" s="17">
        <f t="shared" si="93"/>
        <v>5</v>
      </c>
      <c r="D1399" s="14" t="str">
        <f>+VLOOKUP(C1399,EstructuraCostos!$A$5:$B$146,2)</f>
        <v>Generales</v>
      </c>
      <c r="E1399" s="21">
        <f t="shared" si="92"/>
        <v>50101</v>
      </c>
      <c r="F1399" s="17" t="str">
        <f>+IF(C1399&gt;2,VLOOKUP(C1399,EstructuraCostos!$A$65:$B$170,2),VLOOKUP(E1399,EstructuraCostos!$A$5:$B$60,2))</f>
        <v>Generales</v>
      </c>
      <c r="G1399" s="17" t="str">
        <f>+VLOOKUP(B1399,EstructuraCostos!$B$5:$C$146,2)</f>
        <v>Mantenimiento Carreteras y caminos Internos</v>
      </c>
      <c r="H1399" s="58">
        <v>43614</v>
      </c>
      <c r="I1399" s="17">
        <f t="shared" si="94"/>
        <v>22</v>
      </c>
      <c r="J1399" s="45" t="s">
        <v>749</v>
      </c>
      <c r="K1399" s="294">
        <v>1097726367</v>
      </c>
      <c r="L1399" s="52">
        <v>1</v>
      </c>
      <c r="M1399" s="46">
        <v>34000</v>
      </c>
      <c r="N1399" s="48">
        <f t="shared" si="96"/>
        <v>34000</v>
      </c>
      <c r="O1399" s="45" t="s">
        <v>1309</v>
      </c>
      <c r="P1399" s="45" t="s">
        <v>185</v>
      </c>
    </row>
    <row r="1400" spans="1:18">
      <c r="A1400" s="17">
        <v>32</v>
      </c>
      <c r="B1400" s="135">
        <v>50103</v>
      </c>
      <c r="C1400" s="17">
        <f t="shared" si="93"/>
        <v>5</v>
      </c>
      <c r="D1400" s="14" t="str">
        <f>+VLOOKUP(C1400,EstructuraCostos!$A$5:$B$146,2)</f>
        <v>Generales</v>
      </c>
      <c r="E1400" s="21">
        <f t="shared" ref="E1400:E1462" si="97">IF(C1400&gt;2,ROUND(B1400/1,0),ROUND(B1400/10,0)*10)</f>
        <v>50103</v>
      </c>
      <c r="F1400" s="17" t="str">
        <f>+IF(C1400&gt;2,VLOOKUP(C1400,EstructuraCostos!$A$65:$B$170,2),VLOOKUP(E1400,EstructuraCostos!$A$5:$B$60,2))</f>
        <v>Generales</v>
      </c>
      <c r="G1400" s="17" t="str">
        <f>+VLOOKUP(B1400,EstructuraCostos!$B$5:$C$146,2)</f>
        <v xml:space="preserve">Mantenimiento Cercos </v>
      </c>
      <c r="H1400" s="58">
        <v>43614</v>
      </c>
      <c r="I1400" s="17">
        <f t="shared" si="94"/>
        <v>22</v>
      </c>
      <c r="J1400" s="45" t="s">
        <v>791</v>
      </c>
      <c r="K1400" s="143">
        <v>78730185</v>
      </c>
      <c r="L1400" s="52">
        <v>1</v>
      </c>
      <c r="M1400" s="46">
        <v>34000</v>
      </c>
      <c r="N1400" s="48">
        <f t="shared" si="96"/>
        <v>34000</v>
      </c>
      <c r="O1400" s="45" t="s">
        <v>138</v>
      </c>
      <c r="P1400" s="45" t="s">
        <v>1303</v>
      </c>
    </row>
    <row r="1401" spans="1:18">
      <c r="A1401" s="17">
        <v>33</v>
      </c>
      <c r="B1401" s="135">
        <v>10104</v>
      </c>
      <c r="C1401" s="17">
        <f t="shared" ref="C1401:C1462" si="98">ROUND(B1401/10000,0)</f>
        <v>1</v>
      </c>
      <c r="D1401" s="14" t="str">
        <f>+VLOOKUP(C1401,EstructuraCostos!$A$5:$B$146,2)</f>
        <v>Levante_y_Ceba</v>
      </c>
      <c r="E1401" s="21">
        <f t="shared" si="97"/>
        <v>10100</v>
      </c>
      <c r="F1401" s="17" t="str">
        <f>+IF(C1401&gt;2,VLOOKUP(C1401,EstructuraCostos!$A$65:$B$170,2),VLOOKUP(E1401,EstructuraCostos!$A$5:$B$60,2))</f>
        <v>Manejo_de_Suelos_y_ Praderas1</v>
      </c>
      <c r="G1401" s="17" t="str">
        <f>+VLOOKUP(B1401,EstructuraCostos!$B$5:$C$146,2)</f>
        <v>Fumigacion Herbicida</v>
      </c>
      <c r="H1401" s="58">
        <v>43614</v>
      </c>
      <c r="I1401" s="17">
        <f t="shared" ref="I1401:I1462" si="99">+WEEKNUM(H1401,2)</f>
        <v>22</v>
      </c>
      <c r="J1401" s="1" t="s">
        <v>1064</v>
      </c>
      <c r="K1401" s="143">
        <v>1003290526</v>
      </c>
      <c r="L1401" s="52">
        <v>1</v>
      </c>
      <c r="M1401" s="46">
        <v>34000</v>
      </c>
      <c r="N1401" s="48">
        <f t="shared" ref="N1401:N1462" si="100">+L1401*M1401</f>
        <v>34000</v>
      </c>
      <c r="O1401" s="45" t="s">
        <v>1255</v>
      </c>
      <c r="P1401" s="45" t="s">
        <v>1168</v>
      </c>
      <c r="Q1401" s="1" t="s">
        <v>132</v>
      </c>
      <c r="R1401" s="137" t="s">
        <v>702</v>
      </c>
    </row>
    <row r="1402" spans="1:18">
      <c r="A1402" s="17">
        <v>34</v>
      </c>
      <c r="B1402" s="135">
        <v>90101</v>
      </c>
      <c r="C1402" s="17">
        <f t="shared" si="98"/>
        <v>9</v>
      </c>
      <c r="D1402" s="14" t="str">
        <f>+VLOOKUP(C1402,EstructuraCostos!$A$5:$B$146,2)</f>
        <v>Hacienda</v>
      </c>
      <c r="E1402" s="21">
        <f t="shared" si="97"/>
        <v>90101</v>
      </c>
      <c r="F1402" s="17" t="str">
        <f>+IF(C1402&gt;2,VLOOKUP(C1402,EstructuraCostos!$A$65:$B$170,2),VLOOKUP(E1402,EstructuraCostos!$A$5:$B$60,2))</f>
        <v>Hacienda</v>
      </c>
      <c r="G1402" s="17" t="str">
        <f>+VLOOKUP(B1402,EstructuraCostos!$B$5:$C$146,2)</f>
        <v>Salarios</v>
      </c>
      <c r="H1402" s="58">
        <v>43614</v>
      </c>
      <c r="I1402" s="17">
        <f t="shared" si="99"/>
        <v>22</v>
      </c>
      <c r="J1402" s="45" t="s">
        <v>1205</v>
      </c>
      <c r="K1402" s="51">
        <v>25022682</v>
      </c>
      <c r="L1402" s="52">
        <v>1</v>
      </c>
      <c r="M1402" s="186">
        <v>48000</v>
      </c>
      <c r="N1402" s="48">
        <f t="shared" si="100"/>
        <v>48000</v>
      </c>
      <c r="O1402" s="45" t="s">
        <v>153</v>
      </c>
      <c r="P1402" s="45" t="s">
        <v>147</v>
      </c>
    </row>
    <row r="1403" spans="1:18">
      <c r="A1403" s="17">
        <v>35</v>
      </c>
      <c r="B1403" s="135">
        <v>10105</v>
      </c>
      <c r="C1403" s="17">
        <f t="shared" si="98"/>
        <v>1</v>
      </c>
      <c r="D1403" s="14" t="str">
        <f>+VLOOKUP(C1403,EstructuraCostos!$A$5:$B$146,2)</f>
        <v>Levante_y_Ceba</v>
      </c>
      <c r="E1403" s="21">
        <f t="shared" si="97"/>
        <v>10110</v>
      </c>
      <c r="F1403" s="17" t="str">
        <f>+IF(C1403&gt;2,VLOOKUP(C1403,EstructuraCostos!$A$65:$B$170,2),VLOOKUP(E1403,EstructuraCostos!$A$5:$B$60,2))</f>
        <v>Manejo_de_Suelos_y_ Praderas1</v>
      </c>
      <c r="G1403" s="17" t="str">
        <f>+VLOOKUP(B1403,EstructuraCostos!$B$5:$C$146,2)</f>
        <v>Guadañada</v>
      </c>
      <c r="H1403" s="58">
        <v>43614</v>
      </c>
      <c r="I1403" s="17">
        <f t="shared" si="99"/>
        <v>22</v>
      </c>
      <c r="J1403" s="45" t="s">
        <v>1249</v>
      </c>
      <c r="K1403" s="51">
        <v>1115742069</v>
      </c>
      <c r="L1403" s="52">
        <v>1</v>
      </c>
      <c r="M1403" s="186">
        <v>34000</v>
      </c>
      <c r="N1403" s="48">
        <f t="shared" si="100"/>
        <v>34000</v>
      </c>
      <c r="O1403" s="45" t="s">
        <v>1296</v>
      </c>
      <c r="P1403" s="45" t="s">
        <v>1311</v>
      </c>
    </row>
    <row r="1404" spans="1:18">
      <c r="A1404" s="17">
        <v>36</v>
      </c>
      <c r="C1404" s="17">
        <f t="shared" si="98"/>
        <v>0</v>
      </c>
      <c r="D1404" s="14" t="e">
        <f>+VLOOKUP(C1404,EstructuraCostos!$A$5:$B$146,2)</f>
        <v>#N/A</v>
      </c>
      <c r="E1404" s="21">
        <f t="shared" si="97"/>
        <v>0</v>
      </c>
      <c r="F1404" s="17" t="e">
        <f>+IF(C1404&gt;2,VLOOKUP(C1404,EstructuraCostos!$A$65:$B$170,2),VLOOKUP(E1404,EstructuraCostos!$A$5:$B$60,2))</f>
        <v>#N/A</v>
      </c>
      <c r="G1404" s="17" t="e">
        <f>+VLOOKUP(B1404,EstructuraCostos!$B$5:$C$146,2)</f>
        <v>#N/A</v>
      </c>
      <c r="H1404" s="58">
        <v>43614</v>
      </c>
      <c r="I1404" s="17">
        <f t="shared" si="99"/>
        <v>22</v>
      </c>
      <c r="J1404" s="45" t="s">
        <v>289</v>
      </c>
      <c r="L1404" s="52" t="s">
        <v>1312</v>
      </c>
      <c r="M1404" s="186" t="s">
        <v>124</v>
      </c>
      <c r="N1404" s="48"/>
      <c r="P1404" s="45" t="s">
        <v>721</v>
      </c>
    </row>
    <row r="1405" spans="1:18">
      <c r="A1405" s="17">
        <v>37</v>
      </c>
      <c r="C1405" s="17">
        <f t="shared" si="98"/>
        <v>0</v>
      </c>
      <c r="D1405" s="14" t="e">
        <f>+VLOOKUP(C1405,EstructuraCostos!$A$5:$B$146,2)</f>
        <v>#N/A</v>
      </c>
      <c r="E1405" s="21">
        <f t="shared" si="97"/>
        <v>0</v>
      </c>
      <c r="F1405" s="17" t="e">
        <f>+IF(C1405&gt;2,VLOOKUP(C1405,EstructuraCostos!$A$65:$B$170,2),VLOOKUP(E1405,EstructuraCostos!$A$5:$B$60,2))</f>
        <v>#N/A</v>
      </c>
      <c r="G1405" s="17" t="e">
        <f>+VLOOKUP(B1405,EstructuraCostos!$B$5:$C$146,2)</f>
        <v>#N/A</v>
      </c>
      <c r="H1405" s="58">
        <v>43614</v>
      </c>
      <c r="I1405" s="17">
        <f t="shared" si="99"/>
        <v>22</v>
      </c>
      <c r="J1405" s="45" t="s">
        <v>1305</v>
      </c>
      <c r="M1405" s="186" t="s">
        <v>276</v>
      </c>
      <c r="N1405" s="48"/>
      <c r="P1405" s="45" t="s">
        <v>170</v>
      </c>
    </row>
    <row r="1406" spans="1:18">
      <c r="A1406" s="17">
        <v>38</v>
      </c>
      <c r="C1406" s="17">
        <f t="shared" si="98"/>
        <v>0</v>
      </c>
      <c r="D1406" s="14" t="e">
        <f>+VLOOKUP(C1406,EstructuraCostos!$A$5:$B$146,2)</f>
        <v>#N/A</v>
      </c>
      <c r="E1406" s="21">
        <f t="shared" si="97"/>
        <v>0</v>
      </c>
      <c r="F1406" s="17" t="e">
        <f>+IF(C1406&gt;2,VLOOKUP(C1406,EstructuraCostos!$A$65:$B$170,2),VLOOKUP(E1406,EstructuraCostos!$A$5:$B$60,2))</f>
        <v>#N/A</v>
      </c>
      <c r="G1406" s="17" t="e">
        <f>+VLOOKUP(B1406,EstructuraCostos!$B$5:$C$146,2)</f>
        <v>#N/A</v>
      </c>
      <c r="H1406" s="58">
        <v>43614</v>
      </c>
      <c r="I1406" s="17">
        <f t="shared" si="99"/>
        <v>22</v>
      </c>
      <c r="J1406" s="45" t="s">
        <v>2409</v>
      </c>
      <c r="K1406" s="275"/>
      <c r="L1406" s="52">
        <v>30</v>
      </c>
      <c r="M1406" s="186" t="s">
        <v>1306</v>
      </c>
      <c r="N1406" s="48"/>
      <c r="O1406" s="45" t="s">
        <v>1308</v>
      </c>
      <c r="P1406" s="45" t="s">
        <v>302</v>
      </c>
      <c r="Q1406" s="1" t="s">
        <v>1307</v>
      </c>
    </row>
    <row r="1407" spans="1:18">
      <c r="A1407" s="17">
        <v>39</v>
      </c>
      <c r="C1407" s="17">
        <f t="shared" si="98"/>
        <v>0</v>
      </c>
      <c r="D1407" s="14" t="e">
        <f>+VLOOKUP(C1407,EstructuraCostos!$A$5:$B$146,2)</f>
        <v>#N/A</v>
      </c>
      <c r="E1407" s="21">
        <f t="shared" si="97"/>
        <v>0</v>
      </c>
      <c r="F1407" s="17" t="e">
        <f>+IF(C1407&gt;2,VLOOKUP(C1407,EstructuraCostos!$A$65:$B$170,2),VLOOKUP(E1407,EstructuraCostos!$A$5:$B$60,2))</f>
        <v>#N/A</v>
      </c>
      <c r="G1407" s="17" t="e">
        <f>+VLOOKUP(B1407,EstructuraCostos!$B$5:$C$146,2)</f>
        <v>#N/A</v>
      </c>
      <c r="H1407" s="58">
        <v>43614</v>
      </c>
      <c r="I1407" s="17">
        <f t="shared" si="99"/>
        <v>22</v>
      </c>
      <c r="J1407" s="45" t="s">
        <v>260</v>
      </c>
      <c r="K1407" s="83"/>
      <c r="M1407" s="186" t="s">
        <v>261</v>
      </c>
      <c r="N1407" s="48"/>
      <c r="O1407" s="45" t="s">
        <v>1293</v>
      </c>
      <c r="P1407" s="45" t="s">
        <v>357</v>
      </c>
      <c r="Q1407" s="1" t="s">
        <v>130</v>
      </c>
      <c r="R1407" s="137" t="s">
        <v>131</v>
      </c>
    </row>
    <row r="1408" spans="1:18">
      <c r="A1408" s="17">
        <v>40</v>
      </c>
      <c r="C1408" s="17">
        <f t="shared" si="98"/>
        <v>0</v>
      </c>
      <c r="D1408" s="14" t="e">
        <f>+VLOOKUP(C1408,EstructuraCostos!$A$5:$B$146,2)</f>
        <v>#N/A</v>
      </c>
      <c r="E1408" s="21">
        <f t="shared" si="97"/>
        <v>0</v>
      </c>
      <c r="F1408" s="17" t="e">
        <f>+IF(C1408&gt;2,VLOOKUP(C1408,EstructuraCostos!$A$65:$B$170,2),VLOOKUP(E1408,EstructuraCostos!$A$5:$B$60,2))</f>
        <v>#N/A</v>
      </c>
      <c r="G1408" s="17" t="e">
        <f>+VLOOKUP(B1408,EstructuraCostos!$B$5:$C$146,2)</f>
        <v>#N/A</v>
      </c>
      <c r="H1408" s="58">
        <v>43614</v>
      </c>
      <c r="I1408" s="17">
        <f t="shared" si="99"/>
        <v>22</v>
      </c>
      <c r="J1408" s="45" t="s">
        <v>260</v>
      </c>
      <c r="M1408" s="186" t="s">
        <v>261</v>
      </c>
      <c r="N1408" s="48"/>
      <c r="O1408" s="45" t="s">
        <v>1255</v>
      </c>
      <c r="P1408" s="45" t="s">
        <v>1168</v>
      </c>
      <c r="Q1408" s="1" t="s">
        <v>132</v>
      </c>
      <c r="R1408" s="137" t="s">
        <v>702</v>
      </c>
    </row>
    <row r="1409" spans="1:18">
      <c r="A1409" s="17">
        <v>41</v>
      </c>
      <c r="C1409" s="17">
        <f t="shared" si="98"/>
        <v>0</v>
      </c>
      <c r="D1409" s="14" t="e">
        <f>+VLOOKUP(C1409,EstructuraCostos!$A$5:$B$146,2)</f>
        <v>#N/A</v>
      </c>
      <c r="E1409" s="21">
        <f t="shared" si="97"/>
        <v>0</v>
      </c>
      <c r="F1409" s="17" t="e">
        <f>+IF(C1409&gt;2,VLOOKUP(C1409,EstructuraCostos!$A$65:$B$170,2),VLOOKUP(E1409,EstructuraCostos!$A$5:$B$60,2))</f>
        <v>#N/A</v>
      </c>
      <c r="G1409" s="17" t="e">
        <f>+VLOOKUP(B1409,EstructuraCostos!$B$5:$C$146,2)</f>
        <v>#N/A</v>
      </c>
      <c r="H1409" s="58">
        <v>43614</v>
      </c>
      <c r="I1409" s="17">
        <f t="shared" si="99"/>
        <v>22</v>
      </c>
      <c r="J1409" s="45" t="s">
        <v>260</v>
      </c>
      <c r="L1409" s="52">
        <v>200</v>
      </c>
      <c r="M1409" s="186" t="s">
        <v>261</v>
      </c>
      <c r="N1409" s="48"/>
      <c r="O1409" s="45" t="s">
        <v>736</v>
      </c>
      <c r="P1409" s="45" t="s">
        <v>1301</v>
      </c>
      <c r="Q1409" s="1" t="s">
        <v>130</v>
      </c>
      <c r="R1409" s="137" t="s">
        <v>1302</v>
      </c>
    </row>
    <row r="1410" spans="1:18">
      <c r="A1410" s="17">
        <v>42</v>
      </c>
      <c r="B1410" s="135">
        <v>10101</v>
      </c>
      <c r="C1410" s="17">
        <f t="shared" si="98"/>
        <v>1</v>
      </c>
      <c r="D1410" s="14" t="str">
        <f>+VLOOKUP(C1410,EstructuraCostos!$A$5:$B$146,2)</f>
        <v>Levante_y_Ceba</v>
      </c>
      <c r="E1410" s="21">
        <f t="shared" si="97"/>
        <v>10100</v>
      </c>
      <c r="F1410" s="17" t="str">
        <f>+IF(C1410&gt;2,VLOOKUP(C1410,EstructuraCostos!$A$65:$B$170,2),VLOOKUP(E1410,EstructuraCostos!$A$5:$B$60,2))</f>
        <v>Manejo_de_Suelos_y_ Praderas1</v>
      </c>
      <c r="G1410" s="17" t="str">
        <f>+VLOOKUP(B1410,EstructuraCostos!$B$5:$C$146,2)</f>
        <v>Fumigacion Matamalezas</v>
      </c>
      <c r="H1410" s="58">
        <v>43615</v>
      </c>
      <c r="I1410" s="17">
        <f t="shared" si="99"/>
        <v>22</v>
      </c>
      <c r="J1410" s="84" t="s">
        <v>241</v>
      </c>
      <c r="K1410" s="143">
        <v>4736932</v>
      </c>
      <c r="L1410" s="52">
        <v>1</v>
      </c>
      <c r="M1410" s="46">
        <v>34000</v>
      </c>
      <c r="N1410" s="48">
        <f t="shared" si="100"/>
        <v>34000</v>
      </c>
      <c r="O1410" s="45" t="s">
        <v>129</v>
      </c>
      <c r="P1410" s="45" t="s">
        <v>357</v>
      </c>
      <c r="Q1410" s="1" t="s">
        <v>130</v>
      </c>
      <c r="R1410" s="137" t="s">
        <v>131</v>
      </c>
    </row>
    <row r="1411" spans="1:18">
      <c r="A1411" s="17">
        <v>43</v>
      </c>
      <c r="B1411" s="135">
        <v>10104</v>
      </c>
      <c r="C1411" s="17">
        <f t="shared" si="98"/>
        <v>1</v>
      </c>
      <c r="D1411" s="14" t="str">
        <f>+VLOOKUP(C1411,EstructuraCostos!$A$5:$B$146,2)</f>
        <v>Levante_y_Ceba</v>
      </c>
      <c r="E1411" s="21">
        <f t="shared" si="97"/>
        <v>10100</v>
      </c>
      <c r="F1411" s="17" t="str">
        <f>+IF(C1411&gt;2,VLOOKUP(C1411,EstructuraCostos!$A$65:$B$170,2),VLOOKUP(E1411,EstructuraCostos!$A$5:$B$60,2))</f>
        <v>Manejo_de_Suelos_y_ Praderas1</v>
      </c>
      <c r="G1411" s="17" t="str">
        <f>+VLOOKUP(B1411,EstructuraCostos!$B$5:$C$146,2)</f>
        <v>Fumigacion Herbicida</v>
      </c>
      <c r="H1411" s="58">
        <v>43615</v>
      </c>
      <c r="I1411" s="17">
        <f t="shared" si="99"/>
        <v>22</v>
      </c>
      <c r="J1411" s="84" t="s">
        <v>242</v>
      </c>
      <c r="K1411" s="83">
        <v>4335739</v>
      </c>
      <c r="L1411" s="52">
        <v>1</v>
      </c>
      <c r="M1411" s="46">
        <v>34000</v>
      </c>
      <c r="N1411" s="48">
        <f t="shared" si="100"/>
        <v>34000</v>
      </c>
      <c r="O1411" s="45" t="s">
        <v>1255</v>
      </c>
      <c r="P1411" s="45" t="s">
        <v>1168</v>
      </c>
      <c r="Q1411" s="1" t="s">
        <v>132</v>
      </c>
      <c r="R1411" s="137" t="s">
        <v>702</v>
      </c>
    </row>
    <row r="1412" spans="1:18">
      <c r="A1412" s="17">
        <v>44</v>
      </c>
      <c r="B1412" s="135">
        <v>10501</v>
      </c>
      <c r="C1412" s="17">
        <f t="shared" si="98"/>
        <v>1</v>
      </c>
      <c r="D1412" s="14" t="str">
        <f>+VLOOKUP(C1412,EstructuraCostos!$A$5:$B$146,2)</f>
        <v>Levante_y_Ceba</v>
      </c>
      <c r="E1412" s="21">
        <f t="shared" si="97"/>
        <v>10500</v>
      </c>
      <c r="F1412" s="17" t="str">
        <f>+IF(C1412&gt;2,VLOOKUP(C1412,EstructuraCostos!$A$65:$B$170,2),VLOOKUP(E1412,EstructuraCostos!$A$5:$B$60,2))</f>
        <v>Movimiento_de_Ganado1</v>
      </c>
      <c r="G1412" s="17" t="str">
        <f>+VLOOKUP(B1412,EstructuraCostos!$B$5:$C$146,2)</f>
        <v>Manejo de Ganados</v>
      </c>
      <c r="H1412" s="58">
        <v>43615</v>
      </c>
      <c r="I1412" s="17">
        <f t="shared" si="99"/>
        <v>22</v>
      </c>
      <c r="J1412" s="45" t="s">
        <v>245</v>
      </c>
      <c r="K1412" s="51">
        <v>1023702269</v>
      </c>
      <c r="L1412" s="52">
        <v>1</v>
      </c>
      <c r="M1412" s="46">
        <v>38000</v>
      </c>
      <c r="N1412" s="48">
        <f t="shared" si="100"/>
        <v>38000</v>
      </c>
      <c r="O1412" s="45" t="s">
        <v>126</v>
      </c>
      <c r="P1412" s="45" t="s">
        <v>128</v>
      </c>
    </row>
    <row r="1413" spans="1:18">
      <c r="A1413" s="17">
        <v>45</v>
      </c>
      <c r="B1413" s="135">
        <v>10501</v>
      </c>
      <c r="C1413" s="17">
        <f t="shared" si="98"/>
        <v>1</v>
      </c>
      <c r="D1413" s="14" t="str">
        <f>+VLOOKUP(C1413,EstructuraCostos!$A$5:$B$146,2)</f>
        <v>Levante_y_Ceba</v>
      </c>
      <c r="E1413" s="21">
        <f t="shared" si="97"/>
        <v>10500</v>
      </c>
      <c r="F1413" s="17" t="str">
        <f>+IF(C1413&gt;2,VLOOKUP(C1413,EstructuraCostos!$A$65:$B$170,2),VLOOKUP(E1413,EstructuraCostos!$A$5:$B$60,2))</f>
        <v>Movimiento_de_Ganado1</v>
      </c>
      <c r="G1413" s="17" t="str">
        <f>+VLOOKUP(B1413,EstructuraCostos!$B$5:$C$146,2)</f>
        <v>Manejo de Ganados</v>
      </c>
      <c r="H1413" s="58">
        <v>43615</v>
      </c>
      <c r="I1413" s="17">
        <f t="shared" si="99"/>
        <v>22</v>
      </c>
      <c r="J1413" s="45" t="s">
        <v>417</v>
      </c>
      <c r="K1413" s="143">
        <v>1097720182</v>
      </c>
      <c r="L1413" s="52">
        <v>1</v>
      </c>
      <c r="M1413" s="46">
        <v>38000</v>
      </c>
      <c r="N1413" s="48">
        <f t="shared" si="100"/>
        <v>38000</v>
      </c>
      <c r="O1413" s="45" t="s">
        <v>125</v>
      </c>
      <c r="P1413" s="45" t="s">
        <v>128</v>
      </c>
    </row>
    <row r="1414" spans="1:18">
      <c r="A1414" s="17">
        <v>46</v>
      </c>
      <c r="B1414" s="135">
        <v>10501</v>
      </c>
      <c r="C1414" s="17">
        <f t="shared" si="98"/>
        <v>1</v>
      </c>
      <c r="D1414" s="14" t="str">
        <f>+VLOOKUP(C1414,EstructuraCostos!$A$5:$B$146,2)</f>
        <v>Levante_y_Ceba</v>
      </c>
      <c r="E1414" s="21">
        <f t="shared" si="97"/>
        <v>10500</v>
      </c>
      <c r="F1414" s="17" t="str">
        <f>+IF(C1414&gt;2,VLOOKUP(C1414,EstructuraCostos!$A$65:$B$170,2),VLOOKUP(E1414,EstructuraCostos!$A$5:$B$60,2))</f>
        <v>Movimiento_de_Ganado1</v>
      </c>
      <c r="G1414" s="17" t="str">
        <f>+VLOOKUP(B1414,EstructuraCostos!$B$5:$C$146,2)</f>
        <v>Manejo de Ganados</v>
      </c>
      <c r="H1414" s="58">
        <v>43615</v>
      </c>
      <c r="I1414" s="17">
        <f t="shared" si="99"/>
        <v>22</v>
      </c>
      <c r="J1414" s="45" t="s">
        <v>749</v>
      </c>
      <c r="K1414" s="294">
        <v>1097726367</v>
      </c>
      <c r="L1414" s="52">
        <v>1</v>
      </c>
      <c r="M1414" s="46">
        <v>34000</v>
      </c>
      <c r="N1414" s="48">
        <f t="shared" si="100"/>
        <v>34000</v>
      </c>
      <c r="O1414" s="45" t="s">
        <v>1313</v>
      </c>
      <c r="P1414" s="45" t="s">
        <v>137</v>
      </c>
    </row>
    <row r="1415" spans="1:18">
      <c r="A1415" s="17">
        <v>47</v>
      </c>
      <c r="B1415" s="135">
        <v>50103</v>
      </c>
      <c r="C1415" s="17">
        <f t="shared" si="98"/>
        <v>5</v>
      </c>
      <c r="D1415" s="14" t="str">
        <f>+VLOOKUP(C1415,EstructuraCostos!$A$5:$B$146,2)</f>
        <v>Generales</v>
      </c>
      <c r="E1415" s="21">
        <f t="shared" si="97"/>
        <v>50103</v>
      </c>
      <c r="F1415" s="17" t="str">
        <f>+IF(C1415&gt;2,VLOOKUP(C1415,EstructuraCostos!$A$65:$B$170,2),VLOOKUP(E1415,EstructuraCostos!$A$5:$B$60,2))</f>
        <v>Generales</v>
      </c>
      <c r="G1415" s="17" t="str">
        <f>+VLOOKUP(B1415,EstructuraCostos!$B$5:$C$146,2)</f>
        <v xml:space="preserve">Mantenimiento Cercos </v>
      </c>
      <c r="H1415" s="58">
        <v>43615</v>
      </c>
      <c r="I1415" s="17">
        <f t="shared" si="99"/>
        <v>22</v>
      </c>
      <c r="J1415" s="45" t="s">
        <v>791</v>
      </c>
      <c r="K1415" s="143">
        <v>78730185</v>
      </c>
      <c r="L1415" s="52">
        <v>1</v>
      </c>
      <c r="M1415" s="46">
        <v>34000</v>
      </c>
      <c r="N1415" s="48">
        <f t="shared" si="100"/>
        <v>34000</v>
      </c>
      <c r="O1415" s="45" t="s">
        <v>138</v>
      </c>
    </row>
    <row r="1416" spans="1:18">
      <c r="A1416" s="17">
        <v>48</v>
      </c>
      <c r="B1416" s="135">
        <v>50103</v>
      </c>
      <c r="C1416" s="17">
        <f t="shared" si="98"/>
        <v>5</v>
      </c>
      <c r="D1416" s="14" t="str">
        <f>+VLOOKUP(C1416,EstructuraCostos!$A$5:$B$146,2)</f>
        <v>Generales</v>
      </c>
      <c r="E1416" s="21">
        <f t="shared" si="97"/>
        <v>50103</v>
      </c>
      <c r="F1416" s="17" t="str">
        <f>+IF(C1416&gt;2,VLOOKUP(C1416,EstructuraCostos!$A$65:$B$170,2),VLOOKUP(E1416,EstructuraCostos!$A$5:$B$60,2))</f>
        <v>Generales</v>
      </c>
      <c r="G1416" s="17" t="str">
        <f>+VLOOKUP(B1416,EstructuraCostos!$B$5:$C$146,2)</f>
        <v xml:space="preserve">Mantenimiento Cercos </v>
      </c>
      <c r="H1416" s="58">
        <v>43615</v>
      </c>
      <c r="I1416" s="17">
        <f t="shared" si="99"/>
        <v>22</v>
      </c>
      <c r="J1416" s="1" t="s">
        <v>1064</v>
      </c>
      <c r="K1416" s="143">
        <v>1003290526</v>
      </c>
      <c r="L1416" s="52">
        <v>1</v>
      </c>
      <c r="M1416" s="46">
        <v>34000</v>
      </c>
      <c r="N1416" s="48">
        <f t="shared" si="100"/>
        <v>34000</v>
      </c>
      <c r="O1416" s="45" t="s">
        <v>138</v>
      </c>
      <c r="P1416" s="45" t="s">
        <v>1314</v>
      </c>
      <c r="Q1416" s="1" t="s">
        <v>142</v>
      </c>
    </row>
    <row r="1417" spans="1:18">
      <c r="A1417" s="17">
        <v>49</v>
      </c>
      <c r="B1417" s="135">
        <v>90101</v>
      </c>
      <c r="C1417" s="17">
        <f t="shared" si="98"/>
        <v>9</v>
      </c>
      <c r="D1417" s="14" t="str">
        <f>+VLOOKUP(C1417,EstructuraCostos!$A$5:$B$146,2)</f>
        <v>Hacienda</v>
      </c>
      <c r="E1417" s="21">
        <f t="shared" si="97"/>
        <v>90101</v>
      </c>
      <c r="F1417" s="17" t="str">
        <f>+IF(C1417&gt;2,VLOOKUP(C1417,EstructuraCostos!$A$65:$B$170,2),VLOOKUP(E1417,EstructuraCostos!$A$5:$B$60,2))</f>
        <v>Hacienda</v>
      </c>
      <c r="G1417" s="17" t="str">
        <f>+VLOOKUP(B1417,EstructuraCostos!$B$5:$C$146,2)</f>
        <v>Salarios</v>
      </c>
      <c r="H1417" s="58">
        <v>43615</v>
      </c>
      <c r="I1417" s="17">
        <f t="shared" si="99"/>
        <v>22</v>
      </c>
      <c r="J1417" s="45" t="s">
        <v>1205</v>
      </c>
      <c r="K1417" s="51">
        <v>25022682</v>
      </c>
      <c r="L1417" s="52">
        <v>1</v>
      </c>
      <c r="M1417" s="186">
        <v>48000</v>
      </c>
      <c r="N1417" s="48">
        <f t="shared" si="100"/>
        <v>48000</v>
      </c>
      <c r="O1417" s="45" t="s">
        <v>153</v>
      </c>
      <c r="P1417" s="45" t="s">
        <v>147</v>
      </c>
    </row>
    <row r="1418" spans="1:18">
      <c r="A1418" s="17">
        <v>50</v>
      </c>
      <c r="B1418" s="135">
        <v>10105</v>
      </c>
      <c r="C1418" s="17">
        <f t="shared" si="98"/>
        <v>1</v>
      </c>
      <c r="D1418" s="14" t="str">
        <f>+VLOOKUP(C1418,EstructuraCostos!$A$5:$B$146,2)</f>
        <v>Levante_y_Ceba</v>
      </c>
      <c r="E1418" s="21">
        <f t="shared" si="97"/>
        <v>10110</v>
      </c>
      <c r="F1418" s="17" t="str">
        <f>+IF(C1418&gt;2,VLOOKUP(C1418,EstructuraCostos!$A$65:$B$170,2),VLOOKUP(E1418,EstructuraCostos!$A$5:$B$60,2))</f>
        <v>Manejo_de_Suelos_y_ Praderas1</v>
      </c>
      <c r="G1418" s="17" t="str">
        <f>+VLOOKUP(B1418,EstructuraCostos!$B$5:$C$146,2)</f>
        <v>Guadañada</v>
      </c>
      <c r="H1418" s="58">
        <v>43615</v>
      </c>
      <c r="I1418" s="17">
        <f t="shared" si="99"/>
        <v>22</v>
      </c>
      <c r="J1418" s="45" t="s">
        <v>1249</v>
      </c>
      <c r="K1418" s="51">
        <v>1115742069</v>
      </c>
      <c r="L1418" s="52">
        <v>1</v>
      </c>
      <c r="M1418" s="186">
        <v>34000</v>
      </c>
      <c r="N1418" s="48">
        <f t="shared" si="100"/>
        <v>34000</v>
      </c>
      <c r="O1418" s="45" t="s">
        <v>1296</v>
      </c>
    </row>
    <row r="1419" spans="1:18">
      <c r="A1419" s="17">
        <v>51</v>
      </c>
      <c r="C1419" s="17">
        <f t="shared" si="98"/>
        <v>0</v>
      </c>
      <c r="D1419" s="14" t="e">
        <f>+VLOOKUP(C1419,EstructuraCostos!$A$5:$B$146,2)</f>
        <v>#N/A</v>
      </c>
      <c r="E1419" s="21">
        <f t="shared" si="97"/>
        <v>0</v>
      </c>
      <c r="F1419" s="17" t="e">
        <f>+IF(C1419&gt;2,VLOOKUP(C1419,EstructuraCostos!$A$65:$B$170,2),VLOOKUP(E1419,EstructuraCostos!$A$5:$B$60,2))</f>
        <v>#N/A</v>
      </c>
      <c r="G1419" s="17" t="e">
        <f>+VLOOKUP(B1419,EstructuraCostos!$B$5:$C$146,2)</f>
        <v>#N/A</v>
      </c>
      <c r="H1419" s="58">
        <v>43615</v>
      </c>
      <c r="I1419" s="17">
        <f t="shared" si="99"/>
        <v>22</v>
      </c>
      <c r="J1419" s="45" t="s">
        <v>289</v>
      </c>
      <c r="L1419" s="52">
        <v>11</v>
      </c>
      <c r="M1419" s="186" t="s">
        <v>124</v>
      </c>
      <c r="N1419" s="48"/>
      <c r="P1419" s="45" t="s">
        <v>227</v>
      </c>
    </row>
    <row r="1420" spans="1:18">
      <c r="A1420" s="17">
        <v>52</v>
      </c>
      <c r="C1420" s="17">
        <f t="shared" si="98"/>
        <v>0</v>
      </c>
      <c r="D1420" s="14" t="e">
        <f>+VLOOKUP(C1420,EstructuraCostos!$A$5:$B$146,2)</f>
        <v>#N/A</v>
      </c>
      <c r="E1420" s="21">
        <f t="shared" si="97"/>
        <v>0</v>
      </c>
      <c r="F1420" s="17" t="e">
        <f>+IF(C1420&gt;2,VLOOKUP(C1420,EstructuraCostos!$A$65:$B$170,2),VLOOKUP(E1420,EstructuraCostos!$A$5:$B$60,2))</f>
        <v>#N/A</v>
      </c>
      <c r="G1420" s="17" t="e">
        <f>+VLOOKUP(B1420,EstructuraCostos!$B$5:$C$146,2)</f>
        <v>#N/A</v>
      </c>
      <c r="H1420" s="58">
        <v>43615</v>
      </c>
      <c r="I1420" s="17">
        <f t="shared" si="99"/>
        <v>22</v>
      </c>
      <c r="J1420" s="45" t="s">
        <v>260</v>
      </c>
      <c r="K1420" s="83"/>
      <c r="M1420" s="186" t="s">
        <v>261</v>
      </c>
      <c r="N1420" s="48"/>
      <c r="O1420" s="45" t="s">
        <v>1293</v>
      </c>
      <c r="P1420" s="45" t="s">
        <v>357</v>
      </c>
      <c r="Q1420" s="1" t="s">
        <v>130</v>
      </c>
      <c r="R1420" s="137" t="s">
        <v>131</v>
      </c>
    </row>
    <row r="1421" spans="1:18">
      <c r="A1421" s="17">
        <v>53</v>
      </c>
      <c r="C1421" s="17">
        <f t="shared" si="98"/>
        <v>0</v>
      </c>
      <c r="D1421" s="14" t="e">
        <f>+VLOOKUP(C1421,EstructuraCostos!$A$5:$B$146,2)</f>
        <v>#N/A</v>
      </c>
      <c r="E1421" s="21">
        <f t="shared" si="97"/>
        <v>0</v>
      </c>
      <c r="F1421" s="17" t="e">
        <f>+IF(C1421&gt;2,VLOOKUP(C1421,EstructuraCostos!$A$65:$B$170,2),VLOOKUP(E1421,EstructuraCostos!$A$5:$B$60,2))</f>
        <v>#N/A</v>
      </c>
      <c r="G1421" s="17" t="e">
        <f>+VLOOKUP(B1421,EstructuraCostos!$B$5:$C$146,2)</f>
        <v>#N/A</v>
      </c>
      <c r="H1421" s="58">
        <v>43615</v>
      </c>
      <c r="I1421" s="17">
        <f t="shared" si="99"/>
        <v>22</v>
      </c>
      <c r="J1421" s="45" t="s">
        <v>260</v>
      </c>
      <c r="L1421" s="52">
        <v>140</v>
      </c>
      <c r="M1421" s="186" t="s">
        <v>261</v>
      </c>
      <c r="N1421" s="48"/>
      <c r="O1421" s="45" t="s">
        <v>1255</v>
      </c>
      <c r="P1421" s="45" t="s">
        <v>1168</v>
      </c>
      <c r="Q1421" s="1" t="s">
        <v>132</v>
      </c>
      <c r="R1421" s="137" t="s">
        <v>702</v>
      </c>
    </row>
    <row r="1422" spans="1:18">
      <c r="A1422" s="17">
        <v>54</v>
      </c>
      <c r="C1422" s="17">
        <f t="shared" si="98"/>
        <v>0</v>
      </c>
      <c r="D1422" s="14" t="e">
        <f>+VLOOKUP(C1422,EstructuraCostos!$A$5:$B$146,2)</f>
        <v>#N/A</v>
      </c>
      <c r="E1422" s="21">
        <f t="shared" si="97"/>
        <v>0</v>
      </c>
      <c r="F1422" s="17" t="e">
        <f>+IF(C1422&gt;2,VLOOKUP(C1422,EstructuraCostos!$A$65:$B$170,2),VLOOKUP(E1422,EstructuraCostos!$A$5:$B$60,2))</f>
        <v>#N/A</v>
      </c>
      <c r="G1422" s="17" t="e">
        <f>+VLOOKUP(B1422,EstructuraCostos!$B$5:$C$146,2)</f>
        <v>#N/A</v>
      </c>
      <c r="H1422" s="58">
        <v>43615</v>
      </c>
      <c r="I1422" s="17">
        <f t="shared" si="99"/>
        <v>22</v>
      </c>
      <c r="J1422" s="45" t="s">
        <v>260</v>
      </c>
      <c r="L1422" s="52">
        <v>200</v>
      </c>
      <c r="M1422" s="186" t="s">
        <v>261</v>
      </c>
      <c r="N1422" s="48"/>
      <c r="O1422" s="45" t="s">
        <v>1315</v>
      </c>
      <c r="P1422" s="45" t="s">
        <v>1301</v>
      </c>
      <c r="Q1422" s="1" t="s">
        <v>130</v>
      </c>
      <c r="R1422" s="137" t="s">
        <v>1302</v>
      </c>
    </row>
    <row r="1423" spans="1:18">
      <c r="A1423" s="17">
        <v>55</v>
      </c>
      <c r="B1423" s="135">
        <v>10101</v>
      </c>
      <c r="C1423" s="17">
        <f t="shared" si="98"/>
        <v>1</v>
      </c>
      <c r="D1423" s="14" t="str">
        <f>+VLOOKUP(C1423,EstructuraCostos!$A$5:$B$146,2)</f>
        <v>Levante_y_Ceba</v>
      </c>
      <c r="E1423" s="21">
        <f t="shared" si="97"/>
        <v>10100</v>
      </c>
      <c r="F1423" s="17" t="str">
        <f>+IF(C1423&gt;2,VLOOKUP(C1423,EstructuraCostos!$A$65:$B$170,2),VLOOKUP(E1423,EstructuraCostos!$A$5:$B$60,2))</f>
        <v>Manejo_de_Suelos_y_ Praderas1</v>
      </c>
      <c r="G1423" s="17" t="str">
        <f>+VLOOKUP(B1423,EstructuraCostos!$B$5:$C$146,2)</f>
        <v>Fumigacion Matamalezas</v>
      </c>
      <c r="H1423" s="58">
        <v>43616</v>
      </c>
      <c r="I1423" s="17">
        <f t="shared" si="99"/>
        <v>22</v>
      </c>
      <c r="J1423" s="84" t="s">
        <v>241</v>
      </c>
      <c r="K1423" s="143">
        <v>4736932</v>
      </c>
      <c r="L1423" s="52">
        <v>1</v>
      </c>
      <c r="M1423" s="46">
        <v>34000</v>
      </c>
      <c r="N1423" s="48">
        <f t="shared" si="100"/>
        <v>34000</v>
      </c>
      <c r="O1423" s="45" t="s">
        <v>129</v>
      </c>
      <c r="P1423" s="45" t="s">
        <v>357</v>
      </c>
      <c r="Q1423" s="1" t="s">
        <v>130</v>
      </c>
      <c r="R1423" s="137" t="s">
        <v>131</v>
      </c>
    </row>
    <row r="1424" spans="1:18">
      <c r="A1424" s="17">
        <v>56</v>
      </c>
      <c r="B1424" s="135">
        <v>10104</v>
      </c>
      <c r="C1424" s="17">
        <f t="shared" si="98"/>
        <v>1</v>
      </c>
      <c r="D1424" s="14" t="str">
        <f>+VLOOKUP(C1424,EstructuraCostos!$A$5:$B$146,2)</f>
        <v>Levante_y_Ceba</v>
      </c>
      <c r="E1424" s="21">
        <f t="shared" si="97"/>
        <v>10100</v>
      </c>
      <c r="F1424" s="17" t="str">
        <f>+IF(C1424&gt;2,VLOOKUP(C1424,EstructuraCostos!$A$65:$B$170,2),VLOOKUP(E1424,EstructuraCostos!$A$5:$B$60,2))</f>
        <v>Manejo_de_Suelos_y_ Praderas1</v>
      </c>
      <c r="G1424" s="17" t="str">
        <f>+VLOOKUP(B1424,EstructuraCostos!$B$5:$C$146,2)</f>
        <v>Fumigacion Herbicida</v>
      </c>
      <c r="H1424" s="58">
        <v>43616</v>
      </c>
      <c r="I1424" s="17">
        <f t="shared" si="99"/>
        <v>22</v>
      </c>
      <c r="J1424" s="84" t="s">
        <v>242</v>
      </c>
      <c r="K1424" s="83">
        <v>4335739</v>
      </c>
      <c r="L1424" s="52">
        <v>1</v>
      </c>
      <c r="M1424" s="46">
        <v>34000</v>
      </c>
      <c r="N1424" s="48">
        <f t="shared" si="100"/>
        <v>34000</v>
      </c>
      <c r="O1424" s="45" t="s">
        <v>714</v>
      </c>
      <c r="P1424" s="45" t="s">
        <v>363</v>
      </c>
      <c r="Q1424" s="1" t="s">
        <v>132</v>
      </c>
      <c r="R1424" s="137" t="s">
        <v>702</v>
      </c>
    </row>
    <row r="1425" spans="1:18">
      <c r="A1425" s="17">
        <v>57</v>
      </c>
      <c r="B1425" s="135">
        <v>10501</v>
      </c>
      <c r="C1425" s="17">
        <f t="shared" si="98"/>
        <v>1</v>
      </c>
      <c r="D1425" s="14" t="str">
        <f>+VLOOKUP(C1425,EstructuraCostos!$A$5:$B$146,2)</f>
        <v>Levante_y_Ceba</v>
      </c>
      <c r="E1425" s="21">
        <f t="shared" si="97"/>
        <v>10500</v>
      </c>
      <c r="F1425" s="17" t="str">
        <f>+IF(C1425&gt;2,VLOOKUP(C1425,EstructuraCostos!$A$65:$B$170,2),VLOOKUP(E1425,EstructuraCostos!$A$5:$B$60,2))</f>
        <v>Movimiento_de_Ganado1</v>
      </c>
      <c r="G1425" s="17" t="str">
        <f>+VLOOKUP(B1425,EstructuraCostos!$B$5:$C$146,2)</f>
        <v>Manejo de Ganados</v>
      </c>
      <c r="H1425" s="58">
        <v>43616</v>
      </c>
      <c r="I1425" s="17">
        <f t="shared" si="99"/>
        <v>22</v>
      </c>
      <c r="J1425" s="45" t="s">
        <v>245</v>
      </c>
      <c r="K1425" s="51">
        <v>1023702269</v>
      </c>
      <c r="L1425" s="52">
        <v>1</v>
      </c>
      <c r="M1425" s="46">
        <v>38000</v>
      </c>
      <c r="N1425" s="48">
        <f t="shared" si="100"/>
        <v>38000</v>
      </c>
      <c r="O1425" s="45" t="s">
        <v>126</v>
      </c>
      <c r="P1425" s="45" t="s">
        <v>128</v>
      </c>
    </row>
    <row r="1426" spans="1:18">
      <c r="A1426" s="17">
        <v>58</v>
      </c>
      <c r="B1426" s="135">
        <v>10501</v>
      </c>
      <c r="C1426" s="17">
        <f t="shared" si="98"/>
        <v>1</v>
      </c>
      <c r="D1426" s="14" t="str">
        <f>+VLOOKUP(C1426,EstructuraCostos!$A$5:$B$146,2)</f>
        <v>Levante_y_Ceba</v>
      </c>
      <c r="E1426" s="21">
        <f t="shared" si="97"/>
        <v>10500</v>
      </c>
      <c r="F1426" s="17" t="str">
        <f>+IF(C1426&gt;2,VLOOKUP(C1426,EstructuraCostos!$A$65:$B$170,2),VLOOKUP(E1426,EstructuraCostos!$A$5:$B$60,2))</f>
        <v>Movimiento_de_Ganado1</v>
      </c>
      <c r="G1426" s="17" t="str">
        <f>+VLOOKUP(B1426,EstructuraCostos!$B$5:$C$146,2)</f>
        <v>Manejo de Ganados</v>
      </c>
      <c r="H1426" s="58">
        <v>43616</v>
      </c>
      <c r="I1426" s="17">
        <f t="shared" si="99"/>
        <v>22</v>
      </c>
      <c r="J1426" s="45" t="s">
        <v>417</v>
      </c>
      <c r="K1426" s="143">
        <v>1097720182</v>
      </c>
      <c r="L1426" s="52">
        <v>1</v>
      </c>
      <c r="M1426" s="46">
        <v>38000</v>
      </c>
      <c r="N1426" s="48">
        <f t="shared" si="100"/>
        <v>38000</v>
      </c>
      <c r="O1426" s="45" t="s">
        <v>125</v>
      </c>
      <c r="P1426" s="45" t="s">
        <v>128</v>
      </c>
    </row>
    <row r="1427" spans="1:18">
      <c r="A1427" s="17">
        <v>59</v>
      </c>
      <c r="B1427" s="135">
        <v>10502</v>
      </c>
      <c r="C1427" s="17">
        <f t="shared" si="98"/>
        <v>1</v>
      </c>
      <c r="D1427" s="14" t="str">
        <f>+VLOOKUP(C1427,EstructuraCostos!$A$5:$B$146,2)</f>
        <v>Levante_y_Ceba</v>
      </c>
      <c r="E1427" s="21">
        <f t="shared" si="97"/>
        <v>10500</v>
      </c>
      <c r="F1427" s="17" t="str">
        <f>+IF(C1427&gt;2,VLOOKUP(C1427,EstructuraCostos!$A$65:$B$170,2),VLOOKUP(E1427,EstructuraCostos!$A$5:$B$60,2))</f>
        <v>Movimiento_de_Ganado1</v>
      </c>
      <c r="G1427" s="17" t="str">
        <f>+VLOOKUP(B1427,EstructuraCostos!$B$5:$C$146,2)</f>
        <v>Repartida pollinaza</v>
      </c>
      <c r="H1427" s="58">
        <v>43616</v>
      </c>
      <c r="I1427" s="17">
        <f t="shared" si="99"/>
        <v>22</v>
      </c>
      <c r="J1427" s="45" t="s">
        <v>749</v>
      </c>
      <c r="K1427" s="294">
        <v>1097726367</v>
      </c>
      <c r="L1427" s="52">
        <v>1</v>
      </c>
      <c r="M1427" s="46">
        <v>34000</v>
      </c>
      <c r="N1427" s="48">
        <f t="shared" si="100"/>
        <v>34000</v>
      </c>
      <c r="O1427" s="45" t="s">
        <v>688</v>
      </c>
      <c r="P1427" s="45" t="s">
        <v>137</v>
      </c>
    </row>
    <row r="1428" spans="1:18">
      <c r="A1428" s="17">
        <v>60</v>
      </c>
      <c r="B1428" s="135">
        <v>50103</v>
      </c>
      <c r="C1428" s="17">
        <f t="shared" si="98"/>
        <v>5</v>
      </c>
      <c r="D1428" s="14" t="str">
        <f>+VLOOKUP(C1428,EstructuraCostos!$A$5:$B$146,2)</f>
        <v>Generales</v>
      </c>
      <c r="E1428" s="21">
        <f t="shared" si="97"/>
        <v>50103</v>
      </c>
      <c r="F1428" s="17" t="str">
        <f>+IF(C1428&gt;2,VLOOKUP(C1428,EstructuraCostos!$A$65:$B$170,2),VLOOKUP(E1428,EstructuraCostos!$A$5:$B$60,2))</f>
        <v>Generales</v>
      </c>
      <c r="G1428" s="17" t="str">
        <f>+VLOOKUP(B1428,EstructuraCostos!$B$5:$C$146,2)</f>
        <v xml:space="preserve">Mantenimiento Cercos </v>
      </c>
      <c r="H1428" s="58">
        <v>43616</v>
      </c>
      <c r="I1428" s="17">
        <f t="shared" si="99"/>
        <v>22</v>
      </c>
      <c r="J1428" s="45" t="s">
        <v>791</v>
      </c>
      <c r="K1428" s="143">
        <v>78730185</v>
      </c>
      <c r="L1428" s="52">
        <v>1</v>
      </c>
      <c r="M1428" s="46">
        <v>34000</v>
      </c>
      <c r="N1428" s="48">
        <f t="shared" si="100"/>
        <v>34000</v>
      </c>
      <c r="O1428" s="45" t="s">
        <v>138</v>
      </c>
      <c r="P1428" s="45" t="s">
        <v>584</v>
      </c>
    </row>
    <row r="1429" spans="1:18">
      <c r="A1429" s="17">
        <v>61</v>
      </c>
      <c r="B1429" s="135">
        <v>50103</v>
      </c>
      <c r="C1429" s="17">
        <f t="shared" si="98"/>
        <v>5</v>
      </c>
      <c r="D1429" s="14" t="str">
        <f>+VLOOKUP(C1429,EstructuraCostos!$A$5:$B$146,2)</f>
        <v>Generales</v>
      </c>
      <c r="E1429" s="21">
        <f t="shared" si="97"/>
        <v>50103</v>
      </c>
      <c r="F1429" s="17" t="str">
        <f>+IF(C1429&gt;2,VLOOKUP(C1429,EstructuraCostos!$A$65:$B$170,2),VLOOKUP(E1429,EstructuraCostos!$A$5:$B$60,2))</f>
        <v>Generales</v>
      </c>
      <c r="G1429" s="17" t="str">
        <f>+VLOOKUP(B1429,EstructuraCostos!$B$5:$C$146,2)</f>
        <v xml:space="preserve">Mantenimiento Cercos </v>
      </c>
      <c r="H1429" s="58">
        <v>43616</v>
      </c>
      <c r="I1429" s="17">
        <f t="shared" si="99"/>
        <v>22</v>
      </c>
      <c r="J1429" s="1" t="s">
        <v>1064</v>
      </c>
      <c r="K1429" s="143">
        <v>1003290526</v>
      </c>
      <c r="L1429" s="52">
        <v>1</v>
      </c>
      <c r="M1429" s="46">
        <v>34000</v>
      </c>
      <c r="N1429" s="48">
        <f t="shared" si="100"/>
        <v>34000</v>
      </c>
      <c r="O1429" s="45" t="s">
        <v>138</v>
      </c>
      <c r="P1429" s="45" t="s">
        <v>363</v>
      </c>
    </row>
    <row r="1430" spans="1:18">
      <c r="A1430" s="17">
        <v>62</v>
      </c>
      <c r="B1430" s="135">
        <v>90101</v>
      </c>
      <c r="C1430" s="17">
        <f t="shared" si="98"/>
        <v>9</v>
      </c>
      <c r="D1430" s="14" t="str">
        <f>+VLOOKUP(C1430,EstructuraCostos!$A$5:$B$146,2)</f>
        <v>Hacienda</v>
      </c>
      <c r="E1430" s="21">
        <f t="shared" si="97"/>
        <v>90101</v>
      </c>
      <c r="F1430" s="17" t="str">
        <f>+IF(C1430&gt;2,VLOOKUP(C1430,EstructuraCostos!$A$65:$B$170,2),VLOOKUP(E1430,EstructuraCostos!$A$5:$B$60,2))</f>
        <v>Hacienda</v>
      </c>
      <c r="G1430" s="17" t="str">
        <f>+VLOOKUP(B1430,EstructuraCostos!$B$5:$C$146,2)</f>
        <v>Salarios</v>
      </c>
      <c r="H1430" s="58">
        <v>43616</v>
      </c>
      <c r="I1430" s="17">
        <f t="shared" si="99"/>
        <v>22</v>
      </c>
      <c r="J1430" s="45" t="s">
        <v>1205</v>
      </c>
      <c r="K1430" s="51">
        <v>25022682</v>
      </c>
      <c r="L1430" s="52">
        <v>1</v>
      </c>
      <c r="M1430" s="186">
        <v>48000</v>
      </c>
      <c r="N1430" s="48">
        <f t="shared" si="100"/>
        <v>48000</v>
      </c>
      <c r="O1430" s="45" t="s">
        <v>153</v>
      </c>
      <c r="P1430" s="45" t="s">
        <v>147</v>
      </c>
    </row>
    <row r="1431" spans="1:18">
      <c r="A1431" s="17">
        <v>63</v>
      </c>
      <c r="B1431" s="135">
        <v>10105</v>
      </c>
      <c r="C1431" s="17">
        <f t="shared" si="98"/>
        <v>1</v>
      </c>
      <c r="D1431" s="14" t="str">
        <f>+VLOOKUP(C1431,EstructuraCostos!$A$5:$B$146,2)</f>
        <v>Levante_y_Ceba</v>
      </c>
      <c r="E1431" s="21">
        <f t="shared" si="97"/>
        <v>10110</v>
      </c>
      <c r="F1431" s="17" t="str">
        <f>+IF(C1431&gt;2,VLOOKUP(C1431,EstructuraCostos!$A$65:$B$170,2),VLOOKUP(E1431,EstructuraCostos!$A$5:$B$60,2))</f>
        <v>Manejo_de_Suelos_y_ Praderas1</v>
      </c>
      <c r="G1431" s="17" t="str">
        <f>+VLOOKUP(B1431,EstructuraCostos!$B$5:$C$146,2)</f>
        <v>Guadañada</v>
      </c>
      <c r="H1431" s="58">
        <v>43616</v>
      </c>
      <c r="I1431" s="17">
        <f t="shared" si="99"/>
        <v>22</v>
      </c>
      <c r="J1431" s="45" t="s">
        <v>1249</v>
      </c>
      <c r="K1431" s="51">
        <v>1115742069</v>
      </c>
      <c r="L1431" s="52">
        <v>1</v>
      </c>
      <c r="M1431" s="186">
        <v>34000</v>
      </c>
      <c r="N1431" s="48">
        <f t="shared" si="100"/>
        <v>34000</v>
      </c>
      <c r="O1431" s="45" t="s">
        <v>1296</v>
      </c>
      <c r="P1431" s="45" t="s">
        <v>127</v>
      </c>
    </row>
    <row r="1432" spans="1:18">
      <c r="A1432" s="17">
        <v>64</v>
      </c>
      <c r="C1432" s="17">
        <f t="shared" si="98"/>
        <v>0</v>
      </c>
      <c r="D1432" s="14" t="e">
        <f>+VLOOKUP(C1432,EstructuraCostos!$A$5:$B$146,2)</f>
        <v>#N/A</v>
      </c>
      <c r="E1432" s="21">
        <f t="shared" si="97"/>
        <v>0</v>
      </c>
      <c r="F1432" s="17" t="e">
        <f>+IF(C1432&gt;2,VLOOKUP(C1432,EstructuraCostos!$A$65:$B$170,2),VLOOKUP(E1432,EstructuraCostos!$A$5:$B$60,2))</f>
        <v>#N/A</v>
      </c>
      <c r="G1432" s="17" t="e">
        <f>+VLOOKUP(B1432,EstructuraCostos!$B$5:$C$146,2)</f>
        <v>#N/A</v>
      </c>
      <c r="H1432" s="58">
        <v>43616</v>
      </c>
      <c r="I1432" s="17">
        <f t="shared" si="99"/>
        <v>22</v>
      </c>
      <c r="J1432" s="45" t="s">
        <v>289</v>
      </c>
      <c r="L1432" s="52">
        <v>5</v>
      </c>
      <c r="M1432" s="186" t="s">
        <v>124</v>
      </c>
      <c r="N1432" s="48"/>
      <c r="P1432" s="45" t="s">
        <v>227</v>
      </c>
    </row>
    <row r="1433" spans="1:18">
      <c r="A1433" s="17">
        <v>65</v>
      </c>
      <c r="C1433" s="17">
        <f t="shared" si="98"/>
        <v>0</v>
      </c>
      <c r="D1433" s="14" t="e">
        <f>+VLOOKUP(C1433,EstructuraCostos!$A$5:$B$146,2)</f>
        <v>#N/A</v>
      </c>
      <c r="E1433" s="21">
        <f t="shared" si="97"/>
        <v>0</v>
      </c>
      <c r="F1433" s="17" t="e">
        <f>+IF(C1433&gt;2,VLOOKUP(C1433,EstructuraCostos!$A$65:$B$170,2),VLOOKUP(E1433,EstructuraCostos!$A$5:$B$60,2))</f>
        <v>#N/A</v>
      </c>
      <c r="G1433" s="17" t="e">
        <f>+VLOOKUP(B1433,EstructuraCostos!$B$5:$C$146,2)</f>
        <v>#N/A</v>
      </c>
      <c r="H1433" s="58">
        <v>43616</v>
      </c>
      <c r="I1433" s="17">
        <f t="shared" si="99"/>
        <v>22</v>
      </c>
      <c r="J1433" s="45" t="s">
        <v>260</v>
      </c>
      <c r="K1433" s="83"/>
      <c r="M1433" s="186" t="s">
        <v>261</v>
      </c>
      <c r="N1433" s="48"/>
      <c r="O1433" s="45" t="s">
        <v>1293</v>
      </c>
      <c r="P1433" s="45" t="s">
        <v>357</v>
      </c>
      <c r="Q1433" s="1" t="s">
        <v>130</v>
      </c>
      <c r="R1433" s="137" t="s">
        <v>131</v>
      </c>
    </row>
    <row r="1434" spans="1:18">
      <c r="A1434" s="17">
        <v>66</v>
      </c>
      <c r="C1434" s="17">
        <f t="shared" si="98"/>
        <v>0</v>
      </c>
      <c r="D1434" s="14" t="e">
        <f>+VLOOKUP(C1434,EstructuraCostos!$A$5:$B$146,2)</f>
        <v>#N/A</v>
      </c>
      <c r="E1434" s="21">
        <f t="shared" si="97"/>
        <v>0</v>
      </c>
      <c r="F1434" s="17" t="e">
        <f>+IF(C1434&gt;2,VLOOKUP(C1434,EstructuraCostos!$A$65:$B$170,2),VLOOKUP(E1434,EstructuraCostos!$A$5:$B$60,2))</f>
        <v>#N/A</v>
      </c>
      <c r="G1434" s="17" t="e">
        <f>+VLOOKUP(B1434,EstructuraCostos!$B$5:$C$146,2)</f>
        <v>#N/A</v>
      </c>
      <c r="H1434" s="58">
        <v>43616</v>
      </c>
      <c r="I1434" s="17">
        <f t="shared" si="99"/>
        <v>22</v>
      </c>
      <c r="J1434" s="45" t="s">
        <v>260</v>
      </c>
      <c r="M1434" s="186" t="s">
        <v>261</v>
      </c>
      <c r="N1434" s="48"/>
      <c r="O1434" s="45" t="s">
        <v>714</v>
      </c>
      <c r="P1434" s="45" t="s">
        <v>1326</v>
      </c>
      <c r="Q1434" s="1" t="s">
        <v>132</v>
      </c>
      <c r="R1434" s="137" t="s">
        <v>702</v>
      </c>
    </row>
    <row r="1435" spans="1:18">
      <c r="A1435" s="17">
        <v>67</v>
      </c>
      <c r="C1435" s="17">
        <f t="shared" si="98"/>
        <v>0</v>
      </c>
      <c r="D1435" s="14" t="e">
        <f>+VLOOKUP(C1435,EstructuraCostos!$A$5:$B$146,2)</f>
        <v>#N/A</v>
      </c>
      <c r="E1435" s="21">
        <f t="shared" si="97"/>
        <v>0</v>
      </c>
      <c r="F1435" s="17" t="e">
        <f>+IF(C1435&gt;2,VLOOKUP(C1435,EstructuraCostos!$A$65:$B$170,2),VLOOKUP(E1435,EstructuraCostos!$A$5:$B$60,2))</f>
        <v>#N/A</v>
      </c>
      <c r="G1435" s="17" t="e">
        <f>+VLOOKUP(B1435,EstructuraCostos!$B$5:$C$146,2)</f>
        <v>#N/A</v>
      </c>
      <c r="H1435" s="58">
        <v>43616</v>
      </c>
      <c r="I1435" s="17">
        <f t="shared" si="99"/>
        <v>22</v>
      </c>
      <c r="J1435" s="45" t="s">
        <v>260</v>
      </c>
      <c r="M1435" s="186" t="s">
        <v>261</v>
      </c>
      <c r="N1435" s="48"/>
      <c r="O1435" s="45" t="s">
        <v>1322</v>
      </c>
      <c r="P1435" s="45" t="s">
        <v>1301</v>
      </c>
      <c r="Q1435" s="1" t="s">
        <v>130</v>
      </c>
      <c r="R1435" s="137" t="s">
        <v>1302</v>
      </c>
    </row>
    <row r="1436" spans="1:18">
      <c r="A1436" s="17">
        <v>68</v>
      </c>
      <c r="B1436" s="135">
        <v>10101</v>
      </c>
      <c r="C1436" s="17">
        <f t="shared" si="98"/>
        <v>1</v>
      </c>
      <c r="D1436" s="14" t="str">
        <f>+VLOOKUP(C1436,EstructuraCostos!$A$5:$B$146,2)</f>
        <v>Levante_y_Ceba</v>
      </c>
      <c r="E1436" s="21">
        <f t="shared" si="97"/>
        <v>10100</v>
      </c>
      <c r="F1436" s="17" t="str">
        <f>+IF(C1436&gt;2,VLOOKUP(C1436,EstructuraCostos!$A$65:$B$170,2),VLOOKUP(E1436,EstructuraCostos!$A$5:$B$60,2))</f>
        <v>Manejo_de_Suelos_y_ Praderas1</v>
      </c>
      <c r="G1436" s="17" t="str">
        <f>+VLOOKUP(B1436,EstructuraCostos!$B$5:$C$146,2)</f>
        <v>Fumigacion Matamalezas</v>
      </c>
      <c r="H1436" s="58">
        <v>43617</v>
      </c>
      <c r="I1436" s="17">
        <f t="shared" si="99"/>
        <v>22</v>
      </c>
      <c r="J1436" s="84" t="s">
        <v>241</v>
      </c>
      <c r="K1436" s="143">
        <v>4736932</v>
      </c>
      <c r="L1436" s="52">
        <v>1</v>
      </c>
      <c r="M1436" s="46">
        <v>34000</v>
      </c>
      <c r="N1436" s="48">
        <f t="shared" si="100"/>
        <v>34000</v>
      </c>
      <c r="O1436" s="45" t="s">
        <v>129</v>
      </c>
      <c r="P1436" s="45" t="s">
        <v>357</v>
      </c>
      <c r="Q1436" s="1" t="s">
        <v>130</v>
      </c>
      <c r="R1436" s="137" t="s">
        <v>131</v>
      </c>
    </row>
    <row r="1437" spans="1:18">
      <c r="A1437" s="17">
        <v>69</v>
      </c>
      <c r="B1437" s="135">
        <v>10104</v>
      </c>
      <c r="C1437" s="17">
        <f t="shared" si="98"/>
        <v>1</v>
      </c>
      <c r="D1437" s="14" t="str">
        <f>+VLOOKUP(C1437,EstructuraCostos!$A$5:$B$146,2)</f>
        <v>Levante_y_Ceba</v>
      </c>
      <c r="E1437" s="21">
        <f t="shared" si="97"/>
        <v>10100</v>
      </c>
      <c r="F1437" s="17" t="str">
        <f>+IF(C1437&gt;2,VLOOKUP(C1437,EstructuraCostos!$A$65:$B$170,2),VLOOKUP(E1437,EstructuraCostos!$A$5:$B$60,2))</f>
        <v>Manejo_de_Suelos_y_ Praderas1</v>
      </c>
      <c r="G1437" s="17" t="str">
        <f>+VLOOKUP(B1437,EstructuraCostos!$B$5:$C$146,2)</f>
        <v>Fumigacion Herbicida</v>
      </c>
      <c r="H1437" s="58">
        <v>43617</v>
      </c>
      <c r="I1437" s="17">
        <f t="shared" si="99"/>
        <v>22</v>
      </c>
      <c r="J1437" s="84" t="s">
        <v>242</v>
      </c>
      <c r="K1437" s="83">
        <v>4335739</v>
      </c>
      <c r="L1437" s="52">
        <v>1</v>
      </c>
      <c r="M1437" s="46">
        <v>34000</v>
      </c>
      <c r="N1437" s="48">
        <f t="shared" si="100"/>
        <v>34000</v>
      </c>
      <c r="O1437" s="45" t="s">
        <v>714</v>
      </c>
      <c r="P1437" s="45" t="s">
        <v>1326</v>
      </c>
      <c r="Q1437" s="1" t="s">
        <v>132</v>
      </c>
      <c r="R1437" s="137" t="s">
        <v>702</v>
      </c>
    </row>
    <row r="1438" spans="1:18">
      <c r="A1438" s="17">
        <v>70</v>
      </c>
      <c r="B1438" s="135">
        <v>10501</v>
      </c>
      <c r="C1438" s="17">
        <f t="shared" si="98"/>
        <v>1</v>
      </c>
      <c r="D1438" s="14" t="str">
        <f>+VLOOKUP(C1438,EstructuraCostos!$A$5:$B$146,2)</f>
        <v>Levante_y_Ceba</v>
      </c>
      <c r="E1438" s="21">
        <f t="shared" si="97"/>
        <v>10500</v>
      </c>
      <c r="F1438" s="17" t="str">
        <f>+IF(C1438&gt;2,VLOOKUP(C1438,EstructuraCostos!$A$65:$B$170,2),VLOOKUP(E1438,EstructuraCostos!$A$5:$B$60,2))</f>
        <v>Movimiento_de_Ganado1</v>
      </c>
      <c r="G1438" s="17" t="str">
        <f>+VLOOKUP(B1438,EstructuraCostos!$B$5:$C$146,2)</f>
        <v>Manejo de Ganados</v>
      </c>
      <c r="H1438" s="58">
        <v>43617</v>
      </c>
      <c r="I1438" s="17">
        <f t="shared" si="99"/>
        <v>22</v>
      </c>
      <c r="J1438" s="45" t="s">
        <v>245</v>
      </c>
      <c r="K1438" s="51">
        <v>1023702269</v>
      </c>
      <c r="L1438" s="52">
        <v>1</v>
      </c>
      <c r="M1438" s="46">
        <v>38000</v>
      </c>
      <c r="N1438" s="48">
        <f t="shared" si="100"/>
        <v>38000</v>
      </c>
      <c r="O1438" s="45" t="s">
        <v>126</v>
      </c>
      <c r="P1438" s="45" t="s">
        <v>128</v>
      </c>
    </row>
    <row r="1439" spans="1:18">
      <c r="A1439" s="17">
        <v>71</v>
      </c>
      <c r="B1439" s="135">
        <v>10501</v>
      </c>
      <c r="C1439" s="17">
        <f t="shared" si="98"/>
        <v>1</v>
      </c>
      <c r="D1439" s="14" t="str">
        <f>+VLOOKUP(C1439,EstructuraCostos!$A$5:$B$146,2)</f>
        <v>Levante_y_Ceba</v>
      </c>
      <c r="E1439" s="21">
        <f t="shared" si="97"/>
        <v>10500</v>
      </c>
      <c r="F1439" s="17" t="str">
        <f>+IF(C1439&gt;2,VLOOKUP(C1439,EstructuraCostos!$A$65:$B$170,2),VLOOKUP(E1439,EstructuraCostos!$A$5:$B$60,2))</f>
        <v>Movimiento_de_Ganado1</v>
      </c>
      <c r="G1439" s="17" t="str">
        <f>+VLOOKUP(B1439,EstructuraCostos!$B$5:$C$146,2)</f>
        <v>Manejo de Ganados</v>
      </c>
      <c r="H1439" s="58">
        <v>43617</v>
      </c>
      <c r="I1439" s="17">
        <f t="shared" si="99"/>
        <v>22</v>
      </c>
      <c r="J1439" s="45" t="s">
        <v>417</v>
      </c>
      <c r="K1439" s="143">
        <v>1097720182</v>
      </c>
      <c r="L1439" s="52">
        <v>1</v>
      </c>
      <c r="M1439" s="46">
        <v>38000</v>
      </c>
      <c r="N1439" s="48">
        <f t="shared" si="100"/>
        <v>38000</v>
      </c>
      <c r="O1439" s="45" t="s">
        <v>125</v>
      </c>
      <c r="P1439" s="45" t="s">
        <v>128</v>
      </c>
    </row>
    <row r="1440" spans="1:18">
      <c r="A1440" s="17">
        <v>72</v>
      </c>
      <c r="B1440" s="135">
        <v>10502</v>
      </c>
      <c r="C1440" s="17">
        <f t="shared" si="98"/>
        <v>1</v>
      </c>
      <c r="D1440" s="14" t="str">
        <f>+VLOOKUP(C1440,EstructuraCostos!$A$5:$B$146,2)</f>
        <v>Levante_y_Ceba</v>
      </c>
      <c r="E1440" s="21">
        <f t="shared" si="97"/>
        <v>10500</v>
      </c>
      <c r="F1440" s="17" t="str">
        <f>+IF(C1440&gt;2,VLOOKUP(C1440,EstructuraCostos!$A$65:$B$170,2),VLOOKUP(E1440,EstructuraCostos!$A$5:$B$60,2))</f>
        <v>Movimiento_de_Ganado1</v>
      </c>
      <c r="G1440" s="17" t="str">
        <f>+VLOOKUP(B1440,EstructuraCostos!$B$5:$C$146,2)</f>
        <v>Repartida pollinaza</v>
      </c>
      <c r="H1440" s="58">
        <v>43617</v>
      </c>
      <c r="I1440" s="17">
        <f t="shared" si="99"/>
        <v>22</v>
      </c>
      <c r="J1440" s="45" t="s">
        <v>749</v>
      </c>
      <c r="K1440" s="294">
        <v>1097726367</v>
      </c>
      <c r="L1440" s="52">
        <v>1</v>
      </c>
      <c r="M1440" s="46">
        <v>34000</v>
      </c>
      <c r="N1440" s="48">
        <f t="shared" si="100"/>
        <v>34000</v>
      </c>
      <c r="O1440" s="45" t="s">
        <v>688</v>
      </c>
      <c r="P1440" s="45" t="s">
        <v>137</v>
      </c>
    </row>
    <row r="1441" spans="1:18">
      <c r="A1441" s="17">
        <v>73</v>
      </c>
      <c r="B1441" s="135">
        <v>50103</v>
      </c>
      <c r="C1441" s="17">
        <f t="shared" si="98"/>
        <v>5</v>
      </c>
      <c r="D1441" s="14" t="str">
        <f>+VLOOKUP(C1441,EstructuraCostos!$A$5:$B$146,2)</f>
        <v>Generales</v>
      </c>
      <c r="E1441" s="21">
        <f t="shared" si="97"/>
        <v>50103</v>
      </c>
      <c r="F1441" s="17" t="str">
        <f>+IF(C1441&gt;2,VLOOKUP(C1441,EstructuraCostos!$A$65:$B$170,2),VLOOKUP(E1441,EstructuraCostos!$A$5:$B$60,2))</f>
        <v>Generales</v>
      </c>
      <c r="G1441" s="17" t="str">
        <f>+VLOOKUP(B1441,EstructuraCostos!$B$5:$C$146,2)</f>
        <v xml:space="preserve">Mantenimiento Cercos </v>
      </c>
      <c r="H1441" s="58">
        <v>43617</v>
      </c>
      <c r="I1441" s="17">
        <f t="shared" si="99"/>
        <v>22</v>
      </c>
      <c r="J1441" s="45" t="s">
        <v>791</v>
      </c>
      <c r="K1441" s="143">
        <v>78730185</v>
      </c>
      <c r="L1441" s="52">
        <v>1</v>
      </c>
      <c r="M1441" s="46">
        <v>34000</v>
      </c>
      <c r="N1441" s="48">
        <f t="shared" si="100"/>
        <v>34000</v>
      </c>
      <c r="O1441" s="45" t="s">
        <v>138</v>
      </c>
      <c r="P1441" s="45" t="s">
        <v>584</v>
      </c>
    </row>
    <row r="1442" spans="1:18">
      <c r="A1442" s="17">
        <v>74</v>
      </c>
      <c r="B1442" s="135">
        <v>10104</v>
      </c>
      <c r="C1442" s="17">
        <f t="shared" si="98"/>
        <v>1</v>
      </c>
      <c r="D1442" s="14" t="str">
        <f>+VLOOKUP(C1442,EstructuraCostos!$A$5:$B$146,2)</f>
        <v>Levante_y_Ceba</v>
      </c>
      <c r="E1442" s="21">
        <f t="shared" si="97"/>
        <v>10100</v>
      </c>
      <c r="F1442" s="17" t="str">
        <f>+IF(C1442&gt;2,VLOOKUP(C1442,EstructuraCostos!$A$65:$B$170,2),VLOOKUP(E1442,EstructuraCostos!$A$5:$B$60,2))</f>
        <v>Manejo_de_Suelos_y_ Praderas1</v>
      </c>
      <c r="G1442" s="17" t="str">
        <f>+VLOOKUP(B1442,EstructuraCostos!$B$5:$C$146,2)</f>
        <v>Fumigacion Herbicida</v>
      </c>
      <c r="H1442" s="58">
        <v>43617</v>
      </c>
      <c r="I1442" s="17">
        <f t="shared" si="99"/>
        <v>22</v>
      </c>
      <c r="J1442" s="1" t="s">
        <v>1064</v>
      </c>
      <c r="K1442" s="143">
        <v>1003290526</v>
      </c>
      <c r="L1442" s="52">
        <v>1</v>
      </c>
      <c r="M1442" s="46">
        <v>34000</v>
      </c>
      <c r="N1442" s="48">
        <f t="shared" si="100"/>
        <v>34000</v>
      </c>
      <c r="O1442" s="45" t="s">
        <v>714</v>
      </c>
      <c r="P1442" s="45" t="s">
        <v>1326</v>
      </c>
      <c r="Q1442" s="1" t="s">
        <v>132</v>
      </c>
      <c r="R1442" s="137" t="s">
        <v>702</v>
      </c>
    </row>
    <row r="1443" spans="1:18">
      <c r="A1443" s="17">
        <v>75</v>
      </c>
      <c r="B1443" s="135">
        <v>90101</v>
      </c>
      <c r="C1443" s="17">
        <f t="shared" si="98"/>
        <v>9</v>
      </c>
      <c r="D1443" s="14" t="str">
        <f>+VLOOKUP(C1443,EstructuraCostos!$A$5:$B$146,2)</f>
        <v>Hacienda</v>
      </c>
      <c r="E1443" s="21">
        <f t="shared" si="97"/>
        <v>90101</v>
      </c>
      <c r="F1443" s="17" t="str">
        <f>+IF(C1443&gt;2,VLOOKUP(C1443,EstructuraCostos!$A$65:$B$170,2),VLOOKUP(E1443,EstructuraCostos!$A$5:$B$60,2))</f>
        <v>Hacienda</v>
      </c>
      <c r="G1443" s="17" t="str">
        <f>+VLOOKUP(B1443,EstructuraCostos!$B$5:$C$146,2)</f>
        <v>Salarios</v>
      </c>
      <c r="H1443" s="58">
        <v>43617</v>
      </c>
      <c r="I1443" s="17">
        <f t="shared" si="99"/>
        <v>22</v>
      </c>
      <c r="J1443" s="45" t="s">
        <v>1205</v>
      </c>
      <c r="K1443" s="51">
        <v>25022682</v>
      </c>
      <c r="L1443" s="52">
        <v>1</v>
      </c>
      <c r="M1443" s="186">
        <v>48000</v>
      </c>
      <c r="N1443" s="48">
        <f t="shared" si="100"/>
        <v>48000</v>
      </c>
      <c r="O1443" s="45" t="s">
        <v>153</v>
      </c>
      <c r="P1443" s="45" t="s">
        <v>147</v>
      </c>
    </row>
    <row r="1444" spans="1:18">
      <c r="A1444" s="17">
        <v>76</v>
      </c>
      <c r="B1444" s="135">
        <v>10105</v>
      </c>
      <c r="C1444" s="17">
        <f t="shared" si="98"/>
        <v>1</v>
      </c>
      <c r="D1444" s="14" t="str">
        <f>+VLOOKUP(C1444,EstructuraCostos!$A$5:$B$146,2)</f>
        <v>Levante_y_Ceba</v>
      </c>
      <c r="E1444" s="21">
        <f t="shared" si="97"/>
        <v>10110</v>
      </c>
      <c r="F1444" s="17" t="str">
        <f>+IF(C1444&gt;2,VLOOKUP(C1444,EstructuraCostos!$A$65:$B$170,2),VLOOKUP(E1444,EstructuraCostos!$A$5:$B$60,2))</f>
        <v>Manejo_de_Suelos_y_ Praderas1</v>
      </c>
      <c r="G1444" s="17" t="str">
        <f>+VLOOKUP(B1444,EstructuraCostos!$B$5:$C$146,2)</f>
        <v>Guadañada</v>
      </c>
      <c r="H1444" s="58">
        <v>43617</v>
      </c>
      <c r="I1444" s="17">
        <f t="shared" si="99"/>
        <v>22</v>
      </c>
      <c r="J1444" s="45" t="s">
        <v>1249</v>
      </c>
      <c r="K1444" s="51">
        <v>1115742069</v>
      </c>
      <c r="L1444" s="52">
        <v>1</v>
      </c>
      <c r="M1444" s="186">
        <v>34000</v>
      </c>
      <c r="N1444" s="48">
        <f t="shared" si="100"/>
        <v>34000</v>
      </c>
      <c r="O1444" s="45" t="s">
        <v>1296</v>
      </c>
      <c r="P1444" s="45" t="s">
        <v>127</v>
      </c>
    </row>
    <row r="1445" spans="1:18">
      <c r="A1445" s="17">
        <v>77</v>
      </c>
      <c r="C1445" s="17">
        <f t="shared" si="98"/>
        <v>0</v>
      </c>
      <c r="D1445" s="14" t="e">
        <f>+VLOOKUP(C1445,EstructuraCostos!$A$5:$B$146,2)</f>
        <v>#N/A</v>
      </c>
      <c r="E1445" s="21">
        <f t="shared" si="97"/>
        <v>0</v>
      </c>
      <c r="F1445" s="17" t="e">
        <f>+IF(C1445&gt;2,VLOOKUP(C1445,EstructuraCostos!$A$65:$B$170,2),VLOOKUP(E1445,EstructuraCostos!$A$5:$B$60,2))</f>
        <v>#N/A</v>
      </c>
      <c r="G1445" s="17" t="e">
        <f>+VLOOKUP(B1445,EstructuraCostos!$B$5:$C$146,2)</f>
        <v>#N/A</v>
      </c>
      <c r="H1445" s="58">
        <v>43617</v>
      </c>
      <c r="I1445" s="17">
        <f t="shared" si="99"/>
        <v>22</v>
      </c>
      <c r="J1445" s="45" t="s">
        <v>289</v>
      </c>
      <c r="L1445" s="52">
        <v>15</v>
      </c>
      <c r="M1445" s="186" t="s">
        <v>124</v>
      </c>
      <c r="N1445" s="48"/>
      <c r="P1445" s="45" t="s">
        <v>227</v>
      </c>
    </row>
    <row r="1446" spans="1:18">
      <c r="A1446" s="17">
        <v>78</v>
      </c>
      <c r="C1446" s="17">
        <f t="shared" si="98"/>
        <v>0</v>
      </c>
      <c r="D1446" s="14" t="e">
        <f>+VLOOKUP(C1446,EstructuraCostos!$A$5:$B$146,2)</f>
        <v>#N/A</v>
      </c>
      <c r="E1446" s="21">
        <f t="shared" si="97"/>
        <v>0</v>
      </c>
      <c r="F1446" s="17" t="e">
        <f>+IF(C1446&gt;2,VLOOKUP(C1446,EstructuraCostos!$A$65:$B$170,2),VLOOKUP(E1446,EstructuraCostos!$A$5:$B$60,2))</f>
        <v>#N/A</v>
      </c>
      <c r="G1446" s="17" t="e">
        <f>+VLOOKUP(B1446,EstructuraCostos!$B$5:$C$146,2)</f>
        <v>#N/A</v>
      </c>
      <c r="H1446" s="58">
        <v>43617</v>
      </c>
      <c r="I1446" s="17">
        <f t="shared" si="99"/>
        <v>22</v>
      </c>
      <c r="J1446" s="45" t="s">
        <v>260</v>
      </c>
      <c r="K1446" s="83"/>
      <c r="M1446" s="186" t="s">
        <v>261</v>
      </c>
      <c r="N1446" s="48"/>
      <c r="O1446" s="45" t="s">
        <v>1293</v>
      </c>
      <c r="P1446" s="45" t="s">
        <v>357</v>
      </c>
      <c r="Q1446" s="1" t="s">
        <v>130</v>
      </c>
      <c r="R1446" s="137" t="s">
        <v>131</v>
      </c>
    </row>
    <row r="1447" spans="1:18">
      <c r="A1447" s="17">
        <v>79</v>
      </c>
      <c r="C1447" s="17">
        <f t="shared" si="98"/>
        <v>0</v>
      </c>
      <c r="D1447" s="14" t="e">
        <f>+VLOOKUP(C1447,EstructuraCostos!$A$5:$B$146,2)</f>
        <v>#N/A</v>
      </c>
      <c r="E1447" s="21">
        <f t="shared" si="97"/>
        <v>0</v>
      </c>
      <c r="F1447" s="17" t="e">
        <f>+IF(C1447&gt;2,VLOOKUP(C1447,EstructuraCostos!$A$65:$B$170,2),VLOOKUP(E1447,EstructuraCostos!$A$5:$B$60,2))</f>
        <v>#N/A</v>
      </c>
      <c r="G1447" s="17" t="e">
        <f>+VLOOKUP(B1447,EstructuraCostos!$B$5:$C$146,2)</f>
        <v>#N/A</v>
      </c>
      <c r="H1447" s="58">
        <v>43617</v>
      </c>
      <c r="I1447" s="17">
        <f t="shared" si="99"/>
        <v>22</v>
      </c>
      <c r="J1447" s="45" t="s">
        <v>260</v>
      </c>
      <c r="M1447" s="186" t="s">
        <v>261</v>
      </c>
      <c r="N1447" s="48"/>
      <c r="O1447" s="45" t="s">
        <v>714</v>
      </c>
      <c r="P1447" s="45" t="s">
        <v>1326</v>
      </c>
      <c r="Q1447" s="1" t="s">
        <v>132</v>
      </c>
      <c r="R1447" s="137" t="s">
        <v>702</v>
      </c>
    </row>
    <row r="1448" spans="1:18">
      <c r="A1448" s="17">
        <v>80</v>
      </c>
      <c r="B1448" s="135">
        <v>10501</v>
      </c>
      <c r="C1448" s="17">
        <f t="shared" si="98"/>
        <v>1</v>
      </c>
      <c r="D1448" s="14" t="str">
        <f>+VLOOKUP(C1448,EstructuraCostos!$A$5:$B$146,2)</f>
        <v>Levante_y_Ceba</v>
      </c>
      <c r="E1448" s="21">
        <f t="shared" si="97"/>
        <v>10500</v>
      </c>
      <c r="F1448" s="17" t="str">
        <f>+IF(C1448&gt;2,VLOOKUP(C1448,EstructuraCostos!$A$65:$B$170,2),VLOOKUP(E1448,EstructuraCostos!$A$5:$B$60,2))</f>
        <v>Movimiento_de_Ganado1</v>
      </c>
      <c r="G1448" s="17" t="str">
        <f>+VLOOKUP(B1448,EstructuraCostos!$B$5:$C$146,2)</f>
        <v>Manejo de Ganados</v>
      </c>
      <c r="H1448" s="58">
        <v>43618</v>
      </c>
      <c r="I1448" s="17">
        <f t="shared" si="99"/>
        <v>22</v>
      </c>
      <c r="J1448" s="45" t="s">
        <v>749</v>
      </c>
      <c r="K1448" s="294">
        <v>1097726367</v>
      </c>
      <c r="L1448" s="52">
        <v>0.5</v>
      </c>
      <c r="M1448" s="186">
        <v>36000</v>
      </c>
      <c r="N1448" s="48">
        <f t="shared" si="100"/>
        <v>18000</v>
      </c>
      <c r="O1448" s="45" t="s">
        <v>125</v>
      </c>
      <c r="P1448" s="45" t="s">
        <v>128</v>
      </c>
    </row>
    <row r="1449" spans="1:18">
      <c r="A1449" s="17">
        <v>81</v>
      </c>
      <c r="C1449" s="17"/>
      <c r="F1449" s="17"/>
      <c r="G1449" s="17"/>
      <c r="H1449" s="58">
        <v>43618</v>
      </c>
      <c r="I1449" s="17">
        <f>+WEEKNUM(H1449,2)</f>
        <v>22</v>
      </c>
      <c r="J1449" s="45" t="s">
        <v>289</v>
      </c>
      <c r="K1449" s="294"/>
      <c r="N1449" s="48"/>
      <c r="P1449" s="45" t="s">
        <v>768</v>
      </c>
    </row>
    <row r="1450" spans="1:18">
      <c r="A1450" s="17">
        <v>1</v>
      </c>
      <c r="B1450" s="135">
        <v>10101</v>
      </c>
      <c r="C1450" s="17">
        <f t="shared" si="98"/>
        <v>1</v>
      </c>
      <c r="D1450" s="14" t="str">
        <f>+VLOOKUP(C1450,EstructuraCostos!$A$5:$B$146,2)</f>
        <v>Levante_y_Ceba</v>
      </c>
      <c r="E1450" s="21">
        <f t="shared" si="97"/>
        <v>10100</v>
      </c>
      <c r="F1450" s="17" t="str">
        <f>+IF(C1450&gt;2,VLOOKUP(C1450,EstructuraCostos!$A$65:$B$170,2),VLOOKUP(E1450,EstructuraCostos!$A$5:$B$60,2))</f>
        <v>Manejo_de_Suelos_y_ Praderas1</v>
      </c>
      <c r="G1450" s="17" t="str">
        <f>+VLOOKUP(B1450,EstructuraCostos!$B$5:$C$146,2)</f>
        <v>Fumigacion Matamalezas</v>
      </c>
      <c r="H1450" s="58">
        <v>43619</v>
      </c>
      <c r="I1450" s="17">
        <f t="shared" si="99"/>
        <v>23</v>
      </c>
      <c r="J1450" s="84" t="s">
        <v>241</v>
      </c>
      <c r="K1450" s="143">
        <v>4736932</v>
      </c>
      <c r="L1450" s="52">
        <v>1</v>
      </c>
      <c r="M1450" s="46">
        <v>34000</v>
      </c>
      <c r="N1450" s="48">
        <f t="shared" si="100"/>
        <v>34000</v>
      </c>
      <c r="O1450" s="45" t="s">
        <v>129</v>
      </c>
      <c r="P1450" s="45" t="s">
        <v>1327</v>
      </c>
      <c r="Q1450" s="1" t="s">
        <v>130</v>
      </c>
      <c r="R1450" s="137" t="s">
        <v>131</v>
      </c>
    </row>
    <row r="1451" spans="1:18">
      <c r="A1451" s="17">
        <v>2</v>
      </c>
      <c r="B1451" s="135">
        <v>10104</v>
      </c>
      <c r="C1451" s="17">
        <f t="shared" si="98"/>
        <v>1</v>
      </c>
      <c r="D1451" s="14" t="str">
        <f>+VLOOKUP(C1451,EstructuraCostos!$A$5:$B$146,2)</f>
        <v>Levante_y_Ceba</v>
      </c>
      <c r="E1451" s="21">
        <f t="shared" si="97"/>
        <v>10100</v>
      </c>
      <c r="F1451" s="17" t="str">
        <f>+IF(C1451&gt;2,VLOOKUP(C1451,EstructuraCostos!$A$65:$B$170,2),VLOOKUP(E1451,EstructuraCostos!$A$5:$B$60,2))</f>
        <v>Manejo_de_Suelos_y_ Praderas1</v>
      </c>
      <c r="G1451" s="17" t="str">
        <f>+VLOOKUP(B1451,EstructuraCostos!$B$5:$C$146,2)</f>
        <v>Fumigacion Herbicida</v>
      </c>
      <c r="H1451" s="58">
        <v>43619</v>
      </c>
      <c r="I1451" s="17">
        <f t="shared" si="99"/>
        <v>23</v>
      </c>
      <c r="J1451" s="84" t="s">
        <v>242</v>
      </c>
      <c r="K1451" s="83">
        <v>4335739</v>
      </c>
      <c r="L1451" s="52">
        <v>1</v>
      </c>
      <c r="M1451" s="46">
        <v>34000</v>
      </c>
      <c r="N1451" s="48">
        <f t="shared" si="100"/>
        <v>34000</v>
      </c>
      <c r="O1451" s="45" t="s">
        <v>714</v>
      </c>
      <c r="P1451" s="45" t="s">
        <v>1326</v>
      </c>
      <c r="Q1451" s="1" t="s">
        <v>132</v>
      </c>
      <c r="R1451" s="137" t="s">
        <v>702</v>
      </c>
    </row>
    <row r="1452" spans="1:18">
      <c r="A1452" s="17">
        <v>3</v>
      </c>
      <c r="B1452" s="135">
        <v>10501</v>
      </c>
      <c r="C1452" s="17">
        <f t="shared" si="98"/>
        <v>1</v>
      </c>
      <c r="D1452" s="14" t="str">
        <f>+VLOOKUP(C1452,EstructuraCostos!$A$5:$B$146,2)</f>
        <v>Levante_y_Ceba</v>
      </c>
      <c r="E1452" s="21">
        <f t="shared" si="97"/>
        <v>10500</v>
      </c>
      <c r="F1452" s="17" t="str">
        <f>+IF(C1452&gt;2,VLOOKUP(C1452,EstructuraCostos!$A$65:$B$170,2),VLOOKUP(E1452,EstructuraCostos!$A$5:$B$60,2))</f>
        <v>Movimiento_de_Ganado1</v>
      </c>
      <c r="G1452" s="17" t="str">
        <f>+VLOOKUP(B1452,EstructuraCostos!$B$5:$C$146,2)</f>
        <v>Manejo de Ganados</v>
      </c>
      <c r="H1452" s="58">
        <v>43619</v>
      </c>
      <c r="I1452" s="17">
        <f t="shared" si="99"/>
        <v>23</v>
      </c>
      <c r="J1452" s="45" t="s">
        <v>245</v>
      </c>
      <c r="K1452" s="51">
        <v>1023702269</v>
      </c>
      <c r="L1452" s="52">
        <v>1</v>
      </c>
      <c r="M1452" s="46">
        <v>38000</v>
      </c>
      <c r="N1452" s="48">
        <f t="shared" si="100"/>
        <v>38000</v>
      </c>
      <c r="O1452" s="45" t="s">
        <v>126</v>
      </c>
      <c r="P1452" s="45" t="s">
        <v>128</v>
      </c>
    </row>
    <row r="1453" spans="1:18">
      <c r="A1453" s="17">
        <v>4</v>
      </c>
      <c r="B1453" s="135">
        <v>10501</v>
      </c>
      <c r="C1453" s="17">
        <f t="shared" si="98"/>
        <v>1</v>
      </c>
      <c r="D1453" s="14" t="str">
        <f>+VLOOKUP(C1453,EstructuraCostos!$A$5:$B$146,2)</f>
        <v>Levante_y_Ceba</v>
      </c>
      <c r="E1453" s="21">
        <f t="shared" si="97"/>
        <v>10500</v>
      </c>
      <c r="F1453" s="17" t="str">
        <f>+IF(C1453&gt;2,VLOOKUP(C1453,EstructuraCostos!$A$65:$B$170,2),VLOOKUP(E1453,EstructuraCostos!$A$5:$B$60,2))</f>
        <v>Movimiento_de_Ganado1</v>
      </c>
      <c r="G1453" s="17" t="str">
        <f>+VLOOKUP(B1453,EstructuraCostos!$B$5:$C$146,2)</f>
        <v>Manejo de Ganados</v>
      </c>
      <c r="H1453" s="58">
        <v>43619</v>
      </c>
      <c r="I1453" s="17">
        <f t="shared" si="99"/>
        <v>23</v>
      </c>
      <c r="J1453" s="45" t="s">
        <v>417</v>
      </c>
      <c r="K1453" s="143">
        <v>1097720182</v>
      </c>
      <c r="L1453" s="52">
        <v>1</v>
      </c>
      <c r="M1453" s="46">
        <v>38000</v>
      </c>
      <c r="N1453" s="48">
        <f t="shared" si="100"/>
        <v>38000</v>
      </c>
      <c r="O1453" s="45" t="s">
        <v>125</v>
      </c>
      <c r="P1453" s="45" t="s">
        <v>128</v>
      </c>
    </row>
    <row r="1454" spans="1:18">
      <c r="A1454" s="17">
        <v>5</v>
      </c>
      <c r="B1454" s="135">
        <v>50103</v>
      </c>
      <c r="C1454" s="17">
        <f t="shared" si="98"/>
        <v>5</v>
      </c>
      <c r="D1454" s="14" t="str">
        <f>+VLOOKUP(C1454,EstructuraCostos!$A$5:$B$146,2)</f>
        <v>Generales</v>
      </c>
      <c r="E1454" s="21">
        <f t="shared" si="97"/>
        <v>50103</v>
      </c>
      <c r="F1454" s="17" t="str">
        <f>+IF(C1454&gt;2,VLOOKUP(C1454,EstructuraCostos!$A$65:$B$170,2),VLOOKUP(E1454,EstructuraCostos!$A$5:$B$60,2))</f>
        <v>Generales</v>
      </c>
      <c r="G1454" s="17" t="str">
        <f>+VLOOKUP(B1454,EstructuraCostos!$B$5:$C$146,2)</f>
        <v xml:space="preserve">Mantenimiento Cercos </v>
      </c>
      <c r="H1454" s="58">
        <v>43619</v>
      </c>
      <c r="I1454" s="17">
        <f t="shared" si="99"/>
        <v>23</v>
      </c>
      <c r="J1454" s="45" t="s">
        <v>791</v>
      </c>
      <c r="K1454" s="143">
        <v>78730185</v>
      </c>
      <c r="L1454" s="52">
        <v>1</v>
      </c>
      <c r="M1454" s="46">
        <v>34000</v>
      </c>
      <c r="N1454" s="48">
        <f t="shared" si="100"/>
        <v>34000</v>
      </c>
      <c r="O1454" s="45" t="s">
        <v>138</v>
      </c>
      <c r="P1454" s="45" t="s">
        <v>584</v>
      </c>
    </row>
    <row r="1455" spans="1:18">
      <c r="A1455" s="17">
        <v>6</v>
      </c>
      <c r="B1455" s="135">
        <v>90101</v>
      </c>
      <c r="C1455" s="17">
        <f t="shared" si="98"/>
        <v>9</v>
      </c>
      <c r="D1455" s="14" t="str">
        <f>+VLOOKUP(C1455,EstructuraCostos!$A$5:$B$146,2)</f>
        <v>Hacienda</v>
      </c>
      <c r="E1455" s="21">
        <f t="shared" si="97"/>
        <v>90101</v>
      </c>
      <c r="F1455" s="17" t="str">
        <f>+IF(C1455&gt;2,VLOOKUP(C1455,EstructuraCostos!$A$65:$B$170,2),VLOOKUP(E1455,EstructuraCostos!$A$5:$B$60,2))</f>
        <v>Hacienda</v>
      </c>
      <c r="G1455" s="17" t="str">
        <f>+VLOOKUP(B1455,EstructuraCostos!$B$5:$C$146,2)</f>
        <v>Salarios</v>
      </c>
      <c r="H1455" s="58">
        <v>43619</v>
      </c>
      <c r="I1455" s="17">
        <f t="shared" si="99"/>
        <v>23</v>
      </c>
      <c r="J1455" s="45" t="s">
        <v>1205</v>
      </c>
      <c r="K1455" s="51">
        <v>25022682</v>
      </c>
      <c r="L1455" s="52">
        <v>1</v>
      </c>
      <c r="M1455" s="186">
        <v>48000</v>
      </c>
      <c r="N1455" s="48">
        <f t="shared" si="100"/>
        <v>48000</v>
      </c>
      <c r="O1455" s="45" t="s">
        <v>153</v>
      </c>
      <c r="P1455" s="45" t="s">
        <v>147</v>
      </c>
    </row>
    <row r="1456" spans="1:18">
      <c r="A1456" s="17">
        <v>7</v>
      </c>
      <c r="B1456" s="135">
        <v>10105</v>
      </c>
      <c r="C1456" s="17">
        <f t="shared" si="98"/>
        <v>1</v>
      </c>
      <c r="D1456" s="14" t="str">
        <f>+VLOOKUP(C1456,EstructuraCostos!$A$5:$B$146,2)</f>
        <v>Levante_y_Ceba</v>
      </c>
      <c r="E1456" s="21">
        <f t="shared" si="97"/>
        <v>10110</v>
      </c>
      <c r="F1456" s="17" t="str">
        <f>+IF(C1456&gt;2,VLOOKUP(C1456,EstructuraCostos!$A$65:$B$170,2),VLOOKUP(E1456,EstructuraCostos!$A$5:$B$60,2))</f>
        <v>Manejo_de_Suelos_y_ Praderas1</v>
      </c>
      <c r="G1456" s="17" t="str">
        <f>+VLOOKUP(B1456,EstructuraCostos!$B$5:$C$146,2)</f>
        <v>Guadañada</v>
      </c>
      <c r="H1456" s="58">
        <v>43619</v>
      </c>
      <c r="I1456" s="17">
        <f t="shared" si="99"/>
        <v>23</v>
      </c>
      <c r="J1456" s="45" t="s">
        <v>1249</v>
      </c>
      <c r="K1456" s="51">
        <v>1115742069</v>
      </c>
      <c r="L1456" s="52">
        <v>1</v>
      </c>
      <c r="M1456" s="186">
        <v>34000</v>
      </c>
      <c r="N1456" s="48">
        <f t="shared" si="100"/>
        <v>34000</v>
      </c>
      <c r="O1456" s="45" t="s">
        <v>1296</v>
      </c>
      <c r="P1456" s="45" t="s">
        <v>731</v>
      </c>
    </row>
    <row r="1457" spans="1:18">
      <c r="A1457" s="17">
        <v>8</v>
      </c>
      <c r="C1457" s="17">
        <f t="shared" si="98"/>
        <v>0</v>
      </c>
      <c r="D1457" s="14" t="e">
        <f>+VLOOKUP(C1457,EstructuraCostos!$A$5:$B$146,2)</f>
        <v>#N/A</v>
      </c>
      <c r="E1457" s="21">
        <f t="shared" si="97"/>
        <v>0</v>
      </c>
      <c r="F1457" s="17" t="e">
        <f>+IF(C1457&gt;2,VLOOKUP(C1457,EstructuraCostos!$A$65:$B$170,2),VLOOKUP(E1457,EstructuraCostos!$A$5:$B$60,2))</f>
        <v>#N/A</v>
      </c>
      <c r="G1457" s="17" t="e">
        <f>+VLOOKUP(B1457,EstructuraCostos!$B$5:$C$146,2)</f>
        <v>#N/A</v>
      </c>
      <c r="H1457" s="58">
        <v>43619</v>
      </c>
      <c r="I1457" s="17">
        <f t="shared" si="99"/>
        <v>23</v>
      </c>
      <c r="J1457" s="45" t="s">
        <v>287</v>
      </c>
      <c r="L1457" s="52">
        <v>300</v>
      </c>
      <c r="M1457" s="186">
        <v>900</v>
      </c>
      <c r="N1457" s="48">
        <f t="shared" si="100"/>
        <v>270000</v>
      </c>
      <c r="O1457" s="45" t="s">
        <v>1234</v>
      </c>
      <c r="P1457" s="45" t="s">
        <v>1173</v>
      </c>
    </row>
    <row r="1458" spans="1:18">
      <c r="A1458" s="17">
        <v>9</v>
      </c>
      <c r="C1458" s="17">
        <f t="shared" si="98"/>
        <v>0</v>
      </c>
      <c r="D1458" s="14" t="e">
        <f>+VLOOKUP(C1458,EstructuraCostos!$A$5:$B$146,2)</f>
        <v>#N/A</v>
      </c>
      <c r="E1458" s="21">
        <f t="shared" si="97"/>
        <v>0</v>
      </c>
      <c r="F1458" s="17" t="e">
        <f>+IF(C1458&gt;2,VLOOKUP(C1458,EstructuraCostos!$A$65:$B$170,2),VLOOKUP(E1458,EstructuraCostos!$A$5:$B$60,2))</f>
        <v>#N/A</v>
      </c>
      <c r="G1458" s="17" t="e">
        <f>+VLOOKUP(B1458,EstructuraCostos!$B$5:$C$146,2)</f>
        <v>#N/A</v>
      </c>
      <c r="H1458" s="58">
        <v>43619</v>
      </c>
      <c r="I1458" s="17">
        <f t="shared" si="99"/>
        <v>23</v>
      </c>
      <c r="J1458" s="45" t="s">
        <v>260</v>
      </c>
      <c r="K1458" s="83"/>
      <c r="M1458" s="186" t="s">
        <v>261</v>
      </c>
      <c r="N1458" s="48"/>
      <c r="O1458" s="45" t="s">
        <v>1293</v>
      </c>
      <c r="P1458" s="45" t="s">
        <v>1327</v>
      </c>
    </row>
    <row r="1459" spans="1:18">
      <c r="A1459" s="17">
        <v>10</v>
      </c>
      <c r="C1459" s="17">
        <f t="shared" si="98"/>
        <v>0</v>
      </c>
      <c r="D1459" s="14" t="e">
        <f>+VLOOKUP(C1459,EstructuraCostos!$A$5:$B$146,2)</f>
        <v>#N/A</v>
      </c>
      <c r="E1459" s="21">
        <f t="shared" si="97"/>
        <v>0</v>
      </c>
      <c r="F1459" s="17" t="e">
        <f>+IF(C1459&gt;2,VLOOKUP(C1459,EstructuraCostos!$A$65:$B$170,2),VLOOKUP(E1459,EstructuraCostos!$A$5:$B$60,2))</f>
        <v>#N/A</v>
      </c>
      <c r="G1459" s="17" t="e">
        <f>+VLOOKUP(B1459,EstructuraCostos!$B$5:$C$146,2)</f>
        <v>#N/A</v>
      </c>
      <c r="H1459" s="58">
        <v>43619</v>
      </c>
      <c r="I1459" s="17">
        <f t="shared" si="99"/>
        <v>23</v>
      </c>
      <c r="J1459" s="45" t="s">
        <v>260</v>
      </c>
      <c r="M1459" s="186" t="s">
        <v>261</v>
      </c>
      <c r="N1459" s="48"/>
      <c r="O1459" s="45" t="s">
        <v>714</v>
      </c>
      <c r="Q1459" s="1" t="s">
        <v>132</v>
      </c>
      <c r="R1459" s="137" t="s">
        <v>702</v>
      </c>
    </row>
    <row r="1460" spans="1:18">
      <c r="A1460" s="17">
        <v>12</v>
      </c>
      <c r="B1460" s="135">
        <v>50103</v>
      </c>
      <c r="C1460" s="17">
        <f t="shared" si="98"/>
        <v>5</v>
      </c>
      <c r="D1460" s="14" t="str">
        <f>+VLOOKUP(C1460,EstructuraCostos!$A$5:$B$146,2)</f>
        <v>Generales</v>
      </c>
      <c r="E1460" s="21">
        <f t="shared" si="97"/>
        <v>50103</v>
      </c>
      <c r="F1460" s="17" t="str">
        <f>+IF(C1460&gt;2,VLOOKUP(C1460,EstructuraCostos!$A$65:$B$170,2),VLOOKUP(E1460,EstructuraCostos!$A$5:$B$60,2))</f>
        <v>Generales</v>
      </c>
      <c r="G1460" s="17" t="str">
        <f>+VLOOKUP(B1460,EstructuraCostos!$B$5:$C$146,2)</f>
        <v xml:space="preserve">Mantenimiento Cercos </v>
      </c>
      <c r="H1460" s="58">
        <v>43620</v>
      </c>
      <c r="I1460" s="17">
        <f t="shared" si="99"/>
        <v>23</v>
      </c>
      <c r="J1460" s="84" t="s">
        <v>241</v>
      </c>
      <c r="K1460" s="143">
        <v>4736932</v>
      </c>
      <c r="L1460" s="52">
        <v>1</v>
      </c>
      <c r="M1460" s="46">
        <v>34000</v>
      </c>
      <c r="N1460" s="48">
        <f t="shared" si="100"/>
        <v>34000</v>
      </c>
      <c r="O1460" s="152" t="s">
        <v>138</v>
      </c>
      <c r="P1460" s="45" t="s">
        <v>357</v>
      </c>
      <c r="Q1460" s="1" t="s">
        <v>130</v>
      </c>
      <c r="R1460" s="137" t="s">
        <v>131</v>
      </c>
    </row>
    <row r="1461" spans="1:18">
      <c r="A1461" s="17">
        <v>13</v>
      </c>
      <c r="B1461" s="135">
        <v>10501</v>
      </c>
      <c r="C1461" s="17">
        <f t="shared" si="98"/>
        <v>1</v>
      </c>
      <c r="D1461" s="14" t="str">
        <f>+VLOOKUP(C1461,EstructuraCostos!$A$5:$B$146,2)</f>
        <v>Levante_y_Ceba</v>
      </c>
      <c r="E1461" s="21">
        <f t="shared" si="97"/>
        <v>10500</v>
      </c>
      <c r="F1461" s="17" t="str">
        <f>+IF(C1461&gt;2,VLOOKUP(C1461,EstructuraCostos!$A$65:$B$170,2),VLOOKUP(E1461,EstructuraCostos!$A$5:$B$60,2))</f>
        <v>Movimiento_de_Ganado1</v>
      </c>
      <c r="G1461" s="17" t="str">
        <f>+VLOOKUP(B1461,EstructuraCostos!$B$5:$C$146,2)</f>
        <v>Manejo de Ganados</v>
      </c>
      <c r="H1461" s="58">
        <v>43620</v>
      </c>
      <c r="I1461" s="17">
        <f t="shared" si="99"/>
        <v>23</v>
      </c>
      <c r="J1461" s="84" t="s">
        <v>242</v>
      </c>
      <c r="K1461" s="83">
        <v>4335739</v>
      </c>
      <c r="L1461" s="52">
        <v>1</v>
      </c>
      <c r="M1461" s="46">
        <v>34000</v>
      </c>
      <c r="N1461" s="48">
        <f t="shared" si="100"/>
        <v>34000</v>
      </c>
      <c r="O1461" s="152" t="s">
        <v>139</v>
      </c>
      <c r="P1461" s="45" t="s">
        <v>137</v>
      </c>
      <c r="Q1461" s="1" t="s">
        <v>132</v>
      </c>
      <c r="R1461" s="137" t="s">
        <v>702</v>
      </c>
    </row>
    <row r="1462" spans="1:18">
      <c r="A1462" s="17">
        <v>14</v>
      </c>
      <c r="B1462" s="135">
        <v>10501</v>
      </c>
      <c r="C1462" s="17">
        <f t="shared" si="98"/>
        <v>1</v>
      </c>
      <c r="D1462" s="14" t="str">
        <f>+VLOOKUP(C1462,EstructuraCostos!$A$5:$B$146,2)</f>
        <v>Levante_y_Ceba</v>
      </c>
      <c r="E1462" s="21">
        <f t="shared" si="97"/>
        <v>10500</v>
      </c>
      <c r="F1462" s="17" t="str">
        <f>+IF(C1462&gt;2,VLOOKUP(C1462,EstructuraCostos!$A$65:$B$170,2),VLOOKUP(E1462,EstructuraCostos!$A$5:$B$60,2))</f>
        <v>Movimiento_de_Ganado1</v>
      </c>
      <c r="G1462" s="17" t="str">
        <f>+VLOOKUP(B1462,EstructuraCostos!$B$5:$C$146,2)</f>
        <v>Manejo de Ganados</v>
      </c>
      <c r="H1462" s="58">
        <v>43620</v>
      </c>
      <c r="I1462" s="17">
        <f t="shared" si="99"/>
        <v>23</v>
      </c>
      <c r="J1462" s="45" t="s">
        <v>245</v>
      </c>
      <c r="K1462" s="51">
        <v>1023702269</v>
      </c>
      <c r="L1462" s="52">
        <v>1</v>
      </c>
      <c r="M1462" s="46">
        <v>38000</v>
      </c>
      <c r="N1462" s="48">
        <f t="shared" si="100"/>
        <v>38000</v>
      </c>
      <c r="O1462" s="152" t="s">
        <v>139</v>
      </c>
      <c r="P1462" s="45" t="s">
        <v>128</v>
      </c>
    </row>
    <row r="1463" spans="1:18">
      <c r="A1463" s="17">
        <v>15</v>
      </c>
      <c r="B1463" s="135">
        <v>10501</v>
      </c>
      <c r="C1463" s="17">
        <f t="shared" ref="C1463:C1525" si="101">ROUND(B1463/10000,0)</f>
        <v>1</v>
      </c>
      <c r="D1463" s="14" t="str">
        <f>+VLOOKUP(C1463,EstructuraCostos!$A$5:$B$146,2)</f>
        <v>Levante_y_Ceba</v>
      </c>
      <c r="E1463" s="21">
        <f t="shared" ref="E1463:E1525" si="102">IF(C1463&gt;2,ROUND(B1463/1,0),ROUND(B1463/10,0)*10)</f>
        <v>10500</v>
      </c>
      <c r="F1463" s="17" t="str">
        <f>+IF(C1463&gt;2,VLOOKUP(C1463,EstructuraCostos!$A$65:$B$170,2),VLOOKUP(E1463,EstructuraCostos!$A$5:$B$60,2))</f>
        <v>Movimiento_de_Ganado1</v>
      </c>
      <c r="G1463" s="17" t="str">
        <f>+VLOOKUP(B1463,EstructuraCostos!$B$5:$C$146,2)</f>
        <v>Manejo de Ganados</v>
      </c>
      <c r="H1463" s="58">
        <v>43620</v>
      </c>
      <c r="I1463" s="17">
        <f t="shared" ref="I1463:I1525" si="103">+WEEKNUM(H1463,2)</f>
        <v>23</v>
      </c>
      <c r="J1463" s="45" t="s">
        <v>417</v>
      </c>
      <c r="K1463" s="143">
        <v>1097720182</v>
      </c>
      <c r="L1463" s="52">
        <v>1</v>
      </c>
      <c r="M1463" s="46">
        <v>38000</v>
      </c>
      <c r="N1463" s="48">
        <f t="shared" ref="N1463:N1524" si="104">+L1463*M1463</f>
        <v>38000</v>
      </c>
      <c r="O1463" s="152" t="s">
        <v>125</v>
      </c>
      <c r="P1463" s="45" t="s">
        <v>128</v>
      </c>
    </row>
    <row r="1464" spans="1:18">
      <c r="A1464" s="17">
        <v>16</v>
      </c>
      <c r="B1464" s="135">
        <v>50103</v>
      </c>
      <c r="C1464" s="17">
        <f t="shared" si="101"/>
        <v>5</v>
      </c>
      <c r="D1464" s="14" t="str">
        <f>+VLOOKUP(C1464,EstructuraCostos!$A$5:$B$146,2)</f>
        <v>Generales</v>
      </c>
      <c r="E1464" s="21">
        <f t="shared" si="102"/>
        <v>50103</v>
      </c>
      <c r="F1464" s="17" t="str">
        <f>+IF(C1464&gt;2,VLOOKUP(C1464,EstructuraCostos!$A$65:$B$170,2),VLOOKUP(E1464,EstructuraCostos!$A$5:$B$60,2))</f>
        <v>Generales</v>
      </c>
      <c r="G1464" s="17" t="str">
        <f>+VLOOKUP(B1464,EstructuraCostos!$B$5:$C$146,2)</f>
        <v xml:space="preserve">Mantenimiento Cercos </v>
      </c>
      <c r="H1464" s="58">
        <v>43620</v>
      </c>
      <c r="I1464" s="17">
        <f t="shared" si="103"/>
        <v>23</v>
      </c>
      <c r="J1464" s="45" t="s">
        <v>791</v>
      </c>
      <c r="K1464" s="143">
        <v>78730185</v>
      </c>
      <c r="L1464" s="52">
        <v>1</v>
      </c>
      <c r="M1464" s="46">
        <v>34000</v>
      </c>
      <c r="N1464" s="48">
        <f t="shared" si="104"/>
        <v>34000</v>
      </c>
      <c r="O1464" s="152" t="s">
        <v>138</v>
      </c>
    </row>
    <row r="1465" spans="1:18">
      <c r="A1465" s="17">
        <v>17</v>
      </c>
      <c r="B1465" s="135">
        <v>90101</v>
      </c>
      <c r="C1465" s="17">
        <f t="shared" si="101"/>
        <v>9</v>
      </c>
      <c r="D1465" s="14" t="str">
        <f>+VLOOKUP(C1465,EstructuraCostos!$A$5:$B$146,2)</f>
        <v>Hacienda</v>
      </c>
      <c r="E1465" s="21">
        <f t="shared" si="102"/>
        <v>90101</v>
      </c>
      <c r="F1465" s="17" t="str">
        <f>+IF(C1465&gt;2,VLOOKUP(C1465,EstructuraCostos!$A$65:$B$170,2),VLOOKUP(E1465,EstructuraCostos!$A$5:$B$60,2))</f>
        <v>Hacienda</v>
      </c>
      <c r="G1465" s="17" t="str">
        <f>+VLOOKUP(B1465,EstructuraCostos!$B$5:$C$146,2)</f>
        <v>Salarios</v>
      </c>
      <c r="H1465" s="58">
        <v>43620</v>
      </c>
      <c r="I1465" s="17">
        <f t="shared" si="103"/>
        <v>23</v>
      </c>
      <c r="J1465" s="45" t="s">
        <v>1205</v>
      </c>
      <c r="K1465" s="51">
        <v>25022682</v>
      </c>
      <c r="L1465" s="52">
        <v>1</v>
      </c>
      <c r="M1465" s="186">
        <v>38000</v>
      </c>
      <c r="N1465" s="48">
        <f t="shared" si="104"/>
        <v>38000</v>
      </c>
      <c r="O1465" s="152" t="s">
        <v>157</v>
      </c>
      <c r="P1465" s="45" t="s">
        <v>147</v>
      </c>
    </row>
    <row r="1466" spans="1:18">
      <c r="A1466" s="17">
        <v>18</v>
      </c>
      <c r="B1466" s="135">
        <v>10105</v>
      </c>
      <c r="C1466" s="17">
        <f t="shared" si="101"/>
        <v>1</v>
      </c>
      <c r="D1466" s="14" t="str">
        <f>+VLOOKUP(C1466,EstructuraCostos!$A$5:$B$146,2)</f>
        <v>Levante_y_Ceba</v>
      </c>
      <c r="E1466" s="21">
        <f t="shared" si="102"/>
        <v>10110</v>
      </c>
      <c r="F1466" s="17" t="str">
        <f>+IF(C1466&gt;2,VLOOKUP(C1466,EstructuraCostos!$A$65:$B$170,2),VLOOKUP(E1466,EstructuraCostos!$A$5:$B$60,2))</f>
        <v>Manejo_de_Suelos_y_ Praderas1</v>
      </c>
      <c r="G1466" s="17" t="str">
        <f>+VLOOKUP(B1466,EstructuraCostos!$B$5:$C$146,2)</f>
        <v>Guadañada</v>
      </c>
      <c r="H1466" s="58">
        <v>43620</v>
      </c>
      <c r="I1466" s="17">
        <f t="shared" si="103"/>
        <v>23</v>
      </c>
      <c r="J1466" s="45" t="s">
        <v>1249</v>
      </c>
      <c r="K1466" s="51">
        <v>1115742069</v>
      </c>
      <c r="L1466" s="52">
        <v>1</v>
      </c>
      <c r="M1466" s="186">
        <v>34000</v>
      </c>
      <c r="N1466" s="48">
        <f t="shared" si="104"/>
        <v>34000</v>
      </c>
      <c r="O1466" s="152" t="s">
        <v>1296</v>
      </c>
      <c r="P1466" s="45" t="s">
        <v>731</v>
      </c>
    </row>
    <row r="1467" spans="1:18">
      <c r="A1467" s="17">
        <v>19</v>
      </c>
      <c r="C1467" s="17">
        <f t="shared" si="101"/>
        <v>0</v>
      </c>
      <c r="D1467" s="14" t="e">
        <f>+VLOOKUP(C1467,EstructuraCostos!$A$5:$B$146,2)</f>
        <v>#N/A</v>
      </c>
      <c r="E1467" s="21">
        <f t="shared" si="102"/>
        <v>0</v>
      </c>
      <c r="F1467" s="17" t="e">
        <f>+IF(C1467&gt;2,VLOOKUP(C1467,EstructuraCostos!$A$65:$B$170,2),VLOOKUP(E1467,EstructuraCostos!$A$5:$B$60,2))</f>
        <v>#N/A</v>
      </c>
      <c r="G1467" s="17" t="e">
        <f>+VLOOKUP(B1467,EstructuraCostos!$B$5:$C$146,2)</f>
        <v>#N/A</v>
      </c>
      <c r="H1467" s="58">
        <v>43620</v>
      </c>
      <c r="I1467" s="17">
        <f t="shared" si="103"/>
        <v>23</v>
      </c>
      <c r="J1467" s="45" t="s">
        <v>287</v>
      </c>
      <c r="M1467" s="186" t="s">
        <v>276</v>
      </c>
      <c r="N1467" s="48"/>
      <c r="O1467" s="61" t="s">
        <v>1403</v>
      </c>
      <c r="P1467" s="61" t="s">
        <v>170</v>
      </c>
      <c r="Q1467" s="61"/>
    </row>
    <row r="1468" spans="1:18">
      <c r="A1468" s="17">
        <v>52</v>
      </c>
      <c r="C1468" s="17">
        <f t="shared" si="101"/>
        <v>0</v>
      </c>
      <c r="D1468" s="14" t="e">
        <f>+VLOOKUP(C1468,EstructuraCostos!$A$5:$B$146,2)</f>
        <v>#N/A</v>
      </c>
      <c r="E1468" s="21">
        <f t="shared" si="102"/>
        <v>0</v>
      </c>
      <c r="F1468" s="17" t="e">
        <f>+IF(C1468&gt;2,VLOOKUP(C1468,EstructuraCostos!$A$65:$B$170,2),VLOOKUP(E1468,EstructuraCostos!$A$5:$B$60,2))</f>
        <v>#N/A</v>
      </c>
      <c r="G1468" s="17" t="e">
        <f>+VLOOKUP(B1468,EstructuraCostos!$B$5:$C$146,2)</f>
        <v>#N/A</v>
      </c>
      <c r="H1468" s="58">
        <v>43620</v>
      </c>
      <c r="I1468" s="17">
        <f t="shared" si="103"/>
        <v>23</v>
      </c>
      <c r="J1468" s="45" t="s">
        <v>287</v>
      </c>
      <c r="K1468" s="83"/>
      <c r="L1468" s="187">
        <v>16</v>
      </c>
      <c r="M1468" s="186" t="s">
        <v>386</v>
      </c>
      <c r="N1468" s="48"/>
      <c r="O1468" s="61" t="s">
        <v>1395</v>
      </c>
      <c r="P1468" s="61" t="s">
        <v>1130</v>
      </c>
      <c r="Q1468" s="61"/>
    </row>
    <row r="1469" spans="1:18">
      <c r="A1469" s="17">
        <v>53</v>
      </c>
      <c r="C1469" s="17">
        <f t="shared" si="101"/>
        <v>0</v>
      </c>
      <c r="D1469" s="14" t="e">
        <f>+VLOOKUP(C1469,EstructuraCostos!$A$5:$B$146,2)</f>
        <v>#N/A</v>
      </c>
      <c r="E1469" s="21">
        <f t="shared" si="102"/>
        <v>0</v>
      </c>
      <c r="F1469" s="17" t="e">
        <f>+IF(C1469&gt;2,VLOOKUP(C1469,EstructuraCostos!$A$65:$B$170,2),VLOOKUP(E1469,EstructuraCostos!$A$5:$B$60,2))</f>
        <v>#N/A</v>
      </c>
      <c r="G1469" s="17" t="e">
        <f>+VLOOKUP(B1469,EstructuraCostos!$B$5:$C$146,2)</f>
        <v>#N/A</v>
      </c>
      <c r="H1469" s="58">
        <v>43620</v>
      </c>
      <c r="I1469" s="17">
        <f t="shared" si="103"/>
        <v>23</v>
      </c>
      <c r="J1469" s="45" t="s">
        <v>287</v>
      </c>
      <c r="L1469" s="187">
        <v>700</v>
      </c>
      <c r="M1469" s="186">
        <v>600</v>
      </c>
      <c r="N1469" s="48">
        <f t="shared" si="104"/>
        <v>420000</v>
      </c>
      <c r="O1469" s="61" t="s">
        <v>1243</v>
      </c>
      <c r="P1469" s="61" t="s">
        <v>1173</v>
      </c>
      <c r="Q1469" s="61"/>
    </row>
    <row r="1470" spans="1:18">
      <c r="A1470" s="17">
        <v>54</v>
      </c>
      <c r="C1470" s="17">
        <f t="shared" si="101"/>
        <v>0</v>
      </c>
      <c r="D1470" s="14" t="e">
        <f>+VLOOKUP(C1470,EstructuraCostos!$A$5:$B$146,2)</f>
        <v>#N/A</v>
      </c>
      <c r="E1470" s="21">
        <f t="shared" si="102"/>
        <v>0</v>
      </c>
      <c r="F1470" s="17" t="e">
        <f>+IF(C1470&gt;2,VLOOKUP(C1470,EstructuraCostos!$A$65:$B$170,2),VLOOKUP(E1470,EstructuraCostos!$A$5:$B$60,2))</f>
        <v>#N/A</v>
      </c>
      <c r="G1470" s="17" t="e">
        <f>+VLOOKUP(B1470,EstructuraCostos!$B$5:$C$146,2)</f>
        <v>#N/A</v>
      </c>
      <c r="H1470" s="58">
        <v>43620</v>
      </c>
      <c r="I1470" s="17">
        <f t="shared" si="103"/>
        <v>23</v>
      </c>
      <c r="J1470" s="45" t="s">
        <v>287</v>
      </c>
      <c r="K1470" s="83"/>
      <c r="L1470" s="187">
        <v>400</v>
      </c>
      <c r="M1470" s="186">
        <v>450</v>
      </c>
      <c r="N1470" s="48">
        <f t="shared" si="104"/>
        <v>180000</v>
      </c>
      <c r="O1470" s="61" t="s">
        <v>1396</v>
      </c>
      <c r="P1470" s="61" t="s">
        <v>1173</v>
      </c>
      <c r="Q1470" s="61"/>
    </row>
    <row r="1471" spans="1:18">
      <c r="A1471" s="17">
        <v>55</v>
      </c>
      <c r="C1471" s="17">
        <f t="shared" si="101"/>
        <v>0</v>
      </c>
      <c r="D1471" s="14" t="e">
        <f>+VLOOKUP(C1471,EstructuraCostos!$A$5:$B$146,2)</f>
        <v>#N/A</v>
      </c>
      <c r="E1471" s="21">
        <f t="shared" si="102"/>
        <v>0</v>
      </c>
      <c r="F1471" s="17" t="e">
        <f>+IF(C1471&gt;2,VLOOKUP(C1471,EstructuraCostos!$A$65:$B$170,2),VLOOKUP(E1471,EstructuraCostos!$A$5:$B$60,2))</f>
        <v>#N/A</v>
      </c>
      <c r="G1471" s="17" t="e">
        <f>+VLOOKUP(B1471,EstructuraCostos!$B$5:$C$146,2)</f>
        <v>#N/A</v>
      </c>
      <c r="H1471" s="58">
        <v>43620</v>
      </c>
      <c r="I1471" s="17">
        <f t="shared" si="103"/>
        <v>23</v>
      </c>
      <c r="J1471" s="45" t="s">
        <v>1133</v>
      </c>
      <c r="L1471" s="187">
        <v>14</v>
      </c>
      <c r="M1471" s="188" t="s">
        <v>386</v>
      </c>
      <c r="N1471" s="48"/>
      <c r="O1471" s="61" t="s">
        <v>1397</v>
      </c>
      <c r="P1471" s="1"/>
    </row>
    <row r="1472" spans="1:18">
      <c r="A1472" s="17">
        <v>56</v>
      </c>
      <c r="C1472" s="17">
        <f t="shared" si="101"/>
        <v>0</v>
      </c>
      <c r="D1472" s="14" t="e">
        <f>+VLOOKUP(C1472,EstructuraCostos!$A$5:$B$146,2)</f>
        <v>#N/A</v>
      </c>
      <c r="E1472" s="21">
        <f t="shared" si="102"/>
        <v>0</v>
      </c>
      <c r="F1472" s="17" t="e">
        <f>+IF(C1472&gt;2,VLOOKUP(C1472,EstructuraCostos!$A$65:$B$170,2),VLOOKUP(E1472,EstructuraCostos!$A$5:$B$60,2))</f>
        <v>#N/A</v>
      </c>
      <c r="G1472" s="17" t="e">
        <f>+VLOOKUP(B1472,EstructuraCostos!$B$5:$C$146,2)</f>
        <v>#N/A</v>
      </c>
      <c r="H1472" s="58">
        <v>43620</v>
      </c>
      <c r="I1472" s="17">
        <f t="shared" si="103"/>
        <v>23</v>
      </c>
      <c r="J1472" s="45" t="s">
        <v>1133</v>
      </c>
      <c r="L1472" s="187">
        <v>30</v>
      </c>
      <c r="M1472" s="188" t="s">
        <v>299</v>
      </c>
      <c r="N1472" s="48"/>
      <c r="O1472" s="61" t="s">
        <v>1398</v>
      </c>
      <c r="P1472" s="61" t="s">
        <v>1399</v>
      </c>
      <c r="Q1472" s="61"/>
    </row>
    <row r="1473" spans="1:18">
      <c r="A1473" s="17">
        <v>57</v>
      </c>
      <c r="C1473" s="17">
        <f t="shared" si="101"/>
        <v>0</v>
      </c>
      <c r="D1473" s="14" t="e">
        <f>+VLOOKUP(C1473,EstructuraCostos!$A$5:$B$146,2)</f>
        <v>#N/A</v>
      </c>
      <c r="E1473" s="21">
        <f t="shared" si="102"/>
        <v>0</v>
      </c>
      <c r="F1473" s="17" t="e">
        <f>+IF(C1473&gt;2,VLOOKUP(C1473,EstructuraCostos!$A$65:$B$170,2),VLOOKUP(E1473,EstructuraCostos!$A$5:$B$60,2))</f>
        <v>#N/A</v>
      </c>
      <c r="G1473" s="17" t="e">
        <f>+VLOOKUP(B1473,EstructuraCostos!$B$5:$C$146,2)</f>
        <v>#N/A</v>
      </c>
      <c r="H1473" s="58">
        <v>43620</v>
      </c>
      <c r="I1473" s="17">
        <f t="shared" si="103"/>
        <v>23</v>
      </c>
      <c r="J1473" s="45" t="s">
        <v>1133</v>
      </c>
      <c r="L1473" s="187">
        <v>31</v>
      </c>
      <c r="M1473" s="188" t="s">
        <v>299</v>
      </c>
      <c r="N1473" s="48"/>
      <c r="O1473" s="61" t="s">
        <v>1397</v>
      </c>
      <c r="P1473" s="61" t="s">
        <v>1400</v>
      </c>
      <c r="Q1473" s="61"/>
    </row>
    <row r="1474" spans="1:18">
      <c r="A1474" s="17">
        <v>58</v>
      </c>
      <c r="C1474" s="17">
        <f t="shared" si="101"/>
        <v>0</v>
      </c>
      <c r="D1474" s="14" t="e">
        <f>+VLOOKUP(C1474,EstructuraCostos!$A$5:$B$146,2)</f>
        <v>#N/A</v>
      </c>
      <c r="E1474" s="21">
        <f t="shared" si="102"/>
        <v>0</v>
      </c>
      <c r="F1474" s="17" t="e">
        <f>+IF(C1474&gt;2,VLOOKUP(C1474,EstructuraCostos!$A$65:$B$170,2),VLOOKUP(E1474,EstructuraCostos!$A$5:$B$60,2))</f>
        <v>#N/A</v>
      </c>
      <c r="G1474" s="17" t="e">
        <f>+VLOOKUP(B1474,EstructuraCostos!$B$5:$C$146,2)</f>
        <v>#N/A</v>
      </c>
      <c r="H1474" s="58">
        <v>43620</v>
      </c>
      <c r="I1474" s="17">
        <f t="shared" si="103"/>
        <v>23</v>
      </c>
      <c r="J1474" s="45" t="s">
        <v>1133</v>
      </c>
      <c r="L1474" s="187">
        <v>23</v>
      </c>
      <c r="M1474" s="188" t="s">
        <v>299</v>
      </c>
      <c r="N1474" s="48"/>
      <c r="O1474" s="61" t="s">
        <v>1401</v>
      </c>
      <c r="P1474" s="61" t="s">
        <v>1402</v>
      </c>
      <c r="Q1474" s="61"/>
    </row>
    <row r="1475" spans="1:18">
      <c r="A1475" s="17">
        <v>59</v>
      </c>
      <c r="B1475" s="135">
        <v>10501</v>
      </c>
      <c r="C1475" s="17">
        <f t="shared" si="101"/>
        <v>1</v>
      </c>
      <c r="D1475" s="14" t="str">
        <f>+VLOOKUP(C1475,EstructuraCostos!$A$5:$B$146,2)</f>
        <v>Levante_y_Ceba</v>
      </c>
      <c r="E1475" s="21">
        <f t="shared" si="102"/>
        <v>10500</v>
      </c>
      <c r="F1475" s="17" t="str">
        <f>+IF(C1475&gt;2,VLOOKUP(C1475,EstructuraCostos!$A$65:$B$170,2),VLOOKUP(E1475,EstructuraCostos!$A$5:$B$60,2))</f>
        <v>Movimiento_de_Ganado1</v>
      </c>
      <c r="G1475" s="17" t="str">
        <f>+VLOOKUP(B1475,EstructuraCostos!$B$5:$C$146,2)</f>
        <v>Manejo de Ganados</v>
      </c>
      <c r="H1475" s="58">
        <v>43621</v>
      </c>
      <c r="I1475" s="17">
        <f t="shared" si="103"/>
        <v>23</v>
      </c>
      <c r="J1475" s="84" t="s">
        <v>241</v>
      </c>
      <c r="K1475" s="143">
        <v>4736932</v>
      </c>
      <c r="L1475" s="52">
        <v>1</v>
      </c>
      <c r="M1475" s="46">
        <v>34000</v>
      </c>
      <c r="N1475" s="48">
        <f t="shared" si="104"/>
        <v>34000</v>
      </c>
      <c r="O1475" s="45" t="s">
        <v>139</v>
      </c>
      <c r="P1475" s="45" t="s">
        <v>137</v>
      </c>
    </row>
    <row r="1476" spans="1:18">
      <c r="A1476" s="17">
        <v>60</v>
      </c>
      <c r="B1476" s="135">
        <v>70107</v>
      </c>
      <c r="C1476" s="17">
        <f t="shared" si="101"/>
        <v>7</v>
      </c>
      <c r="D1476" s="14" t="str">
        <f>+VLOOKUP(C1476,EstructuraCostos!$A$5:$B$146,2)</f>
        <v>Laborales y Otros</v>
      </c>
      <c r="E1476" s="21">
        <f t="shared" si="102"/>
        <v>70107</v>
      </c>
      <c r="F1476" s="17" t="str">
        <f>+IF(C1476&gt;2,VLOOKUP(C1476,EstructuraCostos!$A$65:$B$170,2),VLOOKUP(E1476,EstructuraCostos!$A$5:$B$60,2))</f>
        <v>Laborales y Otros</v>
      </c>
      <c r="G1476" s="17" t="str">
        <f>+VLOOKUP(B1476,EstructuraCostos!$B$5:$C$146,2)</f>
        <v>Incapacidades-drogas</v>
      </c>
      <c r="H1476" s="58">
        <v>43621</v>
      </c>
      <c r="I1476" s="17">
        <f t="shared" si="103"/>
        <v>23</v>
      </c>
      <c r="J1476" s="84" t="s">
        <v>242</v>
      </c>
      <c r="K1476" s="83">
        <v>4335739</v>
      </c>
      <c r="L1476" s="52">
        <v>1</v>
      </c>
      <c r="M1476" s="46">
        <v>34000</v>
      </c>
      <c r="N1476" s="48">
        <f t="shared" si="104"/>
        <v>34000</v>
      </c>
      <c r="O1476" s="45" t="s">
        <v>1175</v>
      </c>
      <c r="P1476" s="45" t="s">
        <v>300</v>
      </c>
    </row>
    <row r="1477" spans="1:18">
      <c r="A1477" s="17">
        <v>61</v>
      </c>
      <c r="B1477" s="135">
        <v>10501</v>
      </c>
      <c r="C1477" s="17">
        <f t="shared" si="101"/>
        <v>1</v>
      </c>
      <c r="D1477" s="14" t="str">
        <f>+VLOOKUP(C1477,EstructuraCostos!$A$5:$B$146,2)</f>
        <v>Levante_y_Ceba</v>
      </c>
      <c r="E1477" s="21">
        <f t="shared" si="102"/>
        <v>10500</v>
      </c>
      <c r="F1477" s="17" t="str">
        <f>+IF(C1477&gt;2,VLOOKUP(C1477,EstructuraCostos!$A$65:$B$170,2),VLOOKUP(E1477,EstructuraCostos!$A$5:$B$60,2))</f>
        <v>Movimiento_de_Ganado1</v>
      </c>
      <c r="G1477" s="17" t="str">
        <f>+VLOOKUP(B1477,EstructuraCostos!$B$5:$C$146,2)</f>
        <v>Manejo de Ganados</v>
      </c>
      <c r="H1477" s="58">
        <v>43621</v>
      </c>
      <c r="I1477" s="17">
        <f t="shared" si="103"/>
        <v>23</v>
      </c>
      <c r="J1477" s="45" t="s">
        <v>245</v>
      </c>
      <c r="K1477" s="51">
        <v>1023702269</v>
      </c>
      <c r="L1477" s="52">
        <v>1</v>
      </c>
      <c r="M1477" s="46">
        <v>38000</v>
      </c>
      <c r="N1477" s="48">
        <f t="shared" si="104"/>
        <v>38000</v>
      </c>
      <c r="O1477" s="45" t="s">
        <v>139</v>
      </c>
      <c r="P1477" s="45" t="s">
        <v>128</v>
      </c>
    </row>
    <row r="1478" spans="1:18">
      <c r="A1478" s="17">
        <v>62</v>
      </c>
      <c r="B1478" s="135">
        <v>10501</v>
      </c>
      <c r="C1478" s="17">
        <f t="shared" si="101"/>
        <v>1</v>
      </c>
      <c r="D1478" s="14" t="str">
        <f>+VLOOKUP(C1478,EstructuraCostos!$A$5:$B$146,2)</f>
        <v>Levante_y_Ceba</v>
      </c>
      <c r="E1478" s="21">
        <f t="shared" si="102"/>
        <v>10500</v>
      </c>
      <c r="F1478" s="17" t="str">
        <f>+IF(C1478&gt;2,VLOOKUP(C1478,EstructuraCostos!$A$65:$B$170,2),VLOOKUP(E1478,EstructuraCostos!$A$5:$B$60,2))</f>
        <v>Movimiento_de_Ganado1</v>
      </c>
      <c r="G1478" s="17" t="str">
        <f>+VLOOKUP(B1478,EstructuraCostos!$B$5:$C$146,2)</f>
        <v>Manejo de Ganados</v>
      </c>
      <c r="H1478" s="58">
        <v>43621</v>
      </c>
      <c r="I1478" s="17">
        <f t="shared" si="103"/>
        <v>23</v>
      </c>
      <c r="J1478" s="45" t="s">
        <v>417</v>
      </c>
      <c r="K1478" s="143">
        <v>1097720182</v>
      </c>
      <c r="L1478" s="52">
        <v>1</v>
      </c>
      <c r="M1478" s="46">
        <v>38000</v>
      </c>
      <c r="N1478" s="48">
        <f t="shared" si="104"/>
        <v>38000</v>
      </c>
      <c r="O1478" s="45" t="s">
        <v>125</v>
      </c>
      <c r="P1478" s="45" t="s">
        <v>128</v>
      </c>
    </row>
    <row r="1479" spans="1:18">
      <c r="A1479" s="17">
        <v>63</v>
      </c>
      <c r="B1479" s="135">
        <v>50103</v>
      </c>
      <c r="C1479" s="17">
        <f t="shared" si="101"/>
        <v>5</v>
      </c>
      <c r="D1479" s="14" t="str">
        <f>+VLOOKUP(C1479,EstructuraCostos!$A$5:$B$146,2)</f>
        <v>Generales</v>
      </c>
      <c r="E1479" s="21">
        <f t="shared" si="102"/>
        <v>50103</v>
      </c>
      <c r="F1479" s="17" t="str">
        <f>+IF(C1479&gt;2,VLOOKUP(C1479,EstructuraCostos!$A$65:$B$170,2),VLOOKUP(E1479,EstructuraCostos!$A$5:$B$60,2))</f>
        <v>Generales</v>
      </c>
      <c r="G1479" s="17" t="str">
        <f>+VLOOKUP(B1479,EstructuraCostos!$B$5:$C$146,2)</f>
        <v xml:space="preserve">Mantenimiento Cercos </v>
      </c>
      <c r="H1479" s="58">
        <v>43621</v>
      </c>
      <c r="I1479" s="17">
        <f t="shared" si="103"/>
        <v>23</v>
      </c>
      <c r="J1479" s="45" t="s">
        <v>791</v>
      </c>
      <c r="K1479" s="143">
        <v>78730185</v>
      </c>
      <c r="L1479" s="52">
        <v>1</v>
      </c>
      <c r="M1479" s="46">
        <v>34000</v>
      </c>
      <c r="N1479" s="48">
        <f t="shared" si="104"/>
        <v>34000</v>
      </c>
      <c r="O1479" s="45" t="s">
        <v>138</v>
      </c>
      <c r="P1479" s="45" t="s">
        <v>1404</v>
      </c>
    </row>
    <row r="1480" spans="1:18">
      <c r="A1480" s="17">
        <v>64</v>
      </c>
      <c r="B1480" s="135">
        <v>90101</v>
      </c>
      <c r="C1480" s="17">
        <f t="shared" si="101"/>
        <v>9</v>
      </c>
      <c r="D1480" s="14" t="str">
        <f>+VLOOKUP(C1480,EstructuraCostos!$A$5:$B$146,2)</f>
        <v>Hacienda</v>
      </c>
      <c r="E1480" s="21">
        <f t="shared" si="102"/>
        <v>90101</v>
      </c>
      <c r="F1480" s="17" t="str">
        <f>+IF(C1480&gt;2,VLOOKUP(C1480,EstructuraCostos!$A$65:$B$170,2),VLOOKUP(E1480,EstructuraCostos!$A$5:$B$60,2))</f>
        <v>Hacienda</v>
      </c>
      <c r="G1480" s="17" t="str">
        <f>+VLOOKUP(B1480,EstructuraCostos!$B$5:$C$146,2)</f>
        <v>Salarios</v>
      </c>
      <c r="H1480" s="58">
        <v>43621</v>
      </c>
      <c r="I1480" s="17">
        <f t="shared" si="103"/>
        <v>23</v>
      </c>
      <c r="J1480" s="45" t="s">
        <v>1205</v>
      </c>
      <c r="K1480" s="51">
        <v>25022682</v>
      </c>
      <c r="L1480" s="52">
        <v>1</v>
      </c>
      <c r="M1480" s="186">
        <v>48000</v>
      </c>
      <c r="N1480" s="48">
        <f t="shared" si="104"/>
        <v>48000</v>
      </c>
      <c r="O1480" s="45" t="s">
        <v>153</v>
      </c>
      <c r="P1480" s="45" t="s">
        <v>147</v>
      </c>
    </row>
    <row r="1481" spans="1:18">
      <c r="A1481" s="17">
        <v>65</v>
      </c>
      <c r="C1481" s="17">
        <f t="shared" si="101"/>
        <v>0</v>
      </c>
      <c r="D1481" s="14" t="e">
        <f>+VLOOKUP(C1481,EstructuraCostos!$A$5:$B$146,2)</f>
        <v>#N/A</v>
      </c>
      <c r="E1481" s="21">
        <f t="shared" si="102"/>
        <v>0</v>
      </c>
      <c r="F1481" s="17" t="e">
        <f>+IF(C1481&gt;2,VLOOKUP(C1481,EstructuraCostos!$A$65:$B$170,2),VLOOKUP(E1481,EstructuraCostos!$A$5:$B$60,2))</f>
        <v>#N/A</v>
      </c>
      <c r="G1481" s="17" t="e">
        <f>+VLOOKUP(B1481,EstructuraCostos!$B$5:$C$146,2)</f>
        <v>#N/A</v>
      </c>
      <c r="H1481" s="58">
        <v>43621</v>
      </c>
      <c r="I1481" s="17">
        <f t="shared" si="103"/>
        <v>23</v>
      </c>
      <c r="J1481" s="45" t="s">
        <v>1133</v>
      </c>
      <c r="K1481" s="83"/>
      <c r="L1481" s="187">
        <v>27</v>
      </c>
      <c r="M1481" s="186" t="s">
        <v>299</v>
      </c>
      <c r="N1481" s="48"/>
      <c r="O1481" s="69" t="s">
        <v>1406</v>
      </c>
      <c r="P1481" s="69" t="s">
        <v>444</v>
      </c>
    </row>
    <row r="1482" spans="1:18">
      <c r="A1482" s="17">
        <v>66</v>
      </c>
      <c r="C1482" s="17">
        <f t="shared" si="101"/>
        <v>0</v>
      </c>
      <c r="D1482" s="14" t="e">
        <f>+VLOOKUP(C1482,EstructuraCostos!$A$5:$B$146,2)</f>
        <v>#N/A</v>
      </c>
      <c r="E1482" s="21">
        <f t="shared" si="102"/>
        <v>0</v>
      </c>
      <c r="F1482" s="17" t="e">
        <f>+IF(C1482&gt;2,VLOOKUP(C1482,EstructuraCostos!$A$65:$B$170,2),VLOOKUP(E1482,EstructuraCostos!$A$5:$B$60,2))</f>
        <v>#N/A</v>
      </c>
      <c r="G1482" s="17" t="e">
        <f>+VLOOKUP(B1482,EstructuraCostos!$B$5:$C$146,2)</f>
        <v>#N/A</v>
      </c>
      <c r="H1482" s="58">
        <v>43621</v>
      </c>
      <c r="I1482" s="17">
        <f t="shared" si="103"/>
        <v>23</v>
      </c>
      <c r="J1482" s="45" t="s">
        <v>1133</v>
      </c>
      <c r="L1482" s="187">
        <v>20</v>
      </c>
      <c r="M1482" s="186" t="s">
        <v>1405</v>
      </c>
      <c r="N1482" s="48"/>
      <c r="O1482" s="69" t="s">
        <v>1407</v>
      </c>
      <c r="P1482" s="69" t="s">
        <v>1408</v>
      </c>
    </row>
    <row r="1483" spans="1:18">
      <c r="A1483" s="17">
        <v>67</v>
      </c>
      <c r="B1483" s="135">
        <v>10101</v>
      </c>
      <c r="C1483" s="17">
        <f t="shared" si="101"/>
        <v>1</v>
      </c>
      <c r="D1483" s="14" t="str">
        <f>+VLOOKUP(C1483,EstructuraCostos!$A$5:$B$146,2)</f>
        <v>Levante_y_Ceba</v>
      </c>
      <c r="E1483" s="21">
        <f t="shared" si="102"/>
        <v>10100</v>
      </c>
      <c r="F1483" s="17" t="str">
        <f>+IF(C1483&gt;2,VLOOKUP(C1483,EstructuraCostos!$A$65:$B$170,2),VLOOKUP(E1483,EstructuraCostos!$A$5:$B$60,2))</f>
        <v>Manejo_de_Suelos_y_ Praderas1</v>
      </c>
      <c r="G1483" s="17" t="str">
        <f>+VLOOKUP(B1483,EstructuraCostos!$B$5:$C$146,2)</f>
        <v>Fumigacion Matamalezas</v>
      </c>
      <c r="H1483" s="58">
        <v>43622</v>
      </c>
      <c r="I1483" s="17">
        <f t="shared" si="103"/>
        <v>23</v>
      </c>
      <c r="J1483" s="84" t="s">
        <v>241</v>
      </c>
      <c r="K1483" s="143">
        <v>4736932</v>
      </c>
      <c r="L1483" s="52">
        <v>1</v>
      </c>
      <c r="M1483" s="46">
        <v>34000</v>
      </c>
      <c r="N1483" s="48">
        <f t="shared" si="104"/>
        <v>34000</v>
      </c>
      <c r="O1483" s="45" t="s">
        <v>129</v>
      </c>
      <c r="P1483" s="45" t="s">
        <v>1409</v>
      </c>
      <c r="Q1483" s="1" t="s">
        <v>130</v>
      </c>
      <c r="R1483" s="137" t="s">
        <v>131</v>
      </c>
    </row>
    <row r="1484" spans="1:18">
      <c r="A1484" s="17">
        <v>68</v>
      </c>
      <c r="B1484" s="135">
        <v>10501</v>
      </c>
      <c r="C1484" s="17">
        <f t="shared" si="101"/>
        <v>1</v>
      </c>
      <c r="D1484" s="14" t="str">
        <f>+VLOOKUP(C1484,EstructuraCostos!$A$5:$B$146,2)</f>
        <v>Levante_y_Ceba</v>
      </c>
      <c r="E1484" s="21">
        <f t="shared" si="102"/>
        <v>10500</v>
      </c>
      <c r="F1484" s="17" t="str">
        <f>+IF(C1484&gt;2,VLOOKUP(C1484,EstructuraCostos!$A$65:$B$170,2),VLOOKUP(E1484,EstructuraCostos!$A$5:$B$60,2))</f>
        <v>Movimiento_de_Ganado1</v>
      </c>
      <c r="G1484" s="17" t="str">
        <f>+VLOOKUP(B1484,EstructuraCostos!$B$5:$C$146,2)</f>
        <v>Manejo de Ganados</v>
      </c>
      <c r="H1484" s="58">
        <v>43622</v>
      </c>
      <c r="I1484" s="17">
        <f t="shared" si="103"/>
        <v>23</v>
      </c>
      <c r="J1484" s="84" t="s">
        <v>242</v>
      </c>
      <c r="K1484" s="83">
        <v>4335739</v>
      </c>
      <c r="L1484" s="52">
        <v>1</v>
      </c>
      <c r="M1484" s="46">
        <v>34000</v>
      </c>
      <c r="N1484" s="48">
        <f t="shared" si="104"/>
        <v>34000</v>
      </c>
      <c r="O1484" s="45" t="s">
        <v>139</v>
      </c>
      <c r="P1484" s="45" t="s">
        <v>137</v>
      </c>
    </row>
    <row r="1485" spans="1:18">
      <c r="A1485" s="17">
        <v>69</v>
      </c>
      <c r="B1485" s="135">
        <v>10501</v>
      </c>
      <c r="C1485" s="17">
        <f t="shared" si="101"/>
        <v>1</v>
      </c>
      <c r="D1485" s="14" t="str">
        <f>+VLOOKUP(C1485,EstructuraCostos!$A$5:$B$146,2)</f>
        <v>Levante_y_Ceba</v>
      </c>
      <c r="E1485" s="21">
        <f t="shared" si="102"/>
        <v>10500</v>
      </c>
      <c r="F1485" s="17" t="str">
        <f>+IF(C1485&gt;2,VLOOKUP(C1485,EstructuraCostos!$A$65:$B$170,2),VLOOKUP(E1485,EstructuraCostos!$A$5:$B$60,2))</f>
        <v>Movimiento_de_Ganado1</v>
      </c>
      <c r="G1485" s="17" t="str">
        <f>+VLOOKUP(B1485,EstructuraCostos!$B$5:$C$146,2)</f>
        <v>Manejo de Ganados</v>
      </c>
      <c r="H1485" s="58">
        <v>43622</v>
      </c>
      <c r="I1485" s="17">
        <f t="shared" si="103"/>
        <v>23</v>
      </c>
      <c r="J1485" s="45" t="s">
        <v>245</v>
      </c>
      <c r="K1485" s="51">
        <v>1023702269</v>
      </c>
      <c r="L1485" s="52">
        <v>1</v>
      </c>
      <c r="M1485" s="46">
        <v>38000</v>
      </c>
      <c r="N1485" s="48">
        <f t="shared" si="104"/>
        <v>38000</v>
      </c>
      <c r="O1485" s="45" t="s">
        <v>139</v>
      </c>
      <c r="P1485" s="45" t="s">
        <v>128</v>
      </c>
    </row>
    <row r="1486" spans="1:18">
      <c r="A1486" s="17">
        <v>70</v>
      </c>
      <c r="B1486" s="135">
        <v>10501</v>
      </c>
      <c r="C1486" s="17">
        <f t="shared" si="101"/>
        <v>1</v>
      </c>
      <c r="D1486" s="14" t="str">
        <f>+VLOOKUP(C1486,EstructuraCostos!$A$5:$B$146,2)</f>
        <v>Levante_y_Ceba</v>
      </c>
      <c r="E1486" s="21">
        <f t="shared" si="102"/>
        <v>10500</v>
      </c>
      <c r="F1486" s="17" t="str">
        <f>+IF(C1486&gt;2,VLOOKUP(C1486,EstructuraCostos!$A$65:$B$170,2),VLOOKUP(E1486,EstructuraCostos!$A$5:$B$60,2))</f>
        <v>Movimiento_de_Ganado1</v>
      </c>
      <c r="G1486" s="17" t="str">
        <f>+VLOOKUP(B1486,EstructuraCostos!$B$5:$C$146,2)</f>
        <v>Manejo de Ganados</v>
      </c>
      <c r="H1486" s="58">
        <v>43622</v>
      </c>
      <c r="I1486" s="17">
        <f t="shared" si="103"/>
        <v>23</v>
      </c>
      <c r="J1486" s="45" t="s">
        <v>417</v>
      </c>
      <c r="K1486" s="143">
        <v>1097720182</v>
      </c>
      <c r="L1486" s="52">
        <v>1</v>
      </c>
      <c r="M1486" s="46">
        <v>38000</v>
      </c>
      <c r="N1486" s="48">
        <f t="shared" si="104"/>
        <v>38000</v>
      </c>
      <c r="O1486" s="45" t="s">
        <v>125</v>
      </c>
      <c r="P1486" s="45" t="s">
        <v>128</v>
      </c>
    </row>
    <row r="1487" spans="1:18">
      <c r="A1487" s="17">
        <v>71</v>
      </c>
      <c r="B1487" s="135">
        <v>50103</v>
      </c>
      <c r="C1487" s="17">
        <f t="shared" si="101"/>
        <v>5</v>
      </c>
      <c r="D1487" s="14" t="str">
        <f>+VLOOKUP(C1487,EstructuraCostos!$A$5:$B$146,2)</f>
        <v>Generales</v>
      </c>
      <c r="E1487" s="21">
        <f t="shared" si="102"/>
        <v>50103</v>
      </c>
      <c r="F1487" s="17" t="str">
        <f>+IF(C1487&gt;2,VLOOKUP(C1487,EstructuraCostos!$A$65:$B$170,2),VLOOKUP(E1487,EstructuraCostos!$A$5:$B$60,2))</f>
        <v>Generales</v>
      </c>
      <c r="G1487" s="17" t="str">
        <f>+VLOOKUP(B1487,EstructuraCostos!$B$5:$C$146,2)</f>
        <v xml:space="preserve">Mantenimiento Cercos </v>
      </c>
      <c r="H1487" s="58">
        <v>43622</v>
      </c>
      <c r="I1487" s="17">
        <f t="shared" si="103"/>
        <v>23</v>
      </c>
      <c r="J1487" s="45" t="s">
        <v>791</v>
      </c>
      <c r="K1487" s="143">
        <v>78730185</v>
      </c>
      <c r="L1487" s="52">
        <v>1</v>
      </c>
      <c r="M1487" s="46">
        <v>34000</v>
      </c>
      <c r="N1487" s="48">
        <f t="shared" si="104"/>
        <v>34000</v>
      </c>
      <c r="O1487" s="45" t="s">
        <v>138</v>
      </c>
    </row>
    <row r="1488" spans="1:18">
      <c r="A1488" s="17">
        <v>72</v>
      </c>
      <c r="B1488" s="135">
        <v>90101</v>
      </c>
      <c r="C1488" s="17">
        <f t="shared" si="101"/>
        <v>9</v>
      </c>
      <c r="D1488" s="14" t="str">
        <f>+VLOOKUP(C1488,EstructuraCostos!$A$5:$B$146,2)</f>
        <v>Hacienda</v>
      </c>
      <c r="E1488" s="21">
        <f t="shared" si="102"/>
        <v>90101</v>
      </c>
      <c r="F1488" s="17" t="str">
        <f>+IF(C1488&gt;2,VLOOKUP(C1488,EstructuraCostos!$A$65:$B$170,2),VLOOKUP(E1488,EstructuraCostos!$A$5:$B$60,2))</f>
        <v>Hacienda</v>
      </c>
      <c r="G1488" s="17" t="str">
        <f>+VLOOKUP(B1488,EstructuraCostos!$B$5:$C$146,2)</f>
        <v>Salarios</v>
      </c>
      <c r="H1488" s="58">
        <v>43622</v>
      </c>
      <c r="I1488" s="17">
        <f t="shared" si="103"/>
        <v>23</v>
      </c>
      <c r="J1488" s="45" t="s">
        <v>1205</v>
      </c>
      <c r="K1488" s="51">
        <v>25022682</v>
      </c>
      <c r="L1488" s="52">
        <v>1</v>
      </c>
      <c r="M1488" s="186">
        <v>48000</v>
      </c>
      <c r="N1488" s="48">
        <f t="shared" si="104"/>
        <v>48000</v>
      </c>
      <c r="O1488" s="45" t="s">
        <v>153</v>
      </c>
      <c r="P1488" s="45" t="s">
        <v>147</v>
      </c>
    </row>
    <row r="1489" spans="1:18">
      <c r="A1489" s="17">
        <v>73</v>
      </c>
      <c r="C1489" s="17">
        <f t="shared" si="101"/>
        <v>0</v>
      </c>
      <c r="D1489" s="14" t="e">
        <f>+VLOOKUP(C1489,EstructuraCostos!$A$5:$B$146,2)</f>
        <v>#N/A</v>
      </c>
      <c r="E1489" s="21">
        <f t="shared" si="102"/>
        <v>0</v>
      </c>
      <c r="F1489" s="17" t="e">
        <f>+IF(C1489&gt;2,VLOOKUP(C1489,EstructuraCostos!$A$65:$B$170,2),VLOOKUP(E1489,EstructuraCostos!$A$5:$B$60,2))</f>
        <v>#N/A</v>
      </c>
      <c r="G1489" s="17" t="e">
        <f>+VLOOKUP(B1489,EstructuraCostos!$B$5:$C$146,2)</f>
        <v>#N/A</v>
      </c>
      <c r="H1489" s="58">
        <v>43622</v>
      </c>
      <c r="I1489" s="17">
        <f t="shared" si="103"/>
        <v>23</v>
      </c>
      <c r="J1489" s="45" t="s">
        <v>1133</v>
      </c>
      <c r="K1489" s="83"/>
      <c r="L1489" s="187"/>
      <c r="M1489" s="186" t="s">
        <v>386</v>
      </c>
      <c r="N1489" s="48"/>
      <c r="O1489" s="45" t="s">
        <v>1420</v>
      </c>
      <c r="P1489" s="45" t="s">
        <v>127</v>
      </c>
    </row>
    <row r="1490" spans="1:18">
      <c r="A1490" s="17">
        <v>74</v>
      </c>
      <c r="C1490" s="17">
        <f t="shared" si="101"/>
        <v>0</v>
      </c>
      <c r="D1490" s="14" t="e">
        <f>+VLOOKUP(C1490,EstructuraCostos!$A$5:$B$146,2)</f>
        <v>#N/A</v>
      </c>
      <c r="E1490" s="21">
        <f t="shared" si="102"/>
        <v>0</v>
      </c>
      <c r="F1490" s="17" t="e">
        <f>+IF(C1490&gt;2,VLOOKUP(C1490,EstructuraCostos!$A$65:$B$170,2),VLOOKUP(E1490,EstructuraCostos!$A$5:$B$60,2))</f>
        <v>#N/A</v>
      </c>
      <c r="G1490" s="17" t="e">
        <f>+VLOOKUP(B1490,EstructuraCostos!$B$5:$C$146,2)</f>
        <v>#N/A</v>
      </c>
      <c r="H1490" s="58">
        <v>43622</v>
      </c>
      <c r="I1490" s="17">
        <f t="shared" si="103"/>
        <v>23</v>
      </c>
      <c r="J1490" s="45" t="s">
        <v>1133</v>
      </c>
      <c r="L1490" s="187"/>
      <c r="M1490" s="186" t="s">
        <v>1419</v>
      </c>
      <c r="N1490" s="48"/>
      <c r="O1490" s="45" t="s">
        <v>1420</v>
      </c>
      <c r="P1490" s="45" t="s">
        <v>1421</v>
      </c>
    </row>
    <row r="1491" spans="1:18">
      <c r="A1491" s="17">
        <v>75</v>
      </c>
      <c r="C1491" s="17">
        <f t="shared" si="101"/>
        <v>0</v>
      </c>
      <c r="D1491" s="14" t="e">
        <f>+VLOOKUP(C1491,EstructuraCostos!$A$5:$B$146,2)</f>
        <v>#N/A</v>
      </c>
      <c r="E1491" s="21">
        <f t="shared" si="102"/>
        <v>0</v>
      </c>
      <c r="F1491" s="17" t="e">
        <f>+IF(C1491&gt;2,VLOOKUP(C1491,EstructuraCostos!$A$65:$B$170,2),VLOOKUP(E1491,EstructuraCostos!$A$5:$B$60,2))</f>
        <v>#N/A</v>
      </c>
      <c r="G1491" s="17" t="e">
        <f>+VLOOKUP(B1491,EstructuraCostos!$B$5:$C$146,2)</f>
        <v>#N/A</v>
      </c>
      <c r="H1491" s="58">
        <v>43622</v>
      </c>
      <c r="I1491" s="17">
        <f t="shared" si="103"/>
        <v>23</v>
      </c>
      <c r="J1491" s="45" t="s">
        <v>260</v>
      </c>
      <c r="M1491" s="186" t="s">
        <v>261</v>
      </c>
      <c r="N1491" s="48"/>
      <c r="O1491" s="45" t="s">
        <v>129</v>
      </c>
      <c r="P1491" s="45" t="s">
        <v>1409</v>
      </c>
      <c r="Q1491" s="1" t="s">
        <v>130</v>
      </c>
      <c r="R1491" s="137" t="s">
        <v>131</v>
      </c>
    </row>
    <row r="1492" spans="1:18">
      <c r="A1492" s="17">
        <v>76</v>
      </c>
      <c r="B1492" s="135">
        <v>10501</v>
      </c>
      <c r="C1492" s="17">
        <f t="shared" si="101"/>
        <v>1</v>
      </c>
      <c r="D1492" s="14" t="str">
        <f>+VLOOKUP(C1492,EstructuraCostos!$A$5:$B$146,2)</f>
        <v>Levante_y_Ceba</v>
      </c>
      <c r="E1492" s="21">
        <f t="shared" si="102"/>
        <v>10500</v>
      </c>
      <c r="F1492" s="17" t="str">
        <f>+IF(C1492&gt;2,VLOOKUP(C1492,EstructuraCostos!$A$65:$B$170,2),VLOOKUP(E1492,EstructuraCostos!$A$5:$B$60,2))</f>
        <v>Movimiento_de_Ganado1</v>
      </c>
      <c r="G1492" s="17" t="str">
        <f>+VLOOKUP(B1492,EstructuraCostos!$B$5:$C$146,2)</f>
        <v>Manejo de Ganados</v>
      </c>
      <c r="H1492" s="58">
        <v>43623</v>
      </c>
      <c r="I1492" s="17">
        <f t="shared" si="103"/>
        <v>23</v>
      </c>
      <c r="J1492" s="84" t="s">
        <v>241</v>
      </c>
      <c r="K1492" s="143">
        <v>4736932</v>
      </c>
      <c r="L1492" s="52">
        <v>1</v>
      </c>
      <c r="M1492" s="46">
        <v>34000</v>
      </c>
      <c r="N1492" s="48">
        <f t="shared" si="104"/>
        <v>34000</v>
      </c>
      <c r="O1492" s="45" t="s">
        <v>125</v>
      </c>
      <c r="P1492" s="45" t="s">
        <v>137</v>
      </c>
    </row>
    <row r="1493" spans="1:18">
      <c r="A1493" s="17">
        <v>77</v>
      </c>
      <c r="B1493" s="135">
        <v>90106</v>
      </c>
      <c r="C1493" s="17">
        <f t="shared" si="101"/>
        <v>9</v>
      </c>
      <c r="D1493" s="14" t="str">
        <f>+VLOOKUP(C1493,EstructuraCostos!$A$5:$B$146,2)</f>
        <v>Hacienda</v>
      </c>
      <c r="E1493" s="21">
        <f t="shared" si="102"/>
        <v>90106</v>
      </c>
      <c r="F1493" s="17" t="str">
        <f>+IF(C1493&gt;2,VLOOKUP(C1493,EstructuraCostos!$A$65:$B$170,2),VLOOKUP(E1493,EstructuraCostos!$A$5:$B$60,2))</f>
        <v>Hacienda</v>
      </c>
      <c r="G1493" s="17" t="str">
        <f>+VLOOKUP(B1493,EstructuraCostos!$B$5:$C$146,2)</f>
        <v>Mejoras</v>
      </c>
      <c r="H1493" s="58">
        <v>43623</v>
      </c>
      <c r="I1493" s="17">
        <f t="shared" si="103"/>
        <v>23</v>
      </c>
      <c r="J1493" s="84" t="s">
        <v>242</v>
      </c>
      <c r="K1493" s="83">
        <v>4335739</v>
      </c>
      <c r="L1493" s="52">
        <v>1</v>
      </c>
      <c r="M1493" s="46">
        <v>34000</v>
      </c>
      <c r="N1493" s="48">
        <f t="shared" si="104"/>
        <v>34000</v>
      </c>
      <c r="O1493" s="45" t="s">
        <v>1437</v>
      </c>
      <c r="P1493" s="45" t="s">
        <v>147</v>
      </c>
    </row>
    <row r="1494" spans="1:18">
      <c r="A1494" s="17">
        <v>78</v>
      </c>
      <c r="B1494" s="135">
        <v>10501</v>
      </c>
      <c r="C1494" s="17">
        <f t="shared" si="101"/>
        <v>1</v>
      </c>
      <c r="D1494" s="14" t="str">
        <f>+VLOOKUP(C1494,EstructuraCostos!$A$5:$B$146,2)</f>
        <v>Levante_y_Ceba</v>
      </c>
      <c r="E1494" s="21">
        <f t="shared" si="102"/>
        <v>10500</v>
      </c>
      <c r="F1494" s="17" t="str">
        <f>+IF(C1494&gt;2,VLOOKUP(C1494,EstructuraCostos!$A$65:$B$170,2),VLOOKUP(E1494,EstructuraCostos!$A$5:$B$60,2))</f>
        <v>Movimiento_de_Ganado1</v>
      </c>
      <c r="G1494" s="17" t="str">
        <f>+VLOOKUP(B1494,EstructuraCostos!$B$5:$C$146,2)</f>
        <v>Manejo de Ganados</v>
      </c>
      <c r="H1494" s="58">
        <v>43623</v>
      </c>
      <c r="I1494" s="17">
        <f t="shared" si="103"/>
        <v>23</v>
      </c>
      <c r="J1494" s="45" t="s">
        <v>245</v>
      </c>
      <c r="K1494" s="51">
        <v>1023702269</v>
      </c>
      <c r="L1494" s="52">
        <v>1</v>
      </c>
      <c r="M1494" s="46">
        <v>38000</v>
      </c>
      <c r="N1494" s="48">
        <f t="shared" si="104"/>
        <v>38000</v>
      </c>
      <c r="O1494" s="45" t="s">
        <v>126</v>
      </c>
      <c r="P1494" s="45" t="s">
        <v>128</v>
      </c>
    </row>
    <row r="1495" spans="1:18">
      <c r="A1495" s="17">
        <v>79</v>
      </c>
      <c r="B1495" s="135">
        <v>10501</v>
      </c>
      <c r="C1495" s="17">
        <f t="shared" si="101"/>
        <v>1</v>
      </c>
      <c r="D1495" s="14" t="str">
        <f>+VLOOKUP(C1495,EstructuraCostos!$A$5:$B$146,2)</f>
        <v>Levante_y_Ceba</v>
      </c>
      <c r="E1495" s="21">
        <f t="shared" si="102"/>
        <v>10500</v>
      </c>
      <c r="F1495" s="17" t="str">
        <f>+IF(C1495&gt;2,VLOOKUP(C1495,EstructuraCostos!$A$65:$B$170,2),VLOOKUP(E1495,EstructuraCostos!$A$5:$B$60,2))</f>
        <v>Movimiento_de_Ganado1</v>
      </c>
      <c r="G1495" s="17" t="str">
        <f>+VLOOKUP(B1495,EstructuraCostos!$B$5:$C$146,2)</f>
        <v>Manejo de Ganados</v>
      </c>
      <c r="H1495" s="58">
        <v>43623</v>
      </c>
      <c r="I1495" s="17">
        <f t="shared" si="103"/>
        <v>23</v>
      </c>
      <c r="J1495" s="45" t="s">
        <v>417</v>
      </c>
      <c r="K1495" s="143">
        <v>1097720182</v>
      </c>
      <c r="L1495" s="52">
        <v>1</v>
      </c>
      <c r="M1495" s="46">
        <v>38000</v>
      </c>
      <c r="N1495" s="48">
        <f t="shared" si="104"/>
        <v>38000</v>
      </c>
      <c r="O1495" s="45" t="s">
        <v>125</v>
      </c>
      <c r="P1495" s="45" t="s">
        <v>128</v>
      </c>
    </row>
    <row r="1496" spans="1:18">
      <c r="A1496" s="17">
        <v>80</v>
      </c>
      <c r="B1496" s="135">
        <v>50103</v>
      </c>
      <c r="C1496" s="17">
        <f t="shared" si="101"/>
        <v>5</v>
      </c>
      <c r="D1496" s="14" t="str">
        <f>+VLOOKUP(C1496,EstructuraCostos!$A$5:$B$146,2)</f>
        <v>Generales</v>
      </c>
      <c r="E1496" s="21">
        <f t="shared" si="102"/>
        <v>50103</v>
      </c>
      <c r="F1496" s="17" t="str">
        <f>+IF(C1496&gt;2,VLOOKUP(C1496,EstructuraCostos!$A$65:$B$170,2),VLOOKUP(E1496,EstructuraCostos!$A$5:$B$60,2))</f>
        <v>Generales</v>
      </c>
      <c r="G1496" s="17" t="str">
        <f>+VLOOKUP(B1496,EstructuraCostos!$B$5:$C$146,2)</f>
        <v xml:space="preserve">Mantenimiento Cercos </v>
      </c>
      <c r="H1496" s="58">
        <v>43623</v>
      </c>
      <c r="I1496" s="17">
        <f t="shared" si="103"/>
        <v>23</v>
      </c>
      <c r="J1496" s="45" t="s">
        <v>791</v>
      </c>
      <c r="K1496" s="143">
        <v>78730185</v>
      </c>
      <c r="L1496" s="52">
        <v>1</v>
      </c>
      <c r="M1496" s="46">
        <v>34000</v>
      </c>
      <c r="N1496" s="48">
        <f t="shared" si="104"/>
        <v>34000</v>
      </c>
      <c r="O1496" s="45" t="s">
        <v>138</v>
      </c>
    </row>
    <row r="1497" spans="1:18">
      <c r="A1497" s="17">
        <v>81</v>
      </c>
      <c r="B1497" s="135">
        <v>90101</v>
      </c>
      <c r="C1497" s="17">
        <f t="shared" si="101"/>
        <v>9</v>
      </c>
      <c r="D1497" s="14" t="str">
        <f>+VLOOKUP(C1497,EstructuraCostos!$A$5:$B$146,2)</f>
        <v>Hacienda</v>
      </c>
      <c r="E1497" s="21">
        <f t="shared" si="102"/>
        <v>90101</v>
      </c>
      <c r="F1497" s="17" t="str">
        <f>+IF(C1497&gt;2,VLOOKUP(C1497,EstructuraCostos!$A$65:$B$170,2),VLOOKUP(E1497,EstructuraCostos!$A$5:$B$60,2))</f>
        <v>Hacienda</v>
      </c>
      <c r="G1497" s="17" t="str">
        <f>+VLOOKUP(B1497,EstructuraCostos!$B$5:$C$146,2)</f>
        <v>Salarios</v>
      </c>
      <c r="H1497" s="58">
        <v>43623</v>
      </c>
      <c r="I1497" s="17">
        <f t="shared" si="103"/>
        <v>23</v>
      </c>
      <c r="J1497" s="45" t="s">
        <v>1205</v>
      </c>
      <c r="K1497" s="51">
        <v>25022682</v>
      </c>
      <c r="L1497" s="52">
        <v>1</v>
      </c>
      <c r="M1497" s="186">
        <v>48000</v>
      </c>
      <c r="N1497" s="48">
        <f t="shared" si="104"/>
        <v>48000</v>
      </c>
      <c r="O1497" s="45" t="s">
        <v>153</v>
      </c>
      <c r="P1497" s="45" t="s">
        <v>147</v>
      </c>
    </row>
    <row r="1498" spans="1:18">
      <c r="A1498" s="17">
        <v>82</v>
      </c>
      <c r="C1498" s="17"/>
      <c r="F1498" s="17"/>
      <c r="G1498" s="17" t="e">
        <f>+VLOOKUP(B1498,EstructuraCostos!$B$5:$C$146,2)</f>
        <v>#N/A</v>
      </c>
      <c r="H1498" s="58">
        <v>43623</v>
      </c>
      <c r="I1498" s="17">
        <f t="shared" si="103"/>
        <v>23</v>
      </c>
      <c r="J1498" s="45" t="s">
        <v>289</v>
      </c>
      <c r="L1498" s="52">
        <v>61</v>
      </c>
      <c r="M1498" s="186" t="s">
        <v>124</v>
      </c>
      <c r="N1498" s="48"/>
      <c r="P1498" s="45" t="s">
        <v>228</v>
      </c>
    </row>
    <row r="1499" spans="1:18">
      <c r="A1499" s="17">
        <v>83</v>
      </c>
      <c r="B1499" s="135">
        <v>10501</v>
      </c>
      <c r="C1499" s="17">
        <f t="shared" si="101"/>
        <v>1</v>
      </c>
      <c r="D1499" s="14" t="str">
        <f>+VLOOKUP(C1499,EstructuraCostos!$A$5:$B$146,2)</f>
        <v>Levante_y_Ceba</v>
      </c>
      <c r="E1499" s="21">
        <f t="shared" si="102"/>
        <v>10500</v>
      </c>
      <c r="F1499" s="17" t="str">
        <f>+IF(C1499&gt;2,VLOOKUP(C1499,EstructuraCostos!$A$65:$B$170,2),VLOOKUP(E1499,EstructuraCostos!$A$5:$B$60,2))</f>
        <v>Movimiento_de_Ganado1</v>
      </c>
      <c r="G1499" s="17" t="str">
        <f>+VLOOKUP(B1499,EstructuraCostos!$B$5:$C$146,2)</f>
        <v>Manejo de Ganados</v>
      </c>
      <c r="H1499" s="58">
        <v>43624</v>
      </c>
      <c r="I1499" s="17">
        <f t="shared" si="103"/>
        <v>23</v>
      </c>
      <c r="J1499" s="84" t="s">
        <v>241</v>
      </c>
      <c r="K1499" s="143">
        <v>4736932</v>
      </c>
      <c r="L1499" s="52">
        <v>1</v>
      </c>
      <c r="M1499" s="46">
        <v>34000</v>
      </c>
      <c r="N1499" s="48">
        <f t="shared" si="104"/>
        <v>34000</v>
      </c>
      <c r="O1499" s="45" t="s">
        <v>125</v>
      </c>
      <c r="P1499" s="45" t="s">
        <v>137</v>
      </c>
    </row>
    <row r="1500" spans="1:18">
      <c r="A1500" s="17">
        <v>84</v>
      </c>
      <c r="B1500" s="135">
        <v>10104</v>
      </c>
      <c r="C1500" s="17">
        <f t="shared" si="101"/>
        <v>1</v>
      </c>
      <c r="D1500" s="14" t="str">
        <f>+VLOOKUP(C1500,EstructuraCostos!$A$5:$B$146,2)</f>
        <v>Levante_y_Ceba</v>
      </c>
      <c r="E1500" s="21">
        <f t="shared" si="102"/>
        <v>10100</v>
      </c>
      <c r="F1500" s="17" t="str">
        <f>+IF(C1500&gt;2,VLOOKUP(C1500,EstructuraCostos!$A$65:$B$170,2),VLOOKUP(E1500,EstructuraCostos!$A$5:$B$60,2))</f>
        <v>Manejo_de_Suelos_y_ Praderas1</v>
      </c>
      <c r="G1500" s="17" t="str">
        <f>+VLOOKUP(B1500,EstructuraCostos!$B$5:$C$146,2)</f>
        <v>Fumigacion Herbicida</v>
      </c>
      <c r="H1500" s="58">
        <v>43624</v>
      </c>
      <c r="I1500" s="17">
        <f t="shared" si="103"/>
        <v>23</v>
      </c>
      <c r="J1500" s="84" t="s">
        <v>242</v>
      </c>
      <c r="K1500" s="83">
        <v>4335739</v>
      </c>
      <c r="L1500" s="52">
        <v>1</v>
      </c>
      <c r="M1500" s="46">
        <v>34000</v>
      </c>
      <c r="N1500" s="48">
        <f t="shared" si="104"/>
        <v>34000</v>
      </c>
      <c r="O1500" s="45" t="s">
        <v>714</v>
      </c>
      <c r="P1500" s="45" t="s">
        <v>363</v>
      </c>
      <c r="Q1500" s="1" t="s">
        <v>132</v>
      </c>
      <c r="R1500" s="137" t="s">
        <v>702</v>
      </c>
    </row>
    <row r="1501" spans="1:18">
      <c r="A1501" s="17">
        <v>85</v>
      </c>
      <c r="B1501" s="135">
        <v>10501</v>
      </c>
      <c r="C1501" s="17">
        <f t="shared" si="101"/>
        <v>1</v>
      </c>
      <c r="D1501" s="14" t="str">
        <f>+VLOOKUP(C1501,EstructuraCostos!$A$5:$B$146,2)</f>
        <v>Levante_y_Ceba</v>
      </c>
      <c r="E1501" s="21">
        <f t="shared" si="102"/>
        <v>10500</v>
      </c>
      <c r="F1501" s="17" t="str">
        <f>+IF(C1501&gt;2,VLOOKUP(C1501,EstructuraCostos!$A$65:$B$170,2),VLOOKUP(E1501,EstructuraCostos!$A$5:$B$60,2))</f>
        <v>Movimiento_de_Ganado1</v>
      </c>
      <c r="G1501" s="17" t="str">
        <f>+VLOOKUP(B1501,EstructuraCostos!$B$5:$C$146,2)</f>
        <v>Manejo de Ganados</v>
      </c>
      <c r="H1501" s="58">
        <v>43624</v>
      </c>
      <c r="I1501" s="17">
        <f t="shared" si="103"/>
        <v>23</v>
      </c>
      <c r="J1501" s="45" t="s">
        <v>245</v>
      </c>
      <c r="K1501" s="51">
        <v>1023702269</v>
      </c>
      <c r="L1501" s="52">
        <v>1</v>
      </c>
      <c r="M1501" s="46">
        <v>38000</v>
      </c>
      <c r="N1501" s="48">
        <f t="shared" si="104"/>
        <v>38000</v>
      </c>
      <c r="O1501" s="45" t="s">
        <v>126</v>
      </c>
      <c r="P1501" s="45" t="s">
        <v>128</v>
      </c>
    </row>
    <row r="1502" spans="1:18">
      <c r="A1502" s="17">
        <v>86</v>
      </c>
      <c r="B1502" s="135">
        <v>10501</v>
      </c>
      <c r="C1502" s="17">
        <f t="shared" si="101"/>
        <v>1</v>
      </c>
      <c r="D1502" s="14" t="str">
        <f>+VLOOKUP(C1502,EstructuraCostos!$A$5:$B$146,2)</f>
        <v>Levante_y_Ceba</v>
      </c>
      <c r="E1502" s="21">
        <f t="shared" si="102"/>
        <v>10500</v>
      </c>
      <c r="F1502" s="17" t="str">
        <f>+IF(C1502&gt;2,VLOOKUP(C1502,EstructuraCostos!$A$65:$B$170,2),VLOOKUP(E1502,EstructuraCostos!$A$5:$B$60,2))</f>
        <v>Movimiento_de_Ganado1</v>
      </c>
      <c r="G1502" s="17" t="str">
        <f>+VLOOKUP(B1502,EstructuraCostos!$B$5:$C$146,2)</f>
        <v>Manejo de Ganados</v>
      </c>
      <c r="H1502" s="58">
        <v>43624</v>
      </c>
      <c r="I1502" s="17">
        <f t="shared" si="103"/>
        <v>23</v>
      </c>
      <c r="J1502" s="45" t="s">
        <v>417</v>
      </c>
      <c r="K1502" s="143">
        <v>1097720182</v>
      </c>
      <c r="L1502" s="52">
        <v>1</v>
      </c>
      <c r="M1502" s="46">
        <v>38000</v>
      </c>
      <c r="N1502" s="48">
        <f t="shared" si="104"/>
        <v>38000</v>
      </c>
      <c r="O1502" s="45" t="s">
        <v>125</v>
      </c>
      <c r="P1502" s="45" t="s">
        <v>128</v>
      </c>
    </row>
    <row r="1503" spans="1:18">
      <c r="A1503" s="17">
        <v>87</v>
      </c>
      <c r="B1503" s="135">
        <v>50103</v>
      </c>
      <c r="C1503" s="17">
        <f t="shared" si="101"/>
        <v>5</v>
      </c>
      <c r="D1503" s="14" t="str">
        <f>+VLOOKUP(C1503,EstructuraCostos!$A$5:$B$146,2)</f>
        <v>Generales</v>
      </c>
      <c r="E1503" s="21">
        <f t="shared" si="102"/>
        <v>50103</v>
      </c>
      <c r="F1503" s="17" t="str">
        <f>+IF(C1503&gt;2,VLOOKUP(C1503,EstructuraCostos!$A$65:$B$170,2),VLOOKUP(E1503,EstructuraCostos!$A$5:$B$60,2))</f>
        <v>Generales</v>
      </c>
      <c r="G1503" s="17" t="str">
        <f>+VLOOKUP(B1503,EstructuraCostos!$B$5:$C$146,2)</f>
        <v xml:space="preserve">Mantenimiento Cercos </v>
      </c>
      <c r="H1503" s="58">
        <v>43624</v>
      </c>
      <c r="I1503" s="17">
        <f t="shared" si="103"/>
        <v>23</v>
      </c>
      <c r="J1503" s="45" t="s">
        <v>791</v>
      </c>
      <c r="K1503" s="143">
        <v>78730185</v>
      </c>
      <c r="L1503" s="52">
        <v>1</v>
      </c>
      <c r="M1503" s="46">
        <v>34000</v>
      </c>
      <c r="N1503" s="48">
        <f t="shared" si="104"/>
        <v>34000</v>
      </c>
      <c r="O1503" s="45" t="s">
        <v>138</v>
      </c>
    </row>
    <row r="1504" spans="1:18">
      <c r="A1504" s="17">
        <v>88</v>
      </c>
      <c r="B1504" s="135">
        <v>90101</v>
      </c>
      <c r="C1504" s="17">
        <f t="shared" si="101"/>
        <v>9</v>
      </c>
      <c r="D1504" s="14" t="str">
        <f>+VLOOKUP(C1504,EstructuraCostos!$A$5:$B$146,2)</f>
        <v>Hacienda</v>
      </c>
      <c r="E1504" s="21">
        <f t="shared" si="102"/>
        <v>90101</v>
      </c>
      <c r="F1504" s="17" t="str">
        <f>+IF(C1504&gt;2,VLOOKUP(C1504,EstructuraCostos!$A$65:$B$170,2),VLOOKUP(E1504,EstructuraCostos!$A$5:$B$60,2))</f>
        <v>Hacienda</v>
      </c>
      <c r="G1504" s="17" t="str">
        <f>+VLOOKUP(B1504,EstructuraCostos!$B$5:$C$146,2)</f>
        <v>Salarios</v>
      </c>
      <c r="H1504" s="58">
        <v>43624</v>
      </c>
      <c r="I1504" s="17">
        <f t="shared" si="103"/>
        <v>23</v>
      </c>
      <c r="J1504" s="45" t="s">
        <v>1205</v>
      </c>
      <c r="K1504" s="51">
        <v>25022682</v>
      </c>
      <c r="L1504" s="52">
        <v>1</v>
      </c>
      <c r="M1504" s="186">
        <v>48000</v>
      </c>
      <c r="N1504" s="48">
        <f t="shared" si="104"/>
        <v>48000</v>
      </c>
      <c r="O1504" s="45" t="s">
        <v>153</v>
      </c>
      <c r="P1504" s="45" t="s">
        <v>147</v>
      </c>
    </row>
    <row r="1505" spans="1:18">
      <c r="A1505" s="17">
        <v>89</v>
      </c>
      <c r="C1505" s="17">
        <f t="shared" si="101"/>
        <v>0</v>
      </c>
      <c r="D1505" s="14" t="e">
        <f>+VLOOKUP(C1505,EstructuraCostos!$A$5:$B$146,2)</f>
        <v>#N/A</v>
      </c>
      <c r="E1505" s="21">
        <f t="shared" si="102"/>
        <v>0</v>
      </c>
      <c r="F1505" s="17" t="e">
        <f>+IF(C1505&gt;2,VLOOKUP(C1505,EstructuraCostos!$A$65:$B$170,2),VLOOKUP(E1505,EstructuraCostos!$A$5:$B$60,2))</f>
        <v>#N/A</v>
      </c>
      <c r="G1505" s="17" t="e">
        <f>+VLOOKUP(B1505,EstructuraCostos!$B$5:$C$146,2)</f>
        <v>#N/A</v>
      </c>
      <c r="H1505" s="58">
        <v>43624</v>
      </c>
      <c r="I1505" s="17">
        <f t="shared" si="103"/>
        <v>23</v>
      </c>
      <c r="J1505" s="45" t="s">
        <v>289</v>
      </c>
      <c r="L1505" s="52">
        <v>10</v>
      </c>
      <c r="M1505" s="186" t="s">
        <v>124</v>
      </c>
      <c r="N1505" s="48"/>
      <c r="P1505" s="45" t="s">
        <v>953</v>
      </c>
    </row>
    <row r="1506" spans="1:18">
      <c r="A1506" s="17">
        <v>90</v>
      </c>
      <c r="C1506" s="17"/>
      <c r="F1506" s="17"/>
      <c r="G1506" s="17" t="e">
        <f>+VLOOKUP(B1506,EstructuraCostos!$B$5:$C$146,2)</f>
        <v>#N/A</v>
      </c>
      <c r="H1506" s="58">
        <v>43624</v>
      </c>
      <c r="I1506" s="17">
        <f t="shared" si="103"/>
        <v>23</v>
      </c>
      <c r="J1506" s="45" t="s">
        <v>287</v>
      </c>
      <c r="L1506" s="52">
        <v>16</v>
      </c>
      <c r="M1506" s="186" t="s">
        <v>386</v>
      </c>
      <c r="N1506" s="48"/>
      <c r="O1506" s="45" t="s">
        <v>661</v>
      </c>
      <c r="P1506" s="45" t="s">
        <v>127</v>
      </c>
    </row>
    <row r="1507" spans="1:18">
      <c r="A1507" s="17">
        <v>91</v>
      </c>
      <c r="C1507" s="17">
        <f t="shared" si="101"/>
        <v>0</v>
      </c>
      <c r="D1507" s="14" t="e">
        <f>+VLOOKUP(C1507,EstructuraCostos!$A$5:$B$146,2)</f>
        <v>#N/A</v>
      </c>
      <c r="E1507" s="21">
        <f t="shared" si="102"/>
        <v>0</v>
      </c>
      <c r="F1507" s="17" t="e">
        <f>+IF(C1507&gt;2,VLOOKUP(C1507,EstructuraCostos!$A$65:$B$170,2),VLOOKUP(E1507,EstructuraCostos!$A$5:$B$60,2))</f>
        <v>#N/A</v>
      </c>
      <c r="G1507" s="17" t="e">
        <f>+VLOOKUP(B1507,EstructuraCostos!$B$5:$C$146,2)</f>
        <v>#N/A</v>
      </c>
      <c r="H1507" s="58">
        <v>43624</v>
      </c>
      <c r="I1507" s="17">
        <f t="shared" si="103"/>
        <v>23</v>
      </c>
      <c r="J1507" s="45" t="s">
        <v>260</v>
      </c>
      <c r="M1507" s="186" t="s">
        <v>261</v>
      </c>
      <c r="N1507" s="48"/>
      <c r="O1507" s="45" t="s">
        <v>714</v>
      </c>
      <c r="P1507" s="45" t="s">
        <v>363</v>
      </c>
      <c r="Q1507" s="1" t="s">
        <v>132</v>
      </c>
      <c r="R1507" s="137" t="s">
        <v>702</v>
      </c>
    </row>
    <row r="1508" spans="1:18">
      <c r="A1508" s="17">
        <v>92</v>
      </c>
      <c r="B1508" s="135">
        <v>10501</v>
      </c>
      <c r="C1508" s="17">
        <f t="shared" si="101"/>
        <v>1</v>
      </c>
      <c r="D1508" s="14" t="str">
        <f>+VLOOKUP(C1508,EstructuraCostos!$A$5:$B$146,2)</f>
        <v>Levante_y_Ceba</v>
      </c>
      <c r="E1508" s="21">
        <f t="shared" si="102"/>
        <v>10500</v>
      </c>
      <c r="F1508" s="17" t="str">
        <f>+IF(C1508&gt;2,VLOOKUP(C1508,EstructuraCostos!$A$65:$B$170,2),VLOOKUP(E1508,EstructuraCostos!$A$5:$B$60,2))</f>
        <v>Movimiento_de_Ganado1</v>
      </c>
      <c r="G1508" s="17" t="str">
        <f>+VLOOKUP(B1508,EstructuraCostos!$B$5:$C$146,2)</f>
        <v>Manejo de Ganados</v>
      </c>
      <c r="H1508" s="58">
        <v>43625</v>
      </c>
      <c r="I1508" s="17">
        <f t="shared" si="103"/>
        <v>23</v>
      </c>
      <c r="J1508" s="45" t="s">
        <v>245</v>
      </c>
      <c r="K1508" s="51">
        <v>1023702269</v>
      </c>
      <c r="L1508" s="52">
        <v>0.5</v>
      </c>
      <c r="M1508" s="186">
        <v>36000</v>
      </c>
      <c r="N1508" s="48">
        <f t="shared" si="104"/>
        <v>18000</v>
      </c>
      <c r="O1508" s="45" t="s">
        <v>125</v>
      </c>
      <c r="P1508" s="45" t="s">
        <v>128</v>
      </c>
    </row>
    <row r="1509" spans="1:18">
      <c r="A1509" s="17">
        <v>1</v>
      </c>
      <c r="B1509" s="135">
        <v>10101</v>
      </c>
      <c r="C1509" s="17">
        <f t="shared" si="101"/>
        <v>1</v>
      </c>
      <c r="D1509" s="14" t="str">
        <f>+VLOOKUP(C1509,EstructuraCostos!$A$5:$B$146,2)</f>
        <v>Levante_y_Ceba</v>
      </c>
      <c r="E1509" s="21">
        <f t="shared" si="102"/>
        <v>10100</v>
      </c>
      <c r="F1509" s="17" t="str">
        <f>+IF(C1509&gt;2,VLOOKUP(C1509,EstructuraCostos!$A$65:$B$170,2),VLOOKUP(E1509,EstructuraCostos!$A$5:$B$60,2))</f>
        <v>Manejo_de_Suelos_y_ Praderas1</v>
      </c>
      <c r="G1509" s="17" t="str">
        <f>+VLOOKUP(B1509,EstructuraCostos!$B$5:$C$146,2)</f>
        <v>Fumigacion Matamalezas</v>
      </c>
      <c r="H1509" s="58">
        <v>43626</v>
      </c>
      <c r="I1509" s="17">
        <f t="shared" si="103"/>
        <v>24</v>
      </c>
      <c r="J1509" s="84" t="s">
        <v>241</v>
      </c>
      <c r="K1509" s="143">
        <v>4736932</v>
      </c>
      <c r="L1509" s="52">
        <v>1</v>
      </c>
      <c r="M1509" s="46">
        <v>34000</v>
      </c>
      <c r="N1509" s="48">
        <f t="shared" si="104"/>
        <v>34000</v>
      </c>
      <c r="O1509" s="45" t="s">
        <v>176</v>
      </c>
      <c r="P1509" s="45" t="s">
        <v>1438</v>
      </c>
      <c r="Q1509" s="1" t="s">
        <v>130</v>
      </c>
      <c r="R1509" s="137" t="s">
        <v>131</v>
      </c>
    </row>
    <row r="1510" spans="1:18">
      <c r="A1510" s="17">
        <v>2</v>
      </c>
      <c r="B1510" s="135">
        <v>10104</v>
      </c>
      <c r="C1510" s="17">
        <f t="shared" si="101"/>
        <v>1</v>
      </c>
      <c r="D1510" s="14" t="str">
        <f>+VLOOKUP(C1510,EstructuraCostos!$A$5:$B$146,2)</f>
        <v>Levante_y_Ceba</v>
      </c>
      <c r="E1510" s="21">
        <f t="shared" si="102"/>
        <v>10100</v>
      </c>
      <c r="F1510" s="17" t="str">
        <f>+IF(C1510&gt;2,VLOOKUP(C1510,EstructuraCostos!$A$65:$B$170,2),VLOOKUP(E1510,EstructuraCostos!$A$5:$B$60,2))</f>
        <v>Manejo_de_Suelos_y_ Praderas1</v>
      </c>
      <c r="G1510" s="17" t="str">
        <f>+VLOOKUP(B1510,EstructuraCostos!$B$5:$C$146,2)</f>
        <v>Fumigacion Herbicida</v>
      </c>
      <c r="H1510" s="58">
        <v>43626</v>
      </c>
      <c r="I1510" s="17">
        <f t="shared" si="103"/>
        <v>24</v>
      </c>
      <c r="J1510" s="84" t="s">
        <v>242</v>
      </c>
      <c r="K1510" s="83">
        <v>4335739</v>
      </c>
      <c r="L1510" s="52">
        <v>1</v>
      </c>
      <c r="M1510" s="46">
        <v>34000</v>
      </c>
      <c r="N1510" s="48">
        <f t="shared" si="104"/>
        <v>34000</v>
      </c>
      <c r="O1510" s="45" t="s">
        <v>714</v>
      </c>
      <c r="P1510" s="45" t="s">
        <v>363</v>
      </c>
      <c r="Q1510" s="1" t="s">
        <v>132</v>
      </c>
      <c r="R1510" s="137" t="s">
        <v>702</v>
      </c>
    </row>
    <row r="1511" spans="1:18">
      <c r="A1511" s="17">
        <v>3</v>
      </c>
      <c r="B1511" s="135">
        <v>10501</v>
      </c>
      <c r="C1511" s="17">
        <f t="shared" si="101"/>
        <v>1</v>
      </c>
      <c r="D1511" s="14" t="str">
        <f>+VLOOKUP(C1511,EstructuraCostos!$A$5:$B$146,2)</f>
        <v>Levante_y_Ceba</v>
      </c>
      <c r="E1511" s="21">
        <f t="shared" si="102"/>
        <v>10500</v>
      </c>
      <c r="F1511" s="17" t="str">
        <f>+IF(C1511&gt;2,VLOOKUP(C1511,EstructuraCostos!$A$65:$B$170,2),VLOOKUP(E1511,EstructuraCostos!$A$5:$B$60,2))</f>
        <v>Movimiento_de_Ganado1</v>
      </c>
      <c r="G1511" s="17" t="str">
        <f>+VLOOKUP(B1511,EstructuraCostos!$B$5:$C$146,2)</f>
        <v>Manejo de Ganados</v>
      </c>
      <c r="H1511" s="58">
        <v>43626</v>
      </c>
      <c r="I1511" s="17">
        <f t="shared" si="103"/>
        <v>24</v>
      </c>
      <c r="J1511" s="45" t="s">
        <v>245</v>
      </c>
      <c r="K1511" s="51">
        <v>1023702269</v>
      </c>
      <c r="L1511" s="52">
        <v>1</v>
      </c>
      <c r="M1511" s="46">
        <v>38000</v>
      </c>
      <c r="N1511" s="48">
        <f t="shared" si="104"/>
        <v>38000</v>
      </c>
      <c r="O1511" s="45" t="s">
        <v>126</v>
      </c>
      <c r="P1511" s="45" t="s">
        <v>128</v>
      </c>
    </row>
    <row r="1512" spans="1:18">
      <c r="A1512" s="17">
        <v>4</v>
      </c>
      <c r="B1512" s="135">
        <v>10501</v>
      </c>
      <c r="C1512" s="17">
        <f t="shared" si="101"/>
        <v>1</v>
      </c>
      <c r="D1512" s="14" t="str">
        <f>+VLOOKUP(C1512,EstructuraCostos!$A$5:$B$146,2)</f>
        <v>Levante_y_Ceba</v>
      </c>
      <c r="E1512" s="21">
        <f t="shared" si="102"/>
        <v>10500</v>
      </c>
      <c r="F1512" s="17" t="str">
        <f>+IF(C1512&gt;2,VLOOKUP(C1512,EstructuraCostos!$A$65:$B$170,2),VLOOKUP(E1512,EstructuraCostos!$A$5:$B$60,2))</f>
        <v>Movimiento_de_Ganado1</v>
      </c>
      <c r="G1512" s="17" t="str">
        <f>+VLOOKUP(B1512,EstructuraCostos!$B$5:$C$146,2)</f>
        <v>Manejo de Ganados</v>
      </c>
      <c r="H1512" s="58">
        <v>43626</v>
      </c>
      <c r="I1512" s="17">
        <f t="shared" si="103"/>
        <v>24</v>
      </c>
      <c r="J1512" s="45" t="s">
        <v>417</v>
      </c>
      <c r="K1512" s="143">
        <v>1097720182</v>
      </c>
      <c r="L1512" s="52">
        <v>1</v>
      </c>
      <c r="M1512" s="46">
        <v>38000</v>
      </c>
      <c r="N1512" s="48">
        <f t="shared" si="104"/>
        <v>38000</v>
      </c>
      <c r="O1512" s="45" t="s">
        <v>125</v>
      </c>
      <c r="P1512" s="45" t="s">
        <v>128</v>
      </c>
    </row>
    <row r="1513" spans="1:18">
      <c r="A1513" s="17">
        <v>5</v>
      </c>
      <c r="B1513" s="135">
        <v>50103</v>
      </c>
      <c r="C1513" s="17">
        <f t="shared" si="101"/>
        <v>5</v>
      </c>
      <c r="D1513" s="14" t="str">
        <f>+VLOOKUP(C1513,EstructuraCostos!$A$5:$B$146,2)</f>
        <v>Generales</v>
      </c>
      <c r="E1513" s="21">
        <f t="shared" si="102"/>
        <v>50103</v>
      </c>
      <c r="F1513" s="17" t="str">
        <f>+IF(C1513&gt;2,VLOOKUP(C1513,EstructuraCostos!$A$65:$B$170,2),VLOOKUP(E1513,EstructuraCostos!$A$5:$B$60,2))</f>
        <v>Generales</v>
      </c>
      <c r="G1513" s="17" t="str">
        <f>+VLOOKUP(B1513,EstructuraCostos!$B$5:$C$146,2)</f>
        <v xml:space="preserve">Mantenimiento Cercos </v>
      </c>
      <c r="H1513" s="58">
        <v>43626</v>
      </c>
      <c r="I1513" s="17">
        <f t="shared" si="103"/>
        <v>24</v>
      </c>
      <c r="J1513" s="45" t="s">
        <v>791</v>
      </c>
      <c r="K1513" s="143">
        <v>78730185</v>
      </c>
      <c r="L1513" s="52">
        <v>1</v>
      </c>
      <c r="M1513" s="46">
        <v>34000</v>
      </c>
      <c r="N1513" s="48">
        <f t="shared" si="104"/>
        <v>34000</v>
      </c>
      <c r="O1513" s="45" t="s">
        <v>138</v>
      </c>
    </row>
    <row r="1514" spans="1:18">
      <c r="A1514" s="17">
        <v>6</v>
      </c>
      <c r="B1514" s="135">
        <v>90101</v>
      </c>
      <c r="C1514" s="17">
        <f t="shared" si="101"/>
        <v>9</v>
      </c>
      <c r="D1514" s="14" t="str">
        <f>+VLOOKUP(C1514,EstructuraCostos!$A$5:$B$146,2)</f>
        <v>Hacienda</v>
      </c>
      <c r="E1514" s="21">
        <f t="shared" si="102"/>
        <v>90101</v>
      </c>
      <c r="F1514" s="17" t="str">
        <f>+IF(C1514&gt;2,VLOOKUP(C1514,EstructuraCostos!$A$65:$B$170,2),VLOOKUP(E1514,EstructuraCostos!$A$5:$B$60,2))</f>
        <v>Hacienda</v>
      </c>
      <c r="G1514" s="17" t="str">
        <f>+VLOOKUP(B1514,EstructuraCostos!$B$5:$C$146,2)</f>
        <v>Salarios</v>
      </c>
      <c r="H1514" s="58">
        <v>43626</v>
      </c>
      <c r="I1514" s="17">
        <f t="shared" si="103"/>
        <v>24</v>
      </c>
      <c r="J1514" s="45" t="s">
        <v>1205</v>
      </c>
      <c r="K1514" s="51">
        <v>25022682</v>
      </c>
      <c r="L1514" s="52">
        <v>1</v>
      </c>
      <c r="M1514" s="186">
        <v>48000</v>
      </c>
      <c r="N1514" s="48">
        <f t="shared" si="104"/>
        <v>48000</v>
      </c>
      <c r="O1514" s="45" t="s">
        <v>153</v>
      </c>
      <c r="P1514" s="45" t="s">
        <v>147</v>
      </c>
    </row>
    <row r="1515" spans="1:18">
      <c r="A1515" s="17">
        <v>7</v>
      </c>
      <c r="B1515" s="135">
        <v>10502</v>
      </c>
      <c r="C1515" s="17">
        <f t="shared" si="101"/>
        <v>1</v>
      </c>
      <c r="D1515" s="14" t="str">
        <f>+VLOOKUP(C1515,EstructuraCostos!$A$5:$B$146,2)</f>
        <v>Levante_y_Ceba</v>
      </c>
      <c r="E1515" s="21">
        <f t="shared" si="102"/>
        <v>10500</v>
      </c>
      <c r="F1515" s="17" t="str">
        <f>+IF(C1515&gt;2,VLOOKUP(C1515,EstructuraCostos!$A$65:$B$170,2),VLOOKUP(E1515,EstructuraCostos!$A$5:$B$60,2))</f>
        <v>Movimiento_de_Ganado1</v>
      </c>
      <c r="G1515" s="17" t="str">
        <f>+VLOOKUP(B1515,EstructuraCostos!$B$5:$C$146,2)</f>
        <v>Repartida pollinaza</v>
      </c>
      <c r="H1515" s="58">
        <v>43626</v>
      </c>
      <c r="I1515" s="17">
        <f t="shared" si="103"/>
        <v>24</v>
      </c>
      <c r="J1515" s="45" t="s">
        <v>1439</v>
      </c>
      <c r="K1515" s="51">
        <v>1097729590</v>
      </c>
      <c r="L1515" s="52">
        <v>1</v>
      </c>
      <c r="M1515" s="186">
        <v>34000</v>
      </c>
      <c r="N1515" s="48">
        <f t="shared" si="104"/>
        <v>34000</v>
      </c>
      <c r="O1515" s="45" t="s">
        <v>688</v>
      </c>
      <c r="P1515" s="45" t="s">
        <v>14</v>
      </c>
    </row>
    <row r="1516" spans="1:18">
      <c r="A1516" s="17">
        <v>8</v>
      </c>
      <c r="C1516" s="17">
        <f t="shared" si="101"/>
        <v>0</v>
      </c>
      <c r="D1516" s="14" t="e">
        <f>+VLOOKUP(C1516,EstructuraCostos!$A$5:$B$146,2)</f>
        <v>#N/A</v>
      </c>
      <c r="E1516" s="21">
        <f t="shared" si="102"/>
        <v>0</v>
      </c>
      <c r="F1516" s="17" t="e">
        <f>+IF(C1516&gt;2,VLOOKUP(C1516,EstructuraCostos!$A$65:$B$170,2),VLOOKUP(E1516,EstructuraCostos!$A$5:$B$60,2))</f>
        <v>#N/A</v>
      </c>
      <c r="G1516" s="17" t="e">
        <f>+VLOOKUP(B1516,EstructuraCostos!$B$5:$C$146,2)</f>
        <v>#N/A</v>
      </c>
      <c r="H1516" s="58">
        <v>43626</v>
      </c>
      <c r="I1516" s="17">
        <f t="shared" si="103"/>
        <v>24</v>
      </c>
      <c r="J1516" s="45" t="s">
        <v>260</v>
      </c>
      <c r="M1516" s="186" t="s">
        <v>261</v>
      </c>
      <c r="N1516" s="48"/>
      <c r="O1516" s="45" t="s">
        <v>176</v>
      </c>
      <c r="P1516" s="45" t="s">
        <v>1438</v>
      </c>
      <c r="Q1516" s="1" t="s">
        <v>130</v>
      </c>
      <c r="R1516" s="137" t="s">
        <v>131</v>
      </c>
    </row>
    <row r="1517" spans="1:18">
      <c r="A1517" s="17">
        <v>9</v>
      </c>
      <c r="C1517" s="17">
        <f t="shared" si="101"/>
        <v>0</v>
      </c>
      <c r="D1517" s="14" t="e">
        <f>+VLOOKUP(C1517,EstructuraCostos!$A$5:$B$146,2)</f>
        <v>#N/A</v>
      </c>
      <c r="E1517" s="21">
        <f t="shared" si="102"/>
        <v>0</v>
      </c>
      <c r="F1517" s="17" t="e">
        <f>+IF(C1517&gt;2,VLOOKUP(C1517,EstructuraCostos!$A$65:$B$170,2),VLOOKUP(E1517,EstructuraCostos!$A$5:$B$60,2))</f>
        <v>#N/A</v>
      </c>
      <c r="G1517" s="17" t="e">
        <f>+VLOOKUP(B1517,EstructuraCostos!$B$5:$C$146,2)</f>
        <v>#N/A</v>
      </c>
      <c r="H1517" s="58">
        <v>43626</v>
      </c>
      <c r="I1517" s="17">
        <f t="shared" si="103"/>
        <v>24</v>
      </c>
      <c r="J1517" s="45" t="s">
        <v>260</v>
      </c>
      <c r="M1517" s="186" t="s">
        <v>261</v>
      </c>
      <c r="N1517" s="48"/>
      <c r="O1517" s="45" t="s">
        <v>714</v>
      </c>
      <c r="P1517" s="45" t="s">
        <v>363</v>
      </c>
      <c r="Q1517" s="1" t="s">
        <v>132</v>
      </c>
      <c r="R1517" s="137" t="s">
        <v>702</v>
      </c>
    </row>
    <row r="1518" spans="1:18">
      <c r="A1518" s="17">
        <v>10</v>
      </c>
      <c r="B1518" s="135">
        <v>10501</v>
      </c>
      <c r="C1518" s="17">
        <f t="shared" si="101"/>
        <v>1</v>
      </c>
      <c r="D1518" s="14" t="str">
        <f>+VLOOKUP(C1518,EstructuraCostos!$A$5:$B$146,2)</f>
        <v>Levante_y_Ceba</v>
      </c>
      <c r="E1518" s="21">
        <f t="shared" si="102"/>
        <v>10500</v>
      </c>
      <c r="F1518" s="17" t="str">
        <f>+IF(C1518&gt;2,VLOOKUP(C1518,EstructuraCostos!$A$65:$B$170,2),VLOOKUP(E1518,EstructuraCostos!$A$5:$B$60,2))</f>
        <v>Movimiento_de_Ganado1</v>
      </c>
      <c r="G1518" s="17" t="str">
        <f>+VLOOKUP(B1518,EstructuraCostos!$B$5:$C$146,2)</f>
        <v>Manejo de Ganados</v>
      </c>
      <c r="H1518" s="58">
        <v>43627</v>
      </c>
      <c r="I1518" s="17">
        <f t="shared" si="103"/>
        <v>24</v>
      </c>
      <c r="J1518" s="84" t="s">
        <v>241</v>
      </c>
      <c r="K1518" s="143">
        <v>4736932</v>
      </c>
      <c r="L1518" s="52">
        <v>1</v>
      </c>
      <c r="M1518" s="46">
        <v>34000</v>
      </c>
      <c r="N1518" s="48">
        <f t="shared" si="104"/>
        <v>34000</v>
      </c>
      <c r="O1518" s="45" t="s">
        <v>126</v>
      </c>
      <c r="P1518" s="45" t="s">
        <v>137</v>
      </c>
    </row>
    <row r="1519" spans="1:18">
      <c r="A1519" s="17">
        <v>11</v>
      </c>
      <c r="B1519" s="135">
        <v>10104</v>
      </c>
      <c r="C1519" s="17">
        <f t="shared" si="101"/>
        <v>1</v>
      </c>
      <c r="D1519" s="14" t="str">
        <f>+VLOOKUP(C1519,EstructuraCostos!$A$5:$B$146,2)</f>
        <v>Levante_y_Ceba</v>
      </c>
      <c r="E1519" s="21">
        <f t="shared" si="102"/>
        <v>10100</v>
      </c>
      <c r="F1519" s="17" t="str">
        <f>+IF(C1519&gt;2,VLOOKUP(C1519,EstructuraCostos!$A$65:$B$170,2),VLOOKUP(E1519,EstructuraCostos!$A$5:$B$60,2))</f>
        <v>Manejo_de_Suelos_y_ Praderas1</v>
      </c>
      <c r="G1519" s="17" t="str">
        <f>+VLOOKUP(B1519,EstructuraCostos!$B$5:$C$146,2)</f>
        <v>Fumigacion Herbicida</v>
      </c>
      <c r="H1519" s="58">
        <v>43627</v>
      </c>
      <c r="I1519" s="17">
        <f t="shared" si="103"/>
        <v>24</v>
      </c>
      <c r="J1519" s="84" t="s">
        <v>242</v>
      </c>
      <c r="K1519" s="83">
        <v>4335739</v>
      </c>
      <c r="L1519" s="52">
        <v>1</v>
      </c>
      <c r="M1519" s="46">
        <v>34000</v>
      </c>
      <c r="N1519" s="48">
        <f t="shared" si="104"/>
        <v>34000</v>
      </c>
      <c r="O1519" s="45" t="s">
        <v>714</v>
      </c>
      <c r="P1519" s="45" t="s">
        <v>363</v>
      </c>
      <c r="Q1519" s="1" t="s">
        <v>132</v>
      </c>
      <c r="R1519" s="137" t="s">
        <v>702</v>
      </c>
    </row>
    <row r="1520" spans="1:18">
      <c r="A1520" s="17">
        <v>12</v>
      </c>
      <c r="B1520" s="135">
        <v>10501</v>
      </c>
      <c r="C1520" s="17">
        <f t="shared" si="101"/>
        <v>1</v>
      </c>
      <c r="D1520" s="14" t="str">
        <f>+VLOOKUP(C1520,EstructuraCostos!$A$5:$B$146,2)</f>
        <v>Levante_y_Ceba</v>
      </c>
      <c r="E1520" s="21">
        <f t="shared" si="102"/>
        <v>10500</v>
      </c>
      <c r="F1520" s="17" t="str">
        <f>+IF(C1520&gt;2,VLOOKUP(C1520,EstructuraCostos!$A$65:$B$170,2),VLOOKUP(E1520,EstructuraCostos!$A$5:$B$60,2))</f>
        <v>Movimiento_de_Ganado1</v>
      </c>
      <c r="G1520" s="17" t="str">
        <f>+VLOOKUP(B1520,EstructuraCostos!$B$5:$C$146,2)</f>
        <v>Manejo de Ganados</v>
      </c>
      <c r="H1520" s="58">
        <v>43627</v>
      </c>
      <c r="I1520" s="17">
        <f t="shared" si="103"/>
        <v>24</v>
      </c>
      <c r="J1520" s="45" t="s">
        <v>245</v>
      </c>
      <c r="K1520" s="51">
        <v>1023702269</v>
      </c>
      <c r="L1520" s="52">
        <v>1</v>
      </c>
      <c r="M1520" s="46">
        <v>38000</v>
      </c>
      <c r="N1520" s="48">
        <f t="shared" si="104"/>
        <v>38000</v>
      </c>
      <c r="O1520" s="45" t="s">
        <v>126</v>
      </c>
      <c r="P1520" s="45" t="s">
        <v>128</v>
      </c>
    </row>
    <row r="1521" spans="1:18">
      <c r="A1521" s="17">
        <v>13</v>
      </c>
      <c r="B1521" s="135">
        <v>10501</v>
      </c>
      <c r="C1521" s="17">
        <f t="shared" si="101"/>
        <v>1</v>
      </c>
      <c r="D1521" s="14" t="str">
        <f>+VLOOKUP(C1521,EstructuraCostos!$A$5:$B$146,2)</f>
        <v>Levante_y_Ceba</v>
      </c>
      <c r="E1521" s="21">
        <f t="shared" si="102"/>
        <v>10500</v>
      </c>
      <c r="F1521" s="17" t="str">
        <f>+IF(C1521&gt;2,VLOOKUP(C1521,EstructuraCostos!$A$65:$B$170,2),VLOOKUP(E1521,EstructuraCostos!$A$5:$B$60,2))</f>
        <v>Movimiento_de_Ganado1</v>
      </c>
      <c r="G1521" s="17" t="str">
        <f>+VLOOKUP(B1521,EstructuraCostos!$B$5:$C$146,2)</f>
        <v>Manejo de Ganados</v>
      </c>
      <c r="H1521" s="58">
        <v>43627</v>
      </c>
      <c r="I1521" s="17">
        <f t="shared" si="103"/>
        <v>24</v>
      </c>
      <c r="J1521" s="45" t="s">
        <v>417</v>
      </c>
      <c r="K1521" s="143">
        <v>1097720182</v>
      </c>
      <c r="L1521" s="52">
        <v>1</v>
      </c>
      <c r="M1521" s="46">
        <v>38000</v>
      </c>
      <c r="N1521" s="48">
        <f t="shared" si="104"/>
        <v>38000</v>
      </c>
      <c r="O1521" s="45" t="s">
        <v>125</v>
      </c>
      <c r="P1521" s="45" t="s">
        <v>128</v>
      </c>
    </row>
    <row r="1522" spans="1:18">
      <c r="A1522" s="17">
        <v>14</v>
      </c>
      <c r="B1522" s="135">
        <v>50103</v>
      </c>
      <c r="C1522" s="17">
        <f t="shared" si="101"/>
        <v>5</v>
      </c>
      <c r="D1522" s="14" t="str">
        <f>+VLOOKUP(C1522,EstructuraCostos!$A$5:$B$146,2)</f>
        <v>Generales</v>
      </c>
      <c r="E1522" s="21">
        <f t="shared" si="102"/>
        <v>50103</v>
      </c>
      <c r="F1522" s="17" t="str">
        <f>+IF(C1522&gt;2,VLOOKUP(C1522,EstructuraCostos!$A$65:$B$170,2),VLOOKUP(E1522,EstructuraCostos!$A$5:$B$60,2))</f>
        <v>Generales</v>
      </c>
      <c r="G1522" s="17" t="str">
        <f>+VLOOKUP(B1522,EstructuraCostos!$B$5:$C$146,2)</f>
        <v xml:space="preserve">Mantenimiento Cercos </v>
      </c>
      <c r="H1522" s="58">
        <v>43627</v>
      </c>
      <c r="I1522" s="17">
        <f t="shared" si="103"/>
        <v>24</v>
      </c>
      <c r="J1522" s="45" t="s">
        <v>791</v>
      </c>
      <c r="K1522" s="143">
        <v>78730185</v>
      </c>
      <c r="L1522" s="52">
        <v>1</v>
      </c>
      <c r="M1522" s="46">
        <v>34000</v>
      </c>
      <c r="N1522" s="48">
        <f t="shared" si="104"/>
        <v>34000</v>
      </c>
      <c r="O1522" s="45" t="s">
        <v>138</v>
      </c>
      <c r="P1522" s="45" t="s">
        <v>1280</v>
      </c>
    </row>
    <row r="1523" spans="1:18">
      <c r="A1523" s="17">
        <v>15</v>
      </c>
      <c r="B1523" s="135">
        <v>90101</v>
      </c>
      <c r="C1523" s="17">
        <f t="shared" si="101"/>
        <v>9</v>
      </c>
      <c r="D1523" s="14" t="str">
        <f>+VLOOKUP(C1523,EstructuraCostos!$A$5:$B$146,2)</f>
        <v>Hacienda</v>
      </c>
      <c r="E1523" s="21">
        <f t="shared" si="102"/>
        <v>90101</v>
      </c>
      <c r="F1523" s="17" t="str">
        <f>+IF(C1523&gt;2,VLOOKUP(C1523,EstructuraCostos!$A$65:$B$170,2),VLOOKUP(E1523,EstructuraCostos!$A$5:$B$60,2))</f>
        <v>Hacienda</v>
      </c>
      <c r="G1523" s="17" t="str">
        <f>+VLOOKUP(B1523,EstructuraCostos!$B$5:$C$146,2)</f>
        <v>Salarios</v>
      </c>
      <c r="H1523" s="58">
        <v>43627</v>
      </c>
      <c r="I1523" s="17">
        <f t="shared" si="103"/>
        <v>24</v>
      </c>
      <c r="J1523" s="45" t="s">
        <v>1205</v>
      </c>
      <c r="K1523" s="51">
        <v>25022682</v>
      </c>
      <c r="L1523" s="52">
        <v>1</v>
      </c>
      <c r="M1523" s="186">
        <v>48000</v>
      </c>
      <c r="N1523" s="48">
        <f t="shared" si="104"/>
        <v>48000</v>
      </c>
      <c r="O1523" s="45" t="s">
        <v>153</v>
      </c>
      <c r="P1523" s="45" t="s">
        <v>147</v>
      </c>
    </row>
    <row r="1524" spans="1:18">
      <c r="A1524" s="17">
        <v>16</v>
      </c>
      <c r="B1524" s="135">
        <v>50103</v>
      </c>
      <c r="C1524" s="17">
        <f t="shared" si="101"/>
        <v>5</v>
      </c>
      <c r="D1524" s="14" t="str">
        <f>+VLOOKUP(C1524,EstructuraCostos!$A$5:$B$146,2)</f>
        <v>Generales</v>
      </c>
      <c r="E1524" s="21">
        <f t="shared" si="102"/>
        <v>50103</v>
      </c>
      <c r="F1524" s="17" t="str">
        <f>+IF(C1524&gt;2,VLOOKUP(C1524,EstructuraCostos!$A$65:$B$170,2),VLOOKUP(E1524,EstructuraCostos!$A$5:$B$60,2))</f>
        <v>Generales</v>
      </c>
      <c r="G1524" s="17" t="str">
        <f>+VLOOKUP(B1524,EstructuraCostos!$B$5:$C$146,2)</f>
        <v xml:space="preserve">Mantenimiento Cercos </v>
      </c>
      <c r="H1524" s="58">
        <v>43627</v>
      </c>
      <c r="I1524" s="17">
        <f t="shared" si="103"/>
        <v>24</v>
      </c>
      <c r="J1524" s="45" t="s">
        <v>1439</v>
      </c>
      <c r="K1524" s="51">
        <v>1097729590</v>
      </c>
      <c r="L1524" s="52">
        <v>1</v>
      </c>
      <c r="M1524" s="186">
        <v>34000</v>
      </c>
      <c r="N1524" s="48">
        <f t="shared" si="104"/>
        <v>34000</v>
      </c>
      <c r="O1524" s="45" t="s">
        <v>138</v>
      </c>
      <c r="P1524" s="45" t="s">
        <v>618</v>
      </c>
    </row>
    <row r="1525" spans="1:18">
      <c r="A1525" s="17">
        <v>17</v>
      </c>
      <c r="C1525" s="17">
        <f t="shared" si="101"/>
        <v>0</v>
      </c>
      <c r="D1525" s="14" t="e">
        <f>+VLOOKUP(C1525,EstructuraCostos!$A$5:$B$146,2)</f>
        <v>#N/A</v>
      </c>
      <c r="E1525" s="21">
        <f t="shared" si="102"/>
        <v>0</v>
      </c>
      <c r="F1525" s="17" t="e">
        <f>+IF(C1525&gt;2,VLOOKUP(C1525,EstructuraCostos!$A$65:$B$170,2),VLOOKUP(E1525,EstructuraCostos!$A$5:$B$60,2))</f>
        <v>#N/A</v>
      </c>
      <c r="G1525" s="17" t="e">
        <f>+VLOOKUP(B1525,EstructuraCostos!$B$5:$C$146,2)</f>
        <v>#N/A</v>
      </c>
      <c r="H1525" s="58">
        <v>43627</v>
      </c>
      <c r="I1525" s="17">
        <f t="shared" si="103"/>
        <v>24</v>
      </c>
      <c r="J1525" s="45" t="s">
        <v>260</v>
      </c>
      <c r="M1525" s="186" t="s">
        <v>261</v>
      </c>
      <c r="N1525" s="48"/>
      <c r="O1525" s="45" t="s">
        <v>714</v>
      </c>
      <c r="P1525" s="45" t="s">
        <v>363</v>
      </c>
      <c r="Q1525" s="1" t="s">
        <v>132</v>
      </c>
      <c r="R1525" s="137" t="s">
        <v>702</v>
      </c>
    </row>
    <row r="1526" spans="1:18">
      <c r="A1526" s="17">
        <v>18</v>
      </c>
      <c r="B1526" s="135">
        <v>10101</v>
      </c>
      <c r="C1526" s="17">
        <f t="shared" ref="C1526:C1587" si="105">ROUND(B1526/10000,0)</f>
        <v>1</v>
      </c>
      <c r="D1526" s="14" t="str">
        <f>+VLOOKUP(C1526,EstructuraCostos!$A$5:$B$146,2)</f>
        <v>Levante_y_Ceba</v>
      </c>
      <c r="E1526" s="21">
        <f t="shared" ref="E1526:E1591" si="106">IF(C1526&gt;2,ROUND(B1526/1,0),ROUND(B1526/10,0)*10)</f>
        <v>10100</v>
      </c>
      <c r="F1526" s="17" t="str">
        <f>+IF(C1526&gt;2,VLOOKUP(C1526,EstructuraCostos!$A$65:$B$170,2),VLOOKUP(E1526,EstructuraCostos!$A$5:$B$60,2))</f>
        <v>Manejo_de_Suelos_y_ Praderas1</v>
      </c>
      <c r="G1526" s="17" t="str">
        <f>+VLOOKUP(B1526,EstructuraCostos!$B$5:$C$146,2)</f>
        <v>Fumigacion Matamalezas</v>
      </c>
      <c r="H1526" s="58">
        <v>43628</v>
      </c>
      <c r="I1526" s="17">
        <f t="shared" ref="I1526:I1587" si="107">+WEEKNUM(H1526,2)</f>
        <v>24</v>
      </c>
      <c r="J1526" s="84" t="s">
        <v>241</v>
      </c>
      <c r="K1526" s="143">
        <v>4736932</v>
      </c>
      <c r="L1526" s="52">
        <v>1</v>
      </c>
      <c r="M1526" s="46">
        <v>34000</v>
      </c>
      <c r="N1526" s="48">
        <f t="shared" ref="N1526:N1585" si="108">+L1526*M1526</f>
        <v>34000</v>
      </c>
      <c r="O1526" t="s">
        <v>1321</v>
      </c>
      <c r="P1526" s="45" t="s">
        <v>127</v>
      </c>
      <c r="Q1526" s="1" t="s">
        <v>130</v>
      </c>
      <c r="R1526" s="137" t="s">
        <v>1302</v>
      </c>
    </row>
    <row r="1527" spans="1:18">
      <c r="A1527" s="17">
        <v>19</v>
      </c>
      <c r="B1527" s="135">
        <v>10104</v>
      </c>
      <c r="C1527" s="17">
        <f t="shared" si="105"/>
        <v>1</v>
      </c>
      <c r="D1527" s="14" t="str">
        <f>+VLOOKUP(C1527,EstructuraCostos!$A$5:$B$146,2)</f>
        <v>Levante_y_Ceba</v>
      </c>
      <c r="E1527" s="21">
        <f t="shared" si="106"/>
        <v>10100</v>
      </c>
      <c r="F1527" s="17" t="str">
        <f>+IF(C1527&gt;2,VLOOKUP(C1527,EstructuraCostos!$A$65:$B$170,2),VLOOKUP(E1527,EstructuraCostos!$A$5:$B$60,2))</f>
        <v>Manejo_de_Suelos_y_ Praderas1</v>
      </c>
      <c r="G1527" s="17" t="str">
        <f>+VLOOKUP(B1527,EstructuraCostos!$B$5:$C$146,2)</f>
        <v>Fumigacion Herbicida</v>
      </c>
      <c r="H1527" s="58">
        <v>43628</v>
      </c>
      <c r="I1527" s="17">
        <f t="shared" si="107"/>
        <v>24</v>
      </c>
      <c r="J1527" s="84" t="s">
        <v>242</v>
      </c>
      <c r="K1527" s="83">
        <v>4335739</v>
      </c>
      <c r="L1527" s="52">
        <v>1</v>
      </c>
      <c r="M1527" s="46">
        <v>34000</v>
      </c>
      <c r="N1527" s="48">
        <f t="shared" si="108"/>
        <v>34000</v>
      </c>
      <c r="O1527" s="45" t="s">
        <v>714</v>
      </c>
      <c r="P1527" s="45" t="s">
        <v>1170</v>
      </c>
      <c r="Q1527" s="1" t="s">
        <v>132</v>
      </c>
      <c r="R1527" s="137" t="s">
        <v>702</v>
      </c>
    </row>
    <row r="1528" spans="1:18">
      <c r="A1528" s="17">
        <v>20</v>
      </c>
      <c r="B1528" s="135">
        <v>10501</v>
      </c>
      <c r="C1528" s="17">
        <f t="shared" si="105"/>
        <v>1</v>
      </c>
      <c r="D1528" s="14" t="str">
        <f>+VLOOKUP(C1528,EstructuraCostos!$A$5:$B$146,2)</f>
        <v>Levante_y_Ceba</v>
      </c>
      <c r="E1528" s="21">
        <f t="shared" si="106"/>
        <v>10500</v>
      </c>
      <c r="F1528" s="17" t="str">
        <f>+IF(C1528&gt;2,VLOOKUP(C1528,EstructuraCostos!$A$65:$B$170,2),VLOOKUP(E1528,EstructuraCostos!$A$5:$B$60,2))</f>
        <v>Movimiento_de_Ganado1</v>
      </c>
      <c r="G1528" s="17" t="str">
        <f>+VLOOKUP(B1528,EstructuraCostos!$B$5:$C$146,2)</f>
        <v>Manejo de Ganados</v>
      </c>
      <c r="H1528" s="58">
        <v>43628</v>
      </c>
      <c r="I1528" s="17">
        <f t="shared" si="107"/>
        <v>24</v>
      </c>
      <c r="J1528" s="45" t="s">
        <v>245</v>
      </c>
      <c r="K1528" s="51">
        <v>1023702269</v>
      </c>
      <c r="L1528" s="52">
        <v>1</v>
      </c>
      <c r="M1528" s="46">
        <v>38000</v>
      </c>
      <c r="N1528" s="48">
        <f t="shared" si="108"/>
        <v>38000</v>
      </c>
      <c r="O1528" s="45" t="s">
        <v>139</v>
      </c>
      <c r="P1528" s="45" t="s">
        <v>128</v>
      </c>
    </row>
    <row r="1529" spans="1:18">
      <c r="A1529" s="17">
        <v>21</v>
      </c>
      <c r="B1529" s="135">
        <v>10501</v>
      </c>
      <c r="C1529" s="17">
        <f t="shared" si="105"/>
        <v>1</v>
      </c>
      <c r="D1529" s="14" t="str">
        <f>+VLOOKUP(C1529,EstructuraCostos!$A$5:$B$146,2)</f>
        <v>Levante_y_Ceba</v>
      </c>
      <c r="E1529" s="21">
        <f t="shared" si="106"/>
        <v>10500</v>
      </c>
      <c r="F1529" s="17" t="str">
        <f>+IF(C1529&gt;2,VLOOKUP(C1529,EstructuraCostos!$A$65:$B$170,2),VLOOKUP(E1529,EstructuraCostos!$A$5:$B$60,2))</f>
        <v>Movimiento_de_Ganado1</v>
      </c>
      <c r="G1529" s="17" t="str">
        <f>+VLOOKUP(B1529,EstructuraCostos!$B$5:$C$146,2)</f>
        <v>Manejo de Ganados</v>
      </c>
      <c r="H1529" s="58">
        <v>43628</v>
      </c>
      <c r="I1529" s="17">
        <f t="shared" si="107"/>
        <v>24</v>
      </c>
      <c r="J1529" s="45" t="s">
        <v>417</v>
      </c>
      <c r="K1529" s="143">
        <v>1097720182</v>
      </c>
      <c r="L1529" s="52">
        <v>1</v>
      </c>
      <c r="M1529" s="46">
        <v>38000</v>
      </c>
      <c r="N1529" s="48">
        <f t="shared" si="108"/>
        <v>38000</v>
      </c>
      <c r="O1529" s="45" t="s">
        <v>125</v>
      </c>
      <c r="P1529" s="45" t="s">
        <v>128</v>
      </c>
    </row>
    <row r="1530" spans="1:18">
      <c r="A1530" s="17">
        <v>22</v>
      </c>
      <c r="B1530" s="135">
        <v>50103</v>
      </c>
      <c r="C1530" s="17">
        <f t="shared" si="105"/>
        <v>5</v>
      </c>
      <c r="D1530" s="14" t="str">
        <f>+VLOOKUP(C1530,EstructuraCostos!$A$5:$B$146,2)</f>
        <v>Generales</v>
      </c>
      <c r="E1530" s="21">
        <f t="shared" si="106"/>
        <v>50103</v>
      </c>
      <c r="F1530" s="17" t="str">
        <f>+IF(C1530&gt;2,VLOOKUP(C1530,EstructuraCostos!$A$65:$B$170,2),VLOOKUP(E1530,EstructuraCostos!$A$5:$B$60,2))</f>
        <v>Generales</v>
      </c>
      <c r="G1530" s="17" t="str">
        <f>+VLOOKUP(B1530,EstructuraCostos!$B$5:$C$146,2)</f>
        <v xml:space="preserve">Mantenimiento Cercos </v>
      </c>
      <c r="H1530" s="58">
        <v>43628</v>
      </c>
      <c r="I1530" s="17">
        <f t="shared" si="107"/>
        <v>24</v>
      </c>
      <c r="J1530" s="45" t="s">
        <v>791</v>
      </c>
      <c r="K1530" s="143">
        <v>78730185</v>
      </c>
      <c r="L1530" s="52">
        <v>1</v>
      </c>
      <c r="M1530" s="46">
        <v>34000</v>
      </c>
      <c r="N1530" s="48">
        <f t="shared" si="108"/>
        <v>34000</v>
      </c>
      <c r="O1530" s="45" t="s">
        <v>138</v>
      </c>
      <c r="P1530" s="45" t="s">
        <v>1457</v>
      </c>
    </row>
    <row r="1531" spans="1:18">
      <c r="A1531" s="17">
        <v>23</v>
      </c>
      <c r="B1531" s="135">
        <v>90101</v>
      </c>
      <c r="C1531" s="17">
        <f t="shared" si="105"/>
        <v>9</v>
      </c>
      <c r="D1531" s="14" t="str">
        <f>+VLOOKUP(C1531,EstructuraCostos!$A$5:$B$146,2)</f>
        <v>Hacienda</v>
      </c>
      <c r="E1531" s="21">
        <f t="shared" si="106"/>
        <v>90101</v>
      </c>
      <c r="F1531" s="17" t="str">
        <f>+IF(C1531&gt;2,VLOOKUP(C1531,EstructuraCostos!$A$65:$B$170,2),VLOOKUP(E1531,EstructuraCostos!$A$5:$B$60,2))</f>
        <v>Hacienda</v>
      </c>
      <c r="G1531" s="17" t="str">
        <f>+VLOOKUP(B1531,EstructuraCostos!$B$5:$C$146,2)</f>
        <v>Salarios</v>
      </c>
      <c r="H1531" s="58">
        <v>43628</v>
      </c>
      <c r="I1531" s="17">
        <f t="shared" si="107"/>
        <v>24</v>
      </c>
      <c r="J1531" s="45" t="s">
        <v>1205</v>
      </c>
      <c r="K1531" s="51">
        <v>25022682</v>
      </c>
      <c r="L1531" s="52">
        <v>1</v>
      </c>
      <c r="M1531" s="186">
        <v>48000</v>
      </c>
      <c r="N1531" s="48">
        <f t="shared" si="108"/>
        <v>48000</v>
      </c>
      <c r="O1531" s="45" t="s">
        <v>153</v>
      </c>
      <c r="P1531" s="45" t="s">
        <v>147</v>
      </c>
    </row>
    <row r="1532" spans="1:18">
      <c r="A1532" s="17">
        <v>24</v>
      </c>
      <c r="B1532" s="135">
        <v>10501</v>
      </c>
      <c r="C1532" s="17">
        <f t="shared" si="105"/>
        <v>1</v>
      </c>
      <c r="D1532" s="14" t="str">
        <f>+VLOOKUP(C1532,EstructuraCostos!$A$5:$B$146,2)</f>
        <v>Levante_y_Ceba</v>
      </c>
      <c r="E1532" s="21">
        <f t="shared" si="106"/>
        <v>10500</v>
      </c>
      <c r="F1532" s="17" t="str">
        <f>+IF(C1532&gt;2,VLOOKUP(C1532,EstructuraCostos!$A$65:$B$170,2),VLOOKUP(E1532,EstructuraCostos!$A$5:$B$60,2))</f>
        <v>Movimiento_de_Ganado1</v>
      </c>
      <c r="G1532" s="17" t="str">
        <f>+VLOOKUP(B1532,EstructuraCostos!$B$5:$C$146,2)</f>
        <v>Manejo de Ganados</v>
      </c>
      <c r="H1532" s="58">
        <v>43628</v>
      </c>
      <c r="I1532" s="17">
        <f t="shared" si="107"/>
        <v>24</v>
      </c>
      <c r="J1532" s="45" t="s">
        <v>1439</v>
      </c>
      <c r="K1532" s="51">
        <v>1097729590</v>
      </c>
      <c r="L1532" s="52">
        <v>1</v>
      </c>
      <c r="M1532" s="186">
        <v>34000</v>
      </c>
      <c r="N1532" s="48">
        <f t="shared" si="108"/>
        <v>34000</v>
      </c>
      <c r="O1532" s="45" t="s">
        <v>139</v>
      </c>
      <c r="P1532" s="45" t="s">
        <v>137</v>
      </c>
    </row>
    <row r="1533" spans="1:18">
      <c r="A1533" s="17">
        <v>25</v>
      </c>
      <c r="C1533" s="17"/>
      <c r="F1533" s="17"/>
      <c r="G1533" s="17" t="e">
        <f>+VLOOKUP(B1533,EstructuraCostos!$B$5:$C$146,2)</f>
        <v>#N/A</v>
      </c>
      <c r="H1533" s="58">
        <v>43629</v>
      </c>
      <c r="I1533" s="17">
        <f>+WEEKNUM(H1533,2)</f>
        <v>24</v>
      </c>
      <c r="J1533" s="45" t="s">
        <v>287</v>
      </c>
      <c r="L1533" s="52">
        <v>250</v>
      </c>
      <c r="M1533" s="186">
        <v>900</v>
      </c>
      <c r="N1533" s="48">
        <f t="shared" si="108"/>
        <v>225000</v>
      </c>
      <c r="O1533" s="45" t="s">
        <v>1462</v>
      </c>
      <c r="P1533" s="45" t="s">
        <v>1173</v>
      </c>
    </row>
    <row r="1534" spans="1:18">
      <c r="A1534" s="17">
        <v>26</v>
      </c>
      <c r="C1534" s="17"/>
      <c r="F1534" s="17"/>
      <c r="G1534" s="17" t="e">
        <f>+VLOOKUP(B1534,EstructuraCostos!$B$5:$C$146,2)</f>
        <v>#N/A</v>
      </c>
      <c r="H1534" s="58">
        <v>43628</v>
      </c>
      <c r="I1534" s="17">
        <f>+WEEKNUM(H1534,2)</f>
        <v>24</v>
      </c>
      <c r="J1534" s="45" t="s">
        <v>1133</v>
      </c>
      <c r="L1534" s="52">
        <v>32</v>
      </c>
      <c r="M1534" s="186" t="s">
        <v>386</v>
      </c>
      <c r="N1534" s="48"/>
      <c r="O1534" s="45" t="s">
        <v>1448</v>
      </c>
      <c r="P1534" s="45" t="s">
        <v>364</v>
      </c>
    </row>
    <row r="1535" spans="1:18">
      <c r="A1535" s="17">
        <v>27</v>
      </c>
      <c r="C1535" s="17"/>
      <c r="F1535" s="17"/>
      <c r="G1535" s="17" t="e">
        <f>+VLOOKUP(B1535,EstructuraCostos!$B$5:$C$146,2)</f>
        <v>#N/A</v>
      </c>
      <c r="H1535" s="58">
        <v>43628</v>
      </c>
      <c r="I1535" s="17">
        <f>+WEEKNUM(H1535,2)</f>
        <v>24</v>
      </c>
      <c r="J1535" s="45" t="s">
        <v>1133</v>
      </c>
      <c r="L1535" s="52">
        <v>30</v>
      </c>
      <c r="M1535" s="186" t="s">
        <v>1449</v>
      </c>
      <c r="N1535" s="48"/>
      <c r="O1535" s="45" t="s">
        <v>1448</v>
      </c>
      <c r="P1535" s="45" t="s">
        <v>731</v>
      </c>
    </row>
    <row r="1536" spans="1:18">
      <c r="A1536" s="17">
        <v>28</v>
      </c>
      <c r="C1536" s="17"/>
      <c r="F1536" s="17"/>
      <c r="G1536" s="17" t="e">
        <f>+VLOOKUP(B1536,EstructuraCostos!$B$5:$C$146,2)</f>
        <v>#N/A</v>
      </c>
      <c r="H1536" s="58">
        <v>43628</v>
      </c>
      <c r="I1536" s="17">
        <f>+WEEKNUM(H1536,2)</f>
        <v>24</v>
      </c>
      <c r="J1536" s="45" t="s">
        <v>1133</v>
      </c>
      <c r="M1536" s="186" t="s">
        <v>1449</v>
      </c>
      <c r="N1536" s="48"/>
      <c r="O1536" s="45" t="s">
        <v>1448</v>
      </c>
    </row>
    <row r="1537" spans="1:18">
      <c r="A1537" s="17">
        <v>29</v>
      </c>
      <c r="C1537" s="17">
        <f t="shared" si="105"/>
        <v>0</v>
      </c>
      <c r="D1537" s="14" t="e">
        <f>+VLOOKUP(C1537,EstructuraCostos!$A$5:$B$146,2)</f>
        <v>#N/A</v>
      </c>
      <c r="E1537" s="21">
        <f t="shared" si="106"/>
        <v>0</v>
      </c>
      <c r="F1537" s="17" t="e">
        <f>+IF(C1537&gt;2,VLOOKUP(C1537,EstructuraCostos!$A$65:$B$170,2),VLOOKUP(E1537,EstructuraCostos!$A$5:$B$60,2))</f>
        <v>#N/A</v>
      </c>
      <c r="G1537" s="17" t="e">
        <f>+VLOOKUP(B1537,EstructuraCostos!$B$5:$C$146,2)</f>
        <v>#N/A</v>
      </c>
      <c r="H1537" s="58">
        <v>43628</v>
      </c>
      <c r="I1537" s="17">
        <f t="shared" si="107"/>
        <v>24</v>
      </c>
      <c r="J1537" s="45" t="s">
        <v>260</v>
      </c>
      <c r="M1537" s="186" t="s">
        <v>261</v>
      </c>
      <c r="N1537" s="48"/>
      <c r="O1537" t="s">
        <v>1321</v>
      </c>
      <c r="P1537" s="45" t="s">
        <v>127</v>
      </c>
      <c r="Q1537" s="1" t="s">
        <v>130</v>
      </c>
      <c r="R1537" s="137" t="s">
        <v>1302</v>
      </c>
    </row>
    <row r="1538" spans="1:18">
      <c r="A1538" s="17">
        <v>30</v>
      </c>
      <c r="C1538" s="17">
        <f t="shared" si="105"/>
        <v>0</v>
      </c>
      <c r="D1538" s="14" t="e">
        <f>+VLOOKUP(C1538,EstructuraCostos!$A$5:$B$146,2)</f>
        <v>#N/A</v>
      </c>
      <c r="E1538" s="21">
        <f t="shared" si="106"/>
        <v>0</v>
      </c>
      <c r="F1538" s="17" t="e">
        <f>+IF(C1538&gt;2,VLOOKUP(C1538,EstructuraCostos!$A$65:$B$170,2),VLOOKUP(E1538,EstructuraCostos!$A$5:$B$60,2))</f>
        <v>#N/A</v>
      </c>
      <c r="G1538" s="17" t="e">
        <f>+VLOOKUP(B1538,EstructuraCostos!$B$5:$C$146,2)</f>
        <v>#N/A</v>
      </c>
      <c r="H1538" s="58">
        <v>43628</v>
      </c>
      <c r="I1538" s="17">
        <f t="shared" si="107"/>
        <v>24</v>
      </c>
      <c r="J1538" s="45" t="s">
        <v>260</v>
      </c>
      <c r="K1538" s="83"/>
      <c r="M1538" s="186" t="s">
        <v>261</v>
      </c>
      <c r="N1538" s="48"/>
      <c r="O1538" s="45" t="s">
        <v>714</v>
      </c>
      <c r="P1538" s="45" t="s">
        <v>363</v>
      </c>
      <c r="Q1538" s="1" t="s">
        <v>132</v>
      </c>
      <c r="R1538" s="137" t="s">
        <v>702</v>
      </c>
    </row>
    <row r="1539" spans="1:18">
      <c r="A1539" s="17">
        <v>31</v>
      </c>
      <c r="B1539" s="135">
        <v>50103</v>
      </c>
      <c r="C1539" s="17">
        <f t="shared" si="105"/>
        <v>5</v>
      </c>
      <c r="D1539" s="14" t="str">
        <f>+VLOOKUP(C1539,EstructuraCostos!$A$5:$B$146,2)</f>
        <v>Generales</v>
      </c>
      <c r="E1539" s="21">
        <f t="shared" si="106"/>
        <v>50103</v>
      </c>
      <c r="F1539" s="17" t="str">
        <f>+IF(C1539&gt;2,VLOOKUP(C1539,EstructuraCostos!$A$65:$B$170,2),VLOOKUP(E1539,EstructuraCostos!$A$5:$B$60,2))</f>
        <v>Generales</v>
      </c>
      <c r="G1539" s="17" t="str">
        <f>+VLOOKUP(B1539,EstructuraCostos!$B$5:$C$146,2)</f>
        <v xml:space="preserve">Mantenimiento Cercos </v>
      </c>
      <c r="H1539" s="58">
        <v>43629</v>
      </c>
      <c r="I1539" s="17">
        <f t="shared" si="107"/>
        <v>24</v>
      </c>
      <c r="J1539" s="84" t="s">
        <v>241</v>
      </c>
      <c r="K1539" s="143">
        <v>4736932</v>
      </c>
      <c r="L1539" s="52">
        <v>1</v>
      </c>
      <c r="M1539" s="46">
        <v>34000</v>
      </c>
      <c r="N1539" s="48">
        <f t="shared" si="108"/>
        <v>34000</v>
      </c>
      <c r="O1539" s="45" t="s">
        <v>671</v>
      </c>
      <c r="P1539" s="45" t="s">
        <v>854</v>
      </c>
    </row>
    <row r="1540" spans="1:18">
      <c r="A1540" s="17">
        <v>32</v>
      </c>
      <c r="B1540" s="135">
        <v>10104</v>
      </c>
      <c r="C1540" s="17">
        <f t="shared" si="105"/>
        <v>1</v>
      </c>
      <c r="D1540" s="14" t="str">
        <f>+VLOOKUP(C1540,EstructuraCostos!$A$5:$B$146,2)</f>
        <v>Levante_y_Ceba</v>
      </c>
      <c r="E1540" s="21">
        <f t="shared" si="106"/>
        <v>10100</v>
      </c>
      <c r="F1540" s="17" t="str">
        <f>+IF(C1540&gt;2,VLOOKUP(C1540,EstructuraCostos!$A$65:$B$170,2),VLOOKUP(E1540,EstructuraCostos!$A$5:$B$60,2))</f>
        <v>Manejo_de_Suelos_y_ Praderas1</v>
      </c>
      <c r="G1540" s="17" t="str">
        <f>+VLOOKUP(B1540,EstructuraCostos!$B$5:$C$146,2)</f>
        <v>Fumigacion Herbicida</v>
      </c>
      <c r="H1540" s="58">
        <v>43629</v>
      </c>
      <c r="I1540" s="17">
        <f t="shared" si="107"/>
        <v>24</v>
      </c>
      <c r="J1540" s="84" t="s">
        <v>242</v>
      </c>
      <c r="K1540" s="83">
        <v>4335739</v>
      </c>
      <c r="L1540" s="52">
        <v>1</v>
      </c>
      <c r="M1540" s="46">
        <v>34000</v>
      </c>
      <c r="N1540" s="48">
        <f t="shared" si="108"/>
        <v>34000</v>
      </c>
      <c r="O1540" s="45" t="s">
        <v>714</v>
      </c>
      <c r="P1540" s="45" t="s">
        <v>1170</v>
      </c>
      <c r="Q1540" s="1" t="s">
        <v>132</v>
      </c>
      <c r="R1540" s="137" t="s">
        <v>702</v>
      </c>
    </row>
    <row r="1541" spans="1:18">
      <c r="A1541" s="17">
        <v>33</v>
      </c>
      <c r="B1541" s="135">
        <v>10501</v>
      </c>
      <c r="C1541" s="17">
        <f t="shared" si="105"/>
        <v>1</v>
      </c>
      <c r="D1541" s="14" t="str">
        <f>+VLOOKUP(C1541,EstructuraCostos!$A$5:$B$146,2)</f>
        <v>Levante_y_Ceba</v>
      </c>
      <c r="E1541" s="21">
        <f t="shared" si="106"/>
        <v>10500</v>
      </c>
      <c r="F1541" s="17" t="str">
        <f>+IF(C1541&gt;2,VLOOKUP(C1541,EstructuraCostos!$A$65:$B$170,2),VLOOKUP(E1541,EstructuraCostos!$A$5:$B$60,2))</f>
        <v>Movimiento_de_Ganado1</v>
      </c>
      <c r="G1541" s="17" t="str">
        <f>+VLOOKUP(B1541,EstructuraCostos!$B$5:$C$146,2)</f>
        <v>Manejo de Ganados</v>
      </c>
      <c r="H1541" s="58">
        <v>43629</v>
      </c>
      <c r="I1541" s="17">
        <f t="shared" si="107"/>
        <v>24</v>
      </c>
      <c r="J1541" s="45" t="s">
        <v>245</v>
      </c>
      <c r="K1541" s="51">
        <v>1023702269</v>
      </c>
      <c r="L1541" s="52">
        <v>1</v>
      </c>
      <c r="M1541" s="46">
        <v>38000</v>
      </c>
      <c r="N1541" s="48">
        <f t="shared" si="108"/>
        <v>38000</v>
      </c>
      <c r="O1541" s="45" t="s">
        <v>126</v>
      </c>
      <c r="P1541" s="45" t="s">
        <v>128</v>
      </c>
    </row>
    <row r="1542" spans="1:18">
      <c r="A1542" s="17">
        <v>34</v>
      </c>
      <c r="B1542" s="135">
        <v>10501</v>
      </c>
      <c r="C1542" s="17">
        <f t="shared" si="105"/>
        <v>1</v>
      </c>
      <c r="D1542" s="14" t="str">
        <f>+VLOOKUP(C1542,EstructuraCostos!$A$5:$B$146,2)</f>
        <v>Levante_y_Ceba</v>
      </c>
      <c r="E1542" s="21">
        <f t="shared" si="106"/>
        <v>10500</v>
      </c>
      <c r="F1542" s="17" t="str">
        <f>+IF(C1542&gt;2,VLOOKUP(C1542,EstructuraCostos!$A$65:$B$170,2),VLOOKUP(E1542,EstructuraCostos!$A$5:$B$60,2))</f>
        <v>Movimiento_de_Ganado1</v>
      </c>
      <c r="G1542" s="17" t="str">
        <f>+VLOOKUP(B1542,EstructuraCostos!$B$5:$C$146,2)</f>
        <v>Manejo de Ganados</v>
      </c>
      <c r="H1542" s="58">
        <v>43629</v>
      </c>
      <c r="I1542" s="17">
        <f t="shared" si="107"/>
        <v>24</v>
      </c>
      <c r="J1542" s="45" t="s">
        <v>417</v>
      </c>
      <c r="K1542" s="143">
        <v>1097720182</v>
      </c>
      <c r="L1542" s="52">
        <v>1</v>
      </c>
      <c r="M1542" s="46">
        <v>38000</v>
      </c>
      <c r="N1542" s="48">
        <f t="shared" si="108"/>
        <v>38000</v>
      </c>
      <c r="O1542" s="45" t="s">
        <v>125</v>
      </c>
      <c r="P1542" s="45" t="s">
        <v>128</v>
      </c>
    </row>
    <row r="1543" spans="1:18">
      <c r="A1543" s="17">
        <v>35</v>
      </c>
      <c r="B1543" s="135">
        <v>50103</v>
      </c>
      <c r="C1543" s="17">
        <f t="shared" si="105"/>
        <v>5</v>
      </c>
      <c r="D1543" s="14" t="str">
        <f>+VLOOKUP(C1543,EstructuraCostos!$A$5:$B$146,2)</f>
        <v>Generales</v>
      </c>
      <c r="E1543" s="21">
        <f t="shared" si="106"/>
        <v>50103</v>
      </c>
      <c r="F1543" s="17" t="str">
        <f>+IF(C1543&gt;2,VLOOKUP(C1543,EstructuraCostos!$A$65:$B$170,2),VLOOKUP(E1543,EstructuraCostos!$A$5:$B$60,2))</f>
        <v>Generales</v>
      </c>
      <c r="G1543" s="17" t="str">
        <f>+VLOOKUP(B1543,EstructuraCostos!$B$5:$C$146,2)</f>
        <v xml:space="preserve">Mantenimiento Cercos </v>
      </c>
      <c r="H1543" s="58">
        <v>43629</v>
      </c>
      <c r="I1543" s="17">
        <f t="shared" si="107"/>
        <v>24</v>
      </c>
      <c r="J1543" s="45" t="s">
        <v>791</v>
      </c>
      <c r="K1543" s="143">
        <v>78730185</v>
      </c>
      <c r="L1543" s="52">
        <v>1</v>
      </c>
      <c r="M1543" s="46">
        <v>34000</v>
      </c>
      <c r="N1543" s="48">
        <f t="shared" si="108"/>
        <v>34000</v>
      </c>
      <c r="O1543" s="45" t="s">
        <v>138</v>
      </c>
    </row>
    <row r="1544" spans="1:18">
      <c r="A1544" s="17">
        <v>36</v>
      </c>
      <c r="B1544" s="135">
        <v>90101</v>
      </c>
      <c r="C1544" s="17">
        <f t="shared" si="105"/>
        <v>9</v>
      </c>
      <c r="D1544" s="14" t="str">
        <f>+VLOOKUP(C1544,EstructuraCostos!$A$5:$B$146,2)</f>
        <v>Hacienda</v>
      </c>
      <c r="E1544" s="21">
        <f t="shared" si="106"/>
        <v>90101</v>
      </c>
      <c r="F1544" s="17" t="str">
        <f>+IF(C1544&gt;2,VLOOKUP(C1544,EstructuraCostos!$A$65:$B$170,2),VLOOKUP(E1544,EstructuraCostos!$A$5:$B$60,2))</f>
        <v>Hacienda</v>
      </c>
      <c r="G1544" s="17" t="str">
        <f>+VLOOKUP(B1544,EstructuraCostos!$B$5:$C$146,2)</f>
        <v>Salarios</v>
      </c>
      <c r="H1544" s="58">
        <v>43629</v>
      </c>
      <c r="I1544" s="17">
        <f t="shared" si="107"/>
        <v>24</v>
      </c>
      <c r="J1544" s="45" t="s">
        <v>1205</v>
      </c>
      <c r="K1544" s="51">
        <v>25022682</v>
      </c>
      <c r="L1544" s="52">
        <v>1</v>
      </c>
      <c r="M1544" s="186">
        <v>48000</v>
      </c>
      <c r="N1544" s="48">
        <f t="shared" si="108"/>
        <v>48000</v>
      </c>
      <c r="O1544" s="45" t="s">
        <v>153</v>
      </c>
      <c r="P1544" s="45" t="s">
        <v>147</v>
      </c>
    </row>
    <row r="1545" spans="1:18">
      <c r="A1545" s="17">
        <v>37</v>
      </c>
      <c r="B1545" s="135">
        <v>10104</v>
      </c>
      <c r="C1545" s="17">
        <f t="shared" si="105"/>
        <v>1</v>
      </c>
      <c r="D1545" s="14" t="str">
        <f>+VLOOKUP(C1545,EstructuraCostos!$A$5:$B$146,2)</f>
        <v>Levante_y_Ceba</v>
      </c>
      <c r="E1545" s="21">
        <f t="shared" si="106"/>
        <v>10100</v>
      </c>
      <c r="F1545" s="17" t="str">
        <f>+IF(C1545&gt;2,VLOOKUP(C1545,EstructuraCostos!$A$65:$B$170,2),VLOOKUP(E1545,EstructuraCostos!$A$5:$B$60,2))</f>
        <v>Manejo_de_Suelos_y_ Praderas1</v>
      </c>
      <c r="G1545" s="17" t="str">
        <f>+VLOOKUP(B1545,EstructuraCostos!$B$5:$C$146,2)</f>
        <v>Fumigacion Herbicida</v>
      </c>
      <c r="H1545" s="58">
        <v>43629</v>
      </c>
      <c r="I1545" s="17">
        <f t="shared" si="107"/>
        <v>24</v>
      </c>
      <c r="J1545" s="45" t="s">
        <v>1439</v>
      </c>
      <c r="K1545" s="51">
        <v>1097729590</v>
      </c>
      <c r="L1545" s="52">
        <v>1</v>
      </c>
      <c r="M1545" s="186">
        <v>34000</v>
      </c>
      <c r="N1545" s="48">
        <f t="shared" si="108"/>
        <v>34000</v>
      </c>
      <c r="O1545" s="45" t="s">
        <v>714</v>
      </c>
      <c r="P1545" s="45" t="s">
        <v>1170</v>
      </c>
      <c r="Q1545" s="1" t="s">
        <v>132</v>
      </c>
      <c r="R1545" s="137" t="s">
        <v>702</v>
      </c>
    </row>
    <row r="1546" spans="1:18">
      <c r="A1546" s="17">
        <v>38</v>
      </c>
      <c r="C1546" s="17">
        <f t="shared" si="105"/>
        <v>0</v>
      </c>
      <c r="D1546" s="14" t="e">
        <f>+VLOOKUP(C1546,EstructuraCostos!$A$5:$B$146,2)</f>
        <v>#N/A</v>
      </c>
      <c r="E1546" s="21">
        <f t="shared" si="106"/>
        <v>0</v>
      </c>
      <c r="F1546" s="17" t="e">
        <f>+IF(C1546&gt;2,VLOOKUP(C1546,EstructuraCostos!$A$65:$B$170,2),VLOOKUP(E1546,EstructuraCostos!$A$5:$B$60,2))</f>
        <v>#N/A</v>
      </c>
      <c r="G1546" s="17" t="e">
        <f>+VLOOKUP(B1546,EstructuraCostos!$B$5:$C$146,2)</f>
        <v>#N/A</v>
      </c>
      <c r="H1546" s="58">
        <v>43629</v>
      </c>
      <c r="I1546" s="17">
        <f t="shared" si="107"/>
        <v>24</v>
      </c>
      <c r="J1546" s="45" t="s">
        <v>260</v>
      </c>
      <c r="K1546" s="83"/>
      <c r="L1546" s="52">
        <v>280</v>
      </c>
      <c r="M1546" s="186" t="s">
        <v>261</v>
      </c>
      <c r="N1546" s="48"/>
      <c r="O1546" s="45" t="s">
        <v>714</v>
      </c>
      <c r="P1546" s="45" t="s">
        <v>363</v>
      </c>
      <c r="Q1546" s="1" t="s">
        <v>132</v>
      </c>
      <c r="R1546" s="137" t="s">
        <v>702</v>
      </c>
    </row>
    <row r="1547" spans="1:18">
      <c r="A1547" s="17">
        <v>39</v>
      </c>
      <c r="B1547" s="135">
        <v>50103</v>
      </c>
      <c r="C1547" s="17">
        <f t="shared" si="105"/>
        <v>5</v>
      </c>
      <c r="D1547" s="14" t="str">
        <f>+VLOOKUP(C1547,EstructuraCostos!$A$5:$B$146,2)</f>
        <v>Generales</v>
      </c>
      <c r="E1547" s="21">
        <f t="shared" si="106"/>
        <v>50103</v>
      </c>
      <c r="F1547" s="17" t="str">
        <f>+IF(C1547&gt;2,VLOOKUP(C1547,EstructuraCostos!$A$65:$B$170,2),VLOOKUP(E1547,EstructuraCostos!$A$5:$B$60,2))</f>
        <v>Generales</v>
      </c>
      <c r="G1547" s="17" t="str">
        <f>+VLOOKUP(B1547,EstructuraCostos!$B$5:$C$146,2)</f>
        <v xml:space="preserve">Mantenimiento Cercos </v>
      </c>
      <c r="H1547" s="58">
        <v>43630</v>
      </c>
      <c r="I1547" s="17">
        <f t="shared" si="107"/>
        <v>24</v>
      </c>
      <c r="J1547" s="84" t="s">
        <v>241</v>
      </c>
      <c r="K1547" s="143">
        <v>4736932</v>
      </c>
      <c r="L1547" s="52">
        <v>1</v>
      </c>
      <c r="M1547" s="46">
        <v>34000</v>
      </c>
      <c r="N1547" s="48">
        <f t="shared" si="108"/>
        <v>34000</v>
      </c>
      <c r="O1547" s="45" t="s">
        <v>138</v>
      </c>
      <c r="P1547" s="45" t="s">
        <v>127</v>
      </c>
    </row>
    <row r="1548" spans="1:18">
      <c r="A1548" s="17">
        <v>40</v>
      </c>
      <c r="B1548" s="135">
        <v>50103</v>
      </c>
      <c r="C1548" s="17">
        <f t="shared" si="105"/>
        <v>5</v>
      </c>
      <c r="D1548" s="14" t="str">
        <f>+VLOOKUP(C1548,EstructuraCostos!$A$5:$B$146,2)</f>
        <v>Generales</v>
      </c>
      <c r="E1548" s="21">
        <f t="shared" si="106"/>
        <v>50103</v>
      </c>
      <c r="F1548" s="17" t="str">
        <f>+IF(C1548&gt;2,VLOOKUP(C1548,EstructuraCostos!$A$65:$B$170,2),VLOOKUP(E1548,EstructuraCostos!$A$5:$B$60,2))</f>
        <v>Generales</v>
      </c>
      <c r="G1548" s="17" t="str">
        <f>+VLOOKUP(B1548,EstructuraCostos!$B$5:$C$146,2)</f>
        <v xml:space="preserve">Mantenimiento Cercos </v>
      </c>
      <c r="H1548" s="58">
        <v>43630</v>
      </c>
      <c r="I1548" s="17">
        <f t="shared" si="107"/>
        <v>24</v>
      </c>
      <c r="J1548" s="84" t="s">
        <v>242</v>
      </c>
      <c r="K1548" s="83">
        <v>4335739</v>
      </c>
      <c r="L1548" s="52">
        <v>1</v>
      </c>
      <c r="M1548" s="46">
        <v>34000</v>
      </c>
      <c r="N1548" s="48">
        <f t="shared" si="108"/>
        <v>34000</v>
      </c>
      <c r="O1548" s="45" t="s">
        <v>138</v>
      </c>
      <c r="P1548" s="45" t="s">
        <v>1438</v>
      </c>
    </row>
    <row r="1549" spans="1:18">
      <c r="A1549" s="17">
        <v>41</v>
      </c>
      <c r="B1549" s="135">
        <v>10501</v>
      </c>
      <c r="C1549" s="17">
        <f t="shared" si="105"/>
        <v>1</v>
      </c>
      <c r="D1549" s="14" t="str">
        <f>+VLOOKUP(C1549,EstructuraCostos!$A$5:$B$146,2)</f>
        <v>Levante_y_Ceba</v>
      </c>
      <c r="E1549" s="21">
        <f t="shared" si="106"/>
        <v>10500</v>
      </c>
      <c r="F1549" s="17" t="str">
        <f>+IF(C1549&gt;2,VLOOKUP(C1549,EstructuraCostos!$A$65:$B$170,2),VLOOKUP(E1549,EstructuraCostos!$A$5:$B$60,2))</f>
        <v>Movimiento_de_Ganado1</v>
      </c>
      <c r="G1549" s="17" t="str">
        <f>+VLOOKUP(B1549,EstructuraCostos!$B$5:$C$146,2)</f>
        <v>Manejo de Ganados</v>
      </c>
      <c r="H1549" s="58">
        <v>43630</v>
      </c>
      <c r="I1549" s="17">
        <f t="shared" si="107"/>
        <v>24</v>
      </c>
      <c r="J1549" s="45" t="s">
        <v>245</v>
      </c>
      <c r="K1549" s="51">
        <v>1023702269</v>
      </c>
      <c r="L1549" s="52">
        <v>1</v>
      </c>
      <c r="M1549" s="46">
        <v>38000</v>
      </c>
      <c r="N1549" s="48">
        <f t="shared" si="108"/>
        <v>38000</v>
      </c>
      <c r="O1549" s="45" t="s">
        <v>139</v>
      </c>
      <c r="P1549" s="45" t="s">
        <v>128</v>
      </c>
    </row>
    <row r="1550" spans="1:18">
      <c r="A1550" s="17">
        <v>42</v>
      </c>
      <c r="B1550" s="135">
        <v>10501</v>
      </c>
      <c r="C1550" s="17">
        <f t="shared" si="105"/>
        <v>1</v>
      </c>
      <c r="D1550" s="14" t="str">
        <f>+VLOOKUP(C1550,EstructuraCostos!$A$5:$B$146,2)</f>
        <v>Levante_y_Ceba</v>
      </c>
      <c r="E1550" s="21">
        <f t="shared" si="106"/>
        <v>10500</v>
      </c>
      <c r="F1550" s="17" t="str">
        <f>+IF(C1550&gt;2,VLOOKUP(C1550,EstructuraCostos!$A$65:$B$170,2),VLOOKUP(E1550,EstructuraCostos!$A$5:$B$60,2))</f>
        <v>Movimiento_de_Ganado1</v>
      </c>
      <c r="G1550" s="17" t="str">
        <f>+VLOOKUP(B1550,EstructuraCostos!$B$5:$C$146,2)</f>
        <v>Manejo de Ganados</v>
      </c>
      <c r="H1550" s="58">
        <v>43630</v>
      </c>
      <c r="I1550" s="17">
        <f t="shared" si="107"/>
        <v>24</v>
      </c>
      <c r="J1550" s="45" t="s">
        <v>417</v>
      </c>
      <c r="K1550" s="143">
        <v>1097720182</v>
      </c>
      <c r="L1550" s="52">
        <v>1</v>
      </c>
      <c r="M1550" s="46">
        <v>38000</v>
      </c>
      <c r="N1550" s="48">
        <f t="shared" si="108"/>
        <v>38000</v>
      </c>
      <c r="O1550" s="45" t="s">
        <v>125</v>
      </c>
      <c r="P1550" s="45" t="s">
        <v>128</v>
      </c>
    </row>
    <row r="1551" spans="1:18">
      <c r="A1551" s="17">
        <v>43</v>
      </c>
      <c r="B1551" s="135">
        <v>50103</v>
      </c>
      <c r="C1551" s="17">
        <f t="shared" si="105"/>
        <v>5</v>
      </c>
      <c r="D1551" s="14" t="str">
        <f>+VLOOKUP(C1551,EstructuraCostos!$A$5:$B$146,2)</f>
        <v>Generales</v>
      </c>
      <c r="E1551" s="21">
        <f t="shared" si="106"/>
        <v>50103</v>
      </c>
      <c r="F1551" s="17" t="str">
        <f>+IF(C1551&gt;2,VLOOKUP(C1551,EstructuraCostos!$A$65:$B$170,2),VLOOKUP(E1551,EstructuraCostos!$A$5:$B$60,2))</f>
        <v>Generales</v>
      </c>
      <c r="G1551" s="17" t="str">
        <f>+VLOOKUP(B1551,EstructuraCostos!$B$5:$C$146,2)</f>
        <v xml:space="preserve">Mantenimiento Cercos </v>
      </c>
      <c r="H1551" s="58">
        <v>43630</v>
      </c>
      <c r="I1551" s="17">
        <f t="shared" si="107"/>
        <v>24</v>
      </c>
      <c r="J1551" s="45" t="s">
        <v>791</v>
      </c>
      <c r="K1551" s="143">
        <v>78730185</v>
      </c>
      <c r="L1551" s="52">
        <v>1</v>
      </c>
      <c r="M1551" s="46">
        <v>34000</v>
      </c>
      <c r="N1551" s="48">
        <f t="shared" si="108"/>
        <v>34000</v>
      </c>
      <c r="O1551" s="45" t="s">
        <v>138</v>
      </c>
    </row>
    <row r="1552" spans="1:18">
      <c r="A1552" s="17">
        <v>44</v>
      </c>
      <c r="B1552" s="135">
        <v>90101</v>
      </c>
      <c r="C1552" s="17">
        <f t="shared" si="105"/>
        <v>9</v>
      </c>
      <c r="D1552" s="14" t="str">
        <f>+VLOOKUP(C1552,EstructuraCostos!$A$5:$B$146,2)</f>
        <v>Hacienda</v>
      </c>
      <c r="E1552" s="21">
        <f t="shared" si="106"/>
        <v>90101</v>
      </c>
      <c r="F1552" s="17" t="str">
        <f>+IF(C1552&gt;2,VLOOKUP(C1552,EstructuraCostos!$A$65:$B$170,2),VLOOKUP(E1552,EstructuraCostos!$A$5:$B$60,2))</f>
        <v>Hacienda</v>
      </c>
      <c r="G1552" s="17" t="str">
        <f>+VLOOKUP(B1552,EstructuraCostos!$B$5:$C$146,2)</f>
        <v>Salarios</v>
      </c>
      <c r="H1552" s="58">
        <v>43630</v>
      </c>
      <c r="I1552" s="17">
        <f t="shared" si="107"/>
        <v>24</v>
      </c>
      <c r="J1552" s="45" t="s">
        <v>1205</v>
      </c>
      <c r="K1552" s="51">
        <v>25022682</v>
      </c>
      <c r="L1552" s="52">
        <v>1</v>
      </c>
      <c r="M1552" s="186">
        <v>48000</v>
      </c>
      <c r="N1552" s="48">
        <f t="shared" si="108"/>
        <v>48000</v>
      </c>
      <c r="O1552" s="45" t="s">
        <v>153</v>
      </c>
      <c r="P1552" s="45" t="s">
        <v>147</v>
      </c>
    </row>
    <row r="1553" spans="1:18">
      <c r="A1553" s="17">
        <v>45</v>
      </c>
      <c r="B1553" s="135">
        <v>10501</v>
      </c>
      <c r="C1553" s="17">
        <f t="shared" si="105"/>
        <v>1</v>
      </c>
      <c r="D1553" s="14" t="str">
        <f>+VLOOKUP(C1553,EstructuraCostos!$A$5:$B$146,2)</f>
        <v>Levante_y_Ceba</v>
      </c>
      <c r="E1553" s="21">
        <f t="shared" si="106"/>
        <v>10500</v>
      </c>
      <c r="F1553" s="17" t="str">
        <f>+IF(C1553&gt;2,VLOOKUP(C1553,EstructuraCostos!$A$65:$B$170,2),VLOOKUP(E1553,EstructuraCostos!$A$5:$B$60,2))</f>
        <v>Movimiento_de_Ganado1</v>
      </c>
      <c r="G1553" s="17" t="str">
        <f>+VLOOKUP(B1553,EstructuraCostos!$B$5:$C$146,2)</f>
        <v>Manejo de Ganados</v>
      </c>
      <c r="H1553" s="58">
        <v>43630</v>
      </c>
      <c r="I1553" s="17">
        <f t="shared" si="107"/>
        <v>24</v>
      </c>
      <c r="J1553" s="45" t="s">
        <v>1439</v>
      </c>
      <c r="K1553" s="51">
        <v>1097729590</v>
      </c>
      <c r="L1553" s="52">
        <v>1</v>
      </c>
      <c r="M1553" s="186">
        <v>34000</v>
      </c>
      <c r="N1553" s="48">
        <f t="shared" si="108"/>
        <v>34000</v>
      </c>
      <c r="O1553" s="45" t="s">
        <v>139</v>
      </c>
      <c r="P1553" s="45" t="s">
        <v>137</v>
      </c>
    </row>
    <row r="1554" spans="1:18">
      <c r="A1554" s="17">
        <v>46</v>
      </c>
      <c r="C1554" s="17"/>
      <c r="F1554" s="17"/>
      <c r="G1554" s="17" t="e">
        <f>+VLOOKUP(B1554,EstructuraCostos!$B$5:$C$146,2)</f>
        <v>#N/A</v>
      </c>
      <c r="H1554" s="58">
        <v>43630</v>
      </c>
      <c r="I1554" s="17">
        <f>+WEEKNUM(H1554,2)</f>
        <v>24</v>
      </c>
      <c r="J1554" s="45" t="s">
        <v>435</v>
      </c>
      <c r="L1554" s="52">
        <v>12</v>
      </c>
      <c r="M1554" s="186" t="s">
        <v>124</v>
      </c>
      <c r="N1554" s="48"/>
      <c r="O1554" s="45" t="s">
        <v>177</v>
      </c>
      <c r="P1554" s="45" t="s">
        <v>721</v>
      </c>
    </row>
    <row r="1555" spans="1:18">
      <c r="A1555" s="17">
        <v>47</v>
      </c>
      <c r="C1555" s="17"/>
      <c r="F1555" s="17"/>
      <c r="G1555" s="17" t="e">
        <f>+VLOOKUP(B1555,EstructuraCostos!$B$5:$C$146,2)</f>
        <v>#N/A</v>
      </c>
      <c r="H1555" s="58">
        <v>43630</v>
      </c>
      <c r="I1555" s="17">
        <f>+WEEKNUM(H1555,2)</f>
        <v>24</v>
      </c>
      <c r="J1555" s="45" t="s">
        <v>478</v>
      </c>
      <c r="L1555" s="52">
        <v>28</v>
      </c>
      <c r="M1555" s="186" t="s">
        <v>1449</v>
      </c>
      <c r="N1555" s="48"/>
      <c r="O1555" s="45" t="s">
        <v>1420</v>
      </c>
      <c r="P1555" s="45" t="s">
        <v>451</v>
      </c>
    </row>
    <row r="1556" spans="1:18">
      <c r="A1556" s="17">
        <v>48</v>
      </c>
      <c r="B1556" s="135">
        <v>10502</v>
      </c>
      <c r="C1556" s="17">
        <f t="shared" si="105"/>
        <v>1</v>
      </c>
      <c r="D1556" s="14" t="str">
        <f>+VLOOKUP(C1556,EstructuraCostos!$A$5:$B$146,2)</f>
        <v>Levante_y_Ceba</v>
      </c>
      <c r="E1556" s="21">
        <f t="shared" si="106"/>
        <v>10500</v>
      </c>
      <c r="F1556" s="17" t="str">
        <f>+IF(C1556&gt;2,VLOOKUP(C1556,EstructuraCostos!$A$65:$B$170,2),VLOOKUP(E1556,EstructuraCostos!$A$5:$B$60,2))</f>
        <v>Movimiento_de_Ganado1</v>
      </c>
      <c r="G1556" s="17" t="str">
        <f>+VLOOKUP(B1556,EstructuraCostos!$B$5:$C$146,2)</f>
        <v>Repartida pollinaza</v>
      </c>
      <c r="H1556" s="58">
        <v>43631</v>
      </c>
      <c r="I1556" s="17">
        <f t="shared" si="107"/>
        <v>24</v>
      </c>
      <c r="J1556" s="84" t="s">
        <v>241</v>
      </c>
      <c r="K1556" s="143">
        <v>4736932</v>
      </c>
      <c r="L1556" s="52">
        <v>1</v>
      </c>
      <c r="M1556" s="46">
        <v>34000</v>
      </c>
      <c r="N1556" s="48">
        <f t="shared" si="108"/>
        <v>34000</v>
      </c>
      <c r="O1556" s="45" t="s">
        <v>125</v>
      </c>
      <c r="P1556" s="45" t="s">
        <v>14</v>
      </c>
    </row>
    <row r="1557" spans="1:18">
      <c r="A1557" s="17">
        <v>49</v>
      </c>
      <c r="B1557" s="135">
        <v>50103</v>
      </c>
      <c r="C1557" s="17">
        <f t="shared" si="105"/>
        <v>5</v>
      </c>
      <c r="D1557" s="14" t="str">
        <f>+VLOOKUP(C1557,EstructuraCostos!$A$5:$B$146,2)</f>
        <v>Generales</v>
      </c>
      <c r="E1557" s="21">
        <f t="shared" si="106"/>
        <v>50103</v>
      </c>
      <c r="F1557" s="17" t="str">
        <f>+IF(C1557&gt;2,VLOOKUP(C1557,EstructuraCostos!$A$65:$B$170,2),VLOOKUP(E1557,EstructuraCostos!$A$5:$B$60,2))</f>
        <v>Generales</v>
      </c>
      <c r="G1557" s="17" t="str">
        <f>+VLOOKUP(B1557,EstructuraCostos!$B$5:$C$146,2)</f>
        <v xml:space="preserve">Mantenimiento Cercos </v>
      </c>
      <c r="H1557" s="58">
        <v>43631</v>
      </c>
      <c r="I1557" s="17">
        <f t="shared" si="107"/>
        <v>24</v>
      </c>
      <c r="J1557" s="84" t="s">
        <v>242</v>
      </c>
      <c r="K1557" s="83">
        <v>4335739</v>
      </c>
      <c r="L1557" s="52">
        <v>1</v>
      </c>
      <c r="M1557" s="46">
        <v>34000</v>
      </c>
      <c r="N1557" s="48">
        <f t="shared" si="108"/>
        <v>34000</v>
      </c>
      <c r="O1557" s="45" t="s">
        <v>138</v>
      </c>
      <c r="P1557" s="45" t="s">
        <v>127</v>
      </c>
    </row>
    <row r="1558" spans="1:18">
      <c r="A1558" s="17">
        <v>50</v>
      </c>
      <c r="B1558" s="135">
        <v>10501</v>
      </c>
      <c r="C1558" s="17">
        <f t="shared" si="105"/>
        <v>1</v>
      </c>
      <c r="D1558" s="14" t="str">
        <f>+VLOOKUP(C1558,EstructuraCostos!$A$5:$B$146,2)</f>
        <v>Levante_y_Ceba</v>
      </c>
      <c r="E1558" s="21">
        <f t="shared" si="106"/>
        <v>10500</v>
      </c>
      <c r="F1558" s="17" t="str">
        <f>+IF(C1558&gt;2,VLOOKUP(C1558,EstructuraCostos!$A$65:$B$170,2),VLOOKUP(E1558,EstructuraCostos!$A$5:$B$60,2))</f>
        <v>Movimiento_de_Ganado1</v>
      </c>
      <c r="G1558" s="17" t="str">
        <f>+VLOOKUP(B1558,EstructuraCostos!$B$5:$C$146,2)</f>
        <v>Manejo de Ganados</v>
      </c>
      <c r="H1558" s="58">
        <v>43631</v>
      </c>
      <c r="I1558" s="17">
        <f t="shared" si="107"/>
        <v>24</v>
      </c>
      <c r="J1558" s="45" t="s">
        <v>245</v>
      </c>
      <c r="K1558" s="51">
        <v>1023702269</v>
      </c>
      <c r="L1558" s="52">
        <v>1</v>
      </c>
      <c r="M1558" s="46">
        <v>38000</v>
      </c>
      <c r="N1558" s="48">
        <f t="shared" si="108"/>
        <v>38000</v>
      </c>
      <c r="O1558" s="45" t="s">
        <v>139</v>
      </c>
      <c r="P1558" s="45" t="s">
        <v>128</v>
      </c>
    </row>
    <row r="1559" spans="1:18">
      <c r="A1559" s="17">
        <v>51</v>
      </c>
      <c r="B1559" s="135">
        <v>10501</v>
      </c>
      <c r="C1559" s="17">
        <f t="shared" si="105"/>
        <v>1</v>
      </c>
      <c r="D1559" s="14" t="str">
        <f>+VLOOKUP(C1559,EstructuraCostos!$A$5:$B$146,2)</f>
        <v>Levante_y_Ceba</v>
      </c>
      <c r="E1559" s="21">
        <f t="shared" si="106"/>
        <v>10500</v>
      </c>
      <c r="F1559" s="17" t="str">
        <f>+IF(C1559&gt;2,VLOOKUP(C1559,EstructuraCostos!$A$65:$B$170,2),VLOOKUP(E1559,EstructuraCostos!$A$5:$B$60,2))</f>
        <v>Movimiento_de_Ganado1</v>
      </c>
      <c r="G1559" s="17" t="str">
        <f>+VLOOKUP(B1559,EstructuraCostos!$B$5:$C$146,2)</f>
        <v>Manejo de Ganados</v>
      </c>
      <c r="H1559" s="58">
        <v>43631</v>
      </c>
      <c r="I1559" s="17">
        <f t="shared" si="107"/>
        <v>24</v>
      </c>
      <c r="J1559" s="45" t="s">
        <v>417</v>
      </c>
      <c r="K1559" s="143">
        <v>1097720182</v>
      </c>
      <c r="L1559" s="52">
        <v>1</v>
      </c>
      <c r="M1559" s="46">
        <v>38000</v>
      </c>
      <c r="N1559" s="48">
        <f t="shared" si="108"/>
        <v>38000</v>
      </c>
      <c r="O1559" s="45" t="s">
        <v>125</v>
      </c>
      <c r="P1559" s="45" t="s">
        <v>128</v>
      </c>
    </row>
    <row r="1560" spans="1:18">
      <c r="A1560" s="17">
        <v>52</v>
      </c>
      <c r="B1560" s="135">
        <v>50103</v>
      </c>
      <c r="C1560" s="17">
        <f t="shared" si="105"/>
        <v>5</v>
      </c>
      <c r="D1560" s="14" t="str">
        <f>+VLOOKUP(C1560,EstructuraCostos!$A$5:$B$146,2)</f>
        <v>Generales</v>
      </c>
      <c r="E1560" s="21">
        <f t="shared" si="106"/>
        <v>50103</v>
      </c>
      <c r="F1560" s="17" t="str">
        <f>+IF(C1560&gt;2,VLOOKUP(C1560,EstructuraCostos!$A$65:$B$170,2),VLOOKUP(E1560,EstructuraCostos!$A$5:$B$60,2))</f>
        <v>Generales</v>
      </c>
      <c r="G1560" s="17" t="str">
        <f>+VLOOKUP(B1560,EstructuraCostos!$B$5:$C$146,2)</f>
        <v xml:space="preserve">Mantenimiento Cercos </v>
      </c>
      <c r="H1560" s="58">
        <v>43631</v>
      </c>
      <c r="I1560" s="17">
        <f t="shared" si="107"/>
        <v>24</v>
      </c>
      <c r="J1560" s="45" t="s">
        <v>791</v>
      </c>
      <c r="K1560" s="143">
        <v>78730185</v>
      </c>
      <c r="L1560" s="52">
        <v>1</v>
      </c>
      <c r="M1560" s="46">
        <v>34000</v>
      </c>
      <c r="N1560" s="48">
        <f t="shared" si="108"/>
        <v>34000</v>
      </c>
      <c r="O1560" s="45" t="s">
        <v>138</v>
      </c>
    </row>
    <row r="1561" spans="1:18">
      <c r="A1561" s="17">
        <v>53</v>
      </c>
      <c r="B1561" s="135">
        <v>90101</v>
      </c>
      <c r="C1561" s="17">
        <f t="shared" si="105"/>
        <v>9</v>
      </c>
      <c r="D1561" s="14" t="str">
        <f>+VLOOKUP(C1561,EstructuraCostos!$A$5:$B$146,2)</f>
        <v>Hacienda</v>
      </c>
      <c r="E1561" s="21">
        <f t="shared" si="106"/>
        <v>90101</v>
      </c>
      <c r="F1561" s="17" t="str">
        <f>+IF(C1561&gt;2,VLOOKUP(C1561,EstructuraCostos!$A$65:$B$170,2),VLOOKUP(E1561,EstructuraCostos!$A$5:$B$60,2))</f>
        <v>Hacienda</v>
      </c>
      <c r="G1561" s="17" t="str">
        <f>+VLOOKUP(B1561,EstructuraCostos!$B$5:$C$146,2)</f>
        <v>Salarios</v>
      </c>
      <c r="H1561" s="58">
        <v>43631</v>
      </c>
      <c r="I1561" s="17">
        <f t="shared" si="107"/>
        <v>24</v>
      </c>
      <c r="J1561" s="45" t="s">
        <v>1205</v>
      </c>
      <c r="K1561" s="51">
        <v>25022682</v>
      </c>
      <c r="L1561" s="52">
        <v>1</v>
      </c>
      <c r="M1561" s="186">
        <v>48000</v>
      </c>
      <c r="N1561" s="48">
        <f t="shared" si="108"/>
        <v>48000</v>
      </c>
      <c r="O1561" s="45" t="s">
        <v>153</v>
      </c>
      <c r="P1561" s="45" t="s">
        <v>147</v>
      </c>
    </row>
    <row r="1562" spans="1:18">
      <c r="A1562" s="17">
        <v>54</v>
      </c>
      <c r="B1562" s="135">
        <v>10104</v>
      </c>
      <c r="C1562" s="17">
        <f t="shared" si="105"/>
        <v>1</v>
      </c>
      <c r="D1562" s="14" t="str">
        <f>+VLOOKUP(C1562,EstructuraCostos!$A$5:$B$146,2)</f>
        <v>Levante_y_Ceba</v>
      </c>
      <c r="E1562" s="21">
        <f t="shared" si="106"/>
        <v>10100</v>
      </c>
      <c r="F1562" s="17" t="str">
        <f>+IF(C1562&gt;2,VLOOKUP(C1562,EstructuraCostos!$A$65:$B$170,2),VLOOKUP(E1562,EstructuraCostos!$A$5:$B$60,2))</f>
        <v>Manejo_de_Suelos_y_ Praderas1</v>
      </c>
      <c r="G1562" s="17" t="str">
        <f>+VLOOKUP(B1562,EstructuraCostos!$B$5:$C$146,2)</f>
        <v>Fumigacion Herbicida</v>
      </c>
      <c r="H1562" s="58">
        <v>43631</v>
      </c>
      <c r="I1562" s="17">
        <f t="shared" si="107"/>
        <v>24</v>
      </c>
      <c r="J1562" s="45" t="s">
        <v>1439</v>
      </c>
      <c r="K1562" s="51">
        <v>1097729590</v>
      </c>
      <c r="L1562" s="52">
        <v>1</v>
      </c>
      <c r="M1562" s="186">
        <v>34000</v>
      </c>
      <c r="N1562" s="48">
        <f t="shared" si="108"/>
        <v>34000</v>
      </c>
      <c r="O1562" s="45" t="s">
        <v>139</v>
      </c>
      <c r="P1562" s="45" t="s">
        <v>137</v>
      </c>
    </row>
    <row r="1563" spans="1:18">
      <c r="A1563" s="17">
        <v>55</v>
      </c>
      <c r="C1563" s="17">
        <f t="shared" si="105"/>
        <v>0</v>
      </c>
      <c r="D1563" s="14" t="e">
        <f>+VLOOKUP(C1563,EstructuraCostos!$A$5:$B$146,2)</f>
        <v>#N/A</v>
      </c>
      <c r="E1563" s="21">
        <f t="shared" si="106"/>
        <v>0</v>
      </c>
      <c r="F1563" s="17" t="e">
        <f>+IF(C1563&gt;2,VLOOKUP(C1563,EstructuraCostos!$A$65:$B$170,2),VLOOKUP(E1563,EstructuraCostos!$A$5:$B$60,2))</f>
        <v>#N/A</v>
      </c>
      <c r="G1563" s="17" t="e">
        <f>+VLOOKUP(B1563,EstructuraCostos!$B$5:$C$146,2)</f>
        <v>#N/A</v>
      </c>
      <c r="H1563" s="58">
        <v>43631</v>
      </c>
      <c r="I1563" s="17">
        <f t="shared" si="107"/>
        <v>24</v>
      </c>
      <c r="J1563" s="45" t="s">
        <v>1133</v>
      </c>
      <c r="K1563" s="83"/>
      <c r="M1563" s="186" t="s">
        <v>299</v>
      </c>
      <c r="N1563" s="48"/>
      <c r="O1563" s="45" t="s">
        <v>1420</v>
      </c>
      <c r="P1563" s="45" t="s">
        <v>1468</v>
      </c>
    </row>
    <row r="1564" spans="1:18">
      <c r="A1564" s="17">
        <v>56</v>
      </c>
      <c r="B1564" s="135">
        <v>10501</v>
      </c>
      <c r="C1564" s="17">
        <f t="shared" si="105"/>
        <v>1</v>
      </c>
      <c r="D1564" s="14" t="str">
        <f>+VLOOKUP(C1564,EstructuraCostos!$A$5:$B$146,2)</f>
        <v>Levante_y_Ceba</v>
      </c>
      <c r="E1564" s="21">
        <f t="shared" si="106"/>
        <v>10500</v>
      </c>
      <c r="F1564" s="17" t="str">
        <f>+IF(C1564&gt;2,VLOOKUP(C1564,EstructuraCostos!$A$65:$B$170,2),VLOOKUP(E1564,EstructuraCostos!$A$5:$B$60,2))</f>
        <v>Movimiento_de_Ganado1</v>
      </c>
      <c r="G1564" s="17" t="str">
        <f>+VLOOKUP(B1564,EstructuraCostos!$B$5:$C$146,2)</f>
        <v>Manejo de Ganados</v>
      </c>
      <c r="H1564" s="58">
        <v>43632</v>
      </c>
      <c r="I1564" s="17">
        <f t="shared" si="107"/>
        <v>24</v>
      </c>
      <c r="J1564" s="84" t="s">
        <v>241</v>
      </c>
      <c r="K1564" s="143">
        <v>4736932</v>
      </c>
      <c r="L1564" s="52">
        <v>0.5</v>
      </c>
      <c r="M1564" s="186">
        <v>36000</v>
      </c>
      <c r="N1564" s="48">
        <f t="shared" si="108"/>
        <v>18000</v>
      </c>
      <c r="O1564" s="45" t="s">
        <v>125</v>
      </c>
      <c r="P1564" s="45" t="s">
        <v>128</v>
      </c>
    </row>
    <row r="1565" spans="1:18">
      <c r="A1565" s="17">
        <v>1</v>
      </c>
      <c r="B1565" s="135">
        <v>10101</v>
      </c>
      <c r="C1565" s="17">
        <f t="shared" si="105"/>
        <v>1</v>
      </c>
      <c r="D1565" s="14" t="str">
        <f>+VLOOKUP(C1565,EstructuraCostos!$A$5:$B$146,2)</f>
        <v>Levante_y_Ceba</v>
      </c>
      <c r="E1565" s="21">
        <f t="shared" si="106"/>
        <v>10100</v>
      </c>
      <c r="F1565" s="17" t="str">
        <f>+IF(C1565&gt;2,VLOOKUP(C1565,EstructuraCostos!$A$65:$B$170,2),VLOOKUP(E1565,EstructuraCostos!$A$5:$B$60,2))</f>
        <v>Manejo_de_Suelos_y_ Praderas1</v>
      </c>
      <c r="G1565" s="17" t="str">
        <f>+VLOOKUP(B1565,EstructuraCostos!$B$5:$C$146,2)</f>
        <v>Fumigacion Matamalezas</v>
      </c>
      <c r="H1565" s="58">
        <v>43633</v>
      </c>
      <c r="I1565" s="17">
        <f t="shared" si="107"/>
        <v>25</v>
      </c>
      <c r="J1565" s="84" t="s">
        <v>241</v>
      </c>
      <c r="K1565" s="143">
        <v>4736932</v>
      </c>
      <c r="L1565" s="52">
        <v>1</v>
      </c>
      <c r="M1565" s="46">
        <v>34000</v>
      </c>
      <c r="N1565" s="48">
        <f t="shared" si="108"/>
        <v>34000</v>
      </c>
      <c r="O1565" s="45" t="s">
        <v>129</v>
      </c>
      <c r="P1565" s="45" t="s">
        <v>1470</v>
      </c>
      <c r="Q1565" s="1" t="s">
        <v>130</v>
      </c>
      <c r="R1565" s="137" t="s">
        <v>131</v>
      </c>
    </row>
    <row r="1566" spans="1:18">
      <c r="A1566" s="17">
        <v>2</v>
      </c>
      <c r="B1566" s="135">
        <v>10104</v>
      </c>
      <c r="C1566" s="17">
        <f t="shared" si="105"/>
        <v>1</v>
      </c>
      <c r="D1566" s="14" t="str">
        <f>+VLOOKUP(C1566,EstructuraCostos!$A$5:$B$146,2)</f>
        <v>Levante_y_Ceba</v>
      </c>
      <c r="E1566" s="21">
        <f t="shared" si="106"/>
        <v>10100</v>
      </c>
      <c r="F1566" s="17" t="str">
        <f>+IF(C1566&gt;2,VLOOKUP(C1566,EstructuraCostos!$A$65:$B$170,2),VLOOKUP(E1566,EstructuraCostos!$A$5:$B$60,2))</f>
        <v>Manejo_de_Suelos_y_ Praderas1</v>
      </c>
      <c r="G1566" s="17" t="str">
        <f>+VLOOKUP(B1566,EstructuraCostos!$B$5:$C$146,2)</f>
        <v>Fumigacion Herbicida</v>
      </c>
      <c r="H1566" s="58">
        <v>43633</v>
      </c>
      <c r="I1566" s="17">
        <f t="shared" si="107"/>
        <v>25</v>
      </c>
      <c r="J1566" s="84" t="s">
        <v>242</v>
      </c>
      <c r="K1566" s="83">
        <v>4335739</v>
      </c>
      <c r="L1566" s="52">
        <v>1</v>
      </c>
      <c r="M1566" s="46">
        <v>34000</v>
      </c>
      <c r="N1566" s="48">
        <f t="shared" si="108"/>
        <v>34000</v>
      </c>
      <c r="O1566" s="45" t="s">
        <v>714</v>
      </c>
      <c r="P1566" s="45" t="s">
        <v>1471</v>
      </c>
      <c r="Q1566" s="1" t="s">
        <v>132</v>
      </c>
      <c r="R1566" s="137" t="s">
        <v>702</v>
      </c>
    </row>
    <row r="1567" spans="1:18">
      <c r="A1567" s="17">
        <v>3</v>
      </c>
      <c r="C1567" s="17">
        <f t="shared" si="105"/>
        <v>0</v>
      </c>
      <c r="D1567" s="14" t="e">
        <f>+VLOOKUP(C1567,EstructuraCostos!$A$5:$B$146,2)</f>
        <v>#N/A</v>
      </c>
      <c r="E1567" s="21">
        <f t="shared" si="106"/>
        <v>0</v>
      </c>
      <c r="F1567" s="17" t="e">
        <f>+IF(C1567&gt;2,VLOOKUP(C1567,EstructuraCostos!$A$65:$B$170,2),VLOOKUP(E1567,EstructuraCostos!$A$5:$B$60,2))</f>
        <v>#N/A</v>
      </c>
      <c r="G1567" s="17" t="e">
        <f>+VLOOKUP(B1567,EstructuraCostos!$B$5:$C$146,2)</f>
        <v>#N/A</v>
      </c>
      <c r="H1567" s="58">
        <v>43633</v>
      </c>
      <c r="I1567" s="17">
        <f t="shared" si="107"/>
        <v>25</v>
      </c>
      <c r="J1567" s="45" t="s">
        <v>245</v>
      </c>
      <c r="K1567" s="51">
        <v>1023702269</v>
      </c>
      <c r="L1567" s="52">
        <v>1</v>
      </c>
      <c r="M1567" s="46">
        <v>38000</v>
      </c>
      <c r="N1567" s="48">
        <f t="shared" si="108"/>
        <v>38000</v>
      </c>
      <c r="O1567" s="45" t="s">
        <v>1472</v>
      </c>
      <c r="P1567" s="45" t="s">
        <v>300</v>
      </c>
    </row>
    <row r="1568" spans="1:18">
      <c r="A1568" s="17">
        <v>4</v>
      </c>
      <c r="B1568" s="135">
        <v>10501</v>
      </c>
      <c r="C1568" s="17">
        <f t="shared" si="105"/>
        <v>1</v>
      </c>
      <c r="D1568" s="14" t="str">
        <f>+VLOOKUP(C1568,EstructuraCostos!$A$5:$B$146,2)</f>
        <v>Levante_y_Ceba</v>
      </c>
      <c r="E1568" s="21">
        <f t="shared" si="106"/>
        <v>10500</v>
      </c>
      <c r="F1568" s="17" t="str">
        <f>+IF(C1568&gt;2,VLOOKUP(C1568,EstructuraCostos!$A$65:$B$170,2),VLOOKUP(E1568,EstructuraCostos!$A$5:$B$60,2))</f>
        <v>Movimiento_de_Ganado1</v>
      </c>
      <c r="G1568" s="17" t="str">
        <f>+VLOOKUP(B1568,EstructuraCostos!$B$5:$C$146,2)</f>
        <v>Manejo de Ganados</v>
      </c>
      <c r="H1568" s="58">
        <v>43633</v>
      </c>
      <c r="I1568" s="17">
        <f t="shared" si="107"/>
        <v>25</v>
      </c>
      <c r="J1568" s="45" t="s">
        <v>417</v>
      </c>
      <c r="K1568" s="143">
        <v>1097720182</v>
      </c>
      <c r="L1568" s="52">
        <v>1</v>
      </c>
      <c r="M1568" s="46">
        <v>38000</v>
      </c>
      <c r="N1568" s="48">
        <f t="shared" si="108"/>
        <v>38000</v>
      </c>
      <c r="O1568" s="45" t="s">
        <v>125</v>
      </c>
      <c r="P1568" s="45" t="s">
        <v>128</v>
      </c>
    </row>
    <row r="1569" spans="1:18">
      <c r="A1569" s="17">
        <v>5</v>
      </c>
      <c r="B1569" s="135">
        <v>50103</v>
      </c>
      <c r="C1569" s="17">
        <f t="shared" si="105"/>
        <v>5</v>
      </c>
      <c r="D1569" s="14" t="str">
        <f>+VLOOKUP(C1569,EstructuraCostos!$A$5:$B$146,2)</f>
        <v>Generales</v>
      </c>
      <c r="E1569" s="21">
        <f t="shared" si="106"/>
        <v>50103</v>
      </c>
      <c r="F1569" s="17" t="str">
        <f>+IF(C1569&gt;2,VLOOKUP(C1569,EstructuraCostos!$A$65:$B$170,2),VLOOKUP(E1569,EstructuraCostos!$A$5:$B$60,2))</f>
        <v>Generales</v>
      </c>
      <c r="G1569" s="17" t="str">
        <f>+VLOOKUP(B1569,EstructuraCostos!$B$5:$C$146,2)</f>
        <v xml:space="preserve">Mantenimiento Cercos </v>
      </c>
      <c r="H1569" s="58">
        <v>43633</v>
      </c>
      <c r="I1569" s="17">
        <f t="shared" si="107"/>
        <v>25</v>
      </c>
      <c r="J1569" s="45" t="s">
        <v>791</v>
      </c>
      <c r="K1569" s="143">
        <v>78730185</v>
      </c>
      <c r="L1569" s="52">
        <v>1</v>
      </c>
      <c r="M1569" s="46">
        <v>34000</v>
      </c>
      <c r="N1569" s="48">
        <f t="shared" si="108"/>
        <v>34000</v>
      </c>
      <c r="O1569" s="45" t="s">
        <v>138</v>
      </c>
    </row>
    <row r="1570" spans="1:18">
      <c r="A1570" s="17">
        <v>6</v>
      </c>
      <c r="B1570" s="135">
        <v>10104</v>
      </c>
      <c r="C1570" s="17">
        <f t="shared" si="105"/>
        <v>1</v>
      </c>
      <c r="D1570" s="14" t="str">
        <f>+VLOOKUP(C1570,EstructuraCostos!$A$5:$B$146,2)</f>
        <v>Levante_y_Ceba</v>
      </c>
      <c r="E1570" s="21">
        <f t="shared" si="106"/>
        <v>10100</v>
      </c>
      <c r="F1570" s="17" t="str">
        <f>+IF(C1570&gt;2,VLOOKUP(C1570,EstructuraCostos!$A$65:$B$170,2),VLOOKUP(E1570,EstructuraCostos!$A$5:$B$60,2))</f>
        <v>Manejo_de_Suelos_y_ Praderas1</v>
      </c>
      <c r="G1570" s="17" t="str">
        <f>+VLOOKUP(B1570,EstructuraCostos!$B$5:$C$146,2)</f>
        <v>Fumigacion Herbicida</v>
      </c>
      <c r="H1570" s="58">
        <v>43633</v>
      </c>
      <c r="I1570" s="17">
        <f t="shared" si="107"/>
        <v>25</v>
      </c>
      <c r="J1570" s="45" t="s">
        <v>1439</v>
      </c>
      <c r="K1570" s="51">
        <v>1097729590</v>
      </c>
      <c r="L1570" s="52">
        <v>1</v>
      </c>
      <c r="M1570" s="186">
        <v>34000</v>
      </c>
      <c r="N1570" s="48">
        <f t="shared" si="108"/>
        <v>34000</v>
      </c>
      <c r="O1570" s="45" t="s">
        <v>714</v>
      </c>
      <c r="P1570" s="45" t="s">
        <v>1471</v>
      </c>
      <c r="Q1570" s="1" t="s">
        <v>132</v>
      </c>
      <c r="R1570" s="137" t="s">
        <v>702</v>
      </c>
    </row>
    <row r="1571" spans="1:18">
      <c r="A1571" s="17">
        <v>7</v>
      </c>
      <c r="B1571" s="135">
        <v>10502</v>
      </c>
      <c r="C1571" s="17">
        <f t="shared" si="105"/>
        <v>1</v>
      </c>
      <c r="D1571" s="14" t="str">
        <f>+VLOOKUP(C1571,EstructuraCostos!$A$5:$B$146,2)</f>
        <v>Levante_y_Ceba</v>
      </c>
      <c r="E1571" s="21">
        <f t="shared" si="106"/>
        <v>10500</v>
      </c>
      <c r="F1571" s="17" t="str">
        <f>+IF(C1571&gt;2,VLOOKUP(C1571,EstructuraCostos!$A$65:$B$170,2),VLOOKUP(E1571,EstructuraCostos!$A$5:$B$60,2))</f>
        <v>Movimiento_de_Ganado1</v>
      </c>
      <c r="G1571" s="17" t="str">
        <f>+VLOOKUP(B1571,EstructuraCostos!$B$5:$C$146,2)</f>
        <v>Repartida pollinaza</v>
      </c>
      <c r="H1571" s="58">
        <v>43633</v>
      </c>
      <c r="I1571" s="17">
        <f t="shared" si="107"/>
        <v>25</v>
      </c>
      <c r="J1571" s="1" t="s">
        <v>1469</v>
      </c>
      <c r="K1571" s="85">
        <v>1054990950</v>
      </c>
      <c r="L1571" s="52">
        <v>1</v>
      </c>
      <c r="M1571" s="186">
        <v>34000</v>
      </c>
      <c r="N1571" s="48">
        <f t="shared" si="108"/>
        <v>34000</v>
      </c>
      <c r="O1571" s="45" t="s">
        <v>688</v>
      </c>
    </row>
    <row r="1572" spans="1:18">
      <c r="A1572" s="17">
        <v>8</v>
      </c>
      <c r="C1572" s="17">
        <f t="shared" si="105"/>
        <v>0</v>
      </c>
      <c r="D1572" s="14" t="e">
        <f>+VLOOKUP(C1572,EstructuraCostos!$A$5:$B$146,2)</f>
        <v>#N/A</v>
      </c>
      <c r="E1572" s="21">
        <f t="shared" si="106"/>
        <v>0</v>
      </c>
      <c r="F1572" s="17" t="e">
        <f>+IF(C1572&gt;2,VLOOKUP(C1572,EstructuraCostos!$A$65:$B$170,2),VLOOKUP(E1572,EstructuraCostos!$A$5:$B$60,2))</f>
        <v>#N/A</v>
      </c>
      <c r="G1572" s="17" t="e">
        <f>+VLOOKUP(B1572,EstructuraCostos!$B$5:$C$146,2)</f>
        <v>#N/A</v>
      </c>
      <c r="H1572" s="58">
        <v>43633</v>
      </c>
      <c r="I1572" s="17">
        <f t="shared" si="107"/>
        <v>25</v>
      </c>
      <c r="J1572" s="45" t="s">
        <v>287</v>
      </c>
      <c r="M1572" s="186" t="s">
        <v>276</v>
      </c>
      <c r="N1572" s="48"/>
      <c r="O1572" s="45" t="s">
        <v>1473</v>
      </c>
    </row>
    <row r="1573" spans="1:18">
      <c r="A1573" s="17">
        <v>9</v>
      </c>
      <c r="C1573" s="17">
        <f t="shared" si="105"/>
        <v>0</v>
      </c>
      <c r="D1573" s="14" t="e">
        <f>+VLOOKUP(C1573,EstructuraCostos!$A$5:$B$146,2)</f>
        <v>#N/A</v>
      </c>
      <c r="E1573" s="21">
        <f t="shared" si="106"/>
        <v>0</v>
      </c>
      <c r="F1573" s="17" t="e">
        <f>+IF(C1573&gt;2,VLOOKUP(C1573,EstructuraCostos!$A$65:$B$170,2),VLOOKUP(E1573,EstructuraCostos!$A$5:$B$60,2))</f>
        <v>#N/A</v>
      </c>
      <c r="G1573" s="17" t="e">
        <f>+VLOOKUP(B1573,EstructuraCostos!$B$5:$C$146,2)</f>
        <v>#N/A</v>
      </c>
      <c r="H1573" s="58">
        <v>43633</v>
      </c>
      <c r="I1573" s="17">
        <f t="shared" si="107"/>
        <v>25</v>
      </c>
      <c r="J1573" s="45" t="s">
        <v>287</v>
      </c>
      <c r="L1573" s="52">
        <v>700</v>
      </c>
      <c r="M1573" s="186">
        <v>600</v>
      </c>
      <c r="N1573" s="48">
        <f t="shared" si="108"/>
        <v>420000</v>
      </c>
      <c r="O1573" s="45" t="s">
        <v>1243</v>
      </c>
      <c r="P1573" s="45" t="s">
        <v>1474</v>
      </c>
    </row>
    <row r="1574" spans="1:18">
      <c r="A1574" s="17">
        <v>6</v>
      </c>
      <c r="C1574" s="17">
        <f t="shared" si="105"/>
        <v>0</v>
      </c>
      <c r="D1574" s="14" t="e">
        <f>+VLOOKUP(C1574,EstructuraCostos!$A$5:$B$146,2)</f>
        <v>#N/A</v>
      </c>
      <c r="E1574" s="21">
        <f t="shared" si="106"/>
        <v>0</v>
      </c>
      <c r="F1574" s="17" t="e">
        <f>+IF(C1574&gt;2,VLOOKUP(C1574,EstructuraCostos!$A$65:$B$170,2),VLOOKUP(E1574,EstructuraCostos!$A$5:$B$60,2))</f>
        <v>#N/A</v>
      </c>
      <c r="G1574" s="17" t="e">
        <f>+VLOOKUP(B1574,EstructuraCostos!$B$5:$C$146,2)</f>
        <v>#N/A</v>
      </c>
      <c r="H1574" s="58">
        <v>43633</v>
      </c>
      <c r="I1574" s="17">
        <f t="shared" si="107"/>
        <v>25</v>
      </c>
      <c r="J1574" s="45" t="s">
        <v>260</v>
      </c>
      <c r="N1574" s="48">
        <f t="shared" si="108"/>
        <v>0</v>
      </c>
      <c r="O1574" s="45" t="s">
        <v>129</v>
      </c>
      <c r="P1574" s="45" t="s">
        <v>1470</v>
      </c>
      <c r="Q1574" s="1" t="s">
        <v>130</v>
      </c>
      <c r="R1574" s="137" t="s">
        <v>131</v>
      </c>
    </row>
    <row r="1575" spans="1:18">
      <c r="A1575" s="17">
        <v>7</v>
      </c>
      <c r="C1575" s="17">
        <f t="shared" si="105"/>
        <v>0</v>
      </c>
      <c r="D1575" s="14" t="e">
        <f>+VLOOKUP(C1575,EstructuraCostos!$A$5:$B$146,2)</f>
        <v>#N/A</v>
      </c>
      <c r="E1575" s="21">
        <f t="shared" si="106"/>
        <v>0</v>
      </c>
      <c r="F1575" s="17" t="e">
        <f>+IF(C1575&gt;2,VLOOKUP(C1575,EstructuraCostos!$A$65:$B$170,2),VLOOKUP(E1575,EstructuraCostos!$A$5:$B$60,2))</f>
        <v>#N/A</v>
      </c>
      <c r="G1575" s="17" t="e">
        <f>+VLOOKUP(B1575,EstructuraCostos!$B$5:$C$146,2)</f>
        <v>#N/A</v>
      </c>
      <c r="H1575" s="58">
        <v>43633</v>
      </c>
      <c r="I1575" s="17">
        <f t="shared" si="107"/>
        <v>25</v>
      </c>
      <c r="J1575" s="45" t="s">
        <v>260</v>
      </c>
      <c r="K1575" s="275"/>
      <c r="L1575" s="52">
        <v>300</v>
      </c>
      <c r="M1575" s="186" t="s">
        <v>261</v>
      </c>
      <c r="N1575" s="48"/>
      <c r="O1575" s="45" t="s">
        <v>714</v>
      </c>
      <c r="P1575" s="45" t="s">
        <v>1471</v>
      </c>
      <c r="Q1575" s="1" t="s">
        <v>132</v>
      </c>
      <c r="R1575" s="137" t="s">
        <v>702</v>
      </c>
    </row>
    <row r="1576" spans="1:18">
      <c r="A1576" s="17">
        <v>8</v>
      </c>
      <c r="C1576" s="17">
        <f t="shared" si="105"/>
        <v>0</v>
      </c>
      <c r="D1576" s="14" t="e">
        <f>+VLOOKUP(C1576,EstructuraCostos!$A$5:$B$146,2)</f>
        <v>#N/A</v>
      </c>
      <c r="E1576" s="21">
        <f t="shared" si="106"/>
        <v>0</v>
      </c>
      <c r="F1576" s="17" t="e">
        <f>+IF(C1576&gt;2,VLOOKUP(C1576,EstructuraCostos!$A$65:$B$170,2),VLOOKUP(E1576,EstructuraCostos!$A$5:$B$60,2))</f>
        <v>#N/A</v>
      </c>
      <c r="G1576" s="17" t="e">
        <f>+VLOOKUP(B1576,EstructuraCostos!$B$5:$C$146,2)</f>
        <v>#N/A</v>
      </c>
      <c r="H1576" s="58">
        <v>43633</v>
      </c>
      <c r="I1576" s="17">
        <f t="shared" si="107"/>
        <v>25</v>
      </c>
      <c r="J1576" s="45" t="s">
        <v>260</v>
      </c>
      <c r="L1576" s="52">
        <v>200</v>
      </c>
      <c r="M1576" s="186" t="s">
        <v>261</v>
      </c>
      <c r="N1576" s="48"/>
      <c r="P1576" s="45" t="s">
        <v>127</v>
      </c>
      <c r="Q1576" s="1" t="s">
        <v>130</v>
      </c>
      <c r="R1576" s="137" t="s">
        <v>1302</v>
      </c>
    </row>
    <row r="1577" spans="1:18">
      <c r="A1577" s="17">
        <v>9</v>
      </c>
      <c r="B1577" s="135">
        <v>10101</v>
      </c>
      <c r="C1577" s="17">
        <f t="shared" si="105"/>
        <v>1</v>
      </c>
      <c r="D1577" s="14" t="str">
        <f>+VLOOKUP(C1577,EstructuraCostos!$A$5:$B$146,2)</f>
        <v>Levante_y_Ceba</v>
      </c>
      <c r="E1577" s="21">
        <f t="shared" si="106"/>
        <v>10100</v>
      </c>
      <c r="F1577" s="17" t="str">
        <f>+IF(C1577&gt;2,VLOOKUP(C1577,EstructuraCostos!$A$65:$B$170,2),VLOOKUP(E1577,EstructuraCostos!$A$5:$B$60,2))</f>
        <v>Manejo_de_Suelos_y_ Praderas1</v>
      </c>
      <c r="G1577" s="17" t="str">
        <f>+VLOOKUP(B1577,EstructuraCostos!$B$5:$C$146,2)</f>
        <v>Fumigacion Matamalezas</v>
      </c>
      <c r="H1577" s="58">
        <v>43634</v>
      </c>
      <c r="I1577" s="17">
        <f t="shared" si="107"/>
        <v>25</v>
      </c>
      <c r="J1577" s="84" t="s">
        <v>241</v>
      </c>
      <c r="K1577" s="143">
        <v>4736932</v>
      </c>
      <c r="L1577" s="52">
        <v>1</v>
      </c>
      <c r="M1577" s="46">
        <v>34000</v>
      </c>
      <c r="N1577" s="48">
        <f t="shared" si="108"/>
        <v>34000</v>
      </c>
      <c r="O1577" s="45" t="s">
        <v>129</v>
      </c>
      <c r="P1577" s="45" t="s">
        <v>1475</v>
      </c>
      <c r="Q1577" s="1" t="s">
        <v>130</v>
      </c>
      <c r="R1577" s="137" t="s">
        <v>131</v>
      </c>
    </row>
    <row r="1578" spans="1:18">
      <c r="A1578" s="17">
        <v>10</v>
      </c>
      <c r="B1578" s="135">
        <v>10104</v>
      </c>
      <c r="C1578" s="17">
        <f t="shared" si="105"/>
        <v>1</v>
      </c>
      <c r="D1578" s="14" t="str">
        <f>+VLOOKUP(C1578,EstructuraCostos!$A$5:$B$146,2)</f>
        <v>Levante_y_Ceba</v>
      </c>
      <c r="E1578" s="21">
        <f t="shared" si="106"/>
        <v>10100</v>
      </c>
      <c r="F1578" s="17" t="str">
        <f>+IF(C1578&gt;2,VLOOKUP(C1578,EstructuraCostos!$A$65:$B$170,2),VLOOKUP(E1578,EstructuraCostos!$A$5:$B$60,2))</f>
        <v>Manejo_de_Suelos_y_ Praderas1</v>
      </c>
      <c r="G1578" s="17" t="str">
        <f>+VLOOKUP(B1578,EstructuraCostos!$B$5:$C$146,2)</f>
        <v>Fumigacion Herbicida</v>
      </c>
      <c r="H1578" s="58">
        <v>43634</v>
      </c>
      <c r="I1578" s="17">
        <f t="shared" si="107"/>
        <v>25</v>
      </c>
      <c r="J1578" s="84" t="s">
        <v>242</v>
      </c>
      <c r="K1578" s="83">
        <v>4335739</v>
      </c>
      <c r="L1578" s="52">
        <v>1</v>
      </c>
      <c r="M1578" s="46">
        <v>34000</v>
      </c>
      <c r="N1578" s="48">
        <f t="shared" si="108"/>
        <v>34000</v>
      </c>
      <c r="O1578" s="45" t="s">
        <v>714</v>
      </c>
      <c r="P1578" s="45" t="s">
        <v>1471</v>
      </c>
      <c r="Q1578" s="1" t="s">
        <v>132</v>
      </c>
      <c r="R1578" s="137" t="s">
        <v>702</v>
      </c>
    </row>
    <row r="1579" spans="1:18">
      <c r="A1579" s="17">
        <v>11</v>
      </c>
      <c r="B1579" s="135">
        <v>10501</v>
      </c>
      <c r="C1579" s="17">
        <f t="shared" si="105"/>
        <v>1</v>
      </c>
      <c r="D1579" s="14" t="str">
        <f>+VLOOKUP(C1579,EstructuraCostos!$A$5:$B$146,2)</f>
        <v>Levante_y_Ceba</v>
      </c>
      <c r="E1579" s="21">
        <f t="shared" si="106"/>
        <v>10500</v>
      </c>
      <c r="F1579" s="17" t="str">
        <f>+IF(C1579&gt;2,VLOOKUP(C1579,EstructuraCostos!$A$65:$B$170,2),VLOOKUP(E1579,EstructuraCostos!$A$5:$B$60,2))</f>
        <v>Movimiento_de_Ganado1</v>
      </c>
      <c r="G1579" s="17" t="str">
        <f>+VLOOKUP(B1579,EstructuraCostos!$B$5:$C$146,2)</f>
        <v>Manejo de Ganados</v>
      </c>
      <c r="H1579" s="58">
        <v>43634</v>
      </c>
      <c r="I1579" s="17">
        <f t="shared" si="107"/>
        <v>25</v>
      </c>
      <c r="J1579" s="45" t="s">
        <v>245</v>
      </c>
      <c r="K1579" s="51">
        <v>1023702269</v>
      </c>
      <c r="L1579" s="52">
        <v>1</v>
      </c>
      <c r="M1579" s="46">
        <v>38000</v>
      </c>
      <c r="N1579" s="48">
        <f t="shared" si="108"/>
        <v>38000</v>
      </c>
      <c r="O1579" s="45" t="s">
        <v>126</v>
      </c>
      <c r="P1579" s="45" t="s">
        <v>128</v>
      </c>
    </row>
    <row r="1580" spans="1:18">
      <c r="A1580" s="17">
        <v>12</v>
      </c>
      <c r="B1580" s="135">
        <v>10501</v>
      </c>
      <c r="C1580" s="17">
        <f t="shared" si="105"/>
        <v>1</v>
      </c>
      <c r="D1580" s="14" t="str">
        <f>+VLOOKUP(C1580,EstructuraCostos!$A$5:$B$146,2)</f>
        <v>Levante_y_Ceba</v>
      </c>
      <c r="E1580" s="21">
        <f t="shared" si="106"/>
        <v>10500</v>
      </c>
      <c r="F1580" s="17" t="str">
        <f>+IF(C1580&gt;2,VLOOKUP(C1580,EstructuraCostos!$A$65:$B$170,2),VLOOKUP(E1580,EstructuraCostos!$A$5:$B$60,2))</f>
        <v>Movimiento_de_Ganado1</v>
      </c>
      <c r="G1580" s="17" t="str">
        <f>+VLOOKUP(B1580,EstructuraCostos!$B$5:$C$146,2)</f>
        <v>Manejo de Ganados</v>
      </c>
      <c r="H1580" s="58">
        <v>43634</v>
      </c>
      <c r="I1580" s="17">
        <f t="shared" si="107"/>
        <v>25</v>
      </c>
      <c r="J1580" s="45" t="s">
        <v>417</v>
      </c>
      <c r="K1580" s="143">
        <v>1097720182</v>
      </c>
      <c r="L1580" s="52">
        <v>1</v>
      </c>
      <c r="M1580" s="46">
        <v>38000</v>
      </c>
      <c r="N1580" s="48">
        <f t="shared" si="108"/>
        <v>38000</v>
      </c>
      <c r="O1580" s="45" t="s">
        <v>125</v>
      </c>
      <c r="P1580" s="45" t="s">
        <v>128</v>
      </c>
    </row>
    <row r="1581" spans="1:18">
      <c r="A1581" s="17">
        <v>14</v>
      </c>
      <c r="B1581" s="135">
        <v>50103</v>
      </c>
      <c r="C1581" s="17">
        <f t="shared" si="105"/>
        <v>5</v>
      </c>
      <c r="D1581" s="14" t="str">
        <f>+VLOOKUP(C1581,EstructuraCostos!$A$5:$B$146,2)</f>
        <v>Generales</v>
      </c>
      <c r="E1581" s="21">
        <f t="shared" si="106"/>
        <v>50103</v>
      </c>
      <c r="F1581" s="17" t="str">
        <f>+IF(C1581&gt;2,VLOOKUP(C1581,EstructuraCostos!$A$65:$B$170,2),VLOOKUP(E1581,EstructuraCostos!$A$5:$B$60,2))</f>
        <v>Generales</v>
      </c>
      <c r="G1581" s="17" t="str">
        <f>+VLOOKUP(B1581,EstructuraCostos!$B$5:$C$146,2)</f>
        <v xml:space="preserve">Mantenimiento Cercos </v>
      </c>
      <c r="H1581" s="58">
        <v>43634</v>
      </c>
      <c r="I1581" s="17">
        <f t="shared" si="107"/>
        <v>25</v>
      </c>
      <c r="J1581" s="45" t="s">
        <v>791</v>
      </c>
      <c r="K1581" s="143">
        <v>78730185</v>
      </c>
      <c r="L1581" s="52">
        <v>1</v>
      </c>
      <c r="M1581" s="46">
        <v>34000</v>
      </c>
      <c r="N1581" s="48">
        <f t="shared" si="108"/>
        <v>34000</v>
      </c>
      <c r="O1581" s="45" t="s">
        <v>138</v>
      </c>
    </row>
    <row r="1582" spans="1:18">
      <c r="A1582" s="17">
        <v>15</v>
      </c>
      <c r="B1582" s="135">
        <v>10104</v>
      </c>
      <c r="C1582" s="17">
        <f t="shared" si="105"/>
        <v>1</v>
      </c>
      <c r="D1582" s="14" t="str">
        <f>+VLOOKUP(C1582,EstructuraCostos!$A$5:$B$146,2)</f>
        <v>Levante_y_Ceba</v>
      </c>
      <c r="E1582" s="21">
        <f t="shared" si="106"/>
        <v>10100</v>
      </c>
      <c r="F1582" s="17" t="str">
        <f>+IF(C1582&gt;2,VLOOKUP(C1582,EstructuraCostos!$A$65:$B$170,2),VLOOKUP(E1582,EstructuraCostos!$A$5:$B$60,2))</f>
        <v>Manejo_de_Suelos_y_ Praderas1</v>
      </c>
      <c r="G1582" s="17" t="str">
        <f>+VLOOKUP(B1582,EstructuraCostos!$B$5:$C$146,2)</f>
        <v>Fumigacion Herbicida</v>
      </c>
      <c r="H1582" s="58">
        <v>43634</v>
      </c>
      <c r="I1582" s="17">
        <f t="shared" si="107"/>
        <v>25</v>
      </c>
      <c r="J1582" s="45" t="s">
        <v>1439</v>
      </c>
      <c r="K1582" s="51">
        <v>1097729590</v>
      </c>
      <c r="L1582" s="52">
        <v>1</v>
      </c>
      <c r="M1582" s="186">
        <v>34000</v>
      </c>
      <c r="N1582" s="48">
        <f t="shared" si="108"/>
        <v>34000</v>
      </c>
      <c r="O1582" s="45" t="s">
        <v>714</v>
      </c>
      <c r="P1582" s="45" t="s">
        <v>1471</v>
      </c>
      <c r="Q1582" s="1" t="s">
        <v>132</v>
      </c>
      <c r="R1582" s="137" t="s">
        <v>702</v>
      </c>
    </row>
    <row r="1583" spans="1:18">
      <c r="A1583" s="17">
        <v>16</v>
      </c>
      <c r="B1583" s="135">
        <v>10501</v>
      </c>
      <c r="C1583" s="17">
        <f t="shared" si="105"/>
        <v>1</v>
      </c>
      <c r="D1583" s="14" t="str">
        <f>+VLOOKUP(C1583,EstructuraCostos!$A$5:$B$146,2)</f>
        <v>Levante_y_Ceba</v>
      </c>
      <c r="E1583" s="21">
        <f t="shared" si="106"/>
        <v>10500</v>
      </c>
      <c r="F1583" s="17" t="str">
        <f>+IF(C1583&gt;2,VLOOKUP(C1583,EstructuraCostos!$A$65:$B$170,2),VLOOKUP(E1583,EstructuraCostos!$A$5:$B$60,2))</f>
        <v>Movimiento_de_Ganado1</v>
      </c>
      <c r="G1583" s="17" t="str">
        <f>+VLOOKUP(B1583,EstructuraCostos!$B$5:$C$146,2)</f>
        <v>Manejo de Ganados</v>
      </c>
      <c r="H1583" s="58">
        <v>43634</v>
      </c>
      <c r="I1583" s="17">
        <f t="shared" si="107"/>
        <v>25</v>
      </c>
      <c r="J1583" s="1" t="s">
        <v>1469</v>
      </c>
      <c r="K1583" s="85">
        <v>1054990950</v>
      </c>
      <c r="L1583" s="52">
        <v>1</v>
      </c>
      <c r="M1583" s="186">
        <v>34000</v>
      </c>
      <c r="N1583" s="48">
        <f t="shared" si="108"/>
        <v>34000</v>
      </c>
      <c r="O1583" s="45" t="s">
        <v>126</v>
      </c>
      <c r="P1583" s="45" t="s">
        <v>137</v>
      </c>
    </row>
    <row r="1584" spans="1:18">
      <c r="A1584" s="17">
        <v>17</v>
      </c>
      <c r="C1584" s="17">
        <f t="shared" si="105"/>
        <v>0</v>
      </c>
      <c r="D1584" s="14" t="e">
        <f>+VLOOKUP(C1584,EstructuraCostos!$A$5:$B$146,2)</f>
        <v>#N/A</v>
      </c>
      <c r="E1584" s="21">
        <f t="shared" si="106"/>
        <v>0</v>
      </c>
      <c r="F1584" s="17" t="e">
        <f>+IF(C1584&gt;2,VLOOKUP(C1584,EstructuraCostos!$A$65:$B$170,2),VLOOKUP(E1584,EstructuraCostos!$A$5:$B$60,2))</f>
        <v>#N/A</v>
      </c>
      <c r="G1584" s="17" t="e">
        <f>+VLOOKUP(B1584,EstructuraCostos!$B$5:$C$146,2)</f>
        <v>#N/A</v>
      </c>
      <c r="H1584" s="58">
        <v>43634</v>
      </c>
      <c r="I1584" s="17">
        <f t="shared" si="107"/>
        <v>25</v>
      </c>
      <c r="J1584" s="45" t="s">
        <v>287</v>
      </c>
      <c r="M1584" s="186" t="s">
        <v>276</v>
      </c>
      <c r="N1584" s="48"/>
      <c r="O1584" s="45" t="s">
        <v>1473</v>
      </c>
    </row>
    <row r="1585" spans="1:18">
      <c r="A1585" s="17">
        <v>18</v>
      </c>
      <c r="C1585" s="17">
        <f t="shared" si="105"/>
        <v>0</v>
      </c>
      <c r="D1585" s="14" t="e">
        <f>+VLOOKUP(C1585,EstructuraCostos!$A$5:$B$146,2)</f>
        <v>#N/A</v>
      </c>
      <c r="E1585" s="21">
        <f t="shared" si="106"/>
        <v>0</v>
      </c>
      <c r="F1585" s="17" t="e">
        <f>+IF(C1585&gt;2,VLOOKUP(C1585,EstructuraCostos!$A$65:$B$170,2),VLOOKUP(E1585,EstructuraCostos!$A$5:$B$60,2))</f>
        <v>#N/A</v>
      </c>
      <c r="G1585" s="17" t="e">
        <f>+VLOOKUP(B1585,EstructuraCostos!$B$5:$C$146,2)</f>
        <v>#N/A</v>
      </c>
      <c r="H1585" s="58">
        <v>43634</v>
      </c>
      <c r="I1585" s="17">
        <f t="shared" si="107"/>
        <v>25</v>
      </c>
      <c r="J1585" s="45" t="s">
        <v>287</v>
      </c>
      <c r="L1585" s="52">
        <v>525</v>
      </c>
      <c r="M1585" s="186">
        <v>600</v>
      </c>
      <c r="N1585" s="48">
        <f t="shared" si="108"/>
        <v>315000</v>
      </c>
      <c r="O1585" s="45" t="s">
        <v>1476</v>
      </c>
      <c r="P1585" s="45" t="s">
        <v>1474</v>
      </c>
    </row>
    <row r="1586" spans="1:18">
      <c r="A1586" s="17">
        <v>19</v>
      </c>
      <c r="C1586" s="17">
        <f t="shared" si="105"/>
        <v>0</v>
      </c>
      <c r="D1586" s="14" t="e">
        <f>+VLOOKUP(C1586,EstructuraCostos!$A$5:$B$146,2)</f>
        <v>#N/A</v>
      </c>
      <c r="E1586" s="21">
        <f t="shared" si="106"/>
        <v>0</v>
      </c>
      <c r="F1586" s="17" t="e">
        <f>+IF(C1586&gt;2,VLOOKUP(C1586,EstructuraCostos!$A$65:$B$170,2),VLOOKUP(E1586,EstructuraCostos!$A$5:$B$60,2))</f>
        <v>#N/A</v>
      </c>
      <c r="G1586" s="17" t="e">
        <f>+VLOOKUP(B1586,EstructuraCostos!$B$5:$C$146,2)</f>
        <v>#N/A</v>
      </c>
      <c r="H1586" s="58">
        <v>43634</v>
      </c>
      <c r="I1586" s="17">
        <f t="shared" si="107"/>
        <v>25</v>
      </c>
      <c r="J1586" s="45" t="s">
        <v>260</v>
      </c>
      <c r="L1586" s="52">
        <v>500</v>
      </c>
      <c r="M1586" s="186" t="s">
        <v>261</v>
      </c>
      <c r="N1586" s="48"/>
      <c r="O1586" s="45" t="s">
        <v>129</v>
      </c>
      <c r="P1586" s="45" t="s">
        <v>1470</v>
      </c>
      <c r="Q1586" s="1" t="s">
        <v>130</v>
      </c>
      <c r="R1586" s="137" t="s">
        <v>131</v>
      </c>
    </row>
    <row r="1587" spans="1:18">
      <c r="A1587" s="17">
        <v>20</v>
      </c>
      <c r="C1587" s="17">
        <f t="shared" si="105"/>
        <v>0</v>
      </c>
      <c r="D1587" s="14" t="e">
        <f>+VLOOKUP(C1587,EstructuraCostos!$A$5:$B$146,2)</f>
        <v>#N/A</v>
      </c>
      <c r="E1587" s="21">
        <f t="shared" si="106"/>
        <v>0</v>
      </c>
      <c r="F1587" s="17" t="e">
        <f>+IF(C1587&gt;2,VLOOKUP(C1587,EstructuraCostos!$A$65:$B$170,2),VLOOKUP(E1587,EstructuraCostos!$A$5:$B$60,2))</f>
        <v>#N/A</v>
      </c>
      <c r="G1587" s="17" t="e">
        <f>+VLOOKUP(B1587,EstructuraCostos!$B$5:$C$146,2)</f>
        <v>#N/A</v>
      </c>
      <c r="H1587" s="58">
        <v>43634</v>
      </c>
      <c r="I1587" s="17">
        <f t="shared" si="107"/>
        <v>25</v>
      </c>
      <c r="J1587" s="45" t="s">
        <v>260</v>
      </c>
      <c r="K1587" s="275"/>
      <c r="M1587" s="186" t="s">
        <v>261</v>
      </c>
      <c r="N1587" s="48"/>
      <c r="O1587" s="45" t="s">
        <v>714</v>
      </c>
      <c r="P1587" s="45" t="s">
        <v>1471</v>
      </c>
      <c r="Q1587" s="1" t="s">
        <v>132</v>
      </c>
      <c r="R1587" s="137" t="s">
        <v>702</v>
      </c>
    </row>
    <row r="1588" spans="1:18">
      <c r="A1588" s="17">
        <v>21</v>
      </c>
      <c r="B1588" s="135">
        <v>50103</v>
      </c>
      <c r="C1588" s="17">
        <f t="shared" ref="C1588:C1653" si="109">ROUND(B1588/10000,0)</f>
        <v>5</v>
      </c>
      <c r="D1588" s="14" t="str">
        <f>+VLOOKUP(C1588,EstructuraCostos!$A$5:$B$146,2)</f>
        <v>Generales</v>
      </c>
      <c r="E1588" s="21">
        <f t="shared" si="106"/>
        <v>50103</v>
      </c>
      <c r="F1588" s="17" t="str">
        <f>+IF(C1588&gt;2,VLOOKUP(C1588,EstructuraCostos!$A$65:$B$170,2),VLOOKUP(E1588,EstructuraCostos!$A$5:$B$60,2))</f>
        <v>Generales</v>
      </c>
      <c r="G1588" s="17" t="str">
        <f>+VLOOKUP(B1588,EstructuraCostos!$B$5:$C$146,2)</f>
        <v xml:space="preserve">Mantenimiento Cercos </v>
      </c>
      <c r="H1588" s="58">
        <v>43635</v>
      </c>
      <c r="I1588" s="17">
        <f t="shared" ref="I1588:I1653" si="110">+WEEKNUM(H1588,2)</f>
        <v>25</v>
      </c>
      <c r="J1588" s="84" t="s">
        <v>241</v>
      </c>
      <c r="K1588" s="143">
        <v>4736932</v>
      </c>
      <c r="L1588" s="52">
        <v>1</v>
      </c>
      <c r="M1588" s="46">
        <v>34000</v>
      </c>
      <c r="N1588" s="48">
        <f t="shared" ref="N1588:N1652" si="111">+L1588*M1588</f>
        <v>34000</v>
      </c>
      <c r="O1588" s="45" t="s">
        <v>138</v>
      </c>
      <c r="P1588" s="45" t="s">
        <v>473</v>
      </c>
    </row>
    <row r="1589" spans="1:18">
      <c r="A1589" s="17">
        <v>22</v>
      </c>
      <c r="B1589" s="135">
        <v>50103</v>
      </c>
      <c r="C1589" s="17">
        <f t="shared" si="109"/>
        <v>5</v>
      </c>
      <c r="D1589" s="14" t="str">
        <f>+VLOOKUP(C1589,EstructuraCostos!$A$5:$B$146,2)</f>
        <v>Generales</v>
      </c>
      <c r="E1589" s="21">
        <f t="shared" si="106"/>
        <v>50103</v>
      </c>
      <c r="F1589" s="17" t="str">
        <f>+IF(C1589&gt;2,VLOOKUP(C1589,EstructuraCostos!$A$65:$B$170,2),VLOOKUP(E1589,EstructuraCostos!$A$5:$B$60,2))</f>
        <v>Generales</v>
      </c>
      <c r="G1589" s="17" t="str">
        <f>+VLOOKUP(B1589,EstructuraCostos!$B$5:$C$146,2)</f>
        <v xml:space="preserve">Mantenimiento Cercos </v>
      </c>
      <c r="H1589" s="58">
        <v>43635</v>
      </c>
      <c r="I1589" s="17">
        <f t="shared" si="110"/>
        <v>25</v>
      </c>
      <c r="J1589" s="84" t="s">
        <v>242</v>
      </c>
      <c r="K1589" s="83">
        <v>4335739</v>
      </c>
      <c r="L1589" s="52">
        <v>1</v>
      </c>
      <c r="M1589" s="46">
        <v>34000</v>
      </c>
      <c r="N1589" s="48">
        <f t="shared" si="111"/>
        <v>34000</v>
      </c>
      <c r="O1589" s="45" t="s">
        <v>138</v>
      </c>
      <c r="P1589" s="45" t="s">
        <v>473</v>
      </c>
    </row>
    <row r="1590" spans="1:18">
      <c r="A1590" s="17">
        <v>23</v>
      </c>
      <c r="B1590" s="135">
        <v>10501</v>
      </c>
      <c r="C1590" s="17">
        <f t="shared" si="109"/>
        <v>1</v>
      </c>
      <c r="D1590" s="14" t="str">
        <f>+VLOOKUP(C1590,EstructuraCostos!$A$5:$B$146,2)</f>
        <v>Levante_y_Ceba</v>
      </c>
      <c r="E1590" s="21">
        <f t="shared" si="106"/>
        <v>10500</v>
      </c>
      <c r="F1590" s="17" t="str">
        <f>+IF(C1590&gt;2,VLOOKUP(C1590,EstructuraCostos!$A$65:$B$170,2),VLOOKUP(E1590,EstructuraCostos!$A$5:$B$60,2))</f>
        <v>Movimiento_de_Ganado1</v>
      </c>
      <c r="G1590" s="17" t="str">
        <f>+VLOOKUP(B1590,EstructuraCostos!$B$5:$C$146,2)</f>
        <v>Manejo de Ganados</v>
      </c>
      <c r="H1590" s="58">
        <v>43635</v>
      </c>
      <c r="I1590" s="17">
        <f t="shared" si="110"/>
        <v>25</v>
      </c>
      <c r="J1590" s="45" t="s">
        <v>245</v>
      </c>
      <c r="K1590" s="51">
        <v>1023702269</v>
      </c>
      <c r="L1590" s="52">
        <v>1</v>
      </c>
      <c r="M1590" s="46">
        <v>38000</v>
      </c>
      <c r="N1590" s="48">
        <f t="shared" si="111"/>
        <v>38000</v>
      </c>
      <c r="O1590" s="45" t="s">
        <v>125</v>
      </c>
      <c r="P1590" s="45" t="s">
        <v>128</v>
      </c>
    </row>
    <row r="1591" spans="1:18">
      <c r="A1591" s="17">
        <v>24</v>
      </c>
      <c r="B1591" s="135">
        <v>50103</v>
      </c>
      <c r="C1591" s="17">
        <f t="shared" si="109"/>
        <v>5</v>
      </c>
      <c r="D1591" s="14" t="str">
        <f>+VLOOKUP(C1591,EstructuraCostos!$A$5:$B$146,2)</f>
        <v>Generales</v>
      </c>
      <c r="E1591" s="21">
        <f t="shared" si="106"/>
        <v>50103</v>
      </c>
      <c r="F1591" s="17" t="str">
        <f>+IF(C1591&gt;2,VLOOKUP(C1591,EstructuraCostos!$A$65:$B$170,2),VLOOKUP(E1591,EstructuraCostos!$A$5:$B$60,2))</f>
        <v>Generales</v>
      </c>
      <c r="G1591" s="17" t="str">
        <f>+VLOOKUP(B1591,EstructuraCostos!$B$5:$C$146,2)</f>
        <v xml:space="preserve">Mantenimiento Cercos </v>
      </c>
      <c r="H1591" s="58">
        <v>43635</v>
      </c>
      <c r="I1591" s="17">
        <f t="shared" si="110"/>
        <v>25</v>
      </c>
      <c r="J1591" s="45" t="s">
        <v>417</v>
      </c>
      <c r="K1591" s="143">
        <v>1097720182</v>
      </c>
      <c r="L1591" s="52">
        <v>1</v>
      </c>
      <c r="M1591" s="46">
        <v>38000</v>
      </c>
      <c r="N1591" s="48">
        <f t="shared" si="111"/>
        <v>38000</v>
      </c>
      <c r="O1591" s="45" t="s">
        <v>138</v>
      </c>
      <c r="P1591" s="45" t="s">
        <v>1477</v>
      </c>
    </row>
    <row r="1592" spans="1:18">
      <c r="A1592" s="17">
        <v>25</v>
      </c>
      <c r="B1592" s="135">
        <v>50103</v>
      </c>
      <c r="C1592" s="17">
        <f t="shared" si="109"/>
        <v>5</v>
      </c>
      <c r="D1592" s="14" t="str">
        <f>+VLOOKUP(C1592,EstructuraCostos!$A$5:$B$146,2)</f>
        <v>Generales</v>
      </c>
      <c r="E1592" s="21">
        <f t="shared" ref="E1592:E1658" si="112">IF(C1592&gt;2,ROUND(B1592/1,0),ROUND(B1592/10,0)*10)</f>
        <v>50103</v>
      </c>
      <c r="F1592" s="17" t="str">
        <f>+IF(C1592&gt;2,VLOOKUP(C1592,EstructuraCostos!$A$65:$B$170,2),VLOOKUP(E1592,EstructuraCostos!$A$5:$B$60,2))</f>
        <v>Generales</v>
      </c>
      <c r="G1592" s="17" t="str">
        <f>+VLOOKUP(B1592,EstructuraCostos!$B$5:$C$146,2)</f>
        <v xml:space="preserve">Mantenimiento Cercos </v>
      </c>
      <c r="H1592" s="58">
        <v>43635</v>
      </c>
      <c r="I1592" s="17">
        <f t="shared" si="110"/>
        <v>25</v>
      </c>
      <c r="J1592" s="45" t="s">
        <v>791</v>
      </c>
      <c r="K1592" s="143">
        <v>78730185</v>
      </c>
      <c r="L1592" s="52">
        <v>1</v>
      </c>
      <c r="M1592" s="46">
        <v>34000</v>
      </c>
      <c r="N1592" s="48">
        <f t="shared" si="111"/>
        <v>34000</v>
      </c>
      <c r="O1592" s="45" t="s">
        <v>138</v>
      </c>
    </row>
    <row r="1593" spans="1:18">
      <c r="A1593" s="17">
        <v>26</v>
      </c>
      <c r="B1593" s="135">
        <v>90106</v>
      </c>
      <c r="C1593" s="17">
        <f t="shared" si="109"/>
        <v>9</v>
      </c>
      <c r="D1593" s="14" t="str">
        <f>+VLOOKUP(C1593,EstructuraCostos!$A$5:$B$146,2)</f>
        <v>Hacienda</v>
      </c>
      <c r="E1593" s="21">
        <f t="shared" si="112"/>
        <v>90106</v>
      </c>
      <c r="F1593" s="17" t="str">
        <f>+IF(C1593&gt;2,VLOOKUP(C1593,EstructuraCostos!$A$65:$B$170,2),VLOOKUP(E1593,EstructuraCostos!$A$5:$B$60,2))</f>
        <v>Hacienda</v>
      </c>
      <c r="G1593" s="17" t="str">
        <f>+VLOOKUP(B1593,EstructuraCostos!$B$5:$C$146,2)</f>
        <v>Mejoras</v>
      </c>
      <c r="H1593" s="58">
        <v>43635</v>
      </c>
      <c r="I1593" s="17">
        <f t="shared" si="110"/>
        <v>25</v>
      </c>
      <c r="J1593" s="45" t="s">
        <v>1439</v>
      </c>
      <c r="K1593" s="51">
        <v>1097729590</v>
      </c>
      <c r="L1593" s="52">
        <v>1</v>
      </c>
      <c r="M1593" s="186">
        <v>34000</v>
      </c>
      <c r="N1593" s="48">
        <f t="shared" si="111"/>
        <v>34000</v>
      </c>
      <c r="O1593" s="45" t="s">
        <v>1152</v>
      </c>
      <c r="P1593" s="45" t="s">
        <v>147</v>
      </c>
    </row>
    <row r="1594" spans="1:18">
      <c r="A1594" s="17">
        <v>27</v>
      </c>
      <c r="B1594" s="135">
        <v>10502</v>
      </c>
      <c r="C1594" s="17">
        <f t="shared" si="109"/>
        <v>1</v>
      </c>
      <c r="D1594" s="14" t="str">
        <f>+VLOOKUP(C1594,EstructuraCostos!$A$5:$B$146,2)</f>
        <v>Levante_y_Ceba</v>
      </c>
      <c r="E1594" s="21">
        <f t="shared" si="112"/>
        <v>10500</v>
      </c>
      <c r="F1594" s="17" t="str">
        <f>+IF(C1594&gt;2,VLOOKUP(C1594,EstructuraCostos!$A$65:$B$170,2),VLOOKUP(E1594,EstructuraCostos!$A$5:$B$60,2))</f>
        <v>Movimiento_de_Ganado1</v>
      </c>
      <c r="G1594" s="17" t="str">
        <f>+VLOOKUP(B1594,EstructuraCostos!$B$5:$C$146,2)</f>
        <v>Repartida pollinaza</v>
      </c>
      <c r="H1594" s="58">
        <v>43635</v>
      </c>
      <c r="I1594" s="17">
        <f t="shared" si="110"/>
        <v>25</v>
      </c>
      <c r="J1594" s="1" t="s">
        <v>1469</v>
      </c>
      <c r="K1594" s="85">
        <v>1054990950</v>
      </c>
      <c r="L1594" s="52">
        <v>1</v>
      </c>
      <c r="M1594" s="186">
        <v>34000</v>
      </c>
      <c r="N1594" s="48">
        <f t="shared" si="111"/>
        <v>34000</v>
      </c>
      <c r="O1594" s="45" t="s">
        <v>1478</v>
      </c>
      <c r="P1594" s="45" t="s">
        <v>137</v>
      </c>
    </row>
    <row r="1595" spans="1:18">
      <c r="A1595" s="17">
        <v>29</v>
      </c>
      <c r="B1595" s="135">
        <v>50103</v>
      </c>
      <c r="C1595" s="17">
        <f t="shared" si="109"/>
        <v>5</v>
      </c>
      <c r="D1595" s="14" t="str">
        <f>+VLOOKUP(C1595,EstructuraCostos!$A$5:$B$146,2)</f>
        <v>Generales</v>
      </c>
      <c r="E1595" s="21">
        <f t="shared" si="112"/>
        <v>50103</v>
      </c>
      <c r="F1595" s="17" t="str">
        <f>+IF(C1595&gt;2,VLOOKUP(C1595,EstructuraCostos!$A$65:$B$170,2),VLOOKUP(E1595,EstructuraCostos!$A$5:$B$60,2))</f>
        <v>Generales</v>
      </c>
      <c r="G1595" s="17" t="str">
        <f>+VLOOKUP(B1595,EstructuraCostos!$B$5:$C$146,2)</f>
        <v xml:space="preserve">Mantenimiento Cercos </v>
      </c>
      <c r="H1595" s="58">
        <v>43636</v>
      </c>
      <c r="I1595" s="17">
        <f t="shared" si="110"/>
        <v>25</v>
      </c>
      <c r="J1595" s="84" t="s">
        <v>241</v>
      </c>
      <c r="K1595" s="143">
        <v>4736932</v>
      </c>
      <c r="L1595" s="52">
        <v>1</v>
      </c>
      <c r="M1595" s="46">
        <v>34000</v>
      </c>
      <c r="N1595" s="48">
        <f t="shared" si="111"/>
        <v>34000</v>
      </c>
      <c r="O1595" s="45" t="s">
        <v>138</v>
      </c>
      <c r="P1595" s="45" t="s">
        <v>444</v>
      </c>
    </row>
    <row r="1596" spans="1:18">
      <c r="A1596" s="17">
        <v>30</v>
      </c>
      <c r="B1596" s="135">
        <v>50103</v>
      </c>
      <c r="C1596" s="17">
        <f t="shared" si="109"/>
        <v>5</v>
      </c>
      <c r="D1596" s="14" t="str">
        <f>+VLOOKUP(C1596,EstructuraCostos!$A$5:$B$146,2)</f>
        <v>Generales</v>
      </c>
      <c r="E1596" s="21">
        <f t="shared" si="112"/>
        <v>50103</v>
      </c>
      <c r="F1596" s="17" t="str">
        <f>+IF(C1596&gt;2,VLOOKUP(C1596,EstructuraCostos!$A$65:$B$170,2),VLOOKUP(E1596,EstructuraCostos!$A$5:$B$60,2))</f>
        <v>Generales</v>
      </c>
      <c r="G1596" s="17" t="str">
        <f>+VLOOKUP(B1596,EstructuraCostos!$B$5:$C$146,2)</f>
        <v xml:space="preserve">Mantenimiento Cercos </v>
      </c>
      <c r="H1596" s="58">
        <v>43636</v>
      </c>
      <c r="I1596" s="17">
        <f t="shared" si="110"/>
        <v>25</v>
      </c>
      <c r="J1596" s="84" t="s">
        <v>242</v>
      </c>
      <c r="K1596" s="83">
        <v>4335739</v>
      </c>
      <c r="L1596" s="52">
        <v>1</v>
      </c>
      <c r="M1596" s="46">
        <v>34000</v>
      </c>
      <c r="N1596" s="48">
        <f t="shared" si="111"/>
        <v>34000</v>
      </c>
      <c r="O1596" s="45" t="s">
        <v>138</v>
      </c>
      <c r="P1596" s="45" t="s">
        <v>257</v>
      </c>
    </row>
    <row r="1597" spans="1:18">
      <c r="A1597" s="17">
        <v>31</v>
      </c>
      <c r="B1597" s="135">
        <v>10501</v>
      </c>
      <c r="C1597" s="17">
        <f t="shared" si="109"/>
        <v>1</v>
      </c>
      <c r="D1597" s="14" t="str">
        <f>+VLOOKUP(C1597,EstructuraCostos!$A$5:$B$146,2)</f>
        <v>Levante_y_Ceba</v>
      </c>
      <c r="E1597" s="21">
        <f t="shared" si="112"/>
        <v>10500</v>
      </c>
      <c r="F1597" s="17" t="str">
        <f>+IF(C1597&gt;2,VLOOKUP(C1597,EstructuraCostos!$A$65:$B$170,2),VLOOKUP(E1597,EstructuraCostos!$A$5:$B$60,2))</f>
        <v>Movimiento_de_Ganado1</v>
      </c>
      <c r="G1597" s="17" t="str">
        <f>+VLOOKUP(B1597,EstructuraCostos!$B$5:$C$146,2)</f>
        <v>Manejo de Ganados</v>
      </c>
      <c r="H1597" s="58">
        <v>43636</v>
      </c>
      <c r="I1597" s="17">
        <f t="shared" si="110"/>
        <v>25</v>
      </c>
      <c r="J1597" s="45" t="s">
        <v>245</v>
      </c>
      <c r="K1597" s="51">
        <v>1023702269</v>
      </c>
      <c r="L1597" s="52">
        <v>1</v>
      </c>
      <c r="M1597" s="46">
        <v>38000</v>
      </c>
      <c r="N1597" s="48">
        <f t="shared" si="111"/>
        <v>38000</v>
      </c>
      <c r="O1597" s="45" t="s">
        <v>126</v>
      </c>
      <c r="P1597" s="45" t="s">
        <v>128</v>
      </c>
    </row>
    <row r="1598" spans="1:18">
      <c r="A1598" s="17">
        <v>32</v>
      </c>
      <c r="B1598" s="135">
        <v>50103</v>
      </c>
      <c r="C1598" s="17">
        <f t="shared" si="109"/>
        <v>5</v>
      </c>
      <c r="D1598" s="14" t="str">
        <f>+VLOOKUP(C1598,EstructuraCostos!$A$5:$B$146,2)</f>
        <v>Generales</v>
      </c>
      <c r="E1598" s="21">
        <f t="shared" si="112"/>
        <v>50103</v>
      </c>
      <c r="F1598" s="17" t="str">
        <f>+IF(C1598&gt;2,VLOOKUP(C1598,EstructuraCostos!$A$65:$B$170,2),VLOOKUP(E1598,EstructuraCostos!$A$5:$B$60,2))</f>
        <v>Generales</v>
      </c>
      <c r="G1598" s="17" t="str">
        <f>+VLOOKUP(B1598,EstructuraCostos!$B$5:$C$146,2)</f>
        <v xml:space="preserve">Mantenimiento Cercos </v>
      </c>
      <c r="H1598" s="58">
        <v>43636</v>
      </c>
      <c r="I1598" s="17">
        <f t="shared" si="110"/>
        <v>25</v>
      </c>
      <c r="J1598" s="45" t="s">
        <v>417</v>
      </c>
      <c r="K1598" s="143">
        <v>1097720182</v>
      </c>
      <c r="L1598" s="52">
        <v>1</v>
      </c>
      <c r="M1598" s="46">
        <v>38000</v>
      </c>
      <c r="N1598" s="48">
        <f t="shared" si="111"/>
        <v>38000</v>
      </c>
      <c r="O1598" s="45" t="s">
        <v>138</v>
      </c>
      <c r="P1598" s="45" t="s">
        <v>257</v>
      </c>
    </row>
    <row r="1599" spans="1:18">
      <c r="A1599" s="17">
        <v>33</v>
      </c>
      <c r="B1599" s="135">
        <v>50103</v>
      </c>
      <c r="C1599" s="17">
        <f t="shared" si="109"/>
        <v>5</v>
      </c>
      <c r="D1599" s="14" t="str">
        <f>+VLOOKUP(C1599,EstructuraCostos!$A$5:$B$146,2)</f>
        <v>Generales</v>
      </c>
      <c r="E1599" s="21">
        <f t="shared" si="112"/>
        <v>50103</v>
      </c>
      <c r="F1599" s="17" t="str">
        <f>+IF(C1599&gt;2,VLOOKUP(C1599,EstructuraCostos!$A$65:$B$170,2),VLOOKUP(E1599,EstructuraCostos!$A$5:$B$60,2))</f>
        <v>Generales</v>
      </c>
      <c r="G1599" s="17" t="str">
        <f>+VLOOKUP(B1599,EstructuraCostos!$B$5:$C$146,2)</f>
        <v xml:space="preserve">Mantenimiento Cercos </v>
      </c>
      <c r="H1599" s="58">
        <v>43636</v>
      </c>
      <c r="I1599" s="17">
        <f t="shared" si="110"/>
        <v>25</v>
      </c>
      <c r="J1599" s="45" t="s">
        <v>791</v>
      </c>
      <c r="K1599" s="143">
        <v>78730185</v>
      </c>
      <c r="L1599" s="52">
        <v>1</v>
      </c>
      <c r="M1599" s="46">
        <v>34000</v>
      </c>
      <c r="N1599" s="48">
        <f t="shared" si="111"/>
        <v>34000</v>
      </c>
      <c r="O1599" s="45" t="s">
        <v>138</v>
      </c>
      <c r="P1599" s="45" t="s">
        <v>911</v>
      </c>
    </row>
    <row r="1600" spans="1:18">
      <c r="A1600" s="17">
        <v>34</v>
      </c>
      <c r="B1600" s="135">
        <v>50103</v>
      </c>
      <c r="C1600" s="17">
        <f t="shared" si="109"/>
        <v>5</v>
      </c>
      <c r="D1600" s="14" t="str">
        <f>+VLOOKUP(C1600,EstructuraCostos!$A$5:$B$146,2)</f>
        <v>Generales</v>
      </c>
      <c r="E1600" s="21">
        <f t="shared" si="112"/>
        <v>50103</v>
      </c>
      <c r="F1600" s="17" t="str">
        <f>+IF(C1600&gt;2,VLOOKUP(C1600,EstructuraCostos!$A$65:$B$170,2),VLOOKUP(E1600,EstructuraCostos!$A$5:$B$60,2))</f>
        <v>Generales</v>
      </c>
      <c r="G1600" s="17" t="str">
        <f>+VLOOKUP(B1600,EstructuraCostos!$B$5:$C$146,2)</f>
        <v xml:space="preserve">Mantenimiento Cercos </v>
      </c>
      <c r="H1600" s="58">
        <v>43636</v>
      </c>
      <c r="I1600" s="17">
        <f t="shared" si="110"/>
        <v>25</v>
      </c>
      <c r="J1600" s="45" t="s">
        <v>1439</v>
      </c>
      <c r="K1600" s="51">
        <v>1097729590</v>
      </c>
      <c r="L1600" s="52">
        <v>1</v>
      </c>
      <c r="M1600" s="186">
        <v>34000</v>
      </c>
      <c r="N1600" s="48">
        <f t="shared" si="111"/>
        <v>34000</v>
      </c>
      <c r="O1600" s="45" t="s">
        <v>138</v>
      </c>
      <c r="P1600" s="45" t="s">
        <v>257</v>
      </c>
    </row>
    <row r="1601" spans="1:18">
      <c r="A1601" s="17">
        <v>35</v>
      </c>
      <c r="B1601" s="135">
        <v>10502</v>
      </c>
      <c r="C1601" s="17">
        <f t="shared" si="109"/>
        <v>1</v>
      </c>
      <c r="D1601" s="14" t="str">
        <f>+VLOOKUP(C1601,EstructuraCostos!$A$5:$B$146,2)</f>
        <v>Levante_y_Ceba</v>
      </c>
      <c r="E1601" s="21">
        <f t="shared" si="112"/>
        <v>10500</v>
      </c>
      <c r="F1601" s="17" t="str">
        <f>+IF(C1601&gt;2,VLOOKUP(C1601,EstructuraCostos!$A$65:$B$170,2),VLOOKUP(E1601,EstructuraCostos!$A$5:$B$60,2))</f>
        <v>Movimiento_de_Ganado1</v>
      </c>
      <c r="G1601" s="17" t="str">
        <f>+VLOOKUP(B1601,EstructuraCostos!$B$5:$C$146,2)</f>
        <v>Repartida pollinaza</v>
      </c>
      <c r="H1601" s="58">
        <v>43636</v>
      </c>
      <c r="I1601" s="17">
        <f t="shared" si="110"/>
        <v>25</v>
      </c>
      <c r="J1601" s="1" t="s">
        <v>1469</v>
      </c>
      <c r="K1601" s="85">
        <v>1054990950</v>
      </c>
      <c r="L1601" s="52">
        <v>1</v>
      </c>
      <c r="M1601" s="186">
        <v>34000</v>
      </c>
      <c r="N1601" s="48">
        <f t="shared" si="111"/>
        <v>34000</v>
      </c>
      <c r="O1601" s="45" t="s">
        <v>1478</v>
      </c>
      <c r="P1601" s="45" t="s">
        <v>137</v>
      </c>
    </row>
    <row r="1602" spans="1:18">
      <c r="A1602" s="17">
        <v>36</v>
      </c>
      <c r="C1602" s="17">
        <f t="shared" si="109"/>
        <v>0</v>
      </c>
      <c r="D1602" s="14" t="e">
        <f>+VLOOKUP(C1602,EstructuraCostos!$A$5:$B$146,2)</f>
        <v>#N/A</v>
      </c>
      <c r="E1602" s="21">
        <f t="shared" si="112"/>
        <v>0</v>
      </c>
      <c r="F1602" s="17" t="e">
        <f>+IF(C1602&gt;2,VLOOKUP(C1602,EstructuraCostos!$A$65:$B$170,2),VLOOKUP(E1602,EstructuraCostos!$A$5:$B$60,2))</f>
        <v>#N/A</v>
      </c>
      <c r="G1602" s="17" t="e">
        <f>+VLOOKUP(B1602,EstructuraCostos!$B$5:$C$146,2)</f>
        <v>#N/A</v>
      </c>
      <c r="H1602" s="58">
        <v>43636</v>
      </c>
      <c r="I1602" s="17">
        <f t="shared" si="110"/>
        <v>25</v>
      </c>
      <c r="J1602" s="45" t="s">
        <v>287</v>
      </c>
      <c r="M1602" s="186" t="s">
        <v>471</v>
      </c>
      <c r="N1602" s="48"/>
      <c r="P1602" s="45" t="s">
        <v>170</v>
      </c>
    </row>
    <row r="1603" spans="1:18">
      <c r="A1603" s="17">
        <v>37</v>
      </c>
      <c r="C1603" s="17">
        <f t="shared" si="109"/>
        <v>0</v>
      </c>
      <c r="D1603" s="14" t="e">
        <f>+VLOOKUP(C1603,EstructuraCostos!$A$5:$B$146,2)</f>
        <v>#N/A</v>
      </c>
      <c r="E1603" s="21">
        <f t="shared" si="112"/>
        <v>0</v>
      </c>
      <c r="F1603" s="17" t="e">
        <f>+IF(C1603&gt;2,VLOOKUP(C1603,EstructuraCostos!$A$65:$B$170,2),VLOOKUP(E1603,EstructuraCostos!$A$5:$B$60,2))</f>
        <v>#N/A</v>
      </c>
      <c r="G1603" s="17" t="e">
        <f>+VLOOKUP(B1603,EstructuraCostos!$B$5:$C$146,2)</f>
        <v>#N/A</v>
      </c>
      <c r="H1603" s="58">
        <v>43636</v>
      </c>
      <c r="I1603" s="17">
        <f t="shared" si="110"/>
        <v>25</v>
      </c>
      <c r="J1603" s="45" t="s">
        <v>287</v>
      </c>
      <c r="K1603" s="83"/>
      <c r="N1603" s="48">
        <f t="shared" si="111"/>
        <v>0</v>
      </c>
      <c r="O1603" s="45" t="s">
        <v>1396</v>
      </c>
      <c r="P1603" s="45" t="s">
        <v>1474</v>
      </c>
    </row>
    <row r="1604" spans="1:18">
      <c r="A1604" s="17">
        <v>38</v>
      </c>
      <c r="B1604" s="135">
        <v>50103</v>
      </c>
      <c r="C1604" s="17">
        <f t="shared" si="109"/>
        <v>5</v>
      </c>
      <c r="D1604" s="14" t="str">
        <f>+VLOOKUP(C1604,EstructuraCostos!$A$5:$B$146,2)</f>
        <v>Generales</v>
      </c>
      <c r="E1604" s="21">
        <f t="shared" si="112"/>
        <v>50103</v>
      </c>
      <c r="F1604" s="17" t="str">
        <f>+IF(C1604&gt;2,VLOOKUP(C1604,EstructuraCostos!$A$65:$B$170,2),VLOOKUP(E1604,EstructuraCostos!$A$5:$B$60,2))</f>
        <v>Generales</v>
      </c>
      <c r="G1604" s="17" t="str">
        <f>+VLOOKUP(B1604,EstructuraCostos!$B$5:$C$146,2)</f>
        <v xml:space="preserve">Mantenimiento Cercos </v>
      </c>
      <c r="H1604" s="58">
        <v>43637</v>
      </c>
      <c r="I1604" s="17">
        <f t="shared" si="110"/>
        <v>25</v>
      </c>
      <c r="J1604" s="84" t="s">
        <v>241</v>
      </c>
      <c r="K1604" s="143">
        <v>4736932</v>
      </c>
      <c r="L1604" s="52">
        <v>1</v>
      </c>
      <c r="M1604" s="46">
        <v>34000</v>
      </c>
      <c r="N1604" s="48">
        <f t="shared" si="111"/>
        <v>34000</v>
      </c>
      <c r="O1604" s="45" t="s">
        <v>138</v>
      </c>
      <c r="P1604" s="45" t="s">
        <v>257</v>
      </c>
    </row>
    <row r="1605" spans="1:18">
      <c r="A1605" s="17">
        <v>39</v>
      </c>
      <c r="B1605" s="135">
        <v>10104</v>
      </c>
      <c r="C1605" s="17">
        <f t="shared" si="109"/>
        <v>1</v>
      </c>
      <c r="D1605" s="14" t="str">
        <f>+VLOOKUP(C1605,EstructuraCostos!$A$5:$B$146,2)</f>
        <v>Levante_y_Ceba</v>
      </c>
      <c r="E1605" s="21">
        <f t="shared" si="112"/>
        <v>10100</v>
      </c>
      <c r="F1605" s="17" t="str">
        <f>+IF(C1605&gt;2,VLOOKUP(C1605,EstructuraCostos!$A$65:$B$170,2),VLOOKUP(E1605,EstructuraCostos!$A$5:$B$60,2))</f>
        <v>Manejo_de_Suelos_y_ Praderas1</v>
      </c>
      <c r="G1605" s="17" t="str">
        <f>+VLOOKUP(B1605,EstructuraCostos!$B$5:$C$146,2)</f>
        <v>Fumigacion Herbicida</v>
      </c>
      <c r="H1605" s="58">
        <v>43637</v>
      </c>
      <c r="I1605" s="17">
        <f t="shared" si="110"/>
        <v>25</v>
      </c>
      <c r="J1605" s="84" t="s">
        <v>242</v>
      </c>
      <c r="K1605" s="83">
        <v>4335739</v>
      </c>
      <c r="L1605" s="52">
        <v>1</v>
      </c>
      <c r="M1605" s="46">
        <v>34000</v>
      </c>
      <c r="N1605" s="48">
        <f t="shared" si="111"/>
        <v>34000</v>
      </c>
      <c r="O1605" s="45" t="s">
        <v>714</v>
      </c>
      <c r="P1605" s="45" t="s">
        <v>1494</v>
      </c>
      <c r="Q1605" s="1" t="s">
        <v>132</v>
      </c>
      <c r="R1605" s="137" t="s">
        <v>702</v>
      </c>
    </row>
    <row r="1606" spans="1:18">
      <c r="A1606" s="17">
        <v>40</v>
      </c>
      <c r="B1606" s="135">
        <v>10501</v>
      </c>
      <c r="C1606" s="17">
        <f t="shared" si="109"/>
        <v>1</v>
      </c>
      <c r="D1606" s="14" t="str">
        <f>+VLOOKUP(C1606,EstructuraCostos!$A$5:$B$146,2)</f>
        <v>Levante_y_Ceba</v>
      </c>
      <c r="E1606" s="21">
        <f t="shared" si="112"/>
        <v>10500</v>
      </c>
      <c r="F1606" s="17" t="str">
        <f>+IF(C1606&gt;2,VLOOKUP(C1606,EstructuraCostos!$A$65:$B$170,2),VLOOKUP(E1606,EstructuraCostos!$A$5:$B$60,2))</f>
        <v>Movimiento_de_Ganado1</v>
      </c>
      <c r="G1606" s="17" t="str">
        <f>+VLOOKUP(B1606,EstructuraCostos!$B$5:$C$146,2)</f>
        <v>Manejo de Ganados</v>
      </c>
      <c r="H1606" s="58">
        <v>43637</v>
      </c>
      <c r="I1606" s="17">
        <f t="shared" si="110"/>
        <v>25</v>
      </c>
      <c r="J1606" s="45" t="s">
        <v>245</v>
      </c>
      <c r="K1606" s="51">
        <v>1023702269</v>
      </c>
      <c r="L1606" s="52">
        <v>1</v>
      </c>
      <c r="M1606" s="46">
        <v>38000</v>
      </c>
      <c r="N1606" s="48">
        <f t="shared" si="111"/>
        <v>38000</v>
      </c>
      <c r="O1606" s="45" t="s">
        <v>139</v>
      </c>
      <c r="P1606" s="45" t="s">
        <v>128</v>
      </c>
    </row>
    <row r="1607" spans="1:18">
      <c r="A1607" s="17">
        <v>42</v>
      </c>
      <c r="B1607" s="135">
        <v>10501</v>
      </c>
      <c r="C1607" s="17">
        <f t="shared" si="109"/>
        <v>1</v>
      </c>
      <c r="D1607" s="14" t="str">
        <f>+VLOOKUP(C1607,EstructuraCostos!$A$5:$B$146,2)</f>
        <v>Levante_y_Ceba</v>
      </c>
      <c r="E1607" s="21">
        <f t="shared" si="112"/>
        <v>10500</v>
      </c>
      <c r="F1607" s="17" t="str">
        <f>+IF(C1607&gt;2,VLOOKUP(C1607,EstructuraCostos!$A$65:$B$170,2),VLOOKUP(E1607,EstructuraCostos!$A$5:$B$60,2))</f>
        <v>Movimiento_de_Ganado1</v>
      </c>
      <c r="G1607" s="17" t="str">
        <f>+VLOOKUP(B1607,EstructuraCostos!$B$5:$C$146,2)</f>
        <v>Manejo de Ganados</v>
      </c>
      <c r="H1607" s="58">
        <v>43637</v>
      </c>
      <c r="I1607" s="17">
        <f t="shared" si="110"/>
        <v>25</v>
      </c>
      <c r="J1607" s="45" t="s">
        <v>417</v>
      </c>
      <c r="K1607" s="143">
        <v>1097720182</v>
      </c>
      <c r="L1607" s="52">
        <v>1</v>
      </c>
      <c r="M1607" s="46">
        <v>38000</v>
      </c>
      <c r="N1607" s="48">
        <f t="shared" si="111"/>
        <v>38000</v>
      </c>
      <c r="O1607" s="45" t="s">
        <v>125</v>
      </c>
      <c r="P1607" s="45" t="s">
        <v>128</v>
      </c>
    </row>
    <row r="1608" spans="1:18">
      <c r="A1608" s="17">
        <v>43</v>
      </c>
      <c r="B1608" s="135">
        <v>50103</v>
      </c>
      <c r="C1608" s="17">
        <f t="shared" si="109"/>
        <v>5</v>
      </c>
      <c r="D1608" s="14" t="str">
        <f>+VLOOKUP(C1608,EstructuraCostos!$A$5:$B$146,2)</f>
        <v>Generales</v>
      </c>
      <c r="E1608" s="21">
        <f t="shared" si="112"/>
        <v>50103</v>
      </c>
      <c r="F1608" s="17" t="str">
        <f>+IF(C1608&gt;2,VLOOKUP(C1608,EstructuraCostos!$A$65:$B$170,2),VLOOKUP(E1608,EstructuraCostos!$A$5:$B$60,2))</f>
        <v>Generales</v>
      </c>
      <c r="G1608" s="17" t="str">
        <f>+VLOOKUP(B1608,EstructuraCostos!$B$5:$C$146,2)</f>
        <v xml:space="preserve">Mantenimiento Cercos </v>
      </c>
      <c r="H1608" s="58">
        <v>43637</v>
      </c>
      <c r="I1608" s="17">
        <f t="shared" si="110"/>
        <v>25</v>
      </c>
      <c r="J1608" s="45" t="s">
        <v>791</v>
      </c>
      <c r="K1608" s="143">
        <v>78730185</v>
      </c>
      <c r="L1608" s="52">
        <v>1</v>
      </c>
      <c r="M1608" s="46">
        <v>34000</v>
      </c>
      <c r="N1608" s="48">
        <f t="shared" si="111"/>
        <v>34000</v>
      </c>
      <c r="O1608" s="45" t="s">
        <v>898</v>
      </c>
    </row>
    <row r="1609" spans="1:18">
      <c r="A1609" s="17">
        <v>44</v>
      </c>
      <c r="B1609" s="135">
        <v>10104</v>
      </c>
      <c r="C1609" s="17">
        <f t="shared" si="109"/>
        <v>1</v>
      </c>
      <c r="D1609" s="14" t="str">
        <f>+VLOOKUP(C1609,EstructuraCostos!$A$5:$B$146,2)</f>
        <v>Levante_y_Ceba</v>
      </c>
      <c r="E1609" s="21">
        <f t="shared" si="112"/>
        <v>10100</v>
      </c>
      <c r="F1609" s="17" t="str">
        <f>+IF(C1609&gt;2,VLOOKUP(C1609,EstructuraCostos!$A$65:$B$170,2),VLOOKUP(E1609,EstructuraCostos!$A$5:$B$60,2))</f>
        <v>Manejo_de_Suelos_y_ Praderas1</v>
      </c>
      <c r="G1609" s="17" t="str">
        <f>+VLOOKUP(B1609,EstructuraCostos!$B$5:$C$146,2)</f>
        <v>Fumigacion Herbicida</v>
      </c>
      <c r="H1609" s="58">
        <v>43637</v>
      </c>
      <c r="I1609" s="17">
        <f t="shared" si="110"/>
        <v>25</v>
      </c>
      <c r="J1609" s="45" t="s">
        <v>1439</v>
      </c>
      <c r="K1609" s="51">
        <v>1097729590</v>
      </c>
      <c r="L1609" s="52">
        <v>1</v>
      </c>
      <c r="M1609" s="186">
        <v>34000</v>
      </c>
      <c r="N1609" s="48">
        <f t="shared" si="111"/>
        <v>34000</v>
      </c>
      <c r="O1609" s="45" t="s">
        <v>714</v>
      </c>
      <c r="P1609" s="45" t="s">
        <v>1494</v>
      </c>
      <c r="Q1609" s="1" t="s">
        <v>132</v>
      </c>
      <c r="R1609" s="137" t="s">
        <v>702</v>
      </c>
    </row>
    <row r="1610" spans="1:18">
      <c r="A1610" s="17">
        <v>45</v>
      </c>
      <c r="B1610" s="135">
        <v>10501</v>
      </c>
      <c r="C1610" s="17">
        <f t="shared" si="109"/>
        <v>1</v>
      </c>
      <c r="D1610" s="14" t="str">
        <f>+VLOOKUP(C1610,EstructuraCostos!$A$5:$B$146,2)</f>
        <v>Levante_y_Ceba</v>
      </c>
      <c r="E1610" s="21">
        <f t="shared" si="112"/>
        <v>10500</v>
      </c>
      <c r="F1610" s="17" t="str">
        <f>+IF(C1610&gt;2,VLOOKUP(C1610,EstructuraCostos!$A$65:$B$170,2),VLOOKUP(E1610,EstructuraCostos!$A$5:$B$60,2))</f>
        <v>Movimiento_de_Ganado1</v>
      </c>
      <c r="G1610" s="17" t="str">
        <f>+VLOOKUP(B1610,EstructuraCostos!$B$5:$C$146,2)</f>
        <v>Manejo de Ganados</v>
      </c>
      <c r="H1610" s="58">
        <v>43637</v>
      </c>
      <c r="I1610" s="17">
        <f t="shared" si="110"/>
        <v>25</v>
      </c>
      <c r="J1610" s="1" t="s">
        <v>1469</v>
      </c>
      <c r="K1610" s="85">
        <v>1054990950</v>
      </c>
      <c r="L1610" s="52">
        <v>1</v>
      </c>
      <c r="M1610" s="186">
        <v>34000</v>
      </c>
      <c r="N1610" s="48">
        <f t="shared" si="111"/>
        <v>34000</v>
      </c>
      <c r="O1610" s="45" t="s">
        <v>139</v>
      </c>
      <c r="P1610" s="45" t="s">
        <v>137</v>
      </c>
    </row>
    <row r="1611" spans="1:18">
      <c r="A1611" s="17">
        <v>46</v>
      </c>
      <c r="C1611" s="17">
        <f t="shared" si="109"/>
        <v>0</v>
      </c>
      <c r="D1611" s="14" t="e">
        <f>+VLOOKUP(C1611,EstructuraCostos!$A$5:$B$146,2)</f>
        <v>#N/A</v>
      </c>
      <c r="E1611" s="21">
        <f t="shared" si="112"/>
        <v>0</v>
      </c>
      <c r="F1611" s="17" t="e">
        <f>+IF(C1611&gt;2,VLOOKUP(C1611,EstructuraCostos!$A$65:$B$170,2),VLOOKUP(E1611,EstructuraCostos!$A$5:$B$60,2))</f>
        <v>#N/A</v>
      </c>
      <c r="G1611" s="17" t="e">
        <f>+VLOOKUP(B1611,EstructuraCostos!$B$5:$C$146,2)</f>
        <v>#N/A</v>
      </c>
      <c r="H1611" s="58">
        <v>43637</v>
      </c>
      <c r="I1611" s="17">
        <f t="shared" si="110"/>
        <v>25</v>
      </c>
      <c r="J1611" s="45" t="s">
        <v>287</v>
      </c>
      <c r="M1611" s="186" t="s">
        <v>276</v>
      </c>
      <c r="N1611" s="48"/>
      <c r="P1611" s="45" t="s">
        <v>170</v>
      </c>
    </row>
    <row r="1612" spans="1:18">
      <c r="A1612" s="17">
        <v>47</v>
      </c>
      <c r="C1612" s="17">
        <f t="shared" si="109"/>
        <v>0</v>
      </c>
      <c r="D1612" s="14" t="e">
        <f>+VLOOKUP(C1612,EstructuraCostos!$A$5:$B$146,2)</f>
        <v>#N/A</v>
      </c>
      <c r="E1612" s="21">
        <f t="shared" si="112"/>
        <v>0</v>
      </c>
      <c r="F1612" s="17" t="e">
        <f>+IF(C1612&gt;2,VLOOKUP(C1612,EstructuraCostos!$A$65:$B$170,2),VLOOKUP(E1612,EstructuraCostos!$A$5:$B$60,2))</f>
        <v>#N/A</v>
      </c>
      <c r="G1612" s="17" t="e">
        <f>+VLOOKUP(B1612,EstructuraCostos!$B$5:$C$146,2)</f>
        <v>#N/A</v>
      </c>
      <c r="H1612" s="58">
        <v>43637</v>
      </c>
      <c r="I1612" s="17">
        <f t="shared" si="110"/>
        <v>25</v>
      </c>
      <c r="J1612" s="45" t="s">
        <v>1133</v>
      </c>
      <c r="L1612" s="52">
        <v>30</v>
      </c>
      <c r="M1612" s="186" t="s">
        <v>299</v>
      </c>
      <c r="N1612" s="48"/>
      <c r="O1612" s="45" t="s">
        <v>1420</v>
      </c>
      <c r="P1612" s="45" t="s">
        <v>618</v>
      </c>
      <c r="Q1612" s="1" t="s">
        <v>1145</v>
      </c>
    </row>
    <row r="1613" spans="1:18">
      <c r="A1613" s="17">
        <v>48</v>
      </c>
      <c r="C1613" s="17">
        <f t="shared" si="109"/>
        <v>0</v>
      </c>
      <c r="D1613" s="14" t="e">
        <f>+VLOOKUP(C1613,EstructuraCostos!$A$5:$B$146,2)</f>
        <v>#N/A</v>
      </c>
      <c r="E1613" s="21">
        <f t="shared" si="112"/>
        <v>0</v>
      </c>
      <c r="F1613" s="17" t="e">
        <f>+IF(C1613&gt;2,VLOOKUP(C1613,EstructuraCostos!$A$65:$B$170,2),VLOOKUP(E1613,EstructuraCostos!$A$5:$B$60,2))</f>
        <v>#N/A</v>
      </c>
      <c r="G1613" s="17" t="e">
        <f>+VLOOKUP(B1613,EstructuraCostos!$B$5:$C$146,2)</f>
        <v>#N/A</v>
      </c>
      <c r="H1613" s="58">
        <v>43637</v>
      </c>
      <c r="I1613" s="17">
        <f t="shared" si="110"/>
        <v>25</v>
      </c>
      <c r="J1613" s="45" t="s">
        <v>1133</v>
      </c>
      <c r="K1613" s="275"/>
      <c r="L1613" s="52">
        <v>33</v>
      </c>
      <c r="M1613" s="186" t="s">
        <v>299</v>
      </c>
      <c r="N1613" s="48"/>
      <c r="O1613" s="45" t="s">
        <v>1420</v>
      </c>
      <c r="P1613" s="45" t="s">
        <v>362</v>
      </c>
    </row>
    <row r="1614" spans="1:18">
      <c r="A1614" s="17">
        <v>49</v>
      </c>
      <c r="C1614" s="17">
        <f t="shared" si="109"/>
        <v>0</v>
      </c>
      <c r="D1614" s="14" t="e">
        <f>+VLOOKUP(C1614,EstructuraCostos!$A$5:$B$146,2)</f>
        <v>#N/A</v>
      </c>
      <c r="E1614" s="21">
        <f t="shared" si="112"/>
        <v>0</v>
      </c>
      <c r="F1614" s="17" t="e">
        <f>+IF(C1614&gt;2,VLOOKUP(C1614,EstructuraCostos!$A$65:$B$170,2),VLOOKUP(E1614,EstructuraCostos!$A$5:$B$60,2))</f>
        <v>#N/A</v>
      </c>
      <c r="G1614" s="17" t="e">
        <f>+VLOOKUP(B1614,EstructuraCostos!$B$5:$C$146,2)</f>
        <v>#N/A</v>
      </c>
      <c r="H1614" s="58">
        <v>43637</v>
      </c>
      <c r="I1614" s="17">
        <f t="shared" si="110"/>
        <v>25</v>
      </c>
      <c r="J1614" s="45" t="s">
        <v>260</v>
      </c>
      <c r="M1614" s="186" t="s">
        <v>261</v>
      </c>
      <c r="N1614" s="48"/>
      <c r="O1614" s="45" t="s">
        <v>714</v>
      </c>
      <c r="P1614" s="45" t="s">
        <v>1494</v>
      </c>
      <c r="Q1614" s="1" t="s">
        <v>132</v>
      </c>
      <c r="R1614" s="137" t="s">
        <v>702</v>
      </c>
    </row>
    <row r="1615" spans="1:18">
      <c r="A1615" s="17">
        <v>50</v>
      </c>
      <c r="C1615" s="17">
        <f t="shared" si="109"/>
        <v>0</v>
      </c>
      <c r="D1615" s="14" t="e">
        <f>+VLOOKUP(C1615,EstructuraCostos!$A$5:$B$146,2)</f>
        <v>#N/A</v>
      </c>
      <c r="E1615" s="21">
        <f t="shared" si="112"/>
        <v>0</v>
      </c>
      <c r="F1615" s="17" t="e">
        <f>+IF(C1615&gt;2,VLOOKUP(C1615,EstructuraCostos!$A$65:$B$170,2),VLOOKUP(E1615,EstructuraCostos!$A$5:$B$60,2))</f>
        <v>#N/A</v>
      </c>
      <c r="G1615" s="17" t="e">
        <f>+VLOOKUP(B1615,EstructuraCostos!$B$5:$C$146,2)</f>
        <v>#N/A</v>
      </c>
      <c r="H1615" s="58">
        <v>43638</v>
      </c>
      <c r="I1615" s="17">
        <f t="shared" si="110"/>
        <v>25</v>
      </c>
      <c r="J1615" s="84" t="s">
        <v>241</v>
      </c>
      <c r="K1615" s="143">
        <v>4736932</v>
      </c>
      <c r="L1615" s="52">
        <v>1</v>
      </c>
      <c r="M1615" s="46">
        <v>34000</v>
      </c>
      <c r="N1615" s="48">
        <f t="shared" si="111"/>
        <v>34000</v>
      </c>
      <c r="O1615" s="45" t="s">
        <v>138</v>
      </c>
      <c r="P1615" s="45" t="s">
        <v>257</v>
      </c>
    </row>
    <row r="1616" spans="1:18">
      <c r="A1616" s="17">
        <v>51</v>
      </c>
      <c r="B1616" s="135">
        <v>10104</v>
      </c>
      <c r="C1616" s="17">
        <f t="shared" si="109"/>
        <v>1</v>
      </c>
      <c r="D1616" s="14" t="str">
        <f>+VLOOKUP(C1616,EstructuraCostos!$A$5:$B$146,2)</f>
        <v>Levante_y_Ceba</v>
      </c>
      <c r="E1616" s="21">
        <f t="shared" si="112"/>
        <v>10100</v>
      </c>
      <c r="F1616" s="17" t="str">
        <f>+IF(C1616&gt;2,VLOOKUP(C1616,EstructuraCostos!$A$65:$B$170,2),VLOOKUP(E1616,EstructuraCostos!$A$5:$B$60,2))</f>
        <v>Manejo_de_Suelos_y_ Praderas1</v>
      </c>
      <c r="G1616" s="17" t="str">
        <f>+VLOOKUP(B1616,EstructuraCostos!$B$5:$C$146,2)</f>
        <v>Fumigacion Herbicida</v>
      </c>
      <c r="H1616" s="58">
        <v>43638</v>
      </c>
      <c r="I1616" s="17">
        <f t="shared" si="110"/>
        <v>25</v>
      </c>
      <c r="J1616" s="84" t="s">
        <v>242</v>
      </c>
      <c r="K1616" s="83">
        <v>4335739</v>
      </c>
      <c r="L1616" s="52">
        <v>1</v>
      </c>
      <c r="M1616" s="46">
        <v>34000</v>
      </c>
      <c r="N1616" s="48">
        <f t="shared" si="111"/>
        <v>34000</v>
      </c>
      <c r="O1616" s="45" t="s">
        <v>714</v>
      </c>
      <c r="P1616" s="45" t="s">
        <v>1494</v>
      </c>
      <c r="Q1616" s="1" t="s">
        <v>132</v>
      </c>
      <c r="R1616" s="137" t="s">
        <v>702</v>
      </c>
    </row>
    <row r="1617" spans="1:18">
      <c r="A1617" s="17">
        <v>52</v>
      </c>
      <c r="B1617" s="135">
        <v>10501</v>
      </c>
      <c r="C1617" s="17">
        <f t="shared" si="109"/>
        <v>1</v>
      </c>
      <c r="D1617" s="14" t="str">
        <f>+VLOOKUP(C1617,EstructuraCostos!$A$5:$B$146,2)</f>
        <v>Levante_y_Ceba</v>
      </c>
      <c r="E1617" s="21">
        <f t="shared" si="112"/>
        <v>10500</v>
      </c>
      <c r="F1617" s="17" t="str">
        <f>+IF(C1617&gt;2,VLOOKUP(C1617,EstructuraCostos!$A$65:$B$170,2),VLOOKUP(E1617,EstructuraCostos!$A$5:$B$60,2))</f>
        <v>Movimiento_de_Ganado1</v>
      </c>
      <c r="G1617" s="17" t="str">
        <f>+VLOOKUP(B1617,EstructuraCostos!$B$5:$C$146,2)</f>
        <v>Manejo de Ganados</v>
      </c>
      <c r="H1617" s="58">
        <v>43638</v>
      </c>
      <c r="I1617" s="17">
        <f t="shared" si="110"/>
        <v>25</v>
      </c>
      <c r="J1617" s="45" t="s">
        <v>245</v>
      </c>
      <c r="K1617" s="51">
        <v>1023702269</v>
      </c>
      <c r="L1617" s="52">
        <v>1</v>
      </c>
      <c r="M1617" s="46">
        <v>38000</v>
      </c>
      <c r="N1617" s="48">
        <f t="shared" si="111"/>
        <v>38000</v>
      </c>
      <c r="O1617" s="45" t="s">
        <v>126</v>
      </c>
      <c r="P1617" s="45" t="s">
        <v>128</v>
      </c>
    </row>
    <row r="1618" spans="1:18">
      <c r="A1618" s="17">
        <v>53</v>
      </c>
      <c r="B1618" s="135">
        <v>10501</v>
      </c>
      <c r="C1618" s="17">
        <f t="shared" si="109"/>
        <v>1</v>
      </c>
      <c r="D1618" s="14" t="str">
        <f>+VLOOKUP(C1618,EstructuraCostos!$A$5:$B$146,2)</f>
        <v>Levante_y_Ceba</v>
      </c>
      <c r="E1618" s="21">
        <f t="shared" si="112"/>
        <v>10500</v>
      </c>
      <c r="F1618" s="17" t="str">
        <f>+IF(C1618&gt;2,VLOOKUP(C1618,EstructuraCostos!$A$65:$B$170,2),VLOOKUP(E1618,EstructuraCostos!$A$5:$B$60,2))</f>
        <v>Movimiento_de_Ganado1</v>
      </c>
      <c r="G1618" s="17" t="str">
        <f>+VLOOKUP(B1618,EstructuraCostos!$B$5:$C$146,2)</f>
        <v>Manejo de Ganados</v>
      </c>
      <c r="H1618" s="58">
        <v>43638</v>
      </c>
      <c r="I1618" s="17">
        <f t="shared" si="110"/>
        <v>25</v>
      </c>
      <c r="J1618" s="45" t="s">
        <v>417</v>
      </c>
      <c r="K1618" s="143">
        <v>1097720182</v>
      </c>
      <c r="L1618" s="52">
        <v>1</v>
      </c>
      <c r="M1618" s="46">
        <v>38000</v>
      </c>
      <c r="N1618" s="48">
        <f t="shared" si="111"/>
        <v>38000</v>
      </c>
      <c r="O1618" s="45" t="s">
        <v>125</v>
      </c>
      <c r="P1618" s="45" t="s">
        <v>128</v>
      </c>
    </row>
    <row r="1619" spans="1:18">
      <c r="A1619" s="17">
        <v>55</v>
      </c>
      <c r="B1619" s="135">
        <v>50103</v>
      </c>
      <c r="C1619" s="17">
        <f t="shared" si="109"/>
        <v>5</v>
      </c>
      <c r="D1619" s="14" t="str">
        <f>+VLOOKUP(C1619,EstructuraCostos!$A$5:$B$146,2)</f>
        <v>Generales</v>
      </c>
      <c r="E1619" s="21">
        <f t="shared" si="112"/>
        <v>50103</v>
      </c>
      <c r="F1619" s="17" t="str">
        <f>+IF(C1619&gt;2,VLOOKUP(C1619,EstructuraCostos!$A$65:$B$170,2),VLOOKUP(E1619,EstructuraCostos!$A$5:$B$60,2))</f>
        <v>Generales</v>
      </c>
      <c r="G1619" s="17" t="str">
        <f>+VLOOKUP(B1619,EstructuraCostos!$B$5:$C$146,2)</f>
        <v xml:space="preserve">Mantenimiento Cercos </v>
      </c>
      <c r="H1619" s="58">
        <v>43638</v>
      </c>
      <c r="I1619" s="17">
        <f t="shared" si="110"/>
        <v>25</v>
      </c>
      <c r="J1619" s="45" t="s">
        <v>791</v>
      </c>
      <c r="K1619" s="143">
        <v>78730185</v>
      </c>
      <c r="L1619" s="52">
        <v>1</v>
      </c>
      <c r="M1619" s="46">
        <v>34000</v>
      </c>
      <c r="N1619" s="48">
        <f t="shared" si="111"/>
        <v>34000</v>
      </c>
      <c r="O1619" s="45" t="s">
        <v>898</v>
      </c>
    </row>
    <row r="1620" spans="1:18">
      <c r="A1620" s="17">
        <v>56</v>
      </c>
      <c r="B1620" s="135">
        <v>10104</v>
      </c>
      <c r="C1620" s="17">
        <f t="shared" si="109"/>
        <v>1</v>
      </c>
      <c r="D1620" s="14" t="str">
        <f>+VLOOKUP(C1620,EstructuraCostos!$A$5:$B$146,2)</f>
        <v>Levante_y_Ceba</v>
      </c>
      <c r="E1620" s="21">
        <f t="shared" si="112"/>
        <v>10100</v>
      </c>
      <c r="F1620" s="17" t="str">
        <f>+IF(C1620&gt;2,VLOOKUP(C1620,EstructuraCostos!$A$65:$B$170,2),VLOOKUP(E1620,EstructuraCostos!$A$5:$B$60,2))</f>
        <v>Manejo_de_Suelos_y_ Praderas1</v>
      </c>
      <c r="G1620" s="17" t="str">
        <f>+VLOOKUP(B1620,EstructuraCostos!$B$5:$C$146,2)</f>
        <v>Fumigacion Herbicida</v>
      </c>
      <c r="H1620" s="58">
        <v>43638</v>
      </c>
      <c r="I1620" s="17">
        <f t="shared" si="110"/>
        <v>25</v>
      </c>
      <c r="J1620" s="45" t="s">
        <v>1439</v>
      </c>
      <c r="K1620" s="51">
        <v>1097729590</v>
      </c>
      <c r="L1620" s="52">
        <v>1</v>
      </c>
      <c r="M1620" s="186">
        <v>34000</v>
      </c>
      <c r="N1620" s="48">
        <f t="shared" si="111"/>
        <v>34000</v>
      </c>
      <c r="O1620" s="45" t="s">
        <v>714</v>
      </c>
      <c r="P1620" s="45" t="s">
        <v>1494</v>
      </c>
      <c r="Q1620" s="1" t="s">
        <v>132</v>
      </c>
      <c r="R1620" s="137" t="s">
        <v>702</v>
      </c>
    </row>
    <row r="1621" spans="1:18">
      <c r="A1621" s="17">
        <v>57</v>
      </c>
      <c r="B1621" s="135">
        <v>10502</v>
      </c>
      <c r="C1621" s="17">
        <f t="shared" si="109"/>
        <v>1</v>
      </c>
      <c r="D1621" s="14" t="str">
        <f>+VLOOKUP(C1621,EstructuraCostos!$A$5:$B$146,2)</f>
        <v>Levante_y_Ceba</v>
      </c>
      <c r="E1621" s="21">
        <f t="shared" si="112"/>
        <v>10500</v>
      </c>
      <c r="F1621" s="17" t="str">
        <f>+IF(C1621&gt;2,VLOOKUP(C1621,EstructuraCostos!$A$65:$B$170,2),VLOOKUP(E1621,EstructuraCostos!$A$5:$B$60,2))</f>
        <v>Movimiento_de_Ganado1</v>
      </c>
      <c r="G1621" s="17" t="str">
        <f>+VLOOKUP(B1621,EstructuraCostos!$B$5:$C$146,2)</f>
        <v>Repartida pollinaza</v>
      </c>
      <c r="H1621" s="58">
        <v>43638</v>
      </c>
      <c r="I1621" s="17">
        <f t="shared" si="110"/>
        <v>25</v>
      </c>
      <c r="J1621" s="1" t="s">
        <v>1469</v>
      </c>
      <c r="K1621" s="85">
        <v>1054990950</v>
      </c>
      <c r="L1621" s="52">
        <v>1</v>
      </c>
      <c r="M1621" s="186">
        <v>34000</v>
      </c>
      <c r="N1621" s="48">
        <f t="shared" si="111"/>
        <v>34000</v>
      </c>
      <c r="O1621" s="45" t="s">
        <v>688</v>
      </c>
      <c r="P1621" s="45" t="s">
        <v>125</v>
      </c>
    </row>
    <row r="1622" spans="1:18">
      <c r="A1622" s="17">
        <v>58</v>
      </c>
      <c r="C1622" s="17">
        <f t="shared" si="109"/>
        <v>0</v>
      </c>
      <c r="D1622" s="14" t="e">
        <f>+VLOOKUP(C1622,EstructuraCostos!$A$5:$B$146,2)</f>
        <v>#N/A</v>
      </c>
      <c r="E1622" s="21">
        <f t="shared" si="112"/>
        <v>0</v>
      </c>
      <c r="F1622" s="17" t="e">
        <f>+IF(C1622&gt;2,VLOOKUP(C1622,EstructuraCostos!$A$65:$B$170,2),VLOOKUP(E1622,EstructuraCostos!$A$5:$B$60,2))</f>
        <v>#N/A</v>
      </c>
      <c r="G1622" s="17" t="e">
        <f>+VLOOKUP(B1622,EstructuraCostos!$B$5:$C$146,2)</f>
        <v>#N/A</v>
      </c>
      <c r="H1622" s="58">
        <v>43638</v>
      </c>
      <c r="I1622" s="17">
        <f t="shared" si="110"/>
        <v>25</v>
      </c>
      <c r="J1622" s="45" t="s">
        <v>260</v>
      </c>
      <c r="M1622" s="186" t="s">
        <v>261</v>
      </c>
      <c r="N1622" s="48"/>
      <c r="O1622" s="45" t="s">
        <v>714</v>
      </c>
      <c r="P1622" s="45" t="s">
        <v>1494</v>
      </c>
      <c r="Q1622" s="1" t="s">
        <v>132</v>
      </c>
      <c r="R1622" s="137" t="s">
        <v>702</v>
      </c>
    </row>
    <row r="1623" spans="1:18">
      <c r="A1623" s="17">
        <v>59</v>
      </c>
      <c r="B1623" s="135">
        <v>10501</v>
      </c>
      <c r="C1623" s="17">
        <f t="shared" si="109"/>
        <v>1</v>
      </c>
      <c r="D1623" s="14" t="str">
        <f>+VLOOKUP(C1623,EstructuraCostos!$A$5:$B$146,2)</f>
        <v>Levante_y_Ceba</v>
      </c>
      <c r="E1623" s="21">
        <f t="shared" si="112"/>
        <v>10500</v>
      </c>
      <c r="F1623" s="17" t="str">
        <f>+IF(C1623&gt;2,VLOOKUP(C1623,EstructuraCostos!$A$65:$B$170,2),VLOOKUP(E1623,EstructuraCostos!$A$5:$B$60,2))</f>
        <v>Movimiento_de_Ganado1</v>
      </c>
      <c r="G1623" s="17" t="str">
        <f>+VLOOKUP(B1623,EstructuraCostos!$B$5:$C$146,2)</f>
        <v>Manejo de Ganados</v>
      </c>
      <c r="H1623" s="58">
        <v>43639</v>
      </c>
      <c r="I1623" s="17">
        <f t="shared" si="110"/>
        <v>25</v>
      </c>
      <c r="J1623" s="45" t="s">
        <v>417</v>
      </c>
      <c r="K1623" s="143">
        <v>1097720182</v>
      </c>
      <c r="L1623" s="52">
        <v>0.5</v>
      </c>
      <c r="M1623" s="186">
        <v>36000</v>
      </c>
      <c r="N1623" s="48">
        <f t="shared" si="111"/>
        <v>18000</v>
      </c>
      <c r="O1623" s="45" t="s">
        <v>125</v>
      </c>
      <c r="P1623" s="45" t="s">
        <v>128</v>
      </c>
    </row>
    <row r="1624" spans="1:18">
      <c r="A1624" s="17">
        <v>60</v>
      </c>
      <c r="C1624" s="17"/>
      <c r="F1624" s="17"/>
      <c r="G1624" s="17" t="e">
        <f>+VLOOKUP(B1624,EstructuraCostos!$B$5:$C$146,2)</f>
        <v>#N/A</v>
      </c>
      <c r="H1624" s="58">
        <v>43639</v>
      </c>
      <c r="I1624" s="17">
        <f>+WEEKNUM(H1624,2)</f>
        <v>25</v>
      </c>
      <c r="J1624" s="45" t="s">
        <v>667</v>
      </c>
      <c r="K1624" s="143"/>
      <c r="L1624" s="52">
        <v>37</v>
      </c>
      <c r="M1624" s="186" t="s">
        <v>299</v>
      </c>
      <c r="N1624" s="48"/>
      <c r="O1624" s="45" t="s">
        <v>1516</v>
      </c>
      <c r="P1624" s="45" t="s">
        <v>1515</v>
      </c>
    </row>
    <row r="1625" spans="1:18">
      <c r="A1625" s="17">
        <v>1</v>
      </c>
      <c r="B1625" s="113">
        <v>10101</v>
      </c>
      <c r="C1625" s="17">
        <f t="shared" si="109"/>
        <v>1</v>
      </c>
      <c r="D1625" s="14" t="str">
        <f>+VLOOKUP(C1625,EstructuraCostos!$A$5:$B$146,2)</f>
        <v>Levante_y_Ceba</v>
      </c>
      <c r="E1625" s="21">
        <f t="shared" si="112"/>
        <v>10100</v>
      </c>
      <c r="F1625" s="17" t="str">
        <f>+IF(C1625&gt;2,VLOOKUP(C1625,EstructuraCostos!$A$65:$B$170,2),VLOOKUP(E1625,EstructuraCostos!$A$5:$B$60,2))</f>
        <v>Manejo_de_Suelos_y_ Praderas1</v>
      </c>
      <c r="G1625" s="17" t="str">
        <f>+VLOOKUP(B1625,EstructuraCostos!$B$5:$C$146,2)</f>
        <v>Fumigacion Matamalezas</v>
      </c>
      <c r="H1625" s="58">
        <v>43640</v>
      </c>
      <c r="I1625" s="17">
        <f t="shared" si="110"/>
        <v>26</v>
      </c>
      <c r="J1625" s="84" t="s">
        <v>241</v>
      </c>
      <c r="K1625" s="143">
        <v>4736932</v>
      </c>
      <c r="L1625" s="52">
        <v>1</v>
      </c>
      <c r="M1625" s="46">
        <v>34000</v>
      </c>
      <c r="N1625" s="48">
        <f t="shared" si="111"/>
        <v>34000</v>
      </c>
      <c r="O1625" s="45" t="s">
        <v>129</v>
      </c>
      <c r="P1625" s="45" t="s">
        <v>1517</v>
      </c>
      <c r="Q1625" s="1" t="s">
        <v>130</v>
      </c>
      <c r="R1625" s="137" t="s">
        <v>131</v>
      </c>
    </row>
    <row r="1626" spans="1:18">
      <c r="A1626" s="17">
        <v>2</v>
      </c>
      <c r="B1626" s="113">
        <v>50103</v>
      </c>
      <c r="C1626" s="17">
        <f t="shared" si="109"/>
        <v>5</v>
      </c>
      <c r="D1626" s="14" t="str">
        <f>+VLOOKUP(C1626,EstructuraCostos!$A$5:$B$146,2)</f>
        <v>Generales</v>
      </c>
      <c r="E1626" s="21">
        <f t="shared" si="112"/>
        <v>50103</v>
      </c>
      <c r="F1626" s="17" t="str">
        <f>+IF(C1626&gt;2,VLOOKUP(C1626,EstructuraCostos!$A$65:$B$170,2),VLOOKUP(E1626,EstructuraCostos!$A$5:$B$60,2))</f>
        <v>Generales</v>
      </c>
      <c r="G1626" s="17" t="str">
        <f>+VLOOKUP(B1626,EstructuraCostos!$B$5:$C$146,2)</f>
        <v xml:space="preserve">Mantenimiento Cercos </v>
      </c>
      <c r="H1626" s="58">
        <v>43640</v>
      </c>
      <c r="I1626" s="17">
        <f t="shared" si="110"/>
        <v>26</v>
      </c>
      <c r="J1626" s="84" t="s">
        <v>242</v>
      </c>
      <c r="K1626" s="83">
        <v>4335739</v>
      </c>
      <c r="L1626" s="52">
        <v>1</v>
      </c>
      <c r="M1626" s="46">
        <v>34000</v>
      </c>
      <c r="N1626" s="48">
        <f t="shared" si="111"/>
        <v>34000</v>
      </c>
      <c r="O1626" s="45" t="s">
        <v>138</v>
      </c>
      <c r="P1626" s="45" t="s">
        <v>354</v>
      </c>
    </row>
    <row r="1627" spans="1:18">
      <c r="A1627" s="17">
        <v>3</v>
      </c>
      <c r="B1627" s="113">
        <v>10501</v>
      </c>
      <c r="C1627" s="17">
        <f t="shared" si="109"/>
        <v>1</v>
      </c>
      <c r="D1627" s="14" t="str">
        <f>+VLOOKUP(C1627,EstructuraCostos!$A$5:$B$146,2)</f>
        <v>Levante_y_Ceba</v>
      </c>
      <c r="E1627" s="21">
        <f t="shared" si="112"/>
        <v>10500</v>
      </c>
      <c r="F1627" s="17" t="str">
        <f>+IF(C1627&gt;2,VLOOKUP(C1627,EstructuraCostos!$A$65:$B$170,2),VLOOKUP(E1627,EstructuraCostos!$A$5:$B$60,2))</f>
        <v>Movimiento_de_Ganado1</v>
      </c>
      <c r="G1627" s="17" t="str">
        <f>+VLOOKUP(B1627,EstructuraCostos!$B$5:$C$146,2)</f>
        <v>Manejo de Ganados</v>
      </c>
      <c r="H1627" s="58">
        <v>43640</v>
      </c>
      <c r="I1627" s="17">
        <f t="shared" si="110"/>
        <v>26</v>
      </c>
      <c r="J1627" s="45" t="s">
        <v>245</v>
      </c>
      <c r="K1627" s="51">
        <v>1023702269</v>
      </c>
      <c r="L1627" s="52">
        <v>1</v>
      </c>
      <c r="M1627" s="46">
        <v>38000</v>
      </c>
      <c r="N1627" s="48">
        <f t="shared" si="111"/>
        <v>38000</v>
      </c>
      <c r="O1627" s="45" t="s">
        <v>126</v>
      </c>
      <c r="P1627" s="45" t="s">
        <v>128</v>
      </c>
    </row>
    <row r="1628" spans="1:18">
      <c r="A1628" s="17">
        <v>4</v>
      </c>
      <c r="B1628" s="113">
        <v>10501</v>
      </c>
      <c r="C1628" s="17">
        <f t="shared" si="109"/>
        <v>1</v>
      </c>
      <c r="D1628" s="14" t="str">
        <f>+VLOOKUP(C1628,EstructuraCostos!$A$5:$B$146,2)</f>
        <v>Levante_y_Ceba</v>
      </c>
      <c r="E1628" s="21">
        <f t="shared" si="112"/>
        <v>10500</v>
      </c>
      <c r="F1628" s="17" t="str">
        <f>+IF(C1628&gt;2,VLOOKUP(C1628,EstructuraCostos!$A$65:$B$170,2),VLOOKUP(E1628,EstructuraCostos!$A$5:$B$60,2))</f>
        <v>Movimiento_de_Ganado1</v>
      </c>
      <c r="G1628" s="17" t="str">
        <f>+VLOOKUP(B1628,EstructuraCostos!$B$5:$C$146,2)</f>
        <v>Manejo de Ganados</v>
      </c>
      <c r="H1628" s="58">
        <v>43640</v>
      </c>
      <c r="I1628" s="17">
        <f t="shared" si="110"/>
        <v>26</v>
      </c>
      <c r="J1628" s="45" t="s">
        <v>417</v>
      </c>
      <c r="K1628" s="143">
        <v>1097720182</v>
      </c>
      <c r="L1628" s="52">
        <v>1</v>
      </c>
      <c r="M1628" s="46">
        <v>38000</v>
      </c>
      <c r="N1628" s="48">
        <f t="shared" si="111"/>
        <v>38000</v>
      </c>
      <c r="O1628" s="45" t="s">
        <v>125</v>
      </c>
      <c r="P1628" s="45" t="s">
        <v>128</v>
      </c>
    </row>
    <row r="1629" spans="1:18">
      <c r="A1629" s="17">
        <v>5</v>
      </c>
      <c r="B1629" s="113">
        <v>50103</v>
      </c>
      <c r="C1629" s="17">
        <f t="shared" si="109"/>
        <v>5</v>
      </c>
      <c r="D1629" s="14" t="str">
        <f>+VLOOKUP(C1629,EstructuraCostos!$A$5:$B$146,2)</f>
        <v>Generales</v>
      </c>
      <c r="E1629" s="21">
        <f t="shared" si="112"/>
        <v>50103</v>
      </c>
      <c r="F1629" s="17" t="str">
        <f>+IF(C1629&gt;2,VLOOKUP(C1629,EstructuraCostos!$A$65:$B$170,2),VLOOKUP(E1629,EstructuraCostos!$A$5:$B$60,2))</f>
        <v>Generales</v>
      </c>
      <c r="G1629" s="17" t="str">
        <f>+VLOOKUP(B1629,EstructuraCostos!$B$5:$C$146,2)</f>
        <v xml:space="preserve">Mantenimiento Cercos </v>
      </c>
      <c r="H1629" s="58">
        <v>43640</v>
      </c>
      <c r="I1629" s="17">
        <f t="shared" si="110"/>
        <v>26</v>
      </c>
      <c r="J1629" s="45" t="s">
        <v>791</v>
      </c>
      <c r="K1629" s="143">
        <v>78730185</v>
      </c>
      <c r="L1629" s="52">
        <v>1</v>
      </c>
      <c r="M1629" s="46">
        <v>34000</v>
      </c>
      <c r="N1629" s="48">
        <f t="shared" si="111"/>
        <v>34000</v>
      </c>
      <c r="O1629" s="45" t="s">
        <v>138</v>
      </c>
      <c r="P1629" s="45" t="s">
        <v>1518</v>
      </c>
    </row>
    <row r="1630" spans="1:18">
      <c r="A1630" s="17">
        <v>6</v>
      </c>
      <c r="B1630" s="113">
        <v>50103</v>
      </c>
      <c r="C1630" s="17">
        <f t="shared" si="109"/>
        <v>5</v>
      </c>
      <c r="D1630" s="14" t="str">
        <f>+VLOOKUP(C1630,EstructuraCostos!$A$5:$B$146,2)</f>
        <v>Generales</v>
      </c>
      <c r="E1630" s="21">
        <f t="shared" si="112"/>
        <v>50103</v>
      </c>
      <c r="F1630" s="17" t="str">
        <f>+IF(C1630&gt;2,VLOOKUP(C1630,EstructuraCostos!$A$65:$B$170,2),VLOOKUP(E1630,EstructuraCostos!$A$5:$B$60,2))</f>
        <v>Generales</v>
      </c>
      <c r="G1630" s="17" t="str">
        <f>+VLOOKUP(B1630,EstructuraCostos!$B$5:$C$146,2)</f>
        <v xml:space="preserve">Mantenimiento Cercos </v>
      </c>
      <c r="H1630" s="58">
        <v>43640</v>
      </c>
      <c r="I1630" s="17">
        <f t="shared" si="110"/>
        <v>26</v>
      </c>
      <c r="J1630" s="45" t="s">
        <v>1439</v>
      </c>
      <c r="K1630" s="51">
        <v>1097729590</v>
      </c>
      <c r="L1630" s="52">
        <v>1</v>
      </c>
      <c r="M1630" s="186">
        <v>34000</v>
      </c>
      <c r="N1630" s="48">
        <f t="shared" si="111"/>
        <v>34000</v>
      </c>
      <c r="O1630" s="45" t="s">
        <v>138</v>
      </c>
      <c r="P1630" s="45" t="s">
        <v>354</v>
      </c>
    </row>
    <row r="1631" spans="1:18">
      <c r="A1631" s="17">
        <v>7</v>
      </c>
      <c r="B1631" s="135">
        <v>10502</v>
      </c>
      <c r="C1631" s="17">
        <f t="shared" si="109"/>
        <v>1</v>
      </c>
      <c r="D1631" s="14" t="str">
        <f>+VLOOKUP(C1631,EstructuraCostos!$A$5:$B$146,2)</f>
        <v>Levante_y_Ceba</v>
      </c>
      <c r="E1631" s="21">
        <f t="shared" si="112"/>
        <v>10500</v>
      </c>
      <c r="F1631" s="17" t="str">
        <f>+IF(C1631&gt;2,VLOOKUP(C1631,EstructuraCostos!$A$65:$B$170,2),VLOOKUP(E1631,EstructuraCostos!$A$5:$B$60,2))</f>
        <v>Movimiento_de_Ganado1</v>
      </c>
      <c r="G1631" s="17" t="str">
        <f>+VLOOKUP(B1631,EstructuraCostos!$B$5:$C$146,2)</f>
        <v>Repartida pollinaza</v>
      </c>
      <c r="H1631" s="58">
        <v>43640</v>
      </c>
      <c r="I1631" s="17">
        <f t="shared" si="110"/>
        <v>26</v>
      </c>
      <c r="J1631" s="1" t="s">
        <v>1469</v>
      </c>
      <c r="K1631" s="85">
        <v>1054990950</v>
      </c>
      <c r="L1631" s="52">
        <v>1</v>
      </c>
      <c r="M1631" s="186">
        <v>34000</v>
      </c>
      <c r="N1631" s="48">
        <f t="shared" si="111"/>
        <v>34000</v>
      </c>
      <c r="O1631" s="45" t="s">
        <v>688</v>
      </c>
      <c r="P1631" s="45" t="s">
        <v>125</v>
      </c>
    </row>
    <row r="1632" spans="1:18">
      <c r="A1632" s="17">
        <v>8</v>
      </c>
      <c r="C1632" s="17">
        <f t="shared" si="109"/>
        <v>0</v>
      </c>
      <c r="D1632" s="14" t="e">
        <f>+VLOOKUP(C1632,EstructuraCostos!$A$5:$B$146,2)</f>
        <v>#N/A</v>
      </c>
      <c r="E1632" s="21">
        <f t="shared" si="112"/>
        <v>0</v>
      </c>
      <c r="F1632" s="17" t="e">
        <f>+IF(C1632&gt;2,VLOOKUP(C1632,EstructuraCostos!$A$65:$B$170,2),VLOOKUP(E1632,EstructuraCostos!$A$5:$B$60,2))</f>
        <v>#N/A</v>
      </c>
      <c r="G1632" s="17" t="e">
        <f>+VLOOKUP(B1632,EstructuraCostos!$B$5:$C$146,2)</f>
        <v>#N/A</v>
      </c>
      <c r="H1632" s="58">
        <v>43640</v>
      </c>
      <c r="I1632" s="17">
        <f t="shared" si="110"/>
        <v>26</v>
      </c>
      <c r="J1632" s="45" t="s">
        <v>260</v>
      </c>
      <c r="M1632" s="186" t="s">
        <v>261</v>
      </c>
      <c r="N1632" s="48"/>
      <c r="O1632" s="45" t="s">
        <v>129</v>
      </c>
      <c r="P1632" s="45" t="s">
        <v>1517</v>
      </c>
      <c r="Q1632" s="1" t="s">
        <v>130</v>
      </c>
      <c r="R1632" s="137" t="s">
        <v>131</v>
      </c>
    </row>
    <row r="1633" spans="1:18">
      <c r="A1633" s="17">
        <v>9</v>
      </c>
      <c r="B1633" s="135">
        <v>10101</v>
      </c>
      <c r="C1633" s="17">
        <f t="shared" si="109"/>
        <v>1</v>
      </c>
      <c r="D1633" s="14" t="str">
        <f>+VLOOKUP(C1633,EstructuraCostos!$A$5:$B$146,2)</f>
        <v>Levante_y_Ceba</v>
      </c>
      <c r="E1633" s="21">
        <f t="shared" si="112"/>
        <v>10100</v>
      </c>
      <c r="F1633" s="17" t="str">
        <f>+IF(C1633&gt;2,VLOOKUP(C1633,EstructuraCostos!$A$65:$B$170,2),VLOOKUP(E1633,EstructuraCostos!$A$5:$B$60,2))</f>
        <v>Manejo_de_Suelos_y_ Praderas1</v>
      </c>
      <c r="G1633" s="17" t="str">
        <f>+VLOOKUP(B1633,EstructuraCostos!$B$5:$C$146,2)</f>
        <v>Fumigacion Matamalezas</v>
      </c>
      <c r="H1633" s="58">
        <v>43641</v>
      </c>
      <c r="I1633" s="17">
        <f t="shared" si="110"/>
        <v>26</v>
      </c>
      <c r="J1633" s="84" t="s">
        <v>241</v>
      </c>
      <c r="K1633" s="143">
        <v>4736932</v>
      </c>
      <c r="L1633" s="52">
        <v>1</v>
      </c>
      <c r="M1633" s="46">
        <v>34000</v>
      </c>
      <c r="N1633" s="48">
        <f t="shared" si="111"/>
        <v>34000</v>
      </c>
      <c r="O1633" s="45" t="s">
        <v>129</v>
      </c>
      <c r="P1633" s="45" t="s">
        <v>1409</v>
      </c>
      <c r="Q1633" s="1" t="s">
        <v>130</v>
      </c>
      <c r="R1633" s="137" t="s">
        <v>131</v>
      </c>
    </row>
    <row r="1634" spans="1:18">
      <c r="A1634" s="17">
        <v>10</v>
      </c>
      <c r="B1634" s="135">
        <v>10101</v>
      </c>
      <c r="C1634" s="17">
        <f t="shared" si="109"/>
        <v>1</v>
      </c>
      <c r="D1634" s="14" t="str">
        <f>+VLOOKUP(C1634,EstructuraCostos!$A$5:$B$146,2)</f>
        <v>Levante_y_Ceba</v>
      </c>
      <c r="E1634" s="21">
        <f t="shared" si="112"/>
        <v>10100</v>
      </c>
      <c r="F1634" s="17" t="str">
        <f>+IF(C1634&gt;2,VLOOKUP(C1634,EstructuraCostos!$A$65:$B$170,2),VLOOKUP(E1634,EstructuraCostos!$A$5:$B$60,2))</f>
        <v>Manejo_de_Suelos_y_ Praderas1</v>
      </c>
      <c r="G1634" s="17" t="str">
        <f>+VLOOKUP(B1634,EstructuraCostos!$B$5:$C$146,2)</f>
        <v>Fumigacion Matamalezas</v>
      </c>
      <c r="H1634" s="58">
        <v>43641</v>
      </c>
      <c r="I1634" s="17">
        <f t="shared" si="110"/>
        <v>26</v>
      </c>
      <c r="J1634" s="84" t="s">
        <v>242</v>
      </c>
      <c r="K1634" s="83">
        <v>4335739</v>
      </c>
      <c r="L1634" s="52">
        <v>1</v>
      </c>
      <c r="M1634" s="46">
        <v>34000</v>
      </c>
      <c r="N1634" s="48">
        <f t="shared" si="111"/>
        <v>34000</v>
      </c>
      <c r="O1634" s="45" t="s">
        <v>129</v>
      </c>
      <c r="P1634" s="45" t="s">
        <v>1054</v>
      </c>
      <c r="Q1634" s="1" t="s">
        <v>132</v>
      </c>
      <c r="R1634" s="137" t="s">
        <v>131</v>
      </c>
    </row>
    <row r="1635" spans="1:18">
      <c r="A1635" s="17">
        <v>11</v>
      </c>
      <c r="B1635" s="135">
        <v>10501</v>
      </c>
      <c r="C1635" s="17">
        <f t="shared" si="109"/>
        <v>1</v>
      </c>
      <c r="D1635" s="14" t="str">
        <f>+VLOOKUP(C1635,EstructuraCostos!$A$5:$B$146,2)</f>
        <v>Levante_y_Ceba</v>
      </c>
      <c r="E1635" s="21">
        <f t="shared" si="112"/>
        <v>10500</v>
      </c>
      <c r="F1635" s="17" t="str">
        <f>+IF(C1635&gt;2,VLOOKUP(C1635,EstructuraCostos!$A$65:$B$170,2),VLOOKUP(E1635,EstructuraCostos!$A$5:$B$60,2))</f>
        <v>Movimiento_de_Ganado1</v>
      </c>
      <c r="G1635" s="17" t="str">
        <f>+VLOOKUP(B1635,EstructuraCostos!$B$5:$C$146,2)</f>
        <v>Manejo de Ganados</v>
      </c>
      <c r="H1635" s="58">
        <v>43641</v>
      </c>
      <c r="I1635" s="17">
        <f t="shared" si="110"/>
        <v>26</v>
      </c>
      <c r="J1635" s="45" t="s">
        <v>245</v>
      </c>
      <c r="K1635" s="51">
        <v>1023702269</v>
      </c>
      <c r="L1635" s="52">
        <v>1</v>
      </c>
      <c r="M1635" s="46">
        <v>38000</v>
      </c>
      <c r="N1635" s="48">
        <f t="shared" si="111"/>
        <v>38000</v>
      </c>
      <c r="O1635" s="45" t="s">
        <v>139</v>
      </c>
      <c r="P1635" s="45" t="s">
        <v>128</v>
      </c>
    </row>
    <row r="1636" spans="1:18">
      <c r="A1636" s="17">
        <v>12</v>
      </c>
      <c r="B1636" s="135">
        <v>10501</v>
      </c>
      <c r="C1636" s="17">
        <f t="shared" si="109"/>
        <v>1</v>
      </c>
      <c r="D1636" s="14" t="str">
        <f>+VLOOKUP(C1636,EstructuraCostos!$A$5:$B$146,2)</f>
        <v>Levante_y_Ceba</v>
      </c>
      <c r="E1636" s="21">
        <f t="shared" si="112"/>
        <v>10500</v>
      </c>
      <c r="F1636" s="17" t="str">
        <f>+IF(C1636&gt;2,VLOOKUP(C1636,EstructuraCostos!$A$65:$B$170,2),VLOOKUP(E1636,EstructuraCostos!$A$5:$B$60,2))</f>
        <v>Movimiento_de_Ganado1</v>
      </c>
      <c r="G1636" s="17" t="str">
        <f>+VLOOKUP(B1636,EstructuraCostos!$B$5:$C$146,2)</f>
        <v>Manejo de Ganados</v>
      </c>
      <c r="H1636" s="58">
        <v>43641</v>
      </c>
      <c r="I1636" s="17">
        <f t="shared" si="110"/>
        <v>26</v>
      </c>
      <c r="J1636" s="45" t="s">
        <v>417</v>
      </c>
      <c r="K1636" s="143">
        <v>1097720182</v>
      </c>
      <c r="L1636" s="52">
        <v>1</v>
      </c>
      <c r="M1636" s="46">
        <v>38000</v>
      </c>
      <c r="N1636" s="48">
        <f t="shared" si="111"/>
        <v>38000</v>
      </c>
      <c r="O1636" s="45" t="s">
        <v>125</v>
      </c>
      <c r="P1636" s="45" t="s">
        <v>128</v>
      </c>
    </row>
    <row r="1637" spans="1:18">
      <c r="A1637" s="17">
        <v>13</v>
      </c>
      <c r="B1637" s="135">
        <v>50103</v>
      </c>
      <c r="C1637" s="17">
        <f t="shared" si="109"/>
        <v>5</v>
      </c>
      <c r="D1637" s="14" t="str">
        <f>+VLOOKUP(C1637,EstructuraCostos!$A$5:$B$146,2)</f>
        <v>Generales</v>
      </c>
      <c r="E1637" s="21">
        <f t="shared" si="112"/>
        <v>50103</v>
      </c>
      <c r="F1637" s="17" t="str">
        <f>+IF(C1637&gt;2,VLOOKUP(C1637,EstructuraCostos!$A$65:$B$170,2),VLOOKUP(E1637,EstructuraCostos!$A$5:$B$60,2))</f>
        <v>Generales</v>
      </c>
      <c r="G1637" s="17" t="str">
        <f>+VLOOKUP(B1637,EstructuraCostos!$B$5:$C$146,2)</f>
        <v xml:space="preserve">Mantenimiento Cercos </v>
      </c>
      <c r="H1637" s="58">
        <v>43641</v>
      </c>
      <c r="I1637" s="17">
        <f t="shared" si="110"/>
        <v>26</v>
      </c>
      <c r="J1637" s="45" t="s">
        <v>791</v>
      </c>
      <c r="K1637" s="143">
        <v>78730185</v>
      </c>
      <c r="L1637" s="52">
        <v>1</v>
      </c>
      <c r="M1637" s="46">
        <v>34000</v>
      </c>
      <c r="N1637" s="48">
        <f t="shared" si="111"/>
        <v>34000</v>
      </c>
      <c r="O1637" s="45" t="s">
        <v>138</v>
      </c>
      <c r="P1637" s="45" t="s">
        <v>755</v>
      </c>
    </row>
    <row r="1638" spans="1:18">
      <c r="A1638" s="17">
        <v>14</v>
      </c>
      <c r="B1638" s="135">
        <v>10101</v>
      </c>
      <c r="C1638" s="17">
        <f t="shared" si="109"/>
        <v>1</v>
      </c>
      <c r="D1638" s="14" t="str">
        <f>+VLOOKUP(C1638,EstructuraCostos!$A$5:$B$146,2)</f>
        <v>Levante_y_Ceba</v>
      </c>
      <c r="E1638" s="21">
        <f t="shared" si="112"/>
        <v>10100</v>
      </c>
      <c r="F1638" s="17" t="str">
        <f>+IF(C1638&gt;2,VLOOKUP(C1638,EstructuraCostos!$A$65:$B$170,2),VLOOKUP(E1638,EstructuraCostos!$A$5:$B$60,2))</f>
        <v>Manejo_de_Suelos_y_ Praderas1</v>
      </c>
      <c r="G1638" s="17" t="str">
        <f>+VLOOKUP(B1638,EstructuraCostos!$B$5:$C$146,2)</f>
        <v>Fumigacion Matamalezas</v>
      </c>
      <c r="H1638" s="58">
        <v>43641</v>
      </c>
      <c r="I1638" s="17">
        <f t="shared" si="110"/>
        <v>26</v>
      </c>
      <c r="J1638" s="45" t="s">
        <v>1439</v>
      </c>
      <c r="K1638" s="51">
        <v>1097729590</v>
      </c>
      <c r="L1638" s="52">
        <v>1</v>
      </c>
      <c r="M1638" s="186">
        <v>34000</v>
      </c>
      <c r="N1638" s="48">
        <f t="shared" si="111"/>
        <v>34000</v>
      </c>
      <c r="O1638" s="45" t="s">
        <v>129</v>
      </c>
      <c r="P1638" s="45" t="s">
        <v>1409</v>
      </c>
      <c r="Q1638" s="1" t="s">
        <v>130</v>
      </c>
      <c r="R1638" s="137" t="s">
        <v>131</v>
      </c>
    </row>
    <row r="1639" spans="1:18">
      <c r="A1639" s="17">
        <v>15</v>
      </c>
      <c r="B1639" s="135">
        <v>10501</v>
      </c>
      <c r="C1639" s="17">
        <f t="shared" si="109"/>
        <v>1</v>
      </c>
      <c r="D1639" s="14" t="str">
        <f>+VLOOKUP(C1639,EstructuraCostos!$A$5:$B$146,2)</f>
        <v>Levante_y_Ceba</v>
      </c>
      <c r="E1639" s="21">
        <f t="shared" si="112"/>
        <v>10500</v>
      </c>
      <c r="F1639" s="17" t="str">
        <f>+IF(C1639&gt;2,VLOOKUP(C1639,EstructuraCostos!$A$65:$B$170,2),VLOOKUP(E1639,EstructuraCostos!$A$5:$B$60,2))</f>
        <v>Movimiento_de_Ganado1</v>
      </c>
      <c r="G1639" s="17" t="str">
        <f>+VLOOKUP(B1639,EstructuraCostos!$B$5:$C$146,2)</f>
        <v>Manejo de Ganados</v>
      </c>
      <c r="H1639" s="58">
        <v>43641</v>
      </c>
      <c r="I1639" s="17">
        <f t="shared" si="110"/>
        <v>26</v>
      </c>
      <c r="J1639" s="1" t="s">
        <v>1469</v>
      </c>
      <c r="K1639" s="85">
        <v>1054990950</v>
      </c>
      <c r="L1639" s="52">
        <v>1</v>
      </c>
      <c r="M1639" s="186">
        <v>34000</v>
      </c>
      <c r="N1639" s="48">
        <f t="shared" si="111"/>
        <v>34000</v>
      </c>
      <c r="O1639" s="45" t="s">
        <v>139</v>
      </c>
      <c r="P1639" s="45" t="s">
        <v>137</v>
      </c>
    </row>
    <row r="1640" spans="1:18">
      <c r="A1640" s="17">
        <v>16</v>
      </c>
      <c r="C1640" s="17">
        <f t="shared" si="109"/>
        <v>0</v>
      </c>
      <c r="D1640" s="14" t="e">
        <f>+VLOOKUP(C1640,EstructuraCostos!$A$5:$B$146,2)</f>
        <v>#N/A</v>
      </c>
      <c r="E1640" s="21">
        <f t="shared" si="112"/>
        <v>0</v>
      </c>
      <c r="F1640" s="17" t="e">
        <f>+IF(C1640&gt;2,VLOOKUP(C1640,EstructuraCostos!$A$65:$B$170,2),VLOOKUP(E1640,EstructuraCostos!$A$5:$B$60,2))</f>
        <v>#N/A</v>
      </c>
      <c r="G1640" s="17" t="e">
        <f>+VLOOKUP(B1640,EstructuraCostos!$B$5:$C$146,2)</f>
        <v>#N/A</v>
      </c>
      <c r="H1640" s="58">
        <v>43641</v>
      </c>
      <c r="I1640" s="17">
        <f t="shared" si="110"/>
        <v>26</v>
      </c>
      <c r="J1640" s="45" t="s">
        <v>1133</v>
      </c>
      <c r="L1640" s="52">
        <v>8</v>
      </c>
      <c r="M1640" s="186" t="s">
        <v>124</v>
      </c>
      <c r="N1640" s="48"/>
      <c r="P1640" s="45" t="s">
        <v>721</v>
      </c>
    </row>
    <row r="1641" spans="1:18">
      <c r="A1641" s="17">
        <v>17</v>
      </c>
      <c r="C1641" s="17"/>
      <c r="F1641" s="17"/>
      <c r="G1641" s="17" t="e">
        <f>+VLOOKUP(B1641,EstructuraCostos!$B$5:$C$146,2)</f>
        <v>#N/A</v>
      </c>
      <c r="H1641" s="58">
        <v>43641</v>
      </c>
      <c r="I1641" s="17">
        <f>+WEEKNUM(H1641,2)</f>
        <v>26</v>
      </c>
      <c r="J1641" s="45" t="s">
        <v>1133</v>
      </c>
      <c r="L1641" s="52">
        <v>21</v>
      </c>
      <c r="M1641" s="186" t="s">
        <v>1526</v>
      </c>
      <c r="N1641" s="48"/>
      <c r="O1641" s="45" t="s">
        <v>1420</v>
      </c>
      <c r="P1641" s="45" t="s">
        <v>473</v>
      </c>
    </row>
    <row r="1642" spans="1:18">
      <c r="A1642" s="17">
        <v>18</v>
      </c>
      <c r="C1642" s="17"/>
      <c r="F1642" s="17"/>
      <c r="G1642" s="17" t="e">
        <f>+VLOOKUP(B1642,EstructuraCostos!$B$5:$C$146,2)</f>
        <v>#N/A</v>
      </c>
      <c r="H1642" s="58">
        <v>43641</v>
      </c>
      <c r="I1642" s="17">
        <f>+WEEKNUM(H1642,2)</f>
        <v>26</v>
      </c>
      <c r="J1642" s="45" t="s">
        <v>1133</v>
      </c>
      <c r="L1642" s="52">
        <v>34</v>
      </c>
      <c r="M1642" s="186" t="s">
        <v>299</v>
      </c>
      <c r="N1642" s="48"/>
      <c r="O1642" s="45" t="s">
        <v>1420</v>
      </c>
      <c r="P1642" s="45" t="s">
        <v>357</v>
      </c>
    </row>
    <row r="1643" spans="1:18">
      <c r="A1643" s="17">
        <v>19</v>
      </c>
      <c r="C1643" s="17"/>
      <c r="F1643" s="17"/>
      <c r="G1643" s="17" t="e">
        <f>+VLOOKUP(B1643,EstructuraCostos!$B$5:$C$146,2)</f>
        <v>#N/A</v>
      </c>
      <c r="H1643" s="58">
        <v>43641</v>
      </c>
      <c r="I1643" s="17">
        <f>+WEEKNUM(H1643,2)</f>
        <v>26</v>
      </c>
      <c r="J1643" s="45" t="s">
        <v>287</v>
      </c>
      <c r="L1643" s="52">
        <v>350</v>
      </c>
      <c r="M1643" s="186">
        <v>772</v>
      </c>
      <c r="N1643" s="48">
        <v>270000</v>
      </c>
      <c r="O1643" s="45" t="s">
        <v>1607</v>
      </c>
      <c r="P1643" s="45" t="s">
        <v>1474</v>
      </c>
    </row>
    <row r="1644" spans="1:18">
      <c r="A1644" s="17">
        <v>20</v>
      </c>
      <c r="C1644" s="17">
        <f t="shared" si="109"/>
        <v>0</v>
      </c>
      <c r="D1644" s="14" t="e">
        <f>+VLOOKUP(C1644,EstructuraCostos!$A$5:$B$146,2)</f>
        <v>#N/A</v>
      </c>
      <c r="E1644" s="21">
        <f t="shared" si="112"/>
        <v>0</v>
      </c>
      <c r="F1644" s="17" t="e">
        <f>+IF(C1644&gt;2,VLOOKUP(C1644,EstructuraCostos!$A$65:$B$170,2),VLOOKUP(E1644,EstructuraCostos!$A$5:$B$60,2))</f>
        <v>#N/A</v>
      </c>
      <c r="G1644" s="17" t="e">
        <f>+VLOOKUP(B1644,EstructuraCostos!$B$5:$C$146,2)</f>
        <v>#N/A</v>
      </c>
      <c r="H1644" s="58">
        <v>43641</v>
      </c>
      <c r="I1644" s="17">
        <f t="shared" si="110"/>
        <v>26</v>
      </c>
      <c r="J1644" s="45" t="s">
        <v>260</v>
      </c>
      <c r="M1644" s="186" t="s">
        <v>261</v>
      </c>
      <c r="N1644" s="48"/>
      <c r="O1644" s="45" t="s">
        <v>129</v>
      </c>
      <c r="P1644" s="45" t="s">
        <v>1054</v>
      </c>
      <c r="Q1644" s="1" t="s">
        <v>130</v>
      </c>
      <c r="R1644" s="137" t="s">
        <v>131</v>
      </c>
    </row>
    <row r="1645" spans="1:18">
      <c r="A1645" s="17">
        <v>21</v>
      </c>
      <c r="C1645" s="17">
        <f t="shared" si="109"/>
        <v>0</v>
      </c>
      <c r="D1645" s="14" t="e">
        <f>+VLOOKUP(C1645,EstructuraCostos!$A$5:$B$146,2)</f>
        <v>#N/A</v>
      </c>
      <c r="E1645" s="21">
        <f t="shared" si="112"/>
        <v>0</v>
      </c>
      <c r="F1645" s="17" t="e">
        <f>+IF(C1645&gt;2,VLOOKUP(C1645,EstructuraCostos!$A$65:$B$170,2),VLOOKUP(E1645,EstructuraCostos!$A$5:$B$60,2))</f>
        <v>#N/A</v>
      </c>
      <c r="G1645" s="17" t="e">
        <f>+VLOOKUP(B1645,EstructuraCostos!$B$5:$C$146,2)</f>
        <v>#N/A</v>
      </c>
      <c r="H1645" s="58">
        <v>43641</v>
      </c>
      <c r="I1645" s="17">
        <f t="shared" si="110"/>
        <v>26</v>
      </c>
      <c r="J1645" s="45" t="s">
        <v>260</v>
      </c>
      <c r="M1645" s="186" t="s">
        <v>261</v>
      </c>
      <c r="N1645" s="48"/>
      <c r="O1645" s="45" t="s">
        <v>129</v>
      </c>
      <c r="P1645" s="45" t="s">
        <v>1409</v>
      </c>
      <c r="Q1645" s="1" t="s">
        <v>130</v>
      </c>
      <c r="R1645" s="137" t="s">
        <v>131</v>
      </c>
    </row>
    <row r="1646" spans="1:18">
      <c r="A1646" s="17">
        <v>22</v>
      </c>
      <c r="B1646" s="135">
        <v>50103</v>
      </c>
      <c r="C1646" s="17">
        <f t="shared" si="109"/>
        <v>5</v>
      </c>
      <c r="D1646" s="14" t="str">
        <f>+VLOOKUP(C1646,EstructuraCostos!$A$5:$B$146,2)</f>
        <v>Generales</v>
      </c>
      <c r="E1646" s="21">
        <f t="shared" si="112"/>
        <v>50103</v>
      </c>
      <c r="F1646" s="17" t="str">
        <f>+IF(C1646&gt;2,VLOOKUP(C1646,EstructuraCostos!$A$65:$B$170,2),VLOOKUP(E1646,EstructuraCostos!$A$5:$B$60,2))</f>
        <v>Generales</v>
      </c>
      <c r="G1646" s="17" t="str">
        <f>+VLOOKUP(B1646,EstructuraCostos!$B$5:$C$146,2)</f>
        <v xml:space="preserve">Mantenimiento Cercos </v>
      </c>
      <c r="H1646" s="58">
        <v>43642</v>
      </c>
      <c r="I1646" s="17">
        <f t="shared" si="110"/>
        <v>26</v>
      </c>
      <c r="J1646" s="84" t="s">
        <v>241</v>
      </c>
      <c r="K1646" s="143">
        <v>4736932</v>
      </c>
      <c r="L1646" s="52">
        <v>1</v>
      </c>
      <c r="M1646" s="46">
        <v>34000</v>
      </c>
      <c r="N1646" s="48">
        <f t="shared" si="111"/>
        <v>34000</v>
      </c>
      <c r="O1646" s="45" t="s">
        <v>138</v>
      </c>
      <c r="P1646" s="45" t="s">
        <v>1534</v>
      </c>
    </row>
    <row r="1647" spans="1:18">
      <c r="A1647" s="17">
        <v>23</v>
      </c>
      <c r="B1647" s="135">
        <v>50103</v>
      </c>
      <c r="C1647" s="17">
        <f t="shared" si="109"/>
        <v>5</v>
      </c>
      <c r="D1647" s="14" t="str">
        <f>+VLOOKUP(C1647,EstructuraCostos!$A$5:$B$146,2)</f>
        <v>Generales</v>
      </c>
      <c r="E1647" s="21">
        <f t="shared" si="112"/>
        <v>50103</v>
      </c>
      <c r="F1647" s="17" t="str">
        <f>+IF(C1647&gt;2,VLOOKUP(C1647,EstructuraCostos!$A$65:$B$170,2),VLOOKUP(E1647,EstructuraCostos!$A$5:$B$60,2))</f>
        <v>Generales</v>
      </c>
      <c r="G1647" s="17" t="str">
        <f>+VLOOKUP(B1647,EstructuraCostos!$B$5:$C$146,2)</f>
        <v xml:space="preserve">Mantenimiento Cercos </v>
      </c>
      <c r="H1647" s="58">
        <v>43642</v>
      </c>
      <c r="I1647" s="17">
        <f t="shared" si="110"/>
        <v>26</v>
      </c>
      <c r="J1647" s="84" t="s">
        <v>242</v>
      </c>
      <c r="K1647" s="83">
        <v>4335739</v>
      </c>
      <c r="L1647" s="52">
        <v>1</v>
      </c>
      <c r="M1647" s="46">
        <v>34000</v>
      </c>
      <c r="N1647" s="48">
        <f t="shared" si="111"/>
        <v>34000</v>
      </c>
      <c r="O1647" s="45" t="s">
        <v>138</v>
      </c>
      <c r="P1647" s="45" t="s">
        <v>142</v>
      </c>
    </row>
    <row r="1648" spans="1:18">
      <c r="A1648" s="17">
        <v>24</v>
      </c>
      <c r="B1648" s="135">
        <v>10501</v>
      </c>
      <c r="C1648" s="17">
        <f t="shared" si="109"/>
        <v>1</v>
      </c>
      <c r="D1648" s="14" t="str">
        <f>+VLOOKUP(C1648,EstructuraCostos!$A$5:$B$146,2)</f>
        <v>Levante_y_Ceba</v>
      </c>
      <c r="E1648" s="21">
        <f t="shared" si="112"/>
        <v>10500</v>
      </c>
      <c r="F1648" s="17" t="str">
        <f>+IF(C1648&gt;2,VLOOKUP(C1648,EstructuraCostos!$A$65:$B$170,2),VLOOKUP(E1648,EstructuraCostos!$A$5:$B$60,2))</f>
        <v>Movimiento_de_Ganado1</v>
      </c>
      <c r="G1648" s="17" t="str">
        <f>+VLOOKUP(B1648,EstructuraCostos!$B$5:$C$146,2)</f>
        <v>Manejo de Ganados</v>
      </c>
      <c r="H1648" s="58">
        <v>43642</v>
      </c>
      <c r="I1648" s="17">
        <f t="shared" si="110"/>
        <v>26</v>
      </c>
      <c r="J1648" s="45" t="s">
        <v>245</v>
      </c>
      <c r="K1648" s="51">
        <v>1023702269</v>
      </c>
      <c r="L1648" s="52">
        <v>1</v>
      </c>
      <c r="M1648" s="46">
        <v>38000</v>
      </c>
      <c r="N1648" s="48">
        <f t="shared" si="111"/>
        <v>38000</v>
      </c>
      <c r="O1648" s="45" t="s">
        <v>139</v>
      </c>
      <c r="P1648" s="45" t="s">
        <v>128</v>
      </c>
    </row>
    <row r="1649" spans="1:18">
      <c r="A1649" s="17">
        <v>25</v>
      </c>
      <c r="B1649" s="135">
        <v>10501</v>
      </c>
      <c r="C1649" s="17">
        <f t="shared" si="109"/>
        <v>1</v>
      </c>
      <c r="D1649" s="14" t="str">
        <f>+VLOOKUP(C1649,EstructuraCostos!$A$5:$B$146,2)</f>
        <v>Levante_y_Ceba</v>
      </c>
      <c r="E1649" s="21">
        <f t="shared" si="112"/>
        <v>10500</v>
      </c>
      <c r="F1649" s="17" t="str">
        <f>+IF(C1649&gt;2,VLOOKUP(C1649,EstructuraCostos!$A$65:$B$170,2),VLOOKUP(E1649,EstructuraCostos!$A$5:$B$60,2))</f>
        <v>Movimiento_de_Ganado1</v>
      </c>
      <c r="G1649" s="17" t="str">
        <f>+VLOOKUP(B1649,EstructuraCostos!$B$5:$C$146,2)</f>
        <v>Manejo de Ganados</v>
      </c>
      <c r="H1649" s="58">
        <v>43642</v>
      </c>
      <c r="I1649" s="17">
        <f t="shared" si="110"/>
        <v>26</v>
      </c>
      <c r="J1649" s="45" t="s">
        <v>417</v>
      </c>
      <c r="K1649" s="143">
        <v>1097720182</v>
      </c>
      <c r="L1649" s="52">
        <v>1</v>
      </c>
      <c r="M1649" s="46">
        <v>38000</v>
      </c>
      <c r="N1649" s="48">
        <f t="shared" si="111"/>
        <v>38000</v>
      </c>
      <c r="O1649" s="45" t="s">
        <v>125</v>
      </c>
      <c r="P1649" s="45" t="s">
        <v>128</v>
      </c>
    </row>
    <row r="1650" spans="1:18">
      <c r="A1650" s="17">
        <v>26</v>
      </c>
      <c r="B1650" s="135">
        <v>50105</v>
      </c>
      <c r="C1650" s="17">
        <f t="shared" si="109"/>
        <v>5</v>
      </c>
      <c r="D1650" s="14" t="str">
        <f>+VLOOKUP(C1650,EstructuraCostos!$A$5:$B$146,2)</f>
        <v>Generales</v>
      </c>
      <c r="E1650" s="21">
        <f t="shared" si="112"/>
        <v>50105</v>
      </c>
      <c r="F1650" s="17" t="str">
        <f>+IF(C1650&gt;2,VLOOKUP(C1650,EstructuraCostos!$A$65:$B$170,2),VLOOKUP(E1650,EstructuraCostos!$A$5:$B$60,2))</f>
        <v>Generales</v>
      </c>
      <c r="G1650" s="17" t="str">
        <f>+VLOOKUP(B1650,EstructuraCostos!$B$5:$C$146,2)</f>
        <v>Mantenimiento Corrales y Puentes</v>
      </c>
      <c r="H1650" s="58">
        <v>43642</v>
      </c>
      <c r="I1650" s="17">
        <f t="shared" si="110"/>
        <v>26</v>
      </c>
      <c r="J1650" s="45" t="s">
        <v>791</v>
      </c>
      <c r="K1650" s="143">
        <v>78730185</v>
      </c>
      <c r="L1650" s="52">
        <v>1</v>
      </c>
      <c r="M1650" s="46">
        <v>34000</v>
      </c>
      <c r="N1650" s="48">
        <f t="shared" si="111"/>
        <v>34000</v>
      </c>
      <c r="O1650" s="45" t="s">
        <v>1535</v>
      </c>
      <c r="P1650" s="45" t="s">
        <v>185</v>
      </c>
    </row>
    <row r="1651" spans="1:18">
      <c r="A1651" s="17">
        <v>27</v>
      </c>
      <c r="B1651" s="135">
        <v>50105</v>
      </c>
      <c r="C1651" s="17">
        <f t="shared" si="109"/>
        <v>5</v>
      </c>
      <c r="D1651" s="14" t="str">
        <f>+VLOOKUP(C1651,EstructuraCostos!$A$5:$B$146,2)</f>
        <v>Generales</v>
      </c>
      <c r="E1651" s="21">
        <f t="shared" si="112"/>
        <v>50105</v>
      </c>
      <c r="F1651" s="17" t="str">
        <f>+IF(C1651&gt;2,VLOOKUP(C1651,EstructuraCostos!$A$65:$B$170,2),VLOOKUP(E1651,EstructuraCostos!$A$5:$B$60,2))</f>
        <v>Generales</v>
      </c>
      <c r="G1651" s="17" t="str">
        <f>+VLOOKUP(B1651,EstructuraCostos!$B$5:$C$146,2)</f>
        <v>Mantenimiento Corrales y Puentes</v>
      </c>
      <c r="H1651" s="58">
        <v>43642</v>
      </c>
      <c r="I1651" s="17">
        <f t="shared" si="110"/>
        <v>26</v>
      </c>
      <c r="J1651" s="45" t="s">
        <v>1439</v>
      </c>
      <c r="K1651" s="51">
        <v>1097729590</v>
      </c>
      <c r="L1651" s="52">
        <v>1</v>
      </c>
      <c r="M1651" s="186">
        <v>34000</v>
      </c>
      <c r="N1651" s="48">
        <f t="shared" si="111"/>
        <v>34000</v>
      </c>
      <c r="O1651" s="45" t="s">
        <v>1536</v>
      </c>
      <c r="P1651" s="45" t="s">
        <v>147</v>
      </c>
    </row>
    <row r="1652" spans="1:18">
      <c r="A1652" s="17">
        <v>28</v>
      </c>
      <c r="B1652" s="135">
        <v>10501</v>
      </c>
      <c r="C1652" s="17">
        <f t="shared" si="109"/>
        <v>1</v>
      </c>
      <c r="D1652" s="14" t="str">
        <f>+VLOOKUP(C1652,EstructuraCostos!$A$5:$B$146,2)</f>
        <v>Levante_y_Ceba</v>
      </c>
      <c r="E1652" s="21">
        <f t="shared" si="112"/>
        <v>10500</v>
      </c>
      <c r="F1652" s="17" t="str">
        <f>+IF(C1652&gt;2,VLOOKUP(C1652,EstructuraCostos!$A$65:$B$170,2),VLOOKUP(E1652,EstructuraCostos!$A$5:$B$60,2))</f>
        <v>Movimiento_de_Ganado1</v>
      </c>
      <c r="G1652" s="17" t="str">
        <f>+VLOOKUP(B1652,EstructuraCostos!$B$5:$C$146,2)</f>
        <v>Manejo de Ganados</v>
      </c>
      <c r="H1652" s="58">
        <v>43642</v>
      </c>
      <c r="I1652" s="17">
        <f t="shared" si="110"/>
        <v>26</v>
      </c>
      <c r="J1652" s="1" t="s">
        <v>1469</v>
      </c>
      <c r="K1652" s="85">
        <v>1054990950</v>
      </c>
      <c r="L1652" s="52">
        <v>1</v>
      </c>
      <c r="M1652" s="186">
        <v>34000</v>
      </c>
      <c r="N1652" s="48">
        <f t="shared" si="111"/>
        <v>34000</v>
      </c>
      <c r="O1652" s="45" t="s">
        <v>139</v>
      </c>
      <c r="P1652" s="45" t="s">
        <v>137</v>
      </c>
    </row>
    <row r="1653" spans="1:18">
      <c r="A1653" s="17">
        <v>29</v>
      </c>
      <c r="C1653" s="17">
        <f t="shared" si="109"/>
        <v>0</v>
      </c>
      <c r="D1653" s="14" t="e">
        <f>+VLOOKUP(C1653,EstructuraCostos!$A$5:$B$146,2)</f>
        <v>#N/A</v>
      </c>
      <c r="E1653" s="21">
        <f t="shared" si="112"/>
        <v>0</v>
      </c>
      <c r="F1653" s="17" t="e">
        <f>+IF(C1653&gt;2,VLOOKUP(C1653,EstructuraCostos!$A$65:$B$170,2),VLOOKUP(E1653,EstructuraCostos!$A$5:$B$60,2))</f>
        <v>#N/A</v>
      </c>
      <c r="G1653" s="17" t="e">
        <f>+VLOOKUP(B1653,EstructuraCostos!$B$5:$C$146,2)</f>
        <v>#N/A</v>
      </c>
      <c r="H1653" s="58">
        <v>43642</v>
      </c>
      <c r="I1653" s="17">
        <f t="shared" si="110"/>
        <v>26</v>
      </c>
      <c r="J1653" s="45" t="s">
        <v>399</v>
      </c>
      <c r="L1653" s="52">
        <v>2</v>
      </c>
      <c r="M1653" s="186" t="s">
        <v>278</v>
      </c>
      <c r="N1653" s="48"/>
      <c r="O1653" s="45" t="s">
        <v>1537</v>
      </c>
      <c r="P1653" s="45" t="s">
        <v>721</v>
      </c>
    </row>
    <row r="1654" spans="1:18">
      <c r="A1654" s="17">
        <v>30</v>
      </c>
      <c r="C1654" s="17">
        <f t="shared" ref="C1654:C1720" si="113">ROUND(B1654/10000,0)</f>
        <v>0</v>
      </c>
      <c r="D1654" s="14" t="e">
        <f>+VLOOKUP(C1654,EstructuraCostos!$A$5:$B$146,2)</f>
        <v>#N/A</v>
      </c>
      <c r="E1654" s="21">
        <f t="shared" si="112"/>
        <v>0</v>
      </c>
      <c r="F1654" s="17" t="e">
        <f>+IF(C1654&gt;2,VLOOKUP(C1654,EstructuraCostos!$A$65:$B$170,2),VLOOKUP(E1654,EstructuraCostos!$A$5:$B$60,2))</f>
        <v>#N/A</v>
      </c>
      <c r="G1654" s="17" t="e">
        <f>+VLOOKUP(B1654,EstructuraCostos!$B$5:$C$146,2)</f>
        <v>#N/A</v>
      </c>
      <c r="H1654" s="58">
        <v>43642</v>
      </c>
      <c r="I1654" s="17">
        <f t="shared" ref="I1654:I1720" si="114">+WEEKNUM(H1654,2)</f>
        <v>26</v>
      </c>
      <c r="J1654" s="45" t="s">
        <v>1133</v>
      </c>
      <c r="L1654" s="52">
        <v>35</v>
      </c>
      <c r="M1654" s="186" t="s">
        <v>480</v>
      </c>
      <c r="N1654" s="48"/>
      <c r="O1654" s="45" t="s">
        <v>1527</v>
      </c>
      <c r="P1654" s="45" t="s">
        <v>1528</v>
      </c>
    </row>
    <row r="1655" spans="1:18">
      <c r="A1655" s="17">
        <v>31</v>
      </c>
      <c r="C1655" s="17">
        <f t="shared" si="113"/>
        <v>0</v>
      </c>
      <c r="D1655" s="14" t="e">
        <f>+VLOOKUP(C1655,EstructuraCostos!$A$5:$B$146,2)</f>
        <v>#N/A</v>
      </c>
      <c r="E1655" s="21">
        <f t="shared" si="112"/>
        <v>0</v>
      </c>
      <c r="F1655" s="17" t="e">
        <f>+IF(C1655&gt;2,VLOOKUP(C1655,EstructuraCostos!$A$65:$B$170,2),VLOOKUP(E1655,EstructuraCostos!$A$5:$B$60,2))</f>
        <v>#N/A</v>
      </c>
      <c r="G1655" s="17" t="e">
        <f>+VLOOKUP(B1655,EstructuraCostos!$B$5:$C$146,2)</f>
        <v>#N/A</v>
      </c>
      <c r="H1655" s="58">
        <v>43642</v>
      </c>
      <c r="I1655" s="17">
        <f t="shared" si="114"/>
        <v>26</v>
      </c>
      <c r="J1655" s="45" t="s">
        <v>1133</v>
      </c>
      <c r="L1655" s="52">
        <v>30</v>
      </c>
      <c r="M1655" s="186" t="s">
        <v>299</v>
      </c>
      <c r="N1655" s="48"/>
      <c r="O1655" s="45" t="s">
        <v>1527</v>
      </c>
      <c r="P1655" s="45" t="s">
        <v>731</v>
      </c>
      <c r="Q1655" s="1" t="s">
        <v>1145</v>
      </c>
    </row>
    <row r="1656" spans="1:18">
      <c r="A1656" s="17">
        <v>32</v>
      </c>
      <c r="B1656" s="135">
        <v>10101</v>
      </c>
      <c r="C1656" s="17">
        <f t="shared" si="113"/>
        <v>1</v>
      </c>
      <c r="D1656" s="14" t="str">
        <f>+VLOOKUP(C1656,EstructuraCostos!$A$5:$B$146,2)</f>
        <v>Levante_y_Ceba</v>
      </c>
      <c r="E1656" s="21">
        <f t="shared" si="112"/>
        <v>10100</v>
      </c>
      <c r="F1656" s="17" t="str">
        <f>+IF(C1656&gt;2,VLOOKUP(C1656,EstructuraCostos!$A$65:$B$170,2),VLOOKUP(E1656,EstructuraCostos!$A$5:$B$60,2))</f>
        <v>Manejo_de_Suelos_y_ Praderas1</v>
      </c>
      <c r="G1656" s="17" t="str">
        <f>+VLOOKUP(B1656,EstructuraCostos!$B$5:$C$146,2)</f>
        <v>Fumigacion Matamalezas</v>
      </c>
      <c r="H1656" s="58">
        <v>43643</v>
      </c>
      <c r="I1656" s="17">
        <f t="shared" si="114"/>
        <v>26</v>
      </c>
      <c r="J1656" s="84" t="s">
        <v>241</v>
      </c>
      <c r="K1656" s="143">
        <v>4736932</v>
      </c>
      <c r="L1656" s="52">
        <v>1</v>
      </c>
      <c r="M1656" s="46">
        <v>34000</v>
      </c>
      <c r="N1656" s="48">
        <f t="shared" ref="N1656:N1716" si="115">+L1656*M1656</f>
        <v>34000</v>
      </c>
      <c r="O1656" s="45" t="s">
        <v>129</v>
      </c>
      <c r="P1656" s="45" t="s">
        <v>1529</v>
      </c>
      <c r="Q1656" s="1" t="s">
        <v>130</v>
      </c>
      <c r="R1656" s="137" t="s">
        <v>131</v>
      </c>
    </row>
    <row r="1657" spans="1:18">
      <c r="A1657" s="17">
        <v>33</v>
      </c>
      <c r="B1657" s="135">
        <v>10104</v>
      </c>
      <c r="C1657" s="17">
        <f t="shared" si="113"/>
        <v>1</v>
      </c>
      <c r="D1657" s="14" t="str">
        <f>+VLOOKUP(C1657,EstructuraCostos!$A$5:$B$146,2)</f>
        <v>Levante_y_Ceba</v>
      </c>
      <c r="E1657" s="21">
        <f t="shared" si="112"/>
        <v>10100</v>
      </c>
      <c r="F1657" s="17" t="str">
        <f>+IF(C1657&gt;2,VLOOKUP(C1657,EstructuraCostos!$A$65:$B$170,2),VLOOKUP(E1657,EstructuraCostos!$A$5:$B$60,2))</f>
        <v>Manejo_de_Suelos_y_ Praderas1</v>
      </c>
      <c r="G1657" s="17" t="str">
        <f>+VLOOKUP(B1657,EstructuraCostos!$B$5:$C$146,2)</f>
        <v>Fumigacion Herbicida</v>
      </c>
      <c r="H1657" s="58">
        <v>43643</v>
      </c>
      <c r="I1657" s="17">
        <f t="shared" si="114"/>
        <v>26</v>
      </c>
      <c r="J1657" s="84" t="s">
        <v>242</v>
      </c>
      <c r="K1657" s="83">
        <v>4335739</v>
      </c>
      <c r="L1657" s="52">
        <v>1</v>
      </c>
      <c r="M1657" s="46">
        <v>34000</v>
      </c>
      <c r="N1657" s="48">
        <f t="shared" si="115"/>
        <v>34000</v>
      </c>
      <c r="O1657" s="45" t="s">
        <v>194</v>
      </c>
      <c r="P1657" s="45" t="s">
        <v>1054</v>
      </c>
      <c r="Q1657" s="1" t="s">
        <v>132</v>
      </c>
      <c r="R1657" s="137" t="s">
        <v>1530</v>
      </c>
    </row>
    <row r="1658" spans="1:18">
      <c r="A1658" s="17">
        <v>34</v>
      </c>
      <c r="B1658" s="135">
        <v>10501</v>
      </c>
      <c r="C1658" s="17">
        <f t="shared" si="113"/>
        <v>1</v>
      </c>
      <c r="D1658" s="14" t="str">
        <f>+VLOOKUP(C1658,EstructuraCostos!$A$5:$B$146,2)</f>
        <v>Levante_y_Ceba</v>
      </c>
      <c r="E1658" s="21">
        <f t="shared" si="112"/>
        <v>10500</v>
      </c>
      <c r="F1658" s="17" t="str">
        <f>+IF(C1658&gt;2,VLOOKUP(C1658,EstructuraCostos!$A$65:$B$170,2),VLOOKUP(E1658,EstructuraCostos!$A$5:$B$60,2))</f>
        <v>Movimiento_de_Ganado1</v>
      </c>
      <c r="G1658" s="17" t="str">
        <f>+VLOOKUP(B1658,EstructuraCostos!$B$5:$C$146,2)</f>
        <v>Manejo de Ganados</v>
      </c>
      <c r="H1658" s="58">
        <v>43643</v>
      </c>
      <c r="I1658" s="17">
        <f t="shared" si="114"/>
        <v>26</v>
      </c>
      <c r="J1658" s="45" t="s">
        <v>245</v>
      </c>
      <c r="K1658" s="51">
        <v>1023702269</v>
      </c>
      <c r="L1658" s="52">
        <v>1</v>
      </c>
      <c r="M1658" s="46">
        <v>38000</v>
      </c>
      <c r="N1658" s="48">
        <f t="shared" si="115"/>
        <v>38000</v>
      </c>
      <c r="O1658" s="45" t="s">
        <v>126</v>
      </c>
      <c r="P1658" s="45" t="s">
        <v>128</v>
      </c>
    </row>
    <row r="1659" spans="1:18">
      <c r="A1659" s="17">
        <v>35</v>
      </c>
      <c r="B1659" s="135">
        <v>10501</v>
      </c>
      <c r="C1659" s="17">
        <f t="shared" si="113"/>
        <v>1</v>
      </c>
      <c r="D1659" s="14" t="str">
        <f>+VLOOKUP(C1659,EstructuraCostos!$A$5:$B$146,2)</f>
        <v>Levante_y_Ceba</v>
      </c>
      <c r="E1659" s="21">
        <f t="shared" ref="E1659:E1727" si="116">IF(C1659&gt;2,ROUND(B1659/1,0),ROUND(B1659/10,0)*10)</f>
        <v>10500</v>
      </c>
      <c r="F1659" s="17" t="str">
        <f>+IF(C1659&gt;2,VLOOKUP(C1659,EstructuraCostos!$A$65:$B$170,2),VLOOKUP(E1659,EstructuraCostos!$A$5:$B$60,2))</f>
        <v>Movimiento_de_Ganado1</v>
      </c>
      <c r="G1659" s="17" t="str">
        <f>+VLOOKUP(B1659,EstructuraCostos!$B$5:$C$146,2)</f>
        <v>Manejo de Ganados</v>
      </c>
      <c r="H1659" s="58">
        <v>43643</v>
      </c>
      <c r="I1659" s="17">
        <f t="shared" si="114"/>
        <v>26</v>
      </c>
      <c r="J1659" s="45" t="s">
        <v>417</v>
      </c>
      <c r="K1659" s="143">
        <v>1097720182</v>
      </c>
      <c r="L1659" s="52">
        <v>1</v>
      </c>
      <c r="M1659" s="46">
        <v>38000</v>
      </c>
      <c r="N1659" s="48">
        <f t="shared" si="115"/>
        <v>38000</v>
      </c>
      <c r="O1659" s="45" t="s">
        <v>125</v>
      </c>
      <c r="P1659" s="45" t="s">
        <v>128</v>
      </c>
    </row>
    <row r="1660" spans="1:18">
      <c r="A1660" s="17">
        <v>36</v>
      </c>
      <c r="B1660" s="135">
        <v>50103</v>
      </c>
      <c r="C1660" s="17">
        <f t="shared" si="113"/>
        <v>5</v>
      </c>
      <c r="D1660" s="14" t="str">
        <f>+VLOOKUP(C1660,EstructuraCostos!$A$5:$B$146,2)</f>
        <v>Generales</v>
      </c>
      <c r="E1660" s="21">
        <f t="shared" si="116"/>
        <v>50103</v>
      </c>
      <c r="F1660" s="17" t="str">
        <f>+IF(C1660&gt;2,VLOOKUP(C1660,EstructuraCostos!$A$65:$B$170,2),VLOOKUP(E1660,EstructuraCostos!$A$5:$B$60,2))</f>
        <v>Generales</v>
      </c>
      <c r="G1660" s="17" t="str">
        <f>+VLOOKUP(B1660,EstructuraCostos!$B$5:$C$146,2)</f>
        <v xml:space="preserve">Mantenimiento Cercos </v>
      </c>
      <c r="H1660" s="58">
        <v>43643</v>
      </c>
      <c r="I1660" s="17">
        <f t="shared" si="114"/>
        <v>26</v>
      </c>
      <c r="J1660" s="45" t="s">
        <v>791</v>
      </c>
      <c r="K1660" s="143">
        <v>78730185</v>
      </c>
      <c r="L1660" s="52">
        <v>1</v>
      </c>
      <c r="M1660" s="46">
        <v>34000</v>
      </c>
      <c r="N1660" s="48">
        <f t="shared" si="115"/>
        <v>34000</v>
      </c>
      <c r="O1660" s="45" t="s">
        <v>138</v>
      </c>
      <c r="P1660" s="45" t="s">
        <v>911</v>
      </c>
    </row>
    <row r="1661" spans="1:18">
      <c r="A1661" s="17">
        <v>37</v>
      </c>
      <c r="B1661" s="135">
        <v>90105</v>
      </c>
      <c r="C1661" s="17">
        <f t="shared" si="113"/>
        <v>9</v>
      </c>
      <c r="D1661" s="14" t="str">
        <f>+VLOOKUP(C1661,EstructuraCostos!$A$5:$B$146,2)</f>
        <v>Hacienda</v>
      </c>
      <c r="E1661" s="21">
        <f t="shared" si="116"/>
        <v>90105</v>
      </c>
      <c r="F1661" s="17" t="str">
        <f>+IF(C1661&gt;2,VLOOKUP(C1661,EstructuraCostos!$A$65:$B$170,2),VLOOKUP(E1661,EstructuraCostos!$A$5:$B$60,2))</f>
        <v>Hacienda</v>
      </c>
      <c r="G1661" s="17" t="str">
        <f>+VLOOKUP(B1661,EstructuraCostos!$B$5:$C$146,2)</f>
        <v>Mejoras</v>
      </c>
      <c r="H1661" s="58">
        <v>43643</v>
      </c>
      <c r="I1661" s="17">
        <f t="shared" si="114"/>
        <v>26</v>
      </c>
      <c r="J1661" s="45" t="s">
        <v>1439</v>
      </c>
      <c r="K1661" s="51">
        <v>1097729590</v>
      </c>
      <c r="L1661" s="52">
        <v>1</v>
      </c>
      <c r="M1661" s="186">
        <v>34000</v>
      </c>
      <c r="N1661" s="48">
        <f t="shared" si="115"/>
        <v>34000</v>
      </c>
      <c r="O1661" s="45" t="s">
        <v>1152</v>
      </c>
      <c r="P1661" s="45" t="s">
        <v>147</v>
      </c>
    </row>
    <row r="1662" spans="1:18">
      <c r="A1662" s="17">
        <v>38</v>
      </c>
      <c r="B1662" s="135">
        <v>10501</v>
      </c>
      <c r="C1662" s="17">
        <f t="shared" si="113"/>
        <v>1</v>
      </c>
      <c r="D1662" s="14" t="str">
        <f>+VLOOKUP(C1662,EstructuraCostos!$A$5:$B$146,2)</f>
        <v>Levante_y_Ceba</v>
      </c>
      <c r="E1662" s="21">
        <f t="shared" si="116"/>
        <v>10500</v>
      </c>
      <c r="F1662" s="17" t="str">
        <f>+IF(C1662&gt;2,VLOOKUP(C1662,EstructuraCostos!$A$65:$B$170,2),VLOOKUP(E1662,EstructuraCostos!$A$5:$B$60,2))</f>
        <v>Movimiento_de_Ganado1</v>
      </c>
      <c r="G1662" s="17" t="str">
        <f>+VLOOKUP(B1662,EstructuraCostos!$B$5:$C$146,2)</f>
        <v>Manejo de Ganados</v>
      </c>
      <c r="H1662" s="58">
        <v>43643</v>
      </c>
      <c r="I1662" s="17">
        <f t="shared" si="114"/>
        <v>26</v>
      </c>
      <c r="J1662" s="1" t="s">
        <v>1469</v>
      </c>
      <c r="K1662" s="85">
        <v>1054990950</v>
      </c>
      <c r="L1662" s="52">
        <v>1</v>
      </c>
      <c r="M1662" s="186">
        <v>34000</v>
      </c>
      <c r="N1662" s="48">
        <f t="shared" si="115"/>
        <v>34000</v>
      </c>
      <c r="O1662" s="45" t="s">
        <v>139</v>
      </c>
      <c r="P1662" s="45" t="s">
        <v>137</v>
      </c>
    </row>
    <row r="1663" spans="1:18">
      <c r="A1663" s="17">
        <v>39</v>
      </c>
      <c r="C1663" s="17">
        <f t="shared" si="113"/>
        <v>0</v>
      </c>
      <c r="D1663" s="14" t="e">
        <f>+VLOOKUP(C1663,EstructuraCostos!$A$5:$B$146,2)</f>
        <v>#N/A</v>
      </c>
      <c r="E1663" s="21">
        <f t="shared" si="116"/>
        <v>0</v>
      </c>
      <c r="F1663" s="17" t="e">
        <f>+IF(C1663&gt;2,VLOOKUP(C1663,EstructuraCostos!$A$65:$B$170,2),VLOOKUP(E1663,EstructuraCostos!$A$5:$B$60,2))</f>
        <v>#N/A</v>
      </c>
      <c r="G1663" s="17" t="e">
        <f>+VLOOKUP(B1663,EstructuraCostos!$B$5:$C$146,2)</f>
        <v>#N/A</v>
      </c>
      <c r="H1663" s="58">
        <v>43643</v>
      </c>
      <c r="I1663" s="17">
        <f t="shared" si="114"/>
        <v>26</v>
      </c>
      <c r="J1663" s="45" t="s">
        <v>1133</v>
      </c>
      <c r="K1663" s="83"/>
      <c r="L1663" s="52">
        <v>30</v>
      </c>
      <c r="M1663" s="186" t="s">
        <v>299</v>
      </c>
      <c r="N1663" s="48"/>
      <c r="O1663" s="45" t="s">
        <v>1420</v>
      </c>
      <c r="P1663" s="45" t="s">
        <v>256</v>
      </c>
    </row>
    <row r="1664" spans="1:18">
      <c r="A1664" s="17">
        <v>40</v>
      </c>
      <c r="C1664" s="17"/>
      <c r="F1664" s="17"/>
      <c r="G1664" s="17" t="e">
        <f>+VLOOKUP(B1664,EstructuraCostos!$B$5:$C$146,2)</f>
        <v>#N/A</v>
      </c>
      <c r="H1664" s="58">
        <v>43643</v>
      </c>
      <c r="I1664" s="17">
        <f>+WEEKNUM(H1664,2)</f>
        <v>26</v>
      </c>
      <c r="J1664" s="45" t="s">
        <v>287</v>
      </c>
      <c r="K1664" s="83"/>
      <c r="L1664" s="52">
        <v>400</v>
      </c>
      <c r="M1664" s="186">
        <v>450</v>
      </c>
      <c r="N1664" s="48">
        <v>180000</v>
      </c>
      <c r="O1664" s="45" t="s">
        <v>1396</v>
      </c>
      <c r="P1664" s="45" t="s">
        <v>1474</v>
      </c>
    </row>
    <row r="1665" spans="1:18">
      <c r="A1665" s="17">
        <v>41</v>
      </c>
      <c r="C1665" s="17"/>
      <c r="F1665" s="17"/>
      <c r="G1665" s="17" t="e">
        <f>+VLOOKUP(B1665,EstructuraCostos!$B$5:$C$146,2)</f>
        <v>#N/A</v>
      </c>
      <c r="H1665" s="58">
        <v>43643</v>
      </c>
      <c r="I1665" s="17">
        <f>+WEEKNUM(H1665,2)</f>
        <v>26</v>
      </c>
      <c r="J1665" s="45" t="s">
        <v>287</v>
      </c>
      <c r="K1665" s="83"/>
      <c r="L1665" s="52">
        <v>800</v>
      </c>
      <c r="M1665" s="186">
        <v>300</v>
      </c>
      <c r="N1665" s="48">
        <v>240000</v>
      </c>
      <c r="O1665" s="45" t="s">
        <v>1233</v>
      </c>
      <c r="P1665" s="45" t="s">
        <v>1474</v>
      </c>
    </row>
    <row r="1666" spans="1:18">
      <c r="A1666" s="17">
        <v>42</v>
      </c>
      <c r="C1666" s="17"/>
      <c r="F1666" s="17"/>
      <c r="G1666" s="17" t="e">
        <f>+VLOOKUP(B1666,EstructuraCostos!$B$5:$C$146,2)</f>
        <v>#N/A</v>
      </c>
      <c r="H1666" s="58">
        <v>43643</v>
      </c>
      <c r="I1666" s="17">
        <f>+WEEKNUM(H1666,2)</f>
        <v>26</v>
      </c>
      <c r="J1666" s="45" t="s">
        <v>287</v>
      </c>
      <c r="K1666" s="83"/>
      <c r="L1666" s="52">
        <v>300</v>
      </c>
      <c r="M1666" s="186">
        <v>900</v>
      </c>
      <c r="N1666" s="48">
        <v>270000</v>
      </c>
      <c r="O1666" s="45" t="s">
        <v>1608</v>
      </c>
      <c r="P1666" s="45" t="s">
        <v>1474</v>
      </c>
    </row>
    <row r="1667" spans="1:18">
      <c r="A1667" s="17">
        <v>43</v>
      </c>
      <c r="C1667" s="17">
        <f t="shared" si="113"/>
        <v>0</v>
      </c>
      <c r="D1667" s="14" t="e">
        <f>+VLOOKUP(C1667,EstructuraCostos!$A$5:$B$146,2)</f>
        <v>#N/A</v>
      </c>
      <c r="E1667" s="21">
        <f t="shared" si="116"/>
        <v>0</v>
      </c>
      <c r="F1667" s="17" t="e">
        <f>+IF(C1667&gt;2,VLOOKUP(C1667,EstructuraCostos!$A$65:$B$170,2),VLOOKUP(E1667,EstructuraCostos!$A$5:$B$60,2))</f>
        <v>#N/A</v>
      </c>
      <c r="G1667" s="17" t="e">
        <f>+VLOOKUP(B1667,EstructuraCostos!$B$5:$C$146,2)</f>
        <v>#N/A</v>
      </c>
      <c r="H1667" s="58">
        <v>43643</v>
      </c>
      <c r="I1667" s="17">
        <f t="shared" si="114"/>
        <v>26</v>
      </c>
      <c r="J1667" s="45" t="s">
        <v>260</v>
      </c>
      <c r="M1667" s="186" t="s">
        <v>261</v>
      </c>
      <c r="N1667" s="48"/>
      <c r="O1667" s="45" t="s">
        <v>129</v>
      </c>
      <c r="P1667" s="45" t="s">
        <v>1540</v>
      </c>
      <c r="Q1667" s="1" t="s">
        <v>130</v>
      </c>
      <c r="R1667" s="137" t="s">
        <v>131</v>
      </c>
    </row>
    <row r="1668" spans="1:18">
      <c r="A1668" s="17">
        <v>44</v>
      </c>
      <c r="C1668" s="17">
        <f t="shared" si="113"/>
        <v>0</v>
      </c>
      <c r="D1668" s="14" t="e">
        <f>+VLOOKUP(C1668,EstructuraCostos!$A$5:$B$146,2)</f>
        <v>#N/A</v>
      </c>
      <c r="E1668" s="21">
        <f t="shared" si="116"/>
        <v>0</v>
      </c>
      <c r="F1668" s="17" t="e">
        <f>+IF(C1668&gt;2,VLOOKUP(C1668,EstructuraCostos!$A$65:$B$170,2),VLOOKUP(E1668,EstructuraCostos!$A$5:$B$60,2))</f>
        <v>#N/A</v>
      </c>
      <c r="G1668" s="17" t="e">
        <f>+VLOOKUP(B1668,EstructuraCostos!$B$5:$C$146,2)</f>
        <v>#N/A</v>
      </c>
      <c r="H1668" s="58">
        <v>43643</v>
      </c>
      <c r="I1668" s="17">
        <f t="shared" si="114"/>
        <v>26</v>
      </c>
      <c r="J1668" s="45" t="s">
        <v>260</v>
      </c>
      <c r="M1668" s="186" t="s">
        <v>261</v>
      </c>
      <c r="N1668" s="48"/>
      <c r="O1668" s="45" t="s">
        <v>194</v>
      </c>
      <c r="P1668" s="45" t="s">
        <v>1054</v>
      </c>
      <c r="Q1668" s="1" t="s">
        <v>132</v>
      </c>
      <c r="R1668" s="137" t="s">
        <v>1530</v>
      </c>
    </row>
    <row r="1669" spans="1:18">
      <c r="A1669" s="17">
        <v>45</v>
      </c>
      <c r="B1669" s="135">
        <v>10101</v>
      </c>
      <c r="C1669" s="17">
        <f t="shared" si="113"/>
        <v>1</v>
      </c>
      <c r="D1669" s="14" t="str">
        <f>+VLOOKUP(C1669,EstructuraCostos!$A$5:$B$146,2)</f>
        <v>Levante_y_Ceba</v>
      </c>
      <c r="E1669" s="21">
        <f t="shared" si="116"/>
        <v>10100</v>
      </c>
      <c r="F1669" s="17" t="str">
        <f>+IF(C1669&gt;2,VLOOKUP(C1669,EstructuraCostos!$A$65:$B$170,2),VLOOKUP(E1669,EstructuraCostos!$A$5:$B$60,2))</f>
        <v>Manejo_de_Suelos_y_ Praderas1</v>
      </c>
      <c r="G1669" s="17" t="str">
        <f>+VLOOKUP(B1669,EstructuraCostos!$B$5:$C$146,2)</f>
        <v>Fumigacion Matamalezas</v>
      </c>
      <c r="H1669" s="58">
        <v>43644</v>
      </c>
      <c r="I1669" s="17">
        <f t="shared" si="114"/>
        <v>26</v>
      </c>
      <c r="J1669" s="84" t="s">
        <v>241</v>
      </c>
      <c r="K1669" s="143">
        <v>4736932</v>
      </c>
      <c r="L1669" s="52">
        <v>1</v>
      </c>
      <c r="M1669" s="46">
        <v>34000</v>
      </c>
      <c r="N1669" s="48">
        <f t="shared" si="115"/>
        <v>34000</v>
      </c>
      <c r="O1669" s="45" t="s">
        <v>129</v>
      </c>
      <c r="P1669" s="45" t="s">
        <v>1529</v>
      </c>
      <c r="Q1669" s="1" t="s">
        <v>130</v>
      </c>
      <c r="R1669" s="137" t="s">
        <v>131</v>
      </c>
    </row>
    <row r="1670" spans="1:18">
      <c r="A1670" s="17">
        <v>46</v>
      </c>
      <c r="B1670" s="135">
        <v>10104</v>
      </c>
      <c r="C1670" s="17">
        <f t="shared" si="113"/>
        <v>1</v>
      </c>
      <c r="D1670" s="14" t="str">
        <f>+VLOOKUP(C1670,EstructuraCostos!$A$5:$B$146,2)</f>
        <v>Levante_y_Ceba</v>
      </c>
      <c r="E1670" s="21">
        <f t="shared" si="116"/>
        <v>10100</v>
      </c>
      <c r="F1670" s="17" t="str">
        <f>+IF(C1670&gt;2,VLOOKUP(C1670,EstructuraCostos!$A$65:$B$170,2),VLOOKUP(E1670,EstructuraCostos!$A$5:$B$60,2))</f>
        <v>Manejo_de_Suelos_y_ Praderas1</v>
      </c>
      <c r="G1670" s="17" t="str">
        <f>+VLOOKUP(B1670,EstructuraCostos!$B$5:$C$146,2)</f>
        <v>Fumigacion Herbicida</v>
      </c>
      <c r="H1670" s="58">
        <v>43644</v>
      </c>
      <c r="I1670" s="17">
        <f t="shared" si="114"/>
        <v>26</v>
      </c>
      <c r="J1670" s="84" t="s">
        <v>242</v>
      </c>
      <c r="K1670" s="83">
        <v>4335739</v>
      </c>
      <c r="L1670" s="52">
        <v>1</v>
      </c>
      <c r="M1670" s="46">
        <v>34000</v>
      </c>
      <c r="N1670" s="48">
        <f t="shared" si="115"/>
        <v>34000</v>
      </c>
      <c r="O1670" s="45" t="s">
        <v>194</v>
      </c>
      <c r="P1670" s="45" t="s">
        <v>1054</v>
      </c>
      <c r="Q1670" s="1" t="s">
        <v>132</v>
      </c>
      <c r="R1670" s="137" t="s">
        <v>1530</v>
      </c>
    </row>
    <row r="1671" spans="1:18">
      <c r="A1671" s="17">
        <v>47</v>
      </c>
      <c r="B1671" s="135">
        <v>10501</v>
      </c>
      <c r="C1671" s="17">
        <f t="shared" si="113"/>
        <v>1</v>
      </c>
      <c r="D1671" s="14" t="str">
        <f>+VLOOKUP(C1671,EstructuraCostos!$A$5:$B$146,2)</f>
        <v>Levante_y_Ceba</v>
      </c>
      <c r="E1671" s="21">
        <f t="shared" si="116"/>
        <v>10500</v>
      </c>
      <c r="F1671" s="17" t="str">
        <f>+IF(C1671&gt;2,VLOOKUP(C1671,EstructuraCostos!$A$65:$B$170,2),VLOOKUP(E1671,EstructuraCostos!$A$5:$B$60,2))</f>
        <v>Movimiento_de_Ganado1</v>
      </c>
      <c r="G1671" s="17" t="str">
        <f>+VLOOKUP(B1671,EstructuraCostos!$B$5:$C$146,2)</f>
        <v>Manejo de Ganados</v>
      </c>
      <c r="H1671" s="58">
        <v>43644</v>
      </c>
      <c r="I1671" s="17">
        <f t="shared" si="114"/>
        <v>26</v>
      </c>
      <c r="J1671" s="45" t="s">
        <v>245</v>
      </c>
      <c r="K1671" s="51">
        <v>1023702269</v>
      </c>
      <c r="L1671" s="52">
        <v>1</v>
      </c>
      <c r="M1671" s="46">
        <v>38000</v>
      </c>
      <c r="N1671" s="48">
        <f t="shared" si="115"/>
        <v>38000</v>
      </c>
      <c r="O1671" s="45" t="s">
        <v>126</v>
      </c>
      <c r="P1671" s="45" t="s">
        <v>128</v>
      </c>
    </row>
    <row r="1672" spans="1:18">
      <c r="A1672" s="17">
        <v>48</v>
      </c>
      <c r="B1672" s="135">
        <v>10501</v>
      </c>
      <c r="C1672" s="17">
        <f t="shared" si="113"/>
        <v>1</v>
      </c>
      <c r="D1672" s="14" t="str">
        <f>+VLOOKUP(C1672,EstructuraCostos!$A$5:$B$146,2)</f>
        <v>Levante_y_Ceba</v>
      </c>
      <c r="E1672" s="21">
        <f t="shared" si="116"/>
        <v>10500</v>
      </c>
      <c r="F1672" s="17" t="str">
        <f>+IF(C1672&gt;2,VLOOKUP(C1672,EstructuraCostos!$A$65:$B$170,2),VLOOKUP(E1672,EstructuraCostos!$A$5:$B$60,2))</f>
        <v>Movimiento_de_Ganado1</v>
      </c>
      <c r="G1672" s="17" t="str">
        <f>+VLOOKUP(B1672,EstructuraCostos!$B$5:$C$146,2)</f>
        <v>Manejo de Ganados</v>
      </c>
      <c r="H1672" s="58">
        <v>43644</v>
      </c>
      <c r="I1672" s="17">
        <f t="shared" si="114"/>
        <v>26</v>
      </c>
      <c r="J1672" s="45" t="s">
        <v>417</v>
      </c>
      <c r="K1672" s="143">
        <v>1097720182</v>
      </c>
      <c r="L1672" s="52">
        <v>1</v>
      </c>
      <c r="M1672" s="46">
        <v>38000</v>
      </c>
      <c r="N1672" s="48">
        <f t="shared" si="115"/>
        <v>38000</v>
      </c>
      <c r="O1672" s="45" t="s">
        <v>125</v>
      </c>
      <c r="P1672" s="45" t="s">
        <v>128</v>
      </c>
    </row>
    <row r="1673" spans="1:18">
      <c r="A1673" s="17">
        <v>49</v>
      </c>
      <c r="B1673" s="135">
        <v>50103</v>
      </c>
      <c r="C1673" s="17">
        <f t="shared" si="113"/>
        <v>5</v>
      </c>
      <c r="D1673" s="14" t="str">
        <f>+VLOOKUP(C1673,EstructuraCostos!$A$5:$B$146,2)</f>
        <v>Generales</v>
      </c>
      <c r="E1673" s="21">
        <f t="shared" si="116"/>
        <v>50103</v>
      </c>
      <c r="F1673" s="17" t="str">
        <f>+IF(C1673&gt;2,VLOOKUP(C1673,EstructuraCostos!$A$65:$B$170,2),VLOOKUP(E1673,EstructuraCostos!$A$5:$B$60,2))</f>
        <v>Generales</v>
      </c>
      <c r="G1673" s="17" t="str">
        <f>+VLOOKUP(B1673,EstructuraCostos!$B$5:$C$146,2)</f>
        <v xml:space="preserve">Mantenimiento Cercos </v>
      </c>
      <c r="H1673" s="58">
        <v>43644</v>
      </c>
      <c r="I1673" s="17">
        <f t="shared" si="114"/>
        <v>26</v>
      </c>
      <c r="J1673" s="45" t="s">
        <v>791</v>
      </c>
      <c r="K1673" s="143">
        <v>78730185</v>
      </c>
      <c r="L1673" s="52">
        <v>1</v>
      </c>
      <c r="M1673" s="46">
        <v>34000</v>
      </c>
      <c r="N1673" s="48">
        <f t="shared" si="115"/>
        <v>34000</v>
      </c>
      <c r="O1673" s="45" t="s">
        <v>138</v>
      </c>
      <c r="P1673" s="45" t="s">
        <v>290</v>
      </c>
    </row>
    <row r="1674" spans="1:18">
      <c r="A1674" s="17">
        <v>50</v>
      </c>
      <c r="B1674" s="135">
        <v>70107</v>
      </c>
      <c r="C1674" s="17">
        <f t="shared" si="113"/>
        <v>7</v>
      </c>
      <c r="D1674" s="14" t="str">
        <f>+VLOOKUP(C1674,EstructuraCostos!$A$5:$B$146,2)</f>
        <v>Laborales y Otros</v>
      </c>
      <c r="E1674" s="21">
        <f t="shared" si="116"/>
        <v>70107</v>
      </c>
      <c r="F1674" s="17" t="str">
        <f>+IF(C1674&gt;2,VLOOKUP(C1674,EstructuraCostos!$A$65:$B$170,2),VLOOKUP(E1674,EstructuraCostos!$A$5:$B$60,2))</f>
        <v>Laborales y Otros</v>
      </c>
      <c r="G1674" s="17" t="str">
        <f>+VLOOKUP(B1674,EstructuraCostos!$B$5:$C$146,2)</f>
        <v>Incapacidades-drogas</v>
      </c>
      <c r="H1674" s="58">
        <v>43644</v>
      </c>
      <c r="I1674" s="17">
        <f t="shared" si="114"/>
        <v>26</v>
      </c>
      <c r="J1674" s="45" t="s">
        <v>1439</v>
      </c>
      <c r="K1674" s="51">
        <v>1097729590</v>
      </c>
      <c r="L1674" s="52">
        <v>1</v>
      </c>
      <c r="M1674" s="186">
        <v>34000</v>
      </c>
      <c r="N1674" s="48">
        <f t="shared" si="115"/>
        <v>34000</v>
      </c>
      <c r="O1674" s="45" t="s">
        <v>1538</v>
      </c>
      <c r="P1674" s="45" t="s">
        <v>300</v>
      </c>
    </row>
    <row r="1675" spans="1:18">
      <c r="A1675" s="17">
        <v>51</v>
      </c>
      <c r="B1675" s="135">
        <v>10501</v>
      </c>
      <c r="C1675" s="17">
        <f t="shared" si="113"/>
        <v>1</v>
      </c>
      <c r="D1675" s="14" t="str">
        <f>+VLOOKUP(C1675,EstructuraCostos!$A$5:$B$146,2)</f>
        <v>Levante_y_Ceba</v>
      </c>
      <c r="E1675" s="21">
        <f t="shared" si="116"/>
        <v>10500</v>
      </c>
      <c r="F1675" s="17" t="str">
        <f>+IF(C1675&gt;2,VLOOKUP(C1675,EstructuraCostos!$A$65:$B$170,2),VLOOKUP(E1675,EstructuraCostos!$A$5:$B$60,2))</f>
        <v>Movimiento_de_Ganado1</v>
      </c>
      <c r="G1675" s="17" t="str">
        <f>+VLOOKUP(B1675,EstructuraCostos!$B$5:$C$146,2)</f>
        <v>Manejo de Ganados</v>
      </c>
      <c r="H1675" s="58">
        <v>43644</v>
      </c>
      <c r="I1675" s="17">
        <f t="shared" si="114"/>
        <v>26</v>
      </c>
      <c r="J1675" s="1" t="s">
        <v>1469</v>
      </c>
      <c r="K1675" s="85">
        <v>1054990950</v>
      </c>
      <c r="L1675" s="52">
        <v>1</v>
      </c>
      <c r="M1675" s="186">
        <v>34000</v>
      </c>
      <c r="N1675" s="48">
        <f t="shared" si="115"/>
        <v>34000</v>
      </c>
      <c r="O1675" s="45" t="s">
        <v>139</v>
      </c>
      <c r="P1675" s="45" t="s">
        <v>137</v>
      </c>
    </row>
    <row r="1676" spans="1:18">
      <c r="A1676" s="17">
        <v>52</v>
      </c>
      <c r="C1676" s="17">
        <f t="shared" si="113"/>
        <v>0</v>
      </c>
      <c r="D1676" s="14" t="e">
        <f>+VLOOKUP(C1676,EstructuraCostos!$A$5:$B$146,2)</f>
        <v>#N/A</v>
      </c>
      <c r="E1676" s="21">
        <f t="shared" si="116"/>
        <v>0</v>
      </c>
      <c r="F1676" s="17" t="e">
        <f>+IF(C1676&gt;2,VLOOKUP(C1676,EstructuraCostos!$A$65:$B$170,2),VLOOKUP(E1676,EstructuraCostos!$A$5:$B$60,2))</f>
        <v>#N/A</v>
      </c>
      <c r="G1676" s="17" t="e">
        <f>+VLOOKUP(B1676,EstructuraCostos!$B$5:$C$146,2)</f>
        <v>#N/A</v>
      </c>
      <c r="H1676" s="58">
        <v>43644</v>
      </c>
      <c r="I1676" s="17">
        <f t="shared" si="114"/>
        <v>26</v>
      </c>
      <c r="J1676" s="45" t="s">
        <v>1133</v>
      </c>
      <c r="K1676" s="83"/>
      <c r="L1676" s="52">
        <v>37</v>
      </c>
      <c r="M1676" s="186" t="s">
        <v>299</v>
      </c>
      <c r="N1676" s="48"/>
      <c r="O1676" s="45" t="s">
        <v>1531</v>
      </c>
      <c r="P1676" s="45" t="s">
        <v>1515</v>
      </c>
    </row>
    <row r="1677" spans="1:18">
      <c r="A1677" s="17">
        <v>53</v>
      </c>
      <c r="C1677" s="17">
        <f t="shared" si="113"/>
        <v>0</v>
      </c>
      <c r="D1677" s="14" t="e">
        <f>+VLOOKUP(C1677,EstructuraCostos!$A$5:$B$146,2)</f>
        <v>#N/A</v>
      </c>
      <c r="E1677" s="21">
        <f t="shared" si="116"/>
        <v>0</v>
      </c>
      <c r="F1677" s="17" t="e">
        <f>+IF(C1677&gt;2,VLOOKUP(C1677,EstructuraCostos!$A$65:$B$170,2),VLOOKUP(E1677,EstructuraCostos!$A$5:$B$60,2))</f>
        <v>#N/A</v>
      </c>
      <c r="G1677" s="17" t="e">
        <f>+VLOOKUP(B1677,EstructuraCostos!$B$5:$C$146,2)</f>
        <v>#N/A</v>
      </c>
      <c r="H1677" s="58">
        <v>43644</v>
      </c>
      <c r="I1677" s="17">
        <f t="shared" si="114"/>
        <v>26</v>
      </c>
      <c r="J1677" s="45" t="s">
        <v>260</v>
      </c>
      <c r="M1677" s="186" t="s">
        <v>261</v>
      </c>
      <c r="N1677" s="48"/>
      <c r="O1677" s="45" t="s">
        <v>129</v>
      </c>
      <c r="P1677" s="45" t="s">
        <v>1540</v>
      </c>
      <c r="Q1677" s="1" t="s">
        <v>130</v>
      </c>
      <c r="R1677" s="137" t="s">
        <v>131</v>
      </c>
    </row>
    <row r="1678" spans="1:18">
      <c r="A1678" s="17">
        <v>54</v>
      </c>
      <c r="C1678" s="17">
        <f t="shared" si="113"/>
        <v>0</v>
      </c>
      <c r="D1678" s="14" t="e">
        <f>+VLOOKUP(C1678,EstructuraCostos!$A$5:$B$146,2)</f>
        <v>#N/A</v>
      </c>
      <c r="E1678" s="21">
        <f t="shared" si="116"/>
        <v>0</v>
      </c>
      <c r="F1678" s="17" t="e">
        <f>+IF(C1678&gt;2,VLOOKUP(C1678,EstructuraCostos!$A$65:$B$170,2),VLOOKUP(E1678,EstructuraCostos!$A$5:$B$60,2))</f>
        <v>#N/A</v>
      </c>
      <c r="G1678" s="17" t="e">
        <f>+VLOOKUP(B1678,EstructuraCostos!$B$5:$C$146,2)</f>
        <v>#N/A</v>
      </c>
      <c r="H1678" s="58">
        <v>43644</v>
      </c>
      <c r="I1678" s="17">
        <f t="shared" si="114"/>
        <v>26</v>
      </c>
      <c r="J1678" s="45" t="s">
        <v>260</v>
      </c>
      <c r="M1678" s="186" t="s">
        <v>261</v>
      </c>
      <c r="N1678" s="48"/>
      <c r="O1678" s="45" t="s">
        <v>194</v>
      </c>
      <c r="P1678" s="45" t="s">
        <v>1054</v>
      </c>
      <c r="Q1678" s="1" t="s">
        <v>132</v>
      </c>
      <c r="R1678" s="137" t="s">
        <v>1530</v>
      </c>
    </row>
    <row r="1679" spans="1:18">
      <c r="A1679" s="17">
        <v>55</v>
      </c>
      <c r="B1679" s="135">
        <v>10101</v>
      </c>
      <c r="C1679" s="17">
        <f t="shared" si="113"/>
        <v>1</v>
      </c>
      <c r="D1679" s="14" t="str">
        <f>+VLOOKUP(C1679,EstructuraCostos!$A$5:$B$146,2)</f>
        <v>Levante_y_Ceba</v>
      </c>
      <c r="E1679" s="21">
        <f t="shared" si="116"/>
        <v>10100</v>
      </c>
      <c r="F1679" s="17" t="str">
        <f>+IF(C1679&gt;2,VLOOKUP(C1679,EstructuraCostos!$A$65:$B$170,2),VLOOKUP(E1679,EstructuraCostos!$A$5:$B$60,2))</f>
        <v>Manejo_de_Suelos_y_ Praderas1</v>
      </c>
      <c r="G1679" s="17" t="str">
        <f>+VLOOKUP(B1679,EstructuraCostos!$B$5:$C$146,2)</f>
        <v>Fumigacion Matamalezas</v>
      </c>
      <c r="H1679" s="58">
        <v>43645</v>
      </c>
      <c r="I1679" s="17">
        <f t="shared" si="114"/>
        <v>26</v>
      </c>
      <c r="J1679" s="84" t="s">
        <v>241</v>
      </c>
      <c r="K1679" s="143">
        <v>4736932</v>
      </c>
      <c r="L1679" s="52">
        <v>1</v>
      </c>
      <c r="M1679" s="46">
        <v>34000</v>
      </c>
      <c r="N1679" s="48">
        <f t="shared" si="115"/>
        <v>34000</v>
      </c>
      <c r="O1679" s="45" t="s">
        <v>129</v>
      </c>
      <c r="P1679" s="45" t="s">
        <v>1539</v>
      </c>
      <c r="Q1679" s="1" t="s">
        <v>130</v>
      </c>
      <c r="R1679" s="137" t="s">
        <v>131</v>
      </c>
    </row>
    <row r="1680" spans="1:18">
      <c r="A1680" s="17">
        <v>56</v>
      </c>
      <c r="B1680" s="135">
        <v>50103</v>
      </c>
      <c r="C1680" s="17">
        <f t="shared" si="113"/>
        <v>5</v>
      </c>
      <c r="D1680" s="14" t="str">
        <f>+VLOOKUP(C1680,EstructuraCostos!$A$5:$B$146,2)</f>
        <v>Generales</v>
      </c>
      <c r="E1680" s="21">
        <f t="shared" si="116"/>
        <v>50103</v>
      </c>
      <c r="F1680" s="17" t="str">
        <f>+IF(C1680&gt;2,VLOOKUP(C1680,EstructuraCostos!$A$65:$B$170,2),VLOOKUP(E1680,EstructuraCostos!$A$5:$B$60,2))</f>
        <v>Generales</v>
      </c>
      <c r="G1680" s="17" t="str">
        <f>+VLOOKUP(B1680,EstructuraCostos!$B$5:$C$146,2)</f>
        <v xml:space="preserve">Mantenimiento Cercos </v>
      </c>
      <c r="H1680" s="58">
        <v>43645</v>
      </c>
      <c r="I1680" s="17">
        <f t="shared" si="114"/>
        <v>26</v>
      </c>
      <c r="J1680" s="84" t="s">
        <v>242</v>
      </c>
      <c r="K1680" s="83">
        <v>4335739</v>
      </c>
      <c r="L1680" s="52">
        <v>1</v>
      </c>
      <c r="M1680" s="46">
        <v>34000</v>
      </c>
      <c r="N1680" s="48">
        <f t="shared" si="115"/>
        <v>34000</v>
      </c>
      <c r="O1680" s="45" t="s">
        <v>138</v>
      </c>
      <c r="P1680" s="45" t="s">
        <v>1539</v>
      </c>
    </row>
    <row r="1681" spans="1:18">
      <c r="A1681" s="17">
        <v>57</v>
      </c>
      <c r="B1681" s="135">
        <v>10501</v>
      </c>
      <c r="C1681" s="17">
        <f t="shared" si="113"/>
        <v>1</v>
      </c>
      <c r="D1681" s="14" t="str">
        <f>+VLOOKUP(C1681,EstructuraCostos!$A$5:$B$146,2)</f>
        <v>Levante_y_Ceba</v>
      </c>
      <c r="E1681" s="21">
        <f t="shared" si="116"/>
        <v>10500</v>
      </c>
      <c r="F1681" s="17" t="str">
        <f>+IF(C1681&gt;2,VLOOKUP(C1681,EstructuraCostos!$A$65:$B$170,2),VLOOKUP(E1681,EstructuraCostos!$A$5:$B$60,2))</f>
        <v>Movimiento_de_Ganado1</v>
      </c>
      <c r="G1681" s="17" t="str">
        <f>+VLOOKUP(B1681,EstructuraCostos!$B$5:$C$146,2)</f>
        <v>Manejo de Ganados</v>
      </c>
      <c r="H1681" s="58">
        <v>43645</v>
      </c>
      <c r="I1681" s="17">
        <f t="shared" si="114"/>
        <v>26</v>
      </c>
      <c r="J1681" s="45" t="s">
        <v>245</v>
      </c>
      <c r="K1681" s="51">
        <v>1023702269</v>
      </c>
      <c r="L1681" s="52">
        <v>1</v>
      </c>
      <c r="M1681" s="46">
        <v>38000</v>
      </c>
      <c r="N1681" s="48">
        <f t="shared" si="115"/>
        <v>38000</v>
      </c>
      <c r="O1681" s="45" t="s">
        <v>126</v>
      </c>
      <c r="P1681" s="45" t="s">
        <v>128</v>
      </c>
    </row>
    <row r="1682" spans="1:18">
      <c r="A1682" s="17">
        <v>58</v>
      </c>
      <c r="B1682" s="135">
        <v>10501</v>
      </c>
      <c r="C1682" s="17">
        <f t="shared" si="113"/>
        <v>1</v>
      </c>
      <c r="D1682" s="14" t="str">
        <f>+VLOOKUP(C1682,EstructuraCostos!$A$5:$B$146,2)</f>
        <v>Levante_y_Ceba</v>
      </c>
      <c r="E1682" s="21">
        <f t="shared" si="116"/>
        <v>10500</v>
      </c>
      <c r="F1682" s="17" t="str">
        <f>+IF(C1682&gt;2,VLOOKUP(C1682,EstructuraCostos!$A$65:$B$170,2),VLOOKUP(E1682,EstructuraCostos!$A$5:$B$60,2))</f>
        <v>Movimiento_de_Ganado1</v>
      </c>
      <c r="G1682" s="17" t="str">
        <f>+VLOOKUP(B1682,EstructuraCostos!$B$5:$C$146,2)</f>
        <v>Manejo de Ganados</v>
      </c>
      <c r="H1682" s="58">
        <v>43645</v>
      </c>
      <c r="I1682" s="17">
        <f t="shared" si="114"/>
        <v>26</v>
      </c>
      <c r="J1682" s="45" t="s">
        <v>417</v>
      </c>
      <c r="K1682" s="143">
        <v>1097720182</v>
      </c>
      <c r="L1682" s="52">
        <v>1</v>
      </c>
      <c r="M1682" s="46">
        <v>38000</v>
      </c>
      <c r="N1682" s="48">
        <f t="shared" si="115"/>
        <v>38000</v>
      </c>
      <c r="O1682" s="45" t="s">
        <v>125</v>
      </c>
      <c r="P1682" s="45" t="s">
        <v>128</v>
      </c>
    </row>
    <row r="1683" spans="1:18">
      <c r="A1683" s="17">
        <v>59</v>
      </c>
      <c r="B1683" s="135">
        <v>50103</v>
      </c>
      <c r="C1683" s="17">
        <f t="shared" si="113"/>
        <v>5</v>
      </c>
      <c r="D1683" s="14" t="str">
        <f>+VLOOKUP(C1683,EstructuraCostos!$A$5:$B$146,2)</f>
        <v>Generales</v>
      </c>
      <c r="E1683" s="21">
        <f t="shared" si="116"/>
        <v>50103</v>
      </c>
      <c r="F1683" s="17" t="str">
        <f>+IF(C1683&gt;2,VLOOKUP(C1683,EstructuraCostos!$A$65:$B$170,2),VLOOKUP(E1683,EstructuraCostos!$A$5:$B$60,2))</f>
        <v>Generales</v>
      </c>
      <c r="G1683" s="17" t="str">
        <f>+VLOOKUP(B1683,EstructuraCostos!$B$5:$C$146,2)</f>
        <v xml:space="preserve">Mantenimiento Cercos </v>
      </c>
      <c r="H1683" s="58">
        <v>43645</v>
      </c>
      <c r="I1683" s="17">
        <f t="shared" si="114"/>
        <v>26</v>
      </c>
      <c r="J1683" s="45" t="s">
        <v>791</v>
      </c>
      <c r="K1683" s="143">
        <v>78730185</v>
      </c>
      <c r="L1683" s="52">
        <v>1</v>
      </c>
      <c r="M1683" s="46">
        <v>34000</v>
      </c>
      <c r="N1683" s="48">
        <f t="shared" si="115"/>
        <v>34000</v>
      </c>
      <c r="O1683" s="45" t="s">
        <v>138</v>
      </c>
      <c r="P1683" s="45" t="s">
        <v>911</v>
      </c>
    </row>
    <row r="1684" spans="1:18">
      <c r="A1684" s="17">
        <v>60</v>
      </c>
      <c r="B1684" s="135">
        <v>50103</v>
      </c>
      <c r="C1684" s="17">
        <f t="shared" si="113"/>
        <v>5</v>
      </c>
      <c r="D1684" s="14" t="str">
        <f>+VLOOKUP(C1684,EstructuraCostos!$A$5:$B$146,2)</f>
        <v>Generales</v>
      </c>
      <c r="E1684" s="21">
        <f t="shared" si="116"/>
        <v>50103</v>
      </c>
      <c r="F1684" s="17" t="str">
        <f>+IF(C1684&gt;2,VLOOKUP(C1684,EstructuraCostos!$A$65:$B$170,2),VLOOKUP(E1684,EstructuraCostos!$A$5:$B$60,2))</f>
        <v>Generales</v>
      </c>
      <c r="G1684" s="17" t="str">
        <f>+VLOOKUP(B1684,EstructuraCostos!$B$5:$C$146,2)</f>
        <v xml:space="preserve">Mantenimiento Cercos </v>
      </c>
      <c r="H1684" s="58">
        <v>43645</v>
      </c>
      <c r="I1684" s="17">
        <f t="shared" si="114"/>
        <v>26</v>
      </c>
      <c r="J1684" s="45" t="s">
        <v>1439</v>
      </c>
      <c r="K1684" s="51">
        <v>1097729590</v>
      </c>
      <c r="L1684" s="52">
        <v>1</v>
      </c>
      <c r="M1684" s="186">
        <v>34000</v>
      </c>
      <c r="N1684" s="48">
        <f t="shared" si="115"/>
        <v>34000</v>
      </c>
      <c r="O1684" s="45" t="s">
        <v>138</v>
      </c>
      <c r="P1684" s="45" t="s">
        <v>1539</v>
      </c>
    </row>
    <row r="1685" spans="1:18">
      <c r="A1685" s="17">
        <v>61</v>
      </c>
      <c r="B1685" s="135">
        <v>10502</v>
      </c>
      <c r="C1685" s="17">
        <f t="shared" si="113"/>
        <v>1</v>
      </c>
      <c r="D1685" s="14" t="str">
        <f>+VLOOKUP(C1685,EstructuraCostos!$A$5:$B$146,2)</f>
        <v>Levante_y_Ceba</v>
      </c>
      <c r="E1685" s="21">
        <f t="shared" si="116"/>
        <v>10500</v>
      </c>
      <c r="F1685" s="17" t="str">
        <f>+IF(C1685&gt;2,VLOOKUP(C1685,EstructuraCostos!$A$65:$B$170,2),VLOOKUP(E1685,EstructuraCostos!$A$5:$B$60,2))</f>
        <v>Movimiento_de_Ganado1</v>
      </c>
      <c r="G1685" s="17" t="str">
        <f>+VLOOKUP(B1685,EstructuraCostos!$B$5:$C$146,2)</f>
        <v>Repartida pollinaza</v>
      </c>
      <c r="H1685" s="58">
        <v>43645</v>
      </c>
      <c r="I1685" s="17">
        <f t="shared" si="114"/>
        <v>26</v>
      </c>
      <c r="J1685" s="1" t="s">
        <v>1469</v>
      </c>
      <c r="K1685" s="85">
        <v>1054990950</v>
      </c>
      <c r="L1685" s="52">
        <v>1</v>
      </c>
      <c r="M1685" s="186">
        <v>34000</v>
      </c>
      <c r="N1685" s="48">
        <f t="shared" si="115"/>
        <v>34000</v>
      </c>
      <c r="O1685" s="45" t="s">
        <v>688</v>
      </c>
      <c r="P1685" s="45" t="s">
        <v>14</v>
      </c>
    </row>
    <row r="1686" spans="1:18">
      <c r="A1686" s="17">
        <v>62</v>
      </c>
      <c r="C1686" s="17">
        <f t="shared" si="113"/>
        <v>0</v>
      </c>
      <c r="D1686" s="14" t="e">
        <f>+VLOOKUP(C1686,EstructuraCostos!$A$5:$B$146,2)</f>
        <v>#N/A</v>
      </c>
      <c r="E1686" s="21">
        <f t="shared" si="116"/>
        <v>0</v>
      </c>
      <c r="F1686" s="17" t="e">
        <f>+IF(C1686&gt;2,VLOOKUP(C1686,EstructuraCostos!$A$65:$B$170,2),VLOOKUP(E1686,EstructuraCostos!$A$5:$B$60,2))</f>
        <v>#N/A</v>
      </c>
      <c r="G1686" s="17" t="e">
        <f>+VLOOKUP(B1686,EstructuraCostos!$B$5:$C$146,2)</f>
        <v>#N/A</v>
      </c>
      <c r="H1686" s="58">
        <v>43645</v>
      </c>
      <c r="I1686" s="17">
        <f t="shared" si="114"/>
        <v>26</v>
      </c>
      <c r="J1686" s="45" t="s">
        <v>260</v>
      </c>
      <c r="M1686" s="186" t="s">
        <v>261</v>
      </c>
      <c r="N1686" s="48"/>
      <c r="O1686" s="45" t="s">
        <v>129</v>
      </c>
      <c r="P1686" s="45" t="s">
        <v>1529</v>
      </c>
      <c r="Q1686" s="1" t="s">
        <v>130</v>
      </c>
      <c r="R1686" s="137" t="s">
        <v>131</v>
      </c>
    </row>
    <row r="1687" spans="1:18">
      <c r="A1687" s="17">
        <v>63</v>
      </c>
      <c r="B1687" s="135">
        <v>10501</v>
      </c>
      <c r="C1687" s="17">
        <f t="shared" si="113"/>
        <v>1</v>
      </c>
      <c r="D1687" s="14" t="str">
        <f>+VLOOKUP(C1687,EstructuraCostos!$A$5:$B$146,2)</f>
        <v>Levante_y_Ceba</v>
      </c>
      <c r="E1687" s="21">
        <f t="shared" si="116"/>
        <v>10500</v>
      </c>
      <c r="F1687" s="17" t="str">
        <f>+IF(C1687&gt;2,VLOOKUP(C1687,EstructuraCostos!$A$65:$B$170,2),VLOOKUP(E1687,EstructuraCostos!$A$5:$B$60,2))</f>
        <v>Movimiento_de_Ganado1</v>
      </c>
      <c r="G1687" s="17" t="str">
        <f>+VLOOKUP(B1687,EstructuraCostos!$B$5:$C$146,2)</f>
        <v>Manejo de Ganados</v>
      </c>
      <c r="H1687" s="58">
        <v>43646</v>
      </c>
      <c r="I1687" s="17">
        <f t="shared" si="114"/>
        <v>26</v>
      </c>
      <c r="J1687" s="45" t="s">
        <v>245</v>
      </c>
      <c r="K1687" s="51">
        <v>1023702269</v>
      </c>
      <c r="L1687" s="52">
        <v>0.5</v>
      </c>
      <c r="M1687" s="186">
        <v>36000</v>
      </c>
      <c r="N1687" s="48">
        <f t="shared" si="115"/>
        <v>18000</v>
      </c>
      <c r="O1687" s="45" t="s">
        <v>125</v>
      </c>
      <c r="P1687" s="45" t="s">
        <v>128</v>
      </c>
    </row>
    <row r="1688" spans="1:18">
      <c r="A1688" s="17">
        <v>1</v>
      </c>
      <c r="B1688" s="135">
        <v>10101</v>
      </c>
      <c r="C1688" s="17">
        <f t="shared" si="113"/>
        <v>1</v>
      </c>
      <c r="D1688" s="14" t="str">
        <f>+VLOOKUP(C1688,EstructuraCostos!$A$5:$B$146,2)</f>
        <v>Levante_y_Ceba</v>
      </c>
      <c r="E1688" s="21">
        <f t="shared" si="116"/>
        <v>10100</v>
      </c>
      <c r="F1688" s="17" t="str">
        <f>+IF(C1688&gt;2,VLOOKUP(C1688,EstructuraCostos!$A$65:$B$170,2),VLOOKUP(E1688,EstructuraCostos!$A$5:$B$60,2))</f>
        <v>Manejo_de_Suelos_y_ Praderas1</v>
      </c>
      <c r="G1688" s="17" t="str">
        <f>+VLOOKUP(B1688,EstructuraCostos!$B$5:$C$146,2)</f>
        <v>Fumigacion Matamalezas</v>
      </c>
      <c r="H1688" s="58">
        <v>43647</v>
      </c>
      <c r="I1688" s="17">
        <f t="shared" si="114"/>
        <v>27</v>
      </c>
      <c r="J1688" s="84" t="s">
        <v>241</v>
      </c>
      <c r="K1688" s="143">
        <v>4736932</v>
      </c>
      <c r="L1688" s="52">
        <v>1</v>
      </c>
      <c r="M1688" s="46">
        <v>34000</v>
      </c>
      <c r="N1688" s="48">
        <f t="shared" si="115"/>
        <v>34000</v>
      </c>
      <c r="O1688" s="45" t="s">
        <v>129</v>
      </c>
      <c r="P1688" s="45" t="s">
        <v>1539</v>
      </c>
      <c r="Q1688" s="1" t="s">
        <v>130</v>
      </c>
      <c r="R1688" s="137" t="s">
        <v>131</v>
      </c>
    </row>
    <row r="1689" spans="1:18">
      <c r="A1689" s="17">
        <v>2</v>
      </c>
      <c r="B1689" s="135">
        <v>10104</v>
      </c>
      <c r="C1689" s="17">
        <f t="shared" si="113"/>
        <v>1</v>
      </c>
      <c r="D1689" s="14" t="str">
        <f>+VLOOKUP(C1689,EstructuraCostos!$A$5:$B$146,2)</f>
        <v>Levante_y_Ceba</v>
      </c>
      <c r="E1689" s="21">
        <f t="shared" si="116"/>
        <v>10100</v>
      </c>
      <c r="F1689" s="17" t="str">
        <f>+IF(C1689&gt;2,VLOOKUP(C1689,EstructuraCostos!$A$65:$B$170,2),VLOOKUP(E1689,EstructuraCostos!$A$5:$B$60,2))</f>
        <v>Manejo_de_Suelos_y_ Praderas1</v>
      </c>
      <c r="G1689" s="17" t="str">
        <f>+VLOOKUP(B1689,EstructuraCostos!$B$5:$C$146,2)</f>
        <v>Fumigacion Herbicida</v>
      </c>
      <c r="H1689" s="58">
        <v>43647</v>
      </c>
      <c r="I1689" s="17">
        <f t="shared" si="114"/>
        <v>27</v>
      </c>
      <c r="J1689" s="84" t="s">
        <v>242</v>
      </c>
      <c r="K1689" s="83">
        <v>4335739</v>
      </c>
      <c r="L1689" s="52">
        <v>1</v>
      </c>
      <c r="M1689" s="46">
        <v>34000</v>
      </c>
      <c r="N1689" s="48">
        <f t="shared" si="115"/>
        <v>34000</v>
      </c>
      <c r="O1689" s="45" t="s">
        <v>194</v>
      </c>
      <c r="Q1689" s="1" t="s">
        <v>132</v>
      </c>
      <c r="R1689" s="137" t="s">
        <v>1541</v>
      </c>
    </row>
    <row r="1690" spans="1:18">
      <c r="A1690" s="17">
        <v>3</v>
      </c>
      <c r="B1690" s="135">
        <v>10501</v>
      </c>
      <c r="C1690" s="17">
        <f t="shared" si="113"/>
        <v>1</v>
      </c>
      <c r="D1690" s="14" t="str">
        <f>+VLOOKUP(C1690,EstructuraCostos!$A$5:$B$146,2)</f>
        <v>Levante_y_Ceba</v>
      </c>
      <c r="E1690" s="21">
        <f t="shared" si="116"/>
        <v>10500</v>
      </c>
      <c r="F1690" s="17" t="str">
        <f>+IF(C1690&gt;2,VLOOKUP(C1690,EstructuraCostos!$A$65:$B$170,2),VLOOKUP(E1690,EstructuraCostos!$A$5:$B$60,2))</f>
        <v>Movimiento_de_Ganado1</v>
      </c>
      <c r="G1690" s="17" t="str">
        <f>+VLOOKUP(B1690,EstructuraCostos!$B$5:$C$146,2)</f>
        <v>Manejo de Ganados</v>
      </c>
      <c r="H1690" s="58">
        <v>43647</v>
      </c>
      <c r="I1690" s="17">
        <f t="shared" si="114"/>
        <v>27</v>
      </c>
      <c r="J1690" s="45" t="s">
        <v>245</v>
      </c>
      <c r="K1690" s="51">
        <v>1023702269</v>
      </c>
      <c r="L1690" s="52">
        <v>1</v>
      </c>
      <c r="M1690" s="46">
        <v>38000</v>
      </c>
      <c r="N1690" s="48">
        <f t="shared" si="115"/>
        <v>38000</v>
      </c>
      <c r="O1690" s="45" t="s">
        <v>126</v>
      </c>
      <c r="P1690" s="45" t="s">
        <v>128</v>
      </c>
    </row>
    <row r="1691" spans="1:18">
      <c r="A1691" s="17">
        <v>4</v>
      </c>
      <c r="B1691" s="135">
        <v>10501</v>
      </c>
      <c r="C1691" s="17">
        <f t="shared" si="113"/>
        <v>1</v>
      </c>
      <c r="D1691" s="14" t="str">
        <f>+VLOOKUP(C1691,EstructuraCostos!$A$5:$B$146,2)</f>
        <v>Levante_y_Ceba</v>
      </c>
      <c r="E1691" s="21">
        <f t="shared" si="116"/>
        <v>10500</v>
      </c>
      <c r="F1691" s="17" t="str">
        <f>+IF(C1691&gt;2,VLOOKUP(C1691,EstructuraCostos!$A$65:$B$170,2),VLOOKUP(E1691,EstructuraCostos!$A$5:$B$60,2))</f>
        <v>Movimiento_de_Ganado1</v>
      </c>
      <c r="G1691" s="17" t="str">
        <f>+VLOOKUP(B1691,EstructuraCostos!$B$5:$C$146,2)</f>
        <v>Manejo de Ganados</v>
      </c>
      <c r="H1691" s="58">
        <v>43647</v>
      </c>
      <c r="I1691" s="17">
        <f t="shared" si="114"/>
        <v>27</v>
      </c>
      <c r="J1691" s="45" t="s">
        <v>417</v>
      </c>
      <c r="K1691" s="143">
        <v>1097720182</v>
      </c>
      <c r="L1691" s="52">
        <v>1</v>
      </c>
      <c r="M1691" s="46">
        <v>38000</v>
      </c>
      <c r="N1691" s="48">
        <f t="shared" si="115"/>
        <v>38000</v>
      </c>
      <c r="O1691" s="45" t="s">
        <v>125</v>
      </c>
      <c r="P1691" s="45" t="s">
        <v>128</v>
      </c>
    </row>
    <row r="1692" spans="1:18">
      <c r="A1692" s="17">
        <v>5</v>
      </c>
      <c r="B1692" s="135">
        <v>50103</v>
      </c>
      <c r="C1692" s="17">
        <f t="shared" si="113"/>
        <v>5</v>
      </c>
      <c r="D1692" s="14" t="str">
        <f>+VLOOKUP(C1692,EstructuraCostos!$A$5:$B$146,2)</f>
        <v>Generales</v>
      </c>
      <c r="E1692" s="21">
        <f t="shared" si="116"/>
        <v>50103</v>
      </c>
      <c r="F1692" s="17" t="str">
        <f>+IF(C1692&gt;2,VLOOKUP(C1692,EstructuraCostos!$A$65:$B$170,2),VLOOKUP(E1692,EstructuraCostos!$A$5:$B$60,2))</f>
        <v>Generales</v>
      </c>
      <c r="G1692" s="17" t="str">
        <f>+VLOOKUP(B1692,EstructuraCostos!$B$5:$C$146,2)</f>
        <v xml:space="preserve">Mantenimiento Cercos </v>
      </c>
      <c r="H1692" s="58">
        <v>43647</v>
      </c>
      <c r="I1692" s="17">
        <f t="shared" si="114"/>
        <v>27</v>
      </c>
      <c r="J1692" s="45" t="s">
        <v>791</v>
      </c>
      <c r="K1692" s="143">
        <v>78730185</v>
      </c>
      <c r="L1692" s="52">
        <v>1</v>
      </c>
      <c r="M1692" s="46">
        <v>34000</v>
      </c>
      <c r="N1692" s="48">
        <f t="shared" si="115"/>
        <v>34000</v>
      </c>
      <c r="O1692" s="45" t="s">
        <v>138</v>
      </c>
      <c r="P1692" s="45" t="s">
        <v>854</v>
      </c>
    </row>
    <row r="1693" spans="1:18">
      <c r="A1693" s="17">
        <v>6</v>
      </c>
      <c r="B1693" s="135">
        <v>10104</v>
      </c>
      <c r="C1693" s="17">
        <f t="shared" si="113"/>
        <v>1</v>
      </c>
      <c r="D1693" s="14" t="str">
        <f>+VLOOKUP(C1693,EstructuraCostos!$A$5:$B$146,2)</f>
        <v>Levante_y_Ceba</v>
      </c>
      <c r="E1693" s="21">
        <f t="shared" si="116"/>
        <v>10100</v>
      </c>
      <c r="F1693" s="17" t="str">
        <f>+IF(C1693&gt;2,VLOOKUP(C1693,EstructuraCostos!$A$65:$B$170,2),VLOOKUP(E1693,EstructuraCostos!$A$5:$B$60,2))</f>
        <v>Manejo_de_Suelos_y_ Praderas1</v>
      </c>
      <c r="G1693" s="17" t="str">
        <f>+VLOOKUP(B1693,EstructuraCostos!$B$5:$C$146,2)</f>
        <v>Fumigacion Herbicida</v>
      </c>
      <c r="H1693" s="58">
        <v>43647</v>
      </c>
      <c r="I1693" s="17">
        <f t="shared" si="114"/>
        <v>27</v>
      </c>
      <c r="J1693" s="45" t="s">
        <v>1439</v>
      </c>
      <c r="K1693" s="51">
        <v>1097729590</v>
      </c>
      <c r="L1693" s="52">
        <v>1</v>
      </c>
      <c r="M1693" s="186">
        <v>34000</v>
      </c>
      <c r="N1693" s="48">
        <f t="shared" si="115"/>
        <v>34000</v>
      </c>
      <c r="O1693" s="45" t="s">
        <v>194</v>
      </c>
      <c r="Q1693" s="1" t="s">
        <v>132</v>
      </c>
      <c r="R1693" s="137" t="s">
        <v>1541</v>
      </c>
    </row>
    <row r="1694" spans="1:18">
      <c r="A1694" s="17">
        <v>7</v>
      </c>
      <c r="B1694" s="135">
        <v>10502</v>
      </c>
      <c r="C1694" s="17">
        <f t="shared" si="113"/>
        <v>1</v>
      </c>
      <c r="D1694" s="14" t="str">
        <f>+VLOOKUP(C1694,EstructuraCostos!$A$5:$B$146,2)</f>
        <v>Levante_y_Ceba</v>
      </c>
      <c r="E1694" s="21">
        <f t="shared" si="116"/>
        <v>10500</v>
      </c>
      <c r="F1694" s="17" t="str">
        <f>+IF(C1694&gt;2,VLOOKUP(C1694,EstructuraCostos!$A$65:$B$170,2),VLOOKUP(E1694,EstructuraCostos!$A$5:$B$60,2))</f>
        <v>Movimiento_de_Ganado1</v>
      </c>
      <c r="G1694" s="17" t="str">
        <f>+VLOOKUP(B1694,EstructuraCostos!$B$5:$C$146,2)</f>
        <v>Repartida pollinaza</v>
      </c>
      <c r="H1694" s="58">
        <v>43647</v>
      </c>
      <c r="I1694" s="17">
        <f t="shared" si="114"/>
        <v>27</v>
      </c>
      <c r="J1694" s="1" t="s">
        <v>1469</v>
      </c>
      <c r="K1694" s="85">
        <v>1054990950</v>
      </c>
      <c r="L1694" s="52">
        <v>1</v>
      </c>
      <c r="M1694" s="186">
        <v>36000</v>
      </c>
      <c r="N1694" s="48">
        <f t="shared" si="115"/>
        <v>36000</v>
      </c>
      <c r="O1694" s="45" t="s">
        <v>688</v>
      </c>
      <c r="P1694" s="45" t="s">
        <v>14</v>
      </c>
    </row>
    <row r="1695" spans="1:18">
      <c r="A1695" s="17">
        <v>8</v>
      </c>
      <c r="C1695" s="17"/>
      <c r="F1695" s="17"/>
      <c r="G1695" s="17" t="e">
        <f>+VLOOKUP(B1695,EstructuraCostos!$B$5:$C$146,2)</f>
        <v>#N/A</v>
      </c>
      <c r="H1695" s="58">
        <v>43647</v>
      </c>
      <c r="I1695" s="17">
        <f>+WEEKNUM(H1695,2)</f>
        <v>27</v>
      </c>
      <c r="J1695" s="1" t="s">
        <v>289</v>
      </c>
      <c r="K1695" s="85"/>
      <c r="L1695" s="52">
        <v>3</v>
      </c>
      <c r="M1695" s="186" t="s">
        <v>124</v>
      </c>
      <c r="N1695" s="48"/>
      <c r="P1695" s="45" t="s">
        <v>227</v>
      </c>
    </row>
    <row r="1696" spans="1:18">
      <c r="A1696" s="17">
        <v>9</v>
      </c>
      <c r="C1696" s="17"/>
      <c r="F1696" s="17"/>
      <c r="G1696" s="17" t="e">
        <f>+VLOOKUP(B1696,EstructuraCostos!$B$5:$C$146,2)</f>
        <v>#N/A</v>
      </c>
      <c r="H1696" s="58">
        <v>43647</v>
      </c>
      <c r="I1696" s="17">
        <f t="shared" si="114"/>
        <v>27</v>
      </c>
      <c r="J1696" s="1" t="s">
        <v>287</v>
      </c>
      <c r="K1696" s="85"/>
      <c r="L1696" s="52">
        <v>16</v>
      </c>
      <c r="M1696" s="186" t="s">
        <v>386</v>
      </c>
      <c r="N1696" s="48"/>
      <c r="O1696" s="45" t="s">
        <v>661</v>
      </c>
    </row>
    <row r="1697" spans="1:21">
      <c r="A1697" s="17">
        <v>10</v>
      </c>
      <c r="C1697" s="17">
        <f t="shared" si="113"/>
        <v>0</v>
      </c>
      <c r="D1697" s="14" t="e">
        <f>+VLOOKUP(C1697,EstructuraCostos!$A$5:$B$146,2)</f>
        <v>#N/A</v>
      </c>
      <c r="E1697" s="21">
        <f t="shared" si="116"/>
        <v>0</v>
      </c>
      <c r="F1697" s="17" t="e">
        <f>+IF(C1697&gt;2,VLOOKUP(C1697,EstructuraCostos!$A$65:$B$170,2),VLOOKUP(E1697,EstructuraCostos!$A$5:$B$60,2))</f>
        <v>#N/A</v>
      </c>
      <c r="G1697" s="17" t="e">
        <f>+VLOOKUP(B1697,EstructuraCostos!$B$5:$C$146,2)</f>
        <v>#N/A</v>
      </c>
      <c r="H1697" s="58">
        <v>43647</v>
      </c>
      <c r="I1697" s="17">
        <f t="shared" si="114"/>
        <v>27</v>
      </c>
      <c r="J1697" s="45" t="s">
        <v>260</v>
      </c>
      <c r="M1697" s="186" t="s">
        <v>261</v>
      </c>
      <c r="N1697" s="48"/>
      <c r="O1697" s="45" t="s">
        <v>129</v>
      </c>
      <c r="P1697" s="45" t="s">
        <v>1539</v>
      </c>
      <c r="Q1697" s="1" t="s">
        <v>130</v>
      </c>
      <c r="R1697" s="137" t="s">
        <v>131</v>
      </c>
    </row>
    <row r="1698" spans="1:21">
      <c r="A1698" s="17">
        <v>11</v>
      </c>
      <c r="C1698" s="17">
        <f t="shared" si="113"/>
        <v>0</v>
      </c>
      <c r="D1698" s="14" t="e">
        <f>+VLOOKUP(C1698,EstructuraCostos!$A$5:$B$146,2)</f>
        <v>#N/A</v>
      </c>
      <c r="E1698" s="21">
        <f t="shared" si="116"/>
        <v>0</v>
      </c>
      <c r="F1698" s="17" t="e">
        <f>+IF(C1698&gt;2,VLOOKUP(C1698,EstructuraCostos!$A$65:$B$170,2),VLOOKUP(E1698,EstructuraCostos!$A$5:$B$60,2))</f>
        <v>#N/A</v>
      </c>
      <c r="G1698" s="17" t="e">
        <f>+VLOOKUP(B1698,EstructuraCostos!$B$5:$C$146,2)</f>
        <v>#N/A</v>
      </c>
      <c r="H1698" s="58">
        <v>43647</v>
      </c>
      <c r="I1698" s="17">
        <f t="shared" si="114"/>
        <v>27</v>
      </c>
      <c r="J1698" s="45" t="s">
        <v>260</v>
      </c>
      <c r="M1698" s="186" t="s">
        <v>261</v>
      </c>
      <c r="N1698" s="48"/>
      <c r="O1698" s="45" t="s">
        <v>194</v>
      </c>
      <c r="Q1698" s="1" t="s">
        <v>132</v>
      </c>
      <c r="R1698" s="137" t="s">
        <v>1541</v>
      </c>
    </row>
    <row r="1699" spans="1:21">
      <c r="A1699" s="17">
        <v>12</v>
      </c>
      <c r="B1699" s="135">
        <v>10101</v>
      </c>
      <c r="C1699" s="17">
        <f t="shared" si="113"/>
        <v>1</v>
      </c>
      <c r="D1699" s="14" t="str">
        <f>+VLOOKUP(C1699,EstructuraCostos!$A$5:$B$146,2)</f>
        <v>Levante_y_Ceba</v>
      </c>
      <c r="E1699" s="21">
        <f t="shared" si="116"/>
        <v>10100</v>
      </c>
      <c r="F1699" s="17" t="str">
        <f>+IF(C1699&gt;2,VLOOKUP(C1699,EstructuraCostos!$A$65:$B$170,2),VLOOKUP(E1699,EstructuraCostos!$A$5:$B$60,2))</f>
        <v>Manejo_de_Suelos_y_ Praderas1</v>
      </c>
      <c r="G1699" s="17" t="str">
        <f>+VLOOKUP(B1699,EstructuraCostos!$B$5:$C$146,2)</f>
        <v>Fumigacion Matamalezas</v>
      </c>
      <c r="H1699" s="58">
        <v>43648</v>
      </c>
      <c r="I1699" s="17">
        <f t="shared" si="114"/>
        <v>27</v>
      </c>
      <c r="J1699" s="84" t="s">
        <v>241</v>
      </c>
      <c r="K1699" s="143">
        <v>4736932</v>
      </c>
      <c r="L1699" s="52">
        <v>1</v>
      </c>
      <c r="M1699" s="46">
        <v>34000</v>
      </c>
      <c r="N1699" s="48">
        <f t="shared" si="115"/>
        <v>34000</v>
      </c>
      <c r="O1699" s="45" t="s">
        <v>129</v>
      </c>
      <c r="P1699" s="45" t="s">
        <v>654</v>
      </c>
      <c r="Q1699" s="1" t="s">
        <v>130</v>
      </c>
      <c r="R1699" s="137" t="s">
        <v>131</v>
      </c>
    </row>
    <row r="1700" spans="1:21">
      <c r="A1700" s="17">
        <v>13</v>
      </c>
      <c r="B1700" s="135">
        <v>10104</v>
      </c>
      <c r="C1700" s="17">
        <f t="shared" si="113"/>
        <v>1</v>
      </c>
      <c r="D1700" s="14" t="str">
        <f>+VLOOKUP(C1700,EstructuraCostos!$A$5:$B$146,2)</f>
        <v>Levante_y_Ceba</v>
      </c>
      <c r="E1700" s="21">
        <f t="shared" si="116"/>
        <v>10100</v>
      </c>
      <c r="F1700" s="17" t="str">
        <f>+IF(C1700&gt;2,VLOOKUP(C1700,EstructuraCostos!$A$65:$B$170,2),VLOOKUP(E1700,EstructuraCostos!$A$5:$B$60,2))</f>
        <v>Manejo_de_Suelos_y_ Praderas1</v>
      </c>
      <c r="G1700" s="17" t="str">
        <f>+VLOOKUP(B1700,EstructuraCostos!$B$5:$C$146,2)</f>
        <v>Fumigacion Herbicida</v>
      </c>
      <c r="H1700" s="58">
        <v>43648</v>
      </c>
      <c r="I1700" s="17">
        <f t="shared" si="114"/>
        <v>27</v>
      </c>
      <c r="J1700" s="84" t="s">
        <v>242</v>
      </c>
      <c r="K1700" s="83">
        <v>4335739</v>
      </c>
      <c r="L1700" s="52">
        <v>1</v>
      </c>
      <c r="M1700" s="46">
        <v>34000</v>
      </c>
      <c r="N1700" s="48">
        <f t="shared" si="115"/>
        <v>34000</v>
      </c>
      <c r="O1700" s="45" t="s">
        <v>194</v>
      </c>
      <c r="Q1700" s="1" t="s">
        <v>132</v>
      </c>
      <c r="R1700" s="137" t="s">
        <v>1541</v>
      </c>
    </row>
    <row r="1701" spans="1:21">
      <c r="A1701" s="17">
        <v>14</v>
      </c>
      <c r="B1701" s="135">
        <v>10501</v>
      </c>
      <c r="C1701" s="17">
        <f t="shared" si="113"/>
        <v>1</v>
      </c>
      <c r="D1701" s="14" t="str">
        <f>+VLOOKUP(C1701,EstructuraCostos!$A$5:$B$146,2)</f>
        <v>Levante_y_Ceba</v>
      </c>
      <c r="E1701" s="21">
        <f t="shared" si="116"/>
        <v>10500</v>
      </c>
      <c r="F1701" s="17" t="str">
        <f>+IF(C1701&gt;2,VLOOKUP(C1701,EstructuraCostos!$A$65:$B$170,2),VLOOKUP(E1701,EstructuraCostos!$A$5:$B$60,2))</f>
        <v>Movimiento_de_Ganado1</v>
      </c>
      <c r="G1701" s="17" t="str">
        <f>+VLOOKUP(B1701,EstructuraCostos!$B$5:$C$146,2)</f>
        <v>Manejo de Ganados</v>
      </c>
      <c r="H1701" s="58">
        <v>43648</v>
      </c>
      <c r="I1701" s="17">
        <f t="shared" si="114"/>
        <v>27</v>
      </c>
      <c r="J1701" s="45" t="s">
        <v>245</v>
      </c>
      <c r="K1701" s="51">
        <v>1023702269</v>
      </c>
      <c r="L1701" s="52">
        <v>1</v>
      </c>
      <c r="M1701" s="46">
        <v>38000</v>
      </c>
      <c r="N1701" s="48">
        <f t="shared" si="115"/>
        <v>38000</v>
      </c>
      <c r="O1701" s="45" t="s">
        <v>126</v>
      </c>
      <c r="P1701" s="45" t="s">
        <v>128</v>
      </c>
    </row>
    <row r="1702" spans="1:21">
      <c r="A1702" s="17">
        <v>15</v>
      </c>
      <c r="B1702" s="135">
        <v>10501</v>
      </c>
      <c r="C1702" s="17">
        <f t="shared" si="113"/>
        <v>1</v>
      </c>
      <c r="D1702" s="14" t="str">
        <f>+VLOOKUP(C1702,EstructuraCostos!$A$5:$B$146,2)</f>
        <v>Levante_y_Ceba</v>
      </c>
      <c r="E1702" s="21">
        <f t="shared" si="116"/>
        <v>10500</v>
      </c>
      <c r="F1702" s="17" t="str">
        <f>+IF(C1702&gt;2,VLOOKUP(C1702,EstructuraCostos!$A$65:$B$170,2),VLOOKUP(E1702,EstructuraCostos!$A$5:$B$60,2))</f>
        <v>Movimiento_de_Ganado1</v>
      </c>
      <c r="G1702" s="17" t="str">
        <f>+VLOOKUP(B1702,EstructuraCostos!$B$5:$C$146,2)</f>
        <v>Manejo de Ganados</v>
      </c>
      <c r="H1702" s="58">
        <v>43648</v>
      </c>
      <c r="I1702" s="17">
        <f t="shared" si="114"/>
        <v>27</v>
      </c>
      <c r="J1702" s="45" t="s">
        <v>417</v>
      </c>
      <c r="K1702" s="143">
        <v>1097720182</v>
      </c>
      <c r="L1702" s="52">
        <v>1</v>
      </c>
      <c r="M1702" s="46">
        <v>38000</v>
      </c>
      <c r="N1702" s="48">
        <f t="shared" si="115"/>
        <v>38000</v>
      </c>
      <c r="O1702" s="45" t="s">
        <v>125</v>
      </c>
      <c r="P1702" s="45" t="s">
        <v>128</v>
      </c>
    </row>
    <row r="1703" spans="1:21">
      <c r="A1703" s="17">
        <v>16</v>
      </c>
      <c r="B1703" s="135">
        <v>50103</v>
      </c>
      <c r="C1703" s="17">
        <f t="shared" si="113"/>
        <v>5</v>
      </c>
      <c r="D1703" s="14" t="str">
        <f>+VLOOKUP(C1703,EstructuraCostos!$A$5:$B$146,2)</f>
        <v>Generales</v>
      </c>
      <c r="E1703" s="21">
        <f t="shared" si="116"/>
        <v>50103</v>
      </c>
      <c r="F1703" s="17" t="str">
        <f>+IF(C1703&gt;2,VLOOKUP(C1703,EstructuraCostos!$A$65:$B$170,2),VLOOKUP(E1703,EstructuraCostos!$A$5:$B$60,2))</f>
        <v>Generales</v>
      </c>
      <c r="G1703" s="17" t="str">
        <f>+VLOOKUP(B1703,EstructuraCostos!$B$5:$C$146,2)</f>
        <v xml:space="preserve">Mantenimiento Cercos </v>
      </c>
      <c r="H1703" s="58">
        <v>43648</v>
      </c>
      <c r="I1703" s="17">
        <f t="shared" si="114"/>
        <v>27</v>
      </c>
      <c r="J1703" s="45" t="s">
        <v>791</v>
      </c>
      <c r="K1703" s="143">
        <v>78730185</v>
      </c>
      <c r="L1703" s="52">
        <v>1</v>
      </c>
      <c r="M1703" s="46">
        <v>34000</v>
      </c>
      <c r="N1703" s="48">
        <f t="shared" si="115"/>
        <v>34000</v>
      </c>
      <c r="O1703" s="45" t="s">
        <v>138</v>
      </c>
      <c r="P1703" s="45" t="s">
        <v>484</v>
      </c>
    </row>
    <row r="1704" spans="1:21">
      <c r="A1704" s="17">
        <v>17</v>
      </c>
      <c r="B1704" s="135">
        <v>10104</v>
      </c>
      <c r="C1704" s="17">
        <f t="shared" si="113"/>
        <v>1</v>
      </c>
      <c r="D1704" s="14" t="str">
        <f>+VLOOKUP(C1704,EstructuraCostos!$A$5:$B$146,2)</f>
        <v>Levante_y_Ceba</v>
      </c>
      <c r="E1704" s="21">
        <f t="shared" si="116"/>
        <v>10100</v>
      </c>
      <c r="F1704" s="17" t="str">
        <f>+IF(C1704&gt;2,VLOOKUP(C1704,EstructuraCostos!$A$65:$B$170,2),VLOOKUP(E1704,EstructuraCostos!$A$5:$B$60,2))</f>
        <v>Manejo_de_Suelos_y_ Praderas1</v>
      </c>
      <c r="G1704" s="17" t="str">
        <f>+VLOOKUP(B1704,EstructuraCostos!$B$5:$C$146,2)</f>
        <v>Fumigacion Herbicida</v>
      </c>
      <c r="H1704" s="58">
        <v>43648</v>
      </c>
      <c r="I1704" s="17">
        <f t="shared" si="114"/>
        <v>27</v>
      </c>
      <c r="J1704" s="45" t="s">
        <v>1439</v>
      </c>
      <c r="K1704" s="51">
        <v>1097729590</v>
      </c>
      <c r="L1704" s="52">
        <v>1</v>
      </c>
      <c r="M1704" s="186">
        <v>34000</v>
      </c>
      <c r="N1704" s="48">
        <f t="shared" si="115"/>
        <v>34000</v>
      </c>
      <c r="O1704" s="45" t="s">
        <v>194</v>
      </c>
      <c r="Q1704" s="1" t="s">
        <v>132</v>
      </c>
      <c r="R1704" s="137" t="s">
        <v>1541</v>
      </c>
    </row>
    <row r="1705" spans="1:21">
      <c r="A1705" s="17">
        <v>18</v>
      </c>
      <c r="B1705" s="135">
        <v>10502</v>
      </c>
      <c r="C1705" s="17">
        <f t="shared" si="113"/>
        <v>1</v>
      </c>
      <c r="D1705" s="14" t="str">
        <f>+VLOOKUP(C1705,EstructuraCostos!$A$5:$B$146,2)</f>
        <v>Levante_y_Ceba</v>
      </c>
      <c r="E1705" s="21">
        <f t="shared" si="116"/>
        <v>10500</v>
      </c>
      <c r="F1705" s="17" t="str">
        <f>+IF(C1705&gt;2,VLOOKUP(C1705,EstructuraCostos!$A$65:$B$170,2),VLOOKUP(E1705,EstructuraCostos!$A$5:$B$60,2))</f>
        <v>Movimiento_de_Ganado1</v>
      </c>
      <c r="G1705" s="17" t="str">
        <f>+VLOOKUP(B1705,EstructuraCostos!$B$5:$C$146,2)</f>
        <v>Repartida pollinaza</v>
      </c>
      <c r="H1705" s="58">
        <v>43648</v>
      </c>
      <c r="I1705" s="17">
        <f t="shared" si="114"/>
        <v>27</v>
      </c>
      <c r="J1705" s="1" t="s">
        <v>1469</v>
      </c>
      <c r="K1705" s="85">
        <v>1054990950</v>
      </c>
      <c r="L1705" s="52">
        <v>1</v>
      </c>
      <c r="M1705" s="186">
        <v>36000</v>
      </c>
      <c r="N1705" s="48">
        <f t="shared" si="115"/>
        <v>36000</v>
      </c>
      <c r="O1705" s="45" t="s">
        <v>688</v>
      </c>
      <c r="P1705" s="45" t="s">
        <v>14</v>
      </c>
    </row>
    <row r="1706" spans="1:21">
      <c r="A1706" s="17">
        <v>19</v>
      </c>
      <c r="C1706" s="17">
        <f t="shared" si="113"/>
        <v>0</v>
      </c>
      <c r="D1706" s="14" t="e">
        <f>+VLOOKUP(C1706,EstructuraCostos!$A$5:$B$146,2)</f>
        <v>#N/A</v>
      </c>
      <c r="E1706" s="21">
        <f t="shared" si="116"/>
        <v>0</v>
      </c>
      <c r="F1706" s="17" t="e">
        <f>+IF(C1706&gt;2,VLOOKUP(C1706,EstructuraCostos!$A$65:$B$170,2),VLOOKUP(E1706,EstructuraCostos!$A$5:$B$60,2))</f>
        <v>#N/A</v>
      </c>
      <c r="G1706" s="17" t="e">
        <f>+VLOOKUP(B1706,EstructuraCostos!$B$5:$C$146,2)</f>
        <v>#N/A</v>
      </c>
      <c r="H1706" s="58">
        <v>43648</v>
      </c>
      <c r="I1706" s="17">
        <f t="shared" si="114"/>
        <v>27</v>
      </c>
      <c r="J1706" s="1" t="s">
        <v>289</v>
      </c>
      <c r="K1706" s="85"/>
      <c r="M1706" s="186" t="s">
        <v>124</v>
      </c>
      <c r="N1706" s="48"/>
      <c r="P1706" s="45" t="s">
        <v>436</v>
      </c>
    </row>
    <row r="1707" spans="1:21">
      <c r="A1707" s="17">
        <v>20</v>
      </c>
      <c r="C1707" s="17"/>
      <c r="F1707" s="17"/>
      <c r="G1707" s="17" t="e">
        <f>+VLOOKUP(B1707,EstructuraCostos!$B$5:$C$146,2)</f>
        <v>#N/A</v>
      </c>
      <c r="H1707" s="58">
        <v>43648</v>
      </c>
      <c r="I1707" s="17">
        <f>+WEEKNUM(H1707,2)</f>
        <v>27</v>
      </c>
      <c r="J1707" s="1" t="s">
        <v>287</v>
      </c>
      <c r="K1707" s="85"/>
      <c r="L1707" s="52">
        <v>500</v>
      </c>
      <c r="M1707" s="186">
        <v>450</v>
      </c>
      <c r="N1707" s="48">
        <f t="shared" si="115"/>
        <v>225000</v>
      </c>
      <c r="O1707" s="45" t="s">
        <v>1396</v>
      </c>
      <c r="P1707" s="45" t="s">
        <v>1474</v>
      </c>
    </row>
    <row r="1708" spans="1:21">
      <c r="A1708" s="17">
        <v>21</v>
      </c>
      <c r="C1708" s="17">
        <f t="shared" si="113"/>
        <v>0</v>
      </c>
      <c r="D1708" s="14" t="e">
        <f>+VLOOKUP(C1708,EstructuraCostos!$A$5:$B$146,2)</f>
        <v>#N/A</v>
      </c>
      <c r="E1708" s="21">
        <f t="shared" si="116"/>
        <v>0</v>
      </c>
      <c r="F1708" s="17" t="e">
        <f>+IF(C1708&gt;2,VLOOKUP(C1708,EstructuraCostos!$A$65:$B$170,2),VLOOKUP(E1708,EstructuraCostos!$A$5:$B$60,2))</f>
        <v>#N/A</v>
      </c>
      <c r="G1708" s="17" t="e">
        <f>+VLOOKUP(B1708,EstructuraCostos!$B$5:$C$146,2)</f>
        <v>#N/A</v>
      </c>
      <c r="H1708" s="58">
        <v>43648</v>
      </c>
      <c r="I1708" s="17">
        <f t="shared" si="114"/>
        <v>27</v>
      </c>
      <c r="J1708" s="45" t="s">
        <v>260</v>
      </c>
      <c r="M1708" s="186" t="s">
        <v>261</v>
      </c>
      <c r="N1708" s="48"/>
      <c r="O1708" s="45" t="s">
        <v>129</v>
      </c>
      <c r="P1708" s="45" t="s">
        <v>654</v>
      </c>
      <c r="Q1708" s="1" t="s">
        <v>130</v>
      </c>
      <c r="R1708" s="137" t="s">
        <v>131</v>
      </c>
    </row>
    <row r="1709" spans="1:21">
      <c r="A1709" s="17">
        <v>22</v>
      </c>
      <c r="C1709" s="17">
        <f t="shared" si="113"/>
        <v>0</v>
      </c>
      <c r="D1709" s="14" t="e">
        <f>+VLOOKUP(C1709,EstructuraCostos!$A$5:$B$146,2)</f>
        <v>#N/A</v>
      </c>
      <c r="E1709" s="21">
        <f t="shared" si="116"/>
        <v>0</v>
      </c>
      <c r="F1709" s="17" t="e">
        <f>+IF(C1709&gt;2,VLOOKUP(C1709,EstructuraCostos!$A$65:$B$170,2),VLOOKUP(E1709,EstructuraCostos!$A$5:$B$60,2))</f>
        <v>#N/A</v>
      </c>
      <c r="G1709" s="17" t="e">
        <f>+VLOOKUP(B1709,EstructuraCostos!$B$5:$C$146,2)</f>
        <v>#N/A</v>
      </c>
      <c r="H1709" s="58">
        <v>43648</v>
      </c>
      <c r="I1709" s="17">
        <f t="shared" si="114"/>
        <v>27</v>
      </c>
      <c r="J1709" s="45" t="s">
        <v>260</v>
      </c>
      <c r="M1709" s="186" t="s">
        <v>261</v>
      </c>
      <c r="N1709" s="48"/>
      <c r="O1709" s="45" t="s">
        <v>194</v>
      </c>
      <c r="Q1709" s="1" t="s">
        <v>132</v>
      </c>
      <c r="R1709" s="137" t="s">
        <v>1541</v>
      </c>
    </row>
    <row r="1710" spans="1:21">
      <c r="A1710" s="17">
        <v>23</v>
      </c>
      <c r="B1710" s="135">
        <v>10101</v>
      </c>
      <c r="C1710" s="17">
        <f t="shared" si="113"/>
        <v>1</v>
      </c>
      <c r="D1710" s="14" t="str">
        <f>+VLOOKUP(C1710,EstructuraCostos!$A$5:$B$146,2)</f>
        <v>Levante_y_Ceba</v>
      </c>
      <c r="E1710" s="21">
        <f t="shared" si="116"/>
        <v>10100</v>
      </c>
      <c r="F1710" s="17" t="str">
        <f>+IF(C1710&gt;2,VLOOKUP(C1710,EstructuraCostos!$A$65:$B$170,2),VLOOKUP(E1710,EstructuraCostos!$A$5:$B$60,2))</f>
        <v>Manejo_de_Suelos_y_ Praderas1</v>
      </c>
      <c r="G1710" s="17" t="str">
        <f>+VLOOKUP(B1710,EstructuraCostos!$B$5:$C$146,2)</f>
        <v>Fumigacion Matamalezas</v>
      </c>
      <c r="H1710" s="58">
        <v>43649</v>
      </c>
      <c r="I1710" s="17">
        <f t="shared" si="114"/>
        <v>27</v>
      </c>
      <c r="J1710" s="84" t="s">
        <v>241</v>
      </c>
      <c r="K1710" s="143">
        <v>4736932</v>
      </c>
      <c r="L1710" s="52">
        <v>1</v>
      </c>
      <c r="M1710" s="46">
        <v>34000</v>
      </c>
      <c r="N1710" s="48">
        <f t="shared" si="115"/>
        <v>34000</v>
      </c>
      <c r="O1710" s="45" t="s">
        <v>129</v>
      </c>
      <c r="P1710" s="45" t="s">
        <v>484</v>
      </c>
      <c r="Q1710" s="1" t="s">
        <v>130</v>
      </c>
      <c r="R1710" s="137" t="s">
        <v>131</v>
      </c>
      <c r="U1710" s="142" t="s">
        <v>1548</v>
      </c>
    </row>
    <row r="1711" spans="1:21">
      <c r="A1711" s="17">
        <v>24</v>
      </c>
      <c r="B1711" s="135">
        <v>10104</v>
      </c>
      <c r="C1711" s="17">
        <f t="shared" si="113"/>
        <v>1</v>
      </c>
      <c r="D1711" s="14" t="str">
        <f>+VLOOKUP(C1711,EstructuraCostos!$A$5:$B$146,2)</f>
        <v>Levante_y_Ceba</v>
      </c>
      <c r="E1711" s="21">
        <f t="shared" si="116"/>
        <v>10100</v>
      </c>
      <c r="F1711" s="17" t="str">
        <f>+IF(C1711&gt;2,VLOOKUP(C1711,EstructuraCostos!$A$65:$B$170,2),VLOOKUP(E1711,EstructuraCostos!$A$5:$B$60,2))</f>
        <v>Manejo_de_Suelos_y_ Praderas1</v>
      </c>
      <c r="G1711" s="17" t="str">
        <f>+VLOOKUP(B1711,EstructuraCostos!$B$5:$C$146,2)</f>
        <v>Fumigacion Herbicida</v>
      </c>
      <c r="H1711" s="58">
        <v>43649</v>
      </c>
      <c r="I1711" s="17">
        <f t="shared" si="114"/>
        <v>27</v>
      </c>
      <c r="J1711" s="84" t="s">
        <v>242</v>
      </c>
      <c r="K1711" s="83">
        <v>4335739</v>
      </c>
      <c r="L1711" s="52">
        <v>1</v>
      </c>
      <c r="M1711" s="46">
        <v>34000</v>
      </c>
      <c r="N1711" s="48">
        <f t="shared" si="115"/>
        <v>34000</v>
      </c>
      <c r="O1711" s="45" t="s">
        <v>194</v>
      </c>
      <c r="P1711" s="45" t="s">
        <v>444</v>
      </c>
      <c r="Q1711" s="1" t="s">
        <v>132</v>
      </c>
      <c r="R1711" s="137" t="s">
        <v>1541</v>
      </c>
      <c r="U1711" s="142" t="s">
        <v>1549</v>
      </c>
    </row>
    <row r="1712" spans="1:21">
      <c r="A1712" s="17">
        <v>25</v>
      </c>
      <c r="B1712" s="135">
        <v>10501</v>
      </c>
      <c r="C1712" s="17">
        <f t="shared" si="113"/>
        <v>1</v>
      </c>
      <c r="D1712" s="14" t="str">
        <f>+VLOOKUP(C1712,EstructuraCostos!$A$5:$B$146,2)</f>
        <v>Levante_y_Ceba</v>
      </c>
      <c r="E1712" s="21">
        <f t="shared" si="116"/>
        <v>10500</v>
      </c>
      <c r="F1712" s="17" t="str">
        <f>+IF(C1712&gt;2,VLOOKUP(C1712,EstructuraCostos!$A$65:$B$170,2),VLOOKUP(E1712,EstructuraCostos!$A$5:$B$60,2))</f>
        <v>Movimiento_de_Ganado1</v>
      </c>
      <c r="G1712" s="17" t="str">
        <f>+VLOOKUP(B1712,EstructuraCostos!$B$5:$C$146,2)</f>
        <v>Manejo de Ganados</v>
      </c>
      <c r="H1712" s="58">
        <v>43649</v>
      </c>
      <c r="I1712" s="17">
        <f t="shared" si="114"/>
        <v>27</v>
      </c>
      <c r="J1712" s="45" t="s">
        <v>245</v>
      </c>
      <c r="K1712" s="51">
        <v>1023702269</v>
      </c>
      <c r="L1712" s="52">
        <v>1</v>
      </c>
      <c r="M1712" s="46">
        <v>38000</v>
      </c>
      <c r="N1712" s="48">
        <f t="shared" si="115"/>
        <v>38000</v>
      </c>
      <c r="O1712" s="45" t="s">
        <v>126</v>
      </c>
      <c r="P1712" s="45" t="s">
        <v>128</v>
      </c>
      <c r="U1712" s="142" t="s">
        <v>128</v>
      </c>
    </row>
    <row r="1713" spans="1:21">
      <c r="A1713" s="17">
        <v>26</v>
      </c>
      <c r="B1713" s="135">
        <v>50103</v>
      </c>
      <c r="C1713" s="17">
        <f t="shared" si="113"/>
        <v>5</v>
      </c>
      <c r="D1713" s="14" t="str">
        <f>+VLOOKUP(C1713,EstructuraCostos!$A$5:$B$146,2)</f>
        <v>Generales</v>
      </c>
      <c r="E1713" s="21">
        <f t="shared" si="116"/>
        <v>50103</v>
      </c>
      <c r="F1713" s="17" t="str">
        <f>+IF(C1713&gt;2,VLOOKUP(C1713,EstructuraCostos!$A$65:$B$170,2),VLOOKUP(E1713,EstructuraCostos!$A$5:$B$60,2))</f>
        <v>Generales</v>
      </c>
      <c r="G1713" s="17" t="str">
        <f>+VLOOKUP(B1713,EstructuraCostos!$B$5:$C$146,2)</f>
        <v xml:space="preserve">Mantenimiento Cercos </v>
      </c>
      <c r="H1713" s="58">
        <v>43649</v>
      </c>
      <c r="I1713" s="17">
        <f t="shared" si="114"/>
        <v>27</v>
      </c>
      <c r="J1713" s="45" t="s">
        <v>417</v>
      </c>
      <c r="K1713" s="143">
        <v>1097720182</v>
      </c>
      <c r="L1713" s="52">
        <v>1</v>
      </c>
      <c r="M1713" s="46">
        <v>38000</v>
      </c>
      <c r="N1713" s="48">
        <f t="shared" si="115"/>
        <v>38000</v>
      </c>
      <c r="O1713" s="45" t="s">
        <v>138</v>
      </c>
      <c r="P1713" s="45" t="s">
        <v>484</v>
      </c>
      <c r="U1713" s="142"/>
    </row>
    <row r="1714" spans="1:21">
      <c r="A1714" s="17">
        <v>27</v>
      </c>
      <c r="B1714" s="135">
        <v>50103</v>
      </c>
      <c r="C1714" s="17">
        <f t="shared" si="113"/>
        <v>5</v>
      </c>
      <c r="D1714" s="14" t="str">
        <f>+VLOOKUP(C1714,EstructuraCostos!$A$5:$B$146,2)</f>
        <v>Generales</v>
      </c>
      <c r="E1714" s="21">
        <f t="shared" si="116"/>
        <v>50103</v>
      </c>
      <c r="F1714" s="17" t="str">
        <f>+IF(C1714&gt;2,VLOOKUP(C1714,EstructuraCostos!$A$65:$B$170,2),VLOOKUP(E1714,EstructuraCostos!$A$5:$B$60,2))</f>
        <v>Generales</v>
      </c>
      <c r="G1714" s="17" t="str">
        <f>+VLOOKUP(B1714,EstructuraCostos!$B$5:$C$146,2)</f>
        <v xml:space="preserve">Mantenimiento Cercos </v>
      </c>
      <c r="H1714" s="58">
        <v>43649</v>
      </c>
      <c r="I1714" s="17">
        <f t="shared" si="114"/>
        <v>27</v>
      </c>
      <c r="J1714" s="45" t="s">
        <v>791</v>
      </c>
      <c r="K1714" s="143">
        <v>78730185</v>
      </c>
      <c r="L1714" s="52">
        <v>1</v>
      </c>
      <c r="M1714" s="46">
        <v>34000</v>
      </c>
      <c r="N1714" s="48">
        <f t="shared" si="115"/>
        <v>34000</v>
      </c>
      <c r="O1714" s="45" t="s">
        <v>138</v>
      </c>
      <c r="P1714" s="45" t="s">
        <v>484</v>
      </c>
      <c r="U1714" s="142"/>
    </row>
    <row r="1715" spans="1:21">
      <c r="A1715" s="17">
        <v>28</v>
      </c>
      <c r="B1715" s="135">
        <v>50103</v>
      </c>
      <c r="C1715" s="17">
        <f t="shared" si="113"/>
        <v>5</v>
      </c>
      <c r="D1715" s="14" t="str">
        <f>+VLOOKUP(C1715,EstructuraCostos!$A$5:$B$146,2)</f>
        <v>Generales</v>
      </c>
      <c r="E1715" s="21">
        <f t="shared" si="116"/>
        <v>50103</v>
      </c>
      <c r="F1715" s="17" t="str">
        <f>+IF(C1715&gt;2,VLOOKUP(C1715,EstructuraCostos!$A$65:$B$170,2),VLOOKUP(E1715,EstructuraCostos!$A$5:$B$60,2))</f>
        <v>Generales</v>
      </c>
      <c r="G1715" s="17" t="str">
        <f>+VLOOKUP(B1715,EstructuraCostos!$B$5:$C$146,2)</f>
        <v xml:space="preserve">Mantenimiento Cercos </v>
      </c>
      <c r="H1715" s="58">
        <v>43649</v>
      </c>
      <c r="I1715" s="17">
        <f t="shared" si="114"/>
        <v>27</v>
      </c>
      <c r="J1715" s="45" t="s">
        <v>1439</v>
      </c>
      <c r="K1715" s="51">
        <v>1097729590</v>
      </c>
      <c r="L1715" s="52">
        <v>1</v>
      </c>
      <c r="M1715" s="186">
        <v>34000</v>
      </c>
      <c r="N1715" s="48">
        <f t="shared" si="115"/>
        <v>34000</v>
      </c>
      <c r="O1715" s="45" t="s">
        <v>138</v>
      </c>
      <c r="P1715" s="45" t="s">
        <v>484</v>
      </c>
      <c r="Q1715" s="1" t="s">
        <v>132</v>
      </c>
      <c r="R1715" s="137" t="s">
        <v>1541</v>
      </c>
      <c r="U1715" s="142"/>
    </row>
    <row r="1716" spans="1:21">
      <c r="A1716" s="17">
        <v>29</v>
      </c>
      <c r="B1716" s="135">
        <v>10502</v>
      </c>
      <c r="C1716" s="17">
        <f t="shared" si="113"/>
        <v>1</v>
      </c>
      <c r="D1716" s="14" t="str">
        <f>+VLOOKUP(C1716,EstructuraCostos!$A$5:$B$146,2)</f>
        <v>Levante_y_Ceba</v>
      </c>
      <c r="E1716" s="21">
        <f t="shared" si="116"/>
        <v>10500</v>
      </c>
      <c r="F1716" s="17" t="str">
        <f>+IF(C1716&gt;2,VLOOKUP(C1716,EstructuraCostos!$A$65:$B$170,2),VLOOKUP(E1716,EstructuraCostos!$A$5:$B$60,2))</f>
        <v>Movimiento_de_Ganado1</v>
      </c>
      <c r="G1716" s="17" t="str">
        <f>+VLOOKUP(B1716,EstructuraCostos!$B$5:$C$146,2)</f>
        <v>Repartida pollinaza</v>
      </c>
      <c r="H1716" s="58">
        <v>43649</v>
      </c>
      <c r="I1716" s="17">
        <f t="shared" si="114"/>
        <v>27</v>
      </c>
      <c r="J1716" s="1" t="s">
        <v>1469</v>
      </c>
      <c r="K1716" s="85">
        <v>1054990950</v>
      </c>
      <c r="L1716" s="52">
        <v>1</v>
      </c>
      <c r="M1716" s="186">
        <v>36000</v>
      </c>
      <c r="N1716" s="48">
        <f t="shared" si="115"/>
        <v>36000</v>
      </c>
      <c r="O1716" s="45" t="s">
        <v>688</v>
      </c>
      <c r="P1716" s="45" t="s">
        <v>14</v>
      </c>
      <c r="U1716" s="142"/>
    </row>
    <row r="1717" spans="1:21">
      <c r="A1717" s="17">
        <v>30</v>
      </c>
      <c r="B1717" s="135">
        <v>50103</v>
      </c>
      <c r="C1717" s="17">
        <f t="shared" si="113"/>
        <v>5</v>
      </c>
      <c r="E1717" s="21">
        <f t="shared" si="116"/>
        <v>50103</v>
      </c>
      <c r="F1717" s="17"/>
      <c r="G1717" s="17" t="str">
        <f>+VLOOKUP(B1717,EstructuraCostos!$B$5:$C$146,2)</f>
        <v xml:space="preserve">Mantenimiento Cercos </v>
      </c>
      <c r="H1717" s="58">
        <v>43649</v>
      </c>
      <c r="I1717" s="17">
        <f t="shared" si="114"/>
        <v>27</v>
      </c>
      <c r="J1717" s="1" t="s">
        <v>1550</v>
      </c>
      <c r="K1717" s="85">
        <v>16553909</v>
      </c>
      <c r="L1717" s="52">
        <v>1</v>
      </c>
      <c r="M1717" s="186">
        <v>34000</v>
      </c>
      <c r="N1717" s="48">
        <f>+L1717*M1717</f>
        <v>34000</v>
      </c>
      <c r="O1717" s="45" t="s">
        <v>138</v>
      </c>
      <c r="P1717" s="45" t="s">
        <v>484</v>
      </c>
      <c r="U1717" s="142"/>
    </row>
    <row r="1718" spans="1:21">
      <c r="A1718" s="17">
        <v>31</v>
      </c>
      <c r="C1718" s="17">
        <f t="shared" si="113"/>
        <v>0</v>
      </c>
      <c r="D1718" s="14" t="e">
        <f>+VLOOKUP(C1718,EstructuraCostos!$A$5:$B$146,2)</f>
        <v>#N/A</v>
      </c>
      <c r="E1718" s="21">
        <f t="shared" si="116"/>
        <v>0</v>
      </c>
      <c r="F1718" s="17" t="e">
        <f>+IF(C1718&gt;2,VLOOKUP(C1718,EstructuraCostos!$A$65:$B$170,2),VLOOKUP(E1718,EstructuraCostos!$A$5:$B$60,2))</f>
        <v>#N/A</v>
      </c>
      <c r="G1718" s="17" t="e">
        <f>+VLOOKUP(B1718,EstructuraCostos!$B$5:$C$146,2)</f>
        <v>#N/A</v>
      </c>
      <c r="H1718" s="58">
        <v>43649</v>
      </c>
      <c r="I1718" s="17">
        <f t="shared" si="114"/>
        <v>27</v>
      </c>
      <c r="J1718" s="1" t="s">
        <v>289</v>
      </c>
      <c r="K1718" s="85"/>
      <c r="L1718" s="52">
        <v>10</v>
      </c>
      <c r="M1718" s="186" t="s">
        <v>124</v>
      </c>
      <c r="N1718" s="48"/>
      <c r="P1718" s="45" t="s">
        <v>436</v>
      </c>
    </row>
    <row r="1719" spans="1:21">
      <c r="A1719" s="17">
        <v>32</v>
      </c>
      <c r="C1719" s="17">
        <f t="shared" si="113"/>
        <v>0</v>
      </c>
      <c r="D1719" s="14" t="e">
        <f>+VLOOKUP(C1719,EstructuraCostos!$A$5:$B$146,2)</f>
        <v>#N/A</v>
      </c>
      <c r="E1719" s="21">
        <f t="shared" si="116"/>
        <v>0</v>
      </c>
      <c r="F1719" s="17" t="e">
        <f>+IF(C1719&gt;2,VLOOKUP(C1719,EstructuraCostos!$A$65:$B$170,2),VLOOKUP(E1719,EstructuraCostos!$A$5:$B$60,2))</f>
        <v>#N/A</v>
      </c>
      <c r="G1719" s="17" t="e">
        <f>+VLOOKUP(B1719,EstructuraCostos!$B$5:$C$146,2)</f>
        <v>#N/A</v>
      </c>
      <c r="H1719" s="58">
        <v>43649</v>
      </c>
      <c r="I1719" s="17">
        <f t="shared" si="114"/>
        <v>27</v>
      </c>
      <c r="J1719" s="45" t="s">
        <v>260</v>
      </c>
      <c r="M1719" s="186" t="s">
        <v>261</v>
      </c>
      <c r="N1719" s="48"/>
      <c r="O1719" s="45" t="s">
        <v>129</v>
      </c>
      <c r="P1719" s="45" t="s">
        <v>654</v>
      </c>
      <c r="Q1719" s="1" t="s">
        <v>130</v>
      </c>
      <c r="R1719" s="137" t="s">
        <v>131</v>
      </c>
    </row>
    <row r="1720" spans="1:21">
      <c r="A1720" s="17">
        <v>33</v>
      </c>
      <c r="C1720" s="17">
        <f t="shared" si="113"/>
        <v>0</v>
      </c>
      <c r="D1720" s="14" t="e">
        <f>+VLOOKUP(C1720,EstructuraCostos!$A$5:$B$146,2)</f>
        <v>#N/A</v>
      </c>
      <c r="E1720" s="21">
        <f t="shared" si="116"/>
        <v>0</v>
      </c>
      <c r="F1720" s="17" t="e">
        <f>+IF(C1720&gt;2,VLOOKUP(C1720,EstructuraCostos!$A$65:$B$170,2),VLOOKUP(E1720,EstructuraCostos!$A$5:$B$60,2))</f>
        <v>#N/A</v>
      </c>
      <c r="G1720" s="17" t="e">
        <f>+VLOOKUP(B1720,EstructuraCostos!$B$5:$C$146,2)</f>
        <v>#N/A</v>
      </c>
      <c r="H1720" s="58">
        <v>43649</v>
      </c>
      <c r="I1720" s="17">
        <f t="shared" si="114"/>
        <v>27</v>
      </c>
      <c r="J1720" s="45" t="s">
        <v>260</v>
      </c>
      <c r="L1720" s="52">
        <v>100</v>
      </c>
      <c r="M1720" s="186" t="s">
        <v>261</v>
      </c>
      <c r="N1720" s="48"/>
      <c r="O1720" s="45" t="s">
        <v>194</v>
      </c>
      <c r="P1720" s="45" t="s">
        <v>444</v>
      </c>
      <c r="Q1720" s="1" t="s">
        <v>132</v>
      </c>
      <c r="R1720" s="137" t="s">
        <v>1541</v>
      </c>
    </row>
    <row r="1721" spans="1:21">
      <c r="A1721" s="17">
        <v>34</v>
      </c>
      <c r="B1721" s="135">
        <v>10101</v>
      </c>
      <c r="C1721" s="17">
        <f t="shared" ref="C1721:C1795" si="117">ROUND(B1721/10000,0)</f>
        <v>1</v>
      </c>
      <c r="D1721" s="14" t="str">
        <f>+VLOOKUP(C1721,EstructuraCostos!$A$5:$B$146,2)</f>
        <v>Levante_y_Ceba</v>
      </c>
      <c r="E1721" s="21">
        <f t="shared" si="116"/>
        <v>10100</v>
      </c>
      <c r="F1721" s="17" t="str">
        <f>+IF(C1721&gt;2,VLOOKUP(C1721,EstructuraCostos!$A$65:$B$170,2),VLOOKUP(E1721,EstructuraCostos!$A$5:$B$60,2))</f>
        <v>Manejo_de_Suelos_y_ Praderas1</v>
      </c>
      <c r="G1721" s="17" t="str">
        <f>+VLOOKUP(B1721,EstructuraCostos!$B$5:$C$146,2)</f>
        <v>Fumigacion Matamalezas</v>
      </c>
      <c r="H1721" s="58">
        <v>43650</v>
      </c>
      <c r="I1721" s="17">
        <f t="shared" ref="I1721:I1795" si="118">+WEEKNUM(H1721,2)</f>
        <v>27</v>
      </c>
      <c r="J1721" s="84" t="s">
        <v>241</v>
      </c>
      <c r="K1721" s="143">
        <v>4736932</v>
      </c>
      <c r="L1721" s="52">
        <v>1</v>
      </c>
      <c r="M1721" s="46">
        <v>34000</v>
      </c>
      <c r="N1721" s="48">
        <f t="shared" ref="N1721:N1793" si="119">+L1721*M1721</f>
        <v>34000</v>
      </c>
      <c r="O1721" s="45" t="s">
        <v>129</v>
      </c>
      <c r="P1721" s="45" t="s">
        <v>1558</v>
      </c>
      <c r="Q1721" s="1" t="s">
        <v>130</v>
      </c>
      <c r="R1721" s="137" t="s">
        <v>131</v>
      </c>
      <c r="S1721" s="475"/>
      <c r="T1721" s="69"/>
    </row>
    <row r="1722" spans="1:21">
      <c r="A1722" s="17">
        <v>35</v>
      </c>
      <c r="B1722" s="135">
        <v>10104</v>
      </c>
      <c r="C1722" s="17">
        <f t="shared" si="117"/>
        <v>1</v>
      </c>
      <c r="D1722" s="14" t="str">
        <f>+VLOOKUP(C1722,EstructuraCostos!$A$5:$B$146,2)</f>
        <v>Levante_y_Ceba</v>
      </c>
      <c r="E1722" s="21">
        <f t="shared" si="116"/>
        <v>10100</v>
      </c>
      <c r="F1722" s="17" t="str">
        <f>+IF(C1722&gt;2,VLOOKUP(C1722,EstructuraCostos!$A$65:$B$170,2),VLOOKUP(E1722,EstructuraCostos!$A$5:$B$60,2))</f>
        <v>Manejo_de_Suelos_y_ Praderas1</v>
      </c>
      <c r="G1722" s="17" t="str">
        <f>+VLOOKUP(B1722,EstructuraCostos!$B$5:$C$146,2)</f>
        <v>Fumigacion Herbicida</v>
      </c>
      <c r="H1722" s="58">
        <v>43650</v>
      </c>
      <c r="I1722" s="17">
        <f t="shared" si="118"/>
        <v>27</v>
      </c>
      <c r="J1722" s="84" t="s">
        <v>242</v>
      </c>
      <c r="K1722" s="83">
        <v>4335739</v>
      </c>
      <c r="L1722" s="52">
        <v>1</v>
      </c>
      <c r="M1722" s="46">
        <v>34000</v>
      </c>
      <c r="N1722" s="48">
        <f t="shared" si="119"/>
        <v>34000</v>
      </c>
      <c r="O1722" s="45" t="s">
        <v>194</v>
      </c>
      <c r="P1722" s="45" t="s">
        <v>1558</v>
      </c>
      <c r="Q1722" s="1" t="s">
        <v>132</v>
      </c>
      <c r="R1722" s="137" t="s">
        <v>1557</v>
      </c>
      <c r="S1722" s="475"/>
      <c r="T1722" s="69"/>
    </row>
    <row r="1723" spans="1:21">
      <c r="A1723" s="17">
        <v>36</v>
      </c>
      <c r="B1723" s="135">
        <v>10501</v>
      </c>
      <c r="C1723" s="17">
        <f t="shared" si="117"/>
        <v>1</v>
      </c>
      <c r="D1723" s="14" t="str">
        <f>+VLOOKUP(C1723,EstructuraCostos!$A$5:$B$146,2)</f>
        <v>Levante_y_Ceba</v>
      </c>
      <c r="E1723" s="21">
        <f t="shared" si="116"/>
        <v>10500</v>
      </c>
      <c r="F1723" s="17" t="str">
        <f>+IF(C1723&gt;2,VLOOKUP(C1723,EstructuraCostos!$A$65:$B$170,2),VLOOKUP(E1723,EstructuraCostos!$A$5:$B$60,2))</f>
        <v>Movimiento_de_Ganado1</v>
      </c>
      <c r="G1723" s="17" t="str">
        <f>+VLOOKUP(B1723,EstructuraCostos!$B$5:$C$146,2)</f>
        <v>Manejo de Ganados</v>
      </c>
      <c r="H1723" s="58">
        <v>43650</v>
      </c>
      <c r="I1723" s="17">
        <f t="shared" si="118"/>
        <v>27</v>
      </c>
      <c r="J1723" s="45" t="s">
        <v>245</v>
      </c>
      <c r="K1723" s="51">
        <v>1023702269</v>
      </c>
      <c r="L1723" s="52">
        <v>1</v>
      </c>
      <c r="M1723" s="46">
        <v>38000</v>
      </c>
      <c r="N1723" s="48">
        <f t="shared" si="119"/>
        <v>38000</v>
      </c>
      <c r="O1723" s="45" t="s">
        <v>126</v>
      </c>
      <c r="P1723" s="45" t="s">
        <v>128</v>
      </c>
      <c r="S1723" s="69"/>
      <c r="T1723" s="476"/>
    </row>
    <row r="1724" spans="1:21">
      <c r="A1724" s="17">
        <v>37</v>
      </c>
      <c r="B1724" s="135">
        <v>50104</v>
      </c>
      <c r="C1724" s="17">
        <f t="shared" si="117"/>
        <v>5</v>
      </c>
      <c r="D1724" s="14" t="str">
        <f>+VLOOKUP(C1724,EstructuraCostos!$A$5:$B$146,2)</f>
        <v>Generales</v>
      </c>
      <c r="E1724" s="21">
        <f t="shared" si="116"/>
        <v>50104</v>
      </c>
      <c r="F1724" s="17" t="str">
        <f>+IF(C1724&gt;2,VLOOKUP(C1724,EstructuraCostos!$A$65:$B$170,2),VLOOKUP(E1724,EstructuraCostos!$A$5:$B$60,2))</f>
        <v>Generales</v>
      </c>
      <c r="G1724" s="17" t="str">
        <f>+VLOOKUP(B1724,EstructuraCostos!$B$5:$C$146,2)</f>
        <v>Mantenimiento Acueducto y Aguas</v>
      </c>
      <c r="H1724" s="58">
        <v>43650</v>
      </c>
      <c r="I1724" s="17">
        <f t="shared" si="118"/>
        <v>27</v>
      </c>
      <c r="J1724" s="45" t="s">
        <v>417</v>
      </c>
      <c r="K1724" s="143">
        <v>1097720182</v>
      </c>
      <c r="L1724" s="52">
        <v>1</v>
      </c>
      <c r="M1724" s="46">
        <v>38000</v>
      </c>
      <c r="N1724" s="48">
        <f t="shared" si="119"/>
        <v>38000</v>
      </c>
      <c r="O1724" s="45" t="s">
        <v>151</v>
      </c>
      <c r="P1724" s="45" t="s">
        <v>1552</v>
      </c>
      <c r="S1724" s="475"/>
      <c r="T1724" s="476"/>
    </row>
    <row r="1725" spans="1:21">
      <c r="A1725" s="17">
        <v>38</v>
      </c>
      <c r="B1725" s="135">
        <v>50103</v>
      </c>
      <c r="C1725" s="17">
        <f t="shared" si="117"/>
        <v>5</v>
      </c>
      <c r="D1725" s="14" t="str">
        <f>+VLOOKUP(C1725,EstructuraCostos!$A$5:$B$146,2)</f>
        <v>Generales</v>
      </c>
      <c r="E1725" s="21">
        <f t="shared" si="116"/>
        <v>50103</v>
      </c>
      <c r="F1725" s="17" t="str">
        <f>+IF(C1725&gt;2,VLOOKUP(C1725,EstructuraCostos!$A$65:$B$170,2),VLOOKUP(E1725,EstructuraCostos!$A$5:$B$60,2))</f>
        <v>Generales</v>
      </c>
      <c r="G1725" s="17" t="str">
        <f>+VLOOKUP(B1725,EstructuraCostos!$B$5:$C$146,2)</f>
        <v xml:space="preserve">Mantenimiento Cercos </v>
      </c>
      <c r="H1725" s="58">
        <v>43650</v>
      </c>
      <c r="I1725" s="17">
        <f t="shared" si="118"/>
        <v>27</v>
      </c>
      <c r="J1725" s="45" t="s">
        <v>791</v>
      </c>
      <c r="K1725" s="143">
        <v>78730185</v>
      </c>
      <c r="L1725" s="52">
        <v>1</v>
      </c>
      <c r="M1725" s="46">
        <v>34000</v>
      </c>
      <c r="N1725" s="48">
        <f t="shared" si="119"/>
        <v>34000</v>
      </c>
      <c r="O1725" s="45" t="s">
        <v>138</v>
      </c>
      <c r="P1725" s="45" t="s">
        <v>484</v>
      </c>
      <c r="S1725" s="475"/>
      <c r="T1725" s="69"/>
    </row>
    <row r="1726" spans="1:21">
      <c r="A1726" s="17">
        <v>39</v>
      </c>
      <c r="B1726" s="135">
        <v>50104</v>
      </c>
      <c r="C1726" s="17">
        <f t="shared" si="117"/>
        <v>5</v>
      </c>
      <c r="D1726" s="14" t="str">
        <f>+VLOOKUP(C1726,EstructuraCostos!$A$5:$B$146,2)</f>
        <v>Generales</v>
      </c>
      <c r="E1726" s="21">
        <f t="shared" si="116"/>
        <v>50104</v>
      </c>
      <c r="F1726" s="17" t="str">
        <f>+IF(C1726&gt;2,VLOOKUP(C1726,EstructuraCostos!$A$65:$B$170,2),VLOOKUP(E1726,EstructuraCostos!$A$5:$B$60,2))</f>
        <v>Generales</v>
      </c>
      <c r="G1726" s="17" t="str">
        <f>+VLOOKUP(B1726,EstructuraCostos!$B$5:$C$146,2)</f>
        <v>Mantenimiento Acueducto y Aguas</v>
      </c>
      <c r="H1726" s="58">
        <v>43650</v>
      </c>
      <c r="I1726" s="17">
        <f t="shared" si="118"/>
        <v>27</v>
      </c>
      <c r="J1726" s="45" t="s">
        <v>1439</v>
      </c>
      <c r="K1726" s="51">
        <v>1097729590</v>
      </c>
      <c r="L1726" s="52">
        <v>1</v>
      </c>
      <c r="M1726" s="186">
        <v>34000</v>
      </c>
      <c r="N1726" s="48">
        <f t="shared" si="119"/>
        <v>34000</v>
      </c>
      <c r="O1726" s="45" t="s">
        <v>138</v>
      </c>
      <c r="P1726" s="45" t="s">
        <v>484</v>
      </c>
      <c r="S1726" s="475"/>
      <c r="T1726" s="69"/>
    </row>
    <row r="1727" spans="1:21">
      <c r="A1727" s="17">
        <v>40</v>
      </c>
      <c r="B1727" s="135">
        <v>10501</v>
      </c>
      <c r="C1727" s="17">
        <f t="shared" si="117"/>
        <v>1</v>
      </c>
      <c r="D1727" s="14" t="str">
        <f>+VLOOKUP(C1727,EstructuraCostos!$A$5:$B$146,2)</f>
        <v>Levante_y_Ceba</v>
      </c>
      <c r="E1727" s="21">
        <f t="shared" si="116"/>
        <v>10500</v>
      </c>
      <c r="F1727" s="17" t="str">
        <f>+IF(C1727&gt;2,VLOOKUP(C1727,EstructuraCostos!$A$65:$B$170,2),VLOOKUP(E1727,EstructuraCostos!$A$5:$B$60,2))</f>
        <v>Movimiento_de_Ganado1</v>
      </c>
      <c r="G1727" s="17" t="str">
        <f>+VLOOKUP(B1727,EstructuraCostos!$B$5:$C$146,2)</f>
        <v>Manejo de Ganados</v>
      </c>
      <c r="H1727" s="58">
        <v>43650</v>
      </c>
      <c r="I1727" s="17">
        <f t="shared" si="118"/>
        <v>27</v>
      </c>
      <c r="J1727" s="1" t="s">
        <v>1469</v>
      </c>
      <c r="K1727" s="85">
        <v>1054990950</v>
      </c>
      <c r="L1727" s="52">
        <v>1</v>
      </c>
      <c r="M1727" s="186">
        <v>36000</v>
      </c>
      <c r="N1727" s="48">
        <f t="shared" si="119"/>
        <v>36000</v>
      </c>
      <c r="O1727" s="45" t="s">
        <v>125</v>
      </c>
      <c r="P1727" s="45" t="s">
        <v>137</v>
      </c>
      <c r="S1727" s="69"/>
      <c r="T1727" s="69"/>
    </row>
    <row r="1728" spans="1:21">
      <c r="A1728" s="17">
        <v>41</v>
      </c>
      <c r="B1728" s="135">
        <v>10105</v>
      </c>
      <c r="C1728" s="17">
        <f t="shared" si="117"/>
        <v>1</v>
      </c>
      <c r="D1728" s="14" t="str">
        <f>+VLOOKUP(C1728,EstructuraCostos!$A$5:$B$146,2)</f>
        <v>Levante_y_Ceba</v>
      </c>
      <c r="E1728" s="21">
        <f t="shared" ref="E1728:E1798" si="120">IF(C1728&gt;2,ROUND(B1728/1,0),ROUND(B1728/10,0)*10)</f>
        <v>10110</v>
      </c>
      <c r="F1728" s="17" t="str">
        <f>+IF(C1728&gt;2,VLOOKUP(C1728,EstructuraCostos!$A$65:$B$170,2),VLOOKUP(E1728,EstructuraCostos!$A$5:$B$60,2))</f>
        <v>Manejo_de_Suelos_y_ Praderas1</v>
      </c>
      <c r="G1728" s="17" t="str">
        <f>+VLOOKUP(B1728,EstructuraCostos!$B$5:$C$146,2)</f>
        <v>Guadañada</v>
      </c>
      <c r="H1728" s="58">
        <v>43650</v>
      </c>
      <c r="I1728" s="17">
        <f t="shared" si="118"/>
        <v>27</v>
      </c>
      <c r="J1728" s="1" t="s">
        <v>1550</v>
      </c>
      <c r="K1728" s="85">
        <v>16553909</v>
      </c>
      <c r="L1728" s="52">
        <v>1</v>
      </c>
      <c r="M1728" s="186">
        <v>34000</v>
      </c>
      <c r="N1728" s="48">
        <f t="shared" si="119"/>
        <v>34000</v>
      </c>
      <c r="O1728" s="45" t="s">
        <v>133</v>
      </c>
      <c r="P1728" s="45" t="s">
        <v>354</v>
      </c>
      <c r="S1728" s="69"/>
      <c r="T1728" s="69"/>
    </row>
    <row r="1729" spans="1:20">
      <c r="A1729" s="17">
        <v>42</v>
      </c>
      <c r="C1729" s="17">
        <f t="shared" si="117"/>
        <v>0</v>
      </c>
      <c r="D1729" s="14" t="e">
        <f>+VLOOKUP(C1729,EstructuraCostos!$A$5:$B$146,2)</f>
        <v>#N/A</v>
      </c>
      <c r="E1729" s="21">
        <f t="shared" si="120"/>
        <v>0</v>
      </c>
      <c r="F1729" s="17" t="e">
        <f>+IF(C1729&gt;2,VLOOKUP(C1729,EstructuraCostos!$A$65:$B$170,2),VLOOKUP(E1729,EstructuraCostos!$A$5:$B$60,2))</f>
        <v>#N/A</v>
      </c>
      <c r="G1729" s="17" t="e">
        <f>+VLOOKUP(B1729,EstructuraCostos!$B$5:$C$146,2)</f>
        <v>#N/A</v>
      </c>
      <c r="H1729" s="58">
        <v>43650</v>
      </c>
      <c r="I1729" s="17">
        <f t="shared" si="118"/>
        <v>27</v>
      </c>
      <c r="J1729" s="1" t="s">
        <v>287</v>
      </c>
      <c r="K1729" s="85"/>
      <c r="L1729" s="477">
        <v>16</v>
      </c>
      <c r="M1729" s="186" t="s">
        <v>386</v>
      </c>
      <c r="N1729" s="48"/>
      <c r="O1729" s="45" t="s">
        <v>661</v>
      </c>
      <c r="P1729" s="45" t="s">
        <v>1130</v>
      </c>
      <c r="S1729" s="69"/>
      <c r="T1729" s="69"/>
    </row>
    <row r="1730" spans="1:20">
      <c r="A1730" s="17">
        <v>43</v>
      </c>
      <c r="C1730" s="17"/>
      <c r="F1730" s="17"/>
      <c r="G1730" s="17" t="e">
        <f>+VLOOKUP(B1730,EstructuraCostos!$B$5:$C$146,2)</f>
        <v>#N/A</v>
      </c>
      <c r="H1730" s="58">
        <v>43650</v>
      </c>
      <c r="I1730" s="17">
        <f>+WEEKNUM(H1730,2)</f>
        <v>27</v>
      </c>
      <c r="J1730" s="1" t="s">
        <v>287</v>
      </c>
      <c r="K1730" s="85"/>
      <c r="L1730" s="477">
        <v>300</v>
      </c>
      <c r="M1730" s="186">
        <v>900</v>
      </c>
      <c r="N1730" s="48">
        <v>270000</v>
      </c>
      <c r="O1730" s="45" t="s">
        <v>1608</v>
      </c>
      <c r="P1730" s="45" t="s">
        <v>1474</v>
      </c>
      <c r="S1730" s="69"/>
      <c r="T1730" s="69"/>
    </row>
    <row r="1731" spans="1:20">
      <c r="A1731" s="17">
        <v>44</v>
      </c>
      <c r="C1731" s="17">
        <f t="shared" si="117"/>
        <v>0</v>
      </c>
      <c r="D1731" s="14" t="e">
        <f>+VLOOKUP(C1731,EstructuraCostos!$A$5:$B$146,2)</f>
        <v>#N/A</v>
      </c>
      <c r="E1731" s="21">
        <f t="shared" si="120"/>
        <v>0</v>
      </c>
      <c r="F1731" s="17" t="e">
        <f>+IF(C1731&gt;2,VLOOKUP(C1731,EstructuraCostos!$A$65:$B$170,2),VLOOKUP(E1731,EstructuraCostos!$A$5:$B$60,2))</f>
        <v>#N/A</v>
      </c>
      <c r="G1731" s="17" t="e">
        <f>+VLOOKUP(B1731,EstructuraCostos!$B$5:$C$146,2)</f>
        <v>#N/A</v>
      </c>
      <c r="H1731" s="58">
        <v>43650</v>
      </c>
      <c r="I1731" s="17">
        <f t="shared" si="118"/>
        <v>27</v>
      </c>
      <c r="J1731" s="1" t="s">
        <v>1554</v>
      </c>
      <c r="K1731" s="85"/>
      <c r="L1731" s="477">
        <v>1</v>
      </c>
      <c r="M1731" s="186" t="s">
        <v>1555</v>
      </c>
      <c r="N1731" s="48"/>
      <c r="O1731" s="45" t="s">
        <v>1556</v>
      </c>
      <c r="P1731" s="45" t="s">
        <v>1553</v>
      </c>
      <c r="S1731" s="69"/>
      <c r="T1731" s="69"/>
    </row>
    <row r="1732" spans="1:20">
      <c r="A1732" s="17">
        <v>45</v>
      </c>
      <c r="C1732" s="17">
        <f t="shared" si="117"/>
        <v>0</v>
      </c>
      <c r="D1732" s="14" t="e">
        <f>+VLOOKUP(C1732,EstructuraCostos!$A$5:$B$146,2)</f>
        <v>#N/A</v>
      </c>
      <c r="E1732" s="21">
        <f t="shared" si="120"/>
        <v>0</v>
      </c>
      <c r="F1732" s="17" t="e">
        <f>+IF(C1732&gt;2,VLOOKUP(C1732,EstructuraCostos!$A$65:$B$170,2),VLOOKUP(E1732,EstructuraCostos!$A$5:$B$60,2))</f>
        <v>#N/A</v>
      </c>
      <c r="G1732" s="17" t="e">
        <f>+VLOOKUP(B1732,EstructuraCostos!$B$5:$C$146,2)</f>
        <v>#N/A</v>
      </c>
      <c r="H1732" s="58">
        <v>43650</v>
      </c>
      <c r="I1732" s="17">
        <f t="shared" si="118"/>
        <v>27</v>
      </c>
      <c r="J1732" s="1" t="s">
        <v>260</v>
      </c>
      <c r="K1732" s="1"/>
      <c r="L1732" s="152"/>
      <c r="N1732" s="48">
        <f t="shared" si="119"/>
        <v>0</v>
      </c>
      <c r="O1732" s="478" t="s">
        <v>176</v>
      </c>
      <c r="P1732" s="61" t="s">
        <v>484</v>
      </c>
      <c r="Q1732" s="1" t="s">
        <v>130</v>
      </c>
      <c r="R1732" s="137" t="s">
        <v>131</v>
      </c>
      <c r="S1732" s="475"/>
      <c r="T1732" s="69"/>
    </row>
    <row r="1733" spans="1:20">
      <c r="A1733" s="17">
        <v>46</v>
      </c>
      <c r="C1733" s="17">
        <f t="shared" si="117"/>
        <v>0</v>
      </c>
      <c r="D1733" s="14" t="e">
        <f>+VLOOKUP(C1733,EstructuraCostos!$A$5:$B$146,2)</f>
        <v>#N/A</v>
      </c>
      <c r="E1733" s="21">
        <f t="shared" si="120"/>
        <v>0</v>
      </c>
      <c r="F1733" s="17" t="e">
        <f>+IF(C1733&gt;2,VLOOKUP(C1733,EstructuraCostos!$A$65:$B$170,2),VLOOKUP(E1733,EstructuraCostos!$A$5:$B$60,2))</f>
        <v>#N/A</v>
      </c>
      <c r="G1733" s="17" t="e">
        <f>+VLOOKUP(B1733,EstructuraCostos!$B$5:$C$146,2)</f>
        <v>#N/A</v>
      </c>
      <c r="H1733" s="58">
        <v>43650</v>
      </c>
      <c r="I1733" s="17">
        <f t="shared" si="118"/>
        <v>27</v>
      </c>
      <c r="J1733" s="1" t="s">
        <v>260</v>
      </c>
      <c r="K1733" s="1"/>
      <c r="L1733" s="152"/>
      <c r="N1733" s="48">
        <f t="shared" si="119"/>
        <v>0</v>
      </c>
      <c r="O1733" s="478" t="s">
        <v>1551</v>
      </c>
      <c r="P1733" s="61" t="s">
        <v>484</v>
      </c>
      <c r="Q1733" s="1" t="s">
        <v>132</v>
      </c>
      <c r="R1733" s="137" t="s">
        <v>1557</v>
      </c>
      <c r="S1733" s="475"/>
      <c r="T1733" s="69"/>
    </row>
    <row r="1734" spans="1:20">
      <c r="A1734" s="17">
        <v>47</v>
      </c>
      <c r="B1734" s="135">
        <v>50103</v>
      </c>
      <c r="C1734" s="17">
        <f t="shared" si="117"/>
        <v>5</v>
      </c>
      <c r="D1734" s="14" t="str">
        <f>+VLOOKUP(C1734,EstructuraCostos!$A$5:$B$146,2)</f>
        <v>Generales</v>
      </c>
      <c r="E1734" s="21">
        <f t="shared" si="120"/>
        <v>50103</v>
      </c>
      <c r="F1734" s="17" t="str">
        <f>+IF(C1734&gt;2,VLOOKUP(C1734,EstructuraCostos!$A$65:$B$170,2),VLOOKUP(E1734,EstructuraCostos!$A$5:$B$60,2))</f>
        <v>Generales</v>
      </c>
      <c r="G1734" s="17" t="str">
        <f>+VLOOKUP(B1734,EstructuraCostos!$B$5:$C$146,2)</f>
        <v xml:space="preserve">Mantenimiento Cercos </v>
      </c>
      <c r="H1734" s="58">
        <v>43651</v>
      </c>
      <c r="I1734" s="17">
        <f>+WEEKNUM(H1734,2)</f>
        <v>27</v>
      </c>
      <c r="J1734" s="84" t="s">
        <v>241</v>
      </c>
      <c r="K1734" s="143">
        <v>4736932</v>
      </c>
      <c r="L1734" s="52">
        <v>1</v>
      </c>
      <c r="M1734" s="46">
        <v>34000</v>
      </c>
      <c r="N1734" s="48">
        <f>+L1734*M1734</f>
        <v>34000</v>
      </c>
      <c r="O1734" s="45" t="s">
        <v>138</v>
      </c>
      <c r="P1734" s="45" t="s">
        <v>1559</v>
      </c>
      <c r="Q1734" s="1" t="s">
        <v>1218</v>
      </c>
    </row>
    <row r="1735" spans="1:20">
      <c r="A1735" s="17">
        <v>48</v>
      </c>
      <c r="B1735" s="135">
        <v>10104</v>
      </c>
      <c r="C1735" s="17">
        <f t="shared" si="117"/>
        <v>1</v>
      </c>
      <c r="D1735" s="14" t="str">
        <f>+VLOOKUP(C1735,EstructuraCostos!$A$5:$B$146,2)</f>
        <v>Levante_y_Ceba</v>
      </c>
      <c r="E1735" s="21">
        <f t="shared" si="120"/>
        <v>10100</v>
      </c>
      <c r="F1735" s="17" t="str">
        <f>+IF(C1735&gt;2,VLOOKUP(C1735,EstructuraCostos!$A$65:$B$170,2),VLOOKUP(E1735,EstructuraCostos!$A$5:$B$60,2))</f>
        <v>Manejo_de_Suelos_y_ Praderas1</v>
      </c>
      <c r="G1735" s="17" t="str">
        <f>+VLOOKUP(B1735,EstructuraCostos!$B$5:$C$146,2)</f>
        <v>Fumigacion Herbicida</v>
      </c>
      <c r="H1735" s="58">
        <v>43651</v>
      </c>
      <c r="I1735" s="17">
        <f t="shared" si="118"/>
        <v>27</v>
      </c>
      <c r="J1735" s="84" t="s">
        <v>242</v>
      </c>
      <c r="K1735" s="83">
        <v>4335739</v>
      </c>
      <c r="L1735" s="52">
        <v>1</v>
      </c>
      <c r="M1735" s="46">
        <v>34000</v>
      </c>
      <c r="N1735" s="48">
        <f t="shared" si="119"/>
        <v>34000</v>
      </c>
      <c r="O1735" s="45" t="s">
        <v>1560</v>
      </c>
      <c r="P1735" s="45" t="s">
        <v>854</v>
      </c>
      <c r="Q1735" s="1" t="s">
        <v>132</v>
      </c>
      <c r="R1735" s="137" t="s">
        <v>1557</v>
      </c>
    </row>
    <row r="1736" spans="1:20">
      <c r="A1736" s="17">
        <v>49</v>
      </c>
      <c r="B1736" s="135">
        <v>50103</v>
      </c>
      <c r="C1736" s="17">
        <f t="shared" si="117"/>
        <v>5</v>
      </c>
      <c r="D1736" s="14" t="str">
        <f>+VLOOKUP(C1736,EstructuraCostos!$A$5:$B$146,2)</f>
        <v>Generales</v>
      </c>
      <c r="E1736" s="21">
        <f t="shared" si="120"/>
        <v>50103</v>
      </c>
      <c r="F1736" s="17" t="str">
        <f>+IF(C1736&gt;2,VLOOKUP(C1736,EstructuraCostos!$A$65:$B$170,2),VLOOKUP(E1736,EstructuraCostos!$A$5:$B$60,2))</f>
        <v>Generales</v>
      </c>
      <c r="G1736" s="17" t="str">
        <f>+VLOOKUP(B1736,EstructuraCostos!$B$5:$C$146,2)</f>
        <v xml:space="preserve">Mantenimiento Cercos </v>
      </c>
      <c r="H1736" s="58">
        <v>43651</v>
      </c>
      <c r="I1736" s="17">
        <f t="shared" si="118"/>
        <v>27</v>
      </c>
      <c r="J1736" s="45" t="s">
        <v>245</v>
      </c>
      <c r="K1736" s="51">
        <v>1023702269</v>
      </c>
      <c r="L1736" s="52">
        <v>1</v>
      </c>
      <c r="M1736" s="46">
        <v>38000</v>
      </c>
      <c r="N1736" s="48">
        <f t="shared" si="119"/>
        <v>38000</v>
      </c>
      <c r="O1736" s="45" t="s">
        <v>126</v>
      </c>
      <c r="P1736" s="45" t="s">
        <v>128</v>
      </c>
    </row>
    <row r="1737" spans="1:20">
      <c r="A1737" s="17">
        <v>50</v>
      </c>
      <c r="B1737" s="135">
        <v>50103</v>
      </c>
      <c r="C1737" s="17">
        <f t="shared" si="117"/>
        <v>5</v>
      </c>
      <c r="D1737" s="14" t="str">
        <f>+VLOOKUP(C1737,EstructuraCostos!$A$5:$B$146,2)</f>
        <v>Generales</v>
      </c>
      <c r="E1737" s="21">
        <f t="shared" si="120"/>
        <v>50103</v>
      </c>
      <c r="F1737" s="17" t="str">
        <f>+IF(C1737&gt;2,VLOOKUP(C1737,EstructuraCostos!$A$65:$B$170,2),VLOOKUP(E1737,EstructuraCostos!$A$5:$B$60,2))</f>
        <v>Generales</v>
      </c>
      <c r="G1737" s="17" t="str">
        <f>+VLOOKUP(B1737,EstructuraCostos!$B$5:$C$146,2)</f>
        <v xml:space="preserve">Mantenimiento Cercos </v>
      </c>
      <c r="H1737" s="58">
        <v>43651</v>
      </c>
      <c r="I1737" s="17">
        <f t="shared" si="118"/>
        <v>27</v>
      </c>
      <c r="J1737" s="45" t="s">
        <v>417</v>
      </c>
      <c r="K1737" s="143">
        <v>1097720182</v>
      </c>
      <c r="L1737" s="52">
        <v>1</v>
      </c>
      <c r="M1737" s="46">
        <v>38000</v>
      </c>
      <c r="N1737" s="48">
        <f t="shared" si="119"/>
        <v>38000</v>
      </c>
      <c r="O1737" s="45" t="s">
        <v>138</v>
      </c>
      <c r="P1737" s="45" t="s">
        <v>1559</v>
      </c>
      <c r="Q1737" s="1" t="s">
        <v>1218</v>
      </c>
    </row>
    <row r="1738" spans="1:20">
      <c r="A1738" s="17">
        <v>51</v>
      </c>
      <c r="B1738" s="135">
        <v>50103</v>
      </c>
      <c r="C1738" s="17">
        <f t="shared" si="117"/>
        <v>5</v>
      </c>
      <c r="D1738" s="14" t="str">
        <f>+VLOOKUP(C1738,EstructuraCostos!$A$5:$B$146,2)</f>
        <v>Generales</v>
      </c>
      <c r="E1738" s="21">
        <f t="shared" si="120"/>
        <v>50103</v>
      </c>
      <c r="F1738" s="17" t="str">
        <f>+IF(C1738&gt;2,VLOOKUP(C1738,EstructuraCostos!$A$65:$B$170,2),VLOOKUP(E1738,EstructuraCostos!$A$5:$B$60,2))</f>
        <v>Generales</v>
      </c>
      <c r="G1738" s="17" t="str">
        <f>+VLOOKUP(B1738,EstructuraCostos!$B$5:$C$146,2)</f>
        <v xml:space="preserve">Mantenimiento Cercos </v>
      </c>
      <c r="H1738" s="58">
        <v>43651</v>
      </c>
      <c r="I1738" s="17">
        <f t="shared" si="118"/>
        <v>27</v>
      </c>
      <c r="J1738" s="45" t="s">
        <v>791</v>
      </c>
      <c r="K1738" s="143">
        <v>78730185</v>
      </c>
      <c r="L1738" s="52">
        <v>1</v>
      </c>
      <c r="M1738" s="46">
        <v>34000</v>
      </c>
      <c r="N1738" s="48">
        <f t="shared" si="119"/>
        <v>34000</v>
      </c>
      <c r="O1738" s="45" t="s">
        <v>138</v>
      </c>
    </row>
    <row r="1739" spans="1:20">
      <c r="A1739" s="17">
        <v>52</v>
      </c>
      <c r="B1739" s="135">
        <v>10104</v>
      </c>
      <c r="C1739" s="17">
        <f t="shared" si="117"/>
        <v>1</v>
      </c>
      <c r="D1739" s="14" t="str">
        <f>+VLOOKUP(C1739,EstructuraCostos!$A$5:$B$146,2)</f>
        <v>Levante_y_Ceba</v>
      </c>
      <c r="E1739" s="21">
        <f t="shared" si="120"/>
        <v>10100</v>
      </c>
      <c r="F1739" s="17" t="str">
        <f>+IF(C1739&gt;2,VLOOKUP(C1739,EstructuraCostos!$A$65:$B$170,2),VLOOKUP(E1739,EstructuraCostos!$A$5:$B$60,2))</f>
        <v>Manejo_de_Suelos_y_ Praderas1</v>
      </c>
      <c r="G1739" s="17" t="str">
        <f>+VLOOKUP(B1739,EstructuraCostos!$B$5:$C$146,2)</f>
        <v>Fumigacion Herbicida</v>
      </c>
      <c r="H1739" s="58">
        <v>43651</v>
      </c>
      <c r="I1739" s="17">
        <f t="shared" si="118"/>
        <v>27</v>
      </c>
      <c r="J1739" s="45" t="s">
        <v>1439</v>
      </c>
      <c r="K1739" s="51">
        <v>1097729590</v>
      </c>
      <c r="L1739" s="52">
        <v>1</v>
      </c>
      <c r="M1739" s="186">
        <v>34000</v>
      </c>
      <c r="N1739" s="48">
        <f t="shared" si="119"/>
        <v>34000</v>
      </c>
      <c r="O1739" s="45" t="s">
        <v>1560</v>
      </c>
      <c r="P1739" s="45" t="s">
        <v>854</v>
      </c>
      <c r="Q1739" s="1" t="s">
        <v>132</v>
      </c>
      <c r="R1739" s="137" t="s">
        <v>1557</v>
      </c>
    </row>
    <row r="1740" spans="1:20">
      <c r="A1740" s="17">
        <v>53</v>
      </c>
      <c r="B1740" s="135">
        <v>10502</v>
      </c>
      <c r="C1740" s="17">
        <f t="shared" si="117"/>
        <v>1</v>
      </c>
      <c r="D1740" s="14" t="str">
        <f>+VLOOKUP(C1740,EstructuraCostos!$A$5:$B$146,2)</f>
        <v>Levante_y_Ceba</v>
      </c>
      <c r="E1740" s="21">
        <f t="shared" si="120"/>
        <v>10500</v>
      </c>
      <c r="F1740" s="17" t="str">
        <f>+IF(C1740&gt;2,VLOOKUP(C1740,EstructuraCostos!$A$65:$B$170,2),VLOOKUP(E1740,EstructuraCostos!$A$5:$B$60,2))</f>
        <v>Movimiento_de_Ganado1</v>
      </c>
      <c r="G1740" s="17" t="str">
        <f>+VLOOKUP(B1740,EstructuraCostos!$B$5:$C$146,2)</f>
        <v>Repartida pollinaza</v>
      </c>
      <c r="H1740" s="58">
        <v>43651</v>
      </c>
      <c r="I1740" s="17">
        <f t="shared" si="118"/>
        <v>27</v>
      </c>
      <c r="J1740" s="1" t="s">
        <v>1469</v>
      </c>
      <c r="K1740" s="85">
        <v>1054990950</v>
      </c>
      <c r="L1740" s="52">
        <v>1</v>
      </c>
      <c r="M1740" s="186">
        <v>36000</v>
      </c>
      <c r="N1740" s="48">
        <f t="shared" si="119"/>
        <v>36000</v>
      </c>
      <c r="O1740" s="45" t="s">
        <v>125</v>
      </c>
      <c r="P1740" s="45" t="s">
        <v>1561</v>
      </c>
    </row>
    <row r="1741" spans="1:20">
      <c r="A1741" s="17">
        <v>54</v>
      </c>
      <c r="B1741" s="135">
        <v>10104</v>
      </c>
      <c r="C1741" s="17">
        <f t="shared" si="117"/>
        <v>1</v>
      </c>
      <c r="D1741" s="14" t="str">
        <f>+VLOOKUP(C1741,EstructuraCostos!$A$5:$B$146,2)</f>
        <v>Levante_y_Ceba</v>
      </c>
      <c r="E1741" s="21">
        <f t="shared" si="120"/>
        <v>10100</v>
      </c>
      <c r="F1741" s="17" t="str">
        <f>+IF(C1741&gt;2,VLOOKUP(C1741,EstructuraCostos!$A$65:$B$170,2),VLOOKUP(E1741,EstructuraCostos!$A$5:$B$60,2))</f>
        <v>Manejo_de_Suelos_y_ Praderas1</v>
      </c>
      <c r="G1741" s="17" t="str">
        <f>+VLOOKUP(B1741,EstructuraCostos!$B$5:$C$146,2)</f>
        <v>Fumigacion Herbicida</v>
      </c>
      <c r="H1741" s="58">
        <v>43651</v>
      </c>
      <c r="I1741" s="17">
        <f t="shared" si="118"/>
        <v>27</v>
      </c>
      <c r="J1741" s="1" t="s">
        <v>1550</v>
      </c>
      <c r="K1741" s="85">
        <v>16553909</v>
      </c>
      <c r="L1741" s="52">
        <v>1</v>
      </c>
      <c r="M1741" s="186">
        <v>34000</v>
      </c>
      <c r="N1741" s="48">
        <f t="shared" si="119"/>
        <v>34000</v>
      </c>
      <c r="O1741" s="45" t="s">
        <v>133</v>
      </c>
      <c r="P1741" s="45" t="s">
        <v>354</v>
      </c>
    </row>
    <row r="1742" spans="1:20">
      <c r="A1742" s="17">
        <v>55</v>
      </c>
      <c r="B1742" s="135">
        <v>90101</v>
      </c>
      <c r="C1742" s="17">
        <f t="shared" si="117"/>
        <v>9</v>
      </c>
      <c r="D1742" s="14" t="str">
        <f>+VLOOKUP(C1742,EstructuraCostos!$A$5:$B$146,2)</f>
        <v>Hacienda</v>
      </c>
      <c r="E1742" s="21">
        <f t="shared" si="120"/>
        <v>90101</v>
      </c>
      <c r="F1742" s="17" t="str">
        <f>+IF(C1742&gt;2,VLOOKUP(C1742,EstructuraCostos!$A$65:$B$170,2),VLOOKUP(E1742,EstructuraCostos!$A$5:$B$60,2))</f>
        <v>Hacienda</v>
      </c>
      <c r="G1742" s="17" t="str">
        <f>+VLOOKUP(B1742,EstructuraCostos!$B$5:$C$146,2)</f>
        <v>Salarios</v>
      </c>
      <c r="H1742" s="58">
        <v>43651</v>
      </c>
      <c r="I1742" s="17">
        <f t="shared" si="118"/>
        <v>27</v>
      </c>
      <c r="J1742" s="45" t="s">
        <v>1166</v>
      </c>
      <c r="L1742" s="52">
        <v>1</v>
      </c>
      <c r="M1742" s="186">
        <v>25000</v>
      </c>
      <c r="N1742" s="48">
        <f t="shared" si="119"/>
        <v>25000</v>
      </c>
      <c r="O1742" s="45" t="s">
        <v>153</v>
      </c>
      <c r="P1742" s="45" t="s">
        <v>147</v>
      </c>
    </row>
    <row r="1743" spans="1:20">
      <c r="A1743" s="17">
        <v>56</v>
      </c>
      <c r="C1743" s="17">
        <f t="shared" si="117"/>
        <v>0</v>
      </c>
      <c r="D1743" s="14" t="e">
        <f>+VLOOKUP(C1743,EstructuraCostos!$A$5:$B$146,2)</f>
        <v>#N/A</v>
      </c>
      <c r="E1743" s="21">
        <f t="shared" si="120"/>
        <v>0</v>
      </c>
      <c r="F1743" s="17" t="e">
        <f>+IF(C1743&gt;2,VLOOKUP(C1743,EstructuraCostos!$A$65:$B$170,2),VLOOKUP(E1743,EstructuraCostos!$A$5:$B$60,2))</f>
        <v>#N/A</v>
      </c>
      <c r="G1743" s="17" t="e">
        <f>+VLOOKUP(B1743,EstructuraCostos!$B$5:$C$146,2)</f>
        <v>#N/A</v>
      </c>
      <c r="H1743" s="58">
        <v>43651</v>
      </c>
      <c r="I1743" s="17">
        <f t="shared" si="118"/>
        <v>27</v>
      </c>
      <c r="J1743" s="1" t="s">
        <v>289</v>
      </c>
      <c r="K1743" s="85"/>
      <c r="L1743" s="477">
        <v>22</v>
      </c>
      <c r="M1743" s="186" t="s">
        <v>124</v>
      </c>
      <c r="N1743" s="48"/>
      <c r="O1743" s="45" t="s">
        <v>1567</v>
      </c>
      <c r="P1743" s="45" t="s">
        <v>227</v>
      </c>
    </row>
    <row r="1744" spans="1:20">
      <c r="A1744" s="17">
        <v>57</v>
      </c>
      <c r="C1744" s="17"/>
      <c r="F1744" s="17"/>
      <c r="G1744" s="17" t="e">
        <f>+VLOOKUP(B1744,EstructuraCostos!$B$5:$C$146,2)</f>
        <v>#N/A</v>
      </c>
      <c r="H1744" s="58">
        <v>43651</v>
      </c>
      <c r="I1744" s="17">
        <f>+WEEKNUM(H1744,2)</f>
        <v>27</v>
      </c>
      <c r="J1744" s="1" t="s">
        <v>287</v>
      </c>
      <c r="K1744" s="85"/>
      <c r="L1744" s="477">
        <v>300</v>
      </c>
      <c r="M1744" s="186">
        <v>900</v>
      </c>
      <c r="N1744" s="48">
        <v>270000</v>
      </c>
      <c r="O1744" s="45" t="s">
        <v>1608</v>
      </c>
      <c r="P1744" s="45" t="s">
        <v>1474</v>
      </c>
    </row>
    <row r="1745" spans="1:18">
      <c r="A1745" s="17">
        <v>58</v>
      </c>
      <c r="C1745" s="17"/>
      <c r="F1745" s="17"/>
      <c r="G1745" s="17" t="e">
        <f>+VLOOKUP(B1745,EstructuraCostos!$B$5:$C$146,2)</f>
        <v>#N/A</v>
      </c>
      <c r="H1745" s="58">
        <v>43651</v>
      </c>
      <c r="I1745" s="17">
        <f>+WEEKNUM(H1745,2)</f>
        <v>27</v>
      </c>
      <c r="J1745" s="1" t="s">
        <v>287</v>
      </c>
      <c r="K1745" s="85"/>
      <c r="L1745" s="477">
        <v>400</v>
      </c>
      <c r="M1745" s="186">
        <v>450</v>
      </c>
      <c r="N1745" s="48">
        <v>180000</v>
      </c>
      <c r="O1745" s="45" t="s">
        <v>1396</v>
      </c>
      <c r="P1745" s="45" t="s">
        <v>1474</v>
      </c>
    </row>
    <row r="1746" spans="1:18">
      <c r="A1746" s="17">
        <v>59</v>
      </c>
      <c r="C1746" s="17">
        <f t="shared" si="117"/>
        <v>0</v>
      </c>
      <c r="D1746" s="14" t="e">
        <f>+VLOOKUP(C1746,EstructuraCostos!$A$5:$B$146,2)</f>
        <v>#N/A</v>
      </c>
      <c r="E1746" s="21">
        <f t="shared" si="120"/>
        <v>0</v>
      </c>
      <c r="F1746" s="17" t="e">
        <f>+IF(C1746&gt;2,VLOOKUP(C1746,EstructuraCostos!$A$65:$B$170,2),VLOOKUP(E1746,EstructuraCostos!$A$5:$B$60,2))</f>
        <v>#N/A</v>
      </c>
      <c r="G1746" s="17" t="e">
        <f>+VLOOKUP(B1746,EstructuraCostos!$B$5:$C$146,2)</f>
        <v>#N/A</v>
      </c>
      <c r="H1746" s="58">
        <v>43651</v>
      </c>
      <c r="I1746" s="17">
        <f t="shared" si="118"/>
        <v>27</v>
      </c>
      <c r="J1746" s="1" t="s">
        <v>1564</v>
      </c>
      <c r="K1746" s="85"/>
      <c r="L1746" s="477">
        <v>3</v>
      </c>
      <c r="M1746" s="186" t="s">
        <v>1562</v>
      </c>
      <c r="N1746" s="48"/>
      <c r="P1746" s="45" t="s">
        <v>1568</v>
      </c>
    </row>
    <row r="1747" spans="1:18">
      <c r="A1747" s="17">
        <v>60</v>
      </c>
      <c r="C1747" s="17">
        <f t="shared" si="117"/>
        <v>0</v>
      </c>
      <c r="D1747" s="14" t="e">
        <f>+VLOOKUP(C1747,EstructuraCostos!$A$5:$B$146,2)</f>
        <v>#N/A</v>
      </c>
      <c r="E1747" s="21">
        <f t="shared" si="120"/>
        <v>0</v>
      </c>
      <c r="F1747" s="17" t="e">
        <f>+IF(C1747&gt;2,VLOOKUP(C1747,EstructuraCostos!$A$65:$B$170,2),VLOOKUP(E1747,EstructuraCostos!$A$5:$B$60,2))</f>
        <v>#N/A</v>
      </c>
      <c r="G1747" s="17" t="e">
        <f>+VLOOKUP(B1747,EstructuraCostos!$B$5:$C$146,2)</f>
        <v>#N/A</v>
      </c>
      <c r="H1747" s="58">
        <v>43651</v>
      </c>
      <c r="I1747" s="17">
        <f t="shared" si="118"/>
        <v>27</v>
      </c>
      <c r="J1747" s="1" t="s">
        <v>260</v>
      </c>
      <c r="K1747" s="85"/>
      <c r="L1747" s="477"/>
      <c r="M1747" s="186" t="s">
        <v>261</v>
      </c>
      <c r="N1747" s="48"/>
      <c r="O1747" s="45" t="s">
        <v>1560</v>
      </c>
      <c r="P1747" s="45" t="s">
        <v>854</v>
      </c>
      <c r="Q1747" s="1" t="s">
        <v>132</v>
      </c>
      <c r="R1747" s="137" t="s">
        <v>1557</v>
      </c>
    </row>
    <row r="1748" spans="1:18">
      <c r="A1748" s="17">
        <v>61</v>
      </c>
      <c r="C1748" s="17">
        <f t="shared" si="117"/>
        <v>0</v>
      </c>
      <c r="D1748" s="14" t="e">
        <f>+VLOOKUP(C1748,EstructuraCostos!$A$5:$B$146,2)</f>
        <v>#N/A</v>
      </c>
      <c r="E1748" s="21">
        <f t="shared" si="120"/>
        <v>0</v>
      </c>
      <c r="F1748" s="17" t="e">
        <f>+IF(C1748&gt;2,VLOOKUP(C1748,EstructuraCostos!$A$65:$B$170,2),VLOOKUP(E1748,EstructuraCostos!$A$5:$B$60,2))</f>
        <v>#N/A</v>
      </c>
      <c r="G1748" s="17" t="e">
        <f>+VLOOKUP(B1748,EstructuraCostos!$B$5:$C$146,2)</f>
        <v>#N/A</v>
      </c>
      <c r="H1748" s="58">
        <v>43651</v>
      </c>
      <c r="I1748" s="17">
        <f>+WEEKNUM(H1748,2)</f>
        <v>27</v>
      </c>
      <c r="J1748" s="1" t="s">
        <v>260</v>
      </c>
      <c r="K1748" s="85"/>
      <c r="L1748" s="477">
        <v>4</v>
      </c>
      <c r="M1748" s="186" t="s">
        <v>1563</v>
      </c>
      <c r="N1748" s="48"/>
      <c r="O1748" s="142" t="s">
        <v>1565</v>
      </c>
      <c r="P1748" s="69" t="s">
        <v>1566</v>
      </c>
    </row>
    <row r="1749" spans="1:18">
      <c r="A1749" s="17">
        <v>62</v>
      </c>
      <c r="B1749" s="135">
        <v>50103</v>
      </c>
      <c r="C1749" s="17">
        <f t="shared" si="117"/>
        <v>5</v>
      </c>
      <c r="D1749" s="14" t="str">
        <f>+VLOOKUP(C1749,EstructuraCostos!$A$5:$B$146,2)</f>
        <v>Generales</v>
      </c>
      <c r="E1749" s="21">
        <f t="shared" si="120"/>
        <v>50103</v>
      </c>
      <c r="F1749" s="17" t="str">
        <f>+IF(C1749&gt;2,VLOOKUP(C1749,EstructuraCostos!$A$65:$B$170,2),VLOOKUP(E1749,EstructuraCostos!$A$5:$B$60,2))</f>
        <v>Generales</v>
      </c>
      <c r="G1749" s="17" t="str">
        <f>+VLOOKUP(B1749,EstructuraCostos!$B$5:$C$146,2)</f>
        <v xml:space="preserve">Mantenimiento Cercos </v>
      </c>
      <c r="H1749" s="58">
        <v>43652</v>
      </c>
      <c r="I1749" s="17">
        <f t="shared" si="118"/>
        <v>27</v>
      </c>
      <c r="J1749" s="84" t="s">
        <v>241</v>
      </c>
      <c r="K1749" s="143">
        <v>4736932</v>
      </c>
      <c r="L1749" s="52">
        <v>1</v>
      </c>
      <c r="M1749" s="46">
        <v>34000</v>
      </c>
      <c r="N1749" s="48">
        <f t="shared" si="119"/>
        <v>34000</v>
      </c>
      <c r="O1749" s="45" t="s">
        <v>138</v>
      </c>
      <c r="P1749" s="45" t="s">
        <v>1130</v>
      </c>
    </row>
    <row r="1750" spans="1:18">
      <c r="A1750" s="17">
        <v>63</v>
      </c>
      <c r="B1750" s="135">
        <v>10104</v>
      </c>
      <c r="C1750" s="17">
        <f t="shared" si="117"/>
        <v>1</v>
      </c>
      <c r="D1750" s="14" t="str">
        <f>+VLOOKUP(C1750,EstructuraCostos!$A$5:$B$146,2)</f>
        <v>Levante_y_Ceba</v>
      </c>
      <c r="E1750" s="21">
        <f t="shared" si="120"/>
        <v>10100</v>
      </c>
      <c r="F1750" s="17" t="str">
        <f>+IF(C1750&gt;2,VLOOKUP(C1750,EstructuraCostos!$A$65:$B$170,2),VLOOKUP(E1750,EstructuraCostos!$A$5:$B$60,2))</f>
        <v>Manejo_de_Suelos_y_ Praderas1</v>
      </c>
      <c r="G1750" s="17" t="str">
        <f>+VLOOKUP(B1750,EstructuraCostos!$B$5:$C$146,2)</f>
        <v>Fumigacion Herbicida</v>
      </c>
      <c r="H1750" s="58">
        <v>43652</v>
      </c>
      <c r="I1750" s="17">
        <f t="shared" si="118"/>
        <v>27</v>
      </c>
      <c r="J1750" s="84" t="s">
        <v>242</v>
      </c>
      <c r="K1750" s="83">
        <v>4335739</v>
      </c>
      <c r="L1750" s="52">
        <v>1</v>
      </c>
      <c r="M1750" s="46">
        <v>34000</v>
      </c>
      <c r="N1750" s="48">
        <f t="shared" si="119"/>
        <v>34000</v>
      </c>
      <c r="O1750" s="45" t="s">
        <v>714</v>
      </c>
      <c r="P1750" s="45" t="s">
        <v>866</v>
      </c>
      <c r="Q1750" s="1" t="s">
        <v>132</v>
      </c>
      <c r="R1750" s="137" t="s">
        <v>702</v>
      </c>
    </row>
    <row r="1751" spans="1:18">
      <c r="A1751" s="17">
        <v>64</v>
      </c>
      <c r="B1751" s="135">
        <v>50104</v>
      </c>
      <c r="C1751" s="17">
        <f t="shared" si="117"/>
        <v>5</v>
      </c>
      <c r="D1751" s="14" t="str">
        <f>+VLOOKUP(C1751,EstructuraCostos!$A$5:$B$146,2)</f>
        <v>Generales</v>
      </c>
      <c r="E1751" s="21">
        <f t="shared" si="120"/>
        <v>50104</v>
      </c>
      <c r="F1751" s="17" t="str">
        <f>+IF(C1751&gt;2,VLOOKUP(C1751,EstructuraCostos!$A$65:$B$170,2),VLOOKUP(E1751,EstructuraCostos!$A$5:$B$60,2))</f>
        <v>Generales</v>
      </c>
      <c r="G1751" s="17" t="str">
        <f>+VLOOKUP(B1751,EstructuraCostos!$B$5:$C$146,2)</f>
        <v>Mantenimiento Acueducto y Aguas</v>
      </c>
      <c r="H1751" s="58">
        <v>43652</v>
      </c>
      <c r="I1751" s="17">
        <f t="shared" si="118"/>
        <v>27</v>
      </c>
      <c r="J1751" s="45" t="s">
        <v>245</v>
      </c>
      <c r="K1751" s="51">
        <v>1023702269</v>
      </c>
      <c r="L1751" s="52">
        <v>1</v>
      </c>
      <c r="M1751" s="46">
        <v>38000</v>
      </c>
      <c r="N1751" s="48">
        <f t="shared" si="119"/>
        <v>38000</v>
      </c>
      <c r="O1751" s="45" t="s">
        <v>126</v>
      </c>
      <c r="P1751" s="45" t="s">
        <v>128</v>
      </c>
    </row>
    <row r="1752" spans="1:18">
      <c r="A1752" s="17">
        <v>65</v>
      </c>
      <c r="B1752" s="135">
        <v>10501</v>
      </c>
      <c r="C1752" s="17">
        <f t="shared" si="117"/>
        <v>1</v>
      </c>
      <c r="D1752" s="14" t="str">
        <f>+VLOOKUP(C1752,EstructuraCostos!$A$5:$B$146,2)</f>
        <v>Levante_y_Ceba</v>
      </c>
      <c r="E1752" s="21">
        <f t="shared" si="120"/>
        <v>10500</v>
      </c>
      <c r="F1752" s="17" t="str">
        <f>+IF(C1752&gt;2,VLOOKUP(C1752,EstructuraCostos!$A$65:$B$170,2),VLOOKUP(E1752,EstructuraCostos!$A$5:$B$60,2))</f>
        <v>Movimiento_de_Ganado1</v>
      </c>
      <c r="G1752" s="17" t="str">
        <f>+VLOOKUP(B1752,EstructuraCostos!$B$5:$C$146,2)</f>
        <v>Manejo de Ganados</v>
      </c>
      <c r="H1752" s="58">
        <v>43652</v>
      </c>
      <c r="I1752" s="17">
        <f t="shared" si="118"/>
        <v>27</v>
      </c>
      <c r="J1752" s="45" t="s">
        <v>417</v>
      </c>
      <c r="K1752" s="143">
        <v>1097720182</v>
      </c>
      <c r="L1752" s="52">
        <v>1</v>
      </c>
      <c r="M1752" s="46">
        <v>38000</v>
      </c>
      <c r="N1752" s="48">
        <f t="shared" si="119"/>
        <v>38000</v>
      </c>
      <c r="O1752" s="45" t="s">
        <v>125</v>
      </c>
      <c r="P1752" s="45" t="s">
        <v>128</v>
      </c>
    </row>
    <row r="1753" spans="1:18">
      <c r="A1753" s="17">
        <v>66</v>
      </c>
      <c r="B1753" s="135">
        <v>50103</v>
      </c>
      <c r="C1753" s="17">
        <f t="shared" si="117"/>
        <v>5</v>
      </c>
      <c r="D1753" s="14" t="str">
        <f>+VLOOKUP(C1753,EstructuraCostos!$A$5:$B$146,2)</f>
        <v>Generales</v>
      </c>
      <c r="E1753" s="21">
        <f t="shared" si="120"/>
        <v>50103</v>
      </c>
      <c r="F1753" s="17" t="str">
        <f>+IF(C1753&gt;2,VLOOKUP(C1753,EstructuraCostos!$A$65:$B$170,2),VLOOKUP(E1753,EstructuraCostos!$A$5:$B$60,2))</f>
        <v>Generales</v>
      </c>
      <c r="G1753" s="17" t="str">
        <f>+VLOOKUP(B1753,EstructuraCostos!$B$5:$C$146,2)</f>
        <v xml:space="preserve">Mantenimiento Cercos </v>
      </c>
      <c r="H1753" s="58">
        <v>43652</v>
      </c>
      <c r="I1753" s="17">
        <f t="shared" si="118"/>
        <v>27</v>
      </c>
      <c r="J1753" s="45" t="s">
        <v>791</v>
      </c>
      <c r="K1753" s="143">
        <v>78730185</v>
      </c>
      <c r="L1753" s="52">
        <v>1</v>
      </c>
      <c r="M1753" s="46">
        <v>34000</v>
      </c>
      <c r="N1753" s="48">
        <f t="shared" si="119"/>
        <v>34000</v>
      </c>
      <c r="O1753" s="45" t="s">
        <v>138</v>
      </c>
    </row>
    <row r="1754" spans="1:18">
      <c r="A1754" s="17">
        <v>67</v>
      </c>
      <c r="B1754" s="135">
        <v>10104</v>
      </c>
      <c r="C1754" s="17">
        <f t="shared" si="117"/>
        <v>1</v>
      </c>
      <c r="D1754" s="14" t="str">
        <f>+VLOOKUP(C1754,EstructuraCostos!$A$5:$B$146,2)</f>
        <v>Levante_y_Ceba</v>
      </c>
      <c r="E1754" s="21">
        <f t="shared" si="120"/>
        <v>10100</v>
      </c>
      <c r="F1754" s="17" t="str">
        <f>+IF(C1754&gt;2,VLOOKUP(C1754,EstructuraCostos!$A$65:$B$170,2),VLOOKUP(E1754,EstructuraCostos!$A$5:$B$60,2))</f>
        <v>Manejo_de_Suelos_y_ Praderas1</v>
      </c>
      <c r="G1754" s="17" t="str">
        <f>+VLOOKUP(B1754,EstructuraCostos!$B$5:$C$146,2)</f>
        <v>Fumigacion Herbicida</v>
      </c>
      <c r="H1754" s="58">
        <v>43652</v>
      </c>
      <c r="I1754" s="17">
        <f t="shared" si="118"/>
        <v>27</v>
      </c>
      <c r="J1754" s="45" t="s">
        <v>1439</v>
      </c>
      <c r="K1754" s="51">
        <v>1097729590</v>
      </c>
      <c r="L1754" s="52">
        <v>1</v>
      </c>
      <c r="M1754" s="186">
        <v>34000</v>
      </c>
      <c r="N1754" s="48">
        <f t="shared" si="119"/>
        <v>34000</v>
      </c>
      <c r="O1754" s="45" t="s">
        <v>714</v>
      </c>
      <c r="P1754" s="45" t="s">
        <v>866</v>
      </c>
      <c r="Q1754" s="1" t="s">
        <v>132</v>
      </c>
      <c r="R1754" s="137" t="s">
        <v>702</v>
      </c>
    </row>
    <row r="1755" spans="1:18">
      <c r="A1755" s="17">
        <v>68</v>
      </c>
      <c r="B1755" s="135">
        <v>10502</v>
      </c>
      <c r="C1755" s="17">
        <f t="shared" si="117"/>
        <v>1</v>
      </c>
      <c r="D1755" s="14" t="str">
        <f>+VLOOKUP(C1755,EstructuraCostos!$A$5:$B$146,2)</f>
        <v>Levante_y_Ceba</v>
      </c>
      <c r="E1755" s="21">
        <f t="shared" si="120"/>
        <v>10500</v>
      </c>
      <c r="F1755" s="17" t="str">
        <f>+IF(C1755&gt;2,VLOOKUP(C1755,EstructuraCostos!$A$65:$B$170,2),VLOOKUP(E1755,EstructuraCostos!$A$5:$B$60,2))</f>
        <v>Movimiento_de_Ganado1</v>
      </c>
      <c r="G1755" s="17" t="str">
        <f>+VLOOKUP(B1755,EstructuraCostos!$B$5:$C$146,2)</f>
        <v>Repartida pollinaza</v>
      </c>
      <c r="H1755" s="58">
        <v>43652</v>
      </c>
      <c r="I1755" s="17">
        <f t="shared" si="118"/>
        <v>27</v>
      </c>
      <c r="J1755" s="1" t="s">
        <v>1469</v>
      </c>
      <c r="K1755" s="85">
        <v>1054990950</v>
      </c>
      <c r="L1755" s="52">
        <v>1</v>
      </c>
      <c r="M1755" s="186">
        <v>36000</v>
      </c>
      <c r="N1755" s="48">
        <f t="shared" si="119"/>
        <v>36000</v>
      </c>
      <c r="O1755" s="45" t="s">
        <v>688</v>
      </c>
      <c r="P1755" s="45" t="s">
        <v>137</v>
      </c>
    </row>
    <row r="1756" spans="1:18">
      <c r="A1756" s="17">
        <v>69</v>
      </c>
      <c r="B1756" s="135">
        <v>10105</v>
      </c>
      <c r="C1756" s="17">
        <f t="shared" si="117"/>
        <v>1</v>
      </c>
      <c r="D1756" s="14" t="str">
        <f>+VLOOKUP(C1756,EstructuraCostos!$A$5:$B$146,2)</f>
        <v>Levante_y_Ceba</v>
      </c>
      <c r="E1756" s="21">
        <f t="shared" si="120"/>
        <v>10110</v>
      </c>
      <c r="F1756" s="17" t="str">
        <f>+IF(C1756&gt;2,VLOOKUP(C1756,EstructuraCostos!$A$65:$B$170,2),VLOOKUP(E1756,EstructuraCostos!$A$5:$B$60,2))</f>
        <v>Manejo_de_Suelos_y_ Praderas1</v>
      </c>
      <c r="G1756" s="17" t="str">
        <f>+VLOOKUP(B1756,EstructuraCostos!$B$5:$C$146,2)</f>
        <v>Guadañada</v>
      </c>
      <c r="H1756" s="58">
        <v>43652</v>
      </c>
      <c r="I1756" s="17">
        <f t="shared" si="118"/>
        <v>27</v>
      </c>
      <c r="J1756" s="1" t="s">
        <v>1550</v>
      </c>
      <c r="K1756" s="85">
        <v>16553909</v>
      </c>
      <c r="L1756" s="52">
        <v>1</v>
      </c>
      <c r="M1756" s="186">
        <v>34000</v>
      </c>
      <c r="N1756" s="48">
        <f t="shared" si="119"/>
        <v>34000</v>
      </c>
      <c r="O1756" s="45" t="s">
        <v>133</v>
      </c>
      <c r="P1756" s="45" t="s">
        <v>354</v>
      </c>
    </row>
    <row r="1757" spans="1:18">
      <c r="A1757" s="17">
        <v>70</v>
      </c>
      <c r="C1757" s="17">
        <f t="shared" si="117"/>
        <v>0</v>
      </c>
      <c r="D1757" s="14" t="e">
        <f>+VLOOKUP(C1757,EstructuraCostos!$A$5:$B$146,2)</f>
        <v>#N/A</v>
      </c>
      <c r="E1757" s="21">
        <f t="shared" si="120"/>
        <v>0</v>
      </c>
      <c r="F1757" s="17" t="e">
        <f>+IF(C1757&gt;2,VLOOKUP(C1757,EstructuraCostos!$A$65:$B$170,2),VLOOKUP(E1757,EstructuraCostos!$A$5:$B$60,2))</f>
        <v>#N/A</v>
      </c>
      <c r="G1757" s="17" t="e">
        <f>+VLOOKUP(B1757,EstructuraCostos!$B$5:$C$146,2)</f>
        <v>#N/A</v>
      </c>
      <c r="H1757" s="58">
        <v>43652</v>
      </c>
      <c r="I1757" s="17">
        <f t="shared" si="118"/>
        <v>27</v>
      </c>
      <c r="J1757" s="1" t="s">
        <v>289</v>
      </c>
      <c r="L1757" s="52">
        <v>5</v>
      </c>
      <c r="M1757" s="186" t="s">
        <v>124</v>
      </c>
      <c r="N1757" s="48"/>
      <c r="P1757" s="45" t="s">
        <v>227</v>
      </c>
    </row>
    <row r="1758" spans="1:18">
      <c r="A1758" s="17">
        <v>71</v>
      </c>
      <c r="C1758" s="17">
        <f t="shared" si="117"/>
        <v>0</v>
      </c>
      <c r="D1758" s="14" t="e">
        <f>+VLOOKUP(C1758,EstructuraCostos!$A$5:$B$146,2)</f>
        <v>#N/A</v>
      </c>
      <c r="E1758" s="21">
        <f t="shared" si="120"/>
        <v>0</v>
      </c>
      <c r="F1758" s="17" t="e">
        <f>+IF(C1758&gt;2,VLOOKUP(C1758,EstructuraCostos!$A$65:$B$170,2),VLOOKUP(E1758,EstructuraCostos!$A$5:$B$60,2))</f>
        <v>#N/A</v>
      </c>
      <c r="G1758" s="17" t="e">
        <f>+VLOOKUP(B1758,EstructuraCostos!$B$5:$C$146,2)</f>
        <v>#N/A</v>
      </c>
      <c r="H1758" s="58">
        <v>43652</v>
      </c>
      <c r="I1758" s="17">
        <f t="shared" si="118"/>
        <v>27</v>
      </c>
      <c r="J1758" s="1" t="s">
        <v>260</v>
      </c>
      <c r="L1758" s="52">
        <v>140</v>
      </c>
      <c r="M1758" s="186" t="s">
        <v>261</v>
      </c>
      <c r="N1758" s="48"/>
      <c r="O1758" s="45" t="s">
        <v>714</v>
      </c>
      <c r="P1758" s="45" t="s">
        <v>866</v>
      </c>
      <c r="Q1758" s="1" t="s">
        <v>132</v>
      </c>
      <c r="R1758" s="137" t="s">
        <v>702</v>
      </c>
    </row>
    <row r="1759" spans="1:18">
      <c r="A1759" s="17">
        <v>72</v>
      </c>
      <c r="B1759" s="135">
        <v>10501</v>
      </c>
      <c r="C1759" s="17">
        <f t="shared" si="117"/>
        <v>1</v>
      </c>
      <c r="D1759" s="14" t="str">
        <f>+VLOOKUP(C1759,EstructuraCostos!$A$5:$B$146,2)</f>
        <v>Levante_y_Ceba</v>
      </c>
      <c r="E1759" s="21">
        <f t="shared" si="120"/>
        <v>10500</v>
      </c>
      <c r="F1759" s="17" t="str">
        <f>+IF(C1759&gt;2,VLOOKUP(C1759,EstructuraCostos!$A$65:$B$170,2),VLOOKUP(E1759,EstructuraCostos!$A$5:$B$60,2))</f>
        <v>Movimiento_de_Ganado1</v>
      </c>
      <c r="G1759" s="17" t="str">
        <f>+VLOOKUP(B1759,EstructuraCostos!$B$5:$C$146,2)</f>
        <v>Manejo de Ganados</v>
      </c>
      <c r="H1759" s="58">
        <v>43653</v>
      </c>
      <c r="I1759" s="17">
        <f t="shared" si="118"/>
        <v>27</v>
      </c>
      <c r="J1759" s="1" t="s">
        <v>1469</v>
      </c>
      <c r="K1759" s="85">
        <v>1054990950</v>
      </c>
      <c r="L1759" s="52">
        <v>0.5</v>
      </c>
      <c r="M1759" s="186">
        <v>36000</v>
      </c>
      <c r="N1759" s="48">
        <f t="shared" si="119"/>
        <v>18000</v>
      </c>
      <c r="O1759" s="45" t="s">
        <v>125</v>
      </c>
      <c r="P1759" s="45" t="s">
        <v>128</v>
      </c>
    </row>
    <row r="1760" spans="1:18">
      <c r="A1760" s="17">
        <v>1</v>
      </c>
      <c r="B1760" s="135">
        <v>50103</v>
      </c>
      <c r="C1760" s="17">
        <f t="shared" si="117"/>
        <v>5</v>
      </c>
      <c r="D1760" s="14" t="str">
        <f>+VLOOKUP(C1760,EstructuraCostos!$A$5:$B$146,2)</f>
        <v>Generales</v>
      </c>
      <c r="E1760" s="21">
        <f t="shared" si="120"/>
        <v>50103</v>
      </c>
      <c r="F1760" s="17" t="str">
        <f>+IF(C1760&gt;2,VLOOKUP(C1760,EstructuraCostos!$A$65:$B$170,2),VLOOKUP(E1760,EstructuraCostos!$A$5:$B$60,2))</f>
        <v>Generales</v>
      </c>
      <c r="G1760" s="17" t="str">
        <f>+VLOOKUP(B1760,EstructuraCostos!$B$5:$C$146,2)</f>
        <v xml:space="preserve">Mantenimiento Cercos </v>
      </c>
      <c r="H1760" s="58">
        <v>43654</v>
      </c>
      <c r="I1760" s="17">
        <f t="shared" si="118"/>
        <v>28</v>
      </c>
      <c r="J1760" s="84" t="s">
        <v>241</v>
      </c>
      <c r="K1760" s="143">
        <v>4736932</v>
      </c>
      <c r="L1760" s="52">
        <v>1</v>
      </c>
      <c r="M1760" s="46">
        <v>34000</v>
      </c>
      <c r="N1760" s="48">
        <f t="shared" si="119"/>
        <v>34000</v>
      </c>
      <c r="O1760" s="45" t="s">
        <v>138</v>
      </c>
      <c r="P1760" s="45" t="s">
        <v>444</v>
      </c>
    </row>
    <row r="1761" spans="1:18">
      <c r="A1761" s="17">
        <v>2</v>
      </c>
      <c r="B1761" s="135">
        <v>10104</v>
      </c>
      <c r="C1761" s="17">
        <v>9</v>
      </c>
      <c r="D1761" s="14" t="str">
        <f>+VLOOKUP(C1761,EstructuraCostos!$A$5:$B$146,2)</f>
        <v>Hacienda</v>
      </c>
      <c r="E1761" s="21">
        <f t="shared" si="120"/>
        <v>10104</v>
      </c>
      <c r="F1761" s="17" t="str">
        <f>+IF(C1761&gt;2,VLOOKUP(C1761,EstructuraCostos!$A$65:$B$170,2),VLOOKUP(E1761,EstructuraCostos!$A$5:$B$60,2))</f>
        <v>Hacienda</v>
      </c>
      <c r="G1761" s="17" t="str">
        <f>+VLOOKUP(B1761,EstructuraCostos!$B$5:$C$146,2)</f>
        <v>Fumigacion Herbicida</v>
      </c>
      <c r="H1761" s="58">
        <v>43654</v>
      </c>
      <c r="I1761" s="17">
        <f>+WEEKNUM(H1761,2)</f>
        <v>28</v>
      </c>
      <c r="J1761" s="84" t="s">
        <v>242</v>
      </c>
      <c r="K1761" s="83">
        <v>4335739</v>
      </c>
      <c r="L1761" s="52">
        <v>1</v>
      </c>
      <c r="M1761" s="46">
        <v>34000</v>
      </c>
      <c r="N1761" s="48">
        <f>+L1761*M1761</f>
        <v>34000</v>
      </c>
      <c r="O1761" s="45" t="s">
        <v>194</v>
      </c>
      <c r="P1761" s="45" t="s">
        <v>1141</v>
      </c>
      <c r="Q1761" s="1" t="s">
        <v>132</v>
      </c>
      <c r="R1761" s="137" t="s">
        <v>1569</v>
      </c>
    </row>
    <row r="1762" spans="1:18">
      <c r="A1762" s="17">
        <v>3</v>
      </c>
      <c r="B1762" s="135">
        <v>10501</v>
      </c>
      <c r="C1762" s="17">
        <f t="shared" si="117"/>
        <v>1</v>
      </c>
      <c r="D1762" s="14" t="str">
        <f>+VLOOKUP(C1762,EstructuraCostos!$A$5:$B$146,2)</f>
        <v>Levante_y_Ceba</v>
      </c>
      <c r="E1762" s="21">
        <f t="shared" si="120"/>
        <v>10500</v>
      </c>
      <c r="F1762" s="17" t="str">
        <f>+IF(C1762&gt;2,VLOOKUP(C1762,EstructuraCostos!$A$65:$B$170,2),VLOOKUP(E1762,EstructuraCostos!$A$5:$B$60,2))</f>
        <v>Movimiento_de_Ganado1</v>
      </c>
      <c r="G1762" s="17" t="str">
        <f>+VLOOKUP(B1762,EstructuraCostos!$B$5:$C$146,2)</f>
        <v>Manejo de Ganados</v>
      </c>
      <c r="H1762" s="58">
        <v>43654</v>
      </c>
      <c r="I1762" s="17">
        <f t="shared" si="118"/>
        <v>28</v>
      </c>
      <c r="J1762" s="45" t="s">
        <v>245</v>
      </c>
      <c r="K1762" s="51">
        <v>1023702269</v>
      </c>
      <c r="L1762" s="52">
        <v>1</v>
      </c>
      <c r="M1762" s="46">
        <v>38000</v>
      </c>
      <c r="N1762" s="48">
        <f t="shared" si="119"/>
        <v>38000</v>
      </c>
      <c r="O1762" s="45" t="s">
        <v>126</v>
      </c>
      <c r="P1762" s="45" t="s">
        <v>128</v>
      </c>
    </row>
    <row r="1763" spans="1:18">
      <c r="A1763" s="17">
        <v>4</v>
      </c>
      <c r="B1763" s="135">
        <v>10501</v>
      </c>
      <c r="C1763" s="17">
        <f t="shared" si="117"/>
        <v>1</v>
      </c>
      <c r="D1763" s="14" t="str">
        <f>+VLOOKUP(C1763,EstructuraCostos!$A$5:$B$146,2)</f>
        <v>Levante_y_Ceba</v>
      </c>
      <c r="E1763" s="21">
        <f t="shared" si="120"/>
        <v>10500</v>
      </c>
      <c r="F1763" s="17" t="str">
        <f>+IF(C1763&gt;2,VLOOKUP(C1763,EstructuraCostos!$A$65:$B$170,2),VLOOKUP(E1763,EstructuraCostos!$A$5:$B$60,2))</f>
        <v>Movimiento_de_Ganado1</v>
      </c>
      <c r="G1763" s="17" t="str">
        <f>+VLOOKUP(B1763,EstructuraCostos!$B$5:$C$146,2)</f>
        <v>Manejo de Ganados</v>
      </c>
      <c r="H1763" s="58">
        <v>43654</v>
      </c>
      <c r="I1763" s="17">
        <f t="shared" si="118"/>
        <v>28</v>
      </c>
      <c r="J1763" s="45" t="s">
        <v>417</v>
      </c>
      <c r="K1763" s="143">
        <v>1097720182</v>
      </c>
      <c r="L1763" s="52">
        <v>1</v>
      </c>
      <c r="M1763" s="46">
        <v>38000</v>
      </c>
      <c r="N1763" s="48">
        <f t="shared" si="119"/>
        <v>38000</v>
      </c>
      <c r="O1763" s="45" t="s">
        <v>125</v>
      </c>
      <c r="P1763" s="45" t="s">
        <v>128</v>
      </c>
    </row>
    <row r="1764" spans="1:18">
      <c r="A1764" s="17">
        <v>5</v>
      </c>
      <c r="B1764" s="135">
        <v>50103</v>
      </c>
      <c r="C1764" s="17">
        <f t="shared" si="117"/>
        <v>5</v>
      </c>
      <c r="D1764" s="14" t="str">
        <f>+VLOOKUP(C1764,EstructuraCostos!$A$5:$B$146,2)</f>
        <v>Generales</v>
      </c>
      <c r="E1764" s="21">
        <f t="shared" si="120"/>
        <v>50103</v>
      </c>
      <c r="F1764" s="17" t="str">
        <f>+IF(C1764&gt;2,VLOOKUP(C1764,EstructuraCostos!$A$65:$B$170,2),VLOOKUP(E1764,EstructuraCostos!$A$5:$B$60,2))</f>
        <v>Generales</v>
      </c>
      <c r="G1764" s="17" t="str">
        <f>+VLOOKUP(B1764,EstructuraCostos!$B$5:$C$146,2)</f>
        <v xml:space="preserve">Mantenimiento Cercos </v>
      </c>
      <c r="H1764" s="58">
        <v>43654</v>
      </c>
      <c r="I1764" s="17">
        <f t="shared" si="118"/>
        <v>28</v>
      </c>
      <c r="J1764" s="45" t="s">
        <v>791</v>
      </c>
      <c r="K1764" s="143">
        <v>78730185</v>
      </c>
      <c r="L1764" s="52">
        <v>1</v>
      </c>
      <c r="M1764" s="46">
        <v>34000</v>
      </c>
      <c r="N1764" s="48">
        <f t="shared" si="119"/>
        <v>34000</v>
      </c>
      <c r="O1764" s="45" t="s">
        <v>138</v>
      </c>
      <c r="P1764" s="45" t="s">
        <v>296</v>
      </c>
    </row>
    <row r="1765" spans="1:18">
      <c r="A1765" s="17">
        <v>6</v>
      </c>
      <c r="B1765" s="135">
        <v>10104</v>
      </c>
      <c r="C1765" s="17">
        <f t="shared" si="117"/>
        <v>1</v>
      </c>
      <c r="D1765" s="14" t="str">
        <f>+VLOOKUP(C1765,EstructuraCostos!$A$5:$B$146,2)</f>
        <v>Levante_y_Ceba</v>
      </c>
      <c r="E1765" s="21">
        <f t="shared" si="120"/>
        <v>10100</v>
      </c>
      <c r="F1765" s="17" t="str">
        <f>+IF(C1765&gt;2,VLOOKUP(C1765,EstructuraCostos!$A$65:$B$170,2),VLOOKUP(E1765,EstructuraCostos!$A$5:$B$60,2))</f>
        <v>Manejo_de_Suelos_y_ Praderas1</v>
      </c>
      <c r="G1765" s="17" t="str">
        <f>+VLOOKUP(B1765,EstructuraCostos!$B$5:$C$146,2)</f>
        <v>Fumigacion Herbicida</v>
      </c>
      <c r="H1765" s="58">
        <v>43654</v>
      </c>
      <c r="I1765" s="17">
        <f t="shared" si="118"/>
        <v>28</v>
      </c>
      <c r="J1765" s="45" t="s">
        <v>1439</v>
      </c>
      <c r="K1765" s="51">
        <v>1097729590</v>
      </c>
      <c r="L1765" s="52">
        <v>1</v>
      </c>
      <c r="M1765" s="186">
        <v>34000</v>
      </c>
      <c r="N1765" s="48">
        <f t="shared" si="119"/>
        <v>34000</v>
      </c>
      <c r="O1765" s="45" t="s">
        <v>194</v>
      </c>
      <c r="P1765" s="45" t="s">
        <v>1141</v>
      </c>
      <c r="Q1765" s="1" t="s">
        <v>132</v>
      </c>
      <c r="R1765" s="137" t="s">
        <v>1569</v>
      </c>
    </row>
    <row r="1766" spans="1:18">
      <c r="A1766" s="17">
        <v>7</v>
      </c>
      <c r="B1766" s="135">
        <v>10502</v>
      </c>
      <c r="C1766" s="17">
        <f t="shared" si="117"/>
        <v>1</v>
      </c>
      <c r="D1766" s="14" t="str">
        <f>+VLOOKUP(C1766,EstructuraCostos!$A$5:$B$146,2)</f>
        <v>Levante_y_Ceba</v>
      </c>
      <c r="E1766" s="21">
        <f t="shared" si="120"/>
        <v>10500</v>
      </c>
      <c r="F1766" s="17" t="str">
        <f>+IF(C1766&gt;2,VLOOKUP(C1766,EstructuraCostos!$A$65:$B$170,2),VLOOKUP(E1766,EstructuraCostos!$A$5:$B$60,2))</f>
        <v>Movimiento_de_Ganado1</v>
      </c>
      <c r="G1766" s="17" t="str">
        <f>+VLOOKUP(B1766,EstructuraCostos!$B$5:$C$146,2)</f>
        <v>Repartida pollinaza</v>
      </c>
      <c r="H1766" s="58">
        <v>43654</v>
      </c>
      <c r="I1766" s="17">
        <f t="shared" si="118"/>
        <v>28</v>
      </c>
      <c r="J1766" s="1" t="s">
        <v>1469</v>
      </c>
      <c r="K1766" s="85">
        <v>1054990950</v>
      </c>
      <c r="L1766" s="52">
        <v>1</v>
      </c>
      <c r="M1766" s="186">
        <v>36000</v>
      </c>
      <c r="N1766" s="48">
        <f t="shared" si="119"/>
        <v>36000</v>
      </c>
      <c r="O1766" s="45" t="s">
        <v>688</v>
      </c>
      <c r="P1766" s="45" t="s">
        <v>137</v>
      </c>
    </row>
    <row r="1767" spans="1:18">
      <c r="A1767" s="17">
        <v>8</v>
      </c>
      <c r="B1767" s="135">
        <v>10105</v>
      </c>
      <c r="C1767" s="17">
        <f t="shared" si="117"/>
        <v>1</v>
      </c>
      <c r="D1767" s="14" t="str">
        <f>+VLOOKUP(C1767,EstructuraCostos!$A$5:$B$146,2)</f>
        <v>Levante_y_Ceba</v>
      </c>
      <c r="E1767" s="21">
        <f t="shared" si="120"/>
        <v>10110</v>
      </c>
      <c r="F1767" s="17" t="str">
        <f>+IF(C1767&gt;2,VLOOKUP(C1767,EstructuraCostos!$A$65:$B$170,2),VLOOKUP(E1767,EstructuraCostos!$A$5:$B$60,2))</f>
        <v>Manejo_de_Suelos_y_ Praderas1</v>
      </c>
      <c r="G1767" s="17" t="str">
        <f>+VLOOKUP(B1767,EstructuraCostos!$B$5:$C$146,2)</f>
        <v>Guadañada</v>
      </c>
      <c r="H1767" s="58">
        <v>43654</v>
      </c>
      <c r="I1767" s="17">
        <f t="shared" si="118"/>
        <v>28</v>
      </c>
      <c r="J1767" s="1" t="s">
        <v>1550</v>
      </c>
      <c r="K1767" s="85">
        <v>16553909</v>
      </c>
      <c r="L1767" s="52">
        <v>1</v>
      </c>
      <c r="M1767" s="186">
        <v>34000</v>
      </c>
      <c r="N1767" s="48">
        <f t="shared" si="119"/>
        <v>34000</v>
      </c>
      <c r="O1767" s="45" t="s">
        <v>133</v>
      </c>
      <c r="P1767" s="45" t="s">
        <v>354</v>
      </c>
    </row>
    <row r="1768" spans="1:18">
      <c r="A1768" s="17">
        <v>9</v>
      </c>
      <c r="B1768" s="135">
        <v>90101</v>
      </c>
      <c r="C1768" s="17">
        <f t="shared" si="117"/>
        <v>9</v>
      </c>
      <c r="D1768" s="14" t="str">
        <f>+VLOOKUP(C1768,EstructuraCostos!$A$5:$B$146,2)</f>
        <v>Hacienda</v>
      </c>
      <c r="E1768" s="21">
        <f t="shared" si="120"/>
        <v>90101</v>
      </c>
      <c r="F1768" s="17" t="str">
        <f>+IF(C1768&gt;2,VLOOKUP(C1768,EstructuraCostos!$A$65:$B$170,2),VLOOKUP(E1768,EstructuraCostos!$A$5:$B$60,2))</f>
        <v>Hacienda</v>
      </c>
      <c r="G1768" s="17" t="str">
        <f>+VLOOKUP(B1768,EstructuraCostos!$B$5:$C$146,2)</f>
        <v>Salarios</v>
      </c>
      <c r="H1768" s="58">
        <v>43654</v>
      </c>
      <c r="I1768" s="17">
        <f t="shared" si="118"/>
        <v>28</v>
      </c>
      <c r="J1768" s="45" t="s">
        <v>1584</v>
      </c>
      <c r="K1768" s="51">
        <v>24989065</v>
      </c>
      <c r="L1768" s="52">
        <v>1</v>
      </c>
      <c r="M1768" s="186">
        <v>34000</v>
      </c>
      <c r="N1768" s="48">
        <f t="shared" si="119"/>
        <v>34000</v>
      </c>
      <c r="O1768" s="45" t="s">
        <v>153</v>
      </c>
      <c r="P1768" s="45" t="s">
        <v>147</v>
      </c>
    </row>
    <row r="1769" spans="1:18">
      <c r="A1769" s="17">
        <v>10</v>
      </c>
      <c r="C1769" s="17"/>
      <c r="F1769" s="17"/>
      <c r="G1769" s="17" t="e">
        <f>+VLOOKUP(B1769,EstructuraCostos!$B$5:$C$146,2)</f>
        <v>#N/A</v>
      </c>
      <c r="H1769" s="58">
        <v>43654</v>
      </c>
      <c r="I1769" s="17">
        <f>+WEEKNUM(H1769,2)</f>
        <v>28</v>
      </c>
      <c r="J1769" s="45" t="s">
        <v>287</v>
      </c>
      <c r="L1769" s="52">
        <v>400</v>
      </c>
      <c r="M1769" s="186">
        <v>450</v>
      </c>
      <c r="N1769" s="48">
        <f t="shared" si="119"/>
        <v>180000</v>
      </c>
      <c r="O1769" s="45" t="s">
        <v>1396</v>
      </c>
      <c r="P1769" s="45" t="s">
        <v>1474</v>
      </c>
    </row>
    <row r="1770" spans="1:18">
      <c r="A1770" s="17">
        <v>11</v>
      </c>
      <c r="C1770" s="17"/>
      <c r="F1770" s="17"/>
      <c r="G1770" s="17" t="e">
        <f>+VLOOKUP(B1770,EstructuraCostos!$B$5:$C$146,2)</f>
        <v>#N/A</v>
      </c>
      <c r="H1770" s="58">
        <v>43654</v>
      </c>
      <c r="I1770" s="17">
        <f>+WEEKNUM(H1770,2)</f>
        <v>28</v>
      </c>
      <c r="J1770" s="45" t="s">
        <v>287</v>
      </c>
      <c r="L1770" s="52">
        <v>400</v>
      </c>
      <c r="M1770" s="186">
        <v>450</v>
      </c>
      <c r="N1770" s="48">
        <f t="shared" si="119"/>
        <v>180000</v>
      </c>
      <c r="O1770" s="45" t="s">
        <v>1396</v>
      </c>
      <c r="P1770" s="45" t="s">
        <v>1474</v>
      </c>
    </row>
    <row r="1771" spans="1:18">
      <c r="A1771" s="17">
        <v>12</v>
      </c>
      <c r="C1771" s="17"/>
      <c r="F1771" s="17"/>
      <c r="G1771" s="17" t="e">
        <f>+VLOOKUP(B1771,EstructuraCostos!$B$5:$C$146,2)</f>
        <v>#N/A</v>
      </c>
      <c r="H1771" s="58">
        <v>43654</v>
      </c>
      <c r="I1771" s="17">
        <f>+WEEKNUM(H1771,2)</f>
        <v>28</v>
      </c>
      <c r="J1771" s="45" t="s">
        <v>287</v>
      </c>
      <c r="L1771" s="52">
        <v>300</v>
      </c>
      <c r="M1771" s="186">
        <v>900</v>
      </c>
      <c r="N1771" s="48">
        <f t="shared" si="119"/>
        <v>270000</v>
      </c>
      <c r="O1771" s="45" t="s">
        <v>1608</v>
      </c>
      <c r="P1771" s="45" t="s">
        <v>1474</v>
      </c>
    </row>
    <row r="1772" spans="1:18">
      <c r="A1772" s="17">
        <v>13</v>
      </c>
      <c r="C1772" s="17">
        <f t="shared" si="117"/>
        <v>0</v>
      </c>
      <c r="D1772" s="14" t="e">
        <f>+VLOOKUP(C1772,EstructuraCostos!$A$5:$B$146,2)</f>
        <v>#N/A</v>
      </c>
      <c r="E1772" s="21">
        <f t="shared" si="120"/>
        <v>0</v>
      </c>
      <c r="F1772" s="17" t="e">
        <f>+IF(C1772&gt;2,VLOOKUP(C1772,EstructuraCostos!$A$65:$B$170,2),VLOOKUP(E1772,EstructuraCostos!$A$5:$B$60,2))</f>
        <v>#N/A</v>
      </c>
      <c r="G1772" s="17" t="e">
        <f>+VLOOKUP(B1772,EstructuraCostos!$B$5:$C$146,2)</f>
        <v>#N/A</v>
      </c>
      <c r="H1772" s="58">
        <v>43654</v>
      </c>
      <c r="I1772" s="17">
        <f t="shared" si="118"/>
        <v>28</v>
      </c>
      <c r="J1772" s="45" t="s">
        <v>260</v>
      </c>
      <c r="L1772" s="52">
        <v>180</v>
      </c>
      <c r="M1772" s="186" t="s">
        <v>261</v>
      </c>
      <c r="N1772" s="48"/>
      <c r="O1772" s="45" t="s">
        <v>194</v>
      </c>
      <c r="P1772" s="45" t="s">
        <v>1141</v>
      </c>
      <c r="Q1772" s="1" t="s">
        <v>132</v>
      </c>
      <c r="R1772" s="137" t="s">
        <v>1569</v>
      </c>
    </row>
    <row r="1773" spans="1:18">
      <c r="A1773" s="17">
        <v>14</v>
      </c>
      <c r="B1773" s="135">
        <v>10101</v>
      </c>
      <c r="C1773" s="17">
        <f t="shared" si="117"/>
        <v>1</v>
      </c>
      <c r="D1773" s="14" t="str">
        <f>+VLOOKUP(C1773,EstructuraCostos!$A$5:$B$146,2)</f>
        <v>Levante_y_Ceba</v>
      </c>
      <c r="E1773" s="21">
        <f t="shared" si="120"/>
        <v>10100</v>
      </c>
      <c r="F1773" s="17" t="str">
        <f>+IF(C1773&gt;2,VLOOKUP(C1773,EstructuraCostos!$A$65:$B$170,2),VLOOKUP(E1773,EstructuraCostos!$A$5:$B$60,2))</f>
        <v>Manejo_de_Suelos_y_ Praderas1</v>
      </c>
      <c r="G1773" s="17" t="str">
        <f>+VLOOKUP(B1773,EstructuraCostos!$B$5:$C$146,2)</f>
        <v>Fumigacion Matamalezas</v>
      </c>
      <c r="H1773" s="58">
        <v>43655</v>
      </c>
      <c r="I1773" s="17">
        <f t="shared" si="118"/>
        <v>28</v>
      </c>
      <c r="J1773" s="84" t="s">
        <v>241</v>
      </c>
      <c r="K1773" s="143">
        <v>4736932</v>
      </c>
      <c r="L1773" s="52">
        <v>1</v>
      </c>
      <c r="M1773" s="46">
        <v>34000</v>
      </c>
      <c r="N1773" s="48">
        <f t="shared" si="119"/>
        <v>34000</v>
      </c>
      <c r="O1773" s="45" t="s">
        <v>129</v>
      </c>
      <c r="P1773" s="45" t="s">
        <v>484</v>
      </c>
      <c r="Q1773" s="1" t="s">
        <v>130</v>
      </c>
      <c r="R1773" s="137" t="s">
        <v>131</v>
      </c>
    </row>
    <row r="1774" spans="1:18">
      <c r="A1774" s="17">
        <v>15</v>
      </c>
      <c r="B1774" s="135">
        <v>10104</v>
      </c>
      <c r="C1774" s="17">
        <f t="shared" si="117"/>
        <v>1</v>
      </c>
      <c r="D1774" s="14" t="str">
        <f>+VLOOKUP(C1774,EstructuraCostos!$A$5:$B$146,2)</f>
        <v>Levante_y_Ceba</v>
      </c>
      <c r="E1774" s="21">
        <f t="shared" si="120"/>
        <v>10100</v>
      </c>
      <c r="F1774" s="17" t="str">
        <f>+IF(C1774&gt;2,VLOOKUP(C1774,EstructuraCostos!$A$65:$B$170,2),VLOOKUP(E1774,EstructuraCostos!$A$5:$B$60,2))</f>
        <v>Manejo_de_Suelos_y_ Praderas1</v>
      </c>
      <c r="G1774" s="17" t="str">
        <f>+VLOOKUP(B1774,EstructuraCostos!$B$5:$C$146,2)</f>
        <v>Fumigacion Herbicida</v>
      </c>
      <c r="H1774" s="58">
        <v>43655</v>
      </c>
      <c r="I1774" s="17">
        <f t="shared" si="118"/>
        <v>28</v>
      </c>
      <c r="J1774" s="84" t="s">
        <v>242</v>
      </c>
      <c r="K1774" s="83">
        <v>4335739</v>
      </c>
      <c r="L1774" s="52">
        <v>1</v>
      </c>
      <c r="M1774" s="46">
        <v>34000</v>
      </c>
      <c r="N1774" s="48">
        <f t="shared" si="119"/>
        <v>34000</v>
      </c>
      <c r="O1774" s="45" t="s">
        <v>194</v>
      </c>
      <c r="P1774" s="45" t="s">
        <v>1141</v>
      </c>
      <c r="Q1774" s="1" t="s">
        <v>132</v>
      </c>
      <c r="R1774" s="137" t="s">
        <v>1530</v>
      </c>
    </row>
    <row r="1775" spans="1:18">
      <c r="A1775" s="17">
        <v>16</v>
      </c>
      <c r="B1775" s="135">
        <v>10501</v>
      </c>
      <c r="C1775" s="17">
        <f t="shared" si="117"/>
        <v>1</v>
      </c>
      <c r="D1775" s="14" t="str">
        <f>+VLOOKUP(C1775,EstructuraCostos!$A$5:$B$146,2)</f>
        <v>Levante_y_Ceba</v>
      </c>
      <c r="E1775" s="21">
        <f t="shared" si="120"/>
        <v>10500</v>
      </c>
      <c r="F1775" s="17" t="str">
        <f>+IF(C1775&gt;2,VLOOKUP(C1775,EstructuraCostos!$A$65:$B$170,2),VLOOKUP(E1775,EstructuraCostos!$A$5:$B$60,2))</f>
        <v>Movimiento_de_Ganado1</v>
      </c>
      <c r="G1775" s="17" t="str">
        <f>+VLOOKUP(B1775,EstructuraCostos!$B$5:$C$146,2)</f>
        <v>Manejo de Ganados</v>
      </c>
      <c r="H1775" s="58">
        <v>43655</v>
      </c>
      <c r="I1775" s="17">
        <f t="shared" si="118"/>
        <v>28</v>
      </c>
      <c r="J1775" s="45" t="s">
        <v>245</v>
      </c>
      <c r="K1775" s="51">
        <v>1023702269</v>
      </c>
      <c r="L1775" s="52">
        <v>1</v>
      </c>
      <c r="M1775" s="46">
        <v>38000</v>
      </c>
      <c r="N1775" s="48">
        <f t="shared" si="119"/>
        <v>38000</v>
      </c>
      <c r="O1775" s="45" t="s">
        <v>126</v>
      </c>
      <c r="P1775" s="45" t="s">
        <v>128</v>
      </c>
    </row>
    <row r="1776" spans="1:18">
      <c r="A1776" s="17">
        <v>17</v>
      </c>
      <c r="B1776" s="135">
        <v>10501</v>
      </c>
      <c r="C1776" s="17">
        <f t="shared" si="117"/>
        <v>1</v>
      </c>
      <c r="D1776" s="14" t="str">
        <f>+VLOOKUP(C1776,EstructuraCostos!$A$5:$B$146,2)</f>
        <v>Levante_y_Ceba</v>
      </c>
      <c r="E1776" s="21">
        <f t="shared" si="120"/>
        <v>10500</v>
      </c>
      <c r="F1776" s="17" t="str">
        <f>+IF(C1776&gt;2,VLOOKUP(C1776,EstructuraCostos!$A$65:$B$170,2),VLOOKUP(E1776,EstructuraCostos!$A$5:$B$60,2))</f>
        <v>Movimiento_de_Ganado1</v>
      </c>
      <c r="G1776" s="17" t="str">
        <f>+VLOOKUP(B1776,EstructuraCostos!$B$5:$C$146,2)</f>
        <v>Manejo de Ganados</v>
      </c>
      <c r="H1776" s="58">
        <v>43655</v>
      </c>
      <c r="I1776" s="17">
        <f t="shared" si="118"/>
        <v>28</v>
      </c>
      <c r="J1776" s="45" t="s">
        <v>417</v>
      </c>
      <c r="K1776" s="143">
        <v>1097720182</v>
      </c>
      <c r="L1776" s="52">
        <v>1</v>
      </c>
      <c r="M1776" s="46">
        <v>38000</v>
      </c>
      <c r="N1776" s="48">
        <f t="shared" si="119"/>
        <v>38000</v>
      </c>
      <c r="O1776" s="45" t="s">
        <v>125</v>
      </c>
      <c r="P1776" s="45" t="s">
        <v>128</v>
      </c>
    </row>
    <row r="1777" spans="1:18">
      <c r="A1777" s="17">
        <v>18</v>
      </c>
      <c r="B1777" s="135">
        <v>50103</v>
      </c>
      <c r="C1777" s="17">
        <v>9</v>
      </c>
      <c r="D1777" s="14" t="str">
        <f>+VLOOKUP(C1777,EstructuraCostos!$A$5:$B$146,2)</f>
        <v>Hacienda</v>
      </c>
      <c r="E1777" s="21">
        <f t="shared" si="120"/>
        <v>50103</v>
      </c>
      <c r="F1777" s="17" t="str">
        <f>+IF(C1777&gt;2,VLOOKUP(C1777,EstructuraCostos!$A$65:$B$170,2),VLOOKUP(E1777,EstructuraCostos!$A$5:$B$60,2))</f>
        <v>Hacienda</v>
      </c>
      <c r="G1777" s="17" t="str">
        <f>+VLOOKUP(B1777,EstructuraCostos!$B$5:$C$146,2)</f>
        <v xml:space="preserve">Mantenimiento Cercos </v>
      </c>
      <c r="H1777" s="58">
        <v>43655</v>
      </c>
      <c r="I1777" s="17">
        <f>+WEEKNUM(H1777,2)</f>
        <v>28</v>
      </c>
      <c r="J1777" s="45" t="s">
        <v>791</v>
      </c>
      <c r="K1777" s="143">
        <v>78730185</v>
      </c>
      <c r="L1777" s="52">
        <v>1</v>
      </c>
      <c r="M1777" s="46">
        <v>34000</v>
      </c>
      <c r="N1777" s="48">
        <f>+L1777*M1777</f>
        <v>34000</v>
      </c>
      <c r="O1777" s="45" t="s">
        <v>138</v>
      </c>
    </row>
    <row r="1778" spans="1:18">
      <c r="A1778" s="17">
        <v>19</v>
      </c>
      <c r="B1778" s="135">
        <v>50103</v>
      </c>
      <c r="C1778" s="17">
        <f t="shared" si="117"/>
        <v>5</v>
      </c>
      <c r="D1778" s="14" t="str">
        <f>+VLOOKUP(C1778,EstructuraCostos!$A$5:$B$146,2)</f>
        <v>Generales</v>
      </c>
      <c r="E1778" s="21">
        <f t="shared" si="120"/>
        <v>50103</v>
      </c>
      <c r="F1778" s="17" t="str">
        <f>+IF(C1778&gt;2,VLOOKUP(C1778,EstructuraCostos!$A$65:$B$170,2),VLOOKUP(E1778,EstructuraCostos!$A$5:$B$60,2))</f>
        <v>Generales</v>
      </c>
      <c r="G1778" s="17" t="str">
        <f>+VLOOKUP(B1778,EstructuraCostos!$B$5:$C$146,2)</f>
        <v xml:space="preserve">Mantenimiento Cercos </v>
      </c>
      <c r="H1778" s="58">
        <v>43655</v>
      </c>
      <c r="I1778" s="17">
        <f t="shared" si="118"/>
        <v>28</v>
      </c>
      <c r="J1778" s="45" t="s">
        <v>1439</v>
      </c>
      <c r="K1778" s="51">
        <v>1097729590</v>
      </c>
      <c r="L1778" s="52">
        <v>1</v>
      </c>
      <c r="M1778" s="186">
        <v>34000</v>
      </c>
      <c r="N1778" s="48">
        <f t="shared" si="119"/>
        <v>34000</v>
      </c>
      <c r="O1778" s="45" t="s">
        <v>138</v>
      </c>
      <c r="P1778" s="45" t="s">
        <v>1141</v>
      </c>
      <c r="Q1778" s="1" t="s">
        <v>132</v>
      </c>
      <c r="R1778" s="137" t="s">
        <v>1569</v>
      </c>
    </row>
    <row r="1779" spans="1:18">
      <c r="A1779" s="17">
        <v>20</v>
      </c>
      <c r="B1779" s="135">
        <v>10502</v>
      </c>
      <c r="C1779" s="17">
        <f t="shared" si="117"/>
        <v>1</v>
      </c>
      <c r="D1779" s="14" t="str">
        <f>+VLOOKUP(C1779,EstructuraCostos!$A$5:$B$146,2)</f>
        <v>Levante_y_Ceba</v>
      </c>
      <c r="E1779" s="21">
        <f t="shared" si="120"/>
        <v>10500</v>
      </c>
      <c r="F1779" s="17" t="str">
        <f>+IF(C1779&gt;2,VLOOKUP(C1779,EstructuraCostos!$A$65:$B$170,2),VLOOKUP(E1779,EstructuraCostos!$A$5:$B$60,2))</f>
        <v>Movimiento_de_Ganado1</v>
      </c>
      <c r="G1779" s="17" t="str">
        <f>+VLOOKUP(B1779,EstructuraCostos!$B$5:$C$146,2)</f>
        <v>Repartida pollinaza</v>
      </c>
      <c r="H1779" s="58">
        <v>43655</v>
      </c>
      <c r="I1779" s="17">
        <f t="shared" si="118"/>
        <v>28</v>
      </c>
      <c r="J1779" s="1" t="s">
        <v>1469</v>
      </c>
      <c r="K1779" s="85">
        <v>1054990950</v>
      </c>
      <c r="L1779" s="52">
        <v>1</v>
      </c>
      <c r="M1779" s="186">
        <v>36000</v>
      </c>
      <c r="N1779" s="48">
        <f t="shared" si="119"/>
        <v>36000</v>
      </c>
      <c r="O1779" s="45" t="s">
        <v>688</v>
      </c>
      <c r="P1779" s="45" t="s">
        <v>137</v>
      </c>
    </row>
    <row r="1780" spans="1:18">
      <c r="A1780" s="17">
        <v>21</v>
      </c>
      <c r="B1780" s="135">
        <v>10105</v>
      </c>
      <c r="C1780" s="17">
        <f t="shared" si="117"/>
        <v>1</v>
      </c>
      <c r="D1780" s="14" t="str">
        <f>+VLOOKUP(C1780,EstructuraCostos!$A$5:$B$146,2)</f>
        <v>Levante_y_Ceba</v>
      </c>
      <c r="E1780" s="21">
        <f t="shared" si="120"/>
        <v>10110</v>
      </c>
      <c r="F1780" s="17" t="str">
        <f>+IF(C1780&gt;2,VLOOKUP(C1780,EstructuraCostos!$A$65:$B$170,2),VLOOKUP(E1780,EstructuraCostos!$A$5:$B$60,2))</f>
        <v>Manejo_de_Suelos_y_ Praderas1</v>
      </c>
      <c r="G1780" s="17" t="str">
        <f>+VLOOKUP(B1780,EstructuraCostos!$B$5:$C$146,2)</f>
        <v>Guadañada</v>
      </c>
      <c r="H1780" s="58">
        <v>43655</v>
      </c>
      <c r="I1780" s="17">
        <f t="shared" si="118"/>
        <v>28</v>
      </c>
      <c r="J1780" s="1" t="s">
        <v>1550</v>
      </c>
      <c r="K1780" s="85">
        <v>16553909</v>
      </c>
      <c r="L1780" s="52">
        <v>1</v>
      </c>
      <c r="M1780" s="186">
        <v>34000</v>
      </c>
      <c r="N1780" s="48">
        <f t="shared" si="119"/>
        <v>34000</v>
      </c>
      <c r="O1780" s="45" t="s">
        <v>133</v>
      </c>
      <c r="P1780" s="45" t="s">
        <v>354</v>
      </c>
    </row>
    <row r="1781" spans="1:18">
      <c r="A1781" s="17">
        <v>22</v>
      </c>
      <c r="B1781" s="135">
        <v>90101</v>
      </c>
      <c r="C1781" s="17">
        <f t="shared" si="117"/>
        <v>9</v>
      </c>
      <c r="D1781" s="14" t="str">
        <f>+VLOOKUP(C1781,EstructuraCostos!$A$5:$B$146,2)</f>
        <v>Hacienda</v>
      </c>
      <c r="E1781" s="21">
        <f t="shared" si="120"/>
        <v>90101</v>
      </c>
      <c r="F1781" s="17" t="str">
        <f>+IF(C1781&gt;2,VLOOKUP(C1781,EstructuraCostos!$A$65:$B$170,2),VLOOKUP(E1781,EstructuraCostos!$A$5:$B$60,2))</f>
        <v>Hacienda</v>
      </c>
      <c r="G1781" s="17" t="str">
        <f>+VLOOKUP(B1781,EstructuraCostos!$B$5:$C$146,2)</f>
        <v>Salarios</v>
      </c>
      <c r="H1781" s="58">
        <v>43655</v>
      </c>
      <c r="I1781" s="17">
        <f t="shared" si="118"/>
        <v>28</v>
      </c>
      <c r="J1781" s="45" t="s">
        <v>1584</v>
      </c>
      <c r="K1781" s="51">
        <v>24989065</v>
      </c>
      <c r="L1781" s="52">
        <v>1</v>
      </c>
      <c r="M1781" s="186">
        <v>34000</v>
      </c>
      <c r="N1781" s="48">
        <f t="shared" si="119"/>
        <v>34000</v>
      </c>
      <c r="O1781" s="45" t="s">
        <v>153</v>
      </c>
      <c r="P1781" s="45" t="s">
        <v>147</v>
      </c>
    </row>
    <row r="1782" spans="1:18">
      <c r="A1782" s="17">
        <v>23</v>
      </c>
      <c r="C1782" s="17">
        <f t="shared" si="117"/>
        <v>0</v>
      </c>
      <c r="D1782" s="14" t="e">
        <f>+VLOOKUP(C1782,EstructuraCostos!$A$5:$B$146,2)</f>
        <v>#N/A</v>
      </c>
      <c r="E1782" s="21">
        <f t="shared" si="120"/>
        <v>0</v>
      </c>
      <c r="F1782" s="17" t="e">
        <f>+IF(C1782&gt;2,VLOOKUP(C1782,EstructuraCostos!$A$65:$B$170,2),VLOOKUP(E1782,EstructuraCostos!$A$5:$B$60,2))</f>
        <v>#N/A</v>
      </c>
      <c r="G1782" s="17" t="e">
        <f>+VLOOKUP(B1782,EstructuraCostos!$B$5:$C$146,2)</f>
        <v>#N/A</v>
      </c>
      <c r="H1782" s="58">
        <v>43655</v>
      </c>
      <c r="I1782" s="17">
        <f t="shared" si="118"/>
        <v>28</v>
      </c>
      <c r="J1782" s="45" t="s">
        <v>260</v>
      </c>
      <c r="L1782" s="52">
        <v>1000</v>
      </c>
      <c r="M1782" s="186" t="s">
        <v>261</v>
      </c>
      <c r="N1782" s="48"/>
      <c r="O1782" s="45" t="s">
        <v>129</v>
      </c>
      <c r="P1782" s="45" t="s">
        <v>484</v>
      </c>
      <c r="Q1782" s="1" t="s">
        <v>130</v>
      </c>
      <c r="R1782" s="137" t="s">
        <v>131</v>
      </c>
    </row>
    <row r="1783" spans="1:18">
      <c r="A1783" s="17">
        <v>24</v>
      </c>
      <c r="C1783" s="17">
        <f t="shared" si="117"/>
        <v>0</v>
      </c>
      <c r="D1783" s="14" t="e">
        <f>+VLOOKUP(C1783,EstructuraCostos!$A$5:$B$146,2)</f>
        <v>#N/A</v>
      </c>
      <c r="E1783" s="21">
        <f t="shared" si="120"/>
        <v>0</v>
      </c>
      <c r="F1783" s="17" t="e">
        <f>+IF(C1783&gt;2,VLOOKUP(C1783,EstructuraCostos!$A$65:$B$170,2),VLOOKUP(E1783,EstructuraCostos!$A$5:$B$60,2))</f>
        <v>#N/A</v>
      </c>
      <c r="G1783" s="17" t="e">
        <f>+VLOOKUP(B1783,EstructuraCostos!$B$5:$C$146,2)</f>
        <v>#N/A</v>
      </c>
      <c r="H1783" s="58">
        <v>43655</v>
      </c>
      <c r="I1783" s="17">
        <f t="shared" si="118"/>
        <v>28</v>
      </c>
      <c r="J1783" s="45" t="s">
        <v>260</v>
      </c>
      <c r="M1783" s="186" t="s">
        <v>261</v>
      </c>
      <c r="N1783" s="48"/>
      <c r="O1783" s="45" t="s">
        <v>194</v>
      </c>
      <c r="P1783" s="45" t="s">
        <v>1141</v>
      </c>
      <c r="Q1783" s="1" t="s">
        <v>132</v>
      </c>
      <c r="R1783" s="137" t="s">
        <v>1530</v>
      </c>
    </row>
    <row r="1784" spans="1:18">
      <c r="A1784" s="17">
        <v>25</v>
      </c>
      <c r="B1784" s="135">
        <v>10101</v>
      </c>
      <c r="C1784" s="17">
        <f t="shared" si="117"/>
        <v>1</v>
      </c>
      <c r="D1784" s="14" t="str">
        <f>+VLOOKUP(C1784,EstructuraCostos!$A$5:$B$146,2)</f>
        <v>Levante_y_Ceba</v>
      </c>
      <c r="E1784" s="21">
        <f t="shared" si="120"/>
        <v>10100</v>
      </c>
      <c r="F1784" s="17" t="str">
        <f>+IF(C1784&gt;2,VLOOKUP(C1784,EstructuraCostos!$A$65:$B$170,2),VLOOKUP(E1784,EstructuraCostos!$A$5:$B$60,2))</f>
        <v>Manejo_de_Suelos_y_ Praderas1</v>
      </c>
      <c r="G1784" s="17" t="str">
        <f>+VLOOKUP(B1784,EstructuraCostos!$B$5:$C$146,2)</f>
        <v>Fumigacion Matamalezas</v>
      </c>
      <c r="H1784" s="58">
        <v>43656</v>
      </c>
      <c r="I1784" s="17">
        <f t="shared" si="118"/>
        <v>28</v>
      </c>
      <c r="J1784" s="84" t="s">
        <v>241</v>
      </c>
      <c r="K1784" s="143">
        <v>4736932</v>
      </c>
      <c r="L1784" s="52">
        <v>1</v>
      </c>
      <c r="M1784" s="46">
        <v>34000</v>
      </c>
      <c r="N1784" s="48">
        <f t="shared" si="119"/>
        <v>34000</v>
      </c>
      <c r="O1784" s="45" t="s">
        <v>129</v>
      </c>
      <c r="P1784" s="45" t="s">
        <v>484</v>
      </c>
      <c r="Q1784" s="1" t="s">
        <v>130</v>
      </c>
      <c r="R1784" s="137" t="s">
        <v>131</v>
      </c>
    </row>
    <row r="1785" spans="1:18">
      <c r="A1785" s="17">
        <v>26</v>
      </c>
      <c r="B1785" s="135">
        <v>10104</v>
      </c>
      <c r="C1785" s="17">
        <f t="shared" si="117"/>
        <v>1</v>
      </c>
      <c r="D1785" s="14" t="str">
        <f>+VLOOKUP(C1785,EstructuraCostos!$A$5:$B$146,2)</f>
        <v>Levante_y_Ceba</v>
      </c>
      <c r="E1785" s="21">
        <f t="shared" si="120"/>
        <v>10100</v>
      </c>
      <c r="F1785" s="17" t="str">
        <f>+IF(C1785&gt;2,VLOOKUP(C1785,EstructuraCostos!$A$65:$B$170,2),VLOOKUP(E1785,EstructuraCostos!$A$5:$B$60,2))</f>
        <v>Manejo_de_Suelos_y_ Praderas1</v>
      </c>
      <c r="G1785" s="17" t="str">
        <f>+VLOOKUP(B1785,EstructuraCostos!$B$5:$C$146,2)</f>
        <v>Fumigacion Herbicida</v>
      </c>
      <c r="H1785" s="58">
        <v>43656</v>
      </c>
      <c r="I1785" s="17">
        <f t="shared" si="118"/>
        <v>28</v>
      </c>
      <c r="J1785" s="84" t="s">
        <v>242</v>
      </c>
      <c r="K1785" s="83">
        <v>4335739</v>
      </c>
      <c r="L1785" s="52">
        <v>1</v>
      </c>
      <c r="M1785" s="46">
        <v>34000</v>
      </c>
      <c r="N1785" s="48">
        <f t="shared" si="119"/>
        <v>34000</v>
      </c>
      <c r="O1785" s="45" t="s">
        <v>714</v>
      </c>
      <c r="P1785" s="45" t="s">
        <v>1585</v>
      </c>
      <c r="Q1785" s="1" t="s">
        <v>132</v>
      </c>
      <c r="R1785" s="137" t="s">
        <v>702</v>
      </c>
    </row>
    <row r="1786" spans="1:18">
      <c r="A1786" s="17">
        <v>27</v>
      </c>
      <c r="B1786" s="135">
        <v>10501</v>
      </c>
      <c r="C1786" s="17">
        <f t="shared" si="117"/>
        <v>1</v>
      </c>
      <c r="D1786" s="14" t="str">
        <f>+VLOOKUP(C1786,EstructuraCostos!$A$5:$B$146,2)</f>
        <v>Levante_y_Ceba</v>
      </c>
      <c r="E1786" s="21">
        <f t="shared" si="120"/>
        <v>10500</v>
      </c>
      <c r="F1786" s="17" t="str">
        <f>+IF(C1786&gt;2,VLOOKUP(C1786,EstructuraCostos!$A$65:$B$170,2),VLOOKUP(E1786,EstructuraCostos!$A$5:$B$60,2))</f>
        <v>Movimiento_de_Ganado1</v>
      </c>
      <c r="G1786" s="17" t="str">
        <f>+VLOOKUP(B1786,EstructuraCostos!$B$5:$C$146,2)</f>
        <v>Manejo de Ganados</v>
      </c>
      <c r="H1786" s="58">
        <v>43656</v>
      </c>
      <c r="I1786" s="17">
        <f t="shared" si="118"/>
        <v>28</v>
      </c>
      <c r="J1786" s="45" t="s">
        <v>245</v>
      </c>
      <c r="K1786" s="51">
        <v>1023702269</v>
      </c>
      <c r="L1786" s="52">
        <v>1</v>
      </c>
      <c r="M1786" s="46">
        <v>38000</v>
      </c>
      <c r="N1786" s="48">
        <f t="shared" si="119"/>
        <v>38000</v>
      </c>
      <c r="O1786" s="45" t="s">
        <v>139</v>
      </c>
      <c r="P1786" s="45" t="s">
        <v>128</v>
      </c>
    </row>
    <row r="1787" spans="1:18">
      <c r="A1787" s="17">
        <v>28</v>
      </c>
      <c r="B1787" s="135">
        <v>10501</v>
      </c>
      <c r="C1787" s="17">
        <f t="shared" si="117"/>
        <v>1</v>
      </c>
      <c r="D1787" s="14" t="str">
        <f>+VLOOKUP(C1787,EstructuraCostos!$A$5:$B$146,2)</f>
        <v>Levante_y_Ceba</v>
      </c>
      <c r="E1787" s="21">
        <f t="shared" si="120"/>
        <v>10500</v>
      </c>
      <c r="F1787" s="17" t="str">
        <f>+IF(C1787&gt;2,VLOOKUP(C1787,EstructuraCostos!$A$65:$B$170,2),VLOOKUP(E1787,EstructuraCostos!$A$5:$B$60,2))</f>
        <v>Movimiento_de_Ganado1</v>
      </c>
      <c r="G1787" s="17" t="str">
        <f>+VLOOKUP(B1787,EstructuraCostos!$B$5:$C$146,2)</f>
        <v>Manejo de Ganados</v>
      </c>
      <c r="H1787" s="58">
        <v>43656</v>
      </c>
      <c r="I1787" s="17">
        <f t="shared" si="118"/>
        <v>28</v>
      </c>
      <c r="J1787" s="45" t="s">
        <v>417</v>
      </c>
      <c r="K1787" s="143">
        <v>1097720182</v>
      </c>
      <c r="L1787" s="52">
        <v>1</v>
      </c>
      <c r="M1787" s="46">
        <v>38000</v>
      </c>
      <c r="N1787" s="48">
        <f t="shared" si="119"/>
        <v>38000</v>
      </c>
      <c r="O1787" s="45" t="s">
        <v>125</v>
      </c>
      <c r="P1787" s="45" t="s">
        <v>128</v>
      </c>
    </row>
    <row r="1788" spans="1:18">
      <c r="A1788" s="17">
        <v>29</v>
      </c>
      <c r="B1788" s="135">
        <v>50103</v>
      </c>
      <c r="C1788" s="17">
        <f t="shared" si="117"/>
        <v>5</v>
      </c>
      <c r="D1788" s="14" t="str">
        <f>+VLOOKUP(C1788,EstructuraCostos!$A$5:$B$146,2)</f>
        <v>Generales</v>
      </c>
      <c r="E1788" s="21">
        <f t="shared" si="120"/>
        <v>50103</v>
      </c>
      <c r="F1788" s="17" t="str">
        <f>+IF(C1788&gt;2,VLOOKUP(C1788,EstructuraCostos!$A$65:$B$170,2),VLOOKUP(E1788,EstructuraCostos!$A$5:$B$60,2))</f>
        <v>Generales</v>
      </c>
      <c r="G1788" s="17" t="str">
        <f>+VLOOKUP(B1788,EstructuraCostos!$B$5:$C$146,2)</f>
        <v xml:space="preserve">Mantenimiento Cercos </v>
      </c>
      <c r="H1788" s="58">
        <v>43656</v>
      </c>
      <c r="I1788" s="17">
        <f t="shared" si="118"/>
        <v>28</v>
      </c>
      <c r="J1788" s="45" t="s">
        <v>791</v>
      </c>
      <c r="K1788" s="143">
        <v>78730185</v>
      </c>
      <c r="L1788" s="52">
        <v>1</v>
      </c>
      <c r="M1788" s="46">
        <v>34000</v>
      </c>
      <c r="N1788" s="48">
        <f t="shared" si="119"/>
        <v>34000</v>
      </c>
      <c r="O1788" s="45" t="s">
        <v>138</v>
      </c>
      <c r="P1788" s="45" t="s">
        <v>290</v>
      </c>
      <c r="Q1788" s="1" t="s">
        <v>845</v>
      </c>
    </row>
    <row r="1789" spans="1:18">
      <c r="A1789" s="17">
        <v>30</v>
      </c>
      <c r="B1789" s="135">
        <v>50103</v>
      </c>
      <c r="C1789" s="17">
        <f t="shared" si="117"/>
        <v>5</v>
      </c>
      <c r="D1789" s="14" t="str">
        <f>+VLOOKUP(C1789,EstructuraCostos!$A$5:$B$146,2)</f>
        <v>Generales</v>
      </c>
      <c r="E1789" s="21">
        <f t="shared" si="120"/>
        <v>50103</v>
      </c>
      <c r="F1789" s="17" t="str">
        <f>+IF(C1789&gt;2,VLOOKUP(C1789,EstructuraCostos!$A$65:$B$170,2),VLOOKUP(E1789,EstructuraCostos!$A$5:$B$60,2))</f>
        <v>Generales</v>
      </c>
      <c r="G1789" s="17" t="str">
        <f>+VLOOKUP(B1789,EstructuraCostos!$B$5:$C$146,2)</f>
        <v xml:space="preserve">Mantenimiento Cercos </v>
      </c>
      <c r="H1789" s="58">
        <v>43656</v>
      </c>
      <c r="I1789" s="17">
        <f t="shared" si="118"/>
        <v>28</v>
      </c>
      <c r="J1789" s="45" t="s">
        <v>1439</v>
      </c>
      <c r="K1789" s="51">
        <v>1097729590</v>
      </c>
      <c r="L1789" s="52">
        <v>1</v>
      </c>
      <c r="M1789" s="186">
        <v>34000</v>
      </c>
      <c r="N1789" s="48">
        <f t="shared" si="119"/>
        <v>34000</v>
      </c>
      <c r="O1789" s="45" t="s">
        <v>138</v>
      </c>
      <c r="P1789" s="45" t="s">
        <v>473</v>
      </c>
      <c r="Q1789" s="1" t="s">
        <v>1218</v>
      </c>
    </row>
    <row r="1790" spans="1:18">
      <c r="A1790" s="17">
        <v>31</v>
      </c>
      <c r="B1790" s="135">
        <v>10502</v>
      </c>
      <c r="C1790" s="17">
        <f t="shared" si="117"/>
        <v>1</v>
      </c>
      <c r="D1790" s="14" t="str">
        <f>+VLOOKUP(C1790,EstructuraCostos!$A$5:$B$146,2)</f>
        <v>Levante_y_Ceba</v>
      </c>
      <c r="E1790" s="21">
        <f t="shared" si="120"/>
        <v>10500</v>
      </c>
      <c r="F1790" s="17" t="str">
        <f>+IF(C1790&gt;2,VLOOKUP(C1790,EstructuraCostos!$A$65:$B$170,2),VLOOKUP(E1790,EstructuraCostos!$A$5:$B$60,2))</f>
        <v>Movimiento_de_Ganado1</v>
      </c>
      <c r="G1790" s="17" t="str">
        <f>+VLOOKUP(B1790,EstructuraCostos!$B$5:$C$146,2)</f>
        <v>Repartida pollinaza</v>
      </c>
      <c r="H1790" s="58">
        <v>43656</v>
      </c>
      <c r="I1790" s="17">
        <f t="shared" si="118"/>
        <v>28</v>
      </c>
      <c r="J1790" s="1" t="s">
        <v>1469</v>
      </c>
      <c r="K1790" s="85">
        <v>1054990950</v>
      </c>
      <c r="L1790" s="52">
        <v>1</v>
      </c>
      <c r="M1790" s="186">
        <v>36000</v>
      </c>
      <c r="N1790" s="48">
        <f>+L1790*M1790</f>
        <v>36000</v>
      </c>
      <c r="O1790" s="45" t="s">
        <v>688</v>
      </c>
      <c r="P1790" s="45" t="s">
        <v>137</v>
      </c>
    </row>
    <row r="1791" spans="1:18">
      <c r="A1791" s="17">
        <v>32</v>
      </c>
      <c r="B1791" s="135">
        <v>10105</v>
      </c>
      <c r="C1791" s="17">
        <f t="shared" si="117"/>
        <v>1</v>
      </c>
      <c r="D1791" s="14" t="str">
        <f>+VLOOKUP(C1791,EstructuraCostos!$A$5:$B$146,2)</f>
        <v>Levante_y_Ceba</v>
      </c>
      <c r="E1791" s="21">
        <f t="shared" si="120"/>
        <v>10110</v>
      </c>
      <c r="F1791" s="17" t="str">
        <f>+IF(C1791&gt;2,VLOOKUP(C1791,EstructuraCostos!$A$65:$B$170,2),VLOOKUP(E1791,EstructuraCostos!$A$5:$B$60,2))</f>
        <v>Manejo_de_Suelos_y_ Praderas1</v>
      </c>
      <c r="G1791" s="17" t="str">
        <f>+VLOOKUP(B1791,EstructuraCostos!$B$5:$C$146,2)</f>
        <v>Guadañada</v>
      </c>
      <c r="H1791" s="58">
        <v>43656</v>
      </c>
      <c r="I1791" s="17">
        <f t="shared" si="118"/>
        <v>28</v>
      </c>
      <c r="J1791" s="1" t="s">
        <v>1550</v>
      </c>
      <c r="K1791" s="85">
        <v>16553909</v>
      </c>
      <c r="L1791" s="52">
        <v>1</v>
      </c>
      <c r="M1791" s="186">
        <v>34000</v>
      </c>
      <c r="N1791" s="48">
        <f t="shared" si="119"/>
        <v>34000</v>
      </c>
      <c r="O1791" s="45" t="s">
        <v>133</v>
      </c>
      <c r="P1791" s="45" t="s">
        <v>354</v>
      </c>
    </row>
    <row r="1792" spans="1:18">
      <c r="A1792" s="17">
        <v>33</v>
      </c>
      <c r="B1792" s="135">
        <v>90101</v>
      </c>
      <c r="C1792" s="17">
        <f t="shared" si="117"/>
        <v>9</v>
      </c>
      <c r="D1792" s="14" t="str">
        <f>+VLOOKUP(C1792,EstructuraCostos!$A$5:$B$146,2)</f>
        <v>Hacienda</v>
      </c>
      <c r="E1792" s="21">
        <f t="shared" si="120"/>
        <v>90101</v>
      </c>
      <c r="F1792" s="17" t="str">
        <f>+IF(C1792&gt;2,VLOOKUP(C1792,EstructuraCostos!$A$65:$B$170,2),VLOOKUP(E1792,EstructuraCostos!$A$5:$B$60,2))</f>
        <v>Hacienda</v>
      </c>
      <c r="G1792" s="17" t="str">
        <f>+VLOOKUP(B1792,EstructuraCostos!$B$5:$C$146,2)</f>
        <v>Salarios</v>
      </c>
      <c r="H1792" s="58">
        <v>43656</v>
      </c>
      <c r="I1792" s="17">
        <f t="shared" si="118"/>
        <v>28</v>
      </c>
      <c r="J1792" s="45" t="s">
        <v>1584</v>
      </c>
      <c r="K1792" s="51">
        <v>24989065</v>
      </c>
      <c r="L1792" s="52">
        <v>1</v>
      </c>
      <c r="M1792" s="186">
        <v>34000</v>
      </c>
      <c r="N1792" s="48">
        <f t="shared" si="119"/>
        <v>34000</v>
      </c>
      <c r="O1792" s="45" t="s">
        <v>153</v>
      </c>
      <c r="P1792" s="45" t="s">
        <v>147</v>
      </c>
    </row>
    <row r="1793" spans="1:20">
      <c r="A1793" s="17">
        <v>34</v>
      </c>
      <c r="C1793" s="17"/>
      <c r="F1793" s="17"/>
      <c r="G1793" s="17" t="e">
        <f>+VLOOKUP(B1793,EstructuraCostos!$B$5:$C$146,2)</f>
        <v>#N/A</v>
      </c>
      <c r="H1793" s="58">
        <v>43656</v>
      </c>
      <c r="I1793" s="17">
        <f>+WEEKNUM(H1793,2)</f>
        <v>28</v>
      </c>
      <c r="J1793" s="45" t="s">
        <v>287</v>
      </c>
      <c r="L1793" s="52">
        <v>300</v>
      </c>
      <c r="M1793" s="186">
        <v>450</v>
      </c>
      <c r="N1793" s="48">
        <f t="shared" si="119"/>
        <v>135000</v>
      </c>
      <c r="O1793" s="45" t="s">
        <v>1396</v>
      </c>
      <c r="P1793" s="45" t="s">
        <v>1474</v>
      </c>
    </row>
    <row r="1794" spans="1:20">
      <c r="A1794" s="17">
        <v>35</v>
      </c>
      <c r="C1794" s="17">
        <f t="shared" si="117"/>
        <v>0</v>
      </c>
      <c r="D1794" s="14" t="e">
        <f>+VLOOKUP(C1794,EstructuraCostos!$A$5:$B$146,2)</f>
        <v>#N/A</v>
      </c>
      <c r="E1794" s="21">
        <f t="shared" si="120"/>
        <v>0</v>
      </c>
      <c r="F1794" s="17" t="e">
        <f>+IF(C1794&gt;2,VLOOKUP(C1794,EstructuraCostos!$A$65:$B$170,2),VLOOKUP(E1794,EstructuraCostos!$A$5:$B$60,2))</f>
        <v>#N/A</v>
      </c>
      <c r="G1794" s="17" t="e">
        <f>+VLOOKUP(B1794,EstructuraCostos!$B$5:$C$146,2)</f>
        <v>#N/A</v>
      </c>
      <c r="H1794" s="58">
        <v>43656</v>
      </c>
      <c r="I1794" s="17">
        <f t="shared" si="118"/>
        <v>28</v>
      </c>
      <c r="J1794" s="45" t="s">
        <v>260</v>
      </c>
      <c r="M1794" s="186" t="s">
        <v>261</v>
      </c>
      <c r="N1794" s="48"/>
      <c r="O1794" s="45" t="s">
        <v>129</v>
      </c>
      <c r="P1794" s="45" t="s">
        <v>484</v>
      </c>
      <c r="Q1794" s="1" t="s">
        <v>130</v>
      </c>
      <c r="R1794" s="137" t="s">
        <v>131</v>
      </c>
    </row>
    <row r="1795" spans="1:20">
      <c r="A1795" s="17">
        <v>36</v>
      </c>
      <c r="C1795" s="17">
        <f t="shared" si="117"/>
        <v>0</v>
      </c>
      <c r="D1795" s="14" t="e">
        <f>+VLOOKUP(C1795,EstructuraCostos!$A$5:$B$146,2)</f>
        <v>#N/A</v>
      </c>
      <c r="E1795" s="21">
        <f t="shared" si="120"/>
        <v>0</v>
      </c>
      <c r="F1795" s="17" t="e">
        <f>+IF(C1795&gt;2,VLOOKUP(C1795,EstructuraCostos!$A$65:$B$170,2),VLOOKUP(E1795,EstructuraCostos!$A$5:$B$60,2))</f>
        <v>#N/A</v>
      </c>
      <c r="G1795" s="17" t="e">
        <f>+VLOOKUP(B1795,EstructuraCostos!$B$5:$C$146,2)</f>
        <v>#N/A</v>
      </c>
      <c r="H1795" s="58">
        <v>43656</v>
      </c>
      <c r="I1795" s="17">
        <f t="shared" si="118"/>
        <v>28</v>
      </c>
      <c r="J1795" s="45" t="s">
        <v>260</v>
      </c>
      <c r="M1795" s="186" t="s">
        <v>261</v>
      </c>
      <c r="N1795" s="48"/>
      <c r="O1795" s="45" t="s">
        <v>714</v>
      </c>
      <c r="P1795" s="45" t="s">
        <v>1585</v>
      </c>
      <c r="Q1795" s="1" t="s">
        <v>132</v>
      </c>
      <c r="R1795" s="137" t="s">
        <v>702</v>
      </c>
    </row>
    <row r="1796" spans="1:20">
      <c r="A1796" s="17">
        <v>37</v>
      </c>
      <c r="B1796" s="135">
        <v>10103</v>
      </c>
      <c r="C1796" s="17">
        <f t="shared" ref="C1796:C1867" si="121">ROUND(B1796/10000,0)</f>
        <v>1</v>
      </c>
      <c r="D1796" s="14" t="str">
        <f>+VLOOKUP(C1796,EstructuraCostos!$A$5:$B$146,2)</f>
        <v>Levante_y_Ceba</v>
      </c>
      <c r="E1796" s="21">
        <f t="shared" si="120"/>
        <v>10100</v>
      </c>
      <c r="F1796" s="17" t="str">
        <f>+IF(C1796&gt;2,VLOOKUP(C1796,EstructuraCostos!$A$65:$B$170,2),VLOOKUP(E1796,EstructuraCostos!$A$5:$B$60,2))</f>
        <v>Manejo_de_Suelos_y_ Praderas1</v>
      </c>
      <c r="G1796" s="17" t="str">
        <f>+VLOOKUP(B1796,EstructuraCostos!$B$5:$C$146,2)</f>
        <v>Fertilizacion, correctivos</v>
      </c>
      <c r="H1796" s="58">
        <v>43657</v>
      </c>
      <c r="I1796" s="17">
        <f t="shared" ref="I1796:I1867" si="122">+WEEKNUM(H1796,2)</f>
        <v>28</v>
      </c>
      <c r="J1796" s="84" t="s">
        <v>241</v>
      </c>
      <c r="K1796" s="143">
        <v>4736932</v>
      </c>
      <c r="L1796" s="52">
        <v>1</v>
      </c>
      <c r="M1796" s="46">
        <v>34000</v>
      </c>
      <c r="N1796" s="48">
        <f t="shared" ref="N1796:N1867" si="123">+L1796*M1796</f>
        <v>34000</v>
      </c>
      <c r="O1796" s="45" t="s">
        <v>1587</v>
      </c>
      <c r="P1796" s="45" t="s">
        <v>127</v>
      </c>
      <c r="Q1796" s="1" t="s">
        <v>1586</v>
      </c>
      <c r="R1796" s="137" t="s">
        <v>1588</v>
      </c>
      <c r="T1796" s="140"/>
    </row>
    <row r="1797" spans="1:20">
      <c r="A1797" s="17">
        <v>38</v>
      </c>
      <c r="B1797" s="135">
        <v>10104</v>
      </c>
      <c r="C1797" s="17">
        <f t="shared" si="121"/>
        <v>1</v>
      </c>
      <c r="D1797" s="14" t="str">
        <f>+VLOOKUP(C1797,EstructuraCostos!$A$5:$B$146,2)</f>
        <v>Levante_y_Ceba</v>
      </c>
      <c r="E1797" s="21">
        <f t="shared" si="120"/>
        <v>10100</v>
      </c>
      <c r="F1797" s="17" t="str">
        <f>+IF(C1797&gt;2,VLOOKUP(C1797,EstructuraCostos!$A$65:$B$170,2),VLOOKUP(E1797,EstructuraCostos!$A$5:$B$60,2))</f>
        <v>Manejo_de_Suelos_y_ Praderas1</v>
      </c>
      <c r="G1797" s="17" t="str">
        <f>+VLOOKUP(B1797,EstructuraCostos!$B$5:$C$146,2)</f>
        <v>Fumigacion Herbicida</v>
      </c>
      <c r="H1797" s="58">
        <v>43657</v>
      </c>
      <c r="I1797" s="17">
        <f t="shared" si="122"/>
        <v>28</v>
      </c>
      <c r="J1797" s="84" t="s">
        <v>242</v>
      </c>
      <c r="K1797" s="83">
        <v>4335739</v>
      </c>
      <c r="L1797" s="52">
        <v>1</v>
      </c>
      <c r="M1797" s="46">
        <v>34000</v>
      </c>
      <c r="N1797" s="48">
        <f t="shared" si="123"/>
        <v>34000</v>
      </c>
      <c r="O1797" s="45" t="s">
        <v>1551</v>
      </c>
      <c r="P1797" s="45" t="s">
        <v>1589</v>
      </c>
      <c r="Q1797" s="1" t="s">
        <v>132</v>
      </c>
      <c r="R1797" s="137" t="s">
        <v>1557</v>
      </c>
      <c r="T1797" s="140"/>
    </row>
    <row r="1798" spans="1:20">
      <c r="A1798" s="17">
        <v>39</v>
      </c>
      <c r="B1798" s="135">
        <v>10501</v>
      </c>
      <c r="C1798" s="17">
        <f t="shared" si="121"/>
        <v>1</v>
      </c>
      <c r="D1798" s="14" t="str">
        <f>+VLOOKUP(C1798,EstructuraCostos!$A$5:$B$146,2)</f>
        <v>Levante_y_Ceba</v>
      </c>
      <c r="E1798" s="21">
        <f t="shared" si="120"/>
        <v>10500</v>
      </c>
      <c r="F1798" s="17" t="str">
        <f>+IF(C1798&gt;2,VLOOKUP(C1798,EstructuraCostos!$A$65:$B$170,2),VLOOKUP(E1798,EstructuraCostos!$A$5:$B$60,2))</f>
        <v>Movimiento_de_Ganado1</v>
      </c>
      <c r="G1798" s="17" t="str">
        <f>+VLOOKUP(B1798,EstructuraCostos!$B$5:$C$146,2)</f>
        <v>Manejo de Ganados</v>
      </c>
      <c r="H1798" s="58">
        <v>43657</v>
      </c>
      <c r="I1798" s="17">
        <f t="shared" si="122"/>
        <v>28</v>
      </c>
      <c r="J1798" s="45" t="s">
        <v>245</v>
      </c>
      <c r="K1798" s="51">
        <v>1023702269</v>
      </c>
      <c r="L1798" s="52">
        <v>1</v>
      </c>
      <c r="M1798" s="46">
        <v>38000</v>
      </c>
      <c r="N1798" s="48">
        <f t="shared" si="123"/>
        <v>38000</v>
      </c>
      <c r="O1798" s="45" t="s">
        <v>139</v>
      </c>
      <c r="P1798" s="45" t="s">
        <v>128</v>
      </c>
    </row>
    <row r="1799" spans="1:20">
      <c r="A1799" s="17">
        <v>40</v>
      </c>
      <c r="B1799" s="135">
        <v>10501</v>
      </c>
      <c r="C1799" s="17">
        <f t="shared" si="121"/>
        <v>1</v>
      </c>
      <c r="D1799" s="14" t="str">
        <f>+VLOOKUP(C1799,EstructuraCostos!$A$5:$B$146,2)</f>
        <v>Levante_y_Ceba</v>
      </c>
      <c r="E1799" s="21">
        <f t="shared" ref="E1799:E1869" si="124">IF(C1799&gt;2,ROUND(B1799/1,0),ROUND(B1799/10,0)*10)</f>
        <v>10500</v>
      </c>
      <c r="F1799" s="17" t="str">
        <f>+IF(C1799&gt;2,VLOOKUP(C1799,EstructuraCostos!$A$65:$B$170,2),VLOOKUP(E1799,EstructuraCostos!$A$5:$B$60,2))</f>
        <v>Movimiento_de_Ganado1</v>
      </c>
      <c r="G1799" s="17" t="str">
        <f>+VLOOKUP(B1799,EstructuraCostos!$B$5:$C$146,2)</f>
        <v>Manejo de Ganados</v>
      </c>
      <c r="H1799" s="58">
        <v>43657</v>
      </c>
      <c r="I1799" s="17">
        <f t="shared" si="122"/>
        <v>28</v>
      </c>
      <c r="J1799" s="45" t="s">
        <v>417</v>
      </c>
      <c r="K1799" s="143">
        <v>1097720182</v>
      </c>
      <c r="L1799" s="52">
        <v>1</v>
      </c>
      <c r="M1799" s="46">
        <v>38000</v>
      </c>
      <c r="N1799" s="48">
        <f t="shared" si="123"/>
        <v>38000</v>
      </c>
      <c r="O1799" s="45" t="s">
        <v>125</v>
      </c>
      <c r="P1799" s="45" t="s">
        <v>128</v>
      </c>
    </row>
    <row r="1800" spans="1:20">
      <c r="A1800" s="17">
        <v>41</v>
      </c>
      <c r="B1800" s="135">
        <v>50103</v>
      </c>
      <c r="C1800" s="17">
        <f t="shared" si="121"/>
        <v>5</v>
      </c>
      <c r="D1800" s="14" t="str">
        <f>+VLOOKUP(C1800,EstructuraCostos!$A$5:$B$146,2)</f>
        <v>Generales</v>
      </c>
      <c r="E1800" s="21">
        <f t="shared" si="124"/>
        <v>50103</v>
      </c>
      <c r="F1800" s="17" t="str">
        <f>+IF(C1800&gt;2,VLOOKUP(C1800,EstructuraCostos!$A$65:$B$170,2),VLOOKUP(E1800,EstructuraCostos!$A$5:$B$60,2))</f>
        <v>Generales</v>
      </c>
      <c r="G1800" s="17" t="str">
        <f>+VLOOKUP(B1800,EstructuraCostos!$B$5:$C$146,2)</f>
        <v xml:space="preserve">Mantenimiento Cercos </v>
      </c>
      <c r="H1800" s="58">
        <v>43657</v>
      </c>
      <c r="I1800" s="17">
        <f t="shared" si="122"/>
        <v>28</v>
      </c>
      <c r="J1800" s="45" t="s">
        <v>791</v>
      </c>
      <c r="K1800" s="143">
        <v>78730185</v>
      </c>
      <c r="L1800" s="52">
        <v>1</v>
      </c>
      <c r="M1800" s="46">
        <v>34000</v>
      </c>
      <c r="N1800" s="48">
        <f t="shared" si="123"/>
        <v>34000</v>
      </c>
      <c r="O1800" s="45" t="s">
        <v>671</v>
      </c>
      <c r="P1800" s="45" t="s">
        <v>1592</v>
      </c>
    </row>
    <row r="1801" spans="1:20">
      <c r="A1801" s="17">
        <v>42</v>
      </c>
      <c r="B1801" s="135">
        <v>10104</v>
      </c>
      <c r="C1801" s="17">
        <f t="shared" si="121"/>
        <v>1</v>
      </c>
      <c r="D1801" s="14" t="str">
        <f>+VLOOKUP(C1801,EstructuraCostos!$A$5:$B$146,2)</f>
        <v>Levante_y_Ceba</v>
      </c>
      <c r="E1801" s="21">
        <f t="shared" si="124"/>
        <v>10100</v>
      </c>
      <c r="F1801" s="17" t="str">
        <f>+IF(C1801&gt;2,VLOOKUP(C1801,EstructuraCostos!$A$65:$B$170,2),VLOOKUP(E1801,EstructuraCostos!$A$5:$B$60,2))</f>
        <v>Manejo_de_Suelos_y_ Praderas1</v>
      </c>
      <c r="G1801" s="17" t="str">
        <f>+VLOOKUP(B1801,EstructuraCostos!$B$5:$C$146,2)</f>
        <v>Fumigacion Herbicida</v>
      </c>
      <c r="H1801" s="58">
        <v>43657</v>
      </c>
      <c r="I1801" s="17">
        <f t="shared" si="122"/>
        <v>28</v>
      </c>
      <c r="J1801" s="45" t="s">
        <v>1439</v>
      </c>
      <c r="K1801" s="51">
        <v>1097729590</v>
      </c>
      <c r="L1801" s="52">
        <v>1</v>
      </c>
      <c r="M1801" s="186">
        <v>34000</v>
      </c>
      <c r="N1801" s="48">
        <f t="shared" si="123"/>
        <v>34000</v>
      </c>
      <c r="O1801" s="45" t="s">
        <v>1551</v>
      </c>
      <c r="P1801" s="45" t="s">
        <v>1589</v>
      </c>
      <c r="Q1801" s="1" t="s">
        <v>132</v>
      </c>
      <c r="R1801" s="137" t="s">
        <v>1557</v>
      </c>
    </row>
    <row r="1802" spans="1:20">
      <c r="A1802" s="17">
        <v>43</v>
      </c>
      <c r="B1802" s="135">
        <v>10502</v>
      </c>
      <c r="C1802" s="17">
        <f t="shared" si="121"/>
        <v>1</v>
      </c>
      <c r="D1802" s="14" t="str">
        <f>+VLOOKUP(C1802,EstructuraCostos!$A$5:$B$146,2)</f>
        <v>Levante_y_Ceba</v>
      </c>
      <c r="E1802" s="21">
        <f t="shared" si="124"/>
        <v>10500</v>
      </c>
      <c r="F1802" s="17" t="str">
        <f>+IF(C1802&gt;2,VLOOKUP(C1802,EstructuraCostos!$A$65:$B$170,2),VLOOKUP(E1802,EstructuraCostos!$A$5:$B$60,2))</f>
        <v>Movimiento_de_Ganado1</v>
      </c>
      <c r="G1802" s="17" t="str">
        <f>+VLOOKUP(B1802,EstructuraCostos!$B$5:$C$146,2)</f>
        <v>Repartida pollinaza</v>
      </c>
      <c r="H1802" s="58">
        <v>43657</v>
      </c>
      <c r="I1802" s="17">
        <f t="shared" si="122"/>
        <v>28</v>
      </c>
      <c r="J1802" s="1" t="s">
        <v>1469</v>
      </c>
      <c r="K1802" s="85">
        <v>1054990950</v>
      </c>
      <c r="L1802" s="52">
        <v>1</v>
      </c>
      <c r="M1802" s="186">
        <v>36000</v>
      </c>
      <c r="N1802" s="48">
        <f t="shared" si="123"/>
        <v>36000</v>
      </c>
      <c r="O1802" s="45" t="s">
        <v>688</v>
      </c>
      <c r="P1802" s="45" t="s">
        <v>137</v>
      </c>
    </row>
    <row r="1803" spans="1:20">
      <c r="A1803" s="17">
        <v>44</v>
      </c>
      <c r="B1803" s="135">
        <v>10105</v>
      </c>
      <c r="C1803" s="17">
        <f t="shared" si="121"/>
        <v>1</v>
      </c>
      <c r="D1803" s="14" t="str">
        <f>+VLOOKUP(C1803,EstructuraCostos!$A$5:$B$146,2)</f>
        <v>Levante_y_Ceba</v>
      </c>
      <c r="E1803" s="21">
        <f t="shared" si="124"/>
        <v>10110</v>
      </c>
      <c r="F1803" s="17" t="str">
        <f>+IF(C1803&gt;2,VLOOKUP(C1803,EstructuraCostos!$A$65:$B$170,2),VLOOKUP(E1803,EstructuraCostos!$A$5:$B$60,2))</f>
        <v>Manejo_de_Suelos_y_ Praderas1</v>
      </c>
      <c r="G1803" s="17" t="str">
        <f>+VLOOKUP(B1803,EstructuraCostos!$B$5:$C$146,2)</f>
        <v>Guadañada</v>
      </c>
      <c r="H1803" s="58">
        <v>43657</v>
      </c>
      <c r="I1803" s="17">
        <f t="shared" si="122"/>
        <v>28</v>
      </c>
      <c r="J1803" s="1" t="s">
        <v>1550</v>
      </c>
      <c r="K1803" s="85">
        <v>16553909</v>
      </c>
      <c r="L1803" s="52">
        <v>1</v>
      </c>
      <c r="M1803" s="186">
        <v>34000</v>
      </c>
      <c r="N1803" s="48">
        <f t="shared" si="123"/>
        <v>34000</v>
      </c>
      <c r="O1803" s="45" t="s">
        <v>133</v>
      </c>
      <c r="P1803" s="45" t="s">
        <v>1591</v>
      </c>
      <c r="T1803" s="140"/>
    </row>
    <row r="1804" spans="1:20">
      <c r="A1804" s="17">
        <v>45</v>
      </c>
      <c r="B1804" s="135">
        <v>90101</v>
      </c>
      <c r="C1804" s="17">
        <f t="shared" si="121"/>
        <v>9</v>
      </c>
      <c r="D1804" s="14" t="str">
        <f>+VLOOKUP(C1804,EstructuraCostos!$A$5:$B$146,2)</f>
        <v>Hacienda</v>
      </c>
      <c r="E1804" s="21">
        <f t="shared" si="124"/>
        <v>90101</v>
      </c>
      <c r="F1804" s="17" t="str">
        <f>+IF(C1804&gt;2,VLOOKUP(C1804,EstructuraCostos!$A$65:$B$170,2),VLOOKUP(E1804,EstructuraCostos!$A$5:$B$60,2))</f>
        <v>Hacienda</v>
      </c>
      <c r="G1804" s="17" t="str">
        <f>+VLOOKUP(B1804,EstructuraCostos!$B$5:$C$146,2)</f>
        <v>Salarios</v>
      </c>
      <c r="H1804" s="58">
        <v>43657</v>
      </c>
      <c r="I1804" s="17">
        <f t="shared" si="122"/>
        <v>28</v>
      </c>
      <c r="J1804" s="45" t="s">
        <v>1584</v>
      </c>
      <c r="K1804" s="51">
        <v>24989065</v>
      </c>
      <c r="L1804" s="52">
        <v>1</v>
      </c>
      <c r="M1804" s="186">
        <v>34000</v>
      </c>
      <c r="N1804" s="48">
        <f t="shared" si="123"/>
        <v>34000</v>
      </c>
      <c r="O1804" s="45" t="s">
        <v>153</v>
      </c>
      <c r="P1804" s="45" t="s">
        <v>147</v>
      </c>
      <c r="T1804" s="140"/>
    </row>
    <row r="1805" spans="1:20">
      <c r="A1805" s="17">
        <v>46</v>
      </c>
      <c r="C1805" s="17"/>
      <c r="F1805" s="17"/>
      <c r="G1805" s="17" t="e">
        <f>+VLOOKUP(B1805,EstructuraCostos!$B$5:$C$146,2)</f>
        <v>#N/A</v>
      </c>
      <c r="H1805" s="58">
        <v>43657</v>
      </c>
      <c r="I1805" s="17">
        <f>+WEEKNUM(H1805,2)</f>
        <v>28</v>
      </c>
      <c r="J1805" s="45" t="s">
        <v>1133</v>
      </c>
      <c r="L1805" s="52">
        <v>30</v>
      </c>
      <c r="M1805" s="186" t="s">
        <v>299</v>
      </c>
      <c r="N1805" s="48"/>
      <c r="O1805" s="45" t="s">
        <v>1204</v>
      </c>
      <c r="P1805" s="45" t="s">
        <v>384</v>
      </c>
      <c r="T1805" s="140"/>
    </row>
    <row r="1806" spans="1:20">
      <c r="A1806" s="17">
        <v>47</v>
      </c>
      <c r="C1806" s="17">
        <f t="shared" si="121"/>
        <v>0</v>
      </c>
      <c r="D1806" s="14" t="e">
        <f>+VLOOKUP(C1806,EstructuraCostos!$A$5:$B$146,2)</f>
        <v>#N/A</v>
      </c>
      <c r="E1806" s="21">
        <f t="shared" si="124"/>
        <v>0</v>
      </c>
      <c r="F1806" s="17" t="e">
        <f>+IF(C1806&gt;2,VLOOKUP(C1806,EstructuraCostos!$A$65:$B$170,2),VLOOKUP(E1806,EstructuraCostos!$A$5:$B$60,2))</f>
        <v>#N/A</v>
      </c>
      <c r="G1806" s="17" t="e">
        <f>+VLOOKUP(B1806,EstructuraCostos!$B$5:$C$146,2)</f>
        <v>#N/A</v>
      </c>
      <c r="H1806" s="58">
        <v>43657</v>
      </c>
      <c r="I1806" s="17">
        <f t="shared" si="122"/>
        <v>28</v>
      </c>
      <c r="J1806" s="45" t="s">
        <v>260</v>
      </c>
      <c r="M1806" s="186" t="s">
        <v>261</v>
      </c>
      <c r="N1806" s="48"/>
      <c r="O1806" s="45" t="s">
        <v>1587</v>
      </c>
      <c r="P1806" s="45" t="s">
        <v>127</v>
      </c>
      <c r="Q1806" s="1" t="s">
        <v>1586</v>
      </c>
      <c r="R1806" s="137" t="s">
        <v>1588</v>
      </c>
    </row>
    <row r="1807" spans="1:20">
      <c r="A1807" s="17">
        <v>48</v>
      </c>
      <c r="C1807" s="17">
        <f t="shared" si="121"/>
        <v>0</v>
      </c>
      <c r="D1807" s="14" t="e">
        <f>+VLOOKUP(C1807,EstructuraCostos!$A$5:$B$146,2)</f>
        <v>#N/A</v>
      </c>
      <c r="E1807" s="21">
        <f t="shared" si="124"/>
        <v>0</v>
      </c>
      <c r="F1807" s="17" t="e">
        <f>+IF(C1807&gt;2,VLOOKUP(C1807,EstructuraCostos!$A$65:$B$170,2),VLOOKUP(E1807,EstructuraCostos!$A$5:$B$60,2))</f>
        <v>#N/A</v>
      </c>
      <c r="G1807" s="17" t="e">
        <f>+VLOOKUP(B1807,EstructuraCostos!$B$5:$C$146,2)</f>
        <v>#N/A</v>
      </c>
      <c r="H1807" s="58">
        <v>43657</v>
      </c>
      <c r="I1807" s="17">
        <f t="shared" si="122"/>
        <v>28</v>
      </c>
      <c r="J1807" s="45" t="s">
        <v>260</v>
      </c>
      <c r="M1807" s="186" t="s">
        <v>261</v>
      </c>
      <c r="N1807" s="48"/>
      <c r="O1807" s="45" t="s">
        <v>1551</v>
      </c>
      <c r="P1807" s="45" t="s">
        <v>1589</v>
      </c>
      <c r="Q1807" s="1" t="s">
        <v>132</v>
      </c>
      <c r="R1807" s="137" t="s">
        <v>1557</v>
      </c>
    </row>
    <row r="1808" spans="1:20">
      <c r="A1808" s="17">
        <v>49</v>
      </c>
      <c r="B1808" s="135">
        <v>10101</v>
      </c>
      <c r="C1808" s="17">
        <f t="shared" si="121"/>
        <v>1</v>
      </c>
      <c r="D1808" s="14" t="str">
        <f>+VLOOKUP(C1808,EstructuraCostos!$A$5:$B$146,2)</f>
        <v>Levante_y_Ceba</v>
      </c>
      <c r="E1808" s="21">
        <f t="shared" si="124"/>
        <v>10100</v>
      </c>
      <c r="F1808" s="17" t="str">
        <f>+IF(C1808&gt;2,VLOOKUP(C1808,EstructuraCostos!$A$65:$B$170,2),VLOOKUP(E1808,EstructuraCostos!$A$5:$B$60,2))</f>
        <v>Manejo_de_Suelos_y_ Praderas1</v>
      </c>
      <c r="G1808" s="17" t="str">
        <f>+VLOOKUP(B1808,EstructuraCostos!$B$5:$C$146,2)</f>
        <v>Fumigacion Matamalezas</v>
      </c>
      <c r="H1808" s="58">
        <v>43658</v>
      </c>
      <c r="I1808" s="17">
        <f t="shared" si="122"/>
        <v>28</v>
      </c>
      <c r="J1808" s="84" t="s">
        <v>241</v>
      </c>
      <c r="K1808" s="143">
        <v>4736932</v>
      </c>
      <c r="L1808" s="52">
        <v>1</v>
      </c>
      <c r="M1808" s="46">
        <v>34000</v>
      </c>
      <c r="N1808" s="48">
        <f t="shared" si="123"/>
        <v>34000</v>
      </c>
      <c r="O1808" s="45" t="s">
        <v>129</v>
      </c>
      <c r="P1808" s="45" t="s">
        <v>484</v>
      </c>
      <c r="Q1808" s="1" t="s">
        <v>1590</v>
      </c>
      <c r="R1808" s="137" t="s">
        <v>131</v>
      </c>
      <c r="T1808" s="140"/>
    </row>
    <row r="1809" spans="1:18">
      <c r="A1809" s="17">
        <v>50</v>
      </c>
      <c r="B1809" s="135">
        <v>10104</v>
      </c>
      <c r="C1809" s="17">
        <f t="shared" si="121"/>
        <v>1</v>
      </c>
      <c r="D1809" s="14" t="str">
        <f>+VLOOKUP(C1809,EstructuraCostos!$A$5:$B$146,2)</f>
        <v>Levante_y_Ceba</v>
      </c>
      <c r="E1809" s="21">
        <f t="shared" si="124"/>
        <v>10100</v>
      </c>
      <c r="F1809" s="17" t="str">
        <f>+IF(C1809&gt;2,VLOOKUP(C1809,EstructuraCostos!$A$65:$B$170,2),VLOOKUP(E1809,EstructuraCostos!$A$5:$B$60,2))</f>
        <v>Manejo_de_Suelos_y_ Praderas1</v>
      </c>
      <c r="G1809" s="17" t="str">
        <f>+VLOOKUP(B1809,EstructuraCostos!$B$5:$C$146,2)</f>
        <v>Fumigacion Herbicida</v>
      </c>
      <c r="H1809" s="58">
        <v>43658</v>
      </c>
      <c r="I1809" s="17">
        <f t="shared" si="122"/>
        <v>28</v>
      </c>
      <c r="J1809" s="84" t="s">
        <v>242</v>
      </c>
      <c r="K1809" s="83">
        <v>4335739</v>
      </c>
      <c r="L1809" s="52">
        <v>1</v>
      </c>
      <c r="M1809" s="46">
        <v>34000</v>
      </c>
      <c r="N1809" s="48">
        <f t="shared" si="123"/>
        <v>34000</v>
      </c>
      <c r="O1809" s="45" t="s">
        <v>1551</v>
      </c>
      <c r="P1809" s="45" t="s">
        <v>618</v>
      </c>
      <c r="Q1809" s="1" t="s">
        <v>132</v>
      </c>
      <c r="R1809" s="137" t="s">
        <v>1557</v>
      </c>
    </row>
    <row r="1810" spans="1:18">
      <c r="A1810" s="17">
        <v>51</v>
      </c>
      <c r="B1810" s="135">
        <v>10501</v>
      </c>
      <c r="C1810" s="17">
        <f t="shared" si="121"/>
        <v>1</v>
      </c>
      <c r="D1810" s="14" t="str">
        <f>+VLOOKUP(C1810,EstructuraCostos!$A$5:$B$146,2)</f>
        <v>Levante_y_Ceba</v>
      </c>
      <c r="E1810" s="21">
        <f t="shared" si="124"/>
        <v>10500</v>
      </c>
      <c r="F1810" s="17" t="str">
        <f>+IF(C1810&gt;2,VLOOKUP(C1810,EstructuraCostos!$A$65:$B$170,2),VLOOKUP(E1810,EstructuraCostos!$A$5:$B$60,2))</f>
        <v>Movimiento_de_Ganado1</v>
      </c>
      <c r="G1810" s="17" t="str">
        <f>+VLOOKUP(B1810,EstructuraCostos!$B$5:$C$146,2)</f>
        <v>Manejo de Ganados</v>
      </c>
      <c r="H1810" s="58">
        <v>43658</v>
      </c>
      <c r="I1810" s="17">
        <f t="shared" si="122"/>
        <v>28</v>
      </c>
      <c r="J1810" s="45" t="s">
        <v>245</v>
      </c>
      <c r="K1810" s="51">
        <v>1023702269</v>
      </c>
      <c r="L1810" s="52">
        <v>1</v>
      </c>
      <c r="M1810" s="46">
        <v>38000</v>
      </c>
      <c r="N1810" s="48">
        <f t="shared" si="123"/>
        <v>38000</v>
      </c>
      <c r="O1810" s="45" t="s">
        <v>139</v>
      </c>
      <c r="P1810" s="45" t="s">
        <v>128</v>
      </c>
    </row>
    <row r="1811" spans="1:18">
      <c r="A1811" s="17">
        <v>52</v>
      </c>
      <c r="B1811" s="135">
        <v>10501</v>
      </c>
      <c r="C1811" s="17">
        <f t="shared" si="121"/>
        <v>1</v>
      </c>
      <c r="D1811" s="14" t="str">
        <f>+VLOOKUP(C1811,EstructuraCostos!$A$5:$B$146,2)</f>
        <v>Levante_y_Ceba</v>
      </c>
      <c r="E1811" s="21">
        <f t="shared" si="124"/>
        <v>10500</v>
      </c>
      <c r="F1811" s="17" t="str">
        <f>+IF(C1811&gt;2,VLOOKUP(C1811,EstructuraCostos!$A$65:$B$170,2),VLOOKUP(E1811,EstructuraCostos!$A$5:$B$60,2))</f>
        <v>Movimiento_de_Ganado1</v>
      </c>
      <c r="G1811" s="17" t="str">
        <f>+VLOOKUP(B1811,EstructuraCostos!$B$5:$C$146,2)</f>
        <v>Manejo de Ganados</v>
      </c>
      <c r="H1811" s="58">
        <v>43658</v>
      </c>
      <c r="I1811" s="17">
        <f t="shared" si="122"/>
        <v>28</v>
      </c>
      <c r="J1811" s="45" t="s">
        <v>417</v>
      </c>
      <c r="K1811" s="143">
        <v>1097720182</v>
      </c>
      <c r="L1811" s="52">
        <v>1</v>
      </c>
      <c r="M1811" s="46">
        <v>38000</v>
      </c>
      <c r="N1811" s="48">
        <f t="shared" si="123"/>
        <v>38000</v>
      </c>
      <c r="O1811" s="45" t="s">
        <v>125</v>
      </c>
      <c r="P1811" s="45" t="s">
        <v>128</v>
      </c>
    </row>
    <row r="1812" spans="1:18">
      <c r="A1812" s="17">
        <v>53</v>
      </c>
      <c r="B1812" s="135">
        <v>50103</v>
      </c>
      <c r="C1812" s="17">
        <f t="shared" si="121"/>
        <v>5</v>
      </c>
      <c r="D1812" s="14" t="str">
        <f>+VLOOKUP(C1812,EstructuraCostos!$A$5:$B$146,2)</f>
        <v>Generales</v>
      </c>
      <c r="E1812" s="21">
        <f t="shared" si="124"/>
        <v>50103</v>
      </c>
      <c r="F1812" s="17" t="str">
        <f>+IF(C1812&gt;2,VLOOKUP(C1812,EstructuraCostos!$A$65:$B$170,2),VLOOKUP(E1812,EstructuraCostos!$A$5:$B$60,2))</f>
        <v>Generales</v>
      </c>
      <c r="G1812" s="17" t="str">
        <f>+VLOOKUP(B1812,EstructuraCostos!$B$5:$C$146,2)</f>
        <v xml:space="preserve">Mantenimiento Cercos </v>
      </c>
      <c r="H1812" s="58">
        <v>43658</v>
      </c>
      <c r="I1812" s="17">
        <f t="shared" si="122"/>
        <v>28</v>
      </c>
      <c r="J1812" s="45" t="s">
        <v>791</v>
      </c>
      <c r="K1812" s="143">
        <v>78730185</v>
      </c>
      <c r="L1812" s="52">
        <v>1</v>
      </c>
      <c r="M1812" s="46">
        <v>34000</v>
      </c>
      <c r="N1812" s="48">
        <f t="shared" si="123"/>
        <v>34000</v>
      </c>
      <c r="O1812" s="45" t="s">
        <v>138</v>
      </c>
    </row>
    <row r="1813" spans="1:18">
      <c r="A1813" s="17">
        <v>54</v>
      </c>
      <c r="B1813" s="135">
        <v>10104</v>
      </c>
      <c r="C1813" s="17">
        <f t="shared" si="121"/>
        <v>1</v>
      </c>
      <c r="D1813" s="14" t="str">
        <f>+VLOOKUP(C1813,EstructuraCostos!$A$5:$B$146,2)</f>
        <v>Levante_y_Ceba</v>
      </c>
      <c r="E1813" s="21">
        <f t="shared" si="124"/>
        <v>10100</v>
      </c>
      <c r="F1813" s="17" t="str">
        <f>+IF(C1813&gt;2,VLOOKUP(C1813,EstructuraCostos!$A$65:$B$170,2),VLOOKUP(E1813,EstructuraCostos!$A$5:$B$60,2))</f>
        <v>Manejo_de_Suelos_y_ Praderas1</v>
      </c>
      <c r="G1813" s="17" t="str">
        <f>+VLOOKUP(B1813,EstructuraCostos!$B$5:$C$146,2)</f>
        <v>Fumigacion Herbicida</v>
      </c>
      <c r="H1813" s="58">
        <v>43658</v>
      </c>
      <c r="I1813" s="17">
        <f t="shared" si="122"/>
        <v>28</v>
      </c>
      <c r="J1813" s="45" t="s">
        <v>1439</v>
      </c>
      <c r="K1813" s="51">
        <v>1097729590</v>
      </c>
      <c r="L1813" s="52">
        <v>1</v>
      </c>
      <c r="M1813" s="186">
        <v>34000</v>
      </c>
      <c r="N1813" s="48">
        <f t="shared" si="123"/>
        <v>34000</v>
      </c>
      <c r="O1813" s="45" t="s">
        <v>1551</v>
      </c>
      <c r="P1813" s="45" t="s">
        <v>618</v>
      </c>
      <c r="Q1813" s="1" t="s">
        <v>132</v>
      </c>
      <c r="R1813" s="137" t="s">
        <v>1557</v>
      </c>
    </row>
    <row r="1814" spans="1:18">
      <c r="A1814" s="17">
        <v>55</v>
      </c>
      <c r="B1814" s="135">
        <v>10502</v>
      </c>
      <c r="C1814" s="17">
        <f t="shared" si="121"/>
        <v>1</v>
      </c>
      <c r="D1814" s="14" t="str">
        <f>+VLOOKUP(C1814,EstructuraCostos!$A$5:$B$146,2)</f>
        <v>Levante_y_Ceba</v>
      </c>
      <c r="E1814" s="21">
        <f t="shared" si="124"/>
        <v>10500</v>
      </c>
      <c r="F1814" s="17" t="str">
        <f>+IF(C1814&gt;2,VLOOKUP(C1814,EstructuraCostos!$A$65:$B$170,2),VLOOKUP(E1814,EstructuraCostos!$A$5:$B$60,2))</f>
        <v>Movimiento_de_Ganado1</v>
      </c>
      <c r="G1814" s="17" t="str">
        <f>+VLOOKUP(B1814,EstructuraCostos!$B$5:$C$146,2)</f>
        <v>Repartida pollinaza</v>
      </c>
      <c r="H1814" s="58">
        <v>43658</v>
      </c>
      <c r="I1814" s="17">
        <f t="shared" si="122"/>
        <v>28</v>
      </c>
      <c r="J1814" s="1" t="s">
        <v>1469</v>
      </c>
      <c r="K1814" s="85">
        <v>1054990950</v>
      </c>
      <c r="L1814" s="52">
        <v>1</v>
      </c>
      <c r="M1814" s="186">
        <v>36000</v>
      </c>
      <c r="N1814" s="48">
        <f t="shared" si="123"/>
        <v>36000</v>
      </c>
      <c r="O1814" s="45" t="s">
        <v>688</v>
      </c>
      <c r="P1814" s="45" t="s">
        <v>137</v>
      </c>
    </row>
    <row r="1815" spans="1:18">
      <c r="A1815" s="17">
        <v>56</v>
      </c>
      <c r="B1815" s="135">
        <v>10105</v>
      </c>
      <c r="C1815" s="17">
        <f t="shared" si="121"/>
        <v>1</v>
      </c>
      <c r="D1815" s="14" t="str">
        <f>+VLOOKUP(C1815,EstructuraCostos!$A$5:$B$146,2)</f>
        <v>Levante_y_Ceba</v>
      </c>
      <c r="E1815" s="21">
        <f t="shared" si="124"/>
        <v>10110</v>
      </c>
      <c r="F1815" s="17" t="str">
        <f>+IF(C1815&gt;2,VLOOKUP(C1815,EstructuraCostos!$A$65:$B$170,2),VLOOKUP(E1815,EstructuraCostos!$A$5:$B$60,2))</f>
        <v>Manejo_de_Suelos_y_ Praderas1</v>
      </c>
      <c r="G1815" s="17" t="str">
        <f>+VLOOKUP(B1815,EstructuraCostos!$B$5:$C$146,2)</f>
        <v>Guadañada</v>
      </c>
      <c r="H1815" s="58">
        <v>43658</v>
      </c>
      <c r="I1815" s="17">
        <f t="shared" si="122"/>
        <v>28</v>
      </c>
      <c r="J1815" s="1" t="s">
        <v>1550</v>
      </c>
      <c r="K1815" s="85">
        <v>16553909</v>
      </c>
      <c r="L1815" s="52">
        <v>1</v>
      </c>
      <c r="M1815" s="186">
        <v>34000</v>
      </c>
      <c r="N1815" s="48">
        <f t="shared" si="123"/>
        <v>34000</v>
      </c>
      <c r="O1815" s="45" t="s">
        <v>133</v>
      </c>
      <c r="P1815" s="45" t="s">
        <v>1591</v>
      </c>
    </row>
    <row r="1816" spans="1:18">
      <c r="A1816" s="17">
        <v>57</v>
      </c>
      <c r="B1816" s="135">
        <v>90101</v>
      </c>
      <c r="C1816" s="17">
        <f t="shared" si="121"/>
        <v>9</v>
      </c>
      <c r="D1816" s="14" t="str">
        <f>+VLOOKUP(C1816,EstructuraCostos!$A$5:$B$146,2)</f>
        <v>Hacienda</v>
      </c>
      <c r="E1816" s="21">
        <f t="shared" si="124"/>
        <v>90101</v>
      </c>
      <c r="F1816" s="17" t="str">
        <f>+IF(C1816&gt;2,VLOOKUP(C1816,EstructuraCostos!$A$65:$B$170,2),VLOOKUP(E1816,EstructuraCostos!$A$5:$B$60,2))</f>
        <v>Hacienda</v>
      </c>
      <c r="G1816" s="17" t="str">
        <f>+VLOOKUP(B1816,EstructuraCostos!$B$5:$C$146,2)</f>
        <v>Salarios</v>
      </c>
      <c r="H1816" s="58">
        <v>43658</v>
      </c>
      <c r="I1816" s="17">
        <f t="shared" si="122"/>
        <v>28</v>
      </c>
      <c r="J1816" s="45" t="s">
        <v>1584</v>
      </c>
      <c r="K1816" s="51">
        <v>24989065</v>
      </c>
      <c r="L1816" s="52">
        <v>1</v>
      </c>
      <c r="M1816" s="186">
        <v>34000</v>
      </c>
      <c r="N1816" s="48">
        <f t="shared" si="123"/>
        <v>34000</v>
      </c>
      <c r="O1816" s="45" t="s">
        <v>153</v>
      </c>
      <c r="P1816" s="45" t="s">
        <v>147</v>
      </c>
    </row>
    <row r="1817" spans="1:18">
      <c r="A1817" s="17">
        <v>58</v>
      </c>
      <c r="C1817" s="17">
        <f t="shared" si="121"/>
        <v>0</v>
      </c>
      <c r="D1817" s="14" t="e">
        <f>+VLOOKUP(C1817,EstructuraCostos!$A$5:$B$146,2)</f>
        <v>#N/A</v>
      </c>
      <c r="E1817" s="21">
        <f t="shared" si="124"/>
        <v>0</v>
      </c>
      <c r="F1817" s="17" t="e">
        <f>+IF(C1817&gt;2,VLOOKUP(C1817,EstructuraCostos!$A$65:$B$170,2),VLOOKUP(E1817,EstructuraCostos!$A$5:$B$60,2))</f>
        <v>#N/A</v>
      </c>
      <c r="G1817" s="17" t="e">
        <f>+VLOOKUP(B1817,EstructuraCostos!$B$5:$C$146,2)</f>
        <v>#N/A</v>
      </c>
      <c r="H1817" s="58">
        <v>43658</v>
      </c>
      <c r="I1817" s="17">
        <f t="shared" si="122"/>
        <v>28</v>
      </c>
      <c r="J1817" s="45" t="s">
        <v>1133</v>
      </c>
      <c r="M1817" s="186" t="s">
        <v>299</v>
      </c>
      <c r="N1817" s="48"/>
      <c r="O1817" s="45" t="s">
        <v>1204</v>
      </c>
      <c r="P1817" s="45" t="s">
        <v>384</v>
      </c>
    </row>
    <row r="1818" spans="1:18">
      <c r="A1818" s="17">
        <v>59</v>
      </c>
      <c r="C1818" s="17">
        <f t="shared" si="121"/>
        <v>0</v>
      </c>
      <c r="D1818" s="14" t="e">
        <f>+VLOOKUP(C1818,EstructuraCostos!$A$5:$B$146,2)</f>
        <v>#N/A</v>
      </c>
      <c r="E1818" s="21">
        <f t="shared" si="124"/>
        <v>0</v>
      </c>
      <c r="F1818" s="17" t="e">
        <f>+IF(C1818&gt;2,VLOOKUP(C1818,EstructuraCostos!$A$65:$B$170,2),VLOOKUP(E1818,EstructuraCostos!$A$5:$B$60,2))</f>
        <v>#N/A</v>
      </c>
      <c r="G1818" s="17" t="e">
        <f>+VLOOKUP(B1818,EstructuraCostos!$B$5:$C$146,2)</f>
        <v>#N/A</v>
      </c>
      <c r="H1818" s="58">
        <v>43658</v>
      </c>
      <c r="I1818" s="17">
        <f t="shared" si="122"/>
        <v>28</v>
      </c>
      <c r="J1818" s="45" t="s">
        <v>260</v>
      </c>
      <c r="M1818" s="186" t="s">
        <v>261</v>
      </c>
      <c r="N1818" s="48"/>
      <c r="O1818" s="45" t="s">
        <v>129</v>
      </c>
      <c r="P1818" s="45" t="s">
        <v>484</v>
      </c>
      <c r="Q1818" s="1" t="s">
        <v>1590</v>
      </c>
      <c r="R1818" s="137" t="s">
        <v>131</v>
      </c>
    </row>
    <row r="1819" spans="1:18">
      <c r="A1819" s="17">
        <v>60</v>
      </c>
      <c r="C1819" s="17">
        <f t="shared" si="121"/>
        <v>0</v>
      </c>
      <c r="D1819" s="14" t="e">
        <f>+VLOOKUP(C1819,EstructuraCostos!$A$5:$B$146,2)</f>
        <v>#N/A</v>
      </c>
      <c r="E1819" s="21">
        <f t="shared" si="124"/>
        <v>0</v>
      </c>
      <c r="F1819" s="17" t="e">
        <f>+IF(C1819&gt;2,VLOOKUP(C1819,EstructuraCostos!$A$65:$B$170,2),VLOOKUP(E1819,EstructuraCostos!$A$5:$B$60,2))</f>
        <v>#N/A</v>
      </c>
      <c r="G1819" s="17" t="e">
        <f>+VLOOKUP(B1819,EstructuraCostos!$B$5:$C$146,2)</f>
        <v>#N/A</v>
      </c>
      <c r="H1819" s="58">
        <v>43658</v>
      </c>
      <c r="I1819" s="17">
        <f t="shared" si="122"/>
        <v>28</v>
      </c>
      <c r="J1819" s="45" t="s">
        <v>260</v>
      </c>
      <c r="M1819" s="186" t="s">
        <v>261</v>
      </c>
      <c r="N1819" s="48"/>
      <c r="O1819" s="45" t="s">
        <v>1551</v>
      </c>
      <c r="P1819" s="45" t="s">
        <v>618</v>
      </c>
      <c r="Q1819" s="1" t="s">
        <v>132</v>
      </c>
      <c r="R1819" s="137" t="s">
        <v>1557</v>
      </c>
    </row>
    <row r="1820" spans="1:18">
      <c r="A1820" s="17">
        <v>61</v>
      </c>
      <c r="B1820" s="135">
        <v>10101</v>
      </c>
      <c r="C1820" s="17">
        <f t="shared" si="121"/>
        <v>1</v>
      </c>
      <c r="D1820" s="14" t="str">
        <f>+VLOOKUP(C1820,EstructuraCostos!$A$5:$B$146,2)</f>
        <v>Levante_y_Ceba</v>
      </c>
      <c r="E1820" s="21">
        <f t="shared" si="124"/>
        <v>10100</v>
      </c>
      <c r="F1820" s="17" t="str">
        <f>+IF(C1820&gt;2,VLOOKUP(C1820,EstructuraCostos!$A$65:$B$170,2),VLOOKUP(E1820,EstructuraCostos!$A$5:$B$60,2))</f>
        <v>Manejo_de_Suelos_y_ Praderas1</v>
      </c>
      <c r="G1820" s="17" t="str">
        <f>+VLOOKUP(B1820,EstructuraCostos!$B$5:$C$146,2)</f>
        <v>Fumigacion Matamalezas</v>
      </c>
      <c r="H1820" s="58">
        <v>43659</v>
      </c>
      <c r="I1820" s="17">
        <f t="shared" si="122"/>
        <v>28</v>
      </c>
      <c r="J1820" s="84" t="s">
        <v>241</v>
      </c>
      <c r="K1820" s="143">
        <v>4736932</v>
      </c>
      <c r="L1820" s="52">
        <v>1</v>
      </c>
      <c r="M1820" s="46">
        <v>34000</v>
      </c>
      <c r="N1820" s="48">
        <f t="shared" si="123"/>
        <v>34000</v>
      </c>
      <c r="O1820" s="45" t="s">
        <v>129</v>
      </c>
      <c r="P1820" s="45" t="s">
        <v>484</v>
      </c>
      <c r="Q1820" s="1" t="s">
        <v>1590</v>
      </c>
      <c r="R1820" s="137" t="s">
        <v>131</v>
      </c>
    </row>
    <row r="1821" spans="1:18">
      <c r="A1821" s="17">
        <v>62</v>
      </c>
      <c r="B1821" s="135">
        <v>10104</v>
      </c>
      <c r="C1821" s="17">
        <f t="shared" si="121"/>
        <v>1</v>
      </c>
      <c r="D1821" s="14" t="str">
        <f>+VLOOKUP(C1821,EstructuraCostos!$A$5:$B$146,2)</f>
        <v>Levante_y_Ceba</v>
      </c>
      <c r="E1821" s="21">
        <f t="shared" si="124"/>
        <v>10100</v>
      </c>
      <c r="F1821" s="17" t="str">
        <f>+IF(C1821&gt;2,VLOOKUP(C1821,EstructuraCostos!$A$65:$B$170,2),VLOOKUP(E1821,EstructuraCostos!$A$5:$B$60,2))</f>
        <v>Manejo_de_Suelos_y_ Praderas1</v>
      </c>
      <c r="G1821" s="17" t="str">
        <f>+VLOOKUP(B1821,EstructuraCostos!$B$5:$C$146,2)</f>
        <v>Fumigacion Herbicida</v>
      </c>
      <c r="H1821" s="58">
        <v>43659</v>
      </c>
      <c r="I1821" s="17">
        <f t="shared" si="122"/>
        <v>28</v>
      </c>
      <c r="J1821" s="84" t="s">
        <v>242</v>
      </c>
      <c r="K1821" s="83">
        <v>4335739</v>
      </c>
      <c r="L1821" s="52">
        <v>1</v>
      </c>
      <c r="M1821" s="46">
        <v>34000</v>
      </c>
      <c r="N1821" s="48">
        <f t="shared" si="123"/>
        <v>34000</v>
      </c>
      <c r="O1821" s="45" t="s">
        <v>1551</v>
      </c>
      <c r="P1821" s="45" t="s">
        <v>618</v>
      </c>
      <c r="Q1821" s="1" t="s">
        <v>132</v>
      </c>
      <c r="R1821" s="137" t="s">
        <v>1557</v>
      </c>
    </row>
    <row r="1822" spans="1:18">
      <c r="A1822" s="17">
        <v>63</v>
      </c>
      <c r="B1822" s="135">
        <v>10501</v>
      </c>
      <c r="C1822" s="17">
        <f t="shared" si="121"/>
        <v>1</v>
      </c>
      <c r="D1822" s="14" t="str">
        <f>+VLOOKUP(C1822,EstructuraCostos!$A$5:$B$146,2)</f>
        <v>Levante_y_Ceba</v>
      </c>
      <c r="E1822" s="21">
        <f t="shared" si="124"/>
        <v>10500</v>
      </c>
      <c r="F1822" s="17" t="str">
        <f>+IF(C1822&gt;2,VLOOKUP(C1822,EstructuraCostos!$A$65:$B$170,2),VLOOKUP(E1822,EstructuraCostos!$A$5:$B$60,2))</f>
        <v>Movimiento_de_Ganado1</v>
      </c>
      <c r="G1822" s="17" t="str">
        <f>+VLOOKUP(B1822,EstructuraCostos!$B$5:$C$146,2)</f>
        <v>Manejo de Ganados</v>
      </c>
      <c r="H1822" s="58">
        <v>43659</v>
      </c>
      <c r="I1822" s="17">
        <f t="shared" si="122"/>
        <v>28</v>
      </c>
      <c r="J1822" s="45" t="s">
        <v>245</v>
      </c>
      <c r="K1822" s="51">
        <v>1023702269</v>
      </c>
      <c r="L1822" s="52">
        <v>1</v>
      </c>
      <c r="M1822" s="46">
        <v>38000</v>
      </c>
      <c r="N1822" s="48">
        <f t="shared" si="123"/>
        <v>38000</v>
      </c>
      <c r="O1822" s="45" t="s">
        <v>139</v>
      </c>
      <c r="P1822" s="45" t="s">
        <v>128</v>
      </c>
    </row>
    <row r="1823" spans="1:18">
      <c r="A1823" s="17">
        <v>64</v>
      </c>
      <c r="B1823" s="135">
        <v>10501</v>
      </c>
      <c r="C1823" s="17">
        <f t="shared" si="121"/>
        <v>1</v>
      </c>
      <c r="D1823" s="14" t="str">
        <f>+VLOOKUP(C1823,EstructuraCostos!$A$5:$B$146,2)</f>
        <v>Levante_y_Ceba</v>
      </c>
      <c r="E1823" s="21">
        <f t="shared" si="124"/>
        <v>10500</v>
      </c>
      <c r="F1823" s="17" t="str">
        <f>+IF(C1823&gt;2,VLOOKUP(C1823,EstructuraCostos!$A$65:$B$170,2),VLOOKUP(E1823,EstructuraCostos!$A$5:$B$60,2))</f>
        <v>Movimiento_de_Ganado1</v>
      </c>
      <c r="G1823" s="17" t="str">
        <f>+VLOOKUP(B1823,EstructuraCostos!$B$5:$C$146,2)</f>
        <v>Manejo de Ganados</v>
      </c>
      <c r="H1823" s="58">
        <v>43659</v>
      </c>
      <c r="I1823" s="17">
        <f t="shared" si="122"/>
        <v>28</v>
      </c>
      <c r="J1823" s="45" t="s">
        <v>417</v>
      </c>
      <c r="K1823" s="143">
        <v>1097720182</v>
      </c>
      <c r="L1823" s="52">
        <v>1</v>
      </c>
      <c r="M1823" s="46">
        <v>38000</v>
      </c>
      <c r="N1823" s="48">
        <f t="shared" si="123"/>
        <v>38000</v>
      </c>
      <c r="O1823" s="45" t="s">
        <v>125</v>
      </c>
      <c r="P1823" s="45" t="s">
        <v>128</v>
      </c>
    </row>
    <row r="1824" spans="1:18">
      <c r="A1824" s="17">
        <v>65</v>
      </c>
      <c r="B1824" s="135">
        <v>50103</v>
      </c>
      <c r="C1824" s="17">
        <f t="shared" si="121"/>
        <v>5</v>
      </c>
      <c r="D1824" s="14" t="str">
        <f>+VLOOKUP(C1824,EstructuraCostos!$A$5:$B$146,2)</f>
        <v>Generales</v>
      </c>
      <c r="E1824" s="21">
        <f t="shared" si="124"/>
        <v>50103</v>
      </c>
      <c r="F1824" s="17" t="str">
        <f>+IF(C1824&gt;2,VLOOKUP(C1824,EstructuraCostos!$A$65:$B$170,2),VLOOKUP(E1824,EstructuraCostos!$A$5:$B$60,2))</f>
        <v>Generales</v>
      </c>
      <c r="G1824" s="17" t="str">
        <f>+VLOOKUP(B1824,EstructuraCostos!$B$5:$C$146,2)</f>
        <v xml:space="preserve">Mantenimiento Cercos </v>
      </c>
      <c r="H1824" s="58">
        <v>43659</v>
      </c>
      <c r="I1824" s="17">
        <f t="shared" si="122"/>
        <v>28</v>
      </c>
      <c r="J1824" s="45" t="s">
        <v>791</v>
      </c>
      <c r="K1824" s="143">
        <v>78730185</v>
      </c>
      <c r="L1824" s="52">
        <v>1</v>
      </c>
      <c r="M1824" s="46">
        <v>34000</v>
      </c>
      <c r="N1824" s="48">
        <f t="shared" si="123"/>
        <v>34000</v>
      </c>
      <c r="O1824" s="45" t="s">
        <v>138</v>
      </c>
    </row>
    <row r="1825" spans="1:18">
      <c r="A1825" s="17">
        <v>66</v>
      </c>
      <c r="B1825" s="135">
        <v>10104</v>
      </c>
      <c r="C1825" s="17">
        <f t="shared" si="121"/>
        <v>1</v>
      </c>
      <c r="D1825" s="14" t="str">
        <f>+VLOOKUP(C1825,EstructuraCostos!$A$5:$B$146,2)</f>
        <v>Levante_y_Ceba</v>
      </c>
      <c r="E1825" s="21">
        <f t="shared" si="124"/>
        <v>10100</v>
      </c>
      <c r="F1825" s="17" t="str">
        <f>+IF(C1825&gt;2,VLOOKUP(C1825,EstructuraCostos!$A$65:$B$170,2),VLOOKUP(E1825,EstructuraCostos!$A$5:$B$60,2))</f>
        <v>Manejo_de_Suelos_y_ Praderas1</v>
      </c>
      <c r="G1825" s="17" t="str">
        <f>+VLOOKUP(B1825,EstructuraCostos!$B$5:$C$146,2)</f>
        <v>Fumigacion Herbicida</v>
      </c>
      <c r="H1825" s="58">
        <v>43659</v>
      </c>
      <c r="I1825" s="17">
        <f t="shared" si="122"/>
        <v>28</v>
      </c>
      <c r="J1825" s="45" t="s">
        <v>1439</v>
      </c>
      <c r="K1825" s="51">
        <v>1097729590</v>
      </c>
      <c r="L1825" s="52">
        <v>1</v>
      </c>
      <c r="M1825" s="186">
        <v>34000</v>
      </c>
      <c r="N1825" s="48">
        <f t="shared" si="123"/>
        <v>34000</v>
      </c>
      <c r="O1825" s="45" t="s">
        <v>1551</v>
      </c>
      <c r="P1825" s="45" t="s">
        <v>618</v>
      </c>
      <c r="Q1825" s="1" t="s">
        <v>132</v>
      </c>
      <c r="R1825" s="137" t="s">
        <v>1557</v>
      </c>
    </row>
    <row r="1826" spans="1:18">
      <c r="A1826" s="17">
        <v>67</v>
      </c>
      <c r="B1826" s="135">
        <v>10502</v>
      </c>
      <c r="C1826" s="17">
        <f t="shared" si="121"/>
        <v>1</v>
      </c>
      <c r="D1826" s="14" t="str">
        <f>+VLOOKUP(C1826,EstructuraCostos!$A$5:$B$146,2)</f>
        <v>Levante_y_Ceba</v>
      </c>
      <c r="E1826" s="21">
        <f t="shared" si="124"/>
        <v>10500</v>
      </c>
      <c r="F1826" s="17" t="str">
        <f>+IF(C1826&gt;2,VLOOKUP(C1826,EstructuraCostos!$A$65:$B$170,2),VLOOKUP(E1826,EstructuraCostos!$A$5:$B$60,2))</f>
        <v>Movimiento_de_Ganado1</v>
      </c>
      <c r="G1826" s="17" t="str">
        <f>+VLOOKUP(B1826,EstructuraCostos!$B$5:$C$146,2)</f>
        <v>Repartida pollinaza</v>
      </c>
      <c r="H1826" s="58">
        <v>43659</v>
      </c>
      <c r="I1826" s="17">
        <f t="shared" si="122"/>
        <v>28</v>
      </c>
      <c r="J1826" s="1" t="s">
        <v>1469</v>
      </c>
      <c r="K1826" s="85">
        <v>1054990950</v>
      </c>
      <c r="L1826" s="52">
        <v>1</v>
      </c>
      <c r="M1826" s="186">
        <v>36000</v>
      </c>
      <c r="N1826" s="48">
        <f t="shared" si="123"/>
        <v>36000</v>
      </c>
      <c r="O1826" s="45" t="s">
        <v>688</v>
      </c>
      <c r="P1826" s="45" t="s">
        <v>137</v>
      </c>
    </row>
    <row r="1827" spans="1:18">
      <c r="A1827" s="17">
        <v>68</v>
      </c>
      <c r="B1827" s="135">
        <v>10105</v>
      </c>
      <c r="C1827" s="17">
        <f t="shared" si="121"/>
        <v>1</v>
      </c>
      <c r="D1827" s="14" t="str">
        <f>+VLOOKUP(C1827,EstructuraCostos!$A$5:$B$146,2)</f>
        <v>Levante_y_Ceba</v>
      </c>
      <c r="E1827" s="21">
        <f t="shared" si="124"/>
        <v>10110</v>
      </c>
      <c r="F1827" s="17" t="str">
        <f>+IF(C1827&gt;2,VLOOKUP(C1827,EstructuraCostos!$A$65:$B$170,2),VLOOKUP(E1827,EstructuraCostos!$A$5:$B$60,2))</f>
        <v>Manejo_de_Suelos_y_ Praderas1</v>
      </c>
      <c r="G1827" s="17" t="str">
        <f>+VLOOKUP(B1827,EstructuraCostos!$B$5:$C$146,2)</f>
        <v>Guadañada</v>
      </c>
      <c r="H1827" s="58">
        <v>43659</v>
      </c>
      <c r="I1827" s="17">
        <f t="shared" si="122"/>
        <v>28</v>
      </c>
      <c r="J1827" s="1" t="s">
        <v>1550</v>
      </c>
      <c r="K1827" s="85">
        <v>16553909</v>
      </c>
      <c r="L1827" s="52">
        <v>1</v>
      </c>
      <c r="M1827" s="186">
        <v>34000</v>
      </c>
      <c r="N1827" s="48">
        <f t="shared" si="123"/>
        <v>34000</v>
      </c>
      <c r="O1827" s="45" t="s">
        <v>133</v>
      </c>
      <c r="P1827" s="45" t="s">
        <v>1591</v>
      </c>
    </row>
    <row r="1828" spans="1:18">
      <c r="A1828" s="17">
        <v>69</v>
      </c>
      <c r="B1828" s="135">
        <v>90101</v>
      </c>
      <c r="C1828" s="17">
        <f t="shared" si="121"/>
        <v>9</v>
      </c>
      <c r="D1828" s="14" t="str">
        <f>+VLOOKUP(C1828,EstructuraCostos!$A$5:$B$146,2)</f>
        <v>Hacienda</v>
      </c>
      <c r="E1828" s="21">
        <f t="shared" si="124"/>
        <v>90101</v>
      </c>
      <c r="F1828" s="17" t="str">
        <f>+IF(C1828&gt;2,VLOOKUP(C1828,EstructuraCostos!$A$65:$B$170,2),VLOOKUP(E1828,EstructuraCostos!$A$5:$B$60,2))</f>
        <v>Hacienda</v>
      </c>
      <c r="G1828" s="17" t="str">
        <f>+VLOOKUP(B1828,EstructuraCostos!$B$5:$C$146,2)</f>
        <v>Salarios</v>
      </c>
      <c r="H1828" s="58">
        <v>43659</v>
      </c>
      <c r="I1828" s="17">
        <f t="shared" si="122"/>
        <v>28</v>
      </c>
      <c r="J1828" s="45" t="s">
        <v>1584</v>
      </c>
      <c r="K1828" s="51">
        <v>24989065</v>
      </c>
      <c r="L1828" s="52">
        <v>1</v>
      </c>
      <c r="M1828" s="186">
        <v>34000</v>
      </c>
      <c r="N1828" s="48">
        <f t="shared" si="123"/>
        <v>34000</v>
      </c>
      <c r="O1828" s="45" t="s">
        <v>153</v>
      </c>
      <c r="P1828" s="45" t="s">
        <v>147</v>
      </c>
    </row>
    <row r="1829" spans="1:18">
      <c r="A1829" s="17">
        <v>70</v>
      </c>
      <c r="C1829" s="17">
        <f t="shared" si="121"/>
        <v>0</v>
      </c>
      <c r="D1829" s="14" t="e">
        <f>+VLOOKUP(C1829,EstructuraCostos!$A$5:$B$146,2)</f>
        <v>#N/A</v>
      </c>
      <c r="E1829" s="21">
        <f t="shared" si="124"/>
        <v>0</v>
      </c>
      <c r="F1829" s="17" t="e">
        <f>+IF(C1829&gt;2,VLOOKUP(C1829,EstructuraCostos!$A$65:$B$170,2),VLOOKUP(E1829,EstructuraCostos!$A$5:$B$60,2))</f>
        <v>#N/A</v>
      </c>
      <c r="G1829" s="17" t="e">
        <f>+VLOOKUP(B1829,EstructuraCostos!$B$5:$C$146,2)</f>
        <v>#N/A</v>
      </c>
      <c r="H1829" s="58">
        <v>43659</v>
      </c>
      <c r="I1829" s="17">
        <f t="shared" si="122"/>
        <v>28</v>
      </c>
      <c r="J1829" s="45" t="s">
        <v>260</v>
      </c>
      <c r="L1829" s="52">
        <v>1500</v>
      </c>
      <c r="M1829" s="186" t="s">
        <v>261</v>
      </c>
      <c r="N1829" s="48"/>
      <c r="O1829" s="45" t="s">
        <v>129</v>
      </c>
      <c r="P1829" s="45" t="s">
        <v>484</v>
      </c>
      <c r="Q1829" s="1" t="s">
        <v>1590</v>
      </c>
      <c r="R1829" s="137" t="s">
        <v>131</v>
      </c>
    </row>
    <row r="1830" spans="1:18">
      <c r="A1830" s="17">
        <v>71</v>
      </c>
      <c r="C1830" s="17">
        <f t="shared" si="121"/>
        <v>0</v>
      </c>
      <c r="D1830" s="14" t="e">
        <f>+VLOOKUP(C1830,EstructuraCostos!$A$5:$B$146,2)</f>
        <v>#N/A</v>
      </c>
      <c r="E1830" s="21">
        <f t="shared" si="124"/>
        <v>0</v>
      </c>
      <c r="F1830" s="17" t="e">
        <f>+IF(C1830&gt;2,VLOOKUP(C1830,EstructuraCostos!$A$65:$B$170,2),VLOOKUP(E1830,EstructuraCostos!$A$5:$B$60,2))</f>
        <v>#N/A</v>
      </c>
      <c r="G1830" s="17" t="e">
        <f>+VLOOKUP(B1830,EstructuraCostos!$B$5:$C$146,2)</f>
        <v>#N/A</v>
      </c>
      <c r="H1830" s="58">
        <v>43659</v>
      </c>
      <c r="I1830" s="17">
        <f t="shared" si="122"/>
        <v>28</v>
      </c>
      <c r="J1830" s="45" t="s">
        <v>260</v>
      </c>
      <c r="M1830" s="186" t="s">
        <v>261</v>
      </c>
      <c r="N1830" s="48"/>
      <c r="O1830" s="45" t="s">
        <v>1551</v>
      </c>
      <c r="P1830" s="45" t="s">
        <v>451</v>
      </c>
      <c r="Q1830" s="1" t="s">
        <v>132</v>
      </c>
      <c r="R1830" s="137" t="s">
        <v>1557</v>
      </c>
    </row>
    <row r="1831" spans="1:18">
      <c r="A1831" s="17">
        <v>72</v>
      </c>
      <c r="B1831" s="135">
        <v>10501</v>
      </c>
      <c r="C1831" s="17">
        <f t="shared" si="121"/>
        <v>1</v>
      </c>
      <c r="D1831" s="14" t="str">
        <f>+VLOOKUP(C1831,EstructuraCostos!$A$5:$B$146,2)</f>
        <v>Levante_y_Ceba</v>
      </c>
      <c r="E1831" s="21">
        <f t="shared" si="124"/>
        <v>10500</v>
      </c>
      <c r="F1831" s="17" t="str">
        <f>+IF(C1831&gt;2,VLOOKUP(C1831,EstructuraCostos!$A$65:$B$170,2),VLOOKUP(E1831,EstructuraCostos!$A$5:$B$60,2))</f>
        <v>Movimiento_de_Ganado1</v>
      </c>
      <c r="G1831" s="17" t="str">
        <f>+VLOOKUP(B1831,EstructuraCostos!$B$5:$C$146,2)</f>
        <v>Manejo de Ganados</v>
      </c>
      <c r="H1831" s="58">
        <v>43660</v>
      </c>
      <c r="I1831" s="17">
        <f t="shared" si="122"/>
        <v>28</v>
      </c>
      <c r="J1831" s="45" t="s">
        <v>245</v>
      </c>
      <c r="K1831" s="51">
        <v>1023702269</v>
      </c>
      <c r="L1831" s="52">
        <v>0.5</v>
      </c>
      <c r="M1831" s="186">
        <v>36000</v>
      </c>
      <c r="N1831" s="48">
        <f t="shared" si="123"/>
        <v>18000</v>
      </c>
      <c r="O1831" s="45" t="s">
        <v>125</v>
      </c>
      <c r="P1831" s="45" t="s">
        <v>128</v>
      </c>
    </row>
    <row r="1832" spans="1:18">
      <c r="A1832" s="17">
        <v>73</v>
      </c>
      <c r="B1832" s="135">
        <v>10101</v>
      </c>
      <c r="C1832" s="17">
        <f t="shared" si="121"/>
        <v>1</v>
      </c>
      <c r="E1832" s="21">
        <f t="shared" si="124"/>
        <v>10100</v>
      </c>
      <c r="F1832" s="17"/>
      <c r="G1832" s="17" t="str">
        <f>+VLOOKUP(B1832,EstructuraCostos!$B$5:$C$146,2)</f>
        <v>Fumigacion Matamalezas</v>
      </c>
      <c r="H1832" s="58">
        <v>43660</v>
      </c>
      <c r="I1832" s="17">
        <f>+WEEKNUM(H1832,2)</f>
        <v>28</v>
      </c>
      <c r="J1832" s="84" t="s">
        <v>241</v>
      </c>
      <c r="K1832" s="143">
        <v>4736932</v>
      </c>
      <c r="L1832" s="52">
        <v>0.5</v>
      </c>
      <c r="M1832" s="46">
        <v>36000</v>
      </c>
      <c r="N1832" s="48">
        <f t="shared" si="123"/>
        <v>18000</v>
      </c>
      <c r="O1832" s="45" t="s">
        <v>139</v>
      </c>
      <c r="P1832" s="45" t="s">
        <v>137</v>
      </c>
    </row>
    <row r="1833" spans="1:18">
      <c r="A1833" s="17">
        <v>74</v>
      </c>
      <c r="B1833" s="135">
        <v>90101</v>
      </c>
      <c r="C1833" s="17">
        <f t="shared" si="121"/>
        <v>9</v>
      </c>
      <c r="D1833" s="14" t="str">
        <f>+VLOOKUP(C1833,EstructuraCostos!$A$5:$B$146,2)</f>
        <v>Hacienda</v>
      </c>
      <c r="E1833" s="21">
        <f t="shared" si="124"/>
        <v>90101</v>
      </c>
      <c r="F1833" s="17" t="str">
        <f>+IF(C1833&gt;2,VLOOKUP(C1833,EstructuraCostos!$A$65:$B$170,2),VLOOKUP(E1833,EstructuraCostos!$A$5:$B$60,2))</f>
        <v>Hacienda</v>
      </c>
      <c r="G1833" s="17" t="str">
        <f>+VLOOKUP(B1833,EstructuraCostos!$B$5:$C$146,2)</f>
        <v>Salarios</v>
      </c>
      <c r="H1833" s="58">
        <v>43660</v>
      </c>
      <c r="I1833" s="17">
        <f>+WEEKNUM(H1833,2)</f>
        <v>28</v>
      </c>
      <c r="J1833" s="45" t="s">
        <v>1584</v>
      </c>
      <c r="K1833" s="51">
        <v>24989065</v>
      </c>
      <c r="L1833" s="52">
        <v>1</v>
      </c>
      <c r="M1833" s="186">
        <v>44000</v>
      </c>
      <c r="N1833" s="48">
        <f t="shared" si="123"/>
        <v>44000</v>
      </c>
      <c r="O1833" s="45" t="s">
        <v>153</v>
      </c>
      <c r="P1833" s="45" t="s">
        <v>147</v>
      </c>
    </row>
    <row r="1834" spans="1:18">
      <c r="A1834" s="17">
        <v>75</v>
      </c>
      <c r="C1834" s="17"/>
      <c r="F1834" s="17"/>
      <c r="G1834" s="17" t="e">
        <f>+VLOOKUP(B1834,EstructuraCostos!$B$5:$C$146,2)</f>
        <v>#N/A</v>
      </c>
      <c r="H1834" s="58">
        <v>43660</v>
      </c>
      <c r="I1834" s="17">
        <f>+WEEKNUM(H1834,2)</f>
        <v>28</v>
      </c>
      <c r="J1834" s="45" t="s">
        <v>298</v>
      </c>
      <c r="L1834" s="52">
        <v>44</v>
      </c>
      <c r="M1834" s="186" t="s">
        <v>386</v>
      </c>
      <c r="N1834" s="48"/>
      <c r="O1834" s="45" t="s">
        <v>1398</v>
      </c>
      <c r="P1834" s="45" t="s">
        <v>1130</v>
      </c>
    </row>
    <row r="1835" spans="1:18">
      <c r="A1835" s="17">
        <v>1</v>
      </c>
      <c r="B1835" s="135">
        <v>10101</v>
      </c>
      <c r="C1835" s="17">
        <f t="shared" si="121"/>
        <v>1</v>
      </c>
      <c r="D1835" s="14" t="str">
        <f>+VLOOKUP(C1835,EstructuraCostos!$A$5:$B$146,2)</f>
        <v>Levante_y_Ceba</v>
      </c>
      <c r="E1835" s="21">
        <f t="shared" si="124"/>
        <v>10100</v>
      </c>
      <c r="F1835" s="17" t="str">
        <f>+IF(C1835&gt;2,VLOOKUP(C1835,EstructuraCostos!$A$65:$B$170,2),VLOOKUP(E1835,EstructuraCostos!$A$5:$B$60,2))</f>
        <v>Manejo_de_Suelos_y_ Praderas1</v>
      </c>
      <c r="G1835" s="17" t="str">
        <f>+VLOOKUP(B1835,EstructuraCostos!$B$5:$C$146,2)</f>
        <v>Fumigacion Matamalezas</v>
      </c>
      <c r="H1835" s="58">
        <v>43661</v>
      </c>
      <c r="I1835" s="17">
        <f t="shared" si="122"/>
        <v>29</v>
      </c>
      <c r="J1835" s="84" t="s">
        <v>241</v>
      </c>
      <c r="K1835" s="143">
        <v>4736932</v>
      </c>
      <c r="L1835" s="52">
        <v>1</v>
      </c>
      <c r="M1835" s="46">
        <v>34000</v>
      </c>
      <c r="N1835" s="48">
        <f t="shared" si="123"/>
        <v>34000</v>
      </c>
      <c r="O1835" s="45" t="s">
        <v>597</v>
      </c>
      <c r="P1835" s="45" t="s">
        <v>1606</v>
      </c>
      <c r="Q1835" s="1" t="s">
        <v>1590</v>
      </c>
      <c r="R1835" s="137" t="s">
        <v>131</v>
      </c>
    </row>
    <row r="1836" spans="1:18">
      <c r="A1836" s="17">
        <v>2</v>
      </c>
      <c r="B1836" s="135">
        <v>10104</v>
      </c>
      <c r="C1836" s="17">
        <f t="shared" si="121"/>
        <v>1</v>
      </c>
      <c r="D1836" s="14" t="str">
        <f>+VLOOKUP(C1836,EstructuraCostos!$A$5:$B$146,2)</f>
        <v>Levante_y_Ceba</v>
      </c>
      <c r="E1836" s="21">
        <f t="shared" si="124"/>
        <v>10100</v>
      </c>
      <c r="F1836" s="17" t="str">
        <f>+IF(C1836&gt;2,VLOOKUP(C1836,EstructuraCostos!$A$65:$B$170,2),VLOOKUP(E1836,EstructuraCostos!$A$5:$B$60,2))</f>
        <v>Manejo_de_Suelos_y_ Praderas1</v>
      </c>
      <c r="G1836" s="17" t="str">
        <f>+VLOOKUP(B1836,EstructuraCostos!$B$5:$C$146,2)</f>
        <v>Fumigacion Herbicida</v>
      </c>
      <c r="H1836" s="58">
        <v>43661</v>
      </c>
      <c r="I1836" s="17">
        <f t="shared" si="122"/>
        <v>29</v>
      </c>
      <c r="J1836" s="84" t="s">
        <v>242</v>
      </c>
      <c r="K1836" s="83">
        <v>4335739</v>
      </c>
      <c r="L1836" s="52">
        <v>1</v>
      </c>
      <c r="M1836" s="46">
        <v>34000</v>
      </c>
      <c r="N1836" s="48">
        <f t="shared" si="123"/>
        <v>34000</v>
      </c>
      <c r="O1836" s="45" t="s">
        <v>659</v>
      </c>
      <c r="P1836" s="45" t="s">
        <v>451</v>
      </c>
      <c r="Q1836" s="1" t="s">
        <v>132</v>
      </c>
      <c r="R1836" s="137" t="s">
        <v>1557</v>
      </c>
    </row>
    <row r="1837" spans="1:18">
      <c r="A1837" s="17">
        <v>3</v>
      </c>
      <c r="B1837" s="135">
        <v>50105</v>
      </c>
      <c r="C1837" s="17">
        <f t="shared" si="121"/>
        <v>5</v>
      </c>
      <c r="D1837" s="14" t="str">
        <f>+VLOOKUP(C1837,EstructuraCostos!$A$5:$B$146,2)</f>
        <v>Generales</v>
      </c>
      <c r="E1837" s="21">
        <f t="shared" si="124"/>
        <v>50105</v>
      </c>
      <c r="F1837" s="17" t="str">
        <f>+IF(C1837&gt;2,VLOOKUP(C1837,EstructuraCostos!$A$65:$B$170,2),VLOOKUP(E1837,EstructuraCostos!$A$5:$B$60,2))</f>
        <v>Generales</v>
      </c>
      <c r="G1837" s="17" t="str">
        <f>+VLOOKUP(B1837,EstructuraCostos!$B$5:$C$146,2)</f>
        <v>Mantenimiento Corrales y Puentes</v>
      </c>
      <c r="H1837" s="58">
        <v>43661</v>
      </c>
      <c r="I1837" s="17">
        <f t="shared" si="122"/>
        <v>29</v>
      </c>
      <c r="J1837" s="45" t="s">
        <v>245</v>
      </c>
      <c r="K1837" s="51">
        <v>1023702269</v>
      </c>
      <c r="L1837" s="52">
        <v>1</v>
      </c>
      <c r="M1837" s="46">
        <v>38000</v>
      </c>
      <c r="N1837" s="48">
        <f t="shared" si="123"/>
        <v>38000</v>
      </c>
      <c r="O1837" s="45" t="s">
        <v>126</v>
      </c>
      <c r="P1837" s="45" t="s">
        <v>128</v>
      </c>
    </row>
    <row r="1838" spans="1:18">
      <c r="A1838" s="17">
        <v>4</v>
      </c>
      <c r="B1838" s="135">
        <v>10501</v>
      </c>
      <c r="C1838" s="17">
        <f t="shared" si="121"/>
        <v>1</v>
      </c>
      <c r="D1838" s="14" t="str">
        <f>+VLOOKUP(C1838,EstructuraCostos!$A$5:$B$146,2)</f>
        <v>Levante_y_Ceba</v>
      </c>
      <c r="E1838" s="21">
        <f t="shared" si="124"/>
        <v>10500</v>
      </c>
      <c r="F1838" s="17" t="str">
        <f>+IF(C1838&gt;2,VLOOKUP(C1838,EstructuraCostos!$A$65:$B$170,2),VLOOKUP(E1838,EstructuraCostos!$A$5:$B$60,2))</f>
        <v>Movimiento_de_Ganado1</v>
      </c>
      <c r="G1838" s="17" t="str">
        <f>+VLOOKUP(B1838,EstructuraCostos!$B$5:$C$146,2)</f>
        <v>Manejo de Ganados</v>
      </c>
      <c r="H1838" s="58">
        <v>43661</v>
      </c>
      <c r="I1838" s="17">
        <f t="shared" si="122"/>
        <v>29</v>
      </c>
      <c r="J1838" s="45" t="s">
        <v>417</v>
      </c>
      <c r="K1838" s="143">
        <v>1097720182</v>
      </c>
      <c r="L1838" s="52">
        <v>1</v>
      </c>
      <c r="M1838" s="46">
        <v>38000</v>
      </c>
      <c r="N1838" s="48">
        <f t="shared" si="123"/>
        <v>38000</v>
      </c>
      <c r="O1838" s="45" t="s">
        <v>125</v>
      </c>
      <c r="P1838" s="45" t="s">
        <v>128</v>
      </c>
    </row>
    <row r="1839" spans="1:18">
      <c r="A1839" s="17">
        <v>5</v>
      </c>
      <c r="B1839" s="135">
        <v>50105</v>
      </c>
      <c r="C1839" s="17">
        <f t="shared" si="121"/>
        <v>5</v>
      </c>
      <c r="D1839" s="14" t="str">
        <f>+VLOOKUP(C1839,EstructuraCostos!$A$5:$B$146,2)</f>
        <v>Generales</v>
      </c>
      <c r="E1839" s="21">
        <f t="shared" si="124"/>
        <v>50105</v>
      </c>
      <c r="F1839" s="17" t="str">
        <f>+IF(C1839&gt;2,VLOOKUP(C1839,EstructuraCostos!$A$65:$B$170,2),VLOOKUP(E1839,EstructuraCostos!$A$5:$B$60,2))</f>
        <v>Generales</v>
      </c>
      <c r="G1839" s="17" t="str">
        <f>+VLOOKUP(B1839,EstructuraCostos!$B$5:$C$146,2)</f>
        <v>Mantenimiento Corrales y Puentes</v>
      </c>
      <c r="H1839" s="58">
        <v>43661</v>
      </c>
      <c r="I1839" s="17">
        <f t="shared" si="122"/>
        <v>29</v>
      </c>
      <c r="J1839" s="45" t="s">
        <v>791</v>
      </c>
      <c r="K1839" s="143">
        <v>78730185</v>
      </c>
      <c r="L1839" s="52">
        <v>1</v>
      </c>
      <c r="M1839" s="46">
        <v>34000</v>
      </c>
      <c r="N1839" s="48">
        <f t="shared" si="123"/>
        <v>34000</v>
      </c>
      <c r="O1839" s="45" t="s">
        <v>671</v>
      </c>
      <c r="P1839" s="45" t="s">
        <v>1660</v>
      </c>
      <c r="Q1839" s="1" t="s">
        <v>845</v>
      </c>
    </row>
    <row r="1840" spans="1:18">
      <c r="A1840" s="17">
        <v>6</v>
      </c>
      <c r="B1840" s="135">
        <v>10501</v>
      </c>
      <c r="C1840" s="17">
        <f t="shared" si="121"/>
        <v>1</v>
      </c>
      <c r="D1840" s="14" t="str">
        <f>+VLOOKUP(C1840,EstructuraCostos!$A$5:$B$146,2)</f>
        <v>Levante_y_Ceba</v>
      </c>
      <c r="E1840" s="21">
        <f t="shared" si="124"/>
        <v>10500</v>
      </c>
      <c r="F1840" s="17" t="str">
        <f>+IF(C1840&gt;2,VLOOKUP(C1840,EstructuraCostos!$A$65:$B$170,2),VLOOKUP(E1840,EstructuraCostos!$A$5:$B$60,2))</f>
        <v>Movimiento_de_Ganado1</v>
      </c>
      <c r="G1840" s="17" t="str">
        <f>+VLOOKUP(B1840,EstructuraCostos!$B$5:$C$146,2)</f>
        <v>Manejo de Ganados</v>
      </c>
      <c r="H1840" s="58">
        <v>43661</v>
      </c>
      <c r="I1840" s="17">
        <f t="shared" si="122"/>
        <v>29</v>
      </c>
      <c r="J1840" s="1" t="s">
        <v>1469</v>
      </c>
      <c r="K1840" s="85">
        <v>1054990950</v>
      </c>
      <c r="L1840" s="52">
        <v>1</v>
      </c>
      <c r="M1840" s="186">
        <v>36000</v>
      </c>
      <c r="N1840" s="48">
        <f t="shared" si="123"/>
        <v>36000</v>
      </c>
      <c r="O1840" s="45" t="s">
        <v>688</v>
      </c>
      <c r="P1840" s="45" t="s">
        <v>137</v>
      </c>
    </row>
    <row r="1841" spans="1:18">
      <c r="A1841" s="17">
        <v>7</v>
      </c>
      <c r="B1841" s="135">
        <v>10105</v>
      </c>
      <c r="C1841" s="17">
        <f t="shared" si="121"/>
        <v>1</v>
      </c>
      <c r="E1841" s="21">
        <f t="shared" si="124"/>
        <v>10110</v>
      </c>
      <c r="F1841" s="17"/>
      <c r="G1841" s="17" t="str">
        <f>+VLOOKUP(B1841,EstructuraCostos!$B$5:$C$146,2)</f>
        <v>Guadañada</v>
      </c>
      <c r="H1841" s="58">
        <v>43661</v>
      </c>
      <c r="I1841" s="17">
        <f>+WEEKNUM(H1841,2)</f>
        <v>29</v>
      </c>
      <c r="J1841" s="1" t="s">
        <v>1550</v>
      </c>
      <c r="K1841" s="85">
        <v>16553909</v>
      </c>
      <c r="L1841" s="52">
        <v>1</v>
      </c>
      <c r="M1841" s="186">
        <v>34000</v>
      </c>
      <c r="N1841" s="48">
        <f t="shared" si="123"/>
        <v>34000</v>
      </c>
      <c r="O1841" s="45" t="s">
        <v>133</v>
      </c>
    </row>
    <row r="1842" spans="1:18">
      <c r="A1842" s="17">
        <v>8</v>
      </c>
      <c r="B1842" s="135">
        <v>90101</v>
      </c>
      <c r="C1842" s="17">
        <f t="shared" si="121"/>
        <v>9</v>
      </c>
      <c r="D1842" s="14" t="str">
        <f>+VLOOKUP(C1842,EstructuraCostos!$A$5:$B$146,2)</f>
        <v>Hacienda</v>
      </c>
      <c r="E1842" s="21">
        <f t="shared" si="124"/>
        <v>90101</v>
      </c>
      <c r="F1842" s="17" t="str">
        <f>+IF(C1842&gt;2,VLOOKUP(C1842,EstructuraCostos!$A$65:$B$170,2),VLOOKUP(E1842,EstructuraCostos!$A$5:$B$60,2))</f>
        <v>Hacienda</v>
      </c>
      <c r="G1842" s="17" t="str">
        <f>+VLOOKUP(B1842,EstructuraCostos!$B$5:$C$146,2)</f>
        <v>Salarios</v>
      </c>
      <c r="H1842" s="58">
        <v>43661</v>
      </c>
      <c r="I1842" s="17">
        <f t="shared" si="122"/>
        <v>29</v>
      </c>
      <c r="J1842" s="45" t="s">
        <v>1584</v>
      </c>
      <c r="K1842" s="51">
        <v>24989065</v>
      </c>
      <c r="L1842" s="52">
        <v>1</v>
      </c>
      <c r="M1842" s="186">
        <v>44000</v>
      </c>
      <c r="N1842" s="48">
        <f t="shared" si="123"/>
        <v>44000</v>
      </c>
      <c r="O1842" s="45" t="s">
        <v>153</v>
      </c>
      <c r="P1842" s="45" t="s">
        <v>147</v>
      </c>
    </row>
    <row r="1843" spans="1:18">
      <c r="A1843" s="17">
        <v>9</v>
      </c>
      <c r="B1843" s="135">
        <v>50105</v>
      </c>
      <c r="C1843" s="17"/>
      <c r="F1843" s="17"/>
      <c r="G1843" s="17" t="str">
        <f>+VLOOKUP(B1843,EstructuraCostos!$B$5:$C$146,2)</f>
        <v>Mantenimiento Corrales y Puentes</v>
      </c>
      <c r="H1843" s="58">
        <v>43661</v>
      </c>
      <c r="I1843" s="17">
        <f>+WEEKNUM(H1843,2)</f>
        <v>29</v>
      </c>
      <c r="J1843" s="45" t="s">
        <v>1663</v>
      </c>
      <c r="K1843" s="51">
        <v>79132685</v>
      </c>
      <c r="L1843" s="52">
        <v>1</v>
      </c>
      <c r="M1843" s="186">
        <v>38000</v>
      </c>
      <c r="N1843" s="48">
        <f t="shared" si="123"/>
        <v>38000</v>
      </c>
      <c r="O1843" s="45" t="s">
        <v>1664</v>
      </c>
      <c r="P1843" s="45" t="s">
        <v>185</v>
      </c>
    </row>
    <row r="1844" spans="1:18">
      <c r="A1844" s="17">
        <v>10</v>
      </c>
      <c r="C1844" s="17"/>
      <c r="F1844" s="17"/>
      <c r="G1844" s="17" t="e">
        <f>+VLOOKUP(B1844,EstructuraCostos!$B$5:$C$146,2)</f>
        <v>#N/A</v>
      </c>
      <c r="H1844" s="58">
        <v>43661</v>
      </c>
      <c r="I1844" s="17">
        <f>+WEEKNUM(H1844,2)</f>
        <v>29</v>
      </c>
      <c r="J1844" s="45" t="s">
        <v>289</v>
      </c>
      <c r="L1844" s="52">
        <v>10</v>
      </c>
      <c r="M1844" s="186" t="s">
        <v>124</v>
      </c>
      <c r="N1844" s="48"/>
      <c r="P1844" s="45" t="s">
        <v>227</v>
      </c>
    </row>
    <row r="1845" spans="1:18">
      <c r="A1845" s="17">
        <v>11</v>
      </c>
      <c r="C1845" s="17"/>
      <c r="F1845" s="17"/>
      <c r="G1845" s="17" t="e">
        <f>+VLOOKUP(B1845,EstructuraCostos!$B$5:$C$146,2)</f>
        <v>#N/A</v>
      </c>
      <c r="H1845" s="58">
        <v>43661</v>
      </c>
      <c r="I1845" s="17">
        <f>+WEEKNUM(H1845,2)</f>
        <v>29</v>
      </c>
      <c r="J1845" s="45" t="s">
        <v>667</v>
      </c>
      <c r="L1845" s="52">
        <v>23</v>
      </c>
      <c r="M1845" s="186" t="s">
        <v>299</v>
      </c>
      <c r="N1845" s="48"/>
      <c r="O1845" s="45" t="s">
        <v>1662</v>
      </c>
      <c r="P1845" s="45" t="s">
        <v>1661</v>
      </c>
    </row>
    <row r="1846" spans="1:18">
      <c r="A1846" s="17">
        <v>12</v>
      </c>
      <c r="C1846" s="17">
        <f t="shared" si="121"/>
        <v>0</v>
      </c>
      <c r="D1846" s="14" t="e">
        <f>+VLOOKUP(C1846,EstructuraCostos!$A$5:$B$146,2)</f>
        <v>#N/A</v>
      </c>
      <c r="E1846" s="21">
        <f t="shared" si="124"/>
        <v>0</v>
      </c>
      <c r="F1846" s="17" t="e">
        <f>+IF(C1846&gt;2,VLOOKUP(C1846,EstructuraCostos!$A$65:$B$170,2),VLOOKUP(E1846,EstructuraCostos!$A$5:$B$60,2))</f>
        <v>#N/A</v>
      </c>
      <c r="G1846" s="17" t="e">
        <f>+VLOOKUP(B1846,EstructuraCostos!$B$5:$C$146,2)</f>
        <v>#N/A</v>
      </c>
      <c r="H1846" s="58">
        <v>43661</v>
      </c>
      <c r="I1846" s="17">
        <f t="shared" si="122"/>
        <v>29</v>
      </c>
      <c r="J1846" s="45" t="s">
        <v>260</v>
      </c>
      <c r="M1846" s="186" t="s">
        <v>261</v>
      </c>
      <c r="N1846" s="48"/>
      <c r="O1846" s="45" t="s">
        <v>597</v>
      </c>
      <c r="P1846" s="45" t="s">
        <v>1606</v>
      </c>
      <c r="Q1846" s="1" t="s">
        <v>1590</v>
      </c>
      <c r="R1846" s="137" t="s">
        <v>131</v>
      </c>
    </row>
    <row r="1847" spans="1:18">
      <c r="A1847" s="17">
        <v>13</v>
      </c>
      <c r="C1847" s="17">
        <f t="shared" si="121"/>
        <v>0</v>
      </c>
      <c r="D1847" s="14" t="e">
        <f>+VLOOKUP(C1847,EstructuraCostos!$A$5:$B$146,2)</f>
        <v>#N/A</v>
      </c>
      <c r="E1847" s="21">
        <f t="shared" si="124"/>
        <v>0</v>
      </c>
      <c r="F1847" s="17" t="e">
        <f>+IF(C1847&gt;2,VLOOKUP(C1847,EstructuraCostos!$A$65:$B$170,2),VLOOKUP(E1847,EstructuraCostos!$A$5:$B$60,2))</f>
        <v>#N/A</v>
      </c>
      <c r="G1847" s="17" t="e">
        <f>+VLOOKUP(B1847,EstructuraCostos!$B$5:$C$146,2)</f>
        <v>#N/A</v>
      </c>
      <c r="H1847" s="58">
        <v>43661</v>
      </c>
      <c r="I1847" s="17">
        <f t="shared" si="122"/>
        <v>29</v>
      </c>
      <c r="J1847" s="45" t="s">
        <v>260</v>
      </c>
      <c r="M1847" s="186" t="s">
        <v>261</v>
      </c>
      <c r="N1847" s="48"/>
      <c r="O1847" s="45" t="s">
        <v>659</v>
      </c>
      <c r="P1847" s="45" t="s">
        <v>451</v>
      </c>
      <c r="Q1847" s="1" t="s">
        <v>132</v>
      </c>
      <c r="R1847" s="137" t="s">
        <v>1557</v>
      </c>
    </row>
    <row r="1848" spans="1:18">
      <c r="A1848" s="17">
        <v>14</v>
      </c>
      <c r="B1848" s="135">
        <v>10101</v>
      </c>
      <c r="C1848" s="17">
        <f t="shared" si="121"/>
        <v>1</v>
      </c>
      <c r="D1848" s="14" t="str">
        <f>+VLOOKUP(C1848,EstructuraCostos!$A$5:$B$146,2)</f>
        <v>Levante_y_Ceba</v>
      </c>
      <c r="E1848" s="21">
        <f t="shared" si="124"/>
        <v>10100</v>
      </c>
      <c r="F1848" s="17" t="str">
        <f>+IF(C1848&gt;2,VLOOKUP(C1848,EstructuraCostos!$A$65:$B$170,2),VLOOKUP(E1848,EstructuraCostos!$A$5:$B$60,2))</f>
        <v>Manejo_de_Suelos_y_ Praderas1</v>
      </c>
      <c r="G1848" s="17" t="str">
        <f>+VLOOKUP(B1848,EstructuraCostos!$B$5:$C$146,2)</f>
        <v>Fumigacion Matamalezas</v>
      </c>
      <c r="H1848" s="58">
        <v>43662</v>
      </c>
      <c r="I1848" s="17">
        <f t="shared" si="122"/>
        <v>29</v>
      </c>
      <c r="J1848" s="84" t="s">
        <v>241</v>
      </c>
      <c r="K1848" s="143">
        <v>4736932</v>
      </c>
      <c r="L1848" s="52">
        <v>1</v>
      </c>
      <c r="M1848" s="46">
        <v>34000</v>
      </c>
      <c r="N1848" s="48">
        <f t="shared" si="123"/>
        <v>34000</v>
      </c>
      <c r="O1848" s="45" t="s">
        <v>129</v>
      </c>
      <c r="P1848" s="45" t="s">
        <v>1606</v>
      </c>
      <c r="Q1848" s="1" t="s">
        <v>1590</v>
      </c>
      <c r="R1848" s="137" t="s">
        <v>131</v>
      </c>
    </row>
    <row r="1849" spans="1:18">
      <c r="A1849" s="17">
        <v>15</v>
      </c>
      <c r="B1849" s="135">
        <v>10104</v>
      </c>
      <c r="C1849" s="17">
        <f t="shared" si="121"/>
        <v>1</v>
      </c>
      <c r="D1849" s="14" t="str">
        <f>+VLOOKUP(C1849,EstructuraCostos!$A$5:$B$146,2)</f>
        <v>Levante_y_Ceba</v>
      </c>
      <c r="E1849" s="21">
        <f t="shared" si="124"/>
        <v>10100</v>
      </c>
      <c r="F1849" s="17" t="str">
        <f>+IF(C1849&gt;2,VLOOKUP(C1849,EstructuraCostos!$A$65:$B$170,2),VLOOKUP(E1849,EstructuraCostos!$A$5:$B$60,2))</f>
        <v>Manejo_de_Suelos_y_ Praderas1</v>
      </c>
      <c r="G1849" s="17" t="str">
        <f>+VLOOKUP(B1849,EstructuraCostos!$B$5:$C$146,2)</f>
        <v>Fumigacion Herbicida</v>
      </c>
      <c r="H1849" s="58">
        <v>43662</v>
      </c>
      <c r="I1849" s="17">
        <f t="shared" si="122"/>
        <v>29</v>
      </c>
      <c r="J1849" s="84" t="s">
        <v>242</v>
      </c>
      <c r="K1849" s="83">
        <v>4335739</v>
      </c>
      <c r="L1849" s="52">
        <v>1</v>
      </c>
      <c r="M1849" s="46">
        <v>34000</v>
      </c>
      <c r="N1849" s="48">
        <f t="shared" si="123"/>
        <v>34000</v>
      </c>
      <c r="O1849" s="45" t="s">
        <v>194</v>
      </c>
      <c r="P1849" s="45" t="s">
        <v>1669</v>
      </c>
      <c r="Q1849" s="1" t="s">
        <v>132</v>
      </c>
      <c r="R1849" s="137" t="s">
        <v>1530</v>
      </c>
    </row>
    <row r="1850" spans="1:18">
      <c r="A1850" s="17">
        <v>16</v>
      </c>
      <c r="B1850" s="135">
        <v>50105</v>
      </c>
      <c r="C1850" s="17">
        <f t="shared" si="121"/>
        <v>5</v>
      </c>
      <c r="D1850" s="14" t="str">
        <f>+VLOOKUP(C1850,EstructuraCostos!$A$5:$B$146,2)</f>
        <v>Generales</v>
      </c>
      <c r="E1850" s="21">
        <f t="shared" si="124"/>
        <v>50105</v>
      </c>
      <c r="F1850" s="17" t="str">
        <f>+IF(C1850&gt;2,VLOOKUP(C1850,EstructuraCostos!$A$65:$B$170,2),VLOOKUP(E1850,EstructuraCostos!$A$5:$B$60,2))</f>
        <v>Generales</v>
      </c>
      <c r="G1850" s="17" t="str">
        <f>+VLOOKUP(B1850,EstructuraCostos!$B$5:$C$146,2)</f>
        <v>Mantenimiento Corrales y Puentes</v>
      </c>
      <c r="H1850" s="58">
        <v>43662</v>
      </c>
      <c r="I1850" s="17">
        <f t="shared" si="122"/>
        <v>29</v>
      </c>
      <c r="J1850" s="45" t="s">
        <v>245</v>
      </c>
      <c r="K1850" s="51">
        <v>1023702269</v>
      </c>
      <c r="L1850" s="52">
        <v>1</v>
      </c>
      <c r="M1850" s="46">
        <v>38000</v>
      </c>
      <c r="N1850" s="48">
        <f t="shared" si="123"/>
        <v>38000</v>
      </c>
      <c r="O1850" s="45" t="s">
        <v>1664</v>
      </c>
      <c r="P1850" s="45" t="s">
        <v>185</v>
      </c>
    </row>
    <row r="1851" spans="1:18">
      <c r="A1851" s="17">
        <v>17</v>
      </c>
      <c r="B1851" s="135">
        <v>10501</v>
      </c>
      <c r="C1851" s="17">
        <f t="shared" si="121"/>
        <v>1</v>
      </c>
      <c r="D1851" s="14" t="str">
        <f>+VLOOKUP(C1851,EstructuraCostos!$A$5:$B$146,2)</f>
        <v>Levante_y_Ceba</v>
      </c>
      <c r="E1851" s="21">
        <f t="shared" si="124"/>
        <v>10500</v>
      </c>
      <c r="F1851" s="17" t="str">
        <f>+IF(C1851&gt;2,VLOOKUP(C1851,EstructuraCostos!$A$65:$B$170,2),VLOOKUP(E1851,EstructuraCostos!$A$5:$B$60,2))</f>
        <v>Movimiento_de_Ganado1</v>
      </c>
      <c r="G1851" s="17" t="str">
        <f>+VLOOKUP(B1851,EstructuraCostos!$B$5:$C$146,2)</f>
        <v>Manejo de Ganados</v>
      </c>
      <c r="H1851" s="58">
        <v>43662</v>
      </c>
      <c r="I1851" s="17">
        <f t="shared" si="122"/>
        <v>29</v>
      </c>
      <c r="J1851" s="45" t="s">
        <v>417</v>
      </c>
      <c r="K1851" s="143">
        <v>1097720182</v>
      </c>
      <c r="L1851" s="52">
        <v>1</v>
      </c>
      <c r="M1851" s="46">
        <v>38000</v>
      </c>
      <c r="N1851" s="48">
        <f t="shared" si="123"/>
        <v>38000</v>
      </c>
      <c r="O1851" s="45" t="s">
        <v>125</v>
      </c>
      <c r="P1851" s="45" t="s">
        <v>128</v>
      </c>
    </row>
    <row r="1852" spans="1:18">
      <c r="A1852" s="17">
        <v>18</v>
      </c>
      <c r="B1852" s="135">
        <v>50103</v>
      </c>
      <c r="C1852" s="17">
        <f t="shared" si="121"/>
        <v>5</v>
      </c>
      <c r="D1852" s="14" t="str">
        <f>+VLOOKUP(C1852,EstructuraCostos!$A$5:$B$146,2)</f>
        <v>Generales</v>
      </c>
      <c r="E1852" s="21">
        <f t="shared" si="124"/>
        <v>50103</v>
      </c>
      <c r="F1852" s="17" t="str">
        <f>+IF(C1852&gt;2,VLOOKUP(C1852,EstructuraCostos!$A$65:$B$170,2),VLOOKUP(E1852,EstructuraCostos!$A$5:$B$60,2))</f>
        <v>Generales</v>
      </c>
      <c r="G1852" s="17" t="str">
        <f>+VLOOKUP(B1852,EstructuraCostos!$B$5:$C$146,2)</f>
        <v xml:space="preserve">Mantenimiento Cercos </v>
      </c>
      <c r="H1852" s="58">
        <v>43662</v>
      </c>
      <c r="I1852" s="17">
        <f t="shared" si="122"/>
        <v>29</v>
      </c>
      <c r="J1852" s="45" t="s">
        <v>791</v>
      </c>
      <c r="K1852" s="143">
        <v>78730185</v>
      </c>
      <c r="L1852" s="52">
        <v>1</v>
      </c>
      <c r="M1852" s="46">
        <v>34000</v>
      </c>
      <c r="N1852" s="48">
        <f t="shared" si="123"/>
        <v>34000</v>
      </c>
      <c r="O1852" s="45" t="s">
        <v>671</v>
      </c>
      <c r="P1852" s="45" t="s">
        <v>1457</v>
      </c>
    </row>
    <row r="1853" spans="1:18">
      <c r="A1853" s="17">
        <v>19</v>
      </c>
      <c r="B1853" s="135">
        <v>10502</v>
      </c>
      <c r="C1853" s="17">
        <f t="shared" si="121"/>
        <v>1</v>
      </c>
      <c r="D1853" s="14" t="str">
        <f>+VLOOKUP(C1853,EstructuraCostos!$A$5:$B$146,2)</f>
        <v>Levante_y_Ceba</v>
      </c>
      <c r="E1853" s="21">
        <f t="shared" si="124"/>
        <v>10500</v>
      </c>
      <c r="F1853" s="17" t="str">
        <f>+IF(C1853&gt;2,VLOOKUP(C1853,EstructuraCostos!$A$65:$B$170,2),VLOOKUP(E1853,EstructuraCostos!$A$5:$B$60,2))</f>
        <v>Movimiento_de_Ganado1</v>
      </c>
      <c r="G1853" s="17" t="str">
        <f>+VLOOKUP(B1853,EstructuraCostos!$B$5:$C$146,2)</f>
        <v>Repartida pollinaza</v>
      </c>
      <c r="H1853" s="58">
        <v>43662</v>
      </c>
      <c r="I1853" s="17">
        <f t="shared" si="122"/>
        <v>29</v>
      </c>
      <c r="J1853" s="1" t="s">
        <v>1469</v>
      </c>
      <c r="K1853" s="85">
        <v>1054990950</v>
      </c>
      <c r="L1853" s="52">
        <v>1</v>
      </c>
      <c r="M1853" s="186">
        <v>36000</v>
      </c>
      <c r="N1853" s="48">
        <f t="shared" si="123"/>
        <v>36000</v>
      </c>
      <c r="O1853" s="45" t="s">
        <v>688</v>
      </c>
      <c r="P1853" s="45" t="s">
        <v>137</v>
      </c>
    </row>
    <row r="1854" spans="1:18">
      <c r="A1854" s="17">
        <v>20</v>
      </c>
      <c r="B1854" s="135">
        <v>50103</v>
      </c>
      <c r="C1854" s="17">
        <f t="shared" si="121"/>
        <v>5</v>
      </c>
      <c r="D1854" s="14" t="str">
        <f>+VLOOKUP(C1854,EstructuraCostos!$A$5:$B$146,2)</f>
        <v>Generales</v>
      </c>
      <c r="E1854" s="21">
        <f t="shared" si="124"/>
        <v>50103</v>
      </c>
      <c r="F1854" s="17" t="str">
        <f>+IF(C1854&gt;2,VLOOKUP(C1854,EstructuraCostos!$A$65:$B$170,2),VLOOKUP(E1854,EstructuraCostos!$A$5:$B$60,2))</f>
        <v>Generales</v>
      </c>
      <c r="G1854" s="17" t="str">
        <f>+VLOOKUP(B1854,EstructuraCostos!$B$5:$C$146,2)</f>
        <v xml:space="preserve">Mantenimiento Cercos </v>
      </c>
      <c r="H1854" s="58">
        <v>43662</v>
      </c>
      <c r="I1854" s="17">
        <f t="shared" si="122"/>
        <v>29</v>
      </c>
      <c r="J1854" s="1" t="s">
        <v>1550</v>
      </c>
      <c r="K1854" s="85">
        <v>16553909</v>
      </c>
      <c r="L1854" s="52">
        <v>1</v>
      </c>
      <c r="M1854" s="186">
        <v>34000</v>
      </c>
      <c r="N1854" s="48">
        <f t="shared" si="123"/>
        <v>34000</v>
      </c>
      <c r="O1854" s="45" t="s">
        <v>125</v>
      </c>
      <c r="P1854" s="45" t="s">
        <v>137</v>
      </c>
    </row>
    <row r="1855" spans="1:18">
      <c r="A1855" s="17">
        <v>21</v>
      </c>
      <c r="B1855" s="135">
        <v>90101</v>
      </c>
      <c r="C1855" s="17">
        <f t="shared" si="121"/>
        <v>9</v>
      </c>
      <c r="D1855" s="14" t="str">
        <f>+VLOOKUP(C1855,EstructuraCostos!$A$5:$B$146,2)</f>
        <v>Hacienda</v>
      </c>
      <c r="E1855" s="21">
        <f t="shared" si="124"/>
        <v>90101</v>
      </c>
      <c r="F1855" s="17" t="str">
        <f>+IF(C1855&gt;2,VLOOKUP(C1855,EstructuraCostos!$A$65:$B$170,2),VLOOKUP(E1855,EstructuraCostos!$A$5:$B$60,2))</f>
        <v>Hacienda</v>
      </c>
      <c r="G1855" s="17" t="str">
        <f>+VLOOKUP(B1855,EstructuraCostos!$B$5:$C$146,2)</f>
        <v>Salarios</v>
      </c>
      <c r="H1855" s="58">
        <v>43662</v>
      </c>
      <c r="I1855" s="17">
        <f t="shared" si="122"/>
        <v>29</v>
      </c>
      <c r="J1855" s="45" t="s">
        <v>1584</v>
      </c>
      <c r="K1855" s="51">
        <v>24989065</v>
      </c>
      <c r="L1855" s="52">
        <v>1</v>
      </c>
      <c r="M1855" s="186">
        <v>44000</v>
      </c>
      <c r="N1855" s="48">
        <f t="shared" si="123"/>
        <v>44000</v>
      </c>
      <c r="O1855" s="45" t="s">
        <v>153</v>
      </c>
      <c r="P1855" s="45" t="s">
        <v>147</v>
      </c>
    </row>
    <row r="1856" spans="1:18">
      <c r="A1856" s="17">
        <v>22</v>
      </c>
      <c r="B1856" s="135">
        <v>50105</v>
      </c>
      <c r="C1856" s="17">
        <f t="shared" si="121"/>
        <v>5</v>
      </c>
      <c r="E1856" s="21">
        <f t="shared" si="124"/>
        <v>50105</v>
      </c>
      <c r="F1856" s="17"/>
      <c r="G1856" s="17" t="str">
        <f>+VLOOKUP(B1856,EstructuraCostos!$B$5:$C$146,2)</f>
        <v>Mantenimiento Corrales y Puentes</v>
      </c>
      <c r="H1856" s="58">
        <v>43662</v>
      </c>
      <c r="I1856" s="17">
        <f t="shared" si="122"/>
        <v>29</v>
      </c>
      <c r="J1856" s="45" t="s">
        <v>1663</v>
      </c>
      <c r="K1856" s="51">
        <v>79132685</v>
      </c>
      <c r="L1856" s="52">
        <v>1</v>
      </c>
      <c r="M1856" s="186">
        <v>38000</v>
      </c>
      <c r="N1856" s="48">
        <f t="shared" si="123"/>
        <v>38000</v>
      </c>
      <c r="O1856" s="45" t="s">
        <v>1664</v>
      </c>
      <c r="P1856" s="45" t="s">
        <v>185</v>
      </c>
    </row>
    <row r="1857" spans="1:18">
      <c r="A1857" s="17">
        <v>23</v>
      </c>
      <c r="C1857" s="17">
        <f t="shared" si="121"/>
        <v>0</v>
      </c>
      <c r="D1857" s="14" t="e">
        <f>+VLOOKUP(C1857,EstructuraCostos!$A$5:$B$146,2)</f>
        <v>#N/A</v>
      </c>
      <c r="E1857" s="21">
        <f t="shared" si="124"/>
        <v>0</v>
      </c>
      <c r="F1857" s="17" t="e">
        <f>+IF(C1857&gt;2,VLOOKUP(C1857,EstructuraCostos!$A$65:$B$170,2),VLOOKUP(E1857,EstructuraCostos!$A$5:$B$60,2))</f>
        <v>#N/A</v>
      </c>
      <c r="G1857" s="17" t="e">
        <f>+VLOOKUP(B1857,EstructuraCostos!$B$5:$C$146,2)</f>
        <v>#N/A</v>
      </c>
      <c r="H1857" s="58">
        <v>43662</v>
      </c>
      <c r="I1857" s="17">
        <f t="shared" si="122"/>
        <v>29</v>
      </c>
      <c r="J1857" s="45" t="s">
        <v>289</v>
      </c>
      <c r="M1857" s="186" t="s">
        <v>124</v>
      </c>
      <c r="N1857" s="48"/>
      <c r="P1857" s="45" t="s">
        <v>436</v>
      </c>
    </row>
    <row r="1858" spans="1:18">
      <c r="A1858" s="17">
        <v>24</v>
      </c>
      <c r="C1858" s="17"/>
      <c r="F1858" s="17"/>
      <c r="G1858" s="17" t="e">
        <f>+VLOOKUP(B1858,EstructuraCostos!$B$5:$C$146,2)</f>
        <v>#N/A</v>
      </c>
      <c r="H1858" s="58">
        <v>43662</v>
      </c>
      <c r="I1858" s="17">
        <f t="shared" si="122"/>
        <v>29</v>
      </c>
      <c r="J1858" s="45" t="s">
        <v>287</v>
      </c>
      <c r="L1858" s="52">
        <v>400</v>
      </c>
      <c r="M1858" s="186">
        <v>825</v>
      </c>
      <c r="N1858" s="48">
        <f t="shared" si="123"/>
        <v>330000</v>
      </c>
      <c r="O1858" s="45" t="s">
        <v>1665</v>
      </c>
      <c r="P1858" s="45" t="s">
        <v>1474</v>
      </c>
    </row>
    <row r="1859" spans="1:18">
      <c r="A1859" s="17">
        <v>25</v>
      </c>
      <c r="C1859" s="17"/>
      <c r="F1859" s="17"/>
      <c r="G1859" s="17" t="e">
        <f>+VLOOKUP(B1859,EstructuraCostos!$B$5:$C$146,2)</f>
        <v>#N/A</v>
      </c>
      <c r="H1859" s="58">
        <v>43662</v>
      </c>
      <c r="I1859" s="17">
        <f t="shared" si="122"/>
        <v>29</v>
      </c>
      <c r="J1859" s="45" t="s">
        <v>1666</v>
      </c>
      <c r="L1859" s="52">
        <v>100</v>
      </c>
      <c r="M1859" s="186" t="s">
        <v>1667</v>
      </c>
      <c r="N1859" s="48"/>
      <c r="O1859" s="69" t="s">
        <v>1668</v>
      </c>
    </row>
    <row r="1860" spans="1:18">
      <c r="A1860" s="17">
        <v>26</v>
      </c>
      <c r="C1860" s="17">
        <f t="shared" si="121"/>
        <v>0</v>
      </c>
      <c r="D1860" s="14" t="e">
        <f>+VLOOKUP(C1860,EstructuraCostos!$A$5:$B$146,2)</f>
        <v>#N/A</v>
      </c>
      <c r="E1860" s="21">
        <f t="shared" si="124"/>
        <v>0</v>
      </c>
      <c r="F1860" s="17" t="e">
        <f>+IF(C1860&gt;2,VLOOKUP(C1860,EstructuraCostos!$A$65:$B$170,2),VLOOKUP(E1860,EstructuraCostos!$A$5:$B$60,2))</f>
        <v>#N/A</v>
      </c>
      <c r="G1860" s="17" t="e">
        <f>+VLOOKUP(B1860,EstructuraCostos!$B$5:$C$146,2)</f>
        <v>#N/A</v>
      </c>
      <c r="H1860" s="58">
        <v>43662</v>
      </c>
      <c r="I1860" s="17">
        <f t="shared" si="122"/>
        <v>29</v>
      </c>
      <c r="J1860" s="45" t="s">
        <v>260</v>
      </c>
      <c r="M1860" s="186" t="s">
        <v>261</v>
      </c>
      <c r="N1860" s="48"/>
      <c r="O1860" s="45" t="s">
        <v>129</v>
      </c>
      <c r="P1860" s="45" t="s">
        <v>1606</v>
      </c>
      <c r="Q1860" s="1" t="s">
        <v>1590</v>
      </c>
      <c r="R1860" s="137" t="s">
        <v>131</v>
      </c>
    </row>
    <row r="1861" spans="1:18">
      <c r="A1861" s="17">
        <v>27</v>
      </c>
      <c r="C1861" s="17">
        <f t="shared" si="121"/>
        <v>0</v>
      </c>
      <c r="D1861" s="14" t="e">
        <f>+VLOOKUP(C1861,EstructuraCostos!$A$5:$B$146,2)</f>
        <v>#N/A</v>
      </c>
      <c r="E1861" s="21">
        <f t="shared" si="124"/>
        <v>0</v>
      </c>
      <c r="F1861" s="17" t="e">
        <f>+IF(C1861&gt;2,VLOOKUP(C1861,EstructuraCostos!$A$65:$B$170,2),VLOOKUP(E1861,EstructuraCostos!$A$5:$B$60,2))</f>
        <v>#N/A</v>
      </c>
      <c r="G1861" s="17" t="e">
        <f>+VLOOKUP(B1861,EstructuraCostos!$B$5:$C$146,2)</f>
        <v>#N/A</v>
      </c>
      <c r="H1861" s="58">
        <v>43662</v>
      </c>
      <c r="I1861" s="17">
        <f t="shared" si="122"/>
        <v>29</v>
      </c>
      <c r="J1861" s="45" t="s">
        <v>260</v>
      </c>
      <c r="M1861" s="186" t="s">
        <v>261</v>
      </c>
      <c r="N1861" s="48"/>
      <c r="O1861" s="45" t="s">
        <v>194</v>
      </c>
      <c r="P1861" s="45" t="s">
        <v>1669</v>
      </c>
      <c r="Q1861" s="1" t="s">
        <v>132</v>
      </c>
      <c r="R1861" s="137" t="s">
        <v>1557</v>
      </c>
    </row>
    <row r="1862" spans="1:18">
      <c r="A1862" s="17">
        <v>28</v>
      </c>
      <c r="B1862" s="135">
        <v>10101</v>
      </c>
      <c r="C1862" s="17">
        <f t="shared" si="121"/>
        <v>1</v>
      </c>
      <c r="D1862" s="14" t="str">
        <f>+VLOOKUP(C1862,EstructuraCostos!$A$5:$B$146,2)</f>
        <v>Levante_y_Ceba</v>
      </c>
      <c r="E1862" s="21">
        <f t="shared" si="124"/>
        <v>10100</v>
      </c>
      <c r="F1862" s="17" t="str">
        <f>+IF(C1862&gt;2,VLOOKUP(C1862,EstructuraCostos!$A$65:$B$170,2),VLOOKUP(E1862,EstructuraCostos!$A$5:$B$60,2))</f>
        <v>Manejo_de_Suelos_y_ Praderas1</v>
      </c>
      <c r="G1862" s="17" t="str">
        <f>+VLOOKUP(B1862,EstructuraCostos!$B$5:$C$146,2)</f>
        <v>Fumigacion Matamalezas</v>
      </c>
      <c r="H1862" s="58">
        <v>43663</v>
      </c>
      <c r="I1862" s="17">
        <f t="shared" si="122"/>
        <v>29</v>
      </c>
      <c r="J1862" s="84" t="s">
        <v>241</v>
      </c>
      <c r="K1862" s="143">
        <v>4736932</v>
      </c>
      <c r="L1862" s="52">
        <v>1</v>
      </c>
      <c r="M1862" s="46">
        <v>34000</v>
      </c>
      <c r="N1862" s="48">
        <f t="shared" si="123"/>
        <v>34000</v>
      </c>
      <c r="O1862" s="45" t="s">
        <v>597</v>
      </c>
      <c r="P1862" s="45" t="s">
        <v>1606</v>
      </c>
      <c r="Q1862" s="1" t="s">
        <v>1590</v>
      </c>
      <c r="R1862" s="137" t="s">
        <v>131</v>
      </c>
    </row>
    <row r="1863" spans="1:18">
      <c r="A1863" s="17">
        <v>29</v>
      </c>
      <c r="B1863" s="135">
        <v>10104</v>
      </c>
      <c r="C1863" s="17">
        <f t="shared" si="121"/>
        <v>1</v>
      </c>
      <c r="D1863" s="14" t="str">
        <f>+VLOOKUP(C1863,EstructuraCostos!$A$5:$B$146,2)</f>
        <v>Levante_y_Ceba</v>
      </c>
      <c r="E1863" s="21">
        <f t="shared" si="124"/>
        <v>10100</v>
      </c>
      <c r="F1863" s="17" t="str">
        <f>+IF(C1863&gt;2,VLOOKUP(C1863,EstructuraCostos!$A$65:$B$170,2),VLOOKUP(E1863,EstructuraCostos!$A$5:$B$60,2))</f>
        <v>Manejo_de_Suelos_y_ Praderas1</v>
      </c>
      <c r="G1863" s="17" t="str">
        <f>+VLOOKUP(B1863,EstructuraCostos!$B$5:$C$146,2)</f>
        <v>Fumigacion Herbicida</v>
      </c>
      <c r="H1863" s="58">
        <v>43663</v>
      </c>
      <c r="I1863" s="17">
        <f t="shared" si="122"/>
        <v>29</v>
      </c>
      <c r="J1863" s="84" t="s">
        <v>242</v>
      </c>
      <c r="K1863" s="83">
        <v>4335739</v>
      </c>
      <c r="L1863" s="52">
        <v>1</v>
      </c>
      <c r="M1863" s="46">
        <v>34000</v>
      </c>
      <c r="N1863" s="48">
        <f t="shared" si="123"/>
        <v>34000</v>
      </c>
      <c r="O1863" s="45" t="s">
        <v>194</v>
      </c>
      <c r="P1863" s="45" t="s">
        <v>1669</v>
      </c>
      <c r="Q1863" s="1" t="s">
        <v>132</v>
      </c>
      <c r="R1863" s="137" t="s">
        <v>1530</v>
      </c>
    </row>
    <row r="1864" spans="1:18">
      <c r="A1864" s="17">
        <v>30</v>
      </c>
      <c r="B1864" s="135">
        <v>50105</v>
      </c>
      <c r="C1864" s="17">
        <f t="shared" si="121"/>
        <v>5</v>
      </c>
      <c r="D1864" s="14" t="str">
        <f>+VLOOKUP(C1864,EstructuraCostos!$A$5:$B$146,2)</f>
        <v>Generales</v>
      </c>
      <c r="E1864" s="21">
        <f t="shared" si="124"/>
        <v>50105</v>
      </c>
      <c r="F1864" s="17" t="str">
        <f>+IF(C1864&gt;2,VLOOKUP(C1864,EstructuraCostos!$A$65:$B$170,2),VLOOKUP(E1864,EstructuraCostos!$A$5:$B$60,2))</f>
        <v>Generales</v>
      </c>
      <c r="G1864" s="17" t="str">
        <f>+VLOOKUP(B1864,EstructuraCostos!$B$5:$C$146,2)</f>
        <v>Mantenimiento Corrales y Puentes</v>
      </c>
      <c r="H1864" s="58">
        <v>43663</v>
      </c>
      <c r="I1864" s="17">
        <f t="shared" si="122"/>
        <v>29</v>
      </c>
      <c r="J1864" s="45" t="s">
        <v>245</v>
      </c>
      <c r="K1864" s="51">
        <v>1023702269</v>
      </c>
      <c r="L1864" s="52">
        <v>1</v>
      </c>
      <c r="M1864" s="46">
        <v>38000</v>
      </c>
      <c r="N1864" s="48">
        <f t="shared" si="123"/>
        <v>38000</v>
      </c>
      <c r="O1864" s="45" t="s">
        <v>1664</v>
      </c>
      <c r="P1864" s="45" t="s">
        <v>185</v>
      </c>
    </row>
    <row r="1865" spans="1:18">
      <c r="A1865" s="17">
        <v>31</v>
      </c>
      <c r="B1865" s="135">
        <v>10501</v>
      </c>
      <c r="C1865" s="17">
        <f t="shared" si="121"/>
        <v>1</v>
      </c>
      <c r="D1865" s="14" t="str">
        <f>+VLOOKUP(C1865,EstructuraCostos!$A$5:$B$146,2)</f>
        <v>Levante_y_Ceba</v>
      </c>
      <c r="E1865" s="21">
        <f t="shared" si="124"/>
        <v>10500</v>
      </c>
      <c r="F1865" s="17" t="str">
        <f>+IF(C1865&gt;2,VLOOKUP(C1865,EstructuraCostos!$A$65:$B$170,2),VLOOKUP(E1865,EstructuraCostos!$A$5:$B$60,2))</f>
        <v>Movimiento_de_Ganado1</v>
      </c>
      <c r="G1865" s="17" t="str">
        <f>+VLOOKUP(B1865,EstructuraCostos!$B$5:$C$146,2)</f>
        <v>Manejo de Ganados</v>
      </c>
      <c r="H1865" s="58">
        <v>43663</v>
      </c>
      <c r="I1865" s="17">
        <f t="shared" si="122"/>
        <v>29</v>
      </c>
      <c r="J1865" s="45" t="s">
        <v>417</v>
      </c>
      <c r="K1865" s="143">
        <v>1097720182</v>
      </c>
      <c r="L1865" s="52">
        <v>1</v>
      </c>
      <c r="M1865" s="46">
        <v>38000</v>
      </c>
      <c r="N1865" s="48">
        <f t="shared" si="123"/>
        <v>38000</v>
      </c>
      <c r="O1865" s="45" t="s">
        <v>125</v>
      </c>
      <c r="P1865" s="45" t="s">
        <v>128</v>
      </c>
    </row>
    <row r="1866" spans="1:18">
      <c r="A1866" s="17">
        <v>32</v>
      </c>
      <c r="B1866" s="135">
        <v>50103</v>
      </c>
      <c r="C1866" s="17">
        <f t="shared" si="121"/>
        <v>5</v>
      </c>
      <c r="D1866" s="14" t="str">
        <f>+VLOOKUP(C1866,EstructuraCostos!$A$5:$B$146,2)</f>
        <v>Generales</v>
      </c>
      <c r="E1866" s="21">
        <f t="shared" si="124"/>
        <v>50103</v>
      </c>
      <c r="F1866" s="17" t="str">
        <f>+IF(C1866&gt;2,VLOOKUP(C1866,EstructuraCostos!$A$65:$B$170,2),VLOOKUP(E1866,EstructuraCostos!$A$5:$B$60,2))</f>
        <v>Generales</v>
      </c>
      <c r="G1866" s="17" t="str">
        <f>+VLOOKUP(B1866,EstructuraCostos!$B$5:$C$146,2)</f>
        <v xml:space="preserve">Mantenimiento Cercos </v>
      </c>
      <c r="H1866" s="58">
        <v>43663</v>
      </c>
      <c r="I1866" s="17">
        <f t="shared" si="122"/>
        <v>29</v>
      </c>
      <c r="J1866" s="45" t="s">
        <v>791</v>
      </c>
      <c r="K1866" s="143">
        <v>78730185</v>
      </c>
      <c r="L1866" s="52">
        <v>1</v>
      </c>
      <c r="M1866" s="46">
        <v>34000</v>
      </c>
      <c r="N1866" s="48">
        <f t="shared" si="123"/>
        <v>34000</v>
      </c>
      <c r="O1866" s="45" t="s">
        <v>671</v>
      </c>
      <c r="P1866" s="45" t="s">
        <v>1457</v>
      </c>
    </row>
    <row r="1867" spans="1:18">
      <c r="A1867" s="17">
        <v>33</v>
      </c>
      <c r="B1867" s="135">
        <v>10501</v>
      </c>
      <c r="C1867" s="17">
        <f t="shared" si="121"/>
        <v>1</v>
      </c>
      <c r="D1867" s="14" t="str">
        <f>+VLOOKUP(C1867,EstructuraCostos!$A$5:$B$146,2)</f>
        <v>Levante_y_Ceba</v>
      </c>
      <c r="E1867" s="21">
        <f t="shared" si="124"/>
        <v>10500</v>
      </c>
      <c r="F1867" s="17" t="str">
        <f>+IF(C1867&gt;2,VLOOKUP(C1867,EstructuraCostos!$A$65:$B$170,2),VLOOKUP(E1867,EstructuraCostos!$A$5:$B$60,2))</f>
        <v>Movimiento_de_Ganado1</v>
      </c>
      <c r="G1867" s="17" t="str">
        <f>+VLOOKUP(B1867,EstructuraCostos!$B$5:$C$146,2)</f>
        <v>Manejo de Ganados</v>
      </c>
      <c r="H1867" s="58">
        <v>43663</v>
      </c>
      <c r="I1867" s="17">
        <f t="shared" si="122"/>
        <v>29</v>
      </c>
      <c r="J1867" s="1" t="s">
        <v>1469</v>
      </c>
      <c r="K1867" s="85">
        <v>1054990950</v>
      </c>
      <c r="L1867" s="52">
        <v>1</v>
      </c>
      <c r="M1867" s="186">
        <v>36000</v>
      </c>
      <c r="N1867" s="48">
        <f t="shared" si="123"/>
        <v>36000</v>
      </c>
      <c r="O1867" s="45" t="s">
        <v>126</v>
      </c>
      <c r="P1867" s="45" t="s">
        <v>137</v>
      </c>
    </row>
    <row r="1868" spans="1:18">
      <c r="A1868" s="17">
        <v>34</v>
      </c>
      <c r="B1868" s="135">
        <v>10501</v>
      </c>
      <c r="C1868" s="17">
        <f t="shared" ref="C1868:C1934" si="125">ROUND(B1868/10000,0)</f>
        <v>1</v>
      </c>
      <c r="D1868" s="14" t="str">
        <f>+VLOOKUP(C1868,EstructuraCostos!$A$5:$B$146,2)</f>
        <v>Levante_y_Ceba</v>
      </c>
      <c r="E1868" s="21">
        <f t="shared" si="124"/>
        <v>10500</v>
      </c>
      <c r="F1868" s="17" t="str">
        <f>+IF(C1868&gt;2,VLOOKUP(C1868,EstructuraCostos!$A$65:$B$170,2),VLOOKUP(E1868,EstructuraCostos!$A$5:$B$60,2))</f>
        <v>Movimiento_de_Ganado1</v>
      </c>
      <c r="G1868" s="17" t="str">
        <f>+VLOOKUP(B1868,EstructuraCostos!$B$5:$C$146,2)</f>
        <v>Manejo de Ganados</v>
      </c>
      <c r="H1868" s="58">
        <v>43663</v>
      </c>
      <c r="I1868" s="17">
        <f t="shared" ref="I1868:I1934" si="126">+WEEKNUM(H1868,2)</f>
        <v>29</v>
      </c>
      <c r="J1868" s="1" t="s">
        <v>1550</v>
      </c>
      <c r="K1868" s="85">
        <v>16553909</v>
      </c>
      <c r="L1868" s="52">
        <v>1</v>
      </c>
      <c r="M1868" s="186">
        <v>34000</v>
      </c>
      <c r="N1868" s="48">
        <f t="shared" ref="N1868:N1934" si="127">+L1868*M1868</f>
        <v>34000</v>
      </c>
      <c r="O1868" s="45" t="s">
        <v>125</v>
      </c>
      <c r="P1868" s="45" t="s">
        <v>137</v>
      </c>
    </row>
    <row r="1869" spans="1:18">
      <c r="A1869" s="17">
        <v>35</v>
      </c>
      <c r="B1869" s="135">
        <v>90101</v>
      </c>
      <c r="C1869" s="17">
        <f t="shared" si="125"/>
        <v>9</v>
      </c>
      <c r="D1869" s="14" t="str">
        <f>+VLOOKUP(C1869,EstructuraCostos!$A$5:$B$146,2)</f>
        <v>Hacienda</v>
      </c>
      <c r="E1869" s="21">
        <f t="shared" si="124"/>
        <v>90101</v>
      </c>
      <c r="F1869" s="17" t="str">
        <f>+IF(C1869&gt;2,VLOOKUP(C1869,EstructuraCostos!$A$65:$B$170,2),VLOOKUP(E1869,EstructuraCostos!$A$5:$B$60,2))</f>
        <v>Hacienda</v>
      </c>
      <c r="G1869" s="17" t="str">
        <f>+VLOOKUP(B1869,EstructuraCostos!$B$5:$C$146,2)</f>
        <v>Salarios</v>
      </c>
      <c r="H1869" s="58">
        <v>43663</v>
      </c>
      <c r="I1869" s="17">
        <f t="shared" si="126"/>
        <v>29</v>
      </c>
      <c r="J1869" s="45" t="s">
        <v>1584</v>
      </c>
      <c r="K1869" s="51">
        <v>24989065</v>
      </c>
      <c r="L1869" s="52">
        <v>1</v>
      </c>
      <c r="M1869" s="186">
        <v>44000</v>
      </c>
      <c r="N1869" s="48">
        <f t="shared" si="127"/>
        <v>44000</v>
      </c>
      <c r="O1869" s="45" t="s">
        <v>153</v>
      </c>
      <c r="P1869" s="45" t="s">
        <v>147</v>
      </c>
    </row>
    <row r="1870" spans="1:18">
      <c r="A1870" s="17">
        <v>36</v>
      </c>
      <c r="B1870" s="135">
        <v>50105</v>
      </c>
      <c r="C1870" s="17">
        <f t="shared" si="125"/>
        <v>5</v>
      </c>
      <c r="D1870" s="14" t="str">
        <f>+VLOOKUP(C1870,EstructuraCostos!$A$5:$B$146,2)</f>
        <v>Generales</v>
      </c>
      <c r="E1870" s="21">
        <f t="shared" ref="E1870:E1938" si="128">IF(C1870&gt;2,ROUND(B1870/1,0),ROUND(B1870/10,0)*10)</f>
        <v>50105</v>
      </c>
      <c r="F1870" s="17" t="str">
        <f>+IF(C1870&gt;2,VLOOKUP(C1870,EstructuraCostos!$A$65:$B$170,2),VLOOKUP(E1870,EstructuraCostos!$A$5:$B$60,2))</f>
        <v>Generales</v>
      </c>
      <c r="G1870" s="17" t="str">
        <f>+VLOOKUP(B1870,EstructuraCostos!$B$5:$C$146,2)</f>
        <v>Mantenimiento Corrales y Puentes</v>
      </c>
      <c r="H1870" s="58">
        <v>43663</v>
      </c>
      <c r="I1870" s="17">
        <f t="shared" si="126"/>
        <v>29</v>
      </c>
      <c r="J1870" s="45" t="s">
        <v>1663</v>
      </c>
      <c r="K1870" s="51">
        <v>79132685</v>
      </c>
      <c r="L1870" s="52">
        <v>1</v>
      </c>
      <c r="M1870" s="186">
        <v>38000</v>
      </c>
      <c r="N1870" s="48">
        <f t="shared" si="127"/>
        <v>38000</v>
      </c>
      <c r="O1870" s="45" t="s">
        <v>1664</v>
      </c>
      <c r="P1870" s="45" t="s">
        <v>185</v>
      </c>
    </row>
    <row r="1871" spans="1:18">
      <c r="A1871" s="17">
        <v>37</v>
      </c>
      <c r="C1871" s="17">
        <f t="shared" si="125"/>
        <v>0</v>
      </c>
      <c r="D1871" s="14" t="e">
        <f>+VLOOKUP(C1871,EstructuraCostos!$A$5:$B$146,2)</f>
        <v>#N/A</v>
      </c>
      <c r="E1871" s="21">
        <f t="shared" si="128"/>
        <v>0</v>
      </c>
      <c r="F1871" s="17" t="e">
        <f>+IF(C1871&gt;2,VLOOKUP(C1871,EstructuraCostos!$A$65:$B$170,2),VLOOKUP(E1871,EstructuraCostos!$A$5:$B$60,2))</f>
        <v>#N/A</v>
      </c>
      <c r="G1871" s="17" t="e">
        <f>+VLOOKUP(B1871,EstructuraCostos!$B$5:$C$146,2)</f>
        <v>#N/A</v>
      </c>
      <c r="H1871" s="58">
        <v>43663</v>
      </c>
      <c r="I1871" s="17">
        <f t="shared" si="126"/>
        <v>29</v>
      </c>
      <c r="J1871" s="45" t="s">
        <v>260</v>
      </c>
      <c r="M1871" s="186" t="s">
        <v>261</v>
      </c>
      <c r="N1871" s="48"/>
      <c r="O1871" s="45" t="s">
        <v>597</v>
      </c>
      <c r="P1871" s="45" t="s">
        <v>1606</v>
      </c>
      <c r="Q1871" s="1" t="s">
        <v>1590</v>
      </c>
      <c r="R1871" s="137" t="s">
        <v>131</v>
      </c>
    </row>
    <row r="1872" spans="1:18">
      <c r="A1872" s="17">
        <v>38</v>
      </c>
      <c r="C1872" s="17">
        <f t="shared" si="125"/>
        <v>0</v>
      </c>
      <c r="D1872" s="14" t="e">
        <f>+VLOOKUP(C1872,EstructuraCostos!$A$5:$B$146,2)</f>
        <v>#N/A</v>
      </c>
      <c r="E1872" s="21">
        <f t="shared" si="128"/>
        <v>0</v>
      </c>
      <c r="F1872" s="17" t="e">
        <f>+IF(C1872&gt;2,VLOOKUP(C1872,EstructuraCostos!$A$65:$B$170,2),VLOOKUP(E1872,EstructuraCostos!$A$5:$B$60,2))</f>
        <v>#N/A</v>
      </c>
      <c r="G1872" s="17" t="e">
        <f>+VLOOKUP(B1872,EstructuraCostos!$B$5:$C$146,2)</f>
        <v>#N/A</v>
      </c>
      <c r="H1872" s="58">
        <v>43663</v>
      </c>
      <c r="I1872" s="17">
        <f t="shared" si="126"/>
        <v>29</v>
      </c>
      <c r="J1872" s="45" t="s">
        <v>260</v>
      </c>
      <c r="M1872" s="186" t="s">
        <v>261</v>
      </c>
      <c r="N1872" s="48"/>
      <c r="O1872" s="45" t="s">
        <v>194</v>
      </c>
      <c r="P1872" s="45" t="s">
        <v>1669</v>
      </c>
      <c r="Q1872" s="1" t="s">
        <v>132</v>
      </c>
      <c r="R1872" s="137" t="s">
        <v>1557</v>
      </c>
    </row>
    <row r="1873" spans="1:18">
      <c r="A1873" s="17">
        <v>39</v>
      </c>
      <c r="B1873" s="135">
        <v>10101</v>
      </c>
      <c r="C1873" s="17">
        <f t="shared" si="125"/>
        <v>1</v>
      </c>
      <c r="D1873" s="14" t="str">
        <f>+VLOOKUP(C1873,EstructuraCostos!$A$5:$B$146,2)</f>
        <v>Levante_y_Ceba</v>
      </c>
      <c r="E1873" s="21">
        <f t="shared" si="128"/>
        <v>10100</v>
      </c>
      <c r="F1873" s="17" t="str">
        <f>+IF(C1873&gt;2,VLOOKUP(C1873,EstructuraCostos!$A$65:$B$170,2),VLOOKUP(E1873,EstructuraCostos!$A$5:$B$60,2))</f>
        <v>Manejo_de_Suelos_y_ Praderas1</v>
      </c>
      <c r="G1873" s="17" t="str">
        <f>+VLOOKUP(B1873,EstructuraCostos!$B$5:$C$146,2)</f>
        <v>Fumigacion Matamalezas</v>
      </c>
      <c r="H1873" s="58">
        <v>43664</v>
      </c>
      <c r="I1873" s="17">
        <f t="shared" si="126"/>
        <v>29</v>
      </c>
      <c r="J1873" s="84" t="s">
        <v>241</v>
      </c>
      <c r="K1873" s="143">
        <v>4736932</v>
      </c>
      <c r="L1873" s="52">
        <v>1</v>
      </c>
      <c r="M1873" s="46">
        <v>34000</v>
      </c>
      <c r="N1873" s="48">
        <f t="shared" si="127"/>
        <v>34000</v>
      </c>
      <c r="O1873" s="45" t="s">
        <v>597</v>
      </c>
      <c r="P1873" s="45" t="s">
        <v>1606</v>
      </c>
      <c r="Q1873" s="1" t="s">
        <v>1590</v>
      </c>
      <c r="R1873" s="137" t="s">
        <v>131</v>
      </c>
    </row>
    <row r="1874" spans="1:18">
      <c r="A1874" s="17">
        <v>40</v>
      </c>
      <c r="B1874" s="135">
        <v>10104</v>
      </c>
      <c r="C1874" s="17">
        <f t="shared" si="125"/>
        <v>1</v>
      </c>
      <c r="D1874" s="14" t="str">
        <f>+VLOOKUP(C1874,EstructuraCostos!$A$5:$B$146,2)</f>
        <v>Levante_y_Ceba</v>
      </c>
      <c r="E1874" s="21">
        <f t="shared" si="128"/>
        <v>10100</v>
      </c>
      <c r="F1874" s="17" t="str">
        <f>+IF(C1874&gt;2,VLOOKUP(C1874,EstructuraCostos!$A$65:$B$170,2),VLOOKUP(E1874,EstructuraCostos!$A$5:$B$60,2))</f>
        <v>Manejo_de_Suelos_y_ Praderas1</v>
      </c>
      <c r="G1874" s="17" t="str">
        <f>+VLOOKUP(B1874,EstructuraCostos!$B$5:$C$146,2)</f>
        <v>Fumigacion Herbicida</v>
      </c>
      <c r="H1874" s="58">
        <v>43664</v>
      </c>
      <c r="I1874" s="17">
        <f t="shared" si="126"/>
        <v>29</v>
      </c>
      <c r="J1874" s="84" t="s">
        <v>242</v>
      </c>
      <c r="K1874" s="83">
        <v>4335739</v>
      </c>
      <c r="L1874" s="52">
        <v>1</v>
      </c>
      <c r="M1874" s="46">
        <v>34000</v>
      </c>
      <c r="N1874" s="48">
        <f t="shared" si="127"/>
        <v>34000</v>
      </c>
      <c r="O1874" s="45" t="s">
        <v>194</v>
      </c>
      <c r="P1874" s="45" t="s">
        <v>1669</v>
      </c>
      <c r="Q1874" s="1" t="s">
        <v>132</v>
      </c>
      <c r="R1874" s="137" t="s">
        <v>1530</v>
      </c>
    </row>
    <row r="1875" spans="1:18">
      <c r="A1875" s="17">
        <v>41</v>
      </c>
      <c r="B1875" s="135">
        <v>10501</v>
      </c>
      <c r="C1875" s="17">
        <f t="shared" si="125"/>
        <v>1</v>
      </c>
      <c r="D1875" s="14" t="str">
        <f>+VLOOKUP(C1875,EstructuraCostos!$A$5:$B$146,2)</f>
        <v>Levante_y_Ceba</v>
      </c>
      <c r="E1875" s="21">
        <f t="shared" si="128"/>
        <v>10500</v>
      </c>
      <c r="F1875" s="17" t="str">
        <f>+IF(C1875&gt;2,VLOOKUP(C1875,EstructuraCostos!$A$65:$B$170,2),VLOOKUP(E1875,EstructuraCostos!$A$5:$B$60,2))</f>
        <v>Movimiento_de_Ganado1</v>
      </c>
      <c r="G1875" s="17" t="str">
        <f>+VLOOKUP(B1875,EstructuraCostos!$B$5:$C$146,2)</f>
        <v>Manejo de Ganados</v>
      </c>
      <c r="H1875" s="58">
        <v>43664</v>
      </c>
      <c r="I1875" s="17">
        <f t="shared" si="126"/>
        <v>29</v>
      </c>
      <c r="J1875" s="45" t="s">
        <v>245</v>
      </c>
      <c r="K1875" s="51">
        <v>1023702269</v>
      </c>
      <c r="L1875" s="52">
        <v>1</v>
      </c>
      <c r="M1875" s="46">
        <v>38000</v>
      </c>
      <c r="N1875" s="48">
        <f t="shared" si="127"/>
        <v>38000</v>
      </c>
      <c r="O1875" s="45" t="s">
        <v>139</v>
      </c>
      <c r="P1875" s="45" t="s">
        <v>128</v>
      </c>
    </row>
    <row r="1876" spans="1:18">
      <c r="A1876" s="17">
        <v>42</v>
      </c>
      <c r="B1876" s="135">
        <v>10501</v>
      </c>
      <c r="C1876" s="17">
        <f t="shared" si="125"/>
        <v>1</v>
      </c>
      <c r="D1876" s="14" t="str">
        <f>+VLOOKUP(C1876,EstructuraCostos!$A$5:$B$146,2)</f>
        <v>Levante_y_Ceba</v>
      </c>
      <c r="E1876" s="21">
        <f t="shared" si="128"/>
        <v>10500</v>
      </c>
      <c r="F1876" s="17" t="str">
        <f>+IF(C1876&gt;2,VLOOKUP(C1876,EstructuraCostos!$A$65:$B$170,2),VLOOKUP(E1876,EstructuraCostos!$A$5:$B$60,2))</f>
        <v>Movimiento_de_Ganado1</v>
      </c>
      <c r="G1876" s="17" t="str">
        <f>+VLOOKUP(B1876,EstructuraCostos!$B$5:$C$146,2)</f>
        <v>Manejo de Ganados</v>
      </c>
      <c r="H1876" s="58">
        <v>43664</v>
      </c>
      <c r="I1876" s="17">
        <f t="shared" si="126"/>
        <v>29</v>
      </c>
      <c r="J1876" s="45" t="s">
        <v>417</v>
      </c>
      <c r="K1876" s="143">
        <v>1097720182</v>
      </c>
      <c r="L1876" s="52">
        <v>1</v>
      </c>
      <c r="M1876" s="46">
        <v>38000</v>
      </c>
      <c r="N1876" s="48">
        <f t="shared" si="127"/>
        <v>38000</v>
      </c>
      <c r="O1876" s="45" t="s">
        <v>125</v>
      </c>
      <c r="P1876" s="45" t="s">
        <v>128</v>
      </c>
    </row>
    <row r="1877" spans="1:18">
      <c r="A1877" s="17">
        <v>43</v>
      </c>
      <c r="B1877" s="135">
        <v>50103</v>
      </c>
      <c r="C1877" s="17">
        <f t="shared" si="125"/>
        <v>5</v>
      </c>
      <c r="D1877" s="14" t="str">
        <f>+VLOOKUP(C1877,EstructuraCostos!$A$5:$B$146,2)</f>
        <v>Generales</v>
      </c>
      <c r="E1877" s="21">
        <f t="shared" si="128"/>
        <v>50103</v>
      </c>
      <c r="F1877" s="17" t="str">
        <f>+IF(C1877&gt;2,VLOOKUP(C1877,EstructuraCostos!$A$65:$B$170,2),VLOOKUP(E1877,EstructuraCostos!$A$5:$B$60,2))</f>
        <v>Generales</v>
      </c>
      <c r="G1877" s="17" t="str">
        <f>+VLOOKUP(B1877,EstructuraCostos!$B$5:$C$146,2)</f>
        <v xml:space="preserve">Mantenimiento Cercos </v>
      </c>
      <c r="H1877" s="58">
        <v>43664</v>
      </c>
      <c r="I1877" s="17">
        <f t="shared" si="126"/>
        <v>29</v>
      </c>
      <c r="J1877" s="45" t="s">
        <v>791</v>
      </c>
      <c r="K1877" s="143">
        <v>78730185</v>
      </c>
      <c r="L1877" s="52">
        <v>1</v>
      </c>
      <c r="M1877" s="46">
        <v>34000</v>
      </c>
      <c r="N1877" s="48">
        <f t="shared" si="127"/>
        <v>34000</v>
      </c>
      <c r="O1877" s="45" t="s">
        <v>1679</v>
      </c>
    </row>
    <row r="1878" spans="1:18">
      <c r="A1878" s="17">
        <v>44</v>
      </c>
      <c r="B1878" s="135">
        <v>10501</v>
      </c>
      <c r="C1878" s="17">
        <f t="shared" si="125"/>
        <v>1</v>
      </c>
      <c r="D1878" s="14" t="str">
        <f>+VLOOKUP(C1878,EstructuraCostos!$A$5:$B$146,2)</f>
        <v>Levante_y_Ceba</v>
      </c>
      <c r="E1878" s="21">
        <f t="shared" si="128"/>
        <v>10500</v>
      </c>
      <c r="F1878" s="17" t="str">
        <f>+IF(C1878&gt;2,VLOOKUP(C1878,EstructuraCostos!$A$65:$B$170,2),VLOOKUP(E1878,EstructuraCostos!$A$5:$B$60,2))</f>
        <v>Movimiento_de_Ganado1</v>
      </c>
      <c r="G1878" s="17" t="str">
        <f>+VLOOKUP(B1878,EstructuraCostos!$B$5:$C$146,2)</f>
        <v>Manejo de Ganados</v>
      </c>
      <c r="H1878" s="58">
        <v>43664</v>
      </c>
      <c r="I1878" s="17">
        <f t="shared" si="126"/>
        <v>29</v>
      </c>
      <c r="J1878" s="1" t="s">
        <v>1469</v>
      </c>
      <c r="K1878" s="85">
        <v>1054990950</v>
      </c>
      <c r="L1878" s="52">
        <v>1</v>
      </c>
      <c r="M1878" s="186">
        <v>36000</v>
      </c>
      <c r="N1878" s="48">
        <f t="shared" si="127"/>
        <v>36000</v>
      </c>
      <c r="O1878" s="45" t="s">
        <v>126</v>
      </c>
      <c r="P1878" s="45" t="s">
        <v>128</v>
      </c>
    </row>
    <row r="1879" spans="1:18">
      <c r="A1879" s="17">
        <v>45</v>
      </c>
      <c r="B1879" s="135">
        <v>10502</v>
      </c>
      <c r="C1879" s="17">
        <f t="shared" si="125"/>
        <v>1</v>
      </c>
      <c r="D1879" s="14" t="str">
        <f>+VLOOKUP(C1879,EstructuraCostos!$A$5:$B$146,2)</f>
        <v>Levante_y_Ceba</v>
      </c>
      <c r="E1879" s="21">
        <f t="shared" si="128"/>
        <v>10500</v>
      </c>
      <c r="F1879" s="17" t="str">
        <f>+IF(C1879&gt;2,VLOOKUP(C1879,EstructuraCostos!$A$65:$B$170,2),VLOOKUP(E1879,EstructuraCostos!$A$5:$B$60,2))</f>
        <v>Movimiento_de_Ganado1</v>
      </c>
      <c r="G1879" s="17" t="str">
        <f>+VLOOKUP(B1879,EstructuraCostos!$B$5:$C$146,2)</f>
        <v>Repartida pollinaza</v>
      </c>
      <c r="H1879" s="58">
        <v>43664</v>
      </c>
      <c r="I1879" s="17">
        <f t="shared" si="126"/>
        <v>29</v>
      </c>
      <c r="J1879" s="1" t="s">
        <v>1550</v>
      </c>
      <c r="K1879" s="85">
        <v>16553909</v>
      </c>
      <c r="L1879" s="52">
        <v>1</v>
      </c>
      <c r="M1879" s="186">
        <v>34000</v>
      </c>
      <c r="N1879" s="48">
        <f t="shared" si="127"/>
        <v>34000</v>
      </c>
      <c r="O1879" s="45" t="s">
        <v>688</v>
      </c>
      <c r="P1879" s="45" t="s">
        <v>14</v>
      </c>
    </row>
    <row r="1880" spans="1:18">
      <c r="A1880" s="17">
        <v>46</v>
      </c>
      <c r="B1880" s="135">
        <v>90101</v>
      </c>
      <c r="C1880" s="17">
        <f t="shared" si="125"/>
        <v>9</v>
      </c>
      <c r="D1880" s="14" t="str">
        <f>+VLOOKUP(C1880,EstructuraCostos!$A$5:$B$146,2)</f>
        <v>Hacienda</v>
      </c>
      <c r="E1880" s="21">
        <f t="shared" si="128"/>
        <v>90101</v>
      </c>
      <c r="F1880" s="17" t="str">
        <f>+IF(C1880&gt;2,VLOOKUP(C1880,EstructuraCostos!$A$65:$B$170,2),VLOOKUP(E1880,EstructuraCostos!$A$5:$B$60,2))</f>
        <v>Hacienda</v>
      </c>
      <c r="G1880" s="17" t="str">
        <f>+VLOOKUP(B1880,EstructuraCostos!$B$5:$C$146,2)</f>
        <v>Salarios</v>
      </c>
      <c r="H1880" s="58">
        <v>43664</v>
      </c>
      <c r="I1880" s="17">
        <f t="shared" si="126"/>
        <v>29</v>
      </c>
      <c r="J1880" s="45" t="s">
        <v>1584</v>
      </c>
      <c r="K1880" s="51">
        <v>24989065</v>
      </c>
      <c r="L1880" s="52">
        <v>1</v>
      </c>
      <c r="M1880" s="186">
        <v>44000</v>
      </c>
      <c r="N1880" s="48">
        <f t="shared" si="127"/>
        <v>44000</v>
      </c>
      <c r="O1880" s="45" t="s">
        <v>153</v>
      </c>
      <c r="P1880" s="45" t="s">
        <v>147</v>
      </c>
    </row>
    <row r="1881" spans="1:18">
      <c r="A1881" s="17">
        <v>47</v>
      </c>
      <c r="B1881" s="135">
        <v>10501</v>
      </c>
      <c r="C1881" s="17">
        <f t="shared" si="125"/>
        <v>1</v>
      </c>
      <c r="D1881" s="14" t="str">
        <f>+VLOOKUP(C1881,EstructuraCostos!$A$5:$B$146,2)</f>
        <v>Levante_y_Ceba</v>
      </c>
      <c r="E1881" s="21">
        <f t="shared" si="128"/>
        <v>10500</v>
      </c>
      <c r="F1881" s="17" t="str">
        <f>+IF(C1881&gt;2,VLOOKUP(C1881,EstructuraCostos!$A$65:$B$170,2),VLOOKUP(E1881,EstructuraCostos!$A$5:$B$60,2))</f>
        <v>Movimiento_de_Ganado1</v>
      </c>
      <c r="G1881" s="17" t="str">
        <f>+VLOOKUP(B1881,EstructuraCostos!$B$5:$C$146,2)</f>
        <v>Manejo de Ganados</v>
      </c>
      <c r="H1881" s="58">
        <v>43664</v>
      </c>
      <c r="I1881" s="17">
        <f t="shared" si="126"/>
        <v>29</v>
      </c>
      <c r="J1881" s="45" t="s">
        <v>1663</v>
      </c>
      <c r="K1881" s="51">
        <v>79132685</v>
      </c>
      <c r="L1881" s="52">
        <v>1</v>
      </c>
      <c r="M1881" s="186">
        <v>38000</v>
      </c>
      <c r="N1881" s="48">
        <f t="shared" si="127"/>
        <v>38000</v>
      </c>
      <c r="O1881" s="45" t="s">
        <v>139</v>
      </c>
      <c r="P1881" s="45" t="s">
        <v>128</v>
      </c>
    </row>
    <row r="1882" spans="1:18">
      <c r="A1882" s="17">
        <v>48</v>
      </c>
      <c r="C1882" s="17"/>
      <c r="F1882" s="17"/>
      <c r="G1882" s="17" t="e">
        <f>+VLOOKUP(B1882,EstructuraCostos!$B$5:$C$146,2)</f>
        <v>#N/A</v>
      </c>
      <c r="H1882" s="58">
        <v>43664</v>
      </c>
      <c r="I1882" s="17">
        <f>+WEEKNUM(H1882,2)</f>
        <v>29</v>
      </c>
      <c r="J1882" s="45" t="s">
        <v>287</v>
      </c>
      <c r="L1882" s="52">
        <v>650</v>
      </c>
      <c r="M1882" s="186">
        <v>600</v>
      </c>
      <c r="N1882" s="48">
        <f t="shared" si="127"/>
        <v>390000</v>
      </c>
      <c r="P1882" s="45" t="s">
        <v>1474</v>
      </c>
    </row>
    <row r="1883" spans="1:18">
      <c r="A1883" s="17">
        <v>49</v>
      </c>
      <c r="C1883" s="17"/>
      <c r="F1883" s="17"/>
      <c r="G1883" s="17" t="e">
        <f>+VLOOKUP(B1883,EstructuraCostos!$B$5:$C$146,2)</f>
        <v>#N/A</v>
      </c>
      <c r="H1883" s="58">
        <v>43664</v>
      </c>
      <c r="I1883" s="17">
        <f t="shared" si="126"/>
        <v>29</v>
      </c>
      <c r="J1883" s="45" t="s">
        <v>1680</v>
      </c>
      <c r="L1883" s="52">
        <v>30</v>
      </c>
      <c r="M1883" s="186" t="s">
        <v>386</v>
      </c>
      <c r="N1883" s="48"/>
      <c r="O1883" s="45" t="s">
        <v>1204</v>
      </c>
      <c r="P1883" s="45" t="s">
        <v>1682</v>
      </c>
    </row>
    <row r="1884" spans="1:18">
      <c r="A1884" s="17">
        <v>50</v>
      </c>
      <c r="C1884" s="17"/>
      <c r="F1884" s="17"/>
      <c r="G1884" s="17" t="e">
        <f>+VLOOKUP(B1884,EstructuraCostos!$B$5:$C$146,2)</f>
        <v>#N/A</v>
      </c>
      <c r="H1884" s="58">
        <v>43664</v>
      </c>
      <c r="I1884" s="17">
        <f t="shared" si="126"/>
        <v>29</v>
      </c>
      <c r="J1884" s="45" t="s">
        <v>1681</v>
      </c>
      <c r="M1884" s="186" t="s">
        <v>299</v>
      </c>
      <c r="N1884" s="48"/>
      <c r="O1884" s="45" t="s">
        <v>1683</v>
      </c>
      <c r="P1884" s="45" t="s">
        <v>1534</v>
      </c>
    </row>
    <row r="1885" spans="1:18">
      <c r="A1885" s="17">
        <v>51</v>
      </c>
      <c r="C1885" s="17">
        <f t="shared" si="125"/>
        <v>0</v>
      </c>
      <c r="D1885" s="14" t="e">
        <f>+VLOOKUP(C1885,EstructuraCostos!$A$5:$B$146,2)</f>
        <v>#N/A</v>
      </c>
      <c r="E1885" s="21">
        <f t="shared" si="128"/>
        <v>0</v>
      </c>
      <c r="F1885" s="17" t="e">
        <f>+IF(C1885&gt;2,VLOOKUP(C1885,EstructuraCostos!$A$65:$B$170,2),VLOOKUP(E1885,EstructuraCostos!$A$5:$B$60,2))</f>
        <v>#N/A</v>
      </c>
      <c r="G1885" s="17" t="e">
        <f>+VLOOKUP(B1885,EstructuraCostos!$B$5:$C$146,2)</f>
        <v>#N/A</v>
      </c>
      <c r="H1885" s="58">
        <v>43664</v>
      </c>
      <c r="I1885" s="17">
        <f t="shared" si="126"/>
        <v>29</v>
      </c>
      <c r="J1885" s="45" t="s">
        <v>260</v>
      </c>
      <c r="M1885" s="186" t="s">
        <v>261</v>
      </c>
      <c r="N1885" s="48"/>
      <c r="O1885" s="45" t="s">
        <v>597</v>
      </c>
      <c r="P1885" s="45" t="s">
        <v>1606</v>
      </c>
      <c r="Q1885" s="1" t="s">
        <v>1590</v>
      </c>
      <c r="R1885" s="137" t="s">
        <v>131</v>
      </c>
    </row>
    <row r="1886" spans="1:18">
      <c r="A1886" s="17">
        <v>52</v>
      </c>
      <c r="C1886" s="17">
        <f t="shared" si="125"/>
        <v>0</v>
      </c>
      <c r="D1886" s="14" t="e">
        <f>+VLOOKUP(C1886,EstructuraCostos!$A$5:$B$146,2)</f>
        <v>#N/A</v>
      </c>
      <c r="E1886" s="21">
        <f t="shared" si="128"/>
        <v>0</v>
      </c>
      <c r="F1886" s="17" t="e">
        <f>+IF(C1886&gt;2,VLOOKUP(C1886,EstructuraCostos!$A$65:$B$170,2),VLOOKUP(E1886,EstructuraCostos!$A$5:$B$60,2))</f>
        <v>#N/A</v>
      </c>
      <c r="G1886" s="17" t="e">
        <f>+VLOOKUP(B1886,EstructuraCostos!$B$5:$C$146,2)</f>
        <v>#N/A</v>
      </c>
      <c r="H1886" s="58">
        <v>43664</v>
      </c>
      <c r="I1886" s="17">
        <f t="shared" si="126"/>
        <v>29</v>
      </c>
      <c r="J1886" s="45" t="s">
        <v>260</v>
      </c>
      <c r="M1886" s="186" t="s">
        <v>261</v>
      </c>
      <c r="N1886" s="48"/>
      <c r="O1886" s="45" t="s">
        <v>194</v>
      </c>
      <c r="P1886" s="45" t="s">
        <v>1669</v>
      </c>
      <c r="Q1886" s="1" t="s">
        <v>132</v>
      </c>
      <c r="R1886" s="137" t="s">
        <v>1557</v>
      </c>
    </row>
    <row r="1887" spans="1:18">
      <c r="A1887" s="17">
        <v>53</v>
      </c>
      <c r="B1887" s="135">
        <v>10101</v>
      </c>
      <c r="C1887" s="17">
        <f t="shared" si="125"/>
        <v>1</v>
      </c>
      <c r="D1887" s="14" t="str">
        <f>+VLOOKUP(C1887,EstructuraCostos!$A$5:$B$146,2)</f>
        <v>Levante_y_Ceba</v>
      </c>
      <c r="E1887" s="21">
        <f t="shared" si="128"/>
        <v>10100</v>
      </c>
      <c r="F1887" s="17" t="str">
        <f>+IF(C1887&gt;2,VLOOKUP(C1887,EstructuraCostos!$A$65:$B$170,2),VLOOKUP(E1887,EstructuraCostos!$A$5:$B$60,2))</f>
        <v>Manejo_de_Suelos_y_ Praderas1</v>
      </c>
      <c r="G1887" s="17" t="str">
        <f>+VLOOKUP(B1887,EstructuraCostos!$B$5:$C$146,2)</f>
        <v>Fumigacion Matamalezas</v>
      </c>
      <c r="H1887" s="58">
        <v>43665</v>
      </c>
      <c r="I1887" s="17">
        <f t="shared" si="126"/>
        <v>29</v>
      </c>
      <c r="J1887" s="84" t="s">
        <v>241</v>
      </c>
      <c r="K1887" s="143">
        <v>4736932</v>
      </c>
      <c r="L1887" s="52">
        <v>1</v>
      </c>
      <c r="M1887" s="46">
        <v>34000</v>
      </c>
      <c r="N1887" s="48">
        <f t="shared" si="127"/>
        <v>34000</v>
      </c>
      <c r="O1887" s="45" t="s">
        <v>597</v>
      </c>
      <c r="P1887" s="45" t="s">
        <v>1606</v>
      </c>
      <c r="Q1887" s="1" t="s">
        <v>1590</v>
      </c>
      <c r="R1887" s="137" t="s">
        <v>131</v>
      </c>
    </row>
    <row r="1888" spans="1:18">
      <c r="A1888" s="17">
        <v>54</v>
      </c>
      <c r="B1888" s="135">
        <v>10104</v>
      </c>
      <c r="C1888" s="17">
        <f t="shared" si="125"/>
        <v>1</v>
      </c>
      <c r="D1888" s="14" t="str">
        <f>+VLOOKUP(C1888,EstructuraCostos!$A$5:$B$146,2)</f>
        <v>Levante_y_Ceba</v>
      </c>
      <c r="E1888" s="21">
        <f t="shared" si="128"/>
        <v>10100</v>
      </c>
      <c r="F1888" s="17" t="str">
        <f>+IF(C1888&gt;2,VLOOKUP(C1888,EstructuraCostos!$A$65:$B$170,2),VLOOKUP(E1888,EstructuraCostos!$A$5:$B$60,2))</f>
        <v>Manejo_de_Suelos_y_ Praderas1</v>
      </c>
      <c r="G1888" s="17" t="str">
        <f>+VLOOKUP(B1888,EstructuraCostos!$B$5:$C$146,2)</f>
        <v>Fumigacion Herbicida</v>
      </c>
      <c r="H1888" s="58">
        <v>43665</v>
      </c>
      <c r="I1888" s="17">
        <f t="shared" si="126"/>
        <v>29</v>
      </c>
      <c r="J1888" s="84" t="s">
        <v>242</v>
      </c>
      <c r="K1888" s="83">
        <v>4335739</v>
      </c>
      <c r="L1888" s="52">
        <v>1</v>
      </c>
      <c r="M1888" s="46">
        <v>34000</v>
      </c>
      <c r="N1888" s="48">
        <f t="shared" si="127"/>
        <v>34000</v>
      </c>
      <c r="O1888" s="45" t="s">
        <v>194</v>
      </c>
      <c r="P1888" s="45" t="s">
        <v>1669</v>
      </c>
      <c r="Q1888" s="1" t="s">
        <v>132</v>
      </c>
      <c r="R1888" s="137" t="s">
        <v>1530</v>
      </c>
    </row>
    <row r="1889" spans="1:18">
      <c r="A1889" s="17">
        <v>55</v>
      </c>
      <c r="B1889" s="135">
        <v>50105</v>
      </c>
      <c r="C1889" s="17">
        <f t="shared" si="125"/>
        <v>5</v>
      </c>
      <c r="D1889" s="14" t="str">
        <f>+VLOOKUP(C1889,EstructuraCostos!$A$5:$B$146,2)</f>
        <v>Generales</v>
      </c>
      <c r="E1889" s="21">
        <f t="shared" si="128"/>
        <v>50105</v>
      </c>
      <c r="F1889" s="17" t="str">
        <f>+IF(C1889&gt;2,VLOOKUP(C1889,EstructuraCostos!$A$65:$B$170,2),VLOOKUP(E1889,EstructuraCostos!$A$5:$B$60,2))</f>
        <v>Generales</v>
      </c>
      <c r="G1889" s="17" t="str">
        <f>+VLOOKUP(B1889,EstructuraCostos!$B$5:$C$146,2)</f>
        <v>Mantenimiento Corrales y Puentes</v>
      </c>
      <c r="H1889" s="58">
        <v>43665</v>
      </c>
      <c r="I1889" s="17">
        <f t="shared" si="126"/>
        <v>29</v>
      </c>
      <c r="J1889" s="45" t="s">
        <v>245</v>
      </c>
      <c r="K1889" s="51">
        <v>1023702269</v>
      </c>
      <c r="L1889" s="52">
        <v>1</v>
      </c>
      <c r="M1889" s="46">
        <v>38000</v>
      </c>
      <c r="N1889" s="48">
        <f t="shared" si="127"/>
        <v>38000</v>
      </c>
      <c r="O1889" s="45" t="s">
        <v>1664</v>
      </c>
      <c r="P1889" s="45" t="s">
        <v>185</v>
      </c>
    </row>
    <row r="1890" spans="1:18">
      <c r="A1890" s="17">
        <v>56</v>
      </c>
      <c r="B1890" s="135">
        <v>10501</v>
      </c>
      <c r="C1890" s="17">
        <f t="shared" si="125"/>
        <v>1</v>
      </c>
      <c r="D1890" s="14" t="str">
        <f>+VLOOKUP(C1890,EstructuraCostos!$A$5:$B$146,2)</f>
        <v>Levante_y_Ceba</v>
      </c>
      <c r="E1890" s="21">
        <f t="shared" si="128"/>
        <v>10500</v>
      </c>
      <c r="F1890" s="17" t="str">
        <f>+IF(C1890&gt;2,VLOOKUP(C1890,EstructuraCostos!$A$65:$B$170,2),VLOOKUP(E1890,EstructuraCostos!$A$5:$B$60,2))</f>
        <v>Movimiento_de_Ganado1</v>
      </c>
      <c r="G1890" s="17" t="str">
        <f>+VLOOKUP(B1890,EstructuraCostos!$B$5:$C$146,2)</f>
        <v>Manejo de Ganados</v>
      </c>
      <c r="H1890" s="58">
        <v>43665</v>
      </c>
      <c r="I1890" s="17">
        <f t="shared" si="126"/>
        <v>29</v>
      </c>
      <c r="J1890" s="45" t="s">
        <v>417</v>
      </c>
      <c r="K1890" s="143">
        <v>1097720182</v>
      </c>
      <c r="L1890" s="52">
        <v>1</v>
      </c>
      <c r="M1890" s="46">
        <v>38000</v>
      </c>
      <c r="N1890" s="48">
        <f t="shared" si="127"/>
        <v>38000</v>
      </c>
      <c r="O1890" s="45" t="s">
        <v>125</v>
      </c>
      <c r="P1890" s="45" t="s">
        <v>128</v>
      </c>
    </row>
    <row r="1891" spans="1:18">
      <c r="A1891" s="17">
        <v>57</v>
      </c>
      <c r="B1891" s="135">
        <v>50105</v>
      </c>
      <c r="C1891" s="17">
        <f t="shared" si="125"/>
        <v>5</v>
      </c>
      <c r="D1891" s="14" t="str">
        <f>+VLOOKUP(C1891,EstructuraCostos!$A$5:$B$146,2)</f>
        <v>Generales</v>
      </c>
      <c r="E1891" s="21">
        <f t="shared" si="128"/>
        <v>50105</v>
      </c>
      <c r="F1891" s="17" t="str">
        <f>+IF(C1891&gt;2,VLOOKUP(C1891,EstructuraCostos!$A$65:$B$170,2),VLOOKUP(E1891,EstructuraCostos!$A$5:$B$60,2))</f>
        <v>Generales</v>
      </c>
      <c r="G1891" s="17" t="str">
        <f>+VLOOKUP(B1891,EstructuraCostos!$B$5:$C$146,2)</f>
        <v>Mantenimiento Corrales y Puentes</v>
      </c>
      <c r="H1891" s="58">
        <v>43665</v>
      </c>
      <c r="I1891" s="17">
        <f t="shared" si="126"/>
        <v>29</v>
      </c>
      <c r="J1891" s="45" t="s">
        <v>791</v>
      </c>
      <c r="K1891" s="143">
        <v>78730185</v>
      </c>
      <c r="L1891" s="52">
        <v>1</v>
      </c>
      <c r="M1891" s="46">
        <v>34000</v>
      </c>
      <c r="N1891" s="48">
        <f t="shared" si="127"/>
        <v>34000</v>
      </c>
      <c r="O1891" s="45" t="s">
        <v>1664</v>
      </c>
      <c r="P1891" s="45" t="s">
        <v>185</v>
      </c>
    </row>
    <row r="1892" spans="1:18">
      <c r="A1892" s="17">
        <v>58</v>
      </c>
      <c r="B1892" s="135">
        <v>10501</v>
      </c>
      <c r="C1892" s="17">
        <f t="shared" si="125"/>
        <v>1</v>
      </c>
      <c r="D1892" s="14" t="str">
        <f>+VLOOKUP(C1892,EstructuraCostos!$A$5:$B$146,2)</f>
        <v>Levante_y_Ceba</v>
      </c>
      <c r="E1892" s="21">
        <f t="shared" si="128"/>
        <v>10500</v>
      </c>
      <c r="F1892" s="17" t="str">
        <f>+IF(C1892&gt;2,VLOOKUP(C1892,EstructuraCostos!$A$65:$B$170,2),VLOOKUP(E1892,EstructuraCostos!$A$5:$B$60,2))</f>
        <v>Movimiento_de_Ganado1</v>
      </c>
      <c r="G1892" s="17" t="str">
        <f>+VLOOKUP(B1892,EstructuraCostos!$B$5:$C$146,2)</f>
        <v>Manejo de Ganados</v>
      </c>
      <c r="H1892" s="58">
        <v>43665</v>
      </c>
      <c r="I1892" s="17">
        <f t="shared" si="126"/>
        <v>29</v>
      </c>
      <c r="J1892" s="1" t="s">
        <v>1469</v>
      </c>
      <c r="K1892" s="85">
        <v>1054990950</v>
      </c>
      <c r="L1892" s="52">
        <v>1</v>
      </c>
      <c r="M1892" s="186">
        <v>36000</v>
      </c>
      <c r="N1892" s="48">
        <f t="shared" si="127"/>
        <v>36000</v>
      </c>
      <c r="O1892" s="45" t="s">
        <v>126</v>
      </c>
      <c r="P1892" s="45" t="s">
        <v>128</v>
      </c>
    </row>
    <row r="1893" spans="1:18">
      <c r="A1893" s="17">
        <v>59</v>
      </c>
      <c r="B1893" s="135">
        <v>10502</v>
      </c>
      <c r="C1893" s="17">
        <f t="shared" si="125"/>
        <v>1</v>
      </c>
      <c r="D1893" s="14" t="str">
        <f>+VLOOKUP(C1893,EstructuraCostos!$A$5:$B$146,2)</f>
        <v>Levante_y_Ceba</v>
      </c>
      <c r="E1893" s="21">
        <f t="shared" si="128"/>
        <v>10500</v>
      </c>
      <c r="F1893" s="17" t="str">
        <f>+IF(C1893&gt;2,VLOOKUP(C1893,EstructuraCostos!$A$65:$B$170,2),VLOOKUP(E1893,EstructuraCostos!$A$5:$B$60,2))</f>
        <v>Movimiento_de_Ganado1</v>
      </c>
      <c r="G1893" s="17" t="str">
        <f>+VLOOKUP(B1893,EstructuraCostos!$B$5:$C$146,2)</f>
        <v>Repartida pollinaza</v>
      </c>
      <c r="H1893" s="58">
        <v>43665</v>
      </c>
      <c r="I1893" s="17">
        <f t="shared" si="126"/>
        <v>29</v>
      </c>
      <c r="J1893" s="1" t="s">
        <v>1550</v>
      </c>
      <c r="K1893" s="85">
        <v>16553909</v>
      </c>
      <c r="L1893" s="52">
        <v>1</v>
      </c>
      <c r="M1893" s="186">
        <v>34000</v>
      </c>
      <c r="N1893" s="48">
        <f t="shared" si="127"/>
        <v>34000</v>
      </c>
      <c r="O1893" s="45" t="s">
        <v>688</v>
      </c>
      <c r="P1893" s="45" t="s">
        <v>14</v>
      </c>
    </row>
    <row r="1894" spans="1:18">
      <c r="A1894" s="17">
        <v>60</v>
      </c>
      <c r="B1894" s="135">
        <v>90101</v>
      </c>
      <c r="C1894" s="17">
        <f t="shared" si="125"/>
        <v>9</v>
      </c>
      <c r="D1894" s="14" t="str">
        <f>+VLOOKUP(C1894,EstructuraCostos!$A$5:$B$146,2)</f>
        <v>Hacienda</v>
      </c>
      <c r="E1894" s="21">
        <f t="shared" si="128"/>
        <v>90101</v>
      </c>
      <c r="F1894" s="17" t="str">
        <f>+IF(C1894&gt;2,VLOOKUP(C1894,EstructuraCostos!$A$65:$B$170,2),VLOOKUP(E1894,EstructuraCostos!$A$5:$B$60,2))</f>
        <v>Hacienda</v>
      </c>
      <c r="G1894" s="17" t="str">
        <f>+VLOOKUP(B1894,EstructuraCostos!$B$5:$C$146,2)</f>
        <v>Salarios</v>
      </c>
      <c r="H1894" s="58">
        <v>43665</v>
      </c>
      <c r="I1894" s="17">
        <f t="shared" si="126"/>
        <v>29</v>
      </c>
      <c r="J1894" s="45" t="s">
        <v>1584</v>
      </c>
      <c r="K1894" s="51">
        <v>24989065</v>
      </c>
      <c r="L1894" s="52">
        <v>1</v>
      </c>
      <c r="M1894" s="186">
        <v>44000</v>
      </c>
      <c r="N1894" s="48">
        <f t="shared" si="127"/>
        <v>44000</v>
      </c>
      <c r="O1894" s="45" t="s">
        <v>153</v>
      </c>
      <c r="P1894" s="45" t="s">
        <v>147</v>
      </c>
    </row>
    <row r="1895" spans="1:18">
      <c r="A1895" s="17">
        <v>61</v>
      </c>
      <c r="B1895" s="135">
        <v>50105</v>
      </c>
      <c r="C1895" s="17">
        <f t="shared" si="125"/>
        <v>5</v>
      </c>
      <c r="D1895" s="14" t="str">
        <f>+VLOOKUP(C1895,EstructuraCostos!$A$5:$B$146,2)</f>
        <v>Generales</v>
      </c>
      <c r="E1895" s="21">
        <f t="shared" si="128"/>
        <v>50105</v>
      </c>
      <c r="F1895" s="17" t="str">
        <f>+IF(C1895&gt;2,VLOOKUP(C1895,EstructuraCostos!$A$65:$B$170,2),VLOOKUP(E1895,EstructuraCostos!$A$5:$B$60,2))</f>
        <v>Generales</v>
      </c>
      <c r="G1895" s="17" t="str">
        <f>+VLOOKUP(B1895,EstructuraCostos!$B$5:$C$146,2)</f>
        <v>Mantenimiento Corrales y Puentes</v>
      </c>
      <c r="H1895" s="58">
        <v>43665</v>
      </c>
      <c r="I1895" s="17">
        <f t="shared" si="126"/>
        <v>29</v>
      </c>
      <c r="J1895" s="45" t="s">
        <v>1663</v>
      </c>
      <c r="K1895" s="51">
        <v>79132685</v>
      </c>
      <c r="L1895" s="52">
        <v>1</v>
      </c>
      <c r="M1895" s="186">
        <v>38000</v>
      </c>
      <c r="N1895" s="48">
        <f t="shared" si="127"/>
        <v>38000</v>
      </c>
      <c r="O1895" s="45" t="s">
        <v>1664</v>
      </c>
      <c r="P1895" s="45" t="s">
        <v>185</v>
      </c>
    </row>
    <row r="1896" spans="1:18">
      <c r="A1896" s="17">
        <v>62</v>
      </c>
      <c r="C1896" s="17">
        <f t="shared" si="125"/>
        <v>0</v>
      </c>
      <c r="D1896" s="14" t="e">
        <f>+VLOOKUP(C1896,EstructuraCostos!$A$5:$B$146,2)</f>
        <v>#N/A</v>
      </c>
      <c r="E1896" s="21">
        <f t="shared" si="128"/>
        <v>0</v>
      </c>
      <c r="F1896" s="17" t="e">
        <f>+IF(C1896&gt;2,VLOOKUP(C1896,EstructuraCostos!$A$65:$B$170,2),VLOOKUP(E1896,EstructuraCostos!$A$5:$B$60,2))</f>
        <v>#N/A</v>
      </c>
      <c r="G1896" s="17" t="e">
        <f>+VLOOKUP(B1896,EstructuraCostos!$B$5:$C$146,2)</f>
        <v>#N/A</v>
      </c>
      <c r="H1896" s="58">
        <v>43665</v>
      </c>
      <c r="I1896" s="17">
        <f t="shared" si="126"/>
        <v>29</v>
      </c>
      <c r="J1896" s="45" t="s">
        <v>260</v>
      </c>
      <c r="M1896" s="186" t="s">
        <v>261</v>
      </c>
      <c r="N1896" s="48"/>
    </row>
    <row r="1897" spans="1:18">
      <c r="A1897" s="17">
        <v>63</v>
      </c>
      <c r="C1897" s="17">
        <f t="shared" si="125"/>
        <v>0</v>
      </c>
      <c r="D1897" s="14" t="e">
        <f>+VLOOKUP(C1897,EstructuraCostos!$A$5:$B$146,2)</f>
        <v>#N/A</v>
      </c>
      <c r="E1897" s="21">
        <f t="shared" si="128"/>
        <v>0</v>
      </c>
      <c r="F1897" s="17" t="e">
        <f>+IF(C1897&gt;2,VLOOKUP(C1897,EstructuraCostos!$A$65:$B$170,2),VLOOKUP(E1897,EstructuraCostos!$A$5:$B$60,2))</f>
        <v>#N/A</v>
      </c>
      <c r="G1897" s="17" t="e">
        <f>+VLOOKUP(B1897,EstructuraCostos!$B$5:$C$146,2)</f>
        <v>#N/A</v>
      </c>
      <c r="H1897" s="58">
        <v>43665</v>
      </c>
      <c r="I1897" s="17">
        <f t="shared" si="126"/>
        <v>29</v>
      </c>
      <c r="J1897" s="45" t="s">
        <v>260</v>
      </c>
      <c r="M1897" s="186" t="s">
        <v>261</v>
      </c>
      <c r="N1897" s="48"/>
    </row>
    <row r="1898" spans="1:18">
      <c r="A1898" s="17">
        <v>64</v>
      </c>
      <c r="B1898" s="135">
        <v>10103</v>
      </c>
      <c r="C1898" s="17">
        <f t="shared" si="125"/>
        <v>1</v>
      </c>
      <c r="D1898" s="14" t="str">
        <f>+VLOOKUP(C1898,EstructuraCostos!$A$5:$B$146,2)</f>
        <v>Levante_y_Ceba</v>
      </c>
      <c r="E1898" s="21">
        <f t="shared" si="128"/>
        <v>10100</v>
      </c>
      <c r="F1898" s="17" t="str">
        <f>+IF(C1898&gt;2,VLOOKUP(C1898,EstructuraCostos!$A$65:$B$170,2),VLOOKUP(E1898,EstructuraCostos!$A$5:$B$60,2))</f>
        <v>Manejo_de_Suelos_y_ Praderas1</v>
      </c>
      <c r="G1898" s="17" t="str">
        <f>+VLOOKUP(B1898,EstructuraCostos!$B$5:$C$146,2)</f>
        <v>Fertilizacion, correctivos</v>
      </c>
      <c r="H1898" s="58">
        <v>43666</v>
      </c>
      <c r="I1898" s="17">
        <f t="shared" si="126"/>
        <v>29</v>
      </c>
      <c r="J1898" s="84" t="s">
        <v>241</v>
      </c>
      <c r="K1898" s="143">
        <v>4736932</v>
      </c>
      <c r="L1898" s="52">
        <v>1</v>
      </c>
      <c r="M1898" s="46">
        <v>34000</v>
      </c>
      <c r="N1898" s="48">
        <f t="shared" si="127"/>
        <v>34000</v>
      </c>
      <c r="O1898" s="45" t="s">
        <v>1587</v>
      </c>
      <c r="P1898" s="45" t="s">
        <v>127</v>
      </c>
      <c r="Q1898" s="1" t="s">
        <v>1590</v>
      </c>
      <c r="R1898" s="137" t="s">
        <v>1588</v>
      </c>
    </row>
    <row r="1899" spans="1:18">
      <c r="A1899" s="17">
        <v>65</v>
      </c>
      <c r="B1899" s="135">
        <v>10104</v>
      </c>
      <c r="C1899" s="17">
        <f t="shared" si="125"/>
        <v>1</v>
      </c>
      <c r="D1899" s="14" t="str">
        <f>+VLOOKUP(C1899,EstructuraCostos!$A$5:$B$146,2)</f>
        <v>Levante_y_Ceba</v>
      </c>
      <c r="E1899" s="21">
        <f t="shared" si="128"/>
        <v>10100</v>
      </c>
      <c r="F1899" s="17" t="str">
        <f>+IF(C1899&gt;2,VLOOKUP(C1899,EstructuraCostos!$A$65:$B$170,2),VLOOKUP(E1899,EstructuraCostos!$A$5:$B$60,2))</f>
        <v>Manejo_de_Suelos_y_ Praderas1</v>
      </c>
      <c r="G1899" s="17" t="str">
        <f>+VLOOKUP(B1899,EstructuraCostos!$B$5:$C$146,2)</f>
        <v>Fumigacion Herbicida</v>
      </c>
      <c r="H1899" s="58">
        <v>43666</v>
      </c>
      <c r="I1899" s="17">
        <f t="shared" si="126"/>
        <v>29</v>
      </c>
      <c r="J1899" s="84" t="s">
        <v>242</v>
      </c>
      <c r="K1899" s="83">
        <v>4335739</v>
      </c>
      <c r="L1899" s="52">
        <v>1</v>
      </c>
      <c r="M1899" s="46">
        <v>34000</v>
      </c>
      <c r="N1899" s="48">
        <f t="shared" si="127"/>
        <v>34000</v>
      </c>
      <c r="O1899" s="45" t="s">
        <v>1684</v>
      </c>
      <c r="P1899" s="45" t="s">
        <v>666</v>
      </c>
      <c r="Q1899" s="1" t="s">
        <v>132</v>
      </c>
      <c r="R1899" s="137" t="s">
        <v>1530</v>
      </c>
    </row>
    <row r="1900" spans="1:18">
      <c r="A1900" s="17">
        <v>66</v>
      </c>
      <c r="B1900" s="135">
        <v>10501</v>
      </c>
      <c r="C1900" s="17">
        <f t="shared" si="125"/>
        <v>1</v>
      </c>
      <c r="D1900" s="14" t="str">
        <f>+VLOOKUP(C1900,EstructuraCostos!$A$5:$B$146,2)</f>
        <v>Levante_y_Ceba</v>
      </c>
      <c r="E1900" s="21">
        <f t="shared" si="128"/>
        <v>10500</v>
      </c>
      <c r="F1900" s="17" t="str">
        <f>+IF(C1900&gt;2,VLOOKUP(C1900,EstructuraCostos!$A$65:$B$170,2),VLOOKUP(E1900,EstructuraCostos!$A$5:$B$60,2))</f>
        <v>Movimiento_de_Ganado1</v>
      </c>
      <c r="G1900" s="17" t="str">
        <f>+VLOOKUP(B1900,EstructuraCostos!$B$5:$C$146,2)</f>
        <v>Manejo de Ganados</v>
      </c>
      <c r="H1900" s="58">
        <v>43666</v>
      </c>
      <c r="I1900" s="17">
        <f t="shared" si="126"/>
        <v>29</v>
      </c>
      <c r="J1900" s="45" t="s">
        <v>245</v>
      </c>
      <c r="K1900" s="51">
        <v>1023702269</v>
      </c>
      <c r="L1900" s="52">
        <v>1</v>
      </c>
      <c r="M1900" s="46">
        <v>38000</v>
      </c>
      <c r="N1900" s="48">
        <f t="shared" si="127"/>
        <v>38000</v>
      </c>
      <c r="O1900" s="45" t="s">
        <v>126</v>
      </c>
      <c r="P1900" s="45" t="s">
        <v>128</v>
      </c>
    </row>
    <row r="1901" spans="1:18">
      <c r="A1901" s="17">
        <v>67</v>
      </c>
      <c r="B1901" s="135">
        <v>10501</v>
      </c>
      <c r="C1901" s="17">
        <f t="shared" si="125"/>
        <v>1</v>
      </c>
      <c r="D1901" s="14" t="str">
        <f>+VLOOKUP(C1901,EstructuraCostos!$A$5:$B$146,2)</f>
        <v>Levante_y_Ceba</v>
      </c>
      <c r="E1901" s="21">
        <f t="shared" si="128"/>
        <v>10500</v>
      </c>
      <c r="F1901" s="17" t="str">
        <f>+IF(C1901&gt;2,VLOOKUP(C1901,EstructuraCostos!$A$65:$B$170,2),VLOOKUP(E1901,EstructuraCostos!$A$5:$B$60,2))</f>
        <v>Movimiento_de_Ganado1</v>
      </c>
      <c r="G1901" s="17" t="str">
        <f>+VLOOKUP(B1901,EstructuraCostos!$B$5:$C$146,2)</f>
        <v>Manejo de Ganados</v>
      </c>
      <c r="H1901" s="58">
        <v>43666</v>
      </c>
      <c r="I1901" s="17">
        <f t="shared" si="126"/>
        <v>29</v>
      </c>
      <c r="J1901" s="45" t="s">
        <v>417</v>
      </c>
      <c r="K1901" s="143">
        <v>1097720182</v>
      </c>
      <c r="L1901" s="52">
        <v>1</v>
      </c>
      <c r="M1901" s="46">
        <v>38000</v>
      </c>
      <c r="N1901" s="48">
        <f t="shared" si="127"/>
        <v>38000</v>
      </c>
      <c r="O1901" s="45" t="s">
        <v>125</v>
      </c>
      <c r="P1901" s="45" t="s">
        <v>128</v>
      </c>
    </row>
    <row r="1902" spans="1:18">
      <c r="A1902" s="17">
        <v>68</v>
      </c>
      <c r="B1902" s="135">
        <v>50103</v>
      </c>
      <c r="C1902" s="17">
        <f t="shared" si="125"/>
        <v>5</v>
      </c>
      <c r="D1902" s="14" t="str">
        <f>+VLOOKUP(C1902,EstructuraCostos!$A$5:$B$146,2)</f>
        <v>Generales</v>
      </c>
      <c r="E1902" s="21">
        <f t="shared" si="128"/>
        <v>50103</v>
      </c>
      <c r="F1902" s="17" t="str">
        <f>+IF(C1902&gt;2,VLOOKUP(C1902,EstructuraCostos!$A$65:$B$170,2),VLOOKUP(E1902,EstructuraCostos!$A$5:$B$60,2))</f>
        <v>Generales</v>
      </c>
      <c r="G1902" s="17" t="str">
        <f>+VLOOKUP(B1902,EstructuraCostos!$B$5:$C$146,2)</f>
        <v xml:space="preserve">Mantenimiento Cercos </v>
      </c>
      <c r="H1902" s="58">
        <v>43666</v>
      </c>
      <c r="I1902" s="17">
        <f t="shared" si="126"/>
        <v>29</v>
      </c>
      <c r="J1902" s="45" t="s">
        <v>791</v>
      </c>
      <c r="K1902" s="143">
        <v>78730185</v>
      </c>
      <c r="L1902" s="52">
        <v>1</v>
      </c>
      <c r="M1902" s="46">
        <v>34000</v>
      </c>
      <c r="N1902" s="48">
        <f t="shared" si="127"/>
        <v>34000</v>
      </c>
      <c r="O1902" s="45" t="s">
        <v>1230</v>
      </c>
    </row>
    <row r="1903" spans="1:18">
      <c r="A1903" s="17">
        <v>69</v>
      </c>
      <c r="B1903" s="135">
        <v>10501</v>
      </c>
      <c r="C1903" s="17">
        <f t="shared" si="125"/>
        <v>1</v>
      </c>
      <c r="D1903" s="14" t="str">
        <f>+VLOOKUP(C1903,EstructuraCostos!$A$5:$B$146,2)</f>
        <v>Levante_y_Ceba</v>
      </c>
      <c r="E1903" s="21">
        <f t="shared" si="128"/>
        <v>10500</v>
      </c>
      <c r="F1903" s="17" t="str">
        <f>+IF(C1903&gt;2,VLOOKUP(C1903,EstructuraCostos!$A$65:$B$170,2),VLOOKUP(E1903,EstructuraCostos!$A$5:$B$60,2))</f>
        <v>Movimiento_de_Ganado1</v>
      </c>
      <c r="G1903" s="17" t="str">
        <f>+VLOOKUP(B1903,EstructuraCostos!$B$5:$C$146,2)</f>
        <v>Manejo de Ganados</v>
      </c>
      <c r="H1903" s="58">
        <v>43666</v>
      </c>
      <c r="I1903" s="17">
        <f t="shared" si="126"/>
        <v>29</v>
      </c>
      <c r="J1903" s="1" t="s">
        <v>1469</v>
      </c>
      <c r="K1903" s="85">
        <v>1054990950</v>
      </c>
      <c r="L1903" s="52">
        <v>1</v>
      </c>
      <c r="M1903" s="186">
        <v>36000</v>
      </c>
      <c r="N1903" s="48">
        <f t="shared" si="127"/>
        <v>36000</v>
      </c>
      <c r="O1903" s="45" t="s">
        <v>126</v>
      </c>
      <c r="P1903" s="45" t="s">
        <v>137</v>
      </c>
    </row>
    <row r="1904" spans="1:18">
      <c r="A1904" s="17">
        <v>70</v>
      </c>
      <c r="B1904" s="135">
        <v>10502</v>
      </c>
      <c r="C1904" s="17">
        <f t="shared" si="125"/>
        <v>1</v>
      </c>
      <c r="D1904" s="14" t="str">
        <f>+VLOOKUP(C1904,EstructuraCostos!$A$5:$B$146,2)</f>
        <v>Levante_y_Ceba</v>
      </c>
      <c r="E1904" s="21">
        <f t="shared" si="128"/>
        <v>10500</v>
      </c>
      <c r="F1904" s="17" t="str">
        <f>+IF(C1904&gt;2,VLOOKUP(C1904,EstructuraCostos!$A$65:$B$170,2),VLOOKUP(E1904,EstructuraCostos!$A$5:$B$60,2))</f>
        <v>Movimiento_de_Ganado1</v>
      </c>
      <c r="G1904" s="17" t="str">
        <f>+VLOOKUP(B1904,EstructuraCostos!$B$5:$C$146,2)</f>
        <v>Repartida pollinaza</v>
      </c>
      <c r="H1904" s="58">
        <v>43666</v>
      </c>
      <c r="I1904" s="17">
        <f t="shared" si="126"/>
        <v>29</v>
      </c>
      <c r="J1904" s="1" t="s">
        <v>1550</v>
      </c>
      <c r="K1904" s="85">
        <v>16553909</v>
      </c>
      <c r="L1904" s="52">
        <v>1</v>
      </c>
      <c r="M1904" s="186">
        <v>34000</v>
      </c>
      <c r="N1904" s="48">
        <f t="shared" si="127"/>
        <v>34000</v>
      </c>
      <c r="O1904" s="45" t="s">
        <v>688</v>
      </c>
      <c r="P1904" s="45" t="s">
        <v>14</v>
      </c>
    </row>
    <row r="1905" spans="1:18">
      <c r="A1905" s="17">
        <v>71</v>
      </c>
      <c r="B1905" s="135">
        <v>90101</v>
      </c>
      <c r="C1905" s="17">
        <f t="shared" si="125"/>
        <v>9</v>
      </c>
      <c r="D1905" s="14" t="str">
        <f>+VLOOKUP(C1905,EstructuraCostos!$A$5:$B$146,2)</f>
        <v>Hacienda</v>
      </c>
      <c r="E1905" s="21">
        <f t="shared" si="128"/>
        <v>90101</v>
      </c>
      <c r="F1905" s="17" t="str">
        <f>+IF(C1905&gt;2,VLOOKUP(C1905,EstructuraCostos!$A$65:$B$170,2),VLOOKUP(E1905,EstructuraCostos!$A$5:$B$60,2))</f>
        <v>Hacienda</v>
      </c>
      <c r="G1905" s="17" t="str">
        <f>+VLOOKUP(B1905,EstructuraCostos!$B$5:$C$146,2)</f>
        <v>Salarios</v>
      </c>
      <c r="H1905" s="58">
        <v>43666</v>
      </c>
      <c r="I1905" s="17">
        <f t="shared" si="126"/>
        <v>29</v>
      </c>
      <c r="J1905" s="45" t="s">
        <v>1584</v>
      </c>
      <c r="K1905" s="51">
        <v>24989065</v>
      </c>
      <c r="L1905" s="52">
        <v>1</v>
      </c>
      <c r="M1905" s="186">
        <v>44000</v>
      </c>
      <c r="N1905" s="48">
        <f t="shared" si="127"/>
        <v>44000</v>
      </c>
      <c r="O1905" s="45" t="s">
        <v>153</v>
      </c>
      <c r="P1905" s="45" t="s">
        <v>147</v>
      </c>
    </row>
    <row r="1906" spans="1:18">
      <c r="A1906" s="17">
        <v>72</v>
      </c>
      <c r="B1906" s="135">
        <v>50105</v>
      </c>
      <c r="C1906" s="17">
        <f t="shared" si="125"/>
        <v>5</v>
      </c>
      <c r="E1906" s="21">
        <f t="shared" si="128"/>
        <v>50105</v>
      </c>
      <c r="F1906" s="17"/>
      <c r="G1906" s="17" t="str">
        <f>+VLOOKUP(B1906,EstructuraCostos!$B$5:$C$146,2)</f>
        <v>Mantenimiento Corrales y Puentes</v>
      </c>
      <c r="H1906" s="58">
        <v>43666</v>
      </c>
      <c r="I1906" s="17">
        <f>+WEEKNUM(H1906,2)</f>
        <v>29</v>
      </c>
      <c r="J1906" s="45" t="s">
        <v>1663</v>
      </c>
      <c r="K1906" s="51">
        <v>79132685</v>
      </c>
      <c r="L1906" s="52">
        <v>1</v>
      </c>
      <c r="M1906" s="186">
        <v>38000</v>
      </c>
      <c r="N1906" s="48">
        <f t="shared" si="127"/>
        <v>38000</v>
      </c>
      <c r="O1906" s="45" t="s">
        <v>1664</v>
      </c>
      <c r="P1906" s="45" t="s">
        <v>185</v>
      </c>
    </row>
    <row r="1907" spans="1:18">
      <c r="A1907" s="17">
        <v>73</v>
      </c>
      <c r="C1907" s="17">
        <f t="shared" si="125"/>
        <v>0</v>
      </c>
      <c r="D1907" s="14" t="e">
        <f>+VLOOKUP(C1907,EstructuraCostos!$A$5:$B$146,2)</f>
        <v>#N/A</v>
      </c>
      <c r="E1907" s="21">
        <f t="shared" si="128"/>
        <v>0</v>
      </c>
      <c r="F1907" s="17" t="e">
        <f>+IF(C1907&gt;2,VLOOKUP(C1907,EstructuraCostos!$A$65:$B$170,2),VLOOKUP(E1907,EstructuraCostos!$A$5:$B$60,2))</f>
        <v>#N/A</v>
      </c>
      <c r="G1907" s="17" t="e">
        <f>+VLOOKUP(B1907,EstructuraCostos!$B$5:$C$146,2)</f>
        <v>#N/A</v>
      </c>
      <c r="H1907" s="58">
        <v>43666</v>
      </c>
      <c r="I1907" s="17">
        <f t="shared" si="126"/>
        <v>29</v>
      </c>
      <c r="J1907" s="45" t="s">
        <v>260</v>
      </c>
      <c r="M1907" s="186" t="s">
        <v>261</v>
      </c>
      <c r="N1907" s="48"/>
    </row>
    <row r="1908" spans="1:18">
      <c r="A1908" s="17">
        <v>74</v>
      </c>
      <c r="C1908" s="17">
        <f t="shared" si="125"/>
        <v>0</v>
      </c>
      <c r="D1908" s="14" t="e">
        <f>+VLOOKUP(C1908,EstructuraCostos!$A$5:$B$146,2)</f>
        <v>#N/A</v>
      </c>
      <c r="E1908" s="21">
        <f t="shared" si="128"/>
        <v>0</v>
      </c>
      <c r="F1908" s="17" t="e">
        <f>+IF(C1908&gt;2,VLOOKUP(C1908,EstructuraCostos!$A$65:$B$170,2),VLOOKUP(E1908,EstructuraCostos!$A$5:$B$60,2))</f>
        <v>#N/A</v>
      </c>
      <c r="G1908" s="17" t="e">
        <f>+VLOOKUP(B1908,EstructuraCostos!$B$5:$C$146,2)</f>
        <v>#N/A</v>
      </c>
      <c r="H1908" s="58">
        <v>43666</v>
      </c>
      <c r="I1908" s="17">
        <f t="shared" si="126"/>
        <v>29</v>
      </c>
      <c r="J1908" s="45" t="s">
        <v>260</v>
      </c>
      <c r="M1908" s="186" t="s">
        <v>261</v>
      </c>
      <c r="N1908" s="48"/>
    </row>
    <row r="1909" spans="1:18">
      <c r="A1909" s="17">
        <v>75</v>
      </c>
      <c r="B1909" s="135">
        <v>10501</v>
      </c>
      <c r="C1909" s="17">
        <f t="shared" si="125"/>
        <v>1</v>
      </c>
      <c r="D1909" s="14" t="str">
        <f>+VLOOKUP(C1909,EstructuraCostos!$A$5:$B$146,2)</f>
        <v>Levante_y_Ceba</v>
      </c>
      <c r="E1909" s="21">
        <f t="shared" si="128"/>
        <v>10500</v>
      </c>
      <c r="F1909" s="17" t="str">
        <f>+IF(C1909&gt;2,VLOOKUP(C1909,EstructuraCostos!$A$65:$B$170,2),VLOOKUP(E1909,EstructuraCostos!$A$5:$B$60,2))</f>
        <v>Movimiento_de_Ganado1</v>
      </c>
      <c r="G1909" s="17" t="str">
        <f>+VLOOKUP(B1909,EstructuraCostos!$B$5:$C$146,2)</f>
        <v>Manejo de Ganados</v>
      </c>
      <c r="H1909" s="58">
        <v>43667</v>
      </c>
      <c r="I1909" s="17">
        <f t="shared" si="126"/>
        <v>29</v>
      </c>
      <c r="J1909" s="45" t="s">
        <v>417</v>
      </c>
      <c r="K1909" s="143">
        <v>1097720182</v>
      </c>
      <c r="L1909" s="52">
        <v>0.5</v>
      </c>
      <c r="M1909" s="186">
        <v>36000</v>
      </c>
      <c r="N1909" s="48">
        <f t="shared" si="127"/>
        <v>18000</v>
      </c>
      <c r="O1909" s="45" t="s">
        <v>125</v>
      </c>
      <c r="P1909" s="45" t="s">
        <v>128</v>
      </c>
    </row>
    <row r="1910" spans="1:18">
      <c r="A1910" s="17">
        <v>76</v>
      </c>
      <c r="B1910" s="135">
        <v>90101</v>
      </c>
      <c r="C1910" s="17">
        <f t="shared" si="125"/>
        <v>9</v>
      </c>
      <c r="D1910" s="14" t="str">
        <f>+VLOOKUP(C1910,EstructuraCostos!$A$5:$B$146,2)</f>
        <v>Hacienda</v>
      </c>
      <c r="E1910" s="21">
        <f t="shared" si="128"/>
        <v>90101</v>
      </c>
      <c r="F1910" s="17" t="str">
        <f>+IF(C1910&gt;2,VLOOKUP(C1910,EstructuraCostos!$A$65:$B$170,2),VLOOKUP(E1910,EstructuraCostos!$A$5:$B$60,2))</f>
        <v>Hacienda</v>
      </c>
      <c r="G1910" s="17" t="str">
        <f>+VLOOKUP(B1910,EstructuraCostos!$B$5:$C$146,2)</f>
        <v>Salarios</v>
      </c>
      <c r="H1910" s="58">
        <v>43667</v>
      </c>
      <c r="I1910" s="17">
        <f t="shared" si="126"/>
        <v>29</v>
      </c>
      <c r="J1910" s="45" t="s">
        <v>1584</v>
      </c>
      <c r="K1910" s="51">
        <v>24989065</v>
      </c>
      <c r="L1910" s="52">
        <v>1</v>
      </c>
      <c r="M1910" s="186">
        <v>44000</v>
      </c>
      <c r="N1910" s="48">
        <f t="shared" si="127"/>
        <v>44000</v>
      </c>
      <c r="O1910" s="45" t="s">
        <v>153</v>
      </c>
      <c r="P1910" s="45" t="s">
        <v>147</v>
      </c>
    </row>
    <row r="1911" spans="1:18">
      <c r="A1911" s="17">
        <v>1</v>
      </c>
      <c r="B1911" s="135">
        <v>10101</v>
      </c>
      <c r="C1911" s="17">
        <f t="shared" si="125"/>
        <v>1</v>
      </c>
      <c r="D1911" s="14" t="str">
        <f>+VLOOKUP(C1911,EstructuraCostos!$A$5:$B$146,2)</f>
        <v>Levante_y_Ceba</v>
      </c>
      <c r="E1911" s="21">
        <f t="shared" si="128"/>
        <v>10100</v>
      </c>
      <c r="F1911" s="17" t="str">
        <f>+IF(C1911&gt;2,VLOOKUP(C1911,EstructuraCostos!$A$65:$B$170,2),VLOOKUP(E1911,EstructuraCostos!$A$5:$B$60,2))</f>
        <v>Manejo_de_Suelos_y_ Praderas1</v>
      </c>
      <c r="G1911" s="17" t="str">
        <f>+VLOOKUP(B1911,EstructuraCostos!$B$5:$C$146,2)</f>
        <v>Fumigacion Matamalezas</v>
      </c>
      <c r="H1911" s="58">
        <v>43668</v>
      </c>
      <c r="I1911" s="17">
        <f t="shared" si="126"/>
        <v>30</v>
      </c>
      <c r="J1911" s="84" t="s">
        <v>241</v>
      </c>
      <c r="K1911" s="143">
        <v>4736932</v>
      </c>
      <c r="L1911" s="52">
        <v>1</v>
      </c>
      <c r="M1911" s="46">
        <v>34000</v>
      </c>
      <c r="N1911" s="48">
        <f t="shared" si="127"/>
        <v>34000</v>
      </c>
      <c r="O1911" s="45" t="s">
        <v>1686</v>
      </c>
      <c r="P1911" s="45" t="s">
        <v>563</v>
      </c>
      <c r="Q1911" s="1" t="s">
        <v>1590</v>
      </c>
      <c r="R1911" s="137" t="s">
        <v>131</v>
      </c>
    </row>
    <row r="1912" spans="1:18">
      <c r="A1912" s="17">
        <v>2</v>
      </c>
      <c r="B1912" s="135">
        <v>70107</v>
      </c>
      <c r="C1912" s="17">
        <f t="shared" si="125"/>
        <v>7</v>
      </c>
      <c r="D1912" s="14" t="str">
        <f>+VLOOKUP(C1912,EstructuraCostos!$A$5:$B$146,2)</f>
        <v>Laborales y Otros</v>
      </c>
      <c r="E1912" s="21">
        <f t="shared" si="128"/>
        <v>70107</v>
      </c>
      <c r="F1912" s="17" t="str">
        <f>+IF(C1912&gt;2,VLOOKUP(C1912,EstructuraCostos!$A$65:$B$170,2),VLOOKUP(E1912,EstructuraCostos!$A$5:$B$60,2))</f>
        <v>Laborales y Otros</v>
      </c>
      <c r="G1912" s="17" t="str">
        <f>+VLOOKUP(B1912,EstructuraCostos!$B$5:$C$146,2)</f>
        <v>Incapacidades-drogas</v>
      </c>
      <c r="H1912" s="58">
        <v>43668</v>
      </c>
      <c r="I1912" s="17">
        <f t="shared" si="126"/>
        <v>30</v>
      </c>
      <c r="J1912" s="84" t="s">
        <v>242</v>
      </c>
      <c r="K1912" s="83">
        <v>4335739</v>
      </c>
      <c r="L1912" s="52">
        <v>1</v>
      </c>
      <c r="M1912" s="46">
        <v>34000</v>
      </c>
      <c r="N1912" s="48">
        <f t="shared" si="127"/>
        <v>34000</v>
      </c>
      <c r="O1912" s="45" t="s">
        <v>1687</v>
      </c>
      <c r="P1912" s="45" t="s">
        <v>300</v>
      </c>
    </row>
    <row r="1913" spans="1:18">
      <c r="A1913" s="17">
        <v>3</v>
      </c>
      <c r="B1913" s="135">
        <v>50105</v>
      </c>
      <c r="C1913" s="17">
        <f t="shared" si="125"/>
        <v>5</v>
      </c>
      <c r="D1913" s="14" t="str">
        <f>+VLOOKUP(C1913,EstructuraCostos!$A$5:$B$146,2)</f>
        <v>Generales</v>
      </c>
      <c r="E1913" s="21">
        <f t="shared" si="128"/>
        <v>50105</v>
      </c>
      <c r="F1913" s="17" t="str">
        <f>+IF(C1913&gt;2,VLOOKUP(C1913,EstructuraCostos!$A$65:$B$170,2),VLOOKUP(E1913,EstructuraCostos!$A$5:$B$60,2))</f>
        <v>Generales</v>
      </c>
      <c r="G1913" s="17" t="str">
        <f>+VLOOKUP(B1913,EstructuraCostos!$B$5:$C$146,2)</f>
        <v>Mantenimiento Corrales y Puentes</v>
      </c>
      <c r="H1913" s="58">
        <v>43668</v>
      </c>
      <c r="I1913" s="17">
        <f t="shared" si="126"/>
        <v>30</v>
      </c>
      <c r="J1913" s="45" t="s">
        <v>245</v>
      </c>
      <c r="K1913" s="51">
        <v>1023702269</v>
      </c>
      <c r="L1913" s="52">
        <v>1</v>
      </c>
      <c r="M1913" s="46">
        <v>38000</v>
      </c>
      <c r="N1913" s="48">
        <f t="shared" si="127"/>
        <v>38000</v>
      </c>
      <c r="O1913" s="45" t="s">
        <v>1664</v>
      </c>
      <c r="P1913" s="45" t="s">
        <v>185</v>
      </c>
    </row>
    <row r="1914" spans="1:18">
      <c r="A1914" s="17">
        <v>4</v>
      </c>
      <c r="B1914" s="135">
        <v>10501</v>
      </c>
      <c r="C1914" s="17">
        <f t="shared" si="125"/>
        <v>1</v>
      </c>
      <c r="D1914" s="14" t="str">
        <f>+VLOOKUP(C1914,EstructuraCostos!$A$5:$B$146,2)</f>
        <v>Levante_y_Ceba</v>
      </c>
      <c r="E1914" s="21">
        <f t="shared" si="128"/>
        <v>10500</v>
      </c>
      <c r="F1914" s="17" t="str">
        <f>+IF(C1914&gt;2,VLOOKUP(C1914,EstructuraCostos!$A$65:$B$170,2),VLOOKUP(E1914,EstructuraCostos!$A$5:$B$60,2))</f>
        <v>Movimiento_de_Ganado1</v>
      </c>
      <c r="G1914" s="17" t="str">
        <f>+VLOOKUP(B1914,EstructuraCostos!$B$5:$C$146,2)</f>
        <v>Manejo de Ganados</v>
      </c>
      <c r="H1914" s="58">
        <v>43668</v>
      </c>
      <c r="I1914" s="17">
        <f t="shared" si="126"/>
        <v>30</v>
      </c>
      <c r="J1914" s="45" t="s">
        <v>417</v>
      </c>
      <c r="K1914" s="143">
        <v>1097720182</v>
      </c>
      <c r="L1914" s="52">
        <v>1</v>
      </c>
      <c r="M1914" s="46">
        <v>38000</v>
      </c>
      <c r="N1914" s="48">
        <f t="shared" si="127"/>
        <v>38000</v>
      </c>
      <c r="O1914" s="45" t="s">
        <v>125</v>
      </c>
      <c r="P1914" s="45" t="s">
        <v>128</v>
      </c>
    </row>
    <row r="1915" spans="1:18">
      <c r="A1915" s="17">
        <v>5</v>
      </c>
      <c r="B1915" s="135">
        <v>50105</v>
      </c>
      <c r="C1915" s="17">
        <f t="shared" si="125"/>
        <v>5</v>
      </c>
      <c r="D1915" s="14" t="str">
        <f>+VLOOKUP(C1915,EstructuraCostos!$A$5:$B$146,2)</f>
        <v>Generales</v>
      </c>
      <c r="E1915" s="21">
        <f t="shared" si="128"/>
        <v>50105</v>
      </c>
      <c r="F1915" s="17" t="str">
        <f>+IF(C1915&gt;2,VLOOKUP(C1915,EstructuraCostos!$A$65:$B$170,2),VLOOKUP(E1915,EstructuraCostos!$A$5:$B$60,2))</f>
        <v>Generales</v>
      </c>
      <c r="G1915" s="17" t="str">
        <f>+VLOOKUP(B1915,EstructuraCostos!$B$5:$C$146,2)</f>
        <v>Mantenimiento Corrales y Puentes</v>
      </c>
      <c r="H1915" s="58">
        <v>43668</v>
      </c>
      <c r="I1915" s="17">
        <f t="shared" si="126"/>
        <v>30</v>
      </c>
      <c r="J1915" s="45" t="s">
        <v>791</v>
      </c>
      <c r="K1915" s="143">
        <v>78730185</v>
      </c>
      <c r="L1915" s="52">
        <v>1</v>
      </c>
      <c r="M1915" s="46">
        <v>34000</v>
      </c>
      <c r="N1915" s="48">
        <f t="shared" si="127"/>
        <v>34000</v>
      </c>
      <c r="O1915" s="45" t="s">
        <v>1664</v>
      </c>
      <c r="P1915" s="45" t="s">
        <v>185</v>
      </c>
    </row>
    <row r="1916" spans="1:18">
      <c r="A1916" s="17">
        <v>6</v>
      </c>
      <c r="B1916" s="135">
        <v>10501</v>
      </c>
      <c r="C1916" s="17">
        <f t="shared" si="125"/>
        <v>1</v>
      </c>
      <c r="D1916" s="14" t="str">
        <f>+VLOOKUP(C1916,EstructuraCostos!$A$5:$B$146,2)</f>
        <v>Levante_y_Ceba</v>
      </c>
      <c r="E1916" s="21">
        <f t="shared" si="128"/>
        <v>10500</v>
      </c>
      <c r="F1916" s="17" t="str">
        <f>+IF(C1916&gt;2,VLOOKUP(C1916,EstructuraCostos!$A$65:$B$170,2),VLOOKUP(E1916,EstructuraCostos!$A$5:$B$60,2))</f>
        <v>Movimiento_de_Ganado1</v>
      </c>
      <c r="G1916" s="17" t="str">
        <f>+VLOOKUP(B1916,EstructuraCostos!$B$5:$C$146,2)</f>
        <v>Manejo de Ganados</v>
      </c>
      <c r="H1916" s="58">
        <v>43668</v>
      </c>
      <c r="I1916" s="17">
        <f t="shared" si="126"/>
        <v>30</v>
      </c>
      <c r="J1916" s="1" t="s">
        <v>1469</v>
      </c>
      <c r="K1916" s="85">
        <v>1054990950</v>
      </c>
      <c r="L1916" s="52">
        <v>1</v>
      </c>
      <c r="M1916" s="186">
        <v>36000</v>
      </c>
      <c r="N1916" s="48">
        <f t="shared" si="127"/>
        <v>36000</v>
      </c>
      <c r="O1916" s="45" t="s">
        <v>688</v>
      </c>
      <c r="P1916" s="45" t="s">
        <v>137</v>
      </c>
    </row>
    <row r="1917" spans="1:18">
      <c r="A1917" s="17">
        <v>7</v>
      </c>
      <c r="C1917" s="17">
        <f t="shared" si="125"/>
        <v>0</v>
      </c>
      <c r="D1917" s="14" t="e">
        <f>+VLOOKUP(C1917,EstructuraCostos!$A$5:$B$146,2)</f>
        <v>#N/A</v>
      </c>
      <c r="E1917" s="21">
        <f t="shared" si="128"/>
        <v>0</v>
      </c>
      <c r="F1917" s="17" t="e">
        <f>+IF(C1917&gt;2,VLOOKUP(C1917,EstructuraCostos!$A$65:$B$170,2),VLOOKUP(E1917,EstructuraCostos!$A$5:$B$60,2))</f>
        <v>#N/A</v>
      </c>
      <c r="G1917" s="17" t="e">
        <f>+VLOOKUP(B1917,EstructuraCostos!$B$5:$C$146,2)</f>
        <v>#N/A</v>
      </c>
      <c r="H1917" s="58">
        <v>43668</v>
      </c>
      <c r="I1917" s="17">
        <f t="shared" si="126"/>
        <v>30</v>
      </c>
      <c r="J1917" s="1" t="s">
        <v>1550</v>
      </c>
      <c r="K1917" s="85">
        <v>16553909</v>
      </c>
      <c r="L1917" s="52">
        <v>1</v>
      </c>
      <c r="M1917" s="186">
        <v>34000</v>
      </c>
      <c r="N1917" s="48">
        <f t="shared" si="127"/>
        <v>34000</v>
      </c>
      <c r="O1917" s="45" t="s">
        <v>133</v>
      </c>
      <c r="P1917" s="45" t="s">
        <v>1591</v>
      </c>
    </row>
    <row r="1918" spans="1:18">
      <c r="A1918" s="17">
        <v>8</v>
      </c>
      <c r="B1918" s="135">
        <v>90101</v>
      </c>
      <c r="C1918" s="17">
        <f t="shared" si="125"/>
        <v>9</v>
      </c>
      <c r="D1918" s="14" t="str">
        <f>+VLOOKUP(C1918,EstructuraCostos!$A$5:$B$146,2)</f>
        <v>Hacienda</v>
      </c>
      <c r="E1918" s="21">
        <f t="shared" si="128"/>
        <v>90101</v>
      </c>
      <c r="F1918" s="17" t="str">
        <f>+IF(C1918&gt;2,VLOOKUP(C1918,EstructuraCostos!$A$65:$B$170,2),VLOOKUP(E1918,EstructuraCostos!$A$5:$B$60,2))</f>
        <v>Hacienda</v>
      </c>
      <c r="G1918" s="17" t="str">
        <f>+VLOOKUP(B1918,EstructuraCostos!$B$5:$C$146,2)</f>
        <v>Salarios</v>
      </c>
      <c r="H1918" s="58">
        <v>43668</v>
      </c>
      <c r="I1918" s="17">
        <f t="shared" si="126"/>
        <v>30</v>
      </c>
      <c r="J1918" s="45" t="s">
        <v>1584</v>
      </c>
      <c r="K1918" s="51">
        <v>24989065</v>
      </c>
      <c r="L1918" s="52">
        <v>1</v>
      </c>
      <c r="M1918" s="186">
        <v>34000</v>
      </c>
      <c r="N1918" s="48">
        <f t="shared" si="127"/>
        <v>34000</v>
      </c>
      <c r="O1918" s="45" t="s">
        <v>153</v>
      </c>
      <c r="P1918" s="45" t="s">
        <v>147</v>
      </c>
    </row>
    <row r="1919" spans="1:18">
      <c r="A1919" s="17">
        <v>9</v>
      </c>
      <c r="B1919" s="135">
        <v>50105</v>
      </c>
      <c r="C1919" s="17">
        <f t="shared" si="125"/>
        <v>5</v>
      </c>
      <c r="D1919" s="14" t="str">
        <f>+VLOOKUP(C1919,EstructuraCostos!$A$5:$B$146,2)</f>
        <v>Generales</v>
      </c>
      <c r="E1919" s="21">
        <f t="shared" si="128"/>
        <v>50105</v>
      </c>
      <c r="F1919" s="17" t="str">
        <f>+IF(C1919&gt;2,VLOOKUP(C1919,EstructuraCostos!$A$65:$B$170,2),VLOOKUP(E1919,EstructuraCostos!$A$5:$B$60,2))</f>
        <v>Generales</v>
      </c>
      <c r="G1919" s="17" t="str">
        <f>+VLOOKUP(B1919,EstructuraCostos!$B$5:$C$146,2)</f>
        <v>Mantenimiento Corrales y Puentes</v>
      </c>
      <c r="H1919" s="58">
        <v>43668</v>
      </c>
      <c r="I1919" s="17">
        <f t="shared" si="126"/>
        <v>30</v>
      </c>
      <c r="J1919" s="1" t="s">
        <v>1663</v>
      </c>
      <c r="K1919" s="51">
        <v>79132685</v>
      </c>
      <c r="L1919" s="52">
        <v>1</v>
      </c>
      <c r="M1919" s="186">
        <v>38000</v>
      </c>
      <c r="N1919" s="48">
        <f t="shared" si="127"/>
        <v>38000</v>
      </c>
      <c r="O1919" s="45" t="s">
        <v>1664</v>
      </c>
      <c r="P1919" s="45" t="s">
        <v>185</v>
      </c>
    </row>
    <row r="1920" spans="1:18">
      <c r="A1920" s="17">
        <v>10</v>
      </c>
      <c r="B1920" s="135">
        <v>10101</v>
      </c>
      <c r="C1920" s="17">
        <f t="shared" si="125"/>
        <v>1</v>
      </c>
      <c r="D1920" s="14" t="str">
        <f>+VLOOKUP(C1920,EstructuraCostos!$A$5:$B$146,2)</f>
        <v>Levante_y_Ceba</v>
      </c>
      <c r="E1920" s="21">
        <f t="shared" si="128"/>
        <v>10100</v>
      </c>
      <c r="F1920" s="17" t="str">
        <f>+IF(C1920&gt;2,VLOOKUP(C1920,EstructuraCostos!$A$65:$B$170,2),VLOOKUP(E1920,EstructuraCostos!$A$5:$B$60,2))</f>
        <v>Manejo_de_Suelos_y_ Praderas1</v>
      </c>
      <c r="G1920" s="17" t="str">
        <f>+VLOOKUP(B1920,EstructuraCostos!$B$5:$C$146,2)</f>
        <v>Fumigacion Matamalezas</v>
      </c>
      <c r="H1920" s="58">
        <v>43668</v>
      </c>
      <c r="I1920" s="17">
        <f t="shared" si="126"/>
        <v>30</v>
      </c>
      <c r="J1920" s="45" t="s">
        <v>1688</v>
      </c>
      <c r="K1920" s="51">
        <v>6281862</v>
      </c>
      <c r="L1920" s="52">
        <v>1</v>
      </c>
      <c r="M1920" s="186">
        <v>34000</v>
      </c>
      <c r="N1920" s="48">
        <f t="shared" si="127"/>
        <v>34000</v>
      </c>
      <c r="O1920" s="45" t="s">
        <v>1686</v>
      </c>
      <c r="P1920" s="45" t="s">
        <v>563</v>
      </c>
      <c r="Q1920" s="1" t="s">
        <v>1590</v>
      </c>
      <c r="R1920" s="137" t="s">
        <v>131</v>
      </c>
    </row>
    <row r="1921" spans="1:18">
      <c r="A1921" s="17">
        <v>11</v>
      </c>
      <c r="C1921" s="17">
        <f t="shared" si="125"/>
        <v>0</v>
      </c>
      <c r="D1921" s="14" t="e">
        <f>+VLOOKUP(C1921,EstructuraCostos!$A$5:$B$146,2)</f>
        <v>#N/A</v>
      </c>
      <c r="E1921" s="21">
        <f t="shared" si="128"/>
        <v>0</v>
      </c>
      <c r="F1921" s="17" t="e">
        <f>+IF(C1921&gt;2,VLOOKUP(C1921,EstructuraCostos!$A$65:$B$170,2),VLOOKUP(E1921,EstructuraCostos!$A$5:$B$60,2))</f>
        <v>#N/A</v>
      </c>
      <c r="G1921" s="17" t="e">
        <f>+VLOOKUP(B1921,EstructuraCostos!$B$5:$C$146,2)</f>
        <v>#N/A</v>
      </c>
      <c r="H1921" s="58">
        <v>43668</v>
      </c>
      <c r="I1921" s="17">
        <f t="shared" si="126"/>
        <v>30</v>
      </c>
      <c r="J1921" s="1" t="s">
        <v>1685</v>
      </c>
      <c r="K1921" s="85">
        <v>78036942</v>
      </c>
      <c r="L1921" s="52">
        <v>1</v>
      </c>
      <c r="M1921" s="186">
        <v>34000</v>
      </c>
      <c r="N1921" s="48">
        <f t="shared" si="127"/>
        <v>34000</v>
      </c>
    </row>
    <row r="1922" spans="1:18">
      <c r="A1922" s="17">
        <v>12</v>
      </c>
      <c r="C1922" s="17"/>
      <c r="F1922" s="17"/>
      <c r="G1922" s="17" t="e">
        <f>+VLOOKUP(B1922,EstructuraCostos!$B$5:$C$146,2)</f>
        <v>#N/A</v>
      </c>
      <c r="H1922" s="58">
        <v>43668</v>
      </c>
      <c r="I1922" s="17">
        <f t="shared" si="126"/>
        <v>30</v>
      </c>
      <c r="J1922" s="1" t="s">
        <v>287</v>
      </c>
      <c r="K1922" s="85"/>
      <c r="L1922" s="52">
        <v>200</v>
      </c>
      <c r="M1922" s="186">
        <v>900</v>
      </c>
      <c r="N1922" s="48">
        <f t="shared" si="127"/>
        <v>180000</v>
      </c>
      <c r="O1922" s="45" t="s">
        <v>1234</v>
      </c>
      <c r="P1922" s="45" t="s">
        <v>1474</v>
      </c>
    </row>
    <row r="1923" spans="1:18">
      <c r="A1923" s="17">
        <v>13</v>
      </c>
      <c r="C1923" s="17"/>
      <c r="F1923" s="17"/>
      <c r="G1923" s="17" t="e">
        <f>+VLOOKUP(B1923,EstructuraCostos!$B$5:$C$146,2)</f>
        <v>#N/A</v>
      </c>
      <c r="H1923" s="58">
        <v>43668</v>
      </c>
      <c r="I1923" s="17">
        <f>+WEEKNUM(H1923,2)</f>
        <v>30</v>
      </c>
      <c r="J1923" s="1" t="s">
        <v>287</v>
      </c>
      <c r="K1923" s="85"/>
      <c r="L1923" s="52">
        <v>450</v>
      </c>
      <c r="M1923" s="186">
        <v>600</v>
      </c>
      <c r="N1923" s="48">
        <f t="shared" si="127"/>
        <v>270000</v>
      </c>
      <c r="O1923" s="45" t="s">
        <v>1699</v>
      </c>
      <c r="P1923" s="45" t="s">
        <v>1474</v>
      </c>
    </row>
    <row r="1924" spans="1:18">
      <c r="A1924" s="17">
        <v>14</v>
      </c>
      <c r="C1924" s="17">
        <f t="shared" si="125"/>
        <v>0</v>
      </c>
      <c r="D1924" s="14" t="e">
        <f>+VLOOKUP(C1924,EstructuraCostos!$A$5:$B$146,2)</f>
        <v>#N/A</v>
      </c>
      <c r="E1924" s="21">
        <f t="shared" si="128"/>
        <v>0</v>
      </c>
      <c r="F1924" s="17" t="e">
        <f>+IF(C1924&gt;2,VLOOKUP(C1924,EstructuraCostos!$A$65:$B$170,2),VLOOKUP(E1924,EstructuraCostos!$A$5:$B$60,2))</f>
        <v>#N/A</v>
      </c>
      <c r="G1924" s="17" t="e">
        <f>+VLOOKUP(B1924,EstructuraCostos!$B$5:$C$146,2)</f>
        <v>#N/A</v>
      </c>
      <c r="H1924" s="58">
        <v>43668</v>
      </c>
      <c r="I1924" s="17">
        <f t="shared" si="126"/>
        <v>30</v>
      </c>
      <c r="J1924" s="45" t="s">
        <v>260</v>
      </c>
      <c r="M1924" s="186" t="s">
        <v>261</v>
      </c>
      <c r="N1924" s="48"/>
      <c r="O1924" s="45" t="s">
        <v>1686</v>
      </c>
      <c r="P1924" s="45" t="s">
        <v>563</v>
      </c>
      <c r="Q1924" s="1" t="s">
        <v>1590</v>
      </c>
      <c r="R1924" s="137" t="s">
        <v>131</v>
      </c>
    </row>
    <row r="1925" spans="1:18">
      <c r="A1925" s="17">
        <v>15</v>
      </c>
      <c r="B1925" s="135">
        <v>10101</v>
      </c>
      <c r="C1925" s="17">
        <f t="shared" si="125"/>
        <v>1</v>
      </c>
      <c r="D1925" s="14" t="str">
        <f>+VLOOKUP(C1925,EstructuraCostos!$A$5:$B$146,2)</f>
        <v>Levante_y_Ceba</v>
      </c>
      <c r="E1925" s="21">
        <f t="shared" si="128"/>
        <v>10100</v>
      </c>
      <c r="F1925" s="17" t="str">
        <f>+IF(C1925&gt;2,VLOOKUP(C1925,EstructuraCostos!$A$65:$B$170,2),VLOOKUP(E1925,EstructuraCostos!$A$5:$B$60,2))</f>
        <v>Manejo_de_Suelos_y_ Praderas1</v>
      </c>
      <c r="G1925" s="17" t="str">
        <f>+VLOOKUP(B1925,EstructuraCostos!$B$5:$C$146,2)</f>
        <v>Fumigacion Matamalezas</v>
      </c>
      <c r="H1925" s="58">
        <v>43669</v>
      </c>
      <c r="I1925" s="17">
        <f t="shared" si="126"/>
        <v>30</v>
      </c>
      <c r="J1925" s="84" t="s">
        <v>241</v>
      </c>
      <c r="K1925" s="143">
        <v>4736932</v>
      </c>
      <c r="L1925" s="52">
        <v>1</v>
      </c>
      <c r="M1925" s="46">
        <v>34000</v>
      </c>
      <c r="N1925" s="48">
        <f t="shared" si="127"/>
        <v>34000</v>
      </c>
      <c r="O1925" s="45" t="s">
        <v>1686</v>
      </c>
      <c r="P1925" s="45" t="s">
        <v>563</v>
      </c>
      <c r="Q1925" s="1" t="s">
        <v>1590</v>
      </c>
      <c r="R1925" s="137" t="s">
        <v>131</v>
      </c>
    </row>
    <row r="1926" spans="1:18">
      <c r="A1926" s="17">
        <v>16</v>
      </c>
      <c r="B1926" s="135">
        <v>10104</v>
      </c>
      <c r="C1926" s="17">
        <f t="shared" si="125"/>
        <v>1</v>
      </c>
      <c r="D1926" s="14" t="str">
        <f>+VLOOKUP(C1926,EstructuraCostos!$A$5:$B$146,2)</f>
        <v>Levante_y_Ceba</v>
      </c>
      <c r="E1926" s="21">
        <f t="shared" si="128"/>
        <v>10100</v>
      </c>
      <c r="F1926" s="17" t="str">
        <f>+IF(C1926&gt;2,VLOOKUP(C1926,EstructuraCostos!$A$65:$B$170,2),VLOOKUP(E1926,EstructuraCostos!$A$5:$B$60,2))</f>
        <v>Manejo_de_Suelos_y_ Praderas1</v>
      </c>
      <c r="G1926" s="17" t="str">
        <f>+VLOOKUP(B1926,EstructuraCostos!$B$5:$C$146,2)</f>
        <v>Fumigacion Herbicida</v>
      </c>
      <c r="H1926" s="58">
        <v>43669</v>
      </c>
      <c r="I1926" s="17">
        <f t="shared" si="126"/>
        <v>30</v>
      </c>
      <c r="J1926" s="84" t="s">
        <v>242</v>
      </c>
      <c r="K1926" s="83">
        <v>4335739</v>
      </c>
      <c r="L1926" s="52">
        <v>1</v>
      </c>
      <c r="M1926" s="46">
        <v>34000</v>
      </c>
      <c r="N1926" s="48">
        <f t="shared" si="127"/>
        <v>34000</v>
      </c>
      <c r="O1926" s="45" t="s">
        <v>1684</v>
      </c>
      <c r="P1926" s="45" t="s">
        <v>1054</v>
      </c>
      <c r="Q1926" s="1" t="s">
        <v>132</v>
      </c>
      <c r="R1926" s="137" t="s">
        <v>1530</v>
      </c>
    </row>
    <row r="1927" spans="1:18">
      <c r="A1927" s="17">
        <v>17</v>
      </c>
      <c r="B1927" s="135">
        <v>50105</v>
      </c>
      <c r="C1927" s="17">
        <f t="shared" si="125"/>
        <v>5</v>
      </c>
      <c r="D1927" s="14" t="str">
        <f>+VLOOKUP(C1927,EstructuraCostos!$A$5:$B$146,2)</f>
        <v>Generales</v>
      </c>
      <c r="E1927" s="21">
        <f t="shared" si="128"/>
        <v>50105</v>
      </c>
      <c r="F1927" s="17" t="str">
        <f>+IF(C1927&gt;2,VLOOKUP(C1927,EstructuraCostos!$A$65:$B$170,2),VLOOKUP(E1927,EstructuraCostos!$A$5:$B$60,2))</f>
        <v>Generales</v>
      </c>
      <c r="G1927" s="17" t="str">
        <f>+VLOOKUP(B1927,EstructuraCostos!$B$5:$C$146,2)</f>
        <v>Mantenimiento Corrales y Puentes</v>
      </c>
      <c r="H1927" s="58">
        <v>43669</v>
      </c>
      <c r="I1927" s="17">
        <f t="shared" si="126"/>
        <v>30</v>
      </c>
      <c r="J1927" s="45" t="s">
        <v>245</v>
      </c>
      <c r="K1927" s="51">
        <v>1023702269</v>
      </c>
      <c r="L1927" s="52">
        <v>1</v>
      </c>
      <c r="M1927" s="46">
        <v>38000</v>
      </c>
      <c r="N1927" s="48">
        <f t="shared" si="127"/>
        <v>38000</v>
      </c>
      <c r="O1927" s="45" t="s">
        <v>1664</v>
      </c>
      <c r="P1927" s="45" t="s">
        <v>185</v>
      </c>
    </row>
    <row r="1928" spans="1:18">
      <c r="A1928" s="17">
        <v>18</v>
      </c>
      <c r="B1928" s="135">
        <v>10501</v>
      </c>
      <c r="C1928" s="17">
        <f t="shared" si="125"/>
        <v>1</v>
      </c>
      <c r="D1928" s="14" t="str">
        <f>+VLOOKUP(C1928,EstructuraCostos!$A$5:$B$146,2)</f>
        <v>Levante_y_Ceba</v>
      </c>
      <c r="E1928" s="21">
        <f t="shared" si="128"/>
        <v>10500</v>
      </c>
      <c r="F1928" s="17" t="str">
        <f>+IF(C1928&gt;2,VLOOKUP(C1928,EstructuraCostos!$A$65:$B$170,2),VLOOKUP(E1928,EstructuraCostos!$A$5:$B$60,2))</f>
        <v>Movimiento_de_Ganado1</v>
      </c>
      <c r="G1928" s="17" t="str">
        <f>+VLOOKUP(B1928,EstructuraCostos!$B$5:$C$146,2)</f>
        <v>Manejo de Ganados</v>
      </c>
      <c r="H1928" s="58">
        <v>43669</v>
      </c>
      <c r="I1928" s="17">
        <f t="shared" si="126"/>
        <v>30</v>
      </c>
      <c r="J1928" s="45" t="s">
        <v>417</v>
      </c>
      <c r="K1928" s="143">
        <v>1097720182</v>
      </c>
      <c r="L1928" s="52">
        <v>1</v>
      </c>
      <c r="M1928" s="46">
        <v>38000</v>
      </c>
      <c r="N1928" s="48">
        <f t="shared" si="127"/>
        <v>38000</v>
      </c>
      <c r="O1928" s="45" t="s">
        <v>125</v>
      </c>
      <c r="P1928" s="45" t="s">
        <v>128</v>
      </c>
    </row>
    <row r="1929" spans="1:18">
      <c r="A1929" s="17">
        <v>19</v>
      </c>
      <c r="B1929" s="135">
        <v>50105</v>
      </c>
      <c r="C1929" s="17">
        <f t="shared" si="125"/>
        <v>5</v>
      </c>
      <c r="D1929" s="14" t="str">
        <f>+VLOOKUP(C1929,EstructuraCostos!$A$5:$B$146,2)</f>
        <v>Generales</v>
      </c>
      <c r="E1929" s="21">
        <f t="shared" si="128"/>
        <v>50105</v>
      </c>
      <c r="F1929" s="17" t="str">
        <f>+IF(C1929&gt;2,VLOOKUP(C1929,EstructuraCostos!$A$65:$B$170,2),VLOOKUP(E1929,EstructuraCostos!$A$5:$B$60,2))</f>
        <v>Generales</v>
      </c>
      <c r="G1929" s="17" t="str">
        <f>+VLOOKUP(B1929,EstructuraCostos!$B$5:$C$146,2)</f>
        <v>Mantenimiento Corrales y Puentes</v>
      </c>
      <c r="H1929" s="58">
        <v>43669</v>
      </c>
      <c r="I1929" s="17">
        <f t="shared" si="126"/>
        <v>30</v>
      </c>
      <c r="J1929" s="45" t="s">
        <v>791</v>
      </c>
      <c r="K1929" s="143">
        <v>78730185</v>
      </c>
      <c r="L1929" s="52">
        <v>1</v>
      </c>
      <c r="M1929" s="46">
        <v>34000</v>
      </c>
      <c r="N1929" s="48">
        <f t="shared" si="127"/>
        <v>34000</v>
      </c>
      <c r="O1929" s="45" t="s">
        <v>1664</v>
      </c>
      <c r="P1929" s="45" t="s">
        <v>185</v>
      </c>
    </row>
    <row r="1930" spans="1:18">
      <c r="A1930" s="17">
        <v>20</v>
      </c>
      <c r="B1930" s="135">
        <v>10501</v>
      </c>
      <c r="C1930" s="17">
        <f t="shared" si="125"/>
        <v>1</v>
      </c>
      <c r="D1930" s="14" t="str">
        <f>+VLOOKUP(C1930,EstructuraCostos!$A$5:$B$146,2)</f>
        <v>Levante_y_Ceba</v>
      </c>
      <c r="E1930" s="21">
        <f t="shared" si="128"/>
        <v>10500</v>
      </c>
      <c r="F1930" s="17" t="str">
        <f>+IF(C1930&gt;2,VLOOKUP(C1930,EstructuraCostos!$A$65:$B$170,2),VLOOKUP(E1930,EstructuraCostos!$A$5:$B$60,2))</f>
        <v>Movimiento_de_Ganado1</v>
      </c>
      <c r="G1930" s="17" t="str">
        <f>+VLOOKUP(B1930,EstructuraCostos!$B$5:$C$146,2)</f>
        <v>Manejo de Ganados</v>
      </c>
      <c r="H1930" s="58">
        <v>43669</v>
      </c>
      <c r="I1930" s="17">
        <f t="shared" si="126"/>
        <v>30</v>
      </c>
      <c r="J1930" s="1" t="s">
        <v>1469</v>
      </c>
      <c r="K1930" s="85">
        <v>1054990950</v>
      </c>
      <c r="L1930" s="52">
        <v>1</v>
      </c>
      <c r="M1930" s="186">
        <v>36000</v>
      </c>
      <c r="N1930" s="48">
        <f t="shared" si="127"/>
        <v>36000</v>
      </c>
      <c r="O1930" s="45" t="s">
        <v>126</v>
      </c>
      <c r="P1930" s="45" t="s">
        <v>128</v>
      </c>
    </row>
    <row r="1931" spans="1:18">
      <c r="A1931" s="17">
        <v>21</v>
      </c>
      <c r="B1931" s="135">
        <v>10105</v>
      </c>
      <c r="C1931" s="17">
        <f t="shared" si="125"/>
        <v>1</v>
      </c>
      <c r="D1931" s="14" t="str">
        <f>+VLOOKUP(C1931,EstructuraCostos!$A$5:$B$146,2)</f>
        <v>Levante_y_Ceba</v>
      </c>
      <c r="E1931" s="21">
        <f t="shared" si="128"/>
        <v>10110</v>
      </c>
      <c r="F1931" s="17" t="str">
        <f>+IF(C1931&gt;2,VLOOKUP(C1931,EstructuraCostos!$A$65:$B$170,2),VLOOKUP(E1931,EstructuraCostos!$A$5:$B$60,2))</f>
        <v>Manejo_de_Suelos_y_ Praderas1</v>
      </c>
      <c r="G1931" s="17" t="str">
        <f>+VLOOKUP(B1931,EstructuraCostos!$B$5:$C$146,2)</f>
        <v>Guadañada</v>
      </c>
      <c r="H1931" s="58">
        <v>43669</v>
      </c>
      <c r="I1931" s="17">
        <f t="shared" si="126"/>
        <v>30</v>
      </c>
      <c r="J1931" s="1" t="s">
        <v>1550</v>
      </c>
      <c r="K1931" s="85">
        <v>16553909</v>
      </c>
      <c r="L1931" s="52">
        <v>1</v>
      </c>
      <c r="M1931" s="186">
        <v>34000</v>
      </c>
      <c r="N1931" s="48">
        <f t="shared" si="127"/>
        <v>34000</v>
      </c>
      <c r="O1931" s="45" t="s">
        <v>133</v>
      </c>
      <c r="P1931" s="45" t="s">
        <v>1591</v>
      </c>
    </row>
    <row r="1932" spans="1:18">
      <c r="A1932" s="17">
        <v>22</v>
      </c>
      <c r="B1932" s="135">
        <v>90101</v>
      </c>
      <c r="C1932" s="17">
        <f t="shared" si="125"/>
        <v>9</v>
      </c>
      <c r="D1932" s="14" t="str">
        <f>+VLOOKUP(C1932,EstructuraCostos!$A$5:$B$146,2)</f>
        <v>Hacienda</v>
      </c>
      <c r="E1932" s="21">
        <f t="shared" si="128"/>
        <v>90101</v>
      </c>
      <c r="F1932" s="17" t="str">
        <f>+IF(C1932&gt;2,VLOOKUP(C1932,EstructuraCostos!$A$65:$B$170,2),VLOOKUP(E1932,EstructuraCostos!$A$5:$B$60,2))</f>
        <v>Hacienda</v>
      </c>
      <c r="G1932" s="17" t="str">
        <f>+VLOOKUP(B1932,EstructuraCostos!$B$5:$C$146,2)</f>
        <v>Salarios</v>
      </c>
      <c r="H1932" s="58">
        <v>43669</v>
      </c>
      <c r="I1932" s="17">
        <f t="shared" si="126"/>
        <v>30</v>
      </c>
      <c r="J1932" s="45" t="s">
        <v>1584</v>
      </c>
      <c r="K1932" s="51">
        <v>24989065</v>
      </c>
      <c r="L1932" s="52">
        <v>1</v>
      </c>
      <c r="M1932" s="186">
        <v>34000</v>
      </c>
      <c r="N1932" s="48">
        <f t="shared" si="127"/>
        <v>34000</v>
      </c>
      <c r="O1932" s="45" t="s">
        <v>153</v>
      </c>
      <c r="P1932" s="45" t="s">
        <v>147</v>
      </c>
    </row>
    <row r="1933" spans="1:18">
      <c r="A1933" s="17">
        <v>23</v>
      </c>
      <c r="B1933" s="135">
        <v>50105</v>
      </c>
      <c r="C1933" s="17">
        <f t="shared" si="125"/>
        <v>5</v>
      </c>
      <c r="D1933" s="14" t="str">
        <f>+VLOOKUP(C1933,EstructuraCostos!$A$5:$B$146,2)</f>
        <v>Generales</v>
      </c>
      <c r="E1933" s="21">
        <f t="shared" si="128"/>
        <v>50105</v>
      </c>
      <c r="F1933" s="17" t="str">
        <f>+IF(C1933&gt;2,VLOOKUP(C1933,EstructuraCostos!$A$65:$B$170,2),VLOOKUP(E1933,EstructuraCostos!$A$5:$B$60,2))</f>
        <v>Generales</v>
      </c>
      <c r="G1933" s="17" t="str">
        <f>+VLOOKUP(B1933,EstructuraCostos!$B$5:$C$146,2)</f>
        <v>Mantenimiento Corrales y Puentes</v>
      </c>
      <c r="H1933" s="58">
        <v>43669</v>
      </c>
      <c r="I1933" s="17">
        <f t="shared" si="126"/>
        <v>30</v>
      </c>
      <c r="J1933" s="1" t="s">
        <v>1663</v>
      </c>
      <c r="K1933" s="51">
        <v>79132685</v>
      </c>
      <c r="L1933" s="52">
        <v>1</v>
      </c>
      <c r="M1933" s="186">
        <v>38000</v>
      </c>
      <c r="N1933" s="48">
        <f t="shared" si="127"/>
        <v>38000</v>
      </c>
      <c r="O1933" s="45" t="s">
        <v>1664</v>
      </c>
      <c r="P1933" s="45" t="s">
        <v>185</v>
      </c>
    </row>
    <row r="1934" spans="1:18">
      <c r="A1934" s="17">
        <v>24</v>
      </c>
      <c r="B1934" s="135">
        <v>10101</v>
      </c>
      <c r="C1934" s="17">
        <f t="shared" si="125"/>
        <v>1</v>
      </c>
      <c r="D1934" s="14" t="str">
        <f>+VLOOKUP(C1934,EstructuraCostos!$A$5:$B$146,2)</f>
        <v>Levante_y_Ceba</v>
      </c>
      <c r="E1934" s="21">
        <f t="shared" si="128"/>
        <v>10100</v>
      </c>
      <c r="F1934" s="17" t="str">
        <f>+IF(C1934&gt;2,VLOOKUP(C1934,EstructuraCostos!$A$65:$B$170,2),VLOOKUP(E1934,EstructuraCostos!$A$5:$B$60,2))</f>
        <v>Manejo_de_Suelos_y_ Praderas1</v>
      </c>
      <c r="G1934" s="17" t="str">
        <f>+VLOOKUP(B1934,EstructuraCostos!$B$5:$C$146,2)</f>
        <v>Fumigacion Matamalezas</v>
      </c>
      <c r="H1934" s="58">
        <v>43669</v>
      </c>
      <c r="I1934" s="17">
        <f t="shared" si="126"/>
        <v>30</v>
      </c>
      <c r="J1934" s="45" t="s">
        <v>1688</v>
      </c>
      <c r="K1934" s="51">
        <v>6281862</v>
      </c>
      <c r="L1934" s="52">
        <v>1</v>
      </c>
      <c r="M1934" s="186">
        <v>34000</v>
      </c>
      <c r="N1934" s="48">
        <f t="shared" si="127"/>
        <v>34000</v>
      </c>
      <c r="O1934" s="45" t="s">
        <v>1840</v>
      </c>
      <c r="P1934" s="45" t="s">
        <v>563</v>
      </c>
      <c r="Q1934" s="1" t="s">
        <v>1590</v>
      </c>
      <c r="R1934" s="137" t="s">
        <v>131</v>
      </c>
    </row>
    <row r="1935" spans="1:18">
      <c r="A1935" s="17">
        <v>25</v>
      </c>
      <c r="B1935" s="135">
        <v>10104</v>
      </c>
      <c r="C1935" s="17">
        <f t="shared" ref="C1935:C2004" si="129">ROUND(B1935/10000,0)</f>
        <v>1</v>
      </c>
      <c r="D1935" s="14" t="str">
        <f>+VLOOKUP(C1935,EstructuraCostos!$A$5:$B$146,2)</f>
        <v>Levante_y_Ceba</v>
      </c>
      <c r="E1935" s="21">
        <f t="shared" si="128"/>
        <v>10100</v>
      </c>
      <c r="F1935" s="17" t="str">
        <f>+IF(C1935&gt;2,VLOOKUP(C1935,EstructuraCostos!$A$65:$B$170,2),VLOOKUP(E1935,EstructuraCostos!$A$5:$B$60,2))</f>
        <v>Manejo_de_Suelos_y_ Praderas1</v>
      </c>
      <c r="G1935" s="17" t="str">
        <f>+VLOOKUP(B1935,EstructuraCostos!$B$5:$C$146,2)</f>
        <v>Fumigacion Herbicida</v>
      </c>
      <c r="H1935" s="58">
        <v>43669</v>
      </c>
      <c r="I1935" s="17">
        <f t="shared" ref="I1935:I2004" si="130">+WEEKNUM(H1935,2)</f>
        <v>30</v>
      </c>
      <c r="J1935" s="1" t="s">
        <v>1685</v>
      </c>
      <c r="K1935" s="85">
        <v>78036942</v>
      </c>
      <c r="L1935" s="52">
        <v>1</v>
      </c>
      <c r="M1935" s="186">
        <v>34000</v>
      </c>
      <c r="N1935" s="48">
        <f t="shared" ref="N1935:N2004" si="131">+L1935*M1935</f>
        <v>34000</v>
      </c>
      <c r="O1935" s="45" t="s">
        <v>1684</v>
      </c>
      <c r="P1935" s="45" t="s">
        <v>1179</v>
      </c>
      <c r="Q1935" s="1" t="s">
        <v>132</v>
      </c>
      <c r="R1935" s="137" t="s">
        <v>1530</v>
      </c>
    </row>
    <row r="1936" spans="1:18">
      <c r="A1936" s="17">
        <v>26</v>
      </c>
      <c r="C1936" s="17"/>
      <c r="F1936" s="17"/>
      <c r="G1936" s="17" t="e">
        <f>+VLOOKUP(B1936,EstructuraCostos!$B$5:$C$146,2)</f>
        <v>#N/A</v>
      </c>
      <c r="H1936" s="58">
        <v>43669</v>
      </c>
      <c r="I1936" s="17">
        <f>+WEEKNUM(H1936,2)</f>
        <v>30</v>
      </c>
      <c r="J1936" s="1" t="s">
        <v>289</v>
      </c>
      <c r="K1936" s="85"/>
      <c r="L1936" s="52">
        <v>12</v>
      </c>
      <c r="M1936" s="186" t="s">
        <v>124</v>
      </c>
      <c r="N1936" s="48"/>
      <c r="P1936" s="45" t="s">
        <v>436</v>
      </c>
    </row>
    <row r="1937" spans="1:18">
      <c r="A1937" s="17">
        <v>27</v>
      </c>
      <c r="C1937" s="17">
        <f t="shared" si="129"/>
        <v>0</v>
      </c>
      <c r="D1937" s="14" t="e">
        <f>+VLOOKUP(C1937,EstructuraCostos!$A$5:$B$146,2)</f>
        <v>#N/A</v>
      </c>
      <c r="E1937" s="21">
        <f t="shared" si="128"/>
        <v>0</v>
      </c>
      <c r="F1937" s="17" t="e">
        <f>+IF(C1937&gt;2,VLOOKUP(C1937,EstructuraCostos!$A$65:$B$170,2),VLOOKUP(E1937,EstructuraCostos!$A$5:$B$60,2))</f>
        <v>#N/A</v>
      </c>
      <c r="G1937" s="17" t="e">
        <f>+VLOOKUP(B1937,EstructuraCostos!$B$5:$C$146,2)</f>
        <v>#N/A</v>
      </c>
      <c r="H1937" s="58">
        <v>43669</v>
      </c>
      <c r="I1937" s="17">
        <f t="shared" si="130"/>
        <v>30</v>
      </c>
      <c r="J1937" s="45" t="s">
        <v>260</v>
      </c>
      <c r="M1937" s="186" t="s">
        <v>261</v>
      </c>
      <c r="N1937" s="48"/>
      <c r="O1937" s="45" t="s">
        <v>1686</v>
      </c>
      <c r="P1937" s="45" t="s">
        <v>563</v>
      </c>
      <c r="Q1937" s="1" t="s">
        <v>1590</v>
      </c>
      <c r="R1937" s="137" t="s">
        <v>131</v>
      </c>
    </row>
    <row r="1938" spans="1:18">
      <c r="A1938" s="17">
        <v>28</v>
      </c>
      <c r="C1938" s="17">
        <f t="shared" si="129"/>
        <v>0</v>
      </c>
      <c r="D1938" s="14" t="e">
        <f>+VLOOKUP(C1938,EstructuraCostos!$A$5:$B$146,2)</f>
        <v>#N/A</v>
      </c>
      <c r="E1938" s="21">
        <f t="shared" si="128"/>
        <v>0</v>
      </c>
      <c r="F1938" s="17" t="e">
        <f>+IF(C1938&gt;2,VLOOKUP(C1938,EstructuraCostos!$A$65:$B$170,2),VLOOKUP(E1938,EstructuraCostos!$A$5:$B$60,2))</f>
        <v>#N/A</v>
      </c>
      <c r="G1938" s="17" t="e">
        <f>+VLOOKUP(B1938,EstructuraCostos!$B$5:$C$146,2)</f>
        <v>#N/A</v>
      </c>
      <c r="H1938" s="58">
        <v>43669</v>
      </c>
      <c r="I1938" s="17">
        <f t="shared" si="130"/>
        <v>30</v>
      </c>
      <c r="J1938" s="45" t="s">
        <v>260</v>
      </c>
      <c r="M1938" s="186" t="s">
        <v>261</v>
      </c>
      <c r="N1938" s="48"/>
      <c r="O1938" s="45" t="s">
        <v>1684</v>
      </c>
      <c r="P1938" s="45" t="s">
        <v>1054</v>
      </c>
      <c r="Q1938" s="1" t="s">
        <v>132</v>
      </c>
      <c r="R1938" s="137" t="s">
        <v>1530</v>
      </c>
    </row>
    <row r="1939" spans="1:18">
      <c r="A1939" s="17">
        <v>29</v>
      </c>
      <c r="B1939" s="135">
        <v>10101</v>
      </c>
      <c r="C1939" s="17">
        <f t="shared" si="129"/>
        <v>1</v>
      </c>
      <c r="D1939" s="14" t="str">
        <f>+VLOOKUP(C1939,EstructuraCostos!$A$5:$B$146,2)</f>
        <v>Levante_y_Ceba</v>
      </c>
      <c r="E1939" s="21">
        <f t="shared" ref="E1939:E2006" si="132">IF(C1939&gt;2,ROUND(B1939/1,0),ROUND(B1939/10,0)*10)</f>
        <v>10100</v>
      </c>
      <c r="F1939" s="17" t="str">
        <f>+IF(C1939&gt;2,VLOOKUP(C1939,EstructuraCostos!$A$65:$B$170,2),VLOOKUP(E1939,EstructuraCostos!$A$5:$B$60,2))</f>
        <v>Manejo_de_Suelos_y_ Praderas1</v>
      </c>
      <c r="G1939" s="17" t="str">
        <f>+VLOOKUP(B1939,EstructuraCostos!$B$5:$C$146,2)</f>
        <v>Fumigacion Matamalezas</v>
      </c>
      <c r="H1939" s="58">
        <v>43670</v>
      </c>
      <c r="I1939" s="17">
        <f t="shared" si="130"/>
        <v>30</v>
      </c>
      <c r="J1939" s="84" t="s">
        <v>241</v>
      </c>
      <c r="K1939" s="143">
        <v>4736932</v>
      </c>
      <c r="L1939" s="52">
        <v>1</v>
      </c>
      <c r="M1939" s="46">
        <v>34000</v>
      </c>
      <c r="N1939" s="48">
        <f t="shared" si="131"/>
        <v>34000</v>
      </c>
      <c r="O1939" s="45" t="s">
        <v>1686</v>
      </c>
      <c r="P1939" s="45" t="s">
        <v>563</v>
      </c>
      <c r="Q1939" s="1" t="s">
        <v>1590</v>
      </c>
      <c r="R1939" s="137" t="s">
        <v>131</v>
      </c>
    </row>
    <row r="1940" spans="1:18">
      <c r="A1940" s="17">
        <v>30</v>
      </c>
      <c r="B1940" s="135">
        <v>10104</v>
      </c>
      <c r="C1940" s="17">
        <f t="shared" si="129"/>
        <v>1</v>
      </c>
      <c r="D1940" s="14" t="str">
        <f>+VLOOKUP(C1940,EstructuraCostos!$A$5:$B$146,2)</f>
        <v>Levante_y_Ceba</v>
      </c>
      <c r="E1940" s="21">
        <f t="shared" si="132"/>
        <v>10100</v>
      </c>
      <c r="F1940" s="17" t="str">
        <f>+IF(C1940&gt;2,VLOOKUP(C1940,EstructuraCostos!$A$65:$B$170,2),VLOOKUP(E1940,EstructuraCostos!$A$5:$B$60,2))</f>
        <v>Manejo_de_Suelos_y_ Praderas1</v>
      </c>
      <c r="G1940" s="17" t="str">
        <f>+VLOOKUP(B1940,EstructuraCostos!$B$5:$C$146,2)</f>
        <v>Fumigacion Herbicida</v>
      </c>
      <c r="H1940" s="58">
        <v>43670</v>
      </c>
      <c r="I1940" s="17">
        <f t="shared" si="130"/>
        <v>30</v>
      </c>
      <c r="J1940" s="84" t="s">
        <v>242</v>
      </c>
      <c r="K1940" s="83">
        <v>4335739</v>
      </c>
      <c r="L1940" s="52">
        <v>1</v>
      </c>
      <c r="M1940" s="46">
        <v>34000</v>
      </c>
      <c r="N1940" s="48">
        <f t="shared" si="131"/>
        <v>34000</v>
      </c>
      <c r="O1940" s="45" t="s">
        <v>1684</v>
      </c>
      <c r="P1940" s="45" t="s">
        <v>1054</v>
      </c>
      <c r="Q1940" s="1" t="s">
        <v>132</v>
      </c>
      <c r="R1940" s="137" t="s">
        <v>1530</v>
      </c>
    </row>
    <row r="1941" spans="1:18">
      <c r="A1941" s="17">
        <v>31</v>
      </c>
      <c r="B1941" s="135">
        <v>50105</v>
      </c>
      <c r="C1941" s="17">
        <f t="shared" si="129"/>
        <v>5</v>
      </c>
      <c r="D1941" s="14" t="str">
        <f>+VLOOKUP(C1941,EstructuraCostos!$A$5:$B$146,2)</f>
        <v>Generales</v>
      </c>
      <c r="E1941" s="21">
        <f t="shared" si="132"/>
        <v>50105</v>
      </c>
      <c r="F1941" s="17" t="str">
        <f>+IF(C1941&gt;2,VLOOKUP(C1941,EstructuraCostos!$A$65:$B$170,2),VLOOKUP(E1941,EstructuraCostos!$A$5:$B$60,2))</f>
        <v>Generales</v>
      </c>
      <c r="G1941" s="17" t="str">
        <f>+VLOOKUP(B1941,EstructuraCostos!$B$5:$C$146,2)</f>
        <v>Mantenimiento Corrales y Puentes</v>
      </c>
      <c r="H1941" s="58">
        <v>43670</v>
      </c>
      <c r="I1941" s="17">
        <f t="shared" si="130"/>
        <v>30</v>
      </c>
      <c r="J1941" s="45" t="s">
        <v>245</v>
      </c>
      <c r="K1941" s="51">
        <v>1023702269</v>
      </c>
      <c r="L1941" s="52">
        <v>1</v>
      </c>
      <c r="M1941" s="46">
        <v>38000</v>
      </c>
      <c r="N1941" s="48">
        <f t="shared" si="131"/>
        <v>38000</v>
      </c>
      <c r="O1941" s="45" t="s">
        <v>1664</v>
      </c>
      <c r="P1941" s="45" t="s">
        <v>185</v>
      </c>
    </row>
    <row r="1942" spans="1:18">
      <c r="A1942" s="17">
        <v>32</v>
      </c>
      <c r="B1942" s="135">
        <v>10501</v>
      </c>
      <c r="C1942" s="17">
        <f t="shared" si="129"/>
        <v>1</v>
      </c>
      <c r="D1942" s="14" t="str">
        <f>+VLOOKUP(C1942,EstructuraCostos!$A$5:$B$146,2)</f>
        <v>Levante_y_Ceba</v>
      </c>
      <c r="E1942" s="21">
        <f t="shared" si="132"/>
        <v>10500</v>
      </c>
      <c r="F1942" s="17" t="str">
        <f>+IF(C1942&gt;2,VLOOKUP(C1942,EstructuraCostos!$A$65:$B$170,2),VLOOKUP(E1942,EstructuraCostos!$A$5:$B$60,2))</f>
        <v>Movimiento_de_Ganado1</v>
      </c>
      <c r="G1942" s="17" t="str">
        <f>+VLOOKUP(B1942,EstructuraCostos!$B$5:$C$146,2)</f>
        <v>Manejo de Ganados</v>
      </c>
      <c r="H1942" s="58">
        <v>43670</v>
      </c>
      <c r="I1942" s="17">
        <f t="shared" si="130"/>
        <v>30</v>
      </c>
      <c r="J1942" s="45" t="s">
        <v>417</v>
      </c>
      <c r="K1942" s="143">
        <v>1097720182</v>
      </c>
      <c r="L1942" s="52">
        <v>1</v>
      </c>
      <c r="M1942" s="46">
        <v>38000</v>
      </c>
      <c r="N1942" s="48">
        <f t="shared" si="131"/>
        <v>38000</v>
      </c>
      <c r="O1942" s="45" t="s">
        <v>125</v>
      </c>
      <c r="P1942" s="45" t="s">
        <v>128</v>
      </c>
    </row>
    <row r="1943" spans="1:18">
      <c r="A1943" s="17">
        <v>33</v>
      </c>
      <c r="B1943" s="135">
        <v>50105</v>
      </c>
      <c r="C1943" s="17">
        <f t="shared" si="129"/>
        <v>5</v>
      </c>
      <c r="D1943" s="14" t="str">
        <f>+VLOOKUP(C1943,EstructuraCostos!$A$5:$B$146,2)</f>
        <v>Generales</v>
      </c>
      <c r="E1943" s="21">
        <f t="shared" si="132"/>
        <v>50105</v>
      </c>
      <c r="F1943" s="17" t="str">
        <f>+IF(C1943&gt;2,VLOOKUP(C1943,EstructuraCostos!$A$65:$B$170,2),VLOOKUP(E1943,EstructuraCostos!$A$5:$B$60,2))</f>
        <v>Generales</v>
      </c>
      <c r="G1943" s="17" t="str">
        <f>+VLOOKUP(B1943,EstructuraCostos!$B$5:$C$146,2)</f>
        <v>Mantenimiento Corrales y Puentes</v>
      </c>
      <c r="H1943" s="58">
        <v>43670</v>
      </c>
      <c r="I1943" s="17">
        <f t="shared" si="130"/>
        <v>30</v>
      </c>
      <c r="J1943" s="45" t="s">
        <v>791</v>
      </c>
      <c r="K1943" s="143">
        <v>78730185</v>
      </c>
      <c r="L1943" s="52">
        <v>1</v>
      </c>
      <c r="M1943" s="46">
        <v>34000</v>
      </c>
      <c r="N1943" s="48">
        <f t="shared" si="131"/>
        <v>34000</v>
      </c>
      <c r="O1943" s="45" t="s">
        <v>1664</v>
      </c>
      <c r="P1943" s="45" t="s">
        <v>185</v>
      </c>
    </row>
    <row r="1944" spans="1:18">
      <c r="A1944" s="17">
        <v>34</v>
      </c>
      <c r="B1944" s="135">
        <v>10501</v>
      </c>
      <c r="C1944" s="17">
        <f t="shared" si="129"/>
        <v>1</v>
      </c>
      <c r="D1944" s="14" t="str">
        <f>+VLOOKUP(C1944,EstructuraCostos!$A$5:$B$146,2)</f>
        <v>Levante_y_Ceba</v>
      </c>
      <c r="E1944" s="21">
        <f t="shared" si="132"/>
        <v>10500</v>
      </c>
      <c r="F1944" s="17" t="str">
        <f>+IF(C1944&gt;2,VLOOKUP(C1944,EstructuraCostos!$A$65:$B$170,2),VLOOKUP(E1944,EstructuraCostos!$A$5:$B$60,2))</f>
        <v>Movimiento_de_Ganado1</v>
      </c>
      <c r="G1944" s="17" t="str">
        <f>+VLOOKUP(B1944,EstructuraCostos!$B$5:$C$146,2)</f>
        <v>Manejo de Ganados</v>
      </c>
      <c r="H1944" s="58">
        <v>43670</v>
      </c>
      <c r="I1944" s="17">
        <f t="shared" si="130"/>
        <v>30</v>
      </c>
      <c r="J1944" s="1" t="s">
        <v>1469</v>
      </c>
      <c r="K1944" s="85">
        <v>1054990950</v>
      </c>
      <c r="L1944" s="52">
        <v>1</v>
      </c>
      <c r="M1944" s="186">
        <v>36000</v>
      </c>
      <c r="N1944" s="48">
        <f t="shared" si="131"/>
        <v>36000</v>
      </c>
      <c r="O1944" s="45" t="s">
        <v>126</v>
      </c>
      <c r="P1944" s="45" t="s">
        <v>137</v>
      </c>
    </row>
    <row r="1945" spans="1:18">
      <c r="A1945" s="17">
        <v>35</v>
      </c>
      <c r="B1945" s="135">
        <v>10105</v>
      </c>
      <c r="C1945" s="17">
        <f t="shared" si="129"/>
        <v>1</v>
      </c>
      <c r="D1945" s="14" t="str">
        <f>+VLOOKUP(C1945,EstructuraCostos!$A$5:$B$146,2)</f>
        <v>Levante_y_Ceba</v>
      </c>
      <c r="E1945" s="21">
        <f t="shared" si="132"/>
        <v>10110</v>
      </c>
      <c r="F1945" s="17" t="str">
        <f>+IF(C1945&gt;2,VLOOKUP(C1945,EstructuraCostos!$A$65:$B$170,2),VLOOKUP(E1945,EstructuraCostos!$A$5:$B$60,2))</f>
        <v>Manejo_de_Suelos_y_ Praderas1</v>
      </c>
      <c r="G1945" s="17" t="str">
        <f>+VLOOKUP(B1945,EstructuraCostos!$B$5:$C$146,2)</f>
        <v>Guadañada</v>
      </c>
      <c r="H1945" s="58">
        <v>43670</v>
      </c>
      <c r="I1945" s="17">
        <f t="shared" si="130"/>
        <v>30</v>
      </c>
      <c r="J1945" s="1" t="s">
        <v>1550</v>
      </c>
      <c r="K1945" s="85">
        <v>16553909</v>
      </c>
      <c r="L1945" s="52">
        <v>1</v>
      </c>
      <c r="M1945" s="186">
        <v>34000</v>
      </c>
      <c r="N1945" s="48">
        <f t="shared" si="131"/>
        <v>34000</v>
      </c>
      <c r="O1945" s="45" t="s">
        <v>133</v>
      </c>
      <c r="P1945" s="45" t="s">
        <v>1591</v>
      </c>
    </row>
    <row r="1946" spans="1:18">
      <c r="A1946" s="17">
        <v>36</v>
      </c>
      <c r="B1946" s="135">
        <v>90101</v>
      </c>
      <c r="C1946" s="17">
        <f t="shared" si="129"/>
        <v>9</v>
      </c>
      <c r="D1946" s="14" t="str">
        <f>+VLOOKUP(C1946,EstructuraCostos!$A$5:$B$146,2)</f>
        <v>Hacienda</v>
      </c>
      <c r="E1946" s="21">
        <f t="shared" si="132"/>
        <v>90101</v>
      </c>
      <c r="F1946" s="17" t="str">
        <f>+IF(C1946&gt;2,VLOOKUP(C1946,EstructuraCostos!$A$65:$B$170,2),VLOOKUP(E1946,EstructuraCostos!$A$5:$B$60,2))</f>
        <v>Hacienda</v>
      </c>
      <c r="G1946" s="17" t="str">
        <f>+VLOOKUP(B1946,EstructuraCostos!$B$5:$C$146,2)</f>
        <v>Salarios</v>
      </c>
      <c r="H1946" s="58">
        <v>43670</v>
      </c>
      <c r="I1946" s="17">
        <f t="shared" si="130"/>
        <v>30</v>
      </c>
      <c r="J1946" s="45" t="s">
        <v>1584</v>
      </c>
      <c r="K1946" s="51">
        <v>24989065</v>
      </c>
      <c r="L1946" s="52">
        <v>1</v>
      </c>
      <c r="M1946" s="186">
        <v>34000</v>
      </c>
      <c r="N1946" s="48">
        <f t="shared" si="131"/>
        <v>34000</v>
      </c>
      <c r="O1946" s="45" t="s">
        <v>153</v>
      </c>
      <c r="P1946" s="45" t="s">
        <v>147</v>
      </c>
    </row>
    <row r="1947" spans="1:18">
      <c r="A1947" s="17">
        <v>37</v>
      </c>
      <c r="B1947" s="135">
        <v>10501</v>
      </c>
      <c r="C1947" s="17">
        <f t="shared" si="129"/>
        <v>1</v>
      </c>
      <c r="D1947" s="14" t="str">
        <f>+VLOOKUP(C1947,EstructuraCostos!$A$5:$B$146,2)</f>
        <v>Levante_y_Ceba</v>
      </c>
      <c r="E1947" s="21">
        <f t="shared" si="132"/>
        <v>10500</v>
      </c>
      <c r="F1947" s="17" t="str">
        <f>+IF(C1947&gt;2,VLOOKUP(C1947,EstructuraCostos!$A$65:$B$170,2),VLOOKUP(E1947,EstructuraCostos!$A$5:$B$60,2))</f>
        <v>Movimiento_de_Ganado1</v>
      </c>
      <c r="G1947" s="17" t="str">
        <f>+VLOOKUP(B1947,EstructuraCostos!$B$5:$C$146,2)</f>
        <v>Manejo de Ganados</v>
      </c>
      <c r="H1947" s="58">
        <v>43670</v>
      </c>
      <c r="I1947" s="17">
        <f t="shared" si="130"/>
        <v>30</v>
      </c>
      <c r="J1947" s="1" t="s">
        <v>1663</v>
      </c>
      <c r="K1947" s="51">
        <v>79132685</v>
      </c>
      <c r="L1947" s="52">
        <v>1</v>
      </c>
      <c r="M1947" s="186">
        <v>38000</v>
      </c>
      <c r="N1947" s="48">
        <f t="shared" si="131"/>
        <v>38000</v>
      </c>
      <c r="O1947" s="45" t="s">
        <v>1664</v>
      </c>
      <c r="P1947" s="45" t="s">
        <v>185</v>
      </c>
    </row>
    <row r="1948" spans="1:18">
      <c r="A1948" s="17">
        <v>38</v>
      </c>
      <c r="B1948" s="135">
        <v>10101</v>
      </c>
      <c r="C1948" s="17">
        <f t="shared" si="129"/>
        <v>1</v>
      </c>
      <c r="D1948" s="14" t="str">
        <f>+VLOOKUP(C1948,EstructuraCostos!$A$5:$B$146,2)</f>
        <v>Levante_y_Ceba</v>
      </c>
      <c r="E1948" s="21">
        <f t="shared" si="132"/>
        <v>10100</v>
      </c>
      <c r="F1948" s="17" t="str">
        <f>+IF(C1948&gt;2,VLOOKUP(C1948,EstructuraCostos!$A$65:$B$170,2),VLOOKUP(E1948,EstructuraCostos!$A$5:$B$60,2))</f>
        <v>Manejo_de_Suelos_y_ Praderas1</v>
      </c>
      <c r="G1948" s="17" t="str">
        <f>+VLOOKUP(B1948,EstructuraCostos!$B$5:$C$146,2)</f>
        <v>Fumigacion Matamalezas</v>
      </c>
      <c r="H1948" s="58">
        <v>43670</v>
      </c>
      <c r="I1948" s="17">
        <f t="shared" si="130"/>
        <v>30</v>
      </c>
      <c r="J1948" s="45" t="s">
        <v>1688</v>
      </c>
      <c r="K1948" s="51">
        <v>6281862</v>
      </c>
      <c r="L1948" s="52">
        <v>1</v>
      </c>
      <c r="M1948" s="186">
        <v>34000</v>
      </c>
      <c r="N1948" s="48">
        <f t="shared" si="131"/>
        <v>34000</v>
      </c>
      <c r="O1948" s="45" t="s">
        <v>1840</v>
      </c>
      <c r="P1948" s="45" t="s">
        <v>563</v>
      </c>
      <c r="Q1948" s="1" t="s">
        <v>1590</v>
      </c>
      <c r="R1948" s="137" t="s">
        <v>131</v>
      </c>
    </row>
    <row r="1949" spans="1:18">
      <c r="A1949" s="17">
        <v>39</v>
      </c>
      <c r="B1949" s="135">
        <v>10104</v>
      </c>
      <c r="C1949" s="17">
        <f t="shared" si="129"/>
        <v>1</v>
      </c>
      <c r="D1949" s="14" t="str">
        <f>+VLOOKUP(C1949,EstructuraCostos!$A$5:$B$146,2)</f>
        <v>Levante_y_Ceba</v>
      </c>
      <c r="E1949" s="21">
        <f t="shared" si="132"/>
        <v>10100</v>
      </c>
      <c r="F1949" s="17" t="str">
        <f>+IF(C1949&gt;2,VLOOKUP(C1949,EstructuraCostos!$A$65:$B$170,2),VLOOKUP(E1949,EstructuraCostos!$A$5:$B$60,2))</f>
        <v>Manejo_de_Suelos_y_ Praderas1</v>
      </c>
      <c r="G1949" s="17" t="str">
        <f>+VLOOKUP(B1949,EstructuraCostos!$B$5:$C$146,2)</f>
        <v>Fumigacion Herbicida</v>
      </c>
      <c r="H1949" s="58">
        <v>43670</v>
      </c>
      <c r="I1949" s="17">
        <f t="shared" si="130"/>
        <v>30</v>
      </c>
      <c r="J1949" s="1" t="s">
        <v>1685</v>
      </c>
      <c r="K1949" s="85">
        <v>78036942</v>
      </c>
      <c r="L1949" s="52">
        <v>1</v>
      </c>
      <c r="M1949" s="186">
        <v>34000</v>
      </c>
      <c r="N1949" s="48">
        <f t="shared" si="131"/>
        <v>34000</v>
      </c>
      <c r="O1949" s="45" t="s">
        <v>1684</v>
      </c>
      <c r="P1949" s="45" t="s">
        <v>1179</v>
      </c>
      <c r="Q1949" s="1" t="s">
        <v>132</v>
      </c>
      <c r="R1949" s="137" t="s">
        <v>1530</v>
      </c>
    </row>
    <row r="1950" spans="1:18">
      <c r="A1950" s="17">
        <v>40</v>
      </c>
      <c r="C1950" s="17"/>
      <c r="F1950" s="17"/>
      <c r="G1950" s="17" t="e">
        <f>+VLOOKUP(B1950,EstructuraCostos!$B$5:$C$146,2)</f>
        <v>#N/A</v>
      </c>
      <c r="H1950" s="58">
        <v>43670</v>
      </c>
      <c r="I1950" s="17">
        <f>+WEEKNUM(H1950,2)</f>
        <v>30</v>
      </c>
      <c r="J1950" s="1" t="s">
        <v>289</v>
      </c>
      <c r="K1950" s="85"/>
      <c r="L1950" s="52">
        <v>20</v>
      </c>
      <c r="M1950" s="186" t="s">
        <v>124</v>
      </c>
      <c r="N1950" s="48"/>
      <c r="P1950" s="45" t="s">
        <v>436</v>
      </c>
    </row>
    <row r="1951" spans="1:18">
      <c r="A1951" s="17">
        <v>41</v>
      </c>
      <c r="C1951" s="17">
        <f t="shared" si="129"/>
        <v>0</v>
      </c>
      <c r="D1951" s="14" t="e">
        <f>+VLOOKUP(C1951,EstructuraCostos!$A$5:$B$146,2)</f>
        <v>#N/A</v>
      </c>
      <c r="E1951" s="21">
        <f t="shared" si="132"/>
        <v>0</v>
      </c>
      <c r="F1951" s="17" t="e">
        <f>+IF(C1951&gt;2,VLOOKUP(C1951,EstructuraCostos!$A$65:$B$170,2),VLOOKUP(E1951,EstructuraCostos!$A$5:$B$60,2))</f>
        <v>#N/A</v>
      </c>
      <c r="G1951" s="17" t="e">
        <f>+VLOOKUP(B1951,EstructuraCostos!$B$5:$C$146,2)</f>
        <v>#N/A</v>
      </c>
      <c r="H1951" s="58">
        <v>43670</v>
      </c>
      <c r="I1951" s="17">
        <f t="shared" si="130"/>
        <v>30</v>
      </c>
      <c r="J1951" s="45" t="s">
        <v>260</v>
      </c>
      <c r="M1951" s="186" t="s">
        <v>261</v>
      </c>
      <c r="N1951" s="48"/>
      <c r="O1951" s="45" t="s">
        <v>1686</v>
      </c>
      <c r="P1951" s="45" t="s">
        <v>563</v>
      </c>
      <c r="Q1951" s="1" t="s">
        <v>1590</v>
      </c>
      <c r="R1951" s="137" t="s">
        <v>131</v>
      </c>
    </row>
    <row r="1952" spans="1:18">
      <c r="A1952" s="17">
        <v>42</v>
      </c>
      <c r="C1952" s="17">
        <f t="shared" si="129"/>
        <v>0</v>
      </c>
      <c r="D1952" s="14" t="e">
        <f>+VLOOKUP(C1952,EstructuraCostos!$A$5:$B$146,2)</f>
        <v>#N/A</v>
      </c>
      <c r="E1952" s="21">
        <f t="shared" si="132"/>
        <v>0</v>
      </c>
      <c r="F1952" s="17" t="e">
        <f>+IF(C1952&gt;2,VLOOKUP(C1952,EstructuraCostos!$A$65:$B$170,2),VLOOKUP(E1952,EstructuraCostos!$A$5:$B$60,2))</f>
        <v>#N/A</v>
      </c>
      <c r="G1952" s="17" t="e">
        <f>+VLOOKUP(B1952,EstructuraCostos!$B$5:$C$146,2)</f>
        <v>#N/A</v>
      </c>
      <c r="H1952" s="58">
        <v>43670</v>
      </c>
      <c r="I1952" s="17">
        <f t="shared" si="130"/>
        <v>30</v>
      </c>
      <c r="J1952" s="45" t="s">
        <v>260</v>
      </c>
      <c r="M1952" s="186" t="s">
        <v>261</v>
      </c>
      <c r="N1952" s="48"/>
      <c r="O1952" s="45" t="s">
        <v>1684</v>
      </c>
      <c r="P1952" s="45" t="s">
        <v>1054</v>
      </c>
      <c r="Q1952" s="1" t="s">
        <v>132</v>
      </c>
      <c r="R1952" s="137" t="s">
        <v>1530</v>
      </c>
    </row>
    <row r="1953" spans="1:18">
      <c r="A1953" s="17">
        <v>43</v>
      </c>
      <c r="B1953" s="135">
        <v>10101</v>
      </c>
      <c r="C1953" s="17">
        <f t="shared" si="129"/>
        <v>1</v>
      </c>
      <c r="D1953" s="14" t="str">
        <f>+VLOOKUP(C1953,EstructuraCostos!$A$5:$B$146,2)</f>
        <v>Levante_y_Ceba</v>
      </c>
      <c r="E1953" s="21">
        <f t="shared" si="132"/>
        <v>10100</v>
      </c>
      <c r="F1953" s="17" t="str">
        <f>+IF(C1953&gt;2,VLOOKUP(C1953,EstructuraCostos!$A$65:$B$170,2),VLOOKUP(E1953,EstructuraCostos!$A$5:$B$60,2))</f>
        <v>Manejo_de_Suelos_y_ Praderas1</v>
      </c>
      <c r="G1953" s="17" t="str">
        <f>+VLOOKUP(B1953,EstructuraCostos!$B$5:$C$146,2)</f>
        <v>Fumigacion Matamalezas</v>
      </c>
      <c r="H1953" s="58">
        <v>43671</v>
      </c>
      <c r="I1953" s="17">
        <f t="shared" si="130"/>
        <v>30</v>
      </c>
      <c r="J1953" s="84" t="s">
        <v>241</v>
      </c>
      <c r="K1953" s="143">
        <v>4736932</v>
      </c>
      <c r="L1953" s="52">
        <v>1</v>
      </c>
      <c r="M1953" s="46">
        <v>34000</v>
      </c>
      <c r="N1953" s="48">
        <f t="shared" si="131"/>
        <v>34000</v>
      </c>
      <c r="O1953" s="45" t="s">
        <v>1686</v>
      </c>
      <c r="P1953" s="45" t="s">
        <v>563</v>
      </c>
      <c r="Q1953" s="1" t="s">
        <v>1590</v>
      </c>
      <c r="R1953" s="137" t="s">
        <v>131</v>
      </c>
    </row>
    <row r="1954" spans="1:18">
      <c r="A1954" s="17">
        <v>44</v>
      </c>
      <c r="B1954" s="135">
        <v>10104</v>
      </c>
      <c r="C1954" s="17">
        <f t="shared" si="129"/>
        <v>1</v>
      </c>
      <c r="D1954" s="14" t="str">
        <f>+VLOOKUP(C1954,EstructuraCostos!$A$5:$B$146,2)</f>
        <v>Levante_y_Ceba</v>
      </c>
      <c r="E1954" s="21">
        <f t="shared" si="132"/>
        <v>10100</v>
      </c>
      <c r="F1954" s="17" t="str">
        <f>+IF(C1954&gt;2,VLOOKUP(C1954,EstructuraCostos!$A$65:$B$170,2),VLOOKUP(E1954,EstructuraCostos!$A$5:$B$60,2))</f>
        <v>Manejo_de_Suelos_y_ Praderas1</v>
      </c>
      <c r="G1954" s="17" t="str">
        <f>+VLOOKUP(B1954,EstructuraCostos!$B$5:$C$146,2)</f>
        <v>Fumigacion Herbicida</v>
      </c>
      <c r="H1954" s="58">
        <v>43671</v>
      </c>
      <c r="I1954" s="17">
        <f t="shared" si="130"/>
        <v>30</v>
      </c>
      <c r="J1954" s="84" t="s">
        <v>242</v>
      </c>
      <c r="K1954" s="83">
        <v>4335739</v>
      </c>
      <c r="L1954" s="52">
        <v>1</v>
      </c>
      <c r="M1954" s="46">
        <v>34000</v>
      </c>
      <c r="N1954" s="48">
        <f t="shared" si="131"/>
        <v>34000</v>
      </c>
      <c r="O1954" s="45" t="s">
        <v>1684</v>
      </c>
      <c r="P1954" s="45" t="s">
        <v>894</v>
      </c>
      <c r="Q1954" s="1" t="s">
        <v>132</v>
      </c>
      <c r="R1954" s="137" t="s">
        <v>1530</v>
      </c>
    </row>
    <row r="1955" spans="1:18">
      <c r="A1955" s="17">
        <v>45</v>
      </c>
      <c r="B1955" s="135">
        <v>10501</v>
      </c>
      <c r="C1955" s="17">
        <f t="shared" si="129"/>
        <v>1</v>
      </c>
      <c r="D1955" s="14" t="str">
        <f>+VLOOKUP(C1955,EstructuraCostos!$A$5:$B$146,2)</f>
        <v>Levante_y_Ceba</v>
      </c>
      <c r="E1955" s="21">
        <f t="shared" si="132"/>
        <v>10500</v>
      </c>
      <c r="F1955" s="17" t="str">
        <f>+IF(C1955&gt;2,VLOOKUP(C1955,EstructuraCostos!$A$65:$B$170,2),VLOOKUP(E1955,EstructuraCostos!$A$5:$B$60,2))</f>
        <v>Movimiento_de_Ganado1</v>
      </c>
      <c r="G1955" s="17" t="str">
        <f>+VLOOKUP(B1955,EstructuraCostos!$B$5:$C$146,2)</f>
        <v>Manejo de Ganados</v>
      </c>
      <c r="H1955" s="58">
        <v>43671</v>
      </c>
      <c r="I1955" s="17">
        <f t="shared" si="130"/>
        <v>30</v>
      </c>
      <c r="J1955" s="45" t="s">
        <v>245</v>
      </c>
      <c r="K1955" s="51">
        <v>1023702269</v>
      </c>
      <c r="L1955" s="52">
        <v>1</v>
      </c>
      <c r="M1955" s="46">
        <v>38000</v>
      </c>
      <c r="N1955" s="48">
        <f t="shared" si="131"/>
        <v>38000</v>
      </c>
      <c r="O1955" s="45" t="s">
        <v>126</v>
      </c>
      <c r="P1955" s="45" t="s">
        <v>128</v>
      </c>
    </row>
    <row r="1956" spans="1:18">
      <c r="A1956" s="17">
        <v>46</v>
      </c>
      <c r="B1956" s="135">
        <v>50103</v>
      </c>
      <c r="C1956" s="17">
        <f t="shared" si="129"/>
        <v>5</v>
      </c>
      <c r="D1956" s="14" t="str">
        <f>+VLOOKUP(C1956,EstructuraCostos!$A$5:$B$146,2)</f>
        <v>Generales</v>
      </c>
      <c r="E1956" s="21">
        <f t="shared" si="132"/>
        <v>50103</v>
      </c>
      <c r="F1956" s="17" t="str">
        <f>+IF(C1956&gt;2,VLOOKUP(C1956,EstructuraCostos!$A$65:$B$170,2),VLOOKUP(E1956,EstructuraCostos!$A$5:$B$60,2))</f>
        <v>Generales</v>
      </c>
      <c r="G1956" s="17" t="str">
        <f>+VLOOKUP(B1956,EstructuraCostos!$B$5:$C$146,2)</f>
        <v xml:space="preserve">Mantenimiento Cercos </v>
      </c>
      <c r="H1956" s="58">
        <v>43671</v>
      </c>
      <c r="I1956" s="17">
        <f t="shared" si="130"/>
        <v>30</v>
      </c>
      <c r="J1956" s="45" t="s">
        <v>417</v>
      </c>
      <c r="K1956" s="143">
        <v>1097720182</v>
      </c>
      <c r="L1956" s="52">
        <v>1</v>
      </c>
      <c r="M1956" s="46">
        <v>38000</v>
      </c>
      <c r="N1956" s="48">
        <f t="shared" si="131"/>
        <v>38000</v>
      </c>
      <c r="O1956" s="45" t="s">
        <v>1689</v>
      </c>
      <c r="P1956" s="45" t="s">
        <v>147</v>
      </c>
    </row>
    <row r="1957" spans="1:18">
      <c r="A1957" s="17">
        <v>47</v>
      </c>
      <c r="B1957" s="135">
        <v>50103</v>
      </c>
      <c r="C1957" s="17">
        <f t="shared" si="129"/>
        <v>5</v>
      </c>
      <c r="D1957" s="14" t="str">
        <f>+VLOOKUP(C1957,EstructuraCostos!$A$5:$B$146,2)</f>
        <v>Generales</v>
      </c>
      <c r="E1957" s="21">
        <f t="shared" si="132"/>
        <v>50103</v>
      </c>
      <c r="F1957" s="17" t="str">
        <f>+IF(C1957&gt;2,VLOOKUP(C1957,EstructuraCostos!$A$65:$B$170,2),VLOOKUP(E1957,EstructuraCostos!$A$5:$B$60,2))</f>
        <v>Generales</v>
      </c>
      <c r="G1957" s="17" t="str">
        <f>+VLOOKUP(B1957,EstructuraCostos!$B$5:$C$146,2)</f>
        <v xml:space="preserve">Mantenimiento Cercos </v>
      </c>
      <c r="H1957" s="58">
        <v>43671</v>
      </c>
      <c r="I1957" s="17">
        <f t="shared" si="130"/>
        <v>30</v>
      </c>
      <c r="J1957" s="45" t="s">
        <v>791</v>
      </c>
      <c r="K1957" s="143">
        <v>78730185</v>
      </c>
      <c r="L1957" s="52">
        <v>1</v>
      </c>
      <c r="M1957" s="46">
        <v>34000</v>
      </c>
      <c r="N1957" s="48">
        <f t="shared" si="131"/>
        <v>34000</v>
      </c>
      <c r="O1957" s="45" t="s">
        <v>898</v>
      </c>
    </row>
    <row r="1958" spans="1:18">
      <c r="A1958" s="17">
        <v>48</v>
      </c>
      <c r="B1958" s="135">
        <v>10501</v>
      </c>
      <c r="C1958" s="17">
        <f t="shared" si="129"/>
        <v>1</v>
      </c>
      <c r="D1958" s="14" t="str">
        <f>+VLOOKUP(C1958,EstructuraCostos!$A$5:$B$146,2)</f>
        <v>Levante_y_Ceba</v>
      </c>
      <c r="E1958" s="21">
        <f t="shared" si="132"/>
        <v>10500</v>
      </c>
      <c r="F1958" s="17" t="str">
        <f>+IF(C1958&gt;2,VLOOKUP(C1958,EstructuraCostos!$A$65:$B$170,2),VLOOKUP(E1958,EstructuraCostos!$A$5:$B$60,2))</f>
        <v>Movimiento_de_Ganado1</v>
      </c>
      <c r="G1958" s="17" t="str">
        <f>+VLOOKUP(B1958,EstructuraCostos!$B$5:$C$146,2)</f>
        <v>Manejo de Ganados</v>
      </c>
      <c r="H1958" s="58">
        <v>43671</v>
      </c>
      <c r="I1958" s="17">
        <f t="shared" si="130"/>
        <v>30</v>
      </c>
      <c r="J1958" s="1" t="s">
        <v>1469</v>
      </c>
      <c r="K1958" s="85">
        <v>1054990950</v>
      </c>
      <c r="L1958" s="52">
        <v>1</v>
      </c>
      <c r="M1958" s="186">
        <v>36000</v>
      </c>
      <c r="N1958" s="48">
        <f t="shared" si="131"/>
        <v>36000</v>
      </c>
      <c r="O1958" s="45" t="s">
        <v>126</v>
      </c>
      <c r="P1958" s="45" t="s">
        <v>137</v>
      </c>
    </row>
    <row r="1959" spans="1:18">
      <c r="A1959" s="17">
        <v>49</v>
      </c>
      <c r="B1959" s="135">
        <v>50109</v>
      </c>
      <c r="C1959" s="17">
        <f t="shared" si="129"/>
        <v>5</v>
      </c>
      <c r="D1959" s="14" t="str">
        <f>+VLOOKUP(C1959,EstructuraCostos!$A$5:$B$146,2)</f>
        <v>Generales</v>
      </c>
      <c r="E1959" s="21">
        <f t="shared" si="132"/>
        <v>50109</v>
      </c>
      <c r="F1959" s="17" t="str">
        <f>+IF(C1959&gt;2,VLOOKUP(C1959,EstructuraCostos!$A$65:$B$170,2),VLOOKUP(E1959,EstructuraCostos!$A$5:$B$60,2))</f>
        <v>Generales</v>
      </c>
      <c r="G1959" s="17" t="str">
        <f>+VLOOKUP(B1959,EstructuraCostos!$B$5:$C$146,2)</f>
        <v>Mantenimiento Carreteras Externas</v>
      </c>
      <c r="H1959" s="58">
        <v>43671</v>
      </c>
      <c r="I1959" s="17">
        <f t="shared" si="130"/>
        <v>30</v>
      </c>
      <c r="J1959" s="1" t="s">
        <v>1550</v>
      </c>
      <c r="K1959" s="85">
        <v>16553909</v>
      </c>
      <c r="L1959" s="52">
        <v>1</v>
      </c>
      <c r="M1959" s="186">
        <v>34000</v>
      </c>
      <c r="N1959" s="48">
        <f t="shared" si="131"/>
        <v>34000</v>
      </c>
      <c r="O1959" s="45" t="s">
        <v>1691</v>
      </c>
      <c r="P1959" s="45" t="s">
        <v>1692</v>
      </c>
    </row>
    <row r="1960" spans="1:18">
      <c r="A1960" s="17">
        <v>50</v>
      </c>
      <c r="B1960" s="135">
        <v>90101</v>
      </c>
      <c r="C1960" s="17">
        <f t="shared" si="129"/>
        <v>9</v>
      </c>
      <c r="D1960" s="14" t="str">
        <f>+VLOOKUP(C1960,EstructuraCostos!$A$5:$B$146,2)</f>
        <v>Hacienda</v>
      </c>
      <c r="E1960" s="21">
        <f t="shared" si="132"/>
        <v>90101</v>
      </c>
      <c r="F1960" s="17" t="str">
        <f>+IF(C1960&gt;2,VLOOKUP(C1960,EstructuraCostos!$A$65:$B$170,2),VLOOKUP(E1960,EstructuraCostos!$A$5:$B$60,2))</f>
        <v>Hacienda</v>
      </c>
      <c r="G1960" s="17" t="str">
        <f>+VLOOKUP(B1960,EstructuraCostos!$B$5:$C$146,2)</f>
        <v>Salarios</v>
      </c>
      <c r="H1960" s="58">
        <v>43671</v>
      </c>
      <c r="I1960" s="17">
        <f t="shared" si="130"/>
        <v>30</v>
      </c>
      <c r="J1960" s="45" t="s">
        <v>1584</v>
      </c>
      <c r="K1960" s="51">
        <v>24989065</v>
      </c>
      <c r="L1960" s="52">
        <v>1</v>
      </c>
      <c r="M1960" s="186">
        <v>34000</v>
      </c>
      <c r="N1960" s="48">
        <f t="shared" si="131"/>
        <v>34000</v>
      </c>
      <c r="O1960" s="45" t="s">
        <v>153</v>
      </c>
      <c r="P1960" s="45" t="s">
        <v>147</v>
      </c>
    </row>
    <row r="1961" spans="1:18">
      <c r="A1961" s="17">
        <v>51</v>
      </c>
      <c r="B1961" s="135">
        <v>50105</v>
      </c>
      <c r="C1961" s="17">
        <f t="shared" si="129"/>
        <v>5</v>
      </c>
      <c r="D1961" s="14" t="str">
        <f>+VLOOKUP(C1961,EstructuraCostos!$A$5:$B$146,2)</f>
        <v>Generales</v>
      </c>
      <c r="E1961" s="21">
        <f t="shared" si="132"/>
        <v>50105</v>
      </c>
      <c r="F1961" s="17" t="str">
        <f>+IF(C1961&gt;2,VLOOKUP(C1961,EstructuraCostos!$A$65:$B$170,2),VLOOKUP(E1961,EstructuraCostos!$A$5:$B$60,2))</f>
        <v>Generales</v>
      </c>
      <c r="G1961" s="17" t="str">
        <f>+VLOOKUP(B1961,EstructuraCostos!$B$5:$C$146,2)</f>
        <v>Mantenimiento Corrales y Puentes</v>
      </c>
      <c r="H1961" s="58">
        <v>43671</v>
      </c>
      <c r="I1961" s="17">
        <f t="shared" si="130"/>
        <v>30</v>
      </c>
      <c r="J1961" s="1" t="s">
        <v>1663</v>
      </c>
      <c r="K1961" s="51">
        <v>79132685</v>
      </c>
      <c r="L1961" s="52">
        <v>1</v>
      </c>
      <c r="M1961" s="186">
        <v>38000</v>
      </c>
      <c r="N1961" s="48">
        <f t="shared" si="131"/>
        <v>38000</v>
      </c>
      <c r="O1961" s="45" t="s">
        <v>1690</v>
      </c>
      <c r="P1961" s="45" t="s">
        <v>147</v>
      </c>
    </row>
    <row r="1962" spans="1:18">
      <c r="A1962" s="17">
        <v>52</v>
      </c>
      <c r="B1962" s="135">
        <v>50103</v>
      </c>
      <c r="C1962" s="17">
        <f t="shared" si="129"/>
        <v>5</v>
      </c>
      <c r="D1962" s="14" t="str">
        <f>+VLOOKUP(C1962,EstructuraCostos!$A$5:$B$146,2)</f>
        <v>Generales</v>
      </c>
      <c r="E1962" s="21">
        <f t="shared" si="132"/>
        <v>50103</v>
      </c>
      <c r="F1962" s="17" t="str">
        <f>+IF(C1962&gt;2,VLOOKUP(C1962,EstructuraCostos!$A$65:$B$170,2),VLOOKUP(E1962,EstructuraCostos!$A$5:$B$60,2))</f>
        <v>Generales</v>
      </c>
      <c r="G1962" s="17" t="str">
        <f>+VLOOKUP(B1962,EstructuraCostos!$B$5:$C$146,2)</f>
        <v xml:space="preserve">Mantenimiento Cercos </v>
      </c>
      <c r="H1962" s="58">
        <v>43671</v>
      </c>
      <c r="I1962" s="17">
        <f t="shared" si="130"/>
        <v>30</v>
      </c>
      <c r="J1962" s="45" t="s">
        <v>1688</v>
      </c>
      <c r="K1962" s="51">
        <v>6281862</v>
      </c>
      <c r="L1962" s="52">
        <v>1</v>
      </c>
      <c r="M1962" s="186">
        <v>34000</v>
      </c>
      <c r="N1962" s="48">
        <f t="shared" si="131"/>
        <v>34000</v>
      </c>
      <c r="O1962" s="45" t="s">
        <v>1689</v>
      </c>
      <c r="P1962" s="45" t="s">
        <v>147</v>
      </c>
    </row>
    <row r="1963" spans="1:18">
      <c r="A1963" s="17">
        <v>53</v>
      </c>
      <c r="B1963" s="135">
        <v>10104</v>
      </c>
      <c r="C1963" s="17">
        <f t="shared" si="129"/>
        <v>1</v>
      </c>
      <c r="D1963" s="14" t="str">
        <f>+VLOOKUP(C1963,EstructuraCostos!$A$5:$B$146,2)</f>
        <v>Levante_y_Ceba</v>
      </c>
      <c r="E1963" s="21">
        <f t="shared" si="132"/>
        <v>10100</v>
      </c>
      <c r="F1963" s="17" t="str">
        <f>+IF(C1963&gt;2,VLOOKUP(C1963,EstructuraCostos!$A$65:$B$170,2),VLOOKUP(E1963,EstructuraCostos!$A$5:$B$60,2))</f>
        <v>Manejo_de_Suelos_y_ Praderas1</v>
      </c>
      <c r="G1963" s="17" t="str">
        <f>+VLOOKUP(B1963,EstructuraCostos!$B$5:$C$146,2)</f>
        <v>Fumigacion Herbicida</v>
      </c>
      <c r="H1963" s="58">
        <v>43671</v>
      </c>
      <c r="I1963" s="17">
        <f t="shared" si="130"/>
        <v>30</v>
      </c>
      <c r="J1963" s="1" t="s">
        <v>1685</v>
      </c>
      <c r="K1963" s="85">
        <v>78036942</v>
      </c>
      <c r="L1963" s="52">
        <v>1</v>
      </c>
      <c r="M1963" s="186">
        <v>34000</v>
      </c>
      <c r="N1963" s="48">
        <f t="shared" si="131"/>
        <v>34000</v>
      </c>
      <c r="O1963" s="45" t="s">
        <v>1684</v>
      </c>
      <c r="P1963" s="45" t="s">
        <v>894</v>
      </c>
      <c r="Q1963" s="1" t="s">
        <v>132</v>
      </c>
      <c r="R1963" s="137" t="s">
        <v>1530</v>
      </c>
    </row>
    <row r="1964" spans="1:18">
      <c r="A1964" s="17">
        <v>54</v>
      </c>
      <c r="C1964" s="17"/>
      <c r="F1964" s="17"/>
      <c r="G1964" s="17" t="e">
        <f>+VLOOKUP(B1964,EstructuraCostos!$B$5:$C$146,2)</f>
        <v>#N/A</v>
      </c>
      <c r="H1964" s="58">
        <v>43671</v>
      </c>
      <c r="I1964" s="17">
        <f>+WEEKNUM(H1964,2)</f>
        <v>30</v>
      </c>
      <c r="J1964" s="1" t="s">
        <v>287</v>
      </c>
      <c r="K1964" s="85"/>
      <c r="L1964" s="52">
        <v>700</v>
      </c>
      <c r="M1964" s="186">
        <v>600</v>
      </c>
      <c r="N1964" s="48">
        <f t="shared" si="131"/>
        <v>420000</v>
      </c>
      <c r="O1964" s="45" t="s">
        <v>1700</v>
      </c>
      <c r="P1964" s="45" t="s">
        <v>1474</v>
      </c>
    </row>
    <row r="1965" spans="1:18">
      <c r="A1965" s="17">
        <v>55</v>
      </c>
      <c r="C1965" s="17"/>
      <c r="F1965" s="17"/>
      <c r="G1965" s="17" t="e">
        <f>+VLOOKUP(B1965,EstructuraCostos!$B$5:$C$146,2)</f>
        <v>#N/A</v>
      </c>
      <c r="H1965" s="58">
        <v>43671</v>
      </c>
      <c r="I1965" s="17">
        <f>+WEEKNUM(H1965,2)</f>
        <v>30</v>
      </c>
      <c r="J1965" s="1" t="s">
        <v>287</v>
      </c>
      <c r="K1965" s="85"/>
      <c r="L1965" s="52">
        <v>300</v>
      </c>
      <c r="M1965" s="186">
        <v>900</v>
      </c>
      <c r="N1965" s="48">
        <f t="shared" si="131"/>
        <v>270000</v>
      </c>
      <c r="O1965" s="45" t="s">
        <v>1234</v>
      </c>
      <c r="P1965" s="45" t="s">
        <v>1474</v>
      </c>
    </row>
    <row r="1966" spans="1:18">
      <c r="A1966" s="17">
        <v>56</v>
      </c>
      <c r="C1966" s="17"/>
      <c r="F1966" s="17"/>
      <c r="G1966" s="17" t="e">
        <f>+VLOOKUP(B1966,EstructuraCostos!$B$5:$C$146,2)</f>
        <v>#N/A</v>
      </c>
      <c r="H1966" s="58">
        <v>43671</v>
      </c>
      <c r="I1966" s="17">
        <f>+WEEKNUM(H1966,2)</f>
        <v>30</v>
      </c>
      <c r="J1966" s="1" t="s">
        <v>287</v>
      </c>
      <c r="K1966" s="85"/>
      <c r="L1966" s="52">
        <v>300</v>
      </c>
      <c r="M1966" s="186">
        <v>900</v>
      </c>
      <c r="N1966" s="48">
        <f t="shared" si="131"/>
        <v>270000</v>
      </c>
      <c r="O1966" s="45" t="s">
        <v>1234</v>
      </c>
      <c r="P1966" s="45" t="s">
        <v>1474</v>
      </c>
    </row>
    <row r="1967" spans="1:18">
      <c r="A1967" s="17">
        <v>57</v>
      </c>
      <c r="C1967" s="17">
        <f t="shared" si="129"/>
        <v>0</v>
      </c>
      <c r="D1967" s="14" t="e">
        <f>+VLOOKUP(C1967,EstructuraCostos!$A$5:$B$146,2)</f>
        <v>#N/A</v>
      </c>
      <c r="E1967" s="21">
        <f t="shared" si="132"/>
        <v>0</v>
      </c>
      <c r="F1967" s="17" t="e">
        <f>+IF(C1967&gt;2,VLOOKUP(C1967,EstructuraCostos!$A$65:$B$170,2),VLOOKUP(E1967,EstructuraCostos!$A$5:$B$60,2))</f>
        <v>#N/A</v>
      </c>
      <c r="G1967" s="17" t="e">
        <f>+VLOOKUP(B1967,EstructuraCostos!$B$5:$C$146,2)</f>
        <v>#N/A</v>
      </c>
      <c r="H1967" s="58">
        <v>43671</v>
      </c>
      <c r="I1967" s="17">
        <f t="shared" si="130"/>
        <v>30</v>
      </c>
      <c r="J1967" s="45" t="s">
        <v>260</v>
      </c>
      <c r="M1967" s="186" t="s">
        <v>261</v>
      </c>
      <c r="N1967" s="48"/>
      <c r="O1967" s="45" t="s">
        <v>1686</v>
      </c>
      <c r="P1967" s="45" t="s">
        <v>563</v>
      </c>
      <c r="Q1967" s="1" t="s">
        <v>1590</v>
      </c>
      <c r="R1967" s="137" t="s">
        <v>131</v>
      </c>
    </row>
    <row r="1968" spans="1:18">
      <c r="A1968" s="17">
        <v>58</v>
      </c>
      <c r="C1968" s="17">
        <f t="shared" si="129"/>
        <v>0</v>
      </c>
      <c r="D1968" s="14" t="e">
        <f>+VLOOKUP(C1968,EstructuraCostos!$A$5:$B$146,2)</f>
        <v>#N/A</v>
      </c>
      <c r="E1968" s="21">
        <f t="shared" si="132"/>
        <v>0</v>
      </c>
      <c r="F1968" s="17" t="e">
        <f>+IF(C1968&gt;2,VLOOKUP(C1968,EstructuraCostos!$A$65:$B$170,2),VLOOKUP(E1968,EstructuraCostos!$A$5:$B$60,2))</f>
        <v>#N/A</v>
      </c>
      <c r="G1968" s="17" t="e">
        <f>+VLOOKUP(B1968,EstructuraCostos!$B$5:$C$146,2)</f>
        <v>#N/A</v>
      </c>
      <c r="H1968" s="58">
        <v>43671</v>
      </c>
      <c r="I1968" s="17">
        <f t="shared" si="130"/>
        <v>30</v>
      </c>
      <c r="J1968" s="45" t="s">
        <v>260</v>
      </c>
      <c r="M1968" s="186" t="s">
        <v>261</v>
      </c>
      <c r="N1968" s="48"/>
      <c r="O1968" s="45" t="s">
        <v>1684</v>
      </c>
      <c r="P1968" s="45" t="s">
        <v>894</v>
      </c>
      <c r="Q1968" s="1" t="s">
        <v>132</v>
      </c>
      <c r="R1968" s="137" t="s">
        <v>1530</v>
      </c>
    </row>
    <row r="1969" spans="1:18">
      <c r="A1969" s="17">
        <v>59</v>
      </c>
      <c r="B1969" s="135">
        <v>10101</v>
      </c>
      <c r="C1969" s="17">
        <f t="shared" si="129"/>
        <v>1</v>
      </c>
      <c r="D1969" s="14" t="str">
        <f>+VLOOKUP(C1969,EstructuraCostos!$A$5:$B$146,2)</f>
        <v>Levante_y_Ceba</v>
      </c>
      <c r="E1969" s="21">
        <f t="shared" si="132"/>
        <v>10100</v>
      </c>
      <c r="F1969" s="17" t="str">
        <f>+IF(C1969&gt;2,VLOOKUP(C1969,EstructuraCostos!$A$65:$B$170,2),VLOOKUP(E1969,EstructuraCostos!$A$5:$B$60,2))</f>
        <v>Manejo_de_Suelos_y_ Praderas1</v>
      </c>
      <c r="G1969" s="17" t="str">
        <f>+VLOOKUP(B1969,EstructuraCostos!$B$5:$C$146,2)</f>
        <v>Fumigacion Matamalezas</v>
      </c>
      <c r="H1969" s="58">
        <v>43672</v>
      </c>
      <c r="I1969" s="17">
        <f t="shared" si="130"/>
        <v>30</v>
      </c>
      <c r="J1969" s="84" t="s">
        <v>241</v>
      </c>
      <c r="K1969" s="143">
        <v>4736932</v>
      </c>
      <c r="L1969" s="52">
        <v>1</v>
      </c>
      <c r="M1969" s="46">
        <v>34000</v>
      </c>
      <c r="N1969" s="48">
        <f t="shared" si="131"/>
        <v>34000</v>
      </c>
      <c r="O1969" s="45" t="s">
        <v>1686</v>
      </c>
      <c r="P1969" s="45" t="s">
        <v>563</v>
      </c>
      <c r="Q1969" s="1" t="s">
        <v>1590</v>
      </c>
      <c r="R1969" s="137" t="s">
        <v>131</v>
      </c>
    </row>
    <row r="1970" spans="1:18">
      <c r="A1970" s="17">
        <v>60</v>
      </c>
      <c r="B1970" s="135">
        <v>10104</v>
      </c>
      <c r="C1970" s="17">
        <f t="shared" si="129"/>
        <v>1</v>
      </c>
      <c r="D1970" s="14" t="str">
        <f>+VLOOKUP(C1970,EstructuraCostos!$A$5:$B$146,2)</f>
        <v>Levante_y_Ceba</v>
      </c>
      <c r="E1970" s="21">
        <f t="shared" si="132"/>
        <v>10100</v>
      </c>
      <c r="F1970" s="17" t="str">
        <f>+IF(C1970&gt;2,VLOOKUP(C1970,EstructuraCostos!$A$65:$B$170,2),VLOOKUP(E1970,EstructuraCostos!$A$5:$B$60,2))</f>
        <v>Manejo_de_Suelos_y_ Praderas1</v>
      </c>
      <c r="G1970" s="17" t="str">
        <f>+VLOOKUP(B1970,EstructuraCostos!$B$5:$C$146,2)</f>
        <v>Fumigacion Herbicida</v>
      </c>
      <c r="H1970" s="58">
        <v>43672</v>
      </c>
      <c r="I1970" s="17">
        <f t="shared" si="130"/>
        <v>30</v>
      </c>
      <c r="J1970" s="84" t="s">
        <v>242</v>
      </c>
      <c r="K1970" s="83">
        <v>4335739</v>
      </c>
      <c r="L1970" s="52">
        <v>1</v>
      </c>
      <c r="M1970" s="46">
        <v>34000</v>
      </c>
      <c r="N1970" s="48">
        <f t="shared" si="131"/>
        <v>34000</v>
      </c>
      <c r="O1970" s="45" t="s">
        <v>1684</v>
      </c>
      <c r="P1970" s="45" t="s">
        <v>1697</v>
      </c>
      <c r="Q1970" s="1" t="s">
        <v>132</v>
      </c>
      <c r="R1970" s="137" t="s">
        <v>1530</v>
      </c>
    </row>
    <row r="1971" spans="1:18">
      <c r="A1971" s="17">
        <v>61</v>
      </c>
      <c r="B1971" s="135">
        <v>50105</v>
      </c>
      <c r="C1971" s="17">
        <f t="shared" si="129"/>
        <v>5</v>
      </c>
      <c r="D1971" s="14" t="str">
        <f>+VLOOKUP(C1971,EstructuraCostos!$A$5:$B$146,2)</f>
        <v>Generales</v>
      </c>
      <c r="E1971" s="21">
        <f t="shared" si="132"/>
        <v>50105</v>
      </c>
      <c r="F1971" s="17" t="str">
        <f>+IF(C1971&gt;2,VLOOKUP(C1971,EstructuraCostos!$A$65:$B$170,2),VLOOKUP(E1971,EstructuraCostos!$A$5:$B$60,2))</f>
        <v>Generales</v>
      </c>
      <c r="G1971" s="17" t="str">
        <f>+VLOOKUP(B1971,EstructuraCostos!$B$5:$C$146,2)</f>
        <v>Mantenimiento Corrales y Puentes</v>
      </c>
      <c r="H1971" s="58">
        <v>43672</v>
      </c>
      <c r="I1971" s="17">
        <f t="shared" si="130"/>
        <v>30</v>
      </c>
      <c r="J1971" s="45" t="s">
        <v>245</v>
      </c>
      <c r="K1971" s="51">
        <v>1023702269</v>
      </c>
      <c r="L1971" s="52">
        <v>1</v>
      </c>
      <c r="M1971" s="46">
        <v>38000</v>
      </c>
      <c r="N1971" s="48">
        <f t="shared" si="131"/>
        <v>38000</v>
      </c>
      <c r="O1971" s="45" t="s">
        <v>1696</v>
      </c>
      <c r="P1971" s="45" t="s">
        <v>1695</v>
      </c>
    </row>
    <row r="1972" spans="1:18">
      <c r="A1972" s="17">
        <v>62</v>
      </c>
      <c r="B1972" s="135">
        <v>50103</v>
      </c>
      <c r="C1972" s="17">
        <f t="shared" si="129"/>
        <v>5</v>
      </c>
      <c r="D1972" s="14" t="str">
        <f>+VLOOKUP(C1972,EstructuraCostos!$A$5:$B$146,2)</f>
        <v>Generales</v>
      </c>
      <c r="E1972" s="21">
        <f t="shared" si="132"/>
        <v>50103</v>
      </c>
      <c r="F1972" s="17" t="str">
        <f>+IF(C1972&gt;2,VLOOKUP(C1972,EstructuraCostos!$A$65:$B$170,2),VLOOKUP(E1972,EstructuraCostos!$A$5:$B$60,2))</f>
        <v>Generales</v>
      </c>
      <c r="G1972" s="17" t="str">
        <f>+VLOOKUP(B1972,EstructuraCostos!$B$5:$C$146,2)</f>
        <v xml:space="preserve">Mantenimiento Cercos </v>
      </c>
      <c r="H1972" s="58">
        <v>43672</v>
      </c>
      <c r="I1972" s="17">
        <f t="shared" si="130"/>
        <v>30</v>
      </c>
      <c r="J1972" s="45" t="s">
        <v>417</v>
      </c>
      <c r="K1972" s="143">
        <v>1097720182</v>
      </c>
      <c r="L1972" s="52">
        <v>1</v>
      </c>
      <c r="M1972" s="46">
        <v>38000</v>
      </c>
      <c r="N1972" s="48">
        <f t="shared" si="131"/>
        <v>38000</v>
      </c>
      <c r="O1972" s="45" t="s">
        <v>138</v>
      </c>
      <c r="P1972" s="45" t="s">
        <v>1698</v>
      </c>
      <c r="Q1972" s="1" t="s">
        <v>1218</v>
      </c>
    </row>
    <row r="1973" spans="1:18">
      <c r="A1973" s="17">
        <v>63</v>
      </c>
      <c r="B1973" s="135">
        <v>50105</v>
      </c>
      <c r="C1973" s="17">
        <f t="shared" si="129"/>
        <v>5</v>
      </c>
      <c r="D1973" s="14" t="str">
        <f>+VLOOKUP(C1973,EstructuraCostos!$A$5:$B$146,2)</f>
        <v>Generales</v>
      </c>
      <c r="E1973" s="21">
        <f t="shared" si="132"/>
        <v>50105</v>
      </c>
      <c r="F1973" s="17" t="str">
        <f>+IF(C1973&gt;2,VLOOKUP(C1973,EstructuraCostos!$A$65:$B$170,2),VLOOKUP(E1973,EstructuraCostos!$A$5:$B$60,2))</f>
        <v>Generales</v>
      </c>
      <c r="G1973" s="17" t="str">
        <f>+VLOOKUP(B1973,EstructuraCostos!$B$5:$C$146,2)</f>
        <v>Mantenimiento Corrales y Puentes</v>
      </c>
      <c r="H1973" s="58">
        <v>43672</v>
      </c>
      <c r="I1973" s="17">
        <f t="shared" si="130"/>
        <v>30</v>
      </c>
      <c r="J1973" s="45" t="s">
        <v>791</v>
      </c>
      <c r="K1973" s="143">
        <v>78730185</v>
      </c>
      <c r="L1973" s="52">
        <v>1</v>
      </c>
      <c r="M1973" s="46">
        <v>34000</v>
      </c>
      <c r="N1973" s="48">
        <f t="shared" si="131"/>
        <v>34000</v>
      </c>
      <c r="O1973" s="45" t="s">
        <v>1696</v>
      </c>
      <c r="P1973" s="45" t="s">
        <v>1695</v>
      </c>
    </row>
    <row r="1974" spans="1:18">
      <c r="A1974" s="17">
        <v>64</v>
      </c>
      <c r="B1974" s="135">
        <v>10502</v>
      </c>
      <c r="C1974" s="17">
        <f t="shared" si="129"/>
        <v>1</v>
      </c>
      <c r="D1974" s="14" t="str">
        <f>+VLOOKUP(C1974,EstructuraCostos!$A$5:$B$146,2)</f>
        <v>Levante_y_Ceba</v>
      </c>
      <c r="E1974" s="21">
        <f t="shared" si="132"/>
        <v>10500</v>
      </c>
      <c r="F1974" s="17" t="str">
        <f>+IF(C1974&gt;2,VLOOKUP(C1974,EstructuraCostos!$A$65:$B$170,2),VLOOKUP(E1974,EstructuraCostos!$A$5:$B$60,2))</f>
        <v>Movimiento_de_Ganado1</v>
      </c>
      <c r="G1974" s="17" t="str">
        <f>+VLOOKUP(B1974,EstructuraCostos!$B$5:$C$146,2)</f>
        <v>Repartida pollinaza</v>
      </c>
      <c r="H1974" s="58">
        <v>43672</v>
      </c>
      <c r="I1974" s="17">
        <f t="shared" si="130"/>
        <v>30</v>
      </c>
      <c r="J1974" s="1" t="s">
        <v>1469</v>
      </c>
      <c r="K1974" s="85">
        <v>1054990950</v>
      </c>
      <c r="L1974" s="52">
        <v>1</v>
      </c>
      <c r="M1974" s="186">
        <v>36000</v>
      </c>
      <c r="N1974" s="48">
        <f t="shared" si="131"/>
        <v>36000</v>
      </c>
      <c r="O1974" s="45" t="s">
        <v>688</v>
      </c>
      <c r="P1974" s="45" t="s">
        <v>137</v>
      </c>
    </row>
    <row r="1975" spans="1:18">
      <c r="A1975" s="17">
        <v>65</v>
      </c>
      <c r="B1975" s="135">
        <v>50103</v>
      </c>
      <c r="C1975" s="17">
        <f t="shared" si="129"/>
        <v>5</v>
      </c>
      <c r="D1975" s="14" t="str">
        <f>+VLOOKUP(C1975,EstructuraCostos!$A$5:$B$146,2)</f>
        <v>Generales</v>
      </c>
      <c r="E1975" s="21">
        <f t="shared" si="132"/>
        <v>50103</v>
      </c>
      <c r="F1975" s="17" t="str">
        <f>+IF(C1975&gt;2,VLOOKUP(C1975,EstructuraCostos!$A$65:$B$170,2),VLOOKUP(E1975,EstructuraCostos!$A$5:$B$60,2))</f>
        <v>Generales</v>
      </c>
      <c r="G1975" s="17" t="str">
        <f>+VLOOKUP(B1975,EstructuraCostos!$B$5:$C$146,2)</f>
        <v xml:space="preserve">Mantenimiento Cercos </v>
      </c>
      <c r="H1975" s="58">
        <v>43672</v>
      </c>
      <c r="I1975" s="17">
        <f t="shared" si="130"/>
        <v>30</v>
      </c>
      <c r="J1975" s="1" t="s">
        <v>1550</v>
      </c>
      <c r="K1975" s="85">
        <v>16553909</v>
      </c>
      <c r="L1975" s="52">
        <v>1</v>
      </c>
      <c r="M1975" s="186">
        <v>34000</v>
      </c>
      <c r="N1975" s="48">
        <f t="shared" si="131"/>
        <v>34000</v>
      </c>
      <c r="O1975" s="45" t="s">
        <v>138</v>
      </c>
      <c r="P1975" s="45" t="s">
        <v>1698</v>
      </c>
      <c r="Q1975" s="1" t="s">
        <v>1218</v>
      </c>
    </row>
    <row r="1976" spans="1:18">
      <c r="A1976" s="17">
        <v>66</v>
      </c>
      <c r="B1976" s="135">
        <v>90101</v>
      </c>
      <c r="C1976" s="17">
        <f t="shared" si="129"/>
        <v>9</v>
      </c>
      <c r="D1976" s="14" t="str">
        <f>+VLOOKUP(C1976,EstructuraCostos!$A$5:$B$146,2)</f>
        <v>Hacienda</v>
      </c>
      <c r="E1976" s="21">
        <f t="shared" si="132"/>
        <v>90101</v>
      </c>
      <c r="F1976" s="17" t="str">
        <f>+IF(C1976&gt;2,VLOOKUP(C1976,EstructuraCostos!$A$65:$B$170,2),VLOOKUP(E1976,EstructuraCostos!$A$5:$B$60,2))</f>
        <v>Hacienda</v>
      </c>
      <c r="G1976" s="17" t="str">
        <f>+VLOOKUP(B1976,EstructuraCostos!$B$5:$C$146,2)</f>
        <v>Salarios</v>
      </c>
      <c r="H1976" s="58">
        <v>43672</v>
      </c>
      <c r="I1976" s="17">
        <f t="shared" si="130"/>
        <v>30</v>
      </c>
      <c r="J1976" s="45" t="s">
        <v>1584</v>
      </c>
      <c r="K1976" s="51">
        <v>24989065</v>
      </c>
      <c r="L1976" s="52">
        <v>1</v>
      </c>
      <c r="M1976" s="186">
        <v>34000</v>
      </c>
      <c r="N1976" s="48">
        <f t="shared" si="131"/>
        <v>34000</v>
      </c>
      <c r="O1976" s="45" t="s">
        <v>153</v>
      </c>
      <c r="P1976" s="45" t="s">
        <v>157</v>
      </c>
    </row>
    <row r="1977" spans="1:18">
      <c r="A1977" s="17">
        <v>67</v>
      </c>
      <c r="B1977" s="135">
        <v>50105</v>
      </c>
      <c r="C1977" s="17">
        <f t="shared" si="129"/>
        <v>5</v>
      </c>
      <c r="D1977" s="14" t="str">
        <f>+VLOOKUP(C1977,EstructuraCostos!$A$5:$B$146,2)</f>
        <v>Generales</v>
      </c>
      <c r="E1977" s="21">
        <f t="shared" si="132"/>
        <v>50105</v>
      </c>
      <c r="F1977" s="17" t="str">
        <f>+IF(C1977&gt;2,VLOOKUP(C1977,EstructuraCostos!$A$65:$B$170,2),VLOOKUP(E1977,EstructuraCostos!$A$5:$B$60,2))</f>
        <v>Generales</v>
      </c>
      <c r="G1977" s="17" t="str">
        <f>+VLOOKUP(B1977,EstructuraCostos!$B$5:$C$146,2)</f>
        <v>Mantenimiento Corrales y Puentes</v>
      </c>
      <c r="H1977" s="58">
        <v>43672</v>
      </c>
      <c r="I1977" s="17">
        <f t="shared" si="130"/>
        <v>30</v>
      </c>
      <c r="J1977" s="1" t="s">
        <v>1663</v>
      </c>
      <c r="K1977" s="51">
        <v>79132685</v>
      </c>
      <c r="L1977" s="52">
        <v>1</v>
      </c>
      <c r="M1977" s="186">
        <v>38000</v>
      </c>
      <c r="N1977" s="48">
        <f t="shared" si="131"/>
        <v>38000</v>
      </c>
      <c r="O1977" s="45" t="s">
        <v>1696</v>
      </c>
      <c r="P1977" s="45" t="s">
        <v>1695</v>
      </c>
    </row>
    <row r="1978" spans="1:18">
      <c r="A1978" s="17">
        <v>68</v>
      </c>
      <c r="B1978" s="135">
        <v>50103</v>
      </c>
      <c r="C1978" s="17">
        <f t="shared" si="129"/>
        <v>5</v>
      </c>
      <c r="D1978" s="14" t="str">
        <f>+VLOOKUP(C1978,EstructuraCostos!$A$5:$B$146,2)</f>
        <v>Generales</v>
      </c>
      <c r="E1978" s="21">
        <f t="shared" si="132"/>
        <v>50103</v>
      </c>
      <c r="F1978" s="17" t="str">
        <f>+IF(C1978&gt;2,VLOOKUP(C1978,EstructuraCostos!$A$65:$B$170,2),VLOOKUP(E1978,EstructuraCostos!$A$5:$B$60,2))</f>
        <v>Generales</v>
      </c>
      <c r="G1978" s="17" t="str">
        <f>+VLOOKUP(B1978,EstructuraCostos!$B$5:$C$146,2)</f>
        <v xml:space="preserve">Mantenimiento Cercos </v>
      </c>
      <c r="H1978" s="58">
        <v>43672</v>
      </c>
      <c r="I1978" s="17">
        <f t="shared" si="130"/>
        <v>30</v>
      </c>
      <c r="J1978" s="45" t="s">
        <v>1688</v>
      </c>
      <c r="K1978" s="51">
        <v>6281862</v>
      </c>
      <c r="L1978" s="52">
        <v>1</v>
      </c>
      <c r="M1978" s="186">
        <v>34000</v>
      </c>
      <c r="N1978" s="48">
        <f t="shared" si="131"/>
        <v>34000</v>
      </c>
      <c r="O1978" s="45" t="s">
        <v>138</v>
      </c>
      <c r="P1978" s="45" t="s">
        <v>1698</v>
      </c>
      <c r="Q1978" s="1" t="s">
        <v>1218</v>
      </c>
    </row>
    <row r="1979" spans="1:18">
      <c r="A1979" s="17">
        <v>69</v>
      </c>
      <c r="B1979" s="135">
        <v>10104</v>
      </c>
      <c r="C1979" s="17">
        <f t="shared" si="129"/>
        <v>1</v>
      </c>
      <c r="D1979" s="14" t="str">
        <f>+VLOOKUP(C1979,EstructuraCostos!$A$5:$B$146,2)</f>
        <v>Levante_y_Ceba</v>
      </c>
      <c r="E1979" s="21">
        <f t="shared" si="132"/>
        <v>10100</v>
      </c>
      <c r="F1979" s="17" t="str">
        <f>+IF(C1979&gt;2,VLOOKUP(C1979,EstructuraCostos!$A$65:$B$170,2),VLOOKUP(E1979,EstructuraCostos!$A$5:$B$60,2))</f>
        <v>Manejo_de_Suelos_y_ Praderas1</v>
      </c>
      <c r="G1979" s="17" t="str">
        <f>+VLOOKUP(B1979,EstructuraCostos!$B$5:$C$146,2)</f>
        <v>Fumigacion Herbicida</v>
      </c>
      <c r="H1979" s="58">
        <v>43672</v>
      </c>
      <c r="I1979" s="17">
        <f t="shared" si="130"/>
        <v>30</v>
      </c>
      <c r="J1979" s="1" t="s">
        <v>1685</v>
      </c>
      <c r="K1979" s="85">
        <v>78036942</v>
      </c>
      <c r="L1979" s="52">
        <v>1</v>
      </c>
      <c r="M1979" s="186">
        <v>34000</v>
      </c>
      <c r="N1979" s="48">
        <f t="shared" si="131"/>
        <v>34000</v>
      </c>
      <c r="O1979" s="45" t="s">
        <v>1684</v>
      </c>
      <c r="P1979" s="45" t="s">
        <v>1697</v>
      </c>
      <c r="Q1979" s="1" t="s">
        <v>132</v>
      </c>
      <c r="R1979" s="137" t="s">
        <v>1530</v>
      </c>
    </row>
    <row r="1980" spans="1:18">
      <c r="A1980" s="17">
        <v>70</v>
      </c>
      <c r="C1980" s="17">
        <f t="shared" si="129"/>
        <v>0</v>
      </c>
      <c r="D1980" s="14" t="e">
        <f>+VLOOKUP(C1980,EstructuraCostos!$A$5:$B$146,2)</f>
        <v>#N/A</v>
      </c>
      <c r="E1980" s="21">
        <f t="shared" si="132"/>
        <v>0</v>
      </c>
      <c r="F1980" s="17" t="e">
        <f>+IF(C1980&gt;2,VLOOKUP(C1980,EstructuraCostos!$A$65:$B$170,2),VLOOKUP(E1980,EstructuraCostos!$A$5:$B$60,2))</f>
        <v>#N/A</v>
      </c>
      <c r="G1980" s="17" t="e">
        <f>+VLOOKUP(B1980,EstructuraCostos!$B$5:$C$146,2)</f>
        <v>#N/A</v>
      </c>
      <c r="H1980" s="58">
        <v>43672</v>
      </c>
      <c r="I1980" s="17">
        <f t="shared" si="130"/>
        <v>30</v>
      </c>
      <c r="J1980" s="45" t="s">
        <v>260</v>
      </c>
      <c r="M1980" s="186" t="s">
        <v>261</v>
      </c>
      <c r="N1980" s="48"/>
      <c r="O1980" s="45" t="s">
        <v>1686</v>
      </c>
      <c r="P1980" s="45" t="s">
        <v>563</v>
      </c>
      <c r="Q1980" s="1" t="s">
        <v>1590</v>
      </c>
      <c r="R1980" s="137" t="s">
        <v>131</v>
      </c>
    </row>
    <row r="1981" spans="1:18">
      <c r="A1981" s="17">
        <v>71</v>
      </c>
      <c r="C1981" s="17">
        <f t="shared" si="129"/>
        <v>0</v>
      </c>
      <c r="D1981" s="14" t="e">
        <f>+VLOOKUP(C1981,EstructuraCostos!$A$5:$B$146,2)</f>
        <v>#N/A</v>
      </c>
      <c r="E1981" s="21">
        <f t="shared" si="132"/>
        <v>0</v>
      </c>
      <c r="F1981" s="17" t="e">
        <f>+IF(C1981&gt;2,VLOOKUP(C1981,EstructuraCostos!$A$65:$B$170,2),VLOOKUP(E1981,EstructuraCostos!$A$5:$B$60,2))</f>
        <v>#N/A</v>
      </c>
      <c r="G1981" s="17" t="e">
        <f>+VLOOKUP(B1981,EstructuraCostos!$B$5:$C$146,2)</f>
        <v>#N/A</v>
      </c>
      <c r="H1981" s="58">
        <v>43672</v>
      </c>
      <c r="I1981" s="17">
        <f t="shared" si="130"/>
        <v>30</v>
      </c>
      <c r="J1981" s="45" t="s">
        <v>260</v>
      </c>
      <c r="M1981" s="186" t="s">
        <v>261</v>
      </c>
      <c r="N1981" s="48"/>
      <c r="O1981" s="45" t="s">
        <v>1684</v>
      </c>
      <c r="P1981" s="45" t="s">
        <v>1697</v>
      </c>
      <c r="Q1981" s="1" t="s">
        <v>132</v>
      </c>
      <c r="R1981" s="137" t="s">
        <v>1530</v>
      </c>
    </row>
    <row r="1982" spans="1:18">
      <c r="A1982" s="17">
        <v>72</v>
      </c>
      <c r="B1982" s="135">
        <v>10101</v>
      </c>
      <c r="C1982" s="17">
        <f t="shared" si="129"/>
        <v>1</v>
      </c>
      <c r="D1982" s="14" t="str">
        <f>+VLOOKUP(C1982,EstructuraCostos!$A$5:$B$146,2)</f>
        <v>Levante_y_Ceba</v>
      </c>
      <c r="E1982" s="21">
        <f t="shared" si="132"/>
        <v>10100</v>
      </c>
      <c r="F1982" s="17" t="str">
        <f>+IF(C1982&gt;2,VLOOKUP(C1982,EstructuraCostos!$A$65:$B$170,2),VLOOKUP(E1982,EstructuraCostos!$A$5:$B$60,2))</f>
        <v>Manejo_de_Suelos_y_ Praderas1</v>
      </c>
      <c r="G1982" s="17" t="str">
        <f>+VLOOKUP(B1982,EstructuraCostos!$B$5:$C$146,2)</f>
        <v>Fumigacion Matamalezas</v>
      </c>
      <c r="H1982" s="58">
        <v>43673</v>
      </c>
      <c r="I1982" s="17">
        <f t="shared" si="130"/>
        <v>30</v>
      </c>
      <c r="J1982" s="84" t="s">
        <v>241</v>
      </c>
      <c r="K1982" s="143">
        <v>4736932</v>
      </c>
      <c r="L1982" s="52">
        <v>1</v>
      </c>
      <c r="M1982" s="46">
        <v>34000</v>
      </c>
      <c r="N1982" s="48">
        <f t="shared" si="131"/>
        <v>34000</v>
      </c>
      <c r="O1982" s="45" t="s">
        <v>1686</v>
      </c>
      <c r="P1982" s="45" t="s">
        <v>563</v>
      </c>
      <c r="Q1982" s="1" t="s">
        <v>1590</v>
      </c>
      <c r="R1982" s="137" t="s">
        <v>131</v>
      </c>
    </row>
    <row r="1983" spans="1:18">
      <c r="A1983" s="17">
        <v>73</v>
      </c>
      <c r="B1983" s="135">
        <v>10104</v>
      </c>
      <c r="C1983" s="17">
        <f t="shared" si="129"/>
        <v>1</v>
      </c>
      <c r="D1983" s="14" t="str">
        <f>+VLOOKUP(C1983,EstructuraCostos!$A$5:$B$146,2)</f>
        <v>Levante_y_Ceba</v>
      </c>
      <c r="E1983" s="21">
        <f t="shared" si="132"/>
        <v>10100</v>
      </c>
      <c r="F1983" s="17" t="str">
        <f>+IF(C1983&gt;2,VLOOKUP(C1983,EstructuraCostos!$A$65:$B$170,2),VLOOKUP(E1983,EstructuraCostos!$A$5:$B$60,2))</f>
        <v>Manejo_de_Suelos_y_ Praderas1</v>
      </c>
      <c r="G1983" s="17" t="str">
        <f>+VLOOKUP(B1983,EstructuraCostos!$B$5:$C$146,2)</f>
        <v>Fumigacion Herbicida</v>
      </c>
      <c r="H1983" s="58">
        <v>43673</v>
      </c>
      <c r="I1983" s="17">
        <f t="shared" si="130"/>
        <v>30</v>
      </c>
      <c r="J1983" s="84" t="s">
        <v>242</v>
      </c>
      <c r="K1983" s="83">
        <v>4335739</v>
      </c>
      <c r="L1983" s="52">
        <v>1</v>
      </c>
      <c r="M1983" s="46">
        <v>34000</v>
      </c>
      <c r="N1983" s="48">
        <f t="shared" si="131"/>
        <v>34000</v>
      </c>
      <c r="O1983" s="45" t="s">
        <v>1684</v>
      </c>
      <c r="P1983" s="45" t="s">
        <v>257</v>
      </c>
      <c r="Q1983" s="1" t="s">
        <v>132</v>
      </c>
      <c r="R1983" s="137" t="s">
        <v>1530</v>
      </c>
    </row>
    <row r="1984" spans="1:18">
      <c r="A1984" s="17">
        <v>74</v>
      </c>
      <c r="B1984" s="135">
        <v>10501</v>
      </c>
      <c r="C1984" s="17">
        <f t="shared" si="129"/>
        <v>1</v>
      </c>
      <c r="D1984" s="14" t="str">
        <f>+VLOOKUP(C1984,EstructuraCostos!$A$5:$B$146,2)</f>
        <v>Levante_y_Ceba</v>
      </c>
      <c r="E1984" s="21">
        <f t="shared" si="132"/>
        <v>10500</v>
      </c>
      <c r="F1984" s="17" t="str">
        <f>+IF(C1984&gt;2,VLOOKUP(C1984,EstructuraCostos!$A$65:$B$170,2),VLOOKUP(E1984,EstructuraCostos!$A$5:$B$60,2))</f>
        <v>Movimiento_de_Ganado1</v>
      </c>
      <c r="G1984" s="17" t="str">
        <f>+VLOOKUP(B1984,EstructuraCostos!$B$5:$C$146,2)</f>
        <v>Manejo de Ganados</v>
      </c>
      <c r="H1984" s="58">
        <v>43673</v>
      </c>
      <c r="I1984" s="17">
        <f t="shared" si="130"/>
        <v>30</v>
      </c>
      <c r="J1984" s="45" t="s">
        <v>245</v>
      </c>
      <c r="K1984" s="51">
        <v>1023702269</v>
      </c>
      <c r="L1984" s="52">
        <v>1</v>
      </c>
      <c r="M1984" s="46">
        <v>38000</v>
      </c>
      <c r="N1984" s="48">
        <f t="shared" si="131"/>
        <v>38000</v>
      </c>
      <c r="O1984" s="45" t="s">
        <v>126</v>
      </c>
      <c r="P1984" s="45" t="s">
        <v>128</v>
      </c>
    </row>
    <row r="1985" spans="1:18">
      <c r="A1985" s="17">
        <v>75</v>
      </c>
      <c r="B1985" s="135">
        <v>10501</v>
      </c>
      <c r="C1985" s="17">
        <f t="shared" si="129"/>
        <v>1</v>
      </c>
      <c r="D1985" s="14" t="str">
        <f>+VLOOKUP(C1985,EstructuraCostos!$A$5:$B$146,2)</f>
        <v>Levante_y_Ceba</v>
      </c>
      <c r="E1985" s="21">
        <f t="shared" si="132"/>
        <v>10500</v>
      </c>
      <c r="F1985" s="17" t="str">
        <f>+IF(C1985&gt;2,VLOOKUP(C1985,EstructuraCostos!$A$65:$B$170,2),VLOOKUP(E1985,EstructuraCostos!$A$5:$B$60,2))</f>
        <v>Movimiento_de_Ganado1</v>
      </c>
      <c r="G1985" s="17" t="str">
        <f>+VLOOKUP(B1985,EstructuraCostos!$B$5:$C$146,2)</f>
        <v>Manejo de Ganados</v>
      </c>
      <c r="H1985" s="58">
        <v>43673</v>
      </c>
      <c r="I1985" s="17">
        <f t="shared" si="130"/>
        <v>30</v>
      </c>
      <c r="J1985" s="45" t="s">
        <v>417</v>
      </c>
      <c r="K1985" s="143">
        <v>1097720182</v>
      </c>
      <c r="L1985" s="52">
        <v>1</v>
      </c>
      <c r="M1985" s="46">
        <v>38000</v>
      </c>
      <c r="N1985" s="48">
        <f t="shared" si="131"/>
        <v>38000</v>
      </c>
      <c r="O1985" s="45" t="s">
        <v>125</v>
      </c>
      <c r="P1985" s="45" t="s">
        <v>128</v>
      </c>
    </row>
    <row r="1986" spans="1:18">
      <c r="A1986" s="17">
        <v>76</v>
      </c>
      <c r="B1986" s="135">
        <v>50103</v>
      </c>
      <c r="C1986" s="17">
        <f t="shared" si="129"/>
        <v>5</v>
      </c>
      <c r="D1986" s="14" t="str">
        <f>+VLOOKUP(C1986,EstructuraCostos!$A$5:$B$146,2)</f>
        <v>Generales</v>
      </c>
      <c r="E1986" s="21">
        <f t="shared" si="132"/>
        <v>50103</v>
      </c>
      <c r="F1986" s="17" t="str">
        <f>+IF(C1986&gt;2,VLOOKUP(C1986,EstructuraCostos!$A$65:$B$170,2),VLOOKUP(E1986,EstructuraCostos!$A$5:$B$60,2))</f>
        <v>Generales</v>
      </c>
      <c r="G1986" s="17" t="str">
        <f>+VLOOKUP(B1986,EstructuraCostos!$B$5:$C$146,2)</f>
        <v xml:space="preserve">Mantenimiento Cercos </v>
      </c>
      <c r="H1986" s="58">
        <v>43673</v>
      </c>
      <c r="I1986" s="17">
        <f t="shared" si="130"/>
        <v>30</v>
      </c>
      <c r="J1986" s="45" t="s">
        <v>791</v>
      </c>
      <c r="K1986" s="143">
        <v>78730185</v>
      </c>
      <c r="L1986" s="52">
        <v>1</v>
      </c>
      <c r="M1986" s="46">
        <v>34000</v>
      </c>
      <c r="N1986" s="48">
        <f t="shared" si="131"/>
        <v>34000</v>
      </c>
      <c r="O1986" s="45" t="s">
        <v>138</v>
      </c>
      <c r="P1986" s="45" t="s">
        <v>596</v>
      </c>
    </row>
    <row r="1987" spans="1:18">
      <c r="A1987" s="17">
        <v>77</v>
      </c>
      <c r="B1987" s="135">
        <v>10502</v>
      </c>
      <c r="C1987" s="17">
        <f t="shared" si="129"/>
        <v>1</v>
      </c>
      <c r="D1987" s="14" t="str">
        <f>+VLOOKUP(C1987,EstructuraCostos!$A$5:$B$146,2)</f>
        <v>Levante_y_Ceba</v>
      </c>
      <c r="E1987" s="21">
        <f t="shared" si="132"/>
        <v>10500</v>
      </c>
      <c r="F1987" s="17" t="str">
        <f>+IF(C1987&gt;2,VLOOKUP(C1987,EstructuraCostos!$A$65:$B$170,2),VLOOKUP(E1987,EstructuraCostos!$A$5:$B$60,2))</f>
        <v>Movimiento_de_Ganado1</v>
      </c>
      <c r="G1987" s="17" t="str">
        <f>+VLOOKUP(B1987,EstructuraCostos!$B$5:$C$146,2)</f>
        <v>Repartida pollinaza</v>
      </c>
      <c r="H1987" s="58">
        <v>43673</v>
      </c>
      <c r="I1987" s="17">
        <f t="shared" si="130"/>
        <v>30</v>
      </c>
      <c r="J1987" s="1" t="s">
        <v>1469</v>
      </c>
      <c r="K1987" s="85">
        <v>1054990950</v>
      </c>
      <c r="L1987" s="52">
        <v>1</v>
      </c>
      <c r="M1987" s="186">
        <v>36000</v>
      </c>
      <c r="N1987" s="48">
        <f t="shared" si="131"/>
        <v>36000</v>
      </c>
      <c r="O1987" s="45" t="s">
        <v>688</v>
      </c>
      <c r="P1987" s="45" t="s">
        <v>137</v>
      </c>
    </row>
    <row r="1988" spans="1:18">
      <c r="A1988" s="17">
        <v>78</v>
      </c>
      <c r="B1988" s="135">
        <v>10105</v>
      </c>
      <c r="C1988" s="17">
        <f t="shared" si="129"/>
        <v>1</v>
      </c>
      <c r="D1988" s="14" t="str">
        <f>+VLOOKUP(C1988,EstructuraCostos!$A$5:$B$146,2)</f>
        <v>Levante_y_Ceba</v>
      </c>
      <c r="E1988" s="21">
        <f t="shared" si="132"/>
        <v>10110</v>
      </c>
      <c r="F1988" s="17" t="str">
        <f>+IF(C1988&gt;2,VLOOKUP(C1988,EstructuraCostos!$A$65:$B$170,2),VLOOKUP(E1988,EstructuraCostos!$A$5:$B$60,2))</f>
        <v>Manejo_de_Suelos_y_ Praderas1</v>
      </c>
      <c r="G1988" s="17" t="str">
        <f>+VLOOKUP(B1988,EstructuraCostos!$B$5:$C$146,2)</f>
        <v>Guadañada</v>
      </c>
      <c r="H1988" s="58">
        <v>43673</v>
      </c>
      <c r="I1988" s="17">
        <f t="shared" si="130"/>
        <v>30</v>
      </c>
      <c r="J1988" s="1" t="s">
        <v>1550</v>
      </c>
      <c r="K1988" s="85">
        <v>16553909</v>
      </c>
      <c r="L1988" s="52">
        <v>1</v>
      </c>
      <c r="M1988" s="186">
        <v>34000</v>
      </c>
      <c r="N1988" s="48">
        <f t="shared" si="131"/>
        <v>34000</v>
      </c>
      <c r="O1988" s="45" t="s">
        <v>133</v>
      </c>
      <c r="P1988" s="45" t="s">
        <v>1591</v>
      </c>
    </row>
    <row r="1989" spans="1:18">
      <c r="A1989" s="17">
        <v>79</v>
      </c>
      <c r="B1989" s="135">
        <v>90101</v>
      </c>
      <c r="C1989" s="17">
        <f t="shared" si="129"/>
        <v>9</v>
      </c>
      <c r="D1989" s="14" t="str">
        <f>+VLOOKUP(C1989,EstructuraCostos!$A$5:$B$146,2)</f>
        <v>Hacienda</v>
      </c>
      <c r="E1989" s="21">
        <f t="shared" si="132"/>
        <v>90101</v>
      </c>
      <c r="F1989" s="17" t="str">
        <f>+IF(C1989&gt;2,VLOOKUP(C1989,EstructuraCostos!$A$65:$B$170,2),VLOOKUP(E1989,EstructuraCostos!$A$5:$B$60,2))</f>
        <v>Hacienda</v>
      </c>
      <c r="G1989" s="17" t="str">
        <f>+VLOOKUP(B1989,EstructuraCostos!$B$5:$C$146,2)</f>
        <v>Salarios</v>
      </c>
      <c r="H1989" s="58">
        <v>43673</v>
      </c>
      <c r="I1989" s="17">
        <f t="shared" si="130"/>
        <v>30</v>
      </c>
      <c r="J1989" s="45" t="s">
        <v>1584</v>
      </c>
      <c r="K1989" s="51">
        <v>24989065</v>
      </c>
      <c r="L1989" s="52">
        <v>1</v>
      </c>
      <c r="M1989" s="186">
        <v>34000</v>
      </c>
      <c r="N1989" s="48">
        <f t="shared" si="131"/>
        <v>34000</v>
      </c>
      <c r="O1989" s="45" t="s">
        <v>153</v>
      </c>
      <c r="P1989" s="45" t="s">
        <v>157</v>
      </c>
    </row>
    <row r="1990" spans="1:18">
      <c r="A1990" s="17">
        <v>80</v>
      </c>
      <c r="B1990" s="135">
        <v>50105</v>
      </c>
      <c r="C1990" s="17">
        <f t="shared" si="129"/>
        <v>5</v>
      </c>
      <c r="D1990" s="14" t="str">
        <f>+VLOOKUP(C1990,EstructuraCostos!$A$5:$B$146,2)</f>
        <v>Generales</v>
      </c>
      <c r="E1990" s="21">
        <f t="shared" si="132"/>
        <v>50105</v>
      </c>
      <c r="F1990" s="17" t="str">
        <f>+IF(C1990&gt;2,VLOOKUP(C1990,EstructuraCostos!$A$65:$B$170,2),VLOOKUP(E1990,EstructuraCostos!$A$5:$B$60,2))</f>
        <v>Generales</v>
      </c>
      <c r="G1990" s="17" t="str">
        <f>+VLOOKUP(B1990,EstructuraCostos!$B$5:$C$146,2)</f>
        <v>Mantenimiento Corrales y Puentes</v>
      </c>
      <c r="H1990" s="58">
        <v>43673</v>
      </c>
      <c r="I1990" s="17">
        <f t="shared" si="130"/>
        <v>30</v>
      </c>
      <c r="J1990" s="1" t="s">
        <v>1663</v>
      </c>
      <c r="K1990" s="51">
        <v>79132685</v>
      </c>
      <c r="L1990" s="52">
        <v>1</v>
      </c>
      <c r="M1990" s="186">
        <v>38000</v>
      </c>
      <c r="N1990" s="48">
        <f t="shared" si="131"/>
        <v>38000</v>
      </c>
      <c r="O1990" s="45" t="s">
        <v>1704</v>
      </c>
      <c r="P1990" s="45" t="s">
        <v>147</v>
      </c>
    </row>
    <row r="1991" spans="1:18">
      <c r="A1991" s="17">
        <v>81</v>
      </c>
      <c r="B1991" s="135">
        <v>50105</v>
      </c>
      <c r="C1991" s="17">
        <f t="shared" si="129"/>
        <v>5</v>
      </c>
      <c r="D1991" s="14" t="str">
        <f>+VLOOKUP(C1991,EstructuraCostos!$A$5:$B$146,2)</f>
        <v>Generales</v>
      </c>
      <c r="E1991" s="21">
        <f t="shared" si="132"/>
        <v>50105</v>
      </c>
      <c r="F1991" s="17" t="str">
        <f>+IF(C1991&gt;2,VLOOKUP(C1991,EstructuraCostos!$A$65:$B$170,2),VLOOKUP(E1991,EstructuraCostos!$A$5:$B$60,2))</f>
        <v>Generales</v>
      </c>
      <c r="G1991" s="17" t="str">
        <f>+VLOOKUP(B1991,EstructuraCostos!$B$5:$C$146,2)</f>
        <v>Mantenimiento Corrales y Puentes</v>
      </c>
      <c r="H1991" s="58">
        <v>43673</v>
      </c>
      <c r="I1991" s="17">
        <f t="shared" si="130"/>
        <v>30</v>
      </c>
      <c r="J1991" s="45" t="s">
        <v>1688</v>
      </c>
      <c r="K1991" s="51">
        <v>6281862</v>
      </c>
      <c r="L1991" s="52">
        <v>1</v>
      </c>
      <c r="M1991" s="186">
        <v>34000</v>
      </c>
      <c r="N1991" s="48">
        <f t="shared" si="131"/>
        <v>34000</v>
      </c>
      <c r="O1991" s="45" t="s">
        <v>1704</v>
      </c>
      <c r="P1991" s="45" t="s">
        <v>147</v>
      </c>
    </row>
    <row r="1992" spans="1:18">
      <c r="A1992" s="17">
        <v>82</v>
      </c>
      <c r="B1992" s="135">
        <v>10104</v>
      </c>
      <c r="C1992" s="17">
        <f t="shared" si="129"/>
        <v>1</v>
      </c>
      <c r="D1992" s="14" t="str">
        <f>+VLOOKUP(C1992,EstructuraCostos!$A$5:$B$146,2)</f>
        <v>Levante_y_Ceba</v>
      </c>
      <c r="E1992" s="21">
        <f t="shared" si="132"/>
        <v>10100</v>
      </c>
      <c r="F1992" s="17" t="str">
        <f>+IF(C1992&gt;2,VLOOKUP(C1992,EstructuraCostos!$A$65:$B$170,2),VLOOKUP(E1992,EstructuraCostos!$A$5:$B$60,2))</f>
        <v>Manejo_de_Suelos_y_ Praderas1</v>
      </c>
      <c r="G1992" s="17" t="str">
        <f>+VLOOKUP(B1992,EstructuraCostos!$B$5:$C$146,2)</f>
        <v>Fumigacion Herbicida</v>
      </c>
      <c r="H1992" s="58">
        <v>43673</v>
      </c>
      <c r="I1992" s="17">
        <f t="shared" si="130"/>
        <v>30</v>
      </c>
      <c r="J1992" s="1" t="s">
        <v>1685</v>
      </c>
      <c r="K1992" s="85">
        <v>78036942</v>
      </c>
      <c r="L1992" s="52">
        <v>1</v>
      </c>
      <c r="M1992" s="186">
        <v>34000</v>
      </c>
      <c r="N1992" s="48">
        <f t="shared" si="131"/>
        <v>34000</v>
      </c>
      <c r="O1992" s="45" t="s">
        <v>1684</v>
      </c>
      <c r="P1992" s="45" t="s">
        <v>257</v>
      </c>
      <c r="Q1992" s="1" t="s">
        <v>132</v>
      </c>
      <c r="R1992" s="137" t="s">
        <v>1530</v>
      </c>
    </row>
    <row r="1993" spans="1:18">
      <c r="A1993" s="17">
        <v>83</v>
      </c>
      <c r="C1993" s="17"/>
      <c r="F1993" s="17"/>
      <c r="G1993" s="17" t="e">
        <f>+VLOOKUP(B1993,EstructuraCostos!$B$5:$C$146,2)</f>
        <v>#N/A</v>
      </c>
      <c r="H1993" s="58">
        <v>43673</v>
      </c>
      <c r="I1993" s="17">
        <f>+WEEKNUM(H1993,2)</f>
        <v>30</v>
      </c>
      <c r="J1993" s="1" t="s">
        <v>289</v>
      </c>
      <c r="K1993" s="85"/>
      <c r="L1993" s="52">
        <v>3</v>
      </c>
      <c r="M1993" s="186" t="s">
        <v>124</v>
      </c>
      <c r="N1993" s="48"/>
      <c r="P1993" s="45" t="s">
        <v>227</v>
      </c>
    </row>
    <row r="1994" spans="1:18">
      <c r="A1994" s="17">
        <v>84</v>
      </c>
      <c r="C1994" s="17">
        <f t="shared" si="129"/>
        <v>0</v>
      </c>
      <c r="D1994" s="14" t="e">
        <f>+VLOOKUP(C1994,EstructuraCostos!$A$5:$B$146,2)</f>
        <v>#N/A</v>
      </c>
      <c r="E1994" s="21">
        <f t="shared" si="132"/>
        <v>0</v>
      </c>
      <c r="F1994" s="17" t="e">
        <f>+IF(C1994&gt;2,VLOOKUP(C1994,EstructuraCostos!$A$65:$B$170,2),VLOOKUP(E1994,EstructuraCostos!$A$5:$B$60,2))</f>
        <v>#N/A</v>
      </c>
      <c r="G1994" s="17" t="e">
        <f>+VLOOKUP(B1994,EstructuraCostos!$B$5:$C$146,2)</f>
        <v>#N/A</v>
      </c>
      <c r="H1994" s="58">
        <v>43673</v>
      </c>
      <c r="I1994" s="17">
        <f t="shared" si="130"/>
        <v>30</v>
      </c>
      <c r="J1994" s="45" t="s">
        <v>260</v>
      </c>
      <c r="M1994" s="186" t="s">
        <v>261</v>
      </c>
      <c r="N1994" s="48"/>
      <c r="O1994" s="45" t="s">
        <v>1686</v>
      </c>
      <c r="P1994" s="45" t="s">
        <v>563</v>
      </c>
      <c r="Q1994" s="1" t="s">
        <v>1590</v>
      </c>
      <c r="R1994" s="137" t="s">
        <v>131</v>
      </c>
    </row>
    <row r="1995" spans="1:18">
      <c r="A1995" s="17">
        <v>85</v>
      </c>
      <c r="C1995" s="17">
        <f t="shared" si="129"/>
        <v>0</v>
      </c>
      <c r="D1995" s="14" t="e">
        <f>+VLOOKUP(C1995,EstructuraCostos!$A$5:$B$146,2)</f>
        <v>#N/A</v>
      </c>
      <c r="E1995" s="21">
        <f t="shared" si="132"/>
        <v>0</v>
      </c>
      <c r="F1995" s="17" t="e">
        <f>+IF(C1995&gt;2,VLOOKUP(C1995,EstructuraCostos!$A$65:$B$170,2),VLOOKUP(E1995,EstructuraCostos!$A$5:$B$60,2))</f>
        <v>#N/A</v>
      </c>
      <c r="G1995" s="17" t="e">
        <f>+VLOOKUP(B1995,EstructuraCostos!$B$5:$C$146,2)</f>
        <v>#N/A</v>
      </c>
      <c r="H1995" s="58">
        <v>43673</v>
      </c>
      <c r="I1995" s="17">
        <f t="shared" si="130"/>
        <v>30</v>
      </c>
      <c r="J1995" s="45" t="s">
        <v>260</v>
      </c>
      <c r="M1995" s="186" t="s">
        <v>261</v>
      </c>
      <c r="N1995" s="48"/>
      <c r="O1995" s="45" t="s">
        <v>1684</v>
      </c>
      <c r="P1995" s="45" t="s">
        <v>257</v>
      </c>
      <c r="Q1995" s="1" t="s">
        <v>132</v>
      </c>
      <c r="R1995" s="137" t="s">
        <v>1530</v>
      </c>
    </row>
    <row r="1996" spans="1:18">
      <c r="A1996" s="17">
        <v>86</v>
      </c>
      <c r="B1996" s="135">
        <v>10501</v>
      </c>
      <c r="C1996" s="17">
        <f t="shared" si="129"/>
        <v>1</v>
      </c>
      <c r="D1996" s="14" t="str">
        <f>+VLOOKUP(C1996,EstructuraCostos!$A$5:$B$146,2)</f>
        <v>Levante_y_Ceba</v>
      </c>
      <c r="E1996" s="21">
        <f t="shared" si="132"/>
        <v>10500</v>
      </c>
      <c r="F1996" s="17" t="str">
        <f>+IF(C1996&gt;2,VLOOKUP(C1996,EstructuraCostos!$A$65:$B$170,2),VLOOKUP(E1996,EstructuraCostos!$A$5:$B$60,2))</f>
        <v>Movimiento_de_Ganado1</v>
      </c>
      <c r="G1996" s="17" t="str">
        <f>+VLOOKUP(B1996,EstructuraCostos!$B$5:$C$146,2)</f>
        <v>Manejo de Ganados</v>
      </c>
      <c r="H1996" s="58">
        <v>43674</v>
      </c>
      <c r="I1996" s="17">
        <f t="shared" si="130"/>
        <v>30</v>
      </c>
      <c r="J1996" s="1" t="s">
        <v>1469</v>
      </c>
      <c r="K1996" s="85">
        <v>1054990950</v>
      </c>
      <c r="L1996" s="52">
        <v>0.5</v>
      </c>
      <c r="M1996" s="186">
        <v>36000</v>
      </c>
      <c r="N1996" s="48">
        <f t="shared" si="131"/>
        <v>18000</v>
      </c>
    </row>
    <row r="1997" spans="1:18">
      <c r="A1997" s="17">
        <v>1</v>
      </c>
      <c r="B1997" s="135">
        <v>10101</v>
      </c>
      <c r="C1997" s="17">
        <f t="shared" si="129"/>
        <v>1</v>
      </c>
      <c r="D1997" s="14" t="str">
        <f>+VLOOKUP(C1997,EstructuraCostos!$A$5:$B$146,2)</f>
        <v>Levante_y_Ceba</v>
      </c>
      <c r="E1997" s="21">
        <f t="shared" si="132"/>
        <v>10100</v>
      </c>
      <c r="F1997" s="17" t="str">
        <f>+IF(C1997&gt;2,VLOOKUP(C1997,EstructuraCostos!$A$65:$B$170,2),VLOOKUP(E1997,EstructuraCostos!$A$5:$B$60,2))</f>
        <v>Manejo_de_Suelos_y_ Praderas1</v>
      </c>
      <c r="G1997" s="17" t="str">
        <f>+VLOOKUP(B1997,EstructuraCostos!$B$5:$C$146,2)</f>
        <v>Fumigacion Matamalezas</v>
      </c>
      <c r="H1997" s="58">
        <v>43675</v>
      </c>
      <c r="I1997" s="17">
        <f t="shared" si="130"/>
        <v>31</v>
      </c>
      <c r="J1997" s="84" t="s">
        <v>241</v>
      </c>
      <c r="K1997" s="143">
        <v>4736932</v>
      </c>
      <c r="L1997" s="52">
        <v>1</v>
      </c>
      <c r="M1997" s="46">
        <v>34000</v>
      </c>
      <c r="N1997" s="48">
        <f t="shared" si="131"/>
        <v>34000</v>
      </c>
      <c r="O1997" s="45" t="s">
        <v>1686</v>
      </c>
      <c r="P1997" s="45" t="s">
        <v>563</v>
      </c>
      <c r="Q1997" s="1" t="s">
        <v>1590</v>
      </c>
      <c r="R1997" s="137" t="s">
        <v>131</v>
      </c>
    </row>
    <row r="1998" spans="1:18">
      <c r="A1998" s="17">
        <v>2</v>
      </c>
      <c r="B1998" s="135">
        <v>10104</v>
      </c>
      <c r="C1998" s="17">
        <f t="shared" si="129"/>
        <v>1</v>
      </c>
      <c r="D1998" s="14" t="str">
        <f>+VLOOKUP(C1998,EstructuraCostos!$A$5:$B$146,2)</f>
        <v>Levante_y_Ceba</v>
      </c>
      <c r="E1998" s="21">
        <f t="shared" si="132"/>
        <v>10100</v>
      </c>
      <c r="F1998" s="17" t="str">
        <f>+IF(C1998&gt;2,VLOOKUP(C1998,EstructuraCostos!$A$65:$B$170,2),VLOOKUP(E1998,EstructuraCostos!$A$5:$B$60,2))</f>
        <v>Manejo_de_Suelos_y_ Praderas1</v>
      </c>
      <c r="G1998" s="17" t="str">
        <f>+VLOOKUP(B1998,EstructuraCostos!$B$5:$C$146,2)</f>
        <v>Fumigacion Herbicida</v>
      </c>
      <c r="H1998" s="58">
        <v>43675</v>
      </c>
      <c r="I1998" s="17">
        <f t="shared" si="130"/>
        <v>31</v>
      </c>
      <c r="J1998" s="84" t="s">
        <v>242</v>
      </c>
      <c r="K1998" s="83">
        <v>4335739</v>
      </c>
      <c r="L1998" s="52">
        <v>1</v>
      </c>
      <c r="M1998" s="46">
        <v>34000</v>
      </c>
      <c r="N1998" s="48">
        <f t="shared" si="131"/>
        <v>34000</v>
      </c>
      <c r="O1998" s="45" t="s">
        <v>1684</v>
      </c>
      <c r="P1998" s="45" t="s">
        <v>257</v>
      </c>
      <c r="Q1998" s="1" t="s">
        <v>132</v>
      </c>
      <c r="R1998" s="137" t="s">
        <v>1530</v>
      </c>
    </row>
    <row r="1999" spans="1:18">
      <c r="A1999" s="17">
        <v>3</v>
      </c>
      <c r="B1999" s="135">
        <v>10501</v>
      </c>
      <c r="C1999" s="17">
        <f t="shared" si="129"/>
        <v>1</v>
      </c>
      <c r="D1999" s="14" t="str">
        <f>+VLOOKUP(C1999,EstructuraCostos!$A$5:$B$146,2)</f>
        <v>Levante_y_Ceba</v>
      </c>
      <c r="E1999" s="21">
        <f t="shared" si="132"/>
        <v>10500</v>
      </c>
      <c r="F1999" s="17" t="str">
        <f>+IF(C1999&gt;2,VLOOKUP(C1999,EstructuraCostos!$A$65:$B$170,2),VLOOKUP(E1999,EstructuraCostos!$A$5:$B$60,2))</f>
        <v>Movimiento_de_Ganado1</v>
      </c>
      <c r="G1999" s="17" t="str">
        <f>+VLOOKUP(B1999,EstructuraCostos!$B$5:$C$146,2)</f>
        <v>Manejo de Ganados</v>
      </c>
      <c r="H1999" s="58">
        <v>43675</v>
      </c>
      <c r="I1999" s="17">
        <f t="shared" si="130"/>
        <v>31</v>
      </c>
      <c r="J1999" s="45" t="s">
        <v>245</v>
      </c>
      <c r="K1999" s="51">
        <v>1023702269</v>
      </c>
      <c r="L1999" s="52">
        <v>1</v>
      </c>
      <c r="M1999" s="46">
        <v>38000</v>
      </c>
      <c r="N1999" s="48">
        <f t="shared" si="131"/>
        <v>38000</v>
      </c>
      <c r="O1999" s="45" t="s">
        <v>126</v>
      </c>
      <c r="P1999" s="45" t="s">
        <v>128</v>
      </c>
    </row>
    <row r="2000" spans="1:18">
      <c r="A2000" s="17">
        <v>4</v>
      </c>
      <c r="B2000" s="135">
        <v>10501</v>
      </c>
      <c r="C2000" s="17">
        <f t="shared" si="129"/>
        <v>1</v>
      </c>
      <c r="D2000" s="14" t="str">
        <f>+VLOOKUP(C2000,EstructuraCostos!$A$5:$B$146,2)</f>
        <v>Levante_y_Ceba</v>
      </c>
      <c r="E2000" s="21">
        <f t="shared" si="132"/>
        <v>10500</v>
      </c>
      <c r="F2000" s="17" t="str">
        <f>+IF(C2000&gt;2,VLOOKUP(C2000,EstructuraCostos!$A$65:$B$170,2),VLOOKUP(E2000,EstructuraCostos!$A$5:$B$60,2))</f>
        <v>Movimiento_de_Ganado1</v>
      </c>
      <c r="G2000" s="17" t="str">
        <f>+VLOOKUP(B2000,EstructuraCostos!$B$5:$C$146,2)</f>
        <v>Manejo de Ganados</v>
      </c>
      <c r="H2000" s="58">
        <v>43675</v>
      </c>
      <c r="I2000" s="17">
        <f t="shared" si="130"/>
        <v>31</v>
      </c>
      <c r="J2000" s="45" t="s">
        <v>417</v>
      </c>
      <c r="K2000" s="143">
        <v>1097720182</v>
      </c>
      <c r="L2000" s="52">
        <v>1</v>
      </c>
      <c r="M2000" s="46">
        <v>38000</v>
      </c>
      <c r="N2000" s="48">
        <f t="shared" si="131"/>
        <v>38000</v>
      </c>
      <c r="O2000" s="45" t="s">
        <v>125</v>
      </c>
      <c r="P2000" s="45" t="s">
        <v>128</v>
      </c>
    </row>
    <row r="2001" spans="1:18">
      <c r="A2001" s="17">
        <v>5</v>
      </c>
      <c r="B2001" s="135">
        <v>50103</v>
      </c>
      <c r="C2001" s="17">
        <f t="shared" si="129"/>
        <v>5</v>
      </c>
      <c r="D2001" s="14" t="str">
        <f>+VLOOKUP(C2001,EstructuraCostos!$A$5:$B$146,2)</f>
        <v>Generales</v>
      </c>
      <c r="E2001" s="21">
        <f t="shared" si="132"/>
        <v>50103</v>
      </c>
      <c r="F2001" s="17" t="str">
        <f>+IF(C2001&gt;2,VLOOKUP(C2001,EstructuraCostos!$A$65:$B$170,2),VLOOKUP(E2001,EstructuraCostos!$A$5:$B$60,2))</f>
        <v>Generales</v>
      </c>
      <c r="G2001" s="17" t="str">
        <f>+VLOOKUP(B2001,EstructuraCostos!$B$5:$C$146,2)</f>
        <v xml:space="preserve">Mantenimiento Cercos </v>
      </c>
      <c r="H2001" s="58">
        <v>43675</v>
      </c>
      <c r="I2001" s="17">
        <f t="shared" si="130"/>
        <v>31</v>
      </c>
      <c r="J2001" s="45" t="s">
        <v>791</v>
      </c>
      <c r="K2001" s="143">
        <v>78730185</v>
      </c>
      <c r="L2001" s="52">
        <v>1</v>
      </c>
      <c r="M2001" s="46">
        <v>34000</v>
      </c>
      <c r="N2001" s="48">
        <f t="shared" si="131"/>
        <v>34000</v>
      </c>
      <c r="O2001" s="45" t="s">
        <v>138</v>
      </c>
    </row>
    <row r="2002" spans="1:18">
      <c r="A2002" s="17">
        <v>6</v>
      </c>
      <c r="B2002" s="135">
        <v>10502</v>
      </c>
      <c r="C2002" s="17">
        <f t="shared" si="129"/>
        <v>1</v>
      </c>
      <c r="D2002" s="14" t="str">
        <f>+VLOOKUP(C2002,EstructuraCostos!$A$5:$B$146,2)</f>
        <v>Levante_y_Ceba</v>
      </c>
      <c r="E2002" s="21">
        <f t="shared" si="132"/>
        <v>10500</v>
      </c>
      <c r="F2002" s="17" t="str">
        <f>+IF(C2002&gt;2,VLOOKUP(C2002,EstructuraCostos!$A$65:$B$170,2),VLOOKUP(E2002,EstructuraCostos!$A$5:$B$60,2))</f>
        <v>Movimiento_de_Ganado1</v>
      </c>
      <c r="G2002" s="17" t="str">
        <f>+VLOOKUP(B2002,EstructuraCostos!$B$5:$C$146,2)</f>
        <v>Repartida pollinaza</v>
      </c>
      <c r="H2002" s="58">
        <v>43675</v>
      </c>
      <c r="I2002" s="17">
        <f t="shared" si="130"/>
        <v>31</v>
      </c>
      <c r="J2002" s="1" t="s">
        <v>1469</v>
      </c>
      <c r="K2002" s="85">
        <v>1054990950</v>
      </c>
      <c r="L2002" s="52">
        <v>1</v>
      </c>
      <c r="M2002" s="186">
        <v>36000</v>
      </c>
      <c r="N2002" s="48">
        <f t="shared" si="131"/>
        <v>36000</v>
      </c>
      <c r="O2002" s="45" t="s">
        <v>688</v>
      </c>
      <c r="P2002" s="45" t="s">
        <v>137</v>
      </c>
    </row>
    <row r="2003" spans="1:18">
      <c r="A2003" s="17">
        <v>7</v>
      </c>
      <c r="B2003" s="135">
        <v>90101</v>
      </c>
      <c r="C2003" s="17">
        <f t="shared" si="129"/>
        <v>9</v>
      </c>
      <c r="D2003" s="14" t="str">
        <f>+VLOOKUP(C2003,EstructuraCostos!$A$5:$B$146,2)</f>
        <v>Hacienda</v>
      </c>
      <c r="E2003" s="21">
        <f t="shared" si="132"/>
        <v>90101</v>
      </c>
      <c r="F2003" s="17" t="str">
        <f>+IF(C2003&gt;2,VLOOKUP(C2003,EstructuraCostos!$A$65:$B$170,2),VLOOKUP(E2003,EstructuraCostos!$A$5:$B$60,2))</f>
        <v>Hacienda</v>
      </c>
      <c r="G2003" s="17" t="str">
        <f>+VLOOKUP(B2003,EstructuraCostos!$B$5:$C$146,2)</f>
        <v>Salarios</v>
      </c>
      <c r="H2003" s="58">
        <v>43675</v>
      </c>
      <c r="I2003" s="17">
        <f t="shared" si="130"/>
        <v>31</v>
      </c>
      <c r="J2003" s="45" t="s">
        <v>1584</v>
      </c>
      <c r="K2003" s="51">
        <v>24989065</v>
      </c>
      <c r="L2003" s="52">
        <v>1</v>
      </c>
      <c r="M2003" s="186">
        <v>34000</v>
      </c>
      <c r="N2003" s="48">
        <f t="shared" si="131"/>
        <v>34000</v>
      </c>
      <c r="O2003" s="45" t="s">
        <v>153</v>
      </c>
      <c r="P2003" s="45" t="s">
        <v>147</v>
      </c>
    </row>
    <row r="2004" spans="1:18">
      <c r="A2004" s="17">
        <v>8</v>
      </c>
      <c r="B2004" s="135">
        <v>50105</v>
      </c>
      <c r="C2004" s="17">
        <f t="shared" si="129"/>
        <v>5</v>
      </c>
      <c r="D2004" s="14" t="str">
        <f>+VLOOKUP(C2004,EstructuraCostos!$A$5:$B$146,2)</f>
        <v>Generales</v>
      </c>
      <c r="E2004" s="21">
        <f t="shared" si="132"/>
        <v>50105</v>
      </c>
      <c r="F2004" s="17" t="str">
        <f>+IF(C2004&gt;2,VLOOKUP(C2004,EstructuraCostos!$A$65:$B$170,2),VLOOKUP(E2004,EstructuraCostos!$A$5:$B$60,2))</f>
        <v>Generales</v>
      </c>
      <c r="G2004" s="17" t="str">
        <f>+VLOOKUP(B2004,EstructuraCostos!$B$5:$C$146,2)</f>
        <v>Mantenimiento Corrales y Puentes</v>
      </c>
      <c r="H2004" s="58">
        <v>43675</v>
      </c>
      <c r="I2004" s="17">
        <f t="shared" si="130"/>
        <v>31</v>
      </c>
      <c r="J2004" s="1" t="s">
        <v>1663</v>
      </c>
      <c r="K2004" s="51">
        <v>79132685</v>
      </c>
      <c r="L2004" s="52">
        <v>1</v>
      </c>
      <c r="M2004" s="186">
        <v>38000</v>
      </c>
      <c r="N2004" s="48">
        <f t="shared" si="131"/>
        <v>38000</v>
      </c>
      <c r="O2004" s="45" t="s">
        <v>1704</v>
      </c>
      <c r="P2004" s="45" t="s">
        <v>147</v>
      </c>
    </row>
    <row r="2005" spans="1:18">
      <c r="A2005" s="17">
        <v>9</v>
      </c>
      <c r="B2005" s="135">
        <v>50105</v>
      </c>
      <c r="C2005" s="17">
        <f t="shared" ref="C2005:C2071" si="133">ROUND(B2005/10000,0)</f>
        <v>5</v>
      </c>
      <c r="D2005" s="14" t="str">
        <f>+VLOOKUP(C2005,EstructuraCostos!$A$5:$B$146,2)</f>
        <v>Generales</v>
      </c>
      <c r="E2005" s="21">
        <f t="shared" si="132"/>
        <v>50105</v>
      </c>
      <c r="F2005" s="17" t="str">
        <f>+IF(C2005&gt;2,VLOOKUP(C2005,EstructuraCostos!$A$65:$B$170,2),VLOOKUP(E2005,EstructuraCostos!$A$5:$B$60,2))</f>
        <v>Generales</v>
      </c>
      <c r="G2005" s="17" t="str">
        <f>+VLOOKUP(B2005,EstructuraCostos!$B$5:$C$146,2)</f>
        <v>Mantenimiento Corrales y Puentes</v>
      </c>
      <c r="H2005" s="58">
        <v>43675</v>
      </c>
      <c r="I2005" s="17">
        <f t="shared" ref="I2005:I2071" si="134">+WEEKNUM(H2005,2)</f>
        <v>31</v>
      </c>
      <c r="J2005" s="45" t="s">
        <v>1688</v>
      </c>
      <c r="K2005" s="51">
        <v>6281862</v>
      </c>
      <c r="L2005" s="52">
        <v>1</v>
      </c>
      <c r="M2005" s="186">
        <v>34000</v>
      </c>
      <c r="N2005" s="48">
        <f t="shared" ref="N2005:N2071" si="135">+L2005*M2005</f>
        <v>34000</v>
      </c>
      <c r="O2005" s="45" t="s">
        <v>1704</v>
      </c>
      <c r="P2005" s="45" t="s">
        <v>147</v>
      </c>
    </row>
    <row r="2006" spans="1:18">
      <c r="A2006" s="17">
        <v>10</v>
      </c>
      <c r="B2006" s="135">
        <v>10104</v>
      </c>
      <c r="C2006" s="17">
        <f t="shared" si="133"/>
        <v>1</v>
      </c>
      <c r="D2006" s="14" t="str">
        <f>+VLOOKUP(C2006,EstructuraCostos!$A$5:$B$146,2)</f>
        <v>Levante_y_Ceba</v>
      </c>
      <c r="E2006" s="21">
        <f t="shared" si="132"/>
        <v>10100</v>
      </c>
      <c r="F2006" s="17" t="str">
        <f>+IF(C2006&gt;2,VLOOKUP(C2006,EstructuraCostos!$A$65:$B$170,2),VLOOKUP(E2006,EstructuraCostos!$A$5:$B$60,2))</f>
        <v>Manejo_de_Suelos_y_ Praderas1</v>
      </c>
      <c r="G2006" s="17" t="str">
        <f>+VLOOKUP(B2006,EstructuraCostos!$B$5:$C$146,2)</f>
        <v>Fumigacion Herbicida</v>
      </c>
      <c r="H2006" s="58">
        <v>43675</v>
      </c>
      <c r="I2006" s="17">
        <f t="shared" si="134"/>
        <v>31</v>
      </c>
      <c r="J2006" s="1" t="s">
        <v>1685</v>
      </c>
      <c r="K2006" s="85">
        <v>78036942</v>
      </c>
      <c r="L2006" s="52">
        <v>1</v>
      </c>
      <c r="M2006" s="186">
        <v>34000</v>
      </c>
      <c r="N2006" s="48">
        <f t="shared" si="135"/>
        <v>34000</v>
      </c>
      <c r="O2006" s="45" t="s">
        <v>1684</v>
      </c>
      <c r="P2006" s="45" t="s">
        <v>257</v>
      </c>
      <c r="Q2006" s="1" t="s">
        <v>132</v>
      </c>
      <c r="R2006" s="137" t="s">
        <v>1530</v>
      </c>
    </row>
    <row r="2007" spans="1:18">
      <c r="A2007" s="17">
        <v>11</v>
      </c>
      <c r="C2007" s="17">
        <f t="shared" si="133"/>
        <v>0</v>
      </c>
      <c r="D2007" s="14" t="e">
        <f>+VLOOKUP(C2007,EstructuraCostos!$A$5:$B$146,2)</f>
        <v>#N/A</v>
      </c>
      <c r="E2007" s="21">
        <f t="shared" ref="E2007:E2072" si="136">IF(C2007&gt;2,ROUND(B2007/1,0),ROUND(B2007/10,0)*10)</f>
        <v>0</v>
      </c>
      <c r="F2007" s="17" t="e">
        <f>+IF(C2007&gt;2,VLOOKUP(C2007,EstructuraCostos!$A$65:$B$170,2),VLOOKUP(E2007,EstructuraCostos!$A$5:$B$60,2))</f>
        <v>#N/A</v>
      </c>
      <c r="G2007" s="17" t="e">
        <f>+VLOOKUP(B2007,EstructuraCostos!$B$5:$C$146,2)</f>
        <v>#N/A</v>
      </c>
      <c r="H2007" s="58">
        <v>43675</v>
      </c>
      <c r="I2007" s="17">
        <f t="shared" si="134"/>
        <v>31</v>
      </c>
      <c r="J2007" s="45" t="s">
        <v>260</v>
      </c>
      <c r="M2007" s="186" t="s">
        <v>261</v>
      </c>
      <c r="N2007" s="48"/>
      <c r="O2007" s="45" t="s">
        <v>1686</v>
      </c>
      <c r="P2007" s="45" t="s">
        <v>563</v>
      </c>
      <c r="Q2007" s="1" t="s">
        <v>1590</v>
      </c>
      <c r="R2007" s="137" t="s">
        <v>131</v>
      </c>
    </row>
    <row r="2008" spans="1:18">
      <c r="A2008" s="17">
        <v>12</v>
      </c>
      <c r="C2008" s="17">
        <f t="shared" si="133"/>
        <v>0</v>
      </c>
      <c r="D2008" s="14" t="e">
        <f>+VLOOKUP(C2008,EstructuraCostos!$A$5:$B$146,2)</f>
        <v>#N/A</v>
      </c>
      <c r="E2008" s="21">
        <f t="shared" si="136"/>
        <v>0</v>
      </c>
      <c r="F2008" s="17" t="e">
        <f>+IF(C2008&gt;2,VLOOKUP(C2008,EstructuraCostos!$A$65:$B$170,2),VLOOKUP(E2008,EstructuraCostos!$A$5:$B$60,2))</f>
        <v>#N/A</v>
      </c>
      <c r="G2008" s="17" t="e">
        <f>+VLOOKUP(B2008,EstructuraCostos!$B$5:$C$146,2)</f>
        <v>#N/A</v>
      </c>
      <c r="H2008" s="58">
        <v>43675</v>
      </c>
      <c r="I2008" s="17">
        <f t="shared" si="134"/>
        <v>31</v>
      </c>
      <c r="J2008" s="45" t="s">
        <v>260</v>
      </c>
      <c r="M2008" s="186" t="s">
        <v>261</v>
      </c>
      <c r="N2008" s="48"/>
      <c r="O2008" s="45" t="s">
        <v>1684</v>
      </c>
      <c r="P2008" s="45" t="s">
        <v>257</v>
      </c>
      <c r="Q2008" s="1" t="s">
        <v>132</v>
      </c>
      <c r="R2008" s="137" t="s">
        <v>1530</v>
      </c>
    </row>
    <row r="2009" spans="1:18">
      <c r="A2009" s="17">
        <v>13</v>
      </c>
      <c r="B2009" s="135">
        <v>10101</v>
      </c>
      <c r="C2009" s="17">
        <f t="shared" si="133"/>
        <v>1</v>
      </c>
      <c r="D2009" s="14" t="str">
        <f>+VLOOKUP(C2009,EstructuraCostos!$A$5:$B$146,2)</f>
        <v>Levante_y_Ceba</v>
      </c>
      <c r="E2009" s="21">
        <f t="shared" si="136"/>
        <v>10100</v>
      </c>
      <c r="F2009" s="17" t="str">
        <f>+IF(C2009&gt;2,VLOOKUP(C2009,EstructuraCostos!$A$65:$B$170,2),VLOOKUP(E2009,EstructuraCostos!$A$5:$B$60,2))</f>
        <v>Manejo_de_Suelos_y_ Praderas1</v>
      </c>
      <c r="G2009" s="17" t="str">
        <f>+VLOOKUP(B2009,EstructuraCostos!$B$5:$C$146,2)</f>
        <v>Fumigacion Matamalezas</v>
      </c>
      <c r="H2009" s="58">
        <v>43676</v>
      </c>
      <c r="I2009" s="17">
        <f t="shared" si="134"/>
        <v>31</v>
      </c>
      <c r="J2009" s="84" t="s">
        <v>241</v>
      </c>
      <c r="K2009" s="143">
        <v>4736932</v>
      </c>
      <c r="L2009" s="52">
        <v>1</v>
      </c>
      <c r="M2009" s="46">
        <v>34000</v>
      </c>
      <c r="N2009" s="48">
        <f t="shared" si="135"/>
        <v>34000</v>
      </c>
      <c r="O2009" s="45" t="s">
        <v>1686</v>
      </c>
      <c r="P2009" s="45" t="s">
        <v>563</v>
      </c>
      <c r="Q2009" s="1" t="s">
        <v>1590</v>
      </c>
      <c r="R2009" s="137" t="s">
        <v>131</v>
      </c>
    </row>
    <row r="2010" spans="1:18">
      <c r="A2010" s="17">
        <v>14</v>
      </c>
      <c r="B2010" s="135">
        <v>70107</v>
      </c>
      <c r="C2010" s="17">
        <f t="shared" si="133"/>
        <v>7</v>
      </c>
      <c r="D2010" s="14" t="str">
        <f>+VLOOKUP(C2010,EstructuraCostos!$A$5:$B$146,2)</f>
        <v>Laborales y Otros</v>
      </c>
      <c r="E2010" s="21">
        <f t="shared" si="136"/>
        <v>70107</v>
      </c>
      <c r="F2010" s="17" t="str">
        <f>+IF(C2010&gt;2,VLOOKUP(C2010,EstructuraCostos!$A$65:$B$170,2),VLOOKUP(E2010,EstructuraCostos!$A$5:$B$60,2))</f>
        <v>Laborales y Otros</v>
      </c>
      <c r="G2010" s="17" t="str">
        <f>+VLOOKUP(B2010,EstructuraCostos!$B$5:$C$146,2)</f>
        <v>Incapacidades-drogas</v>
      </c>
      <c r="H2010" s="58">
        <v>43676</v>
      </c>
      <c r="I2010" s="17">
        <f t="shared" si="134"/>
        <v>31</v>
      </c>
      <c r="J2010" s="84" t="s">
        <v>242</v>
      </c>
      <c r="K2010" s="83">
        <v>4335739</v>
      </c>
      <c r="L2010" s="52">
        <v>1</v>
      </c>
      <c r="M2010" s="46">
        <v>34000</v>
      </c>
      <c r="N2010" s="48">
        <f t="shared" si="135"/>
        <v>34000</v>
      </c>
      <c r="O2010" s="45" t="s">
        <v>1687</v>
      </c>
      <c r="P2010" s="45" t="s">
        <v>300</v>
      </c>
    </row>
    <row r="2011" spans="1:18">
      <c r="A2011" s="17">
        <v>15</v>
      </c>
      <c r="B2011" s="135">
        <v>10501</v>
      </c>
      <c r="C2011" s="17">
        <f t="shared" si="133"/>
        <v>1</v>
      </c>
      <c r="D2011" s="14" t="str">
        <f>+VLOOKUP(C2011,EstructuraCostos!$A$5:$B$146,2)</f>
        <v>Levante_y_Ceba</v>
      </c>
      <c r="E2011" s="21">
        <f t="shared" si="136"/>
        <v>10500</v>
      </c>
      <c r="F2011" s="17" t="str">
        <f>+IF(C2011&gt;2,VLOOKUP(C2011,EstructuraCostos!$A$65:$B$170,2),VLOOKUP(E2011,EstructuraCostos!$A$5:$B$60,2))</f>
        <v>Movimiento_de_Ganado1</v>
      </c>
      <c r="G2011" s="17" t="str">
        <f>+VLOOKUP(B2011,EstructuraCostos!$B$5:$C$146,2)</f>
        <v>Manejo de Ganados</v>
      </c>
      <c r="H2011" s="58">
        <v>43676</v>
      </c>
      <c r="I2011" s="17">
        <f t="shared" si="134"/>
        <v>31</v>
      </c>
      <c r="J2011" s="45" t="s">
        <v>245</v>
      </c>
      <c r="K2011" s="51">
        <v>1023702269</v>
      </c>
      <c r="L2011" s="52">
        <v>1</v>
      </c>
      <c r="M2011" s="46">
        <v>38000</v>
      </c>
      <c r="N2011" s="48">
        <f t="shared" si="135"/>
        <v>38000</v>
      </c>
      <c r="O2011" s="45" t="s">
        <v>139</v>
      </c>
      <c r="P2011" s="45" t="s">
        <v>128</v>
      </c>
    </row>
    <row r="2012" spans="1:18">
      <c r="A2012" s="17">
        <v>16</v>
      </c>
      <c r="B2012" s="135">
        <v>10501</v>
      </c>
      <c r="C2012" s="17">
        <f t="shared" si="133"/>
        <v>1</v>
      </c>
      <c r="D2012" s="14" t="str">
        <f>+VLOOKUP(C2012,EstructuraCostos!$A$5:$B$146,2)</f>
        <v>Levante_y_Ceba</v>
      </c>
      <c r="E2012" s="21">
        <f t="shared" si="136"/>
        <v>10500</v>
      </c>
      <c r="F2012" s="17" t="str">
        <f>+IF(C2012&gt;2,VLOOKUP(C2012,EstructuraCostos!$A$65:$B$170,2),VLOOKUP(E2012,EstructuraCostos!$A$5:$B$60,2))</f>
        <v>Movimiento_de_Ganado1</v>
      </c>
      <c r="G2012" s="17" t="str">
        <f>+VLOOKUP(B2012,EstructuraCostos!$B$5:$C$146,2)</f>
        <v>Manejo de Ganados</v>
      </c>
      <c r="H2012" s="58">
        <v>43676</v>
      </c>
      <c r="I2012" s="17">
        <f t="shared" si="134"/>
        <v>31</v>
      </c>
      <c r="J2012" s="45" t="s">
        <v>417</v>
      </c>
      <c r="K2012" s="143">
        <v>1097720182</v>
      </c>
      <c r="L2012" s="52">
        <v>1</v>
      </c>
      <c r="M2012" s="46">
        <v>38000</v>
      </c>
      <c r="N2012" s="48">
        <f t="shared" si="135"/>
        <v>38000</v>
      </c>
      <c r="O2012" s="45" t="s">
        <v>125</v>
      </c>
      <c r="P2012" s="45" t="s">
        <v>128</v>
      </c>
    </row>
    <row r="2013" spans="1:18">
      <c r="A2013" s="17">
        <v>17</v>
      </c>
      <c r="B2013" s="135">
        <v>50103</v>
      </c>
      <c r="C2013" s="17">
        <f t="shared" si="133"/>
        <v>5</v>
      </c>
      <c r="D2013" s="14" t="str">
        <f>+VLOOKUP(C2013,EstructuraCostos!$A$5:$B$146,2)</f>
        <v>Generales</v>
      </c>
      <c r="E2013" s="21">
        <f t="shared" si="136"/>
        <v>50103</v>
      </c>
      <c r="F2013" s="17" t="str">
        <f>+IF(C2013&gt;2,VLOOKUP(C2013,EstructuraCostos!$A$65:$B$170,2),VLOOKUP(E2013,EstructuraCostos!$A$5:$B$60,2))</f>
        <v>Generales</v>
      </c>
      <c r="G2013" s="17" t="str">
        <f>+VLOOKUP(B2013,EstructuraCostos!$B$5:$C$146,2)</f>
        <v xml:space="preserve">Mantenimiento Cercos </v>
      </c>
      <c r="H2013" s="58">
        <v>43676</v>
      </c>
      <c r="I2013" s="17">
        <f t="shared" si="134"/>
        <v>31</v>
      </c>
      <c r="J2013" s="45" t="s">
        <v>791</v>
      </c>
      <c r="K2013" s="143">
        <v>78730185</v>
      </c>
      <c r="L2013" s="52">
        <v>1</v>
      </c>
      <c r="M2013" s="46">
        <v>34000</v>
      </c>
      <c r="N2013" s="48">
        <f t="shared" si="135"/>
        <v>34000</v>
      </c>
      <c r="O2013" s="45" t="s">
        <v>138</v>
      </c>
      <c r="P2013" s="45" t="s">
        <v>585</v>
      </c>
    </row>
    <row r="2014" spans="1:18">
      <c r="A2014" s="17">
        <v>18</v>
      </c>
      <c r="B2014" s="135">
        <v>10501</v>
      </c>
      <c r="C2014" s="17">
        <f t="shared" si="133"/>
        <v>1</v>
      </c>
      <c r="D2014" s="14" t="str">
        <f>+VLOOKUP(C2014,EstructuraCostos!$A$5:$B$146,2)</f>
        <v>Levante_y_Ceba</v>
      </c>
      <c r="E2014" s="21">
        <f t="shared" si="136"/>
        <v>10500</v>
      </c>
      <c r="F2014" s="17" t="str">
        <f>+IF(C2014&gt;2,VLOOKUP(C2014,EstructuraCostos!$A$65:$B$170,2),VLOOKUP(E2014,EstructuraCostos!$A$5:$B$60,2))</f>
        <v>Movimiento_de_Ganado1</v>
      </c>
      <c r="G2014" s="17" t="str">
        <f>+VLOOKUP(B2014,EstructuraCostos!$B$5:$C$146,2)</f>
        <v>Manejo de Ganados</v>
      </c>
      <c r="H2014" s="58">
        <v>43676</v>
      </c>
      <c r="I2014" s="17">
        <f t="shared" si="134"/>
        <v>31</v>
      </c>
      <c r="J2014" s="1" t="s">
        <v>1469</v>
      </c>
      <c r="K2014" s="85">
        <v>1054990950</v>
      </c>
      <c r="L2014" s="52">
        <v>1</v>
      </c>
      <c r="M2014" s="186">
        <v>36000</v>
      </c>
      <c r="N2014" s="48">
        <f t="shared" si="135"/>
        <v>36000</v>
      </c>
      <c r="O2014" s="45" t="s">
        <v>139</v>
      </c>
      <c r="P2014" s="45" t="s">
        <v>137</v>
      </c>
    </row>
    <row r="2015" spans="1:18">
      <c r="A2015" s="17">
        <v>19</v>
      </c>
      <c r="B2015" s="135">
        <v>90101</v>
      </c>
      <c r="C2015" s="17">
        <f t="shared" si="133"/>
        <v>9</v>
      </c>
      <c r="D2015" s="14" t="str">
        <f>+VLOOKUP(C2015,EstructuraCostos!$A$5:$B$146,2)</f>
        <v>Hacienda</v>
      </c>
      <c r="E2015" s="21">
        <f t="shared" si="136"/>
        <v>90101</v>
      </c>
      <c r="F2015" s="17" t="str">
        <f>+IF(C2015&gt;2,VLOOKUP(C2015,EstructuraCostos!$A$65:$B$170,2),VLOOKUP(E2015,EstructuraCostos!$A$5:$B$60,2))</f>
        <v>Hacienda</v>
      </c>
      <c r="G2015" s="17" t="str">
        <f>+VLOOKUP(B2015,EstructuraCostos!$B$5:$C$146,2)</f>
        <v>Salarios</v>
      </c>
      <c r="H2015" s="58">
        <v>43676</v>
      </c>
      <c r="I2015" s="17">
        <f t="shared" si="134"/>
        <v>31</v>
      </c>
      <c r="J2015" s="45" t="s">
        <v>1584</v>
      </c>
      <c r="K2015" s="51">
        <v>24989065</v>
      </c>
      <c r="L2015" s="52">
        <v>1</v>
      </c>
      <c r="M2015" s="186">
        <v>34000</v>
      </c>
      <c r="N2015" s="48">
        <f t="shared" si="135"/>
        <v>34000</v>
      </c>
      <c r="O2015" s="45" t="s">
        <v>153</v>
      </c>
      <c r="P2015" s="45" t="s">
        <v>147</v>
      </c>
    </row>
    <row r="2016" spans="1:18">
      <c r="A2016" s="17">
        <v>20</v>
      </c>
      <c r="B2016" s="135">
        <v>50106</v>
      </c>
      <c r="C2016" s="17">
        <f t="shared" si="133"/>
        <v>5</v>
      </c>
      <c r="D2016" s="14" t="str">
        <f>+VLOOKUP(C2016,EstructuraCostos!$A$5:$B$146,2)</f>
        <v>Generales</v>
      </c>
      <c r="E2016" s="21">
        <f t="shared" si="136"/>
        <v>50106</v>
      </c>
      <c r="F2016" s="17" t="str">
        <f>+IF(C2016&gt;2,VLOOKUP(C2016,EstructuraCostos!$A$65:$B$170,2),VLOOKUP(E2016,EstructuraCostos!$A$5:$B$60,2))</f>
        <v>Generales</v>
      </c>
      <c r="G2016" s="17" t="str">
        <f>+VLOOKUP(B2016,EstructuraCostos!$B$5:$C$146,2)</f>
        <v>Mantenimiento Maquinaria y Equipos</v>
      </c>
      <c r="H2016" s="58">
        <v>43676</v>
      </c>
      <c r="I2016" s="17">
        <f t="shared" si="134"/>
        <v>31</v>
      </c>
      <c r="J2016" s="1" t="s">
        <v>1663</v>
      </c>
      <c r="K2016" s="51">
        <v>79132685</v>
      </c>
      <c r="L2016" s="52">
        <v>1</v>
      </c>
      <c r="M2016" s="186">
        <v>38000</v>
      </c>
      <c r="N2016" s="48">
        <f t="shared" si="135"/>
        <v>38000</v>
      </c>
      <c r="O2016" s="45" t="s">
        <v>1711</v>
      </c>
      <c r="P2016" s="45" t="s">
        <v>1712</v>
      </c>
    </row>
    <row r="2017" spans="1:18">
      <c r="A2017" s="17">
        <v>21</v>
      </c>
      <c r="B2017" s="135">
        <v>50103</v>
      </c>
      <c r="C2017" s="17">
        <f t="shared" si="133"/>
        <v>5</v>
      </c>
      <c r="D2017" s="14" t="str">
        <f>+VLOOKUP(C2017,EstructuraCostos!$A$5:$B$146,2)</f>
        <v>Generales</v>
      </c>
      <c r="E2017" s="21">
        <f t="shared" si="136"/>
        <v>50103</v>
      </c>
      <c r="F2017" s="17" t="str">
        <f>+IF(C2017&gt;2,VLOOKUP(C2017,EstructuraCostos!$A$65:$B$170,2),VLOOKUP(E2017,EstructuraCostos!$A$5:$B$60,2))</f>
        <v>Generales</v>
      </c>
      <c r="G2017" s="17" t="str">
        <f>+VLOOKUP(B2017,EstructuraCostos!$B$5:$C$146,2)</f>
        <v xml:space="preserve">Mantenimiento Cercos </v>
      </c>
      <c r="H2017" s="58">
        <v>43676</v>
      </c>
      <c r="I2017" s="17">
        <f t="shared" si="134"/>
        <v>31</v>
      </c>
      <c r="J2017" s="45" t="s">
        <v>1688</v>
      </c>
      <c r="K2017" s="51">
        <v>6281862</v>
      </c>
      <c r="L2017" s="52">
        <v>1</v>
      </c>
      <c r="M2017" s="186">
        <v>34000</v>
      </c>
      <c r="N2017" s="48">
        <f t="shared" si="135"/>
        <v>34000</v>
      </c>
      <c r="O2017" s="45" t="s">
        <v>138</v>
      </c>
      <c r="P2017" s="45" t="s">
        <v>1709</v>
      </c>
    </row>
    <row r="2018" spans="1:18">
      <c r="A2018" s="17">
        <v>22</v>
      </c>
      <c r="B2018" s="135">
        <v>50103</v>
      </c>
      <c r="C2018" s="17">
        <f t="shared" si="133"/>
        <v>5</v>
      </c>
      <c r="D2018" s="14" t="str">
        <f>+VLOOKUP(C2018,EstructuraCostos!$A$5:$B$146,2)</f>
        <v>Generales</v>
      </c>
      <c r="E2018" s="21">
        <f t="shared" si="136"/>
        <v>50103</v>
      </c>
      <c r="F2018" s="17" t="str">
        <f>+IF(C2018&gt;2,VLOOKUP(C2018,EstructuraCostos!$A$65:$B$170,2),VLOOKUP(E2018,EstructuraCostos!$A$5:$B$60,2))</f>
        <v>Generales</v>
      </c>
      <c r="G2018" s="17" t="str">
        <f>+VLOOKUP(B2018,EstructuraCostos!$B$5:$C$146,2)</f>
        <v xml:space="preserve">Mantenimiento Cercos </v>
      </c>
      <c r="H2018" s="58">
        <v>43676</v>
      </c>
      <c r="I2018" s="17">
        <f t="shared" si="134"/>
        <v>31</v>
      </c>
      <c r="J2018" s="1" t="s">
        <v>1685</v>
      </c>
      <c r="K2018" s="85">
        <v>78036942</v>
      </c>
      <c r="L2018" s="52">
        <v>1</v>
      </c>
      <c r="M2018" s="186">
        <v>34000</v>
      </c>
      <c r="N2018" s="48">
        <f t="shared" si="135"/>
        <v>34000</v>
      </c>
      <c r="O2018" s="45" t="s">
        <v>138</v>
      </c>
      <c r="P2018" s="45" t="s">
        <v>1710</v>
      </c>
      <c r="Q2018" s="1" t="s">
        <v>132</v>
      </c>
      <c r="R2018" s="137" t="s">
        <v>1530</v>
      </c>
    </row>
    <row r="2019" spans="1:18">
      <c r="A2019" s="17">
        <v>23</v>
      </c>
      <c r="C2019" s="17"/>
      <c r="F2019" s="17"/>
      <c r="G2019" s="17"/>
      <c r="H2019" s="58">
        <v>43676</v>
      </c>
      <c r="I2019" s="17">
        <f t="shared" si="134"/>
        <v>31</v>
      </c>
      <c r="J2019" s="1" t="s">
        <v>298</v>
      </c>
      <c r="K2019" s="85"/>
      <c r="N2019" s="48"/>
      <c r="O2019" s="45" t="s">
        <v>1204</v>
      </c>
      <c r="P2019" s="45" t="s">
        <v>251</v>
      </c>
    </row>
    <row r="2020" spans="1:18">
      <c r="A2020" s="17">
        <v>24</v>
      </c>
      <c r="C2020" s="17">
        <f t="shared" si="133"/>
        <v>0</v>
      </c>
      <c r="D2020" s="14" t="e">
        <f>+VLOOKUP(C2020,EstructuraCostos!$A$5:$B$146,2)</f>
        <v>#N/A</v>
      </c>
      <c r="E2020" s="21">
        <f t="shared" si="136"/>
        <v>0</v>
      </c>
      <c r="F2020" s="17" t="e">
        <f>+IF(C2020&gt;2,VLOOKUP(C2020,EstructuraCostos!$A$65:$B$170,2),VLOOKUP(E2020,EstructuraCostos!$A$5:$B$60,2))</f>
        <v>#N/A</v>
      </c>
      <c r="G2020" s="17" t="e">
        <f>+VLOOKUP(B2020,EstructuraCostos!$B$5:$C$146,2)</f>
        <v>#N/A</v>
      </c>
      <c r="H2020" s="58">
        <v>43676</v>
      </c>
      <c r="I2020" s="17">
        <f t="shared" si="134"/>
        <v>31</v>
      </c>
      <c r="J2020" s="45" t="s">
        <v>260</v>
      </c>
      <c r="M2020" s="186" t="s">
        <v>261</v>
      </c>
      <c r="N2020" s="48"/>
      <c r="O2020" s="45" t="s">
        <v>1686</v>
      </c>
      <c r="P2020" s="45" t="s">
        <v>563</v>
      </c>
      <c r="Q2020" s="1" t="s">
        <v>1590</v>
      </c>
      <c r="R2020" s="137" t="s">
        <v>131</v>
      </c>
    </row>
    <row r="2021" spans="1:18">
      <c r="A2021" s="17">
        <v>25</v>
      </c>
      <c r="B2021" s="135">
        <v>10101</v>
      </c>
      <c r="C2021" s="17">
        <f t="shared" si="133"/>
        <v>1</v>
      </c>
      <c r="D2021" s="14" t="str">
        <f>+VLOOKUP(C2021,EstructuraCostos!$A$5:$B$146,2)</f>
        <v>Levante_y_Ceba</v>
      </c>
      <c r="E2021" s="21">
        <f t="shared" si="136"/>
        <v>10100</v>
      </c>
      <c r="F2021" s="17" t="str">
        <f>+IF(C2021&gt;2,VLOOKUP(C2021,EstructuraCostos!$A$65:$B$170,2),VLOOKUP(E2021,EstructuraCostos!$A$5:$B$60,2))</f>
        <v>Manejo_de_Suelos_y_ Praderas1</v>
      </c>
      <c r="G2021" s="17" t="str">
        <f>+VLOOKUP(B2021,EstructuraCostos!$B$5:$C$146,2)</f>
        <v>Fumigacion Matamalezas</v>
      </c>
      <c r="H2021" s="58">
        <v>43677</v>
      </c>
      <c r="I2021" s="17">
        <f t="shared" si="134"/>
        <v>31</v>
      </c>
      <c r="J2021" s="84" t="s">
        <v>241</v>
      </c>
      <c r="K2021" s="143">
        <v>4736932</v>
      </c>
      <c r="L2021" s="52">
        <v>1</v>
      </c>
      <c r="M2021" s="46">
        <v>34000</v>
      </c>
      <c r="N2021" s="48">
        <f t="shared" si="135"/>
        <v>34000</v>
      </c>
      <c r="O2021" s="45" t="s">
        <v>1686</v>
      </c>
      <c r="P2021" s="45" t="s">
        <v>563</v>
      </c>
      <c r="Q2021" s="1" t="s">
        <v>1590</v>
      </c>
      <c r="R2021" s="137" t="s">
        <v>131</v>
      </c>
    </row>
    <row r="2022" spans="1:18">
      <c r="A2022" s="17">
        <v>26</v>
      </c>
      <c r="B2022" s="135">
        <v>70107</v>
      </c>
      <c r="C2022" s="17">
        <f t="shared" si="133"/>
        <v>7</v>
      </c>
      <c r="D2022" s="14" t="str">
        <f>+VLOOKUP(C2022,EstructuraCostos!$A$5:$B$146,2)</f>
        <v>Laborales y Otros</v>
      </c>
      <c r="E2022" s="21">
        <f t="shared" si="136"/>
        <v>70107</v>
      </c>
      <c r="F2022" s="17" t="str">
        <f>+IF(C2022&gt;2,VLOOKUP(C2022,EstructuraCostos!$A$65:$B$170,2),VLOOKUP(E2022,EstructuraCostos!$A$5:$B$60,2))</f>
        <v>Laborales y Otros</v>
      </c>
      <c r="G2022" s="17" t="str">
        <f>+VLOOKUP(B2022,EstructuraCostos!$B$5:$C$146,2)</f>
        <v>Incapacidades-drogas</v>
      </c>
      <c r="H2022" s="58">
        <v>43677</v>
      </c>
      <c r="I2022" s="17">
        <f t="shared" si="134"/>
        <v>31</v>
      </c>
      <c r="J2022" s="84" t="s">
        <v>242</v>
      </c>
      <c r="K2022" s="83">
        <v>4335739</v>
      </c>
      <c r="L2022" s="52">
        <v>1</v>
      </c>
      <c r="M2022" s="46">
        <v>34000</v>
      </c>
      <c r="N2022" s="48">
        <f t="shared" si="135"/>
        <v>34000</v>
      </c>
      <c r="O2022" s="45" t="s">
        <v>1687</v>
      </c>
      <c r="P2022" s="45" t="s">
        <v>300</v>
      </c>
    </row>
    <row r="2023" spans="1:18">
      <c r="A2023" s="17">
        <v>27</v>
      </c>
      <c r="B2023" s="135">
        <v>10501</v>
      </c>
      <c r="C2023" s="17">
        <f t="shared" si="133"/>
        <v>1</v>
      </c>
      <c r="D2023" s="14" t="str">
        <f>+VLOOKUP(C2023,EstructuraCostos!$A$5:$B$146,2)</f>
        <v>Levante_y_Ceba</v>
      </c>
      <c r="E2023" s="21">
        <f t="shared" si="136"/>
        <v>10500</v>
      </c>
      <c r="F2023" s="17" t="str">
        <f>+IF(C2023&gt;2,VLOOKUP(C2023,EstructuraCostos!$A$65:$B$170,2),VLOOKUP(E2023,EstructuraCostos!$A$5:$B$60,2))</f>
        <v>Movimiento_de_Ganado1</v>
      </c>
      <c r="G2023" s="17" t="str">
        <f>+VLOOKUP(B2023,EstructuraCostos!$B$5:$C$146,2)</f>
        <v>Manejo de Ganados</v>
      </c>
      <c r="H2023" s="58">
        <v>43677</v>
      </c>
      <c r="I2023" s="17">
        <f t="shared" si="134"/>
        <v>31</v>
      </c>
      <c r="J2023" s="45" t="s">
        <v>245</v>
      </c>
      <c r="K2023" s="51">
        <v>1023702269</v>
      </c>
      <c r="L2023" s="52">
        <v>1</v>
      </c>
      <c r="M2023" s="46">
        <v>38000</v>
      </c>
      <c r="N2023" s="48">
        <f t="shared" si="135"/>
        <v>38000</v>
      </c>
      <c r="O2023" s="45" t="s">
        <v>126</v>
      </c>
      <c r="P2023" s="45" t="s">
        <v>128</v>
      </c>
    </row>
    <row r="2024" spans="1:18">
      <c r="A2024" s="17">
        <v>28</v>
      </c>
      <c r="B2024" s="135">
        <v>50103</v>
      </c>
      <c r="C2024" s="17">
        <f t="shared" si="133"/>
        <v>5</v>
      </c>
      <c r="D2024" s="14" t="str">
        <f>+VLOOKUP(C2024,EstructuraCostos!$A$5:$B$146,2)</f>
        <v>Generales</v>
      </c>
      <c r="E2024" s="21">
        <f t="shared" si="136"/>
        <v>50103</v>
      </c>
      <c r="F2024" s="17" t="str">
        <f>+IF(C2024&gt;2,VLOOKUP(C2024,EstructuraCostos!$A$65:$B$170,2),VLOOKUP(E2024,EstructuraCostos!$A$5:$B$60,2))</f>
        <v>Generales</v>
      </c>
      <c r="G2024" s="17" t="str">
        <f>+VLOOKUP(B2024,EstructuraCostos!$B$5:$C$146,2)</f>
        <v xml:space="preserve">Mantenimiento Cercos </v>
      </c>
      <c r="H2024" s="58">
        <v>43677</v>
      </c>
      <c r="I2024" s="17">
        <f t="shared" si="134"/>
        <v>31</v>
      </c>
      <c r="J2024" s="45" t="s">
        <v>417</v>
      </c>
      <c r="K2024" s="143">
        <v>1097720182</v>
      </c>
      <c r="L2024" s="52">
        <v>1</v>
      </c>
      <c r="M2024" s="46">
        <v>38000</v>
      </c>
      <c r="N2024" s="48">
        <f t="shared" si="135"/>
        <v>38000</v>
      </c>
      <c r="O2024" s="45" t="s">
        <v>1732</v>
      </c>
      <c r="P2024" s="45" t="s">
        <v>1073</v>
      </c>
    </row>
    <row r="2025" spans="1:18">
      <c r="A2025" s="17">
        <v>29</v>
      </c>
      <c r="B2025" s="135">
        <v>50103</v>
      </c>
      <c r="C2025" s="17">
        <f t="shared" si="133"/>
        <v>5</v>
      </c>
      <c r="D2025" s="14" t="str">
        <f>+VLOOKUP(C2025,EstructuraCostos!$A$5:$B$146,2)</f>
        <v>Generales</v>
      </c>
      <c r="E2025" s="21">
        <f t="shared" si="136"/>
        <v>50103</v>
      </c>
      <c r="F2025" s="17" t="str">
        <f>+IF(C2025&gt;2,VLOOKUP(C2025,EstructuraCostos!$A$65:$B$170,2),VLOOKUP(E2025,EstructuraCostos!$A$5:$B$60,2))</f>
        <v>Generales</v>
      </c>
      <c r="G2025" s="17" t="str">
        <f>+VLOOKUP(B2025,EstructuraCostos!$B$5:$C$146,2)</f>
        <v xml:space="preserve">Mantenimiento Cercos </v>
      </c>
      <c r="H2025" s="58">
        <v>43677</v>
      </c>
      <c r="I2025" s="17">
        <f t="shared" si="134"/>
        <v>31</v>
      </c>
      <c r="J2025" s="45" t="s">
        <v>791</v>
      </c>
      <c r="K2025" s="143">
        <v>78730185</v>
      </c>
      <c r="L2025" s="52">
        <v>1</v>
      </c>
      <c r="M2025" s="46">
        <v>34000</v>
      </c>
      <c r="N2025" s="48">
        <f t="shared" si="135"/>
        <v>34000</v>
      </c>
      <c r="O2025" s="45" t="s">
        <v>138</v>
      </c>
      <c r="P2025" s="45" t="s">
        <v>585</v>
      </c>
    </row>
    <row r="2026" spans="1:18">
      <c r="A2026" s="17">
        <v>30</v>
      </c>
      <c r="B2026" s="135">
        <v>10501</v>
      </c>
      <c r="C2026" s="17">
        <f t="shared" si="133"/>
        <v>1</v>
      </c>
      <c r="D2026" s="14" t="str">
        <f>+VLOOKUP(C2026,EstructuraCostos!$A$5:$B$146,2)</f>
        <v>Levante_y_Ceba</v>
      </c>
      <c r="E2026" s="21">
        <f t="shared" si="136"/>
        <v>10500</v>
      </c>
      <c r="F2026" s="17" t="str">
        <f>+IF(C2026&gt;2,VLOOKUP(C2026,EstructuraCostos!$A$65:$B$170,2),VLOOKUP(E2026,EstructuraCostos!$A$5:$B$60,2))</f>
        <v>Movimiento_de_Ganado1</v>
      </c>
      <c r="G2026" s="17" t="str">
        <f>+VLOOKUP(B2026,EstructuraCostos!$B$5:$C$146,2)</f>
        <v>Manejo de Ganados</v>
      </c>
      <c r="H2026" s="58">
        <v>43677</v>
      </c>
      <c r="I2026" s="17">
        <f t="shared" si="134"/>
        <v>31</v>
      </c>
      <c r="J2026" s="1" t="s">
        <v>1469</v>
      </c>
      <c r="K2026" s="85">
        <v>1054990950</v>
      </c>
      <c r="L2026" s="52">
        <v>1</v>
      </c>
      <c r="M2026" s="186">
        <v>36000</v>
      </c>
      <c r="N2026" s="48">
        <f t="shared" si="135"/>
        <v>36000</v>
      </c>
      <c r="O2026" s="45" t="s">
        <v>688</v>
      </c>
      <c r="P2026" s="45" t="s">
        <v>137</v>
      </c>
    </row>
    <row r="2027" spans="1:18">
      <c r="A2027" s="17">
        <v>31</v>
      </c>
      <c r="B2027" s="135">
        <v>90101</v>
      </c>
      <c r="C2027" s="17">
        <f t="shared" si="133"/>
        <v>9</v>
      </c>
      <c r="D2027" s="14" t="str">
        <f>+VLOOKUP(C2027,EstructuraCostos!$A$5:$B$146,2)</f>
        <v>Hacienda</v>
      </c>
      <c r="E2027" s="21">
        <f t="shared" si="136"/>
        <v>90101</v>
      </c>
      <c r="F2027" s="17" t="str">
        <f>+IF(C2027&gt;2,VLOOKUP(C2027,EstructuraCostos!$A$65:$B$170,2),VLOOKUP(E2027,EstructuraCostos!$A$5:$B$60,2))</f>
        <v>Hacienda</v>
      </c>
      <c r="G2027" s="17" t="str">
        <f>+VLOOKUP(B2027,EstructuraCostos!$B$5:$C$146,2)</f>
        <v>Salarios</v>
      </c>
      <c r="H2027" s="58">
        <v>43677</v>
      </c>
      <c r="I2027" s="17">
        <f t="shared" si="134"/>
        <v>31</v>
      </c>
      <c r="J2027" s="45" t="s">
        <v>1584</v>
      </c>
      <c r="K2027" s="51">
        <v>24989065</v>
      </c>
      <c r="L2027" s="52">
        <v>1</v>
      </c>
      <c r="M2027" s="186">
        <v>34000</v>
      </c>
      <c r="N2027" s="48">
        <f t="shared" si="135"/>
        <v>34000</v>
      </c>
      <c r="O2027" s="45" t="s">
        <v>153</v>
      </c>
      <c r="P2027" s="45" t="s">
        <v>147</v>
      </c>
    </row>
    <row r="2028" spans="1:18">
      <c r="A2028" s="17">
        <v>32</v>
      </c>
      <c r="B2028" s="135">
        <v>50106</v>
      </c>
      <c r="C2028" s="17">
        <f t="shared" si="133"/>
        <v>5</v>
      </c>
      <c r="D2028" s="14" t="str">
        <f>+VLOOKUP(C2028,EstructuraCostos!$A$5:$B$146,2)</f>
        <v>Generales</v>
      </c>
      <c r="E2028" s="21">
        <f t="shared" si="136"/>
        <v>50106</v>
      </c>
      <c r="F2028" s="17" t="str">
        <f>+IF(C2028&gt;2,VLOOKUP(C2028,EstructuraCostos!$A$65:$B$170,2),VLOOKUP(E2028,EstructuraCostos!$A$5:$B$60,2))</f>
        <v>Generales</v>
      </c>
      <c r="G2028" s="17" t="str">
        <f>+VLOOKUP(B2028,EstructuraCostos!$B$5:$C$146,2)</f>
        <v>Mantenimiento Maquinaria y Equipos</v>
      </c>
      <c r="H2028" s="58">
        <v>43677</v>
      </c>
      <c r="I2028" s="17">
        <f t="shared" si="134"/>
        <v>31</v>
      </c>
      <c r="J2028" s="1" t="s">
        <v>1663</v>
      </c>
      <c r="K2028" s="51">
        <v>79132685</v>
      </c>
      <c r="L2028" s="52">
        <v>1</v>
      </c>
      <c r="M2028" s="186">
        <v>38000</v>
      </c>
      <c r="N2028" s="48">
        <f t="shared" si="135"/>
        <v>38000</v>
      </c>
      <c r="O2028" s="45" t="s">
        <v>1711</v>
      </c>
      <c r="P2028" s="45" t="s">
        <v>1712</v>
      </c>
    </row>
    <row r="2029" spans="1:18">
      <c r="A2029" s="17">
        <v>33</v>
      </c>
      <c r="B2029" s="135">
        <v>50103</v>
      </c>
      <c r="C2029" s="17">
        <f t="shared" si="133"/>
        <v>5</v>
      </c>
      <c r="D2029" s="14" t="str">
        <f>+VLOOKUP(C2029,EstructuraCostos!$A$5:$B$146,2)</f>
        <v>Generales</v>
      </c>
      <c r="E2029" s="21">
        <f t="shared" si="136"/>
        <v>50103</v>
      </c>
      <c r="F2029" s="17" t="str">
        <f>+IF(C2029&gt;2,VLOOKUP(C2029,EstructuraCostos!$A$65:$B$170,2),VLOOKUP(E2029,EstructuraCostos!$A$5:$B$60,2))</f>
        <v>Generales</v>
      </c>
      <c r="G2029" s="17" t="str">
        <f>+VLOOKUP(B2029,EstructuraCostos!$B$5:$C$146,2)</f>
        <v xml:space="preserve">Mantenimiento Cercos </v>
      </c>
      <c r="H2029" s="58">
        <v>43677</v>
      </c>
      <c r="I2029" s="17">
        <f t="shared" si="134"/>
        <v>31</v>
      </c>
      <c r="J2029" s="45" t="s">
        <v>1688</v>
      </c>
      <c r="K2029" s="51">
        <v>6281862</v>
      </c>
      <c r="L2029" s="52">
        <v>1</v>
      </c>
      <c r="M2029" s="186">
        <v>34000</v>
      </c>
      <c r="N2029" s="48">
        <f t="shared" si="135"/>
        <v>34000</v>
      </c>
      <c r="O2029" s="45" t="s">
        <v>138</v>
      </c>
      <c r="P2029" s="45" t="s">
        <v>362</v>
      </c>
    </row>
    <row r="2030" spans="1:18">
      <c r="A2030" s="17">
        <v>34</v>
      </c>
      <c r="B2030" s="135">
        <v>50103</v>
      </c>
      <c r="C2030" s="17">
        <f t="shared" si="133"/>
        <v>5</v>
      </c>
      <c r="D2030" s="14" t="str">
        <f>+VLOOKUP(C2030,EstructuraCostos!$A$5:$B$146,2)</f>
        <v>Generales</v>
      </c>
      <c r="E2030" s="21">
        <f t="shared" si="136"/>
        <v>50103</v>
      </c>
      <c r="F2030" s="17" t="str">
        <f>+IF(C2030&gt;2,VLOOKUP(C2030,EstructuraCostos!$A$65:$B$170,2),VLOOKUP(E2030,EstructuraCostos!$A$5:$B$60,2))</f>
        <v>Generales</v>
      </c>
      <c r="G2030" s="17" t="str">
        <f>+VLOOKUP(B2030,EstructuraCostos!$B$5:$C$146,2)</f>
        <v xml:space="preserve">Mantenimiento Cercos </v>
      </c>
      <c r="H2030" s="58">
        <v>43677</v>
      </c>
      <c r="I2030" s="17">
        <f t="shared" si="134"/>
        <v>31</v>
      </c>
      <c r="J2030" s="1" t="s">
        <v>1685</v>
      </c>
      <c r="K2030" s="85">
        <v>78036942</v>
      </c>
      <c r="L2030" s="52">
        <v>1</v>
      </c>
      <c r="M2030" s="186">
        <v>34000</v>
      </c>
      <c r="N2030" s="48">
        <f t="shared" si="135"/>
        <v>34000</v>
      </c>
      <c r="O2030" s="45" t="s">
        <v>138</v>
      </c>
      <c r="P2030" s="45" t="s">
        <v>362</v>
      </c>
    </row>
    <row r="2031" spans="1:18">
      <c r="A2031" s="17">
        <v>35</v>
      </c>
      <c r="C2031" s="17">
        <f t="shared" si="133"/>
        <v>0</v>
      </c>
      <c r="D2031" s="14" t="e">
        <f>+VLOOKUP(C2031,EstructuraCostos!$A$5:$B$146,2)</f>
        <v>#N/A</v>
      </c>
      <c r="E2031" s="21">
        <f t="shared" si="136"/>
        <v>0</v>
      </c>
      <c r="F2031" s="17" t="e">
        <f>+IF(C2031&gt;2,VLOOKUP(C2031,EstructuraCostos!$A$65:$B$170,2),VLOOKUP(E2031,EstructuraCostos!$A$5:$B$60,2))</f>
        <v>#N/A</v>
      </c>
      <c r="G2031" s="17" t="e">
        <f>+VLOOKUP(B2031,EstructuraCostos!$B$5:$C$146,2)</f>
        <v>#N/A</v>
      </c>
      <c r="H2031" s="58">
        <v>43677</v>
      </c>
      <c r="I2031" s="17">
        <f t="shared" si="134"/>
        <v>31</v>
      </c>
      <c r="J2031" s="45" t="s">
        <v>260</v>
      </c>
      <c r="M2031" s="186" t="s">
        <v>261</v>
      </c>
      <c r="N2031" s="48"/>
      <c r="O2031" s="45" t="s">
        <v>1686</v>
      </c>
      <c r="P2031" s="45" t="s">
        <v>563</v>
      </c>
      <c r="Q2031" s="1" t="s">
        <v>1590</v>
      </c>
      <c r="R2031" s="137" t="s">
        <v>131</v>
      </c>
    </row>
    <row r="2032" spans="1:18">
      <c r="A2032" s="17">
        <v>36</v>
      </c>
      <c r="C2032" s="17">
        <f t="shared" si="133"/>
        <v>0</v>
      </c>
      <c r="D2032" s="14" t="e">
        <f>+VLOOKUP(C2032,EstructuraCostos!$A$5:$B$146,2)</f>
        <v>#N/A</v>
      </c>
      <c r="E2032" s="21">
        <f t="shared" si="136"/>
        <v>0</v>
      </c>
      <c r="F2032" s="17" t="e">
        <f>+IF(C2032&gt;2,VLOOKUP(C2032,EstructuraCostos!$A$65:$B$170,2),VLOOKUP(E2032,EstructuraCostos!$A$5:$B$60,2))</f>
        <v>#N/A</v>
      </c>
      <c r="G2032" s="17" t="e">
        <f>+VLOOKUP(B2032,EstructuraCostos!$B$5:$C$146,2)</f>
        <v>#N/A</v>
      </c>
      <c r="H2032" s="58">
        <v>43677</v>
      </c>
      <c r="I2032" s="17">
        <f t="shared" si="134"/>
        <v>31</v>
      </c>
      <c r="J2032" s="45" t="s">
        <v>260</v>
      </c>
      <c r="M2032" s="186" t="s">
        <v>261</v>
      </c>
      <c r="N2032" s="48"/>
      <c r="O2032" s="45" t="s">
        <v>1684</v>
      </c>
      <c r="P2032" s="45" t="s">
        <v>364</v>
      </c>
      <c r="Q2032" s="1" t="s">
        <v>132</v>
      </c>
      <c r="R2032" s="137" t="s">
        <v>1530</v>
      </c>
    </row>
    <row r="2033" spans="1:18">
      <c r="A2033" s="17">
        <v>37</v>
      </c>
      <c r="B2033" s="135">
        <v>10101</v>
      </c>
      <c r="C2033" s="17">
        <f t="shared" si="133"/>
        <v>1</v>
      </c>
      <c r="D2033" s="14" t="str">
        <f>+VLOOKUP(C2033,EstructuraCostos!$A$5:$B$146,2)</f>
        <v>Levante_y_Ceba</v>
      </c>
      <c r="E2033" s="21">
        <f t="shared" si="136"/>
        <v>10100</v>
      </c>
      <c r="F2033" s="17" t="str">
        <f>+IF(C2033&gt;2,VLOOKUP(C2033,EstructuraCostos!$A$65:$B$170,2),VLOOKUP(E2033,EstructuraCostos!$A$5:$B$60,2))</f>
        <v>Manejo_de_Suelos_y_ Praderas1</v>
      </c>
      <c r="G2033" s="17" t="str">
        <f>+VLOOKUP(B2033,EstructuraCostos!$B$5:$C$146,2)</f>
        <v>Fumigacion Matamalezas</v>
      </c>
      <c r="H2033" s="58">
        <v>43678</v>
      </c>
      <c r="I2033" s="17">
        <f t="shared" si="134"/>
        <v>31</v>
      </c>
      <c r="J2033" s="84" t="s">
        <v>241</v>
      </c>
      <c r="K2033" s="143">
        <v>4736932</v>
      </c>
      <c r="L2033" s="52">
        <v>1</v>
      </c>
      <c r="M2033" s="46">
        <v>34000</v>
      </c>
      <c r="N2033" s="48">
        <f t="shared" si="135"/>
        <v>34000</v>
      </c>
      <c r="O2033" s="45" t="s">
        <v>1686</v>
      </c>
      <c r="P2033" s="45" t="s">
        <v>563</v>
      </c>
      <c r="Q2033" s="1" t="s">
        <v>1590</v>
      </c>
      <c r="R2033" s="137" t="s">
        <v>131</v>
      </c>
    </row>
    <row r="2034" spans="1:18">
      <c r="A2034" s="17">
        <v>38</v>
      </c>
      <c r="B2034" s="135">
        <v>10104</v>
      </c>
      <c r="C2034" s="17">
        <f t="shared" si="133"/>
        <v>1</v>
      </c>
      <c r="D2034" s="14" t="str">
        <f>+VLOOKUP(C2034,EstructuraCostos!$A$5:$B$146,2)</f>
        <v>Levante_y_Ceba</v>
      </c>
      <c r="E2034" s="21">
        <f t="shared" si="136"/>
        <v>10100</v>
      </c>
      <c r="F2034" s="17" t="str">
        <f>+IF(C2034&gt;2,VLOOKUP(C2034,EstructuraCostos!$A$65:$B$170,2),VLOOKUP(E2034,EstructuraCostos!$A$5:$B$60,2))</f>
        <v>Manejo_de_Suelos_y_ Praderas1</v>
      </c>
      <c r="G2034" s="17" t="str">
        <f>+VLOOKUP(B2034,EstructuraCostos!$B$5:$C$146,2)</f>
        <v>Fumigacion Herbicida</v>
      </c>
      <c r="H2034" s="58">
        <v>43678</v>
      </c>
      <c r="I2034" s="17">
        <f t="shared" si="134"/>
        <v>31</v>
      </c>
      <c r="J2034" s="84" t="s">
        <v>242</v>
      </c>
      <c r="K2034" s="83">
        <v>4335739</v>
      </c>
      <c r="L2034" s="52">
        <v>1</v>
      </c>
      <c r="M2034" s="46">
        <v>34000</v>
      </c>
      <c r="N2034" s="48">
        <f t="shared" si="135"/>
        <v>34000</v>
      </c>
      <c r="O2034" s="45" t="s">
        <v>1684</v>
      </c>
      <c r="P2034" s="45" t="s">
        <v>364</v>
      </c>
      <c r="Q2034" s="1" t="s">
        <v>132</v>
      </c>
      <c r="R2034" s="137" t="s">
        <v>1530</v>
      </c>
    </row>
    <row r="2035" spans="1:18">
      <c r="A2035" s="17">
        <v>39</v>
      </c>
      <c r="B2035" s="135">
        <v>10501</v>
      </c>
      <c r="C2035" s="17">
        <f t="shared" si="133"/>
        <v>1</v>
      </c>
      <c r="D2035" s="14" t="str">
        <f>+VLOOKUP(C2035,EstructuraCostos!$A$5:$B$146,2)</f>
        <v>Levante_y_Ceba</v>
      </c>
      <c r="E2035" s="21">
        <f t="shared" si="136"/>
        <v>10500</v>
      </c>
      <c r="F2035" s="17" t="str">
        <f>+IF(C2035&gt;2,VLOOKUP(C2035,EstructuraCostos!$A$65:$B$170,2),VLOOKUP(E2035,EstructuraCostos!$A$5:$B$60,2))</f>
        <v>Movimiento_de_Ganado1</v>
      </c>
      <c r="G2035" s="17" t="str">
        <f>+VLOOKUP(B2035,EstructuraCostos!$B$5:$C$146,2)</f>
        <v>Manejo de Ganados</v>
      </c>
      <c r="H2035" s="58">
        <v>43678</v>
      </c>
      <c r="I2035" s="17">
        <f t="shared" si="134"/>
        <v>31</v>
      </c>
      <c r="J2035" s="45" t="s">
        <v>245</v>
      </c>
      <c r="K2035" s="51">
        <v>1023702269</v>
      </c>
      <c r="L2035" s="52">
        <v>1</v>
      </c>
      <c r="M2035" s="46">
        <v>38000</v>
      </c>
      <c r="N2035" s="48">
        <f t="shared" si="135"/>
        <v>38000</v>
      </c>
      <c r="O2035" s="45" t="s">
        <v>126</v>
      </c>
      <c r="P2035" s="45" t="s">
        <v>128</v>
      </c>
    </row>
    <row r="2036" spans="1:18">
      <c r="A2036" s="17">
        <v>40</v>
      </c>
      <c r="B2036" s="135">
        <v>50103</v>
      </c>
      <c r="C2036" s="17">
        <f t="shared" si="133"/>
        <v>5</v>
      </c>
      <c r="D2036" s="14" t="str">
        <f>+VLOOKUP(C2036,EstructuraCostos!$A$5:$B$146,2)</f>
        <v>Generales</v>
      </c>
      <c r="E2036" s="21">
        <f t="shared" si="136"/>
        <v>50103</v>
      </c>
      <c r="F2036" s="17" t="str">
        <f>+IF(C2036&gt;2,VLOOKUP(C2036,EstructuraCostos!$A$65:$B$170,2),VLOOKUP(E2036,EstructuraCostos!$A$5:$B$60,2))</f>
        <v>Generales</v>
      </c>
      <c r="G2036" s="17" t="str">
        <f>+VLOOKUP(B2036,EstructuraCostos!$B$5:$C$146,2)</f>
        <v xml:space="preserve">Mantenimiento Cercos </v>
      </c>
      <c r="H2036" s="58">
        <v>43678</v>
      </c>
      <c r="I2036" s="17">
        <f t="shared" si="134"/>
        <v>31</v>
      </c>
      <c r="J2036" s="45" t="s">
        <v>417</v>
      </c>
      <c r="K2036" s="143">
        <v>1097720182</v>
      </c>
      <c r="L2036" s="52">
        <v>1</v>
      </c>
      <c r="M2036" s="46">
        <v>38000</v>
      </c>
      <c r="N2036" s="48">
        <f t="shared" si="135"/>
        <v>38000</v>
      </c>
      <c r="O2036" s="45" t="s">
        <v>1732</v>
      </c>
      <c r="P2036" s="45" t="s">
        <v>561</v>
      </c>
    </row>
    <row r="2037" spans="1:18">
      <c r="A2037" s="17">
        <v>41</v>
      </c>
      <c r="B2037" s="135">
        <v>50103</v>
      </c>
      <c r="C2037" s="17">
        <f t="shared" si="133"/>
        <v>5</v>
      </c>
      <c r="D2037" s="14" t="str">
        <f>+VLOOKUP(C2037,EstructuraCostos!$A$5:$B$146,2)</f>
        <v>Generales</v>
      </c>
      <c r="E2037" s="21">
        <f t="shared" si="136"/>
        <v>50103</v>
      </c>
      <c r="F2037" s="17" t="str">
        <f>+IF(C2037&gt;2,VLOOKUP(C2037,EstructuraCostos!$A$65:$B$170,2),VLOOKUP(E2037,EstructuraCostos!$A$5:$B$60,2))</f>
        <v>Generales</v>
      </c>
      <c r="G2037" s="17" t="str">
        <f>+VLOOKUP(B2037,EstructuraCostos!$B$5:$C$146,2)</f>
        <v xml:space="preserve">Mantenimiento Cercos </v>
      </c>
      <c r="H2037" s="58">
        <v>43678</v>
      </c>
      <c r="I2037" s="17">
        <f t="shared" si="134"/>
        <v>31</v>
      </c>
      <c r="J2037" s="45" t="s">
        <v>791</v>
      </c>
      <c r="K2037" s="143">
        <v>78730185</v>
      </c>
      <c r="L2037" s="52">
        <v>1</v>
      </c>
      <c r="M2037" s="46">
        <v>34000</v>
      </c>
      <c r="N2037" s="48">
        <f t="shared" si="135"/>
        <v>34000</v>
      </c>
      <c r="O2037" s="45" t="s">
        <v>138</v>
      </c>
      <c r="P2037" s="45" t="s">
        <v>585</v>
      </c>
    </row>
    <row r="2038" spans="1:18">
      <c r="A2038" s="17">
        <v>42</v>
      </c>
      <c r="B2038" s="135">
        <v>10502</v>
      </c>
      <c r="C2038" s="17">
        <f t="shared" si="133"/>
        <v>1</v>
      </c>
      <c r="D2038" s="14" t="str">
        <f>+VLOOKUP(C2038,EstructuraCostos!$A$5:$B$146,2)</f>
        <v>Levante_y_Ceba</v>
      </c>
      <c r="E2038" s="21">
        <f t="shared" si="136"/>
        <v>10500</v>
      </c>
      <c r="F2038" s="17" t="str">
        <f>+IF(C2038&gt;2,VLOOKUP(C2038,EstructuraCostos!$A$65:$B$170,2),VLOOKUP(E2038,EstructuraCostos!$A$5:$B$60,2))</f>
        <v>Movimiento_de_Ganado1</v>
      </c>
      <c r="G2038" s="17" t="str">
        <f>+VLOOKUP(B2038,EstructuraCostos!$B$5:$C$146,2)</f>
        <v>Repartida pollinaza</v>
      </c>
      <c r="H2038" s="58">
        <v>43678</v>
      </c>
      <c r="I2038" s="17">
        <f t="shared" si="134"/>
        <v>31</v>
      </c>
      <c r="J2038" s="1" t="s">
        <v>1469</v>
      </c>
      <c r="K2038" s="85">
        <v>1054990950</v>
      </c>
      <c r="L2038" s="52">
        <v>1</v>
      </c>
      <c r="M2038" s="186">
        <v>36000</v>
      </c>
      <c r="N2038" s="48">
        <f t="shared" si="135"/>
        <v>36000</v>
      </c>
      <c r="O2038" s="45" t="s">
        <v>688</v>
      </c>
      <c r="P2038" s="45" t="s">
        <v>137</v>
      </c>
    </row>
    <row r="2039" spans="1:18">
      <c r="A2039" s="17">
        <v>43</v>
      </c>
      <c r="B2039" s="135">
        <v>90101</v>
      </c>
      <c r="C2039" s="17">
        <f t="shared" si="133"/>
        <v>9</v>
      </c>
      <c r="D2039" s="14" t="str">
        <f>+VLOOKUP(C2039,EstructuraCostos!$A$5:$B$146,2)</f>
        <v>Hacienda</v>
      </c>
      <c r="E2039" s="21">
        <f t="shared" si="136"/>
        <v>90101</v>
      </c>
      <c r="F2039" s="17" t="str">
        <f>+IF(C2039&gt;2,VLOOKUP(C2039,EstructuraCostos!$A$65:$B$170,2),VLOOKUP(E2039,EstructuraCostos!$A$5:$B$60,2))</f>
        <v>Hacienda</v>
      </c>
      <c r="G2039" s="17" t="str">
        <f>+VLOOKUP(B2039,EstructuraCostos!$B$5:$C$146,2)</f>
        <v>Salarios</v>
      </c>
      <c r="H2039" s="58">
        <v>43678</v>
      </c>
      <c r="I2039" s="17">
        <f t="shared" si="134"/>
        <v>31</v>
      </c>
      <c r="J2039" s="45" t="s">
        <v>1584</v>
      </c>
      <c r="K2039" s="51">
        <v>24989065</v>
      </c>
      <c r="L2039" s="52">
        <v>1</v>
      </c>
      <c r="M2039" s="186">
        <v>34000</v>
      </c>
      <c r="N2039" s="48">
        <f t="shared" si="135"/>
        <v>34000</v>
      </c>
      <c r="O2039" s="45" t="s">
        <v>153</v>
      </c>
      <c r="P2039" s="45" t="s">
        <v>147</v>
      </c>
    </row>
    <row r="2040" spans="1:18">
      <c r="A2040" s="17">
        <v>44</v>
      </c>
      <c r="B2040" s="135">
        <v>50105</v>
      </c>
      <c r="C2040" s="17">
        <f t="shared" si="133"/>
        <v>5</v>
      </c>
      <c r="D2040" s="14" t="str">
        <f>+VLOOKUP(C2040,EstructuraCostos!$A$5:$B$146,2)</f>
        <v>Generales</v>
      </c>
      <c r="E2040" s="21">
        <f t="shared" si="136"/>
        <v>50105</v>
      </c>
      <c r="F2040" s="17" t="str">
        <f>+IF(C2040&gt;2,VLOOKUP(C2040,EstructuraCostos!$A$65:$B$170,2),VLOOKUP(E2040,EstructuraCostos!$A$5:$B$60,2))</f>
        <v>Generales</v>
      </c>
      <c r="G2040" s="17" t="str">
        <f>+VLOOKUP(B2040,EstructuraCostos!$B$5:$C$146,2)</f>
        <v>Mantenimiento Corrales y Puentes</v>
      </c>
      <c r="H2040" s="58">
        <v>43678</v>
      </c>
      <c r="I2040" s="17">
        <f t="shared" si="134"/>
        <v>31</v>
      </c>
      <c r="J2040" s="1" t="s">
        <v>1663</v>
      </c>
      <c r="K2040" s="51">
        <v>79132685</v>
      </c>
      <c r="L2040" s="52">
        <v>1</v>
      </c>
      <c r="M2040" s="186">
        <v>38000</v>
      </c>
      <c r="N2040" s="48">
        <f t="shared" si="135"/>
        <v>38000</v>
      </c>
      <c r="O2040" s="45" t="s">
        <v>1704</v>
      </c>
      <c r="P2040" s="45" t="s">
        <v>147</v>
      </c>
    </row>
    <row r="2041" spans="1:18">
      <c r="A2041" s="17">
        <v>45</v>
      </c>
      <c r="B2041" s="135">
        <v>50105</v>
      </c>
      <c r="C2041" s="17">
        <f t="shared" si="133"/>
        <v>5</v>
      </c>
      <c r="D2041" s="14" t="str">
        <f>+VLOOKUP(C2041,EstructuraCostos!$A$5:$B$146,2)</f>
        <v>Generales</v>
      </c>
      <c r="E2041" s="21">
        <f t="shared" si="136"/>
        <v>50105</v>
      </c>
      <c r="F2041" s="17" t="str">
        <f>+IF(C2041&gt;2,VLOOKUP(C2041,EstructuraCostos!$A$65:$B$170,2),VLOOKUP(E2041,EstructuraCostos!$A$5:$B$60,2))</f>
        <v>Generales</v>
      </c>
      <c r="G2041" s="17" t="str">
        <f>+VLOOKUP(B2041,EstructuraCostos!$B$5:$C$146,2)</f>
        <v>Mantenimiento Corrales y Puentes</v>
      </c>
      <c r="H2041" s="58">
        <v>43678</v>
      </c>
      <c r="I2041" s="17">
        <f t="shared" si="134"/>
        <v>31</v>
      </c>
      <c r="J2041" s="45" t="s">
        <v>1688</v>
      </c>
      <c r="K2041" s="51">
        <v>6281862</v>
      </c>
      <c r="L2041" s="52">
        <v>1</v>
      </c>
      <c r="M2041" s="186">
        <v>34000</v>
      </c>
      <c r="N2041" s="48">
        <f t="shared" si="135"/>
        <v>34000</v>
      </c>
      <c r="O2041" s="45" t="s">
        <v>1704</v>
      </c>
      <c r="P2041" s="45" t="s">
        <v>147</v>
      </c>
    </row>
    <row r="2042" spans="1:18">
      <c r="A2042" s="17">
        <v>46</v>
      </c>
      <c r="B2042" s="135">
        <v>50103</v>
      </c>
      <c r="C2042" s="17">
        <f t="shared" si="133"/>
        <v>5</v>
      </c>
      <c r="D2042" s="14" t="str">
        <f>+VLOOKUP(C2042,EstructuraCostos!$A$5:$B$146,2)</f>
        <v>Generales</v>
      </c>
      <c r="E2042" s="21">
        <f t="shared" si="136"/>
        <v>50103</v>
      </c>
      <c r="F2042" s="17" t="str">
        <f>+IF(C2042&gt;2,VLOOKUP(C2042,EstructuraCostos!$A$65:$B$170,2),VLOOKUP(E2042,EstructuraCostos!$A$5:$B$60,2))</f>
        <v>Generales</v>
      </c>
      <c r="G2042" s="17" t="str">
        <f>+VLOOKUP(B2042,EstructuraCostos!$B$5:$C$146,2)</f>
        <v xml:space="preserve">Mantenimiento Cercos </v>
      </c>
      <c r="H2042" s="58">
        <v>43678</v>
      </c>
      <c r="I2042" s="17">
        <f t="shared" si="134"/>
        <v>31</v>
      </c>
      <c r="J2042" s="1" t="s">
        <v>1685</v>
      </c>
      <c r="K2042" s="85">
        <v>78036942</v>
      </c>
      <c r="L2042" s="52">
        <v>1</v>
      </c>
      <c r="M2042" s="186">
        <v>34000</v>
      </c>
      <c r="N2042" s="48">
        <f t="shared" si="135"/>
        <v>34000</v>
      </c>
      <c r="O2042" s="45" t="s">
        <v>138</v>
      </c>
      <c r="P2042" s="45" t="s">
        <v>362</v>
      </c>
    </row>
    <row r="2043" spans="1:18">
      <c r="A2043" s="17">
        <v>47</v>
      </c>
      <c r="C2043" s="17"/>
      <c r="F2043" s="17"/>
      <c r="G2043" s="17" t="e">
        <f>+VLOOKUP(B2043,EstructuraCostos!$B$5:$C$146,2)</f>
        <v>#N/A</v>
      </c>
      <c r="H2043" s="58">
        <v>43678</v>
      </c>
      <c r="I2043" s="17">
        <f>+WEEKNUM(H2043,2)</f>
        <v>31</v>
      </c>
      <c r="J2043" s="1" t="s">
        <v>287</v>
      </c>
      <c r="K2043" s="85"/>
      <c r="L2043" s="52">
        <v>300</v>
      </c>
      <c r="M2043" s="186">
        <v>900</v>
      </c>
      <c r="N2043" s="48">
        <f t="shared" si="135"/>
        <v>270000</v>
      </c>
      <c r="O2043" s="45" t="s">
        <v>1234</v>
      </c>
      <c r="P2043" s="45" t="s">
        <v>1474</v>
      </c>
    </row>
    <row r="2044" spans="1:18">
      <c r="A2044" s="17">
        <v>48</v>
      </c>
      <c r="C2044" s="17"/>
      <c r="F2044" s="17"/>
      <c r="G2044" s="17" t="e">
        <f>+VLOOKUP(B2044,EstructuraCostos!$B$5:$C$146,2)</f>
        <v>#N/A</v>
      </c>
      <c r="H2044" s="58">
        <v>43678</v>
      </c>
      <c r="I2044" s="17">
        <f>+WEEKNUM(H2044,2)</f>
        <v>31</v>
      </c>
      <c r="J2044" s="1" t="s">
        <v>287</v>
      </c>
      <c r="K2044" s="85"/>
      <c r="L2044" s="52">
        <v>300</v>
      </c>
      <c r="M2044" s="186">
        <v>300</v>
      </c>
      <c r="N2044" s="48">
        <f t="shared" si="135"/>
        <v>90000</v>
      </c>
      <c r="O2044" s="45" t="s">
        <v>1736</v>
      </c>
      <c r="P2044" s="45" t="s">
        <v>1474</v>
      </c>
    </row>
    <row r="2045" spans="1:18">
      <c r="A2045" s="17">
        <v>49</v>
      </c>
      <c r="C2045" s="17">
        <f t="shared" si="133"/>
        <v>0</v>
      </c>
      <c r="D2045" s="14" t="e">
        <f>+VLOOKUP(C2045,EstructuraCostos!$A$5:$B$146,2)</f>
        <v>#N/A</v>
      </c>
      <c r="E2045" s="21">
        <f t="shared" si="136"/>
        <v>0</v>
      </c>
      <c r="F2045" s="17" t="e">
        <f>+IF(C2045&gt;2,VLOOKUP(C2045,EstructuraCostos!$A$65:$B$170,2),VLOOKUP(E2045,EstructuraCostos!$A$5:$B$60,2))</f>
        <v>#N/A</v>
      </c>
      <c r="G2045" s="17" t="e">
        <f>+VLOOKUP(B2045,EstructuraCostos!$B$5:$C$146,2)</f>
        <v>#N/A</v>
      </c>
      <c r="H2045" s="58">
        <v>43678</v>
      </c>
      <c r="I2045" s="17">
        <f t="shared" si="134"/>
        <v>31</v>
      </c>
      <c r="J2045" s="45" t="s">
        <v>260</v>
      </c>
      <c r="M2045" s="186" t="s">
        <v>261</v>
      </c>
      <c r="N2045" s="48"/>
      <c r="O2045" s="45" t="s">
        <v>1686</v>
      </c>
      <c r="P2045" s="45" t="s">
        <v>563</v>
      </c>
      <c r="Q2045" s="1" t="s">
        <v>1590</v>
      </c>
      <c r="R2045" s="137" t="s">
        <v>131</v>
      </c>
    </row>
    <row r="2046" spans="1:18">
      <c r="A2046" s="17">
        <v>50</v>
      </c>
      <c r="C2046" s="17">
        <f t="shared" si="133"/>
        <v>0</v>
      </c>
      <c r="D2046" s="14" t="e">
        <f>+VLOOKUP(C2046,EstructuraCostos!$A$5:$B$146,2)</f>
        <v>#N/A</v>
      </c>
      <c r="E2046" s="21">
        <f t="shared" si="136"/>
        <v>0</v>
      </c>
      <c r="F2046" s="17" t="e">
        <f>+IF(C2046&gt;2,VLOOKUP(C2046,EstructuraCostos!$A$65:$B$170,2),VLOOKUP(E2046,EstructuraCostos!$A$5:$B$60,2))</f>
        <v>#N/A</v>
      </c>
      <c r="G2046" s="17" t="e">
        <f>+VLOOKUP(B2046,EstructuraCostos!$B$5:$C$146,2)</f>
        <v>#N/A</v>
      </c>
      <c r="H2046" s="58">
        <v>43678</v>
      </c>
      <c r="I2046" s="17">
        <f t="shared" si="134"/>
        <v>31</v>
      </c>
      <c r="J2046" s="45" t="s">
        <v>260</v>
      </c>
      <c r="M2046" s="186" t="s">
        <v>261</v>
      </c>
      <c r="N2046" s="48"/>
      <c r="O2046" s="45" t="s">
        <v>1684</v>
      </c>
      <c r="P2046" s="45" t="s">
        <v>364</v>
      </c>
      <c r="Q2046" s="1" t="s">
        <v>132</v>
      </c>
      <c r="R2046" s="137" t="s">
        <v>1530</v>
      </c>
    </row>
    <row r="2047" spans="1:18">
      <c r="A2047" s="17">
        <v>51</v>
      </c>
      <c r="B2047" s="135">
        <v>10101</v>
      </c>
      <c r="C2047" s="17">
        <f t="shared" si="133"/>
        <v>1</v>
      </c>
      <c r="D2047" s="14" t="str">
        <f>+VLOOKUP(C2047,EstructuraCostos!$A$5:$B$146,2)</f>
        <v>Levante_y_Ceba</v>
      </c>
      <c r="E2047" s="21">
        <f t="shared" si="136"/>
        <v>10100</v>
      </c>
      <c r="F2047" s="17" t="str">
        <f>+IF(C2047&gt;2,VLOOKUP(C2047,EstructuraCostos!$A$65:$B$170,2),VLOOKUP(E2047,EstructuraCostos!$A$5:$B$60,2))</f>
        <v>Manejo_de_Suelos_y_ Praderas1</v>
      </c>
      <c r="G2047" s="17" t="str">
        <f>+VLOOKUP(B2047,EstructuraCostos!$B$5:$C$146,2)</f>
        <v>Fumigacion Matamalezas</v>
      </c>
      <c r="H2047" s="58">
        <v>43679</v>
      </c>
      <c r="I2047" s="17">
        <f t="shared" si="134"/>
        <v>31</v>
      </c>
      <c r="J2047" s="84" t="s">
        <v>241</v>
      </c>
      <c r="K2047" s="143">
        <v>4736932</v>
      </c>
      <c r="L2047" s="52">
        <v>1</v>
      </c>
      <c r="M2047" s="46">
        <v>34000</v>
      </c>
      <c r="N2047" s="48">
        <f t="shared" si="135"/>
        <v>34000</v>
      </c>
      <c r="O2047" s="45" t="s">
        <v>1686</v>
      </c>
      <c r="P2047" s="45" t="s">
        <v>1735</v>
      </c>
      <c r="Q2047" s="1" t="s">
        <v>1590</v>
      </c>
      <c r="R2047" s="137" t="s">
        <v>131</v>
      </c>
    </row>
    <row r="2048" spans="1:18">
      <c r="A2048" s="17">
        <v>52</v>
      </c>
      <c r="B2048" s="135">
        <v>10104</v>
      </c>
      <c r="C2048" s="17">
        <f t="shared" si="133"/>
        <v>1</v>
      </c>
      <c r="D2048" s="14" t="str">
        <f>+VLOOKUP(C2048,EstructuraCostos!$A$5:$B$146,2)</f>
        <v>Levante_y_Ceba</v>
      </c>
      <c r="E2048" s="21">
        <f t="shared" si="136"/>
        <v>10100</v>
      </c>
      <c r="F2048" s="17" t="str">
        <f>+IF(C2048&gt;2,VLOOKUP(C2048,EstructuraCostos!$A$65:$B$170,2),VLOOKUP(E2048,EstructuraCostos!$A$5:$B$60,2))</f>
        <v>Manejo_de_Suelos_y_ Praderas1</v>
      </c>
      <c r="G2048" s="17" t="str">
        <f>+VLOOKUP(B2048,EstructuraCostos!$B$5:$C$146,2)</f>
        <v>Fumigacion Herbicida</v>
      </c>
      <c r="H2048" s="58">
        <v>43679</v>
      </c>
      <c r="I2048" s="17">
        <f t="shared" si="134"/>
        <v>31</v>
      </c>
      <c r="J2048" s="84" t="s">
        <v>242</v>
      </c>
      <c r="K2048" s="83">
        <v>4335739</v>
      </c>
      <c r="L2048" s="52">
        <v>1</v>
      </c>
      <c r="M2048" s="46">
        <v>34000</v>
      </c>
      <c r="N2048" s="48">
        <f t="shared" si="135"/>
        <v>34000</v>
      </c>
      <c r="O2048" s="45" t="s">
        <v>1684</v>
      </c>
      <c r="P2048" s="45" t="s">
        <v>364</v>
      </c>
      <c r="Q2048" s="1" t="s">
        <v>132</v>
      </c>
      <c r="R2048" s="137" t="s">
        <v>1530</v>
      </c>
    </row>
    <row r="2049" spans="1:18">
      <c r="A2049" s="17">
        <v>53</v>
      </c>
      <c r="B2049" s="135">
        <v>10501</v>
      </c>
      <c r="C2049" s="17">
        <f t="shared" si="133"/>
        <v>1</v>
      </c>
      <c r="D2049" s="14" t="str">
        <f>+VLOOKUP(C2049,EstructuraCostos!$A$5:$B$146,2)</f>
        <v>Levante_y_Ceba</v>
      </c>
      <c r="E2049" s="21">
        <f t="shared" si="136"/>
        <v>10500</v>
      </c>
      <c r="F2049" s="17" t="str">
        <f>+IF(C2049&gt;2,VLOOKUP(C2049,EstructuraCostos!$A$65:$B$170,2),VLOOKUP(E2049,EstructuraCostos!$A$5:$B$60,2))</f>
        <v>Movimiento_de_Ganado1</v>
      </c>
      <c r="G2049" s="17" t="str">
        <f>+VLOOKUP(B2049,EstructuraCostos!$B$5:$C$146,2)</f>
        <v>Manejo de Ganados</v>
      </c>
      <c r="H2049" s="58">
        <v>43679</v>
      </c>
      <c r="I2049" s="17">
        <f t="shared" si="134"/>
        <v>31</v>
      </c>
      <c r="J2049" s="45" t="s">
        <v>245</v>
      </c>
      <c r="K2049" s="51">
        <v>1023702269</v>
      </c>
      <c r="L2049" s="52">
        <v>1</v>
      </c>
      <c r="M2049" s="46">
        <v>38000</v>
      </c>
      <c r="N2049" s="48">
        <f t="shared" si="135"/>
        <v>38000</v>
      </c>
      <c r="O2049" s="45" t="s">
        <v>126</v>
      </c>
      <c r="P2049" s="45" t="s">
        <v>128</v>
      </c>
    </row>
    <row r="2050" spans="1:18">
      <c r="A2050" s="17">
        <v>54</v>
      </c>
      <c r="B2050" s="135">
        <v>50103</v>
      </c>
      <c r="C2050" s="17">
        <f t="shared" si="133"/>
        <v>5</v>
      </c>
      <c r="D2050" s="14" t="str">
        <f>+VLOOKUP(C2050,EstructuraCostos!$A$5:$B$146,2)</f>
        <v>Generales</v>
      </c>
      <c r="E2050" s="21">
        <f t="shared" si="136"/>
        <v>50103</v>
      </c>
      <c r="F2050" s="17" t="str">
        <f>+IF(C2050&gt;2,VLOOKUP(C2050,EstructuraCostos!$A$65:$B$170,2),VLOOKUP(E2050,EstructuraCostos!$A$5:$B$60,2))</f>
        <v>Generales</v>
      </c>
      <c r="G2050" s="17" t="str">
        <f>+VLOOKUP(B2050,EstructuraCostos!$B$5:$C$146,2)</f>
        <v xml:space="preserve">Mantenimiento Cercos </v>
      </c>
      <c r="H2050" s="58">
        <v>43679</v>
      </c>
      <c r="I2050" s="17">
        <f t="shared" si="134"/>
        <v>31</v>
      </c>
      <c r="J2050" s="45" t="s">
        <v>417</v>
      </c>
      <c r="K2050" s="143">
        <v>1097720182</v>
      </c>
      <c r="L2050" s="52">
        <v>1</v>
      </c>
      <c r="M2050" s="46">
        <v>38000</v>
      </c>
      <c r="N2050" s="48">
        <f t="shared" si="135"/>
        <v>38000</v>
      </c>
      <c r="P2050" s="45" t="s">
        <v>561</v>
      </c>
    </row>
    <row r="2051" spans="1:18">
      <c r="A2051" s="17">
        <v>55</v>
      </c>
      <c r="B2051" s="135">
        <v>50103</v>
      </c>
      <c r="C2051" s="17">
        <f t="shared" si="133"/>
        <v>5</v>
      </c>
      <c r="D2051" s="14" t="str">
        <f>+VLOOKUP(C2051,EstructuraCostos!$A$5:$B$146,2)</f>
        <v>Generales</v>
      </c>
      <c r="E2051" s="21">
        <f t="shared" si="136"/>
        <v>50103</v>
      </c>
      <c r="F2051" s="17" t="str">
        <f>+IF(C2051&gt;2,VLOOKUP(C2051,EstructuraCostos!$A$65:$B$170,2),VLOOKUP(E2051,EstructuraCostos!$A$5:$B$60,2))</f>
        <v>Generales</v>
      </c>
      <c r="G2051" s="17" t="str">
        <f>+VLOOKUP(B2051,EstructuraCostos!$B$5:$C$146,2)</f>
        <v xml:space="preserve">Mantenimiento Cercos </v>
      </c>
      <c r="H2051" s="58">
        <v>43679</v>
      </c>
      <c r="I2051" s="17">
        <f t="shared" si="134"/>
        <v>31</v>
      </c>
      <c r="J2051" s="45" t="s">
        <v>791</v>
      </c>
      <c r="K2051" s="143">
        <v>78730185</v>
      </c>
      <c r="L2051" s="52">
        <v>1</v>
      </c>
      <c r="M2051" s="46">
        <v>34000</v>
      </c>
      <c r="N2051" s="48">
        <f t="shared" si="135"/>
        <v>34000</v>
      </c>
      <c r="O2051" s="45" t="s">
        <v>138</v>
      </c>
      <c r="P2051" s="45" t="s">
        <v>585</v>
      </c>
    </row>
    <row r="2052" spans="1:18">
      <c r="A2052" s="17">
        <v>56</v>
      </c>
      <c r="B2052" s="135">
        <v>10502</v>
      </c>
      <c r="C2052" s="17">
        <f t="shared" si="133"/>
        <v>1</v>
      </c>
      <c r="D2052" s="14" t="str">
        <f>+VLOOKUP(C2052,EstructuraCostos!$A$5:$B$146,2)</f>
        <v>Levante_y_Ceba</v>
      </c>
      <c r="E2052" s="21">
        <f t="shared" si="136"/>
        <v>10500</v>
      </c>
      <c r="F2052" s="17" t="str">
        <f>+IF(C2052&gt;2,VLOOKUP(C2052,EstructuraCostos!$A$65:$B$170,2),VLOOKUP(E2052,EstructuraCostos!$A$5:$B$60,2))</f>
        <v>Movimiento_de_Ganado1</v>
      </c>
      <c r="G2052" s="17" t="str">
        <f>+VLOOKUP(B2052,EstructuraCostos!$B$5:$C$146,2)</f>
        <v>Repartida pollinaza</v>
      </c>
      <c r="H2052" s="58">
        <v>43679</v>
      </c>
      <c r="I2052" s="17">
        <f t="shared" si="134"/>
        <v>31</v>
      </c>
      <c r="J2052" s="1" t="s">
        <v>1469</v>
      </c>
      <c r="K2052" s="85">
        <v>1054990950</v>
      </c>
      <c r="L2052" s="52">
        <v>1</v>
      </c>
      <c r="M2052" s="186">
        <v>36000</v>
      </c>
      <c r="N2052" s="48">
        <f t="shared" si="135"/>
        <v>36000</v>
      </c>
      <c r="O2052" s="45" t="s">
        <v>688</v>
      </c>
      <c r="P2052" s="45" t="s">
        <v>137</v>
      </c>
    </row>
    <row r="2053" spans="1:18">
      <c r="A2053" s="17">
        <v>57</v>
      </c>
      <c r="B2053" s="135">
        <v>90101</v>
      </c>
      <c r="C2053" s="17">
        <f t="shared" si="133"/>
        <v>9</v>
      </c>
      <c r="D2053" s="14" t="str">
        <f>+VLOOKUP(C2053,EstructuraCostos!$A$5:$B$146,2)</f>
        <v>Hacienda</v>
      </c>
      <c r="E2053" s="21">
        <f t="shared" si="136"/>
        <v>90101</v>
      </c>
      <c r="F2053" s="17" t="str">
        <f>+IF(C2053&gt;2,VLOOKUP(C2053,EstructuraCostos!$A$65:$B$170,2),VLOOKUP(E2053,EstructuraCostos!$A$5:$B$60,2))</f>
        <v>Hacienda</v>
      </c>
      <c r="G2053" s="17" t="str">
        <f>+VLOOKUP(B2053,EstructuraCostos!$B$5:$C$146,2)</f>
        <v>Salarios</v>
      </c>
      <c r="H2053" s="58">
        <v>43679</v>
      </c>
      <c r="I2053" s="17">
        <f t="shared" si="134"/>
        <v>31</v>
      </c>
      <c r="J2053" s="45" t="s">
        <v>1584</v>
      </c>
      <c r="K2053" s="51">
        <v>24989065</v>
      </c>
      <c r="L2053" s="52">
        <v>1</v>
      </c>
      <c r="M2053" s="186">
        <v>34000</v>
      </c>
      <c r="N2053" s="48">
        <f t="shared" si="135"/>
        <v>34000</v>
      </c>
      <c r="O2053" s="45" t="s">
        <v>153</v>
      </c>
      <c r="P2053" s="45" t="s">
        <v>147</v>
      </c>
    </row>
    <row r="2054" spans="1:18">
      <c r="A2054" s="17">
        <v>58</v>
      </c>
      <c r="B2054" s="135">
        <v>50105</v>
      </c>
      <c r="C2054" s="17">
        <f t="shared" si="133"/>
        <v>5</v>
      </c>
      <c r="D2054" s="14" t="str">
        <f>+VLOOKUP(C2054,EstructuraCostos!$A$5:$B$146,2)</f>
        <v>Generales</v>
      </c>
      <c r="E2054" s="21">
        <f t="shared" si="136"/>
        <v>50105</v>
      </c>
      <c r="F2054" s="17" t="str">
        <f>+IF(C2054&gt;2,VLOOKUP(C2054,EstructuraCostos!$A$65:$B$170,2),VLOOKUP(E2054,EstructuraCostos!$A$5:$B$60,2))</f>
        <v>Generales</v>
      </c>
      <c r="G2054" s="17" t="str">
        <f>+VLOOKUP(B2054,EstructuraCostos!$B$5:$C$146,2)</f>
        <v>Mantenimiento Corrales y Puentes</v>
      </c>
      <c r="H2054" s="58">
        <v>43679</v>
      </c>
      <c r="I2054" s="17">
        <f t="shared" si="134"/>
        <v>31</v>
      </c>
      <c r="J2054" s="1" t="s">
        <v>1663</v>
      </c>
      <c r="K2054" s="51">
        <v>79132685</v>
      </c>
      <c r="L2054" s="52">
        <v>1</v>
      </c>
      <c r="M2054" s="186">
        <v>38000</v>
      </c>
      <c r="N2054" s="48">
        <f t="shared" si="135"/>
        <v>38000</v>
      </c>
      <c r="O2054" s="45" t="s">
        <v>1704</v>
      </c>
      <c r="P2054" s="45" t="s">
        <v>147</v>
      </c>
    </row>
    <row r="2055" spans="1:18">
      <c r="A2055" s="17">
        <v>59</v>
      </c>
      <c r="B2055" s="135">
        <v>70107</v>
      </c>
      <c r="C2055" s="17">
        <f t="shared" si="133"/>
        <v>7</v>
      </c>
      <c r="D2055" s="14" t="str">
        <f>+VLOOKUP(C2055,EstructuraCostos!$A$5:$B$146,2)</f>
        <v>Laborales y Otros</v>
      </c>
      <c r="E2055" s="21">
        <f t="shared" si="136"/>
        <v>70107</v>
      </c>
      <c r="F2055" s="17" t="str">
        <f>+IF(C2055&gt;2,VLOOKUP(C2055,EstructuraCostos!$A$65:$B$170,2),VLOOKUP(E2055,EstructuraCostos!$A$5:$B$60,2))</f>
        <v>Laborales y Otros</v>
      </c>
      <c r="G2055" s="17" t="str">
        <f>+VLOOKUP(B2055,EstructuraCostos!$B$5:$C$146,2)</f>
        <v>Incapacidades-drogas</v>
      </c>
      <c r="H2055" s="58">
        <v>43679</v>
      </c>
      <c r="I2055" s="17">
        <f t="shared" si="134"/>
        <v>31</v>
      </c>
      <c r="J2055" s="45" t="s">
        <v>1688</v>
      </c>
      <c r="K2055" s="51">
        <v>6281862</v>
      </c>
      <c r="L2055" s="52">
        <v>1</v>
      </c>
      <c r="M2055" s="186">
        <v>34000</v>
      </c>
      <c r="N2055" s="48">
        <f t="shared" si="135"/>
        <v>34000</v>
      </c>
      <c r="O2055" s="45" t="s">
        <v>1745</v>
      </c>
      <c r="P2055" s="45" t="s">
        <v>300</v>
      </c>
    </row>
    <row r="2056" spans="1:18">
      <c r="A2056" s="17">
        <v>60</v>
      </c>
      <c r="B2056" s="135">
        <v>10104</v>
      </c>
      <c r="C2056" s="17">
        <f t="shared" si="133"/>
        <v>1</v>
      </c>
      <c r="D2056" s="14" t="str">
        <f>+VLOOKUP(C2056,EstructuraCostos!$A$5:$B$146,2)</f>
        <v>Levante_y_Ceba</v>
      </c>
      <c r="E2056" s="21">
        <f t="shared" si="136"/>
        <v>10100</v>
      </c>
      <c r="F2056" s="17" t="str">
        <f>+IF(C2056&gt;2,VLOOKUP(C2056,EstructuraCostos!$A$65:$B$170,2),VLOOKUP(E2056,EstructuraCostos!$A$5:$B$60,2))</f>
        <v>Manejo_de_Suelos_y_ Praderas1</v>
      </c>
      <c r="G2056" s="17" t="str">
        <f>+VLOOKUP(B2056,EstructuraCostos!$B$5:$C$146,2)</f>
        <v>Fumigacion Herbicida</v>
      </c>
      <c r="H2056" s="58">
        <v>43679</v>
      </c>
      <c r="I2056" s="17">
        <f t="shared" si="134"/>
        <v>31</v>
      </c>
      <c r="J2056" s="1" t="s">
        <v>1685</v>
      </c>
      <c r="K2056" s="85">
        <v>78036942</v>
      </c>
      <c r="L2056" s="52">
        <v>1</v>
      </c>
      <c r="M2056" s="186">
        <v>34000</v>
      </c>
      <c r="N2056" s="48">
        <f t="shared" si="135"/>
        <v>34000</v>
      </c>
      <c r="O2056" s="45" t="s">
        <v>1684</v>
      </c>
      <c r="P2056" s="45" t="s">
        <v>364</v>
      </c>
      <c r="Q2056" s="1" t="s">
        <v>132</v>
      </c>
      <c r="R2056" s="137" t="s">
        <v>1530</v>
      </c>
    </row>
    <row r="2057" spans="1:18">
      <c r="A2057" s="17">
        <v>61</v>
      </c>
      <c r="C2057" s="17">
        <f t="shared" si="133"/>
        <v>0</v>
      </c>
      <c r="D2057" s="14" t="e">
        <f>+VLOOKUP(C2057,EstructuraCostos!$A$5:$B$146,2)</f>
        <v>#N/A</v>
      </c>
      <c r="E2057" s="21">
        <f t="shared" si="136"/>
        <v>0</v>
      </c>
      <c r="F2057" s="17" t="e">
        <f>+IF(C2057&gt;2,VLOOKUP(C2057,EstructuraCostos!$A$65:$B$170,2),VLOOKUP(E2057,EstructuraCostos!$A$5:$B$60,2))</f>
        <v>#N/A</v>
      </c>
      <c r="G2057" s="17" t="e">
        <f>+VLOOKUP(B2057,EstructuraCostos!$B$5:$C$146,2)</f>
        <v>#N/A</v>
      </c>
      <c r="H2057" s="58">
        <v>43679</v>
      </c>
      <c r="I2057" s="17">
        <f t="shared" si="134"/>
        <v>31</v>
      </c>
      <c r="J2057" s="45" t="s">
        <v>260</v>
      </c>
      <c r="M2057" s="186" t="s">
        <v>261</v>
      </c>
      <c r="N2057" s="48"/>
      <c r="O2057" s="45" t="s">
        <v>1686</v>
      </c>
      <c r="P2057" s="45" t="s">
        <v>1735</v>
      </c>
      <c r="Q2057" s="1" t="s">
        <v>1590</v>
      </c>
      <c r="R2057" s="137" t="s">
        <v>131</v>
      </c>
    </row>
    <row r="2058" spans="1:18">
      <c r="A2058" s="17">
        <v>62</v>
      </c>
      <c r="C2058" s="17">
        <f t="shared" si="133"/>
        <v>0</v>
      </c>
      <c r="D2058" s="14" t="e">
        <f>+VLOOKUP(C2058,EstructuraCostos!$A$5:$B$146,2)</f>
        <v>#N/A</v>
      </c>
      <c r="E2058" s="21">
        <f t="shared" si="136"/>
        <v>0</v>
      </c>
      <c r="F2058" s="17" t="e">
        <f>+IF(C2058&gt;2,VLOOKUP(C2058,EstructuraCostos!$A$65:$B$170,2),VLOOKUP(E2058,EstructuraCostos!$A$5:$B$60,2))</f>
        <v>#N/A</v>
      </c>
      <c r="G2058" s="17" t="e">
        <f>+VLOOKUP(B2058,EstructuraCostos!$B$5:$C$146,2)</f>
        <v>#N/A</v>
      </c>
      <c r="H2058" s="58">
        <v>43679</v>
      </c>
      <c r="I2058" s="17">
        <f t="shared" si="134"/>
        <v>31</v>
      </c>
      <c r="J2058" s="45" t="s">
        <v>260</v>
      </c>
      <c r="M2058" s="186" t="s">
        <v>261</v>
      </c>
      <c r="N2058" s="48"/>
      <c r="O2058" s="45" t="s">
        <v>1684</v>
      </c>
      <c r="P2058" s="45" t="s">
        <v>364</v>
      </c>
      <c r="Q2058" s="1" t="s">
        <v>132</v>
      </c>
      <c r="R2058" s="137" t="s">
        <v>1530</v>
      </c>
    </row>
    <row r="2059" spans="1:18">
      <c r="A2059" s="17">
        <v>63</v>
      </c>
      <c r="B2059" s="135">
        <v>10104</v>
      </c>
      <c r="C2059" s="17">
        <f t="shared" si="133"/>
        <v>1</v>
      </c>
      <c r="D2059" s="14" t="str">
        <f>+VLOOKUP(C2059,EstructuraCostos!$A$5:$B$146,2)</f>
        <v>Levante_y_Ceba</v>
      </c>
      <c r="E2059" s="21">
        <f t="shared" si="136"/>
        <v>10100</v>
      </c>
      <c r="F2059" s="17" t="str">
        <f>+IF(C2059&gt;2,VLOOKUP(C2059,EstructuraCostos!$A$65:$B$170,2),VLOOKUP(E2059,EstructuraCostos!$A$5:$B$60,2))</f>
        <v>Manejo_de_Suelos_y_ Praderas1</v>
      </c>
      <c r="G2059" s="17" t="str">
        <f>+VLOOKUP(B2059,EstructuraCostos!$B$5:$C$146,2)</f>
        <v>Fumigacion Herbicida</v>
      </c>
      <c r="H2059" s="58">
        <v>43680</v>
      </c>
      <c r="I2059" s="17">
        <f t="shared" si="134"/>
        <v>31</v>
      </c>
      <c r="J2059" s="84" t="s">
        <v>241</v>
      </c>
      <c r="K2059" s="143">
        <v>4736932</v>
      </c>
      <c r="L2059" s="52">
        <v>1</v>
      </c>
      <c r="M2059" s="46">
        <v>34000</v>
      </c>
      <c r="N2059" s="48">
        <f t="shared" si="135"/>
        <v>34000</v>
      </c>
      <c r="O2059" s="45" t="s">
        <v>1737</v>
      </c>
      <c r="P2059" s="45" t="s">
        <v>256</v>
      </c>
    </row>
    <row r="2060" spans="1:18">
      <c r="A2060" s="17">
        <v>64</v>
      </c>
      <c r="B2060" s="135">
        <v>10104</v>
      </c>
      <c r="C2060" s="17">
        <f t="shared" si="133"/>
        <v>1</v>
      </c>
      <c r="D2060" s="14" t="str">
        <f>+VLOOKUP(C2060,EstructuraCostos!$A$5:$B$146,2)</f>
        <v>Levante_y_Ceba</v>
      </c>
      <c r="E2060" s="21">
        <f t="shared" si="136"/>
        <v>10100</v>
      </c>
      <c r="F2060" s="17" t="str">
        <f>+IF(C2060&gt;2,VLOOKUP(C2060,EstructuraCostos!$A$65:$B$170,2),VLOOKUP(E2060,EstructuraCostos!$A$5:$B$60,2))</f>
        <v>Manejo_de_Suelos_y_ Praderas1</v>
      </c>
      <c r="G2060" s="17" t="str">
        <f>+VLOOKUP(B2060,EstructuraCostos!$B$5:$C$146,2)</f>
        <v>Fumigacion Herbicida</v>
      </c>
      <c r="H2060" s="58">
        <v>43680</v>
      </c>
      <c r="I2060" s="17">
        <f t="shared" si="134"/>
        <v>31</v>
      </c>
      <c r="J2060" s="84" t="s">
        <v>242</v>
      </c>
      <c r="K2060" s="83">
        <v>4335739</v>
      </c>
      <c r="L2060" s="52">
        <v>1</v>
      </c>
      <c r="M2060" s="46">
        <v>34000</v>
      </c>
      <c r="N2060" s="48">
        <f t="shared" si="135"/>
        <v>34000</v>
      </c>
      <c r="O2060" s="45" t="s">
        <v>1684</v>
      </c>
      <c r="P2060" s="45" t="s">
        <v>363</v>
      </c>
      <c r="Q2060" s="1" t="s">
        <v>132</v>
      </c>
      <c r="R2060" s="137" t="s">
        <v>1530</v>
      </c>
    </row>
    <row r="2061" spans="1:18">
      <c r="A2061" s="17">
        <v>65</v>
      </c>
      <c r="B2061" s="135">
        <v>10501</v>
      </c>
      <c r="C2061" s="17">
        <f t="shared" si="133"/>
        <v>1</v>
      </c>
      <c r="D2061" s="14" t="str">
        <f>+VLOOKUP(C2061,EstructuraCostos!$A$5:$B$146,2)</f>
        <v>Levante_y_Ceba</v>
      </c>
      <c r="E2061" s="21">
        <f t="shared" si="136"/>
        <v>10500</v>
      </c>
      <c r="F2061" s="17" t="str">
        <f>+IF(C2061&gt;2,VLOOKUP(C2061,EstructuraCostos!$A$65:$B$170,2),VLOOKUP(E2061,EstructuraCostos!$A$5:$B$60,2))</f>
        <v>Movimiento_de_Ganado1</v>
      </c>
      <c r="G2061" s="17" t="str">
        <f>+VLOOKUP(B2061,EstructuraCostos!$B$5:$C$146,2)</f>
        <v>Manejo de Ganados</v>
      </c>
      <c r="H2061" s="58">
        <v>43680</v>
      </c>
      <c r="I2061" s="17">
        <f t="shared" si="134"/>
        <v>31</v>
      </c>
      <c r="J2061" s="45" t="s">
        <v>245</v>
      </c>
      <c r="K2061" s="51">
        <v>1023702269</v>
      </c>
      <c r="L2061" s="52">
        <v>1</v>
      </c>
      <c r="M2061" s="46">
        <v>38000</v>
      </c>
      <c r="N2061" s="48">
        <f t="shared" si="135"/>
        <v>38000</v>
      </c>
      <c r="O2061" s="45" t="s">
        <v>126</v>
      </c>
      <c r="P2061" s="45" t="s">
        <v>128</v>
      </c>
    </row>
    <row r="2062" spans="1:18">
      <c r="A2062" s="17">
        <v>66</v>
      </c>
      <c r="B2062" s="135">
        <v>10501</v>
      </c>
      <c r="C2062" s="17">
        <f t="shared" si="133"/>
        <v>1</v>
      </c>
      <c r="D2062" s="14" t="str">
        <f>+VLOOKUP(C2062,EstructuraCostos!$A$5:$B$146,2)</f>
        <v>Levante_y_Ceba</v>
      </c>
      <c r="E2062" s="21">
        <f t="shared" si="136"/>
        <v>10500</v>
      </c>
      <c r="F2062" s="17" t="str">
        <f>+IF(C2062&gt;2,VLOOKUP(C2062,EstructuraCostos!$A$65:$B$170,2),VLOOKUP(E2062,EstructuraCostos!$A$5:$B$60,2))</f>
        <v>Movimiento_de_Ganado1</v>
      </c>
      <c r="G2062" s="17" t="str">
        <f>+VLOOKUP(B2062,EstructuraCostos!$B$5:$C$146,2)</f>
        <v>Manejo de Ganados</v>
      </c>
      <c r="H2062" s="58">
        <v>43680</v>
      </c>
      <c r="I2062" s="17">
        <f t="shared" si="134"/>
        <v>31</v>
      </c>
      <c r="J2062" s="45" t="s">
        <v>417</v>
      </c>
      <c r="K2062" s="143">
        <v>1097720182</v>
      </c>
      <c r="L2062" s="52">
        <v>1</v>
      </c>
      <c r="M2062" s="46">
        <v>38000</v>
      </c>
      <c r="N2062" s="48">
        <f t="shared" si="135"/>
        <v>38000</v>
      </c>
      <c r="O2062" s="45" t="s">
        <v>157</v>
      </c>
      <c r="P2062" s="45" t="s">
        <v>128</v>
      </c>
    </row>
    <row r="2063" spans="1:18">
      <c r="A2063" s="17">
        <v>67</v>
      </c>
      <c r="B2063" s="135">
        <v>50103</v>
      </c>
      <c r="C2063" s="17">
        <f t="shared" si="133"/>
        <v>5</v>
      </c>
      <c r="D2063" s="14" t="str">
        <f>+VLOOKUP(C2063,EstructuraCostos!$A$5:$B$146,2)</f>
        <v>Generales</v>
      </c>
      <c r="E2063" s="21">
        <f t="shared" si="136"/>
        <v>50103</v>
      </c>
      <c r="F2063" s="17" t="str">
        <f>+IF(C2063&gt;2,VLOOKUP(C2063,EstructuraCostos!$A$65:$B$170,2),VLOOKUP(E2063,EstructuraCostos!$A$5:$B$60,2))</f>
        <v>Generales</v>
      </c>
      <c r="G2063" s="17" t="str">
        <f>+VLOOKUP(B2063,EstructuraCostos!$B$5:$C$146,2)</f>
        <v xml:space="preserve">Mantenimiento Cercos </v>
      </c>
      <c r="H2063" s="58">
        <v>43680</v>
      </c>
      <c r="I2063" s="17">
        <f t="shared" si="134"/>
        <v>31</v>
      </c>
      <c r="J2063" s="45" t="s">
        <v>791</v>
      </c>
      <c r="K2063" s="143">
        <v>78730185</v>
      </c>
      <c r="L2063" s="52">
        <v>1</v>
      </c>
      <c r="M2063" s="46">
        <v>34000</v>
      </c>
      <c r="N2063" s="48">
        <f t="shared" si="135"/>
        <v>34000</v>
      </c>
      <c r="O2063" s="45" t="s">
        <v>138</v>
      </c>
      <c r="P2063" s="45" t="s">
        <v>585</v>
      </c>
    </row>
    <row r="2064" spans="1:18">
      <c r="A2064" s="17">
        <v>68</v>
      </c>
      <c r="B2064" s="135">
        <v>10501</v>
      </c>
      <c r="C2064" s="17">
        <f t="shared" si="133"/>
        <v>1</v>
      </c>
      <c r="D2064" s="14" t="str">
        <f>+VLOOKUP(C2064,EstructuraCostos!$A$5:$B$146,2)</f>
        <v>Levante_y_Ceba</v>
      </c>
      <c r="E2064" s="21">
        <f t="shared" si="136"/>
        <v>10500</v>
      </c>
      <c r="F2064" s="17" t="str">
        <f>+IF(C2064&gt;2,VLOOKUP(C2064,EstructuraCostos!$A$65:$B$170,2),VLOOKUP(E2064,EstructuraCostos!$A$5:$B$60,2))</f>
        <v>Movimiento_de_Ganado1</v>
      </c>
      <c r="G2064" s="17" t="str">
        <f>+VLOOKUP(B2064,EstructuraCostos!$B$5:$C$146,2)</f>
        <v>Manejo de Ganados</v>
      </c>
      <c r="H2064" s="58">
        <v>43680</v>
      </c>
      <c r="I2064" s="17">
        <f t="shared" si="134"/>
        <v>31</v>
      </c>
      <c r="J2064" s="1" t="s">
        <v>1469</v>
      </c>
      <c r="K2064" s="85">
        <v>1054990950</v>
      </c>
      <c r="L2064" s="52">
        <v>1</v>
      </c>
      <c r="M2064" s="186">
        <v>36000</v>
      </c>
      <c r="N2064" s="48">
        <f t="shared" si="135"/>
        <v>36000</v>
      </c>
      <c r="O2064" s="45" t="s">
        <v>125</v>
      </c>
      <c r="P2064" s="45" t="s">
        <v>137</v>
      </c>
    </row>
    <row r="2065" spans="1:18">
      <c r="A2065" s="17">
        <v>69</v>
      </c>
      <c r="B2065" s="135">
        <v>90101</v>
      </c>
      <c r="C2065" s="17">
        <f t="shared" si="133"/>
        <v>9</v>
      </c>
      <c r="D2065" s="14" t="str">
        <f>+VLOOKUP(C2065,EstructuraCostos!$A$5:$B$146,2)</f>
        <v>Hacienda</v>
      </c>
      <c r="E2065" s="21">
        <f t="shared" si="136"/>
        <v>90101</v>
      </c>
      <c r="F2065" s="17" t="str">
        <f>+IF(C2065&gt;2,VLOOKUP(C2065,EstructuraCostos!$A$65:$B$170,2),VLOOKUP(E2065,EstructuraCostos!$A$5:$B$60,2))</f>
        <v>Hacienda</v>
      </c>
      <c r="G2065" s="17" t="str">
        <f>+VLOOKUP(B2065,EstructuraCostos!$B$5:$C$146,2)</f>
        <v>Salarios</v>
      </c>
      <c r="H2065" s="58">
        <v>43680</v>
      </c>
      <c r="I2065" s="17">
        <f t="shared" si="134"/>
        <v>31</v>
      </c>
      <c r="J2065" s="45" t="s">
        <v>1584</v>
      </c>
      <c r="K2065" s="51">
        <v>24989065</v>
      </c>
      <c r="L2065" s="52">
        <v>1</v>
      </c>
      <c r="M2065" s="186">
        <v>34000</v>
      </c>
      <c r="N2065" s="48">
        <f t="shared" si="135"/>
        <v>34000</v>
      </c>
      <c r="O2065" s="45" t="s">
        <v>153</v>
      </c>
      <c r="P2065" s="45" t="s">
        <v>1738</v>
      </c>
    </row>
    <row r="2066" spans="1:18">
      <c r="A2066" s="17">
        <v>70</v>
      </c>
      <c r="B2066" s="135">
        <v>50105</v>
      </c>
      <c r="C2066" s="17">
        <f t="shared" si="133"/>
        <v>5</v>
      </c>
      <c r="D2066" s="14" t="str">
        <f>+VLOOKUP(C2066,EstructuraCostos!$A$5:$B$146,2)</f>
        <v>Generales</v>
      </c>
      <c r="E2066" s="21">
        <f t="shared" si="136"/>
        <v>50105</v>
      </c>
      <c r="F2066" s="17" t="str">
        <f>+IF(C2066&gt;2,VLOOKUP(C2066,EstructuraCostos!$A$65:$B$170,2),VLOOKUP(E2066,EstructuraCostos!$A$5:$B$60,2))</f>
        <v>Generales</v>
      </c>
      <c r="G2066" s="17" t="str">
        <f>+VLOOKUP(B2066,EstructuraCostos!$B$5:$C$146,2)</f>
        <v>Mantenimiento Corrales y Puentes</v>
      </c>
      <c r="H2066" s="58">
        <v>43680</v>
      </c>
      <c r="I2066" s="17">
        <f t="shared" si="134"/>
        <v>31</v>
      </c>
      <c r="J2066" s="1" t="s">
        <v>1663</v>
      </c>
      <c r="K2066" s="51">
        <v>79132685</v>
      </c>
      <c r="L2066" s="52">
        <v>1</v>
      </c>
      <c r="M2066" s="186">
        <v>38000</v>
      </c>
      <c r="N2066" s="48">
        <f t="shared" si="135"/>
        <v>38000</v>
      </c>
      <c r="O2066" s="45" t="s">
        <v>1739</v>
      </c>
    </row>
    <row r="2067" spans="1:18">
      <c r="A2067" s="17">
        <v>71</v>
      </c>
      <c r="B2067" s="135">
        <v>50105</v>
      </c>
      <c r="C2067" s="17">
        <f t="shared" si="133"/>
        <v>5</v>
      </c>
      <c r="D2067" s="14" t="str">
        <f>+VLOOKUP(C2067,EstructuraCostos!$A$5:$B$146,2)</f>
        <v>Generales</v>
      </c>
      <c r="E2067" s="21">
        <f t="shared" si="136"/>
        <v>50105</v>
      </c>
      <c r="F2067" s="17" t="str">
        <f>+IF(C2067&gt;2,VLOOKUP(C2067,EstructuraCostos!$A$65:$B$170,2),VLOOKUP(E2067,EstructuraCostos!$A$5:$B$60,2))</f>
        <v>Generales</v>
      </c>
      <c r="G2067" s="17" t="str">
        <f>+VLOOKUP(B2067,EstructuraCostos!$B$5:$C$146,2)</f>
        <v>Mantenimiento Corrales y Puentes</v>
      </c>
      <c r="H2067" s="58">
        <v>43680</v>
      </c>
      <c r="I2067" s="17">
        <f t="shared" si="134"/>
        <v>31</v>
      </c>
      <c r="J2067" s="45" t="s">
        <v>1688</v>
      </c>
      <c r="K2067" s="51">
        <v>6281862</v>
      </c>
      <c r="L2067" s="52">
        <v>1</v>
      </c>
      <c r="M2067" s="186">
        <v>34000</v>
      </c>
      <c r="N2067" s="48">
        <f t="shared" si="135"/>
        <v>34000</v>
      </c>
      <c r="O2067" s="45" t="s">
        <v>1739</v>
      </c>
    </row>
    <row r="2068" spans="1:18">
      <c r="A2068" s="17">
        <v>72</v>
      </c>
      <c r="B2068" s="135">
        <v>10502</v>
      </c>
      <c r="C2068" s="17">
        <f t="shared" si="133"/>
        <v>1</v>
      </c>
      <c r="D2068" s="14" t="str">
        <f>+VLOOKUP(C2068,EstructuraCostos!$A$5:$B$146,2)</f>
        <v>Levante_y_Ceba</v>
      </c>
      <c r="E2068" s="21">
        <f t="shared" si="136"/>
        <v>10500</v>
      </c>
      <c r="F2068" s="17" t="str">
        <f>+IF(C2068&gt;2,VLOOKUP(C2068,EstructuraCostos!$A$65:$B$170,2),VLOOKUP(E2068,EstructuraCostos!$A$5:$B$60,2))</f>
        <v>Movimiento_de_Ganado1</v>
      </c>
      <c r="G2068" s="17" t="str">
        <f>+VLOOKUP(B2068,EstructuraCostos!$B$5:$C$146,2)</f>
        <v>Repartida pollinaza</v>
      </c>
      <c r="H2068" s="58">
        <v>43680</v>
      </c>
      <c r="I2068" s="17">
        <f t="shared" si="134"/>
        <v>31</v>
      </c>
      <c r="J2068" s="1" t="s">
        <v>1685</v>
      </c>
      <c r="K2068" s="85">
        <v>78036942</v>
      </c>
      <c r="L2068" s="52">
        <v>1</v>
      </c>
      <c r="M2068" s="186">
        <v>34000</v>
      </c>
      <c r="N2068" s="48">
        <f t="shared" si="135"/>
        <v>34000</v>
      </c>
      <c r="O2068" s="45" t="s">
        <v>688</v>
      </c>
      <c r="P2068" s="45" t="s">
        <v>14</v>
      </c>
    </row>
    <row r="2069" spans="1:18">
      <c r="A2069" s="17">
        <v>73</v>
      </c>
      <c r="C2069" s="17">
        <f t="shared" si="133"/>
        <v>0</v>
      </c>
      <c r="D2069" s="14" t="e">
        <f>+VLOOKUP(C2069,EstructuraCostos!$A$5:$B$146,2)</f>
        <v>#N/A</v>
      </c>
      <c r="E2069" s="21">
        <f t="shared" si="136"/>
        <v>0</v>
      </c>
      <c r="F2069" s="17" t="e">
        <f>+IF(C2069&gt;2,VLOOKUP(C2069,EstructuraCostos!$A$65:$B$170,2),VLOOKUP(E2069,EstructuraCostos!$A$5:$B$60,2))</f>
        <v>#N/A</v>
      </c>
      <c r="G2069" s="17" t="e">
        <f>+VLOOKUP(B2069,EstructuraCostos!$B$5:$C$146,2)</f>
        <v>#N/A</v>
      </c>
      <c r="H2069" s="58">
        <v>43680</v>
      </c>
      <c r="I2069" s="17">
        <f t="shared" si="134"/>
        <v>31</v>
      </c>
      <c r="J2069" s="45" t="s">
        <v>287</v>
      </c>
      <c r="L2069" s="52">
        <v>16</v>
      </c>
      <c r="M2069" s="186" t="s">
        <v>386</v>
      </c>
      <c r="N2069" s="48"/>
      <c r="O2069" s="45" t="s">
        <v>661</v>
      </c>
      <c r="P2069" s="45" t="s">
        <v>1740</v>
      </c>
    </row>
    <row r="2070" spans="1:18">
      <c r="A2070" s="17">
        <v>77</v>
      </c>
      <c r="C2070" s="17">
        <f t="shared" si="133"/>
        <v>0</v>
      </c>
      <c r="D2070" s="14" t="e">
        <f>+VLOOKUP(C2070,EstructuraCostos!$A$5:$B$146,2)</f>
        <v>#N/A</v>
      </c>
      <c r="E2070" s="21">
        <f t="shared" si="136"/>
        <v>0</v>
      </c>
      <c r="F2070" s="17" t="e">
        <f>+IF(C2070&gt;2,VLOOKUP(C2070,EstructuraCostos!$A$65:$B$170,2),VLOOKUP(E2070,EstructuraCostos!$A$5:$B$60,2))</f>
        <v>#N/A</v>
      </c>
      <c r="G2070" s="17" t="e">
        <f>+VLOOKUP(B2070,EstructuraCostos!$B$5:$C$146,2)</f>
        <v>#N/A</v>
      </c>
      <c r="H2070" s="58">
        <v>43680</v>
      </c>
      <c r="I2070" s="17">
        <f t="shared" si="134"/>
        <v>31</v>
      </c>
      <c r="J2070" s="45" t="s">
        <v>260</v>
      </c>
      <c r="M2070" s="186" t="s">
        <v>261</v>
      </c>
      <c r="N2070" s="48"/>
      <c r="O2070" s="45" t="s">
        <v>1684</v>
      </c>
      <c r="P2070" s="45" t="s">
        <v>363</v>
      </c>
      <c r="Q2070" s="1" t="s">
        <v>132</v>
      </c>
      <c r="R2070" s="137" t="s">
        <v>1530</v>
      </c>
    </row>
    <row r="2071" spans="1:18">
      <c r="A2071" s="17">
        <v>78</v>
      </c>
      <c r="B2071" s="135">
        <v>10501</v>
      </c>
      <c r="C2071" s="17">
        <f t="shared" si="133"/>
        <v>1</v>
      </c>
      <c r="D2071" s="14" t="str">
        <f>+VLOOKUP(C2071,EstructuraCostos!$A$5:$B$146,2)</f>
        <v>Levante_y_Ceba</v>
      </c>
      <c r="E2071" s="21">
        <f t="shared" si="136"/>
        <v>10500</v>
      </c>
      <c r="F2071" s="17" t="str">
        <f>+IF(C2071&gt;2,VLOOKUP(C2071,EstructuraCostos!$A$65:$B$170,2),VLOOKUP(E2071,EstructuraCostos!$A$5:$B$60,2))</f>
        <v>Movimiento_de_Ganado1</v>
      </c>
      <c r="G2071" s="17" t="str">
        <f>+VLOOKUP(B2071,EstructuraCostos!$B$5:$C$146,2)</f>
        <v>Manejo de Ganados</v>
      </c>
      <c r="H2071" s="58">
        <v>43681</v>
      </c>
      <c r="I2071" s="17">
        <f t="shared" si="134"/>
        <v>31</v>
      </c>
      <c r="J2071" s="45" t="s">
        <v>245</v>
      </c>
      <c r="K2071" s="51">
        <v>1023702269</v>
      </c>
      <c r="L2071" s="52">
        <v>0.5</v>
      </c>
      <c r="M2071" s="186">
        <v>36000</v>
      </c>
      <c r="N2071" s="48">
        <f t="shared" si="135"/>
        <v>18000</v>
      </c>
      <c r="O2071" s="45" t="s">
        <v>125</v>
      </c>
      <c r="P2071" s="45" t="s">
        <v>128</v>
      </c>
    </row>
    <row r="2072" spans="1:18">
      <c r="A2072" s="17">
        <v>79</v>
      </c>
      <c r="C2072" s="17">
        <f t="shared" ref="C2072:C2147" si="137">ROUND(B2072/10000,0)</f>
        <v>0</v>
      </c>
      <c r="D2072" s="14" t="e">
        <f>+VLOOKUP(C2072,EstructuraCostos!$A$5:$B$146,2)</f>
        <v>#N/A</v>
      </c>
      <c r="E2072" s="21">
        <f t="shared" si="136"/>
        <v>0</v>
      </c>
      <c r="F2072" s="17" t="e">
        <f>+IF(C2072&gt;2,VLOOKUP(C2072,EstructuraCostos!$A$65:$B$170,2),VLOOKUP(E2072,EstructuraCostos!$A$5:$B$60,2))</f>
        <v>#N/A</v>
      </c>
      <c r="G2072" s="17" t="e">
        <f>+VLOOKUP(B2072,EstructuraCostos!$B$5:$C$146,2)</f>
        <v>#N/A</v>
      </c>
      <c r="H2072" s="58">
        <v>43681</v>
      </c>
      <c r="I2072" s="17">
        <f t="shared" ref="I2072:I2147" si="138">+WEEKNUM(H2072,2)</f>
        <v>31</v>
      </c>
      <c r="J2072" s="45" t="s">
        <v>667</v>
      </c>
      <c r="K2072" s="83"/>
      <c r="L2072" s="52">
        <v>23</v>
      </c>
      <c r="M2072" s="186" t="s">
        <v>299</v>
      </c>
      <c r="N2072" s="48"/>
      <c r="O2072" s="45" t="s">
        <v>1662</v>
      </c>
      <c r="P2072" s="45" t="s">
        <v>1741</v>
      </c>
    </row>
    <row r="2073" spans="1:18">
      <c r="A2073" s="17">
        <v>1</v>
      </c>
      <c r="B2073" s="135">
        <v>80108</v>
      </c>
      <c r="C2073" s="17">
        <f t="shared" si="137"/>
        <v>8</v>
      </c>
      <c r="D2073" s="14" t="str">
        <f>+VLOOKUP(C2073,EstructuraCostos!$A$5:$B$146,2)</f>
        <v>Inversion</v>
      </c>
      <c r="E2073" s="21">
        <f t="shared" ref="E2073:E2145" si="139">IF(C2073&gt;2,ROUND(B2073/1,0),ROUND(B2073/10,0)*10)</f>
        <v>80108</v>
      </c>
      <c r="F2073" s="17" t="str">
        <f>+IF(C2073&gt;2,VLOOKUP(C2073,EstructuraCostos!$A$65:$B$170,2),VLOOKUP(E2073,EstructuraCostos!$A$5:$B$60,2))</f>
        <v>Inversion</v>
      </c>
      <c r="G2073" s="17" t="str">
        <f>+VLOOKUP(B2073,EstructuraCostos!$B$5:$C$146,2)</f>
        <v>Establecimiento de Nuevas Praderas</v>
      </c>
      <c r="H2073" s="58">
        <v>43682</v>
      </c>
      <c r="I2073" s="17">
        <f t="shared" si="138"/>
        <v>32</v>
      </c>
      <c r="J2073" s="84" t="s">
        <v>241</v>
      </c>
      <c r="K2073" s="143">
        <v>4736932</v>
      </c>
      <c r="L2073" s="52">
        <v>1</v>
      </c>
      <c r="M2073" s="46">
        <v>34000</v>
      </c>
      <c r="N2073" s="48">
        <f t="shared" ref="N2073:N2138" si="140">+L2073*M2073</f>
        <v>34000</v>
      </c>
      <c r="O2073" s="45" t="s">
        <v>1684</v>
      </c>
      <c r="P2073" s="45" t="s">
        <v>1772</v>
      </c>
      <c r="Q2073" s="1" t="s">
        <v>1590</v>
      </c>
      <c r="R2073" s="137" t="s">
        <v>1742</v>
      </c>
    </row>
    <row r="2074" spans="1:18">
      <c r="A2074" s="17">
        <v>2</v>
      </c>
      <c r="B2074" s="135">
        <v>10104</v>
      </c>
      <c r="C2074" s="17">
        <f t="shared" si="137"/>
        <v>1</v>
      </c>
      <c r="D2074" s="14" t="str">
        <f>+VLOOKUP(C2074,EstructuraCostos!$A$5:$B$146,2)</f>
        <v>Levante_y_Ceba</v>
      </c>
      <c r="E2074" s="21">
        <f t="shared" si="139"/>
        <v>10100</v>
      </c>
      <c r="F2074" s="17" t="str">
        <f>+IF(C2074&gt;2,VLOOKUP(C2074,EstructuraCostos!$A$65:$B$170,2),VLOOKUP(E2074,EstructuraCostos!$A$5:$B$60,2))</f>
        <v>Manejo_de_Suelos_y_ Praderas1</v>
      </c>
      <c r="G2074" s="17" t="str">
        <f>+VLOOKUP(B2074,EstructuraCostos!$B$5:$C$146,2)</f>
        <v>Fumigacion Herbicida</v>
      </c>
      <c r="H2074" s="58">
        <v>43682</v>
      </c>
      <c r="I2074" s="17">
        <f t="shared" si="138"/>
        <v>32</v>
      </c>
      <c r="J2074" s="84" t="s">
        <v>242</v>
      </c>
      <c r="K2074" s="83">
        <v>4335739</v>
      </c>
      <c r="L2074" s="52">
        <v>1</v>
      </c>
      <c r="M2074" s="46">
        <v>34000</v>
      </c>
      <c r="N2074" s="48">
        <f t="shared" si="140"/>
        <v>34000</v>
      </c>
      <c r="O2074" s="45" t="s">
        <v>1684</v>
      </c>
      <c r="P2074" s="45" t="s">
        <v>1768</v>
      </c>
      <c r="Q2074" s="1" t="s">
        <v>132</v>
      </c>
      <c r="R2074" s="137" t="s">
        <v>1530</v>
      </c>
    </row>
    <row r="2075" spans="1:18">
      <c r="A2075" s="17">
        <v>3</v>
      </c>
      <c r="B2075" s="135">
        <v>10501</v>
      </c>
      <c r="C2075" s="17">
        <f t="shared" si="137"/>
        <v>1</v>
      </c>
      <c r="D2075" s="14" t="str">
        <f>+VLOOKUP(C2075,EstructuraCostos!$A$5:$B$146,2)</f>
        <v>Levante_y_Ceba</v>
      </c>
      <c r="E2075" s="21">
        <f t="shared" si="139"/>
        <v>10500</v>
      </c>
      <c r="F2075" s="17" t="str">
        <f>+IF(C2075&gt;2,VLOOKUP(C2075,EstructuraCostos!$A$65:$B$170,2),VLOOKUP(E2075,EstructuraCostos!$A$5:$B$60,2))</f>
        <v>Movimiento_de_Ganado1</v>
      </c>
      <c r="G2075" s="17" t="str">
        <f>+VLOOKUP(B2075,EstructuraCostos!$B$5:$C$146,2)</f>
        <v>Manejo de Ganados</v>
      </c>
      <c r="H2075" s="58">
        <v>43682</v>
      </c>
      <c r="I2075" s="17">
        <f t="shared" si="138"/>
        <v>32</v>
      </c>
      <c r="J2075" s="45" t="s">
        <v>245</v>
      </c>
      <c r="K2075" s="51">
        <v>1023702269</v>
      </c>
      <c r="L2075" s="52">
        <v>1</v>
      </c>
      <c r="M2075" s="46">
        <v>38000</v>
      </c>
      <c r="N2075" s="48">
        <f t="shared" si="140"/>
        <v>38000</v>
      </c>
      <c r="O2075" s="45" t="s">
        <v>126</v>
      </c>
      <c r="P2075" s="45" t="s">
        <v>128</v>
      </c>
    </row>
    <row r="2076" spans="1:18">
      <c r="A2076" s="17">
        <v>4</v>
      </c>
      <c r="B2076" s="135">
        <v>10501</v>
      </c>
      <c r="C2076" s="17">
        <f t="shared" si="137"/>
        <v>1</v>
      </c>
      <c r="D2076" s="14" t="str">
        <f>+VLOOKUP(C2076,EstructuraCostos!$A$5:$B$146,2)</f>
        <v>Levante_y_Ceba</v>
      </c>
      <c r="E2076" s="21">
        <f t="shared" si="139"/>
        <v>10500</v>
      </c>
      <c r="F2076" s="17" t="str">
        <f>+IF(C2076&gt;2,VLOOKUP(C2076,EstructuraCostos!$A$65:$B$170,2),VLOOKUP(E2076,EstructuraCostos!$A$5:$B$60,2))</f>
        <v>Movimiento_de_Ganado1</v>
      </c>
      <c r="G2076" s="17" t="str">
        <f>+VLOOKUP(B2076,EstructuraCostos!$B$5:$C$146,2)</f>
        <v>Manejo de Ganados</v>
      </c>
      <c r="H2076" s="58">
        <v>43682</v>
      </c>
      <c r="I2076" s="17">
        <f t="shared" si="138"/>
        <v>32</v>
      </c>
      <c r="J2076" s="45" t="s">
        <v>417</v>
      </c>
      <c r="K2076" s="143">
        <v>1097720182</v>
      </c>
      <c r="L2076" s="52">
        <v>1</v>
      </c>
      <c r="M2076" s="46">
        <v>38000</v>
      </c>
      <c r="N2076" s="48">
        <f t="shared" si="140"/>
        <v>38000</v>
      </c>
      <c r="O2076" s="45" t="s">
        <v>125</v>
      </c>
      <c r="P2076" s="45" t="s">
        <v>128</v>
      </c>
    </row>
    <row r="2077" spans="1:18">
      <c r="A2077" s="17">
        <v>5</v>
      </c>
      <c r="B2077" s="135">
        <v>50105</v>
      </c>
      <c r="C2077" s="17">
        <f t="shared" si="137"/>
        <v>5</v>
      </c>
      <c r="D2077" s="14" t="str">
        <f>+VLOOKUP(C2077,EstructuraCostos!$A$5:$B$146,2)</f>
        <v>Generales</v>
      </c>
      <c r="E2077" s="21">
        <f t="shared" si="139"/>
        <v>50105</v>
      </c>
      <c r="F2077" s="17" t="str">
        <f>+IF(C2077&gt;2,VLOOKUP(C2077,EstructuraCostos!$A$65:$B$170,2),VLOOKUP(E2077,EstructuraCostos!$A$5:$B$60,2))</f>
        <v>Generales</v>
      </c>
      <c r="G2077" s="17" t="str">
        <f>+VLOOKUP(B2077,EstructuraCostos!$B$5:$C$146,2)</f>
        <v>Mantenimiento Corrales y Puentes</v>
      </c>
      <c r="H2077" s="58">
        <v>43682</v>
      </c>
      <c r="I2077" s="17">
        <f t="shared" si="138"/>
        <v>32</v>
      </c>
      <c r="J2077" s="45" t="s">
        <v>791</v>
      </c>
      <c r="K2077" s="143">
        <v>78730185</v>
      </c>
      <c r="L2077" s="52">
        <v>1</v>
      </c>
      <c r="M2077" s="46">
        <v>34000</v>
      </c>
      <c r="N2077" s="48">
        <f t="shared" si="140"/>
        <v>34000</v>
      </c>
      <c r="O2077" s="45" t="s">
        <v>1704</v>
      </c>
      <c r="P2077" s="45" t="s">
        <v>185</v>
      </c>
    </row>
    <row r="2078" spans="1:18">
      <c r="A2078" s="17">
        <v>6</v>
      </c>
      <c r="B2078" s="135">
        <v>10502</v>
      </c>
      <c r="C2078" s="17">
        <f t="shared" si="137"/>
        <v>1</v>
      </c>
      <c r="D2078" s="14" t="str">
        <f>+VLOOKUP(C2078,EstructuraCostos!$A$5:$B$146,2)</f>
        <v>Levante_y_Ceba</v>
      </c>
      <c r="E2078" s="21">
        <f t="shared" si="139"/>
        <v>10500</v>
      </c>
      <c r="F2078" s="17" t="str">
        <f>+IF(C2078&gt;2,VLOOKUP(C2078,EstructuraCostos!$A$65:$B$170,2),VLOOKUP(E2078,EstructuraCostos!$A$5:$B$60,2))</f>
        <v>Movimiento_de_Ganado1</v>
      </c>
      <c r="G2078" s="17" t="str">
        <f>+VLOOKUP(B2078,EstructuraCostos!$B$5:$C$146,2)</f>
        <v>Repartida pollinaza</v>
      </c>
      <c r="H2078" s="58">
        <v>43682</v>
      </c>
      <c r="I2078" s="17">
        <f t="shared" si="138"/>
        <v>32</v>
      </c>
      <c r="J2078" s="1" t="s">
        <v>1469</v>
      </c>
      <c r="K2078" s="85">
        <v>1054990950</v>
      </c>
      <c r="L2078" s="52">
        <v>1</v>
      </c>
      <c r="M2078" s="186">
        <v>36000</v>
      </c>
      <c r="N2078" s="48">
        <f t="shared" si="140"/>
        <v>36000</v>
      </c>
      <c r="O2078" s="45" t="s">
        <v>688</v>
      </c>
      <c r="P2078" s="45" t="s">
        <v>137</v>
      </c>
    </row>
    <row r="2079" spans="1:18">
      <c r="A2079" s="17">
        <v>7</v>
      </c>
      <c r="B2079" s="135">
        <v>90101</v>
      </c>
      <c r="C2079" s="17">
        <f t="shared" si="137"/>
        <v>9</v>
      </c>
      <c r="D2079" s="14" t="str">
        <f>+VLOOKUP(C2079,EstructuraCostos!$A$5:$B$146,2)</f>
        <v>Hacienda</v>
      </c>
      <c r="E2079" s="21">
        <f t="shared" si="139"/>
        <v>90101</v>
      </c>
      <c r="F2079" s="17" t="str">
        <f>+IF(C2079&gt;2,VLOOKUP(C2079,EstructuraCostos!$A$65:$B$170,2),VLOOKUP(E2079,EstructuraCostos!$A$5:$B$60,2))</f>
        <v>Hacienda</v>
      </c>
      <c r="G2079" s="17" t="str">
        <f>+VLOOKUP(B2079,EstructuraCostos!$B$5:$C$146,2)</f>
        <v>Salarios</v>
      </c>
      <c r="H2079" s="58">
        <v>43682</v>
      </c>
      <c r="I2079" s="17">
        <f t="shared" si="138"/>
        <v>32</v>
      </c>
      <c r="J2079" s="45" t="s">
        <v>1584</v>
      </c>
      <c r="K2079" s="51">
        <v>24989065</v>
      </c>
      <c r="L2079" s="52">
        <v>1</v>
      </c>
      <c r="M2079" s="186">
        <v>34000</v>
      </c>
      <c r="N2079" s="48">
        <f t="shared" si="140"/>
        <v>34000</v>
      </c>
      <c r="O2079" s="45" t="s">
        <v>153</v>
      </c>
      <c r="P2079" s="45" t="s">
        <v>147</v>
      </c>
    </row>
    <row r="2080" spans="1:18">
      <c r="A2080" s="17">
        <v>8</v>
      </c>
      <c r="B2080" s="135">
        <v>50105</v>
      </c>
      <c r="C2080" s="17">
        <f t="shared" si="137"/>
        <v>5</v>
      </c>
      <c r="D2080" s="14" t="str">
        <f>+VLOOKUP(C2080,EstructuraCostos!$A$5:$B$146,2)</f>
        <v>Generales</v>
      </c>
      <c r="E2080" s="21">
        <f t="shared" si="139"/>
        <v>50105</v>
      </c>
      <c r="F2080" s="17" t="str">
        <f>+IF(C2080&gt;2,VLOOKUP(C2080,EstructuraCostos!$A$65:$B$170,2),VLOOKUP(E2080,EstructuraCostos!$A$5:$B$60,2))</f>
        <v>Generales</v>
      </c>
      <c r="G2080" s="17" t="str">
        <f>+VLOOKUP(B2080,EstructuraCostos!$B$5:$C$146,2)</f>
        <v>Mantenimiento Corrales y Puentes</v>
      </c>
      <c r="H2080" s="58">
        <v>43682</v>
      </c>
      <c r="I2080" s="17">
        <f t="shared" si="138"/>
        <v>32</v>
      </c>
      <c r="J2080" s="1" t="s">
        <v>1663</v>
      </c>
      <c r="K2080" s="51">
        <v>79132685</v>
      </c>
      <c r="L2080" s="52">
        <v>1</v>
      </c>
      <c r="M2080" s="186">
        <v>38000</v>
      </c>
      <c r="N2080" s="48">
        <f t="shared" si="140"/>
        <v>38000</v>
      </c>
      <c r="O2080" s="45" t="s">
        <v>1704</v>
      </c>
      <c r="P2080" s="45" t="s">
        <v>185</v>
      </c>
    </row>
    <row r="2081" spans="1:18">
      <c r="A2081" s="17">
        <v>9</v>
      </c>
      <c r="B2081" s="135">
        <v>10105</v>
      </c>
      <c r="C2081" s="17">
        <f t="shared" si="137"/>
        <v>1</v>
      </c>
      <c r="D2081" s="14" t="str">
        <f>+VLOOKUP(C2081,EstructuraCostos!$A$5:$B$146,2)</f>
        <v>Levante_y_Ceba</v>
      </c>
      <c r="E2081" s="21">
        <f t="shared" si="139"/>
        <v>10110</v>
      </c>
      <c r="F2081" s="17" t="str">
        <f>+IF(C2081&gt;2,VLOOKUP(C2081,EstructuraCostos!$A$65:$B$170,2),VLOOKUP(E2081,EstructuraCostos!$A$5:$B$60,2))</f>
        <v>Manejo_de_Suelos_y_ Praderas1</v>
      </c>
      <c r="G2081" s="17" t="str">
        <f>+VLOOKUP(B2081,EstructuraCostos!$B$5:$C$146,2)</f>
        <v>Guadañada</v>
      </c>
      <c r="H2081" s="58">
        <v>43682</v>
      </c>
      <c r="I2081" s="17">
        <f t="shared" si="138"/>
        <v>32</v>
      </c>
      <c r="J2081" s="45" t="s">
        <v>1688</v>
      </c>
      <c r="K2081" s="51">
        <v>6281862</v>
      </c>
      <c r="L2081" s="52">
        <v>1</v>
      </c>
      <c r="M2081" s="186">
        <v>34000</v>
      </c>
      <c r="N2081" s="48">
        <f t="shared" si="140"/>
        <v>34000</v>
      </c>
      <c r="O2081" s="45" t="s">
        <v>133</v>
      </c>
      <c r="P2081" s="45" t="s">
        <v>1149</v>
      </c>
    </row>
    <row r="2082" spans="1:18">
      <c r="A2082" s="17">
        <v>10</v>
      </c>
      <c r="B2082" s="135">
        <v>10104</v>
      </c>
      <c r="C2082" s="17">
        <f t="shared" si="137"/>
        <v>1</v>
      </c>
      <c r="D2082" s="14" t="str">
        <f>+VLOOKUP(C2082,EstructuraCostos!$A$5:$B$146,2)</f>
        <v>Levante_y_Ceba</v>
      </c>
      <c r="E2082" s="21">
        <f t="shared" si="139"/>
        <v>10100</v>
      </c>
      <c r="F2082" s="17" t="str">
        <f>+IF(C2082&gt;2,VLOOKUP(C2082,EstructuraCostos!$A$65:$B$170,2),VLOOKUP(E2082,EstructuraCostos!$A$5:$B$60,2))</f>
        <v>Manejo_de_Suelos_y_ Praderas1</v>
      </c>
      <c r="G2082" s="17" t="str">
        <f>+VLOOKUP(B2082,EstructuraCostos!$B$5:$C$146,2)</f>
        <v>Fumigacion Herbicida</v>
      </c>
      <c r="H2082" s="58">
        <v>43682</v>
      </c>
      <c r="I2082" s="17">
        <f t="shared" si="138"/>
        <v>32</v>
      </c>
      <c r="J2082" s="1" t="s">
        <v>1685</v>
      </c>
      <c r="K2082" s="85">
        <v>78036942</v>
      </c>
      <c r="L2082" s="52">
        <v>1</v>
      </c>
      <c r="M2082" s="186">
        <v>34000</v>
      </c>
      <c r="N2082" s="48">
        <f t="shared" si="140"/>
        <v>34000</v>
      </c>
      <c r="O2082" s="45" t="s">
        <v>1684</v>
      </c>
      <c r="P2082" s="45" t="s">
        <v>363</v>
      </c>
      <c r="Q2082" s="1" t="s">
        <v>132</v>
      </c>
      <c r="R2082" s="137" t="s">
        <v>1530</v>
      </c>
    </row>
    <row r="2083" spans="1:18">
      <c r="A2083" s="17">
        <v>11</v>
      </c>
      <c r="C2083" s="17"/>
      <c r="F2083" s="17"/>
      <c r="G2083" s="17" t="e">
        <f>+VLOOKUP(B2083,EstructuraCostos!$B$5:$C$146,2)</f>
        <v>#N/A</v>
      </c>
      <c r="H2083" s="58">
        <v>43682</v>
      </c>
      <c r="I2083" s="17">
        <f>+WEEKNUM(H2083,2)</f>
        <v>32</v>
      </c>
      <c r="J2083" s="1" t="s">
        <v>287</v>
      </c>
      <c r="K2083" s="85"/>
      <c r="L2083" s="52">
        <v>300</v>
      </c>
      <c r="M2083" s="186">
        <v>900</v>
      </c>
      <c r="N2083" s="48">
        <f t="shared" si="140"/>
        <v>270000</v>
      </c>
      <c r="O2083" s="45" t="s">
        <v>1234</v>
      </c>
      <c r="P2083" s="45" t="s">
        <v>1474</v>
      </c>
    </row>
    <row r="2084" spans="1:18">
      <c r="A2084" s="17">
        <v>12</v>
      </c>
      <c r="C2084" s="17"/>
      <c r="F2084" s="17"/>
      <c r="G2084" s="17" t="e">
        <f>+VLOOKUP(B2084,EstructuraCostos!$B$5:$C$146,2)</f>
        <v>#N/A</v>
      </c>
      <c r="H2084" s="58">
        <v>43682</v>
      </c>
      <c r="I2084" s="17">
        <f>+WEEKNUM(H2084,2)</f>
        <v>32</v>
      </c>
      <c r="J2084" s="1" t="s">
        <v>287</v>
      </c>
      <c r="K2084" s="85"/>
      <c r="L2084" s="52">
        <v>300</v>
      </c>
      <c r="M2084" s="186">
        <v>900</v>
      </c>
      <c r="N2084" s="48">
        <f t="shared" si="140"/>
        <v>270000</v>
      </c>
      <c r="O2084" s="45" t="s">
        <v>1234</v>
      </c>
      <c r="P2084" s="45" t="s">
        <v>1474</v>
      </c>
    </row>
    <row r="2085" spans="1:18">
      <c r="A2085" s="17">
        <v>13</v>
      </c>
      <c r="C2085" s="17">
        <f t="shared" si="137"/>
        <v>0</v>
      </c>
      <c r="D2085" s="14" t="e">
        <f>+VLOOKUP(C2085,EstructuraCostos!$A$5:$B$146,2)</f>
        <v>#N/A</v>
      </c>
      <c r="E2085" s="21">
        <f t="shared" si="139"/>
        <v>0</v>
      </c>
      <c r="F2085" s="17" t="e">
        <f>+IF(C2085&gt;2,VLOOKUP(C2085,EstructuraCostos!$A$65:$B$170,2),VLOOKUP(E2085,EstructuraCostos!$A$5:$B$60,2))</f>
        <v>#N/A</v>
      </c>
      <c r="G2085" s="17" t="e">
        <f>+VLOOKUP(B2085,EstructuraCostos!$B$5:$C$146,2)</f>
        <v>#N/A</v>
      </c>
      <c r="H2085" s="58">
        <v>43682</v>
      </c>
      <c r="I2085" s="17">
        <f t="shared" si="138"/>
        <v>32</v>
      </c>
      <c r="J2085" s="45" t="s">
        <v>260</v>
      </c>
      <c r="L2085" s="52">
        <v>280</v>
      </c>
      <c r="M2085" s="186" t="s">
        <v>261</v>
      </c>
      <c r="N2085" s="48"/>
      <c r="O2085" s="45" t="s">
        <v>1684</v>
      </c>
      <c r="P2085" s="45" t="s">
        <v>363</v>
      </c>
      <c r="Q2085" s="1" t="s">
        <v>132</v>
      </c>
      <c r="R2085" s="137" t="s">
        <v>1530</v>
      </c>
    </row>
    <row r="2086" spans="1:18">
      <c r="A2086" s="17">
        <v>14</v>
      </c>
      <c r="C2086" s="17">
        <f t="shared" si="137"/>
        <v>0</v>
      </c>
      <c r="D2086" s="14" t="e">
        <f>+VLOOKUP(C2086,EstructuraCostos!$A$5:$B$146,2)</f>
        <v>#N/A</v>
      </c>
      <c r="E2086" s="21">
        <f t="shared" si="139"/>
        <v>0</v>
      </c>
      <c r="F2086" s="17" t="e">
        <f>+IF(C2086&gt;2,VLOOKUP(C2086,EstructuraCostos!$A$65:$B$170,2),VLOOKUP(E2086,EstructuraCostos!$A$5:$B$60,2))</f>
        <v>#N/A</v>
      </c>
      <c r="G2086" s="17" t="e">
        <f>+VLOOKUP(B2086,EstructuraCostos!$B$5:$C$146,2)</f>
        <v>#N/A</v>
      </c>
      <c r="H2086" s="58">
        <v>43682</v>
      </c>
      <c r="I2086" s="17">
        <f t="shared" si="138"/>
        <v>32</v>
      </c>
      <c r="J2086" s="45" t="s">
        <v>260</v>
      </c>
      <c r="M2086" s="186" t="s">
        <v>261</v>
      </c>
      <c r="N2086" s="48"/>
      <c r="O2086" s="45" t="s">
        <v>1684</v>
      </c>
      <c r="P2086" s="45" t="s">
        <v>1772</v>
      </c>
      <c r="Q2086" s="1" t="s">
        <v>1590</v>
      </c>
      <c r="R2086" s="137" t="s">
        <v>1742</v>
      </c>
    </row>
    <row r="2087" spans="1:18">
      <c r="A2087" s="17">
        <v>15</v>
      </c>
      <c r="B2087" s="135">
        <v>80108</v>
      </c>
      <c r="C2087" s="17">
        <f t="shared" si="137"/>
        <v>8</v>
      </c>
      <c r="D2087" s="14" t="str">
        <f>+VLOOKUP(C2087,EstructuraCostos!$A$5:$B$146,2)</f>
        <v>Inversion</v>
      </c>
      <c r="E2087" s="21">
        <f t="shared" si="139"/>
        <v>80108</v>
      </c>
      <c r="F2087" s="17" t="str">
        <f>+IF(C2087&gt;2,VLOOKUP(C2087,EstructuraCostos!$A$65:$B$170,2),VLOOKUP(E2087,EstructuraCostos!$A$5:$B$60,2))</f>
        <v>Inversion</v>
      </c>
      <c r="G2087" s="17" t="str">
        <f>+VLOOKUP(B2087,EstructuraCostos!$B$5:$C$146,2)</f>
        <v>Establecimiento de Nuevas Praderas</v>
      </c>
      <c r="H2087" s="58">
        <v>43683</v>
      </c>
      <c r="I2087" s="17">
        <f t="shared" si="138"/>
        <v>32</v>
      </c>
      <c r="J2087" s="84" t="s">
        <v>241</v>
      </c>
      <c r="K2087" s="143">
        <v>4736932</v>
      </c>
      <c r="L2087" s="52">
        <v>1</v>
      </c>
      <c r="M2087" s="46">
        <v>34000</v>
      </c>
      <c r="N2087" s="48">
        <f t="shared" si="140"/>
        <v>34000</v>
      </c>
      <c r="O2087" s="45" t="s">
        <v>1684</v>
      </c>
      <c r="P2087" s="45" t="s">
        <v>1772</v>
      </c>
      <c r="Q2087" s="1" t="s">
        <v>1590</v>
      </c>
      <c r="R2087" s="137" t="s">
        <v>1742</v>
      </c>
    </row>
    <row r="2088" spans="1:18">
      <c r="A2088" s="17">
        <v>16</v>
      </c>
      <c r="B2088" s="135">
        <v>10104</v>
      </c>
      <c r="C2088" s="17">
        <f t="shared" si="137"/>
        <v>1</v>
      </c>
      <c r="D2088" s="14" t="str">
        <f>+VLOOKUP(C2088,EstructuraCostos!$A$5:$B$146,2)</f>
        <v>Levante_y_Ceba</v>
      </c>
      <c r="E2088" s="21">
        <f t="shared" si="139"/>
        <v>10100</v>
      </c>
      <c r="F2088" s="17" t="str">
        <f>+IF(C2088&gt;2,VLOOKUP(C2088,EstructuraCostos!$A$65:$B$170,2),VLOOKUP(E2088,EstructuraCostos!$A$5:$B$60,2))</f>
        <v>Manejo_de_Suelos_y_ Praderas1</v>
      </c>
      <c r="G2088" s="17" t="str">
        <f>+VLOOKUP(B2088,EstructuraCostos!$B$5:$C$146,2)</f>
        <v>Fumigacion Herbicida</v>
      </c>
      <c r="H2088" s="58">
        <v>43683</v>
      </c>
      <c r="I2088" s="17">
        <f t="shared" si="138"/>
        <v>32</v>
      </c>
      <c r="J2088" s="84" t="s">
        <v>242</v>
      </c>
      <c r="K2088" s="83">
        <v>4335739</v>
      </c>
      <c r="L2088" s="52">
        <v>1</v>
      </c>
      <c r="M2088" s="46">
        <v>34000</v>
      </c>
      <c r="N2088" s="48">
        <f t="shared" si="140"/>
        <v>34000</v>
      </c>
      <c r="O2088" s="45" t="s">
        <v>1684</v>
      </c>
      <c r="P2088" s="45" t="s">
        <v>354</v>
      </c>
      <c r="Q2088" s="1" t="s">
        <v>132</v>
      </c>
      <c r="R2088" s="137" t="s">
        <v>1530</v>
      </c>
    </row>
    <row r="2089" spans="1:18">
      <c r="A2089" s="17">
        <v>17</v>
      </c>
      <c r="B2089" s="135">
        <v>10501</v>
      </c>
      <c r="C2089" s="17">
        <f t="shared" si="137"/>
        <v>1</v>
      </c>
      <c r="D2089" s="14" t="str">
        <f>+VLOOKUP(C2089,EstructuraCostos!$A$5:$B$146,2)</f>
        <v>Levante_y_Ceba</v>
      </c>
      <c r="E2089" s="21">
        <f t="shared" si="139"/>
        <v>10500</v>
      </c>
      <c r="F2089" s="17" t="str">
        <f>+IF(C2089&gt;2,VLOOKUP(C2089,EstructuraCostos!$A$65:$B$170,2),VLOOKUP(E2089,EstructuraCostos!$A$5:$B$60,2))</f>
        <v>Movimiento_de_Ganado1</v>
      </c>
      <c r="G2089" s="17" t="str">
        <f>+VLOOKUP(B2089,EstructuraCostos!$B$5:$C$146,2)</f>
        <v>Manejo de Ganados</v>
      </c>
      <c r="H2089" s="58">
        <v>43683</v>
      </c>
      <c r="I2089" s="17">
        <f t="shared" si="138"/>
        <v>32</v>
      </c>
      <c r="J2089" s="45" t="s">
        <v>245</v>
      </c>
      <c r="K2089" s="51">
        <v>1023702269</v>
      </c>
      <c r="L2089" s="52">
        <v>1</v>
      </c>
      <c r="M2089" s="46">
        <v>38000</v>
      </c>
      <c r="N2089" s="48">
        <f t="shared" si="140"/>
        <v>38000</v>
      </c>
      <c r="O2089" s="45" t="s">
        <v>139</v>
      </c>
      <c r="P2089" s="45" t="s">
        <v>128</v>
      </c>
    </row>
    <row r="2090" spans="1:18">
      <c r="A2090" s="17">
        <v>18</v>
      </c>
      <c r="B2090" s="135">
        <v>10501</v>
      </c>
      <c r="C2090" s="17">
        <f t="shared" si="137"/>
        <v>1</v>
      </c>
      <c r="D2090" s="14" t="str">
        <f>+VLOOKUP(C2090,EstructuraCostos!$A$5:$B$146,2)</f>
        <v>Levante_y_Ceba</v>
      </c>
      <c r="E2090" s="21">
        <f t="shared" si="139"/>
        <v>10500</v>
      </c>
      <c r="F2090" s="17" t="str">
        <f>+IF(C2090&gt;2,VLOOKUP(C2090,EstructuraCostos!$A$65:$B$170,2),VLOOKUP(E2090,EstructuraCostos!$A$5:$B$60,2))</f>
        <v>Movimiento_de_Ganado1</v>
      </c>
      <c r="G2090" s="17" t="str">
        <f>+VLOOKUP(B2090,EstructuraCostos!$B$5:$C$146,2)</f>
        <v>Manejo de Ganados</v>
      </c>
      <c r="H2090" s="58">
        <v>43683</v>
      </c>
      <c r="I2090" s="17">
        <f t="shared" si="138"/>
        <v>32</v>
      </c>
      <c r="J2090" s="45" t="s">
        <v>417</v>
      </c>
      <c r="K2090" s="143">
        <v>1097720182</v>
      </c>
      <c r="L2090" s="52">
        <v>1</v>
      </c>
      <c r="M2090" s="46">
        <v>38000</v>
      </c>
      <c r="N2090" s="48">
        <f t="shared" si="140"/>
        <v>38000</v>
      </c>
      <c r="O2090" s="45" t="s">
        <v>125</v>
      </c>
      <c r="P2090" s="45" t="s">
        <v>128</v>
      </c>
    </row>
    <row r="2091" spans="1:18">
      <c r="A2091" s="17">
        <v>19</v>
      </c>
      <c r="B2091" s="135">
        <v>50103</v>
      </c>
      <c r="C2091" s="17">
        <f t="shared" si="137"/>
        <v>5</v>
      </c>
      <c r="D2091" s="14" t="str">
        <f>+VLOOKUP(C2091,EstructuraCostos!$A$5:$B$146,2)</f>
        <v>Generales</v>
      </c>
      <c r="E2091" s="21">
        <f t="shared" si="139"/>
        <v>50103</v>
      </c>
      <c r="F2091" s="17" t="str">
        <f>+IF(C2091&gt;2,VLOOKUP(C2091,EstructuraCostos!$A$65:$B$170,2),VLOOKUP(E2091,EstructuraCostos!$A$5:$B$60,2))</f>
        <v>Generales</v>
      </c>
      <c r="G2091" s="17" t="str">
        <f>+VLOOKUP(B2091,EstructuraCostos!$B$5:$C$146,2)</f>
        <v xml:space="preserve">Mantenimiento Cercos </v>
      </c>
      <c r="H2091" s="58">
        <v>43683</v>
      </c>
      <c r="I2091" s="17">
        <f t="shared" si="138"/>
        <v>32</v>
      </c>
      <c r="J2091" s="45" t="s">
        <v>791</v>
      </c>
      <c r="K2091" s="143">
        <v>78730185</v>
      </c>
      <c r="L2091" s="52">
        <v>1</v>
      </c>
      <c r="M2091" s="46">
        <v>34000</v>
      </c>
      <c r="N2091" s="48">
        <f t="shared" si="140"/>
        <v>34000</v>
      </c>
      <c r="O2091" s="45" t="s">
        <v>138</v>
      </c>
      <c r="P2091" s="45" t="s">
        <v>1765</v>
      </c>
    </row>
    <row r="2092" spans="1:18">
      <c r="A2092" s="17">
        <v>20</v>
      </c>
      <c r="B2092" s="135">
        <v>10501</v>
      </c>
      <c r="C2092" s="17">
        <f t="shared" si="137"/>
        <v>1</v>
      </c>
      <c r="D2092" s="14" t="str">
        <f>+VLOOKUP(C2092,EstructuraCostos!$A$5:$B$146,2)</f>
        <v>Levante_y_Ceba</v>
      </c>
      <c r="E2092" s="21">
        <f t="shared" si="139"/>
        <v>10500</v>
      </c>
      <c r="F2092" s="17" t="str">
        <f>+IF(C2092&gt;2,VLOOKUP(C2092,EstructuraCostos!$A$65:$B$170,2),VLOOKUP(E2092,EstructuraCostos!$A$5:$B$60,2))</f>
        <v>Movimiento_de_Ganado1</v>
      </c>
      <c r="G2092" s="17" t="str">
        <f>+VLOOKUP(B2092,EstructuraCostos!$B$5:$C$146,2)</f>
        <v>Manejo de Ganados</v>
      </c>
      <c r="H2092" s="58">
        <v>43683</v>
      </c>
      <c r="I2092" s="17">
        <f t="shared" si="138"/>
        <v>32</v>
      </c>
      <c r="J2092" s="1" t="s">
        <v>1469</v>
      </c>
      <c r="K2092" s="85">
        <v>1054990950</v>
      </c>
      <c r="L2092" s="52">
        <v>1</v>
      </c>
      <c r="M2092" s="186">
        <v>36000</v>
      </c>
      <c r="N2092" s="48">
        <f t="shared" si="140"/>
        <v>36000</v>
      </c>
      <c r="O2092" s="45" t="s">
        <v>139</v>
      </c>
      <c r="P2092" s="45" t="s">
        <v>137</v>
      </c>
    </row>
    <row r="2093" spans="1:18">
      <c r="A2093" s="17">
        <v>21</v>
      </c>
      <c r="B2093" s="135">
        <v>90101</v>
      </c>
      <c r="C2093" s="17">
        <f t="shared" si="137"/>
        <v>9</v>
      </c>
      <c r="D2093" s="14" t="str">
        <f>+VLOOKUP(C2093,EstructuraCostos!$A$5:$B$146,2)</f>
        <v>Hacienda</v>
      </c>
      <c r="E2093" s="21">
        <f t="shared" si="139"/>
        <v>90101</v>
      </c>
      <c r="F2093" s="17" t="str">
        <f>+IF(C2093&gt;2,VLOOKUP(C2093,EstructuraCostos!$A$65:$B$170,2),VLOOKUP(E2093,EstructuraCostos!$A$5:$B$60,2))</f>
        <v>Hacienda</v>
      </c>
      <c r="G2093" s="17" t="str">
        <f>+VLOOKUP(B2093,EstructuraCostos!$B$5:$C$146,2)</f>
        <v>Salarios</v>
      </c>
      <c r="H2093" s="58">
        <v>43683</v>
      </c>
      <c r="I2093" s="17">
        <f t="shared" si="138"/>
        <v>32</v>
      </c>
      <c r="J2093" s="45" t="s">
        <v>1584</v>
      </c>
      <c r="K2093" s="51">
        <v>24989065</v>
      </c>
      <c r="L2093" s="52">
        <v>1</v>
      </c>
      <c r="M2093" s="186">
        <v>34000</v>
      </c>
      <c r="N2093" s="48">
        <f t="shared" si="140"/>
        <v>34000</v>
      </c>
      <c r="O2093" s="45" t="s">
        <v>153</v>
      </c>
      <c r="P2093" s="45" t="s">
        <v>147</v>
      </c>
    </row>
    <row r="2094" spans="1:18">
      <c r="A2094" s="17">
        <v>22</v>
      </c>
      <c r="B2094" s="135">
        <v>50104</v>
      </c>
      <c r="C2094" s="17">
        <f t="shared" si="137"/>
        <v>5</v>
      </c>
      <c r="D2094" s="14" t="str">
        <f>+VLOOKUP(C2094,EstructuraCostos!$A$5:$B$146,2)</f>
        <v>Generales</v>
      </c>
      <c r="E2094" s="21">
        <f t="shared" si="139"/>
        <v>50104</v>
      </c>
      <c r="F2094" s="17" t="str">
        <f>+IF(C2094&gt;2,VLOOKUP(C2094,EstructuraCostos!$A$65:$B$170,2),VLOOKUP(E2094,EstructuraCostos!$A$5:$B$60,2))</f>
        <v>Generales</v>
      </c>
      <c r="G2094" s="17" t="str">
        <f>+VLOOKUP(B2094,EstructuraCostos!$B$5:$C$146,2)</f>
        <v>Mantenimiento Acueducto y Aguas</v>
      </c>
      <c r="H2094" s="58">
        <v>43683</v>
      </c>
      <c r="I2094" s="17">
        <f t="shared" si="138"/>
        <v>32</v>
      </c>
      <c r="J2094" s="1" t="s">
        <v>1663</v>
      </c>
      <c r="K2094" s="51">
        <v>79132685</v>
      </c>
      <c r="L2094" s="52">
        <v>1</v>
      </c>
      <c r="M2094" s="186">
        <v>38000</v>
      </c>
      <c r="N2094" s="48">
        <f t="shared" si="140"/>
        <v>38000</v>
      </c>
      <c r="O2094" s="45" t="s">
        <v>1766</v>
      </c>
      <c r="P2094" s="45" t="s">
        <v>1767</v>
      </c>
    </row>
    <row r="2095" spans="1:18">
      <c r="A2095" s="17">
        <v>23</v>
      </c>
      <c r="B2095" s="135">
        <v>10105</v>
      </c>
      <c r="C2095" s="17">
        <f t="shared" si="137"/>
        <v>1</v>
      </c>
      <c r="D2095" s="14" t="str">
        <f>+VLOOKUP(C2095,EstructuraCostos!$A$5:$B$146,2)</f>
        <v>Levante_y_Ceba</v>
      </c>
      <c r="E2095" s="21">
        <f t="shared" si="139"/>
        <v>10110</v>
      </c>
      <c r="F2095" s="17" t="str">
        <f>+IF(C2095&gt;2,VLOOKUP(C2095,EstructuraCostos!$A$65:$B$170,2),VLOOKUP(E2095,EstructuraCostos!$A$5:$B$60,2))</f>
        <v>Manejo_de_Suelos_y_ Praderas1</v>
      </c>
      <c r="G2095" s="17" t="str">
        <f>+VLOOKUP(B2095,EstructuraCostos!$B$5:$C$146,2)</f>
        <v>Guadañada</v>
      </c>
      <c r="H2095" s="58">
        <v>43683</v>
      </c>
      <c r="I2095" s="17">
        <f t="shared" si="138"/>
        <v>32</v>
      </c>
      <c r="J2095" s="45" t="s">
        <v>1688</v>
      </c>
      <c r="K2095" s="51">
        <v>6281862</v>
      </c>
      <c r="L2095" s="52">
        <v>1</v>
      </c>
      <c r="M2095" s="186">
        <v>34000</v>
      </c>
      <c r="N2095" s="48">
        <f t="shared" si="140"/>
        <v>34000</v>
      </c>
      <c r="O2095" s="45" t="s">
        <v>133</v>
      </c>
      <c r="P2095" s="45" t="s">
        <v>1149</v>
      </c>
    </row>
    <row r="2096" spans="1:18">
      <c r="A2096" s="17">
        <v>24</v>
      </c>
      <c r="B2096" s="135">
        <v>50103</v>
      </c>
      <c r="C2096" s="17">
        <f t="shared" si="137"/>
        <v>5</v>
      </c>
      <c r="D2096" s="14" t="str">
        <f>+VLOOKUP(C2096,EstructuraCostos!$A$5:$B$146,2)</f>
        <v>Generales</v>
      </c>
      <c r="E2096" s="21">
        <f t="shared" si="139"/>
        <v>50103</v>
      </c>
      <c r="F2096" s="17" t="str">
        <f>+IF(C2096&gt;2,VLOOKUP(C2096,EstructuraCostos!$A$65:$B$170,2),VLOOKUP(E2096,EstructuraCostos!$A$5:$B$60,2))</f>
        <v>Generales</v>
      </c>
      <c r="G2096" s="17" t="str">
        <f>+VLOOKUP(B2096,EstructuraCostos!$B$5:$C$146,2)</f>
        <v xml:space="preserve">Mantenimiento Cercos </v>
      </c>
      <c r="H2096" s="58">
        <v>43683</v>
      </c>
      <c r="I2096" s="17">
        <f t="shared" si="138"/>
        <v>32</v>
      </c>
      <c r="J2096" s="1" t="s">
        <v>1685</v>
      </c>
      <c r="K2096" s="85">
        <v>78036942</v>
      </c>
      <c r="L2096" s="52">
        <v>1</v>
      </c>
      <c r="M2096" s="186">
        <v>34000</v>
      </c>
      <c r="N2096" s="48">
        <f t="shared" si="140"/>
        <v>34000</v>
      </c>
      <c r="O2096" s="45" t="s">
        <v>1763</v>
      </c>
      <c r="P2096" s="45" t="s">
        <v>256</v>
      </c>
    </row>
    <row r="2097" spans="1:18">
      <c r="A2097" s="17">
        <v>25</v>
      </c>
      <c r="C2097" s="17">
        <f t="shared" si="137"/>
        <v>0</v>
      </c>
      <c r="D2097" s="14" t="e">
        <f>+VLOOKUP(C2097,EstructuraCostos!$A$5:$B$146,2)</f>
        <v>#N/A</v>
      </c>
      <c r="E2097" s="21">
        <f t="shared" si="139"/>
        <v>0</v>
      </c>
      <c r="F2097" s="17" t="e">
        <f>+IF(C2097&gt;2,VLOOKUP(C2097,EstructuraCostos!$A$65:$B$170,2),VLOOKUP(E2097,EstructuraCostos!$A$5:$B$60,2))</f>
        <v>#N/A</v>
      </c>
      <c r="G2097" s="17" t="e">
        <f>+VLOOKUP(B2097,EstructuraCostos!$B$5:$C$146,2)</f>
        <v>#N/A</v>
      </c>
      <c r="H2097" s="58">
        <v>43683</v>
      </c>
      <c r="I2097" s="17">
        <f t="shared" si="138"/>
        <v>32</v>
      </c>
      <c r="J2097" s="45" t="s">
        <v>1133</v>
      </c>
      <c r="L2097" s="52">
        <v>23</v>
      </c>
      <c r="M2097" s="186" t="s">
        <v>1762</v>
      </c>
      <c r="N2097" s="48"/>
      <c r="O2097" s="45" t="s">
        <v>1764</v>
      </c>
      <c r="P2097" s="45" t="s">
        <v>1141</v>
      </c>
    </row>
    <row r="2098" spans="1:18">
      <c r="A2098" s="17">
        <v>26</v>
      </c>
      <c r="C2098" s="17">
        <f t="shared" si="137"/>
        <v>0</v>
      </c>
      <c r="D2098" s="14" t="e">
        <f>+VLOOKUP(C2098,EstructuraCostos!$A$5:$B$146,2)</f>
        <v>#N/A</v>
      </c>
      <c r="E2098" s="21">
        <f t="shared" si="139"/>
        <v>0</v>
      </c>
      <c r="F2098" s="17" t="e">
        <f>+IF(C2098&gt;2,VLOOKUP(C2098,EstructuraCostos!$A$65:$B$170,2),VLOOKUP(E2098,EstructuraCostos!$A$5:$B$60,2))</f>
        <v>#N/A</v>
      </c>
      <c r="G2098" s="17" t="e">
        <f>+VLOOKUP(B2098,EstructuraCostos!$B$5:$C$146,2)</f>
        <v>#N/A</v>
      </c>
      <c r="H2098" s="58">
        <v>43683</v>
      </c>
      <c r="I2098" s="17">
        <f t="shared" si="138"/>
        <v>32</v>
      </c>
      <c r="J2098" s="45" t="s">
        <v>1133</v>
      </c>
      <c r="L2098" s="52">
        <v>20</v>
      </c>
      <c r="M2098" s="186" t="s">
        <v>1762</v>
      </c>
      <c r="N2098" s="48"/>
      <c r="O2098" s="45" t="s">
        <v>1764</v>
      </c>
      <c r="P2098" s="45" t="s">
        <v>594</v>
      </c>
    </row>
    <row r="2099" spans="1:18">
      <c r="A2099" s="17">
        <v>27</v>
      </c>
      <c r="C2099" s="17">
        <f t="shared" si="137"/>
        <v>0</v>
      </c>
      <c r="D2099" s="14" t="e">
        <f>+VLOOKUP(C2099,EstructuraCostos!$A$5:$B$146,2)</f>
        <v>#N/A</v>
      </c>
      <c r="E2099" s="21">
        <f t="shared" si="139"/>
        <v>0</v>
      </c>
      <c r="F2099" s="17" t="e">
        <f>+IF(C2099&gt;2,VLOOKUP(C2099,EstructuraCostos!$A$65:$B$170,2),VLOOKUP(E2099,EstructuraCostos!$A$5:$B$60,2))</f>
        <v>#N/A</v>
      </c>
      <c r="G2099" s="17" t="e">
        <f>+VLOOKUP(B2099,EstructuraCostos!$B$5:$C$146,2)</f>
        <v>#N/A</v>
      </c>
      <c r="H2099" s="58">
        <v>43683</v>
      </c>
      <c r="I2099" s="17">
        <f t="shared" si="138"/>
        <v>32</v>
      </c>
      <c r="J2099" s="45" t="s">
        <v>1133</v>
      </c>
      <c r="L2099" s="52">
        <v>6</v>
      </c>
      <c r="M2099" s="186" t="s">
        <v>480</v>
      </c>
      <c r="N2099" s="48"/>
      <c r="O2099" s="45" t="s">
        <v>1764</v>
      </c>
      <c r="P2099" s="45" t="s">
        <v>256</v>
      </c>
    </row>
    <row r="2100" spans="1:18">
      <c r="A2100" s="17">
        <v>28</v>
      </c>
      <c r="C2100" s="17"/>
      <c r="F2100" s="17"/>
      <c r="G2100" s="17" t="e">
        <f>+VLOOKUP(B2100,EstructuraCostos!$B$5:$C$146,2)</f>
        <v>#N/A</v>
      </c>
      <c r="H2100" s="58">
        <v>43683</v>
      </c>
      <c r="I2100" s="17">
        <f>+WEEKNUM(H2100,2)</f>
        <v>32</v>
      </c>
      <c r="J2100" s="1" t="s">
        <v>287</v>
      </c>
      <c r="L2100" s="52">
        <v>700</v>
      </c>
      <c r="M2100" s="186">
        <v>600</v>
      </c>
      <c r="N2100" s="48">
        <f t="shared" si="140"/>
        <v>420000</v>
      </c>
      <c r="O2100" s="45" t="s">
        <v>1243</v>
      </c>
      <c r="P2100" s="45" t="s">
        <v>1474</v>
      </c>
    </row>
    <row r="2101" spans="1:18">
      <c r="A2101" s="17">
        <v>29</v>
      </c>
      <c r="C2101" s="17">
        <f t="shared" si="137"/>
        <v>0</v>
      </c>
      <c r="D2101" s="14" t="e">
        <f>+VLOOKUP(C2101,EstructuraCostos!$A$5:$B$146,2)</f>
        <v>#N/A</v>
      </c>
      <c r="E2101" s="21">
        <f t="shared" si="139"/>
        <v>0</v>
      </c>
      <c r="F2101" s="17" t="e">
        <f>+IF(C2101&gt;2,VLOOKUP(C2101,EstructuraCostos!$A$65:$B$170,2),VLOOKUP(E2101,EstructuraCostos!$A$5:$B$60,2))</f>
        <v>#N/A</v>
      </c>
      <c r="G2101" s="17" t="e">
        <f>+VLOOKUP(B2101,EstructuraCostos!$B$5:$C$146,2)</f>
        <v>#N/A</v>
      </c>
      <c r="H2101" s="58">
        <v>43683</v>
      </c>
      <c r="I2101" s="17">
        <f t="shared" si="138"/>
        <v>32</v>
      </c>
      <c r="J2101" s="45" t="s">
        <v>260</v>
      </c>
      <c r="L2101" s="52">
        <v>210</v>
      </c>
      <c r="M2101" s="186" t="s">
        <v>261</v>
      </c>
      <c r="N2101" s="48"/>
      <c r="O2101" s="45" t="s">
        <v>1684</v>
      </c>
      <c r="P2101" s="45" t="s">
        <v>354</v>
      </c>
      <c r="Q2101" s="1" t="s">
        <v>132</v>
      </c>
      <c r="R2101" s="137" t="s">
        <v>1530</v>
      </c>
    </row>
    <row r="2102" spans="1:18">
      <c r="A2102" s="17">
        <v>30</v>
      </c>
      <c r="C2102" s="17">
        <f t="shared" si="137"/>
        <v>0</v>
      </c>
      <c r="D2102" s="14" t="e">
        <f>+VLOOKUP(C2102,EstructuraCostos!$A$5:$B$146,2)</f>
        <v>#N/A</v>
      </c>
      <c r="E2102" s="21">
        <f t="shared" si="139"/>
        <v>0</v>
      </c>
      <c r="F2102" s="17" t="e">
        <f>+IF(C2102&gt;2,VLOOKUP(C2102,EstructuraCostos!$A$65:$B$170,2),VLOOKUP(E2102,EstructuraCostos!$A$5:$B$60,2))</f>
        <v>#N/A</v>
      </c>
      <c r="G2102" s="17" t="e">
        <f>+VLOOKUP(B2102,EstructuraCostos!$B$5:$C$146,2)</f>
        <v>#N/A</v>
      </c>
      <c r="H2102" s="58">
        <v>43683</v>
      </c>
      <c r="I2102" s="17">
        <f t="shared" si="138"/>
        <v>32</v>
      </c>
      <c r="J2102" s="45" t="s">
        <v>260</v>
      </c>
      <c r="M2102" s="186" t="s">
        <v>261</v>
      </c>
      <c r="N2102" s="48"/>
      <c r="O2102" s="45" t="s">
        <v>1684</v>
      </c>
      <c r="P2102" s="45" t="s">
        <v>1772</v>
      </c>
      <c r="Q2102" s="1" t="s">
        <v>1590</v>
      </c>
      <c r="R2102" s="137" t="s">
        <v>1742</v>
      </c>
    </row>
    <row r="2103" spans="1:18">
      <c r="A2103" s="17">
        <v>31</v>
      </c>
      <c r="B2103" s="135">
        <v>80108</v>
      </c>
      <c r="C2103" s="17">
        <f t="shared" si="137"/>
        <v>8</v>
      </c>
      <c r="D2103" s="14" t="str">
        <f>+VLOOKUP(C2103,EstructuraCostos!$A$5:$B$146,2)</f>
        <v>Inversion</v>
      </c>
      <c r="E2103" s="21">
        <f t="shared" si="139"/>
        <v>80108</v>
      </c>
      <c r="F2103" s="17" t="str">
        <f>+IF(C2103&gt;2,VLOOKUP(C2103,EstructuraCostos!$A$65:$B$170,2),VLOOKUP(E2103,EstructuraCostos!$A$5:$B$60,2))</f>
        <v>Inversion</v>
      </c>
      <c r="G2103" s="17" t="str">
        <f>+VLOOKUP(B2103,EstructuraCostos!$B$5:$C$146,2)</f>
        <v>Establecimiento de Nuevas Praderas</v>
      </c>
      <c r="H2103" s="58">
        <v>43684</v>
      </c>
      <c r="I2103" s="17">
        <f t="shared" si="138"/>
        <v>32</v>
      </c>
      <c r="J2103" s="84" t="s">
        <v>241</v>
      </c>
      <c r="K2103" s="143">
        <v>4736932</v>
      </c>
      <c r="L2103" s="52">
        <v>1</v>
      </c>
      <c r="M2103" s="46">
        <v>34000</v>
      </c>
      <c r="N2103" s="48">
        <f t="shared" si="140"/>
        <v>34000</v>
      </c>
      <c r="O2103" s="45" t="s">
        <v>1684</v>
      </c>
      <c r="P2103" s="45" t="s">
        <v>1772</v>
      </c>
      <c r="Q2103" s="1" t="s">
        <v>1590</v>
      </c>
      <c r="R2103" s="137" t="s">
        <v>1742</v>
      </c>
    </row>
    <row r="2104" spans="1:18">
      <c r="A2104" s="17">
        <v>32</v>
      </c>
      <c r="B2104" s="135">
        <v>10104</v>
      </c>
      <c r="C2104" s="17">
        <f t="shared" si="137"/>
        <v>1</v>
      </c>
      <c r="D2104" s="14" t="str">
        <f>+VLOOKUP(C2104,EstructuraCostos!$A$5:$B$146,2)</f>
        <v>Levante_y_Ceba</v>
      </c>
      <c r="E2104" s="21">
        <f t="shared" si="139"/>
        <v>10100</v>
      </c>
      <c r="F2104" s="17" t="str">
        <f>+IF(C2104&gt;2,VLOOKUP(C2104,EstructuraCostos!$A$65:$B$170,2),VLOOKUP(E2104,EstructuraCostos!$A$5:$B$60,2))</f>
        <v>Manejo_de_Suelos_y_ Praderas1</v>
      </c>
      <c r="G2104" s="17" t="str">
        <f>+VLOOKUP(B2104,EstructuraCostos!$B$5:$C$146,2)</f>
        <v>Fumigacion Herbicida</v>
      </c>
      <c r="H2104" s="58">
        <v>43684</v>
      </c>
      <c r="I2104" s="17">
        <f t="shared" si="138"/>
        <v>32</v>
      </c>
      <c r="J2104" s="84" t="s">
        <v>242</v>
      </c>
      <c r="K2104" s="83">
        <v>4335739</v>
      </c>
      <c r="L2104" s="52">
        <v>1</v>
      </c>
      <c r="M2104" s="46">
        <v>34000</v>
      </c>
      <c r="N2104" s="48">
        <f t="shared" si="140"/>
        <v>34000</v>
      </c>
      <c r="O2104" s="45" t="s">
        <v>1684</v>
      </c>
      <c r="P2104" s="45" t="s">
        <v>354</v>
      </c>
      <c r="Q2104" s="1" t="s">
        <v>132</v>
      </c>
      <c r="R2104" s="137" t="s">
        <v>1530</v>
      </c>
    </row>
    <row r="2105" spans="1:18">
      <c r="A2105" s="17">
        <v>33</v>
      </c>
      <c r="B2105" s="135">
        <v>10501</v>
      </c>
      <c r="C2105" s="17">
        <f t="shared" si="137"/>
        <v>1</v>
      </c>
      <c r="D2105" s="14" t="str">
        <f>+VLOOKUP(C2105,EstructuraCostos!$A$5:$B$146,2)</f>
        <v>Levante_y_Ceba</v>
      </c>
      <c r="E2105" s="21">
        <f t="shared" si="139"/>
        <v>10500</v>
      </c>
      <c r="F2105" s="17" t="str">
        <f>+IF(C2105&gt;2,VLOOKUP(C2105,EstructuraCostos!$A$65:$B$170,2),VLOOKUP(E2105,EstructuraCostos!$A$5:$B$60,2))</f>
        <v>Movimiento_de_Ganado1</v>
      </c>
      <c r="G2105" s="17" t="str">
        <f>+VLOOKUP(B2105,EstructuraCostos!$B$5:$C$146,2)</f>
        <v>Manejo de Ganados</v>
      </c>
      <c r="H2105" s="58">
        <v>43684</v>
      </c>
      <c r="I2105" s="17">
        <f t="shared" si="138"/>
        <v>32</v>
      </c>
      <c r="J2105" s="45" t="s">
        <v>245</v>
      </c>
      <c r="K2105" s="51">
        <v>1023702269</v>
      </c>
      <c r="L2105" s="52">
        <v>1</v>
      </c>
      <c r="M2105" s="46">
        <v>38000</v>
      </c>
      <c r="N2105" s="48">
        <f t="shared" si="140"/>
        <v>38000</v>
      </c>
      <c r="O2105" s="45" t="s">
        <v>126</v>
      </c>
      <c r="P2105" s="45" t="s">
        <v>128</v>
      </c>
    </row>
    <row r="2106" spans="1:18">
      <c r="A2106" s="17">
        <v>34</v>
      </c>
      <c r="B2106" s="135">
        <v>50105</v>
      </c>
      <c r="C2106" s="17">
        <f t="shared" si="137"/>
        <v>5</v>
      </c>
      <c r="D2106" s="14" t="str">
        <f>+VLOOKUP(C2106,EstructuraCostos!$A$5:$B$146,2)</f>
        <v>Generales</v>
      </c>
      <c r="E2106" s="21">
        <f t="shared" si="139"/>
        <v>50105</v>
      </c>
      <c r="F2106" s="17" t="str">
        <f>+IF(C2106&gt;2,VLOOKUP(C2106,EstructuraCostos!$A$65:$B$170,2),VLOOKUP(E2106,EstructuraCostos!$A$5:$B$60,2))</f>
        <v>Generales</v>
      </c>
      <c r="G2106" s="17" t="str">
        <f>+VLOOKUP(B2106,EstructuraCostos!$B$5:$C$146,2)</f>
        <v>Mantenimiento Corrales y Puentes</v>
      </c>
      <c r="H2106" s="58">
        <v>43684</v>
      </c>
      <c r="I2106" s="17">
        <f t="shared" si="138"/>
        <v>32</v>
      </c>
      <c r="J2106" s="45" t="s">
        <v>417</v>
      </c>
      <c r="K2106" s="143">
        <v>1097720182</v>
      </c>
      <c r="L2106" s="52">
        <v>1</v>
      </c>
      <c r="M2106" s="46">
        <v>38000</v>
      </c>
      <c r="N2106" s="48">
        <f t="shared" si="140"/>
        <v>38000</v>
      </c>
      <c r="O2106" s="45" t="s">
        <v>1690</v>
      </c>
      <c r="P2106" s="45" t="s">
        <v>185</v>
      </c>
      <c r="Q2106" s="1" t="s">
        <v>1769</v>
      </c>
    </row>
    <row r="2107" spans="1:18">
      <c r="A2107" s="17">
        <v>35</v>
      </c>
      <c r="B2107" s="135">
        <v>50105</v>
      </c>
      <c r="C2107" s="17">
        <f t="shared" si="137"/>
        <v>5</v>
      </c>
      <c r="D2107" s="14" t="str">
        <f>+VLOOKUP(C2107,EstructuraCostos!$A$5:$B$146,2)</f>
        <v>Generales</v>
      </c>
      <c r="E2107" s="21">
        <f t="shared" si="139"/>
        <v>50105</v>
      </c>
      <c r="F2107" s="17" t="str">
        <f>+IF(C2107&gt;2,VLOOKUP(C2107,EstructuraCostos!$A$65:$B$170,2),VLOOKUP(E2107,EstructuraCostos!$A$5:$B$60,2))</f>
        <v>Generales</v>
      </c>
      <c r="G2107" s="17" t="str">
        <f>+VLOOKUP(B2107,EstructuraCostos!$B$5:$C$146,2)</f>
        <v>Mantenimiento Corrales y Puentes</v>
      </c>
      <c r="H2107" s="58">
        <v>43684</v>
      </c>
      <c r="I2107" s="17">
        <f t="shared" si="138"/>
        <v>32</v>
      </c>
      <c r="J2107" s="45" t="s">
        <v>791</v>
      </c>
      <c r="K2107" s="143">
        <v>78730185</v>
      </c>
      <c r="L2107" s="52">
        <v>1</v>
      </c>
      <c r="M2107" s="46">
        <v>34000</v>
      </c>
      <c r="N2107" s="48">
        <f t="shared" si="140"/>
        <v>34000</v>
      </c>
      <c r="O2107" s="45" t="s">
        <v>1690</v>
      </c>
      <c r="P2107" s="45" t="s">
        <v>185</v>
      </c>
      <c r="Q2107" s="1" t="s">
        <v>1769</v>
      </c>
    </row>
    <row r="2108" spans="1:18">
      <c r="A2108" s="17">
        <v>36</v>
      </c>
      <c r="B2108" s="135">
        <v>10502</v>
      </c>
      <c r="C2108" s="17">
        <v>0</v>
      </c>
      <c r="D2108" s="14" t="e">
        <f>+VLOOKUP(C2108,EstructuraCostos!$A$5:$B$146,2)</f>
        <v>#N/A</v>
      </c>
      <c r="E2108" s="21">
        <f t="shared" si="139"/>
        <v>10500</v>
      </c>
      <c r="F2108" s="17" t="str">
        <f>+IF(C2108&gt;2,VLOOKUP(C2108,EstructuraCostos!$A$65:$B$170,2),VLOOKUP(E2108,EstructuraCostos!$A$5:$B$60,2))</f>
        <v>Movimiento_de_Ganado1</v>
      </c>
      <c r="G2108" s="17" t="str">
        <f>+VLOOKUP(B2108,EstructuraCostos!$B$5:$C$146,2)</f>
        <v>Repartida pollinaza</v>
      </c>
      <c r="H2108" s="58">
        <v>43684</v>
      </c>
      <c r="I2108" s="17">
        <f t="shared" si="138"/>
        <v>32</v>
      </c>
      <c r="J2108" s="1" t="s">
        <v>1469</v>
      </c>
      <c r="K2108" s="85">
        <v>1054990950</v>
      </c>
      <c r="L2108" s="52">
        <v>1</v>
      </c>
      <c r="M2108" s="186">
        <v>36000</v>
      </c>
      <c r="N2108" s="48">
        <f t="shared" si="140"/>
        <v>36000</v>
      </c>
      <c r="O2108" s="45" t="s">
        <v>688</v>
      </c>
      <c r="P2108" s="45" t="s">
        <v>137</v>
      </c>
    </row>
    <row r="2109" spans="1:18">
      <c r="A2109" s="17">
        <v>37</v>
      </c>
      <c r="B2109" s="135">
        <v>90101</v>
      </c>
      <c r="C2109" s="17">
        <f t="shared" si="137"/>
        <v>9</v>
      </c>
      <c r="D2109" s="14" t="str">
        <f>+VLOOKUP(C2109,EstructuraCostos!$A$5:$B$146,2)</f>
        <v>Hacienda</v>
      </c>
      <c r="E2109" s="21">
        <f t="shared" si="139"/>
        <v>90101</v>
      </c>
      <c r="F2109" s="17" t="str">
        <f>+IF(C2109&gt;2,VLOOKUP(C2109,EstructuraCostos!$A$65:$B$170,2),VLOOKUP(E2109,EstructuraCostos!$A$5:$B$60,2))</f>
        <v>Hacienda</v>
      </c>
      <c r="G2109" s="17" t="str">
        <f>+VLOOKUP(B2109,EstructuraCostos!$B$5:$C$146,2)</f>
        <v>Salarios</v>
      </c>
      <c r="H2109" s="58">
        <v>43684</v>
      </c>
      <c r="I2109" s="17">
        <f t="shared" si="138"/>
        <v>32</v>
      </c>
      <c r="J2109" s="45" t="s">
        <v>1584</v>
      </c>
      <c r="K2109" s="51">
        <v>24989065</v>
      </c>
      <c r="L2109" s="52">
        <v>1</v>
      </c>
      <c r="M2109" s="186">
        <v>34000</v>
      </c>
      <c r="N2109" s="48">
        <f t="shared" si="140"/>
        <v>34000</v>
      </c>
      <c r="O2109" s="45" t="s">
        <v>153</v>
      </c>
      <c r="P2109" s="45" t="s">
        <v>147</v>
      </c>
    </row>
    <row r="2110" spans="1:18">
      <c r="A2110" s="17">
        <v>38</v>
      </c>
      <c r="B2110" s="135">
        <v>50105</v>
      </c>
      <c r="C2110" s="17">
        <f t="shared" si="137"/>
        <v>5</v>
      </c>
      <c r="D2110" s="14" t="str">
        <f>+VLOOKUP(C2110,EstructuraCostos!$A$5:$B$146,2)</f>
        <v>Generales</v>
      </c>
      <c r="E2110" s="21">
        <f t="shared" si="139"/>
        <v>50105</v>
      </c>
      <c r="F2110" s="17" t="str">
        <f>+IF(C2110&gt;2,VLOOKUP(C2110,EstructuraCostos!$A$65:$B$170,2),VLOOKUP(E2110,EstructuraCostos!$A$5:$B$60,2))</f>
        <v>Generales</v>
      </c>
      <c r="G2110" s="17" t="str">
        <f>+VLOOKUP(B2110,EstructuraCostos!$B$5:$C$146,2)</f>
        <v>Mantenimiento Corrales y Puentes</v>
      </c>
      <c r="H2110" s="58">
        <v>43684</v>
      </c>
      <c r="I2110" s="17">
        <f t="shared" si="138"/>
        <v>32</v>
      </c>
      <c r="J2110" s="1" t="s">
        <v>1663</v>
      </c>
      <c r="K2110" s="51">
        <v>79132685</v>
      </c>
      <c r="L2110" s="52">
        <v>1</v>
      </c>
      <c r="M2110" s="186">
        <v>38000</v>
      </c>
      <c r="N2110" s="48">
        <f t="shared" si="140"/>
        <v>38000</v>
      </c>
      <c r="O2110" s="45" t="s">
        <v>1690</v>
      </c>
      <c r="P2110" s="45" t="s">
        <v>185</v>
      </c>
      <c r="Q2110" s="1" t="s">
        <v>1769</v>
      </c>
    </row>
    <row r="2111" spans="1:18">
      <c r="A2111" s="17">
        <v>39</v>
      </c>
      <c r="B2111" s="135">
        <v>10104</v>
      </c>
      <c r="C2111" s="17">
        <f t="shared" si="137"/>
        <v>1</v>
      </c>
      <c r="D2111" s="14" t="str">
        <f>+VLOOKUP(C2111,EstructuraCostos!$A$5:$B$146,2)</f>
        <v>Levante_y_Ceba</v>
      </c>
      <c r="E2111" s="21">
        <f t="shared" si="139"/>
        <v>10100</v>
      </c>
      <c r="F2111" s="17" t="str">
        <f>+IF(C2111&gt;2,VLOOKUP(C2111,EstructuraCostos!$A$65:$B$170,2),VLOOKUP(E2111,EstructuraCostos!$A$5:$B$60,2))</f>
        <v>Manejo_de_Suelos_y_ Praderas1</v>
      </c>
      <c r="G2111" s="17" t="str">
        <f>+VLOOKUP(B2111,EstructuraCostos!$B$5:$C$146,2)</f>
        <v>Fumigacion Herbicida</v>
      </c>
      <c r="H2111" s="58">
        <v>43684</v>
      </c>
      <c r="I2111" s="17">
        <f t="shared" si="138"/>
        <v>32</v>
      </c>
      <c r="J2111" s="45" t="s">
        <v>1688</v>
      </c>
      <c r="K2111" s="51">
        <v>6281862</v>
      </c>
      <c r="L2111" s="52">
        <v>1</v>
      </c>
      <c r="M2111" s="186">
        <v>34000</v>
      </c>
      <c r="N2111" s="48">
        <f t="shared" si="140"/>
        <v>34000</v>
      </c>
      <c r="O2111" s="45" t="s">
        <v>133</v>
      </c>
      <c r="P2111" s="45" t="s">
        <v>1149</v>
      </c>
    </row>
    <row r="2112" spans="1:18">
      <c r="A2112" s="17">
        <v>40</v>
      </c>
      <c r="B2112" s="135">
        <v>50105</v>
      </c>
      <c r="C2112" s="17">
        <f t="shared" si="137"/>
        <v>5</v>
      </c>
      <c r="D2112" s="14" t="str">
        <f>+VLOOKUP(C2112,EstructuraCostos!$A$5:$B$146,2)</f>
        <v>Generales</v>
      </c>
      <c r="E2112" s="21">
        <f t="shared" si="139"/>
        <v>50105</v>
      </c>
      <c r="F2112" s="17" t="str">
        <f>+IF(C2112&gt;2,VLOOKUP(C2112,EstructuraCostos!$A$65:$B$170,2),VLOOKUP(E2112,EstructuraCostos!$A$5:$B$60,2))</f>
        <v>Generales</v>
      </c>
      <c r="G2112" s="17" t="str">
        <f>+VLOOKUP(B2112,EstructuraCostos!$B$5:$C$146,2)</f>
        <v>Mantenimiento Corrales y Puentes</v>
      </c>
      <c r="H2112" s="58">
        <v>43684</v>
      </c>
      <c r="I2112" s="17">
        <f t="shared" si="138"/>
        <v>32</v>
      </c>
      <c r="J2112" s="1" t="s">
        <v>1685</v>
      </c>
      <c r="K2112" s="85">
        <v>78036942</v>
      </c>
      <c r="L2112" s="52">
        <v>1</v>
      </c>
      <c r="M2112" s="186">
        <v>34000</v>
      </c>
      <c r="N2112" s="48">
        <f t="shared" si="140"/>
        <v>34000</v>
      </c>
      <c r="O2112" s="45" t="s">
        <v>1690</v>
      </c>
      <c r="P2112" s="45" t="s">
        <v>185</v>
      </c>
      <c r="Q2112" s="1" t="s">
        <v>1769</v>
      </c>
    </row>
    <row r="2113" spans="1:18">
      <c r="A2113" s="17">
        <v>41</v>
      </c>
      <c r="C2113" s="17"/>
      <c r="F2113" s="17"/>
      <c r="G2113" s="17" t="e">
        <f>+VLOOKUP(B2113,EstructuraCostos!$B$5:$C$146,2)</f>
        <v>#N/A</v>
      </c>
      <c r="H2113" s="58">
        <v>43684</v>
      </c>
      <c r="I2113" s="17">
        <f>+WEEKNUM(H2113,2)</f>
        <v>32</v>
      </c>
      <c r="J2113" s="1" t="s">
        <v>287</v>
      </c>
      <c r="K2113" s="85"/>
      <c r="L2113" s="52">
        <v>350</v>
      </c>
      <c r="M2113" s="186">
        <v>450</v>
      </c>
      <c r="N2113" s="48">
        <f t="shared" si="140"/>
        <v>157500</v>
      </c>
      <c r="O2113" s="45" t="s">
        <v>1396</v>
      </c>
      <c r="P2113" s="45" t="s">
        <v>1474</v>
      </c>
    </row>
    <row r="2114" spans="1:18">
      <c r="A2114" s="17">
        <v>42</v>
      </c>
      <c r="C2114" s="17"/>
      <c r="F2114" s="17"/>
      <c r="G2114" s="17" t="e">
        <f>+VLOOKUP(B2114,EstructuraCostos!$B$5:$C$146,2)</f>
        <v>#N/A</v>
      </c>
      <c r="H2114" s="58">
        <v>43684</v>
      </c>
      <c r="I2114" s="17">
        <f>+WEEKNUM(H2114,2)</f>
        <v>32</v>
      </c>
      <c r="J2114" s="1" t="s">
        <v>287</v>
      </c>
      <c r="K2114" s="85"/>
      <c r="L2114" s="52">
        <v>350</v>
      </c>
      <c r="M2114" s="186">
        <v>450</v>
      </c>
      <c r="N2114" s="48">
        <f>+L2114*M2114</f>
        <v>157500</v>
      </c>
      <c r="O2114" s="45" t="s">
        <v>1396</v>
      </c>
      <c r="P2114" s="45" t="s">
        <v>1474</v>
      </c>
    </row>
    <row r="2115" spans="1:18">
      <c r="A2115" s="17">
        <v>43</v>
      </c>
      <c r="C2115" s="17">
        <f t="shared" si="137"/>
        <v>0</v>
      </c>
      <c r="D2115" s="14" t="e">
        <f>+VLOOKUP(C2115,EstructuraCostos!$A$5:$B$146,2)</f>
        <v>#N/A</v>
      </c>
      <c r="E2115" s="21">
        <f t="shared" si="139"/>
        <v>0</v>
      </c>
      <c r="F2115" s="17" t="e">
        <f>+IF(C2115&gt;2,VLOOKUP(C2115,EstructuraCostos!$A$65:$B$170,2),VLOOKUP(E2115,EstructuraCostos!$A$5:$B$60,2))</f>
        <v>#N/A</v>
      </c>
      <c r="G2115" s="17" t="e">
        <f>+VLOOKUP(B2115,EstructuraCostos!$B$5:$C$146,2)</f>
        <v>#N/A</v>
      </c>
      <c r="H2115" s="58">
        <v>43684</v>
      </c>
      <c r="I2115" s="17">
        <f t="shared" si="138"/>
        <v>32</v>
      </c>
      <c r="J2115" s="45" t="s">
        <v>260</v>
      </c>
      <c r="M2115" s="186" t="s">
        <v>261</v>
      </c>
      <c r="N2115" s="48"/>
      <c r="O2115" s="45" t="s">
        <v>1684</v>
      </c>
      <c r="P2115" s="45" t="s">
        <v>354</v>
      </c>
      <c r="Q2115" s="1" t="s">
        <v>132</v>
      </c>
      <c r="R2115" s="137" t="s">
        <v>1530</v>
      </c>
    </row>
    <row r="2116" spans="1:18">
      <c r="A2116" s="17">
        <v>44</v>
      </c>
      <c r="C2116" s="17">
        <f t="shared" si="137"/>
        <v>0</v>
      </c>
      <c r="D2116" s="14" t="e">
        <f>+VLOOKUP(C2116,EstructuraCostos!$A$5:$B$146,2)</f>
        <v>#N/A</v>
      </c>
      <c r="E2116" s="21">
        <f t="shared" si="139"/>
        <v>0</v>
      </c>
      <c r="F2116" s="17" t="e">
        <f>+IF(C2116&gt;2,VLOOKUP(C2116,EstructuraCostos!$A$65:$B$170,2),VLOOKUP(E2116,EstructuraCostos!$A$5:$B$60,2))</f>
        <v>#N/A</v>
      </c>
      <c r="G2116" s="17" t="e">
        <f>+VLOOKUP(B2116,EstructuraCostos!$B$5:$C$146,2)</f>
        <v>#N/A</v>
      </c>
      <c r="H2116" s="58">
        <v>43684</v>
      </c>
      <c r="I2116" s="17">
        <f t="shared" si="138"/>
        <v>32</v>
      </c>
      <c r="J2116" s="45" t="s">
        <v>260</v>
      </c>
      <c r="M2116" s="186" t="s">
        <v>261</v>
      </c>
      <c r="N2116" s="48"/>
      <c r="O2116" s="45" t="s">
        <v>1684</v>
      </c>
      <c r="P2116" s="45" t="s">
        <v>1772</v>
      </c>
      <c r="Q2116" s="1" t="s">
        <v>1590</v>
      </c>
      <c r="R2116" s="137" t="s">
        <v>1742</v>
      </c>
    </row>
    <row r="2117" spans="1:18">
      <c r="A2117" s="17">
        <v>45</v>
      </c>
      <c r="B2117" s="135">
        <v>50103</v>
      </c>
      <c r="C2117" s="17">
        <f t="shared" si="137"/>
        <v>5</v>
      </c>
      <c r="D2117" s="14" t="str">
        <f>+VLOOKUP(C2117,EstructuraCostos!$A$5:$B$146,2)</f>
        <v>Generales</v>
      </c>
      <c r="E2117" s="21">
        <f t="shared" si="139"/>
        <v>50103</v>
      </c>
      <c r="F2117" s="17" t="str">
        <f>+IF(C2117&gt;2,VLOOKUP(C2117,EstructuraCostos!$A$65:$B$170,2),VLOOKUP(E2117,EstructuraCostos!$A$5:$B$60,2))</f>
        <v>Generales</v>
      </c>
      <c r="G2117" s="17" t="str">
        <f>+VLOOKUP(B2117,EstructuraCostos!$B$5:$C$146,2)</f>
        <v xml:space="preserve">Mantenimiento Cercos </v>
      </c>
      <c r="H2117" s="58">
        <v>43685</v>
      </c>
      <c r="I2117" s="17">
        <f t="shared" si="138"/>
        <v>32</v>
      </c>
      <c r="J2117" s="84" t="s">
        <v>241</v>
      </c>
      <c r="K2117" s="143">
        <v>4736932</v>
      </c>
      <c r="L2117" s="52">
        <v>1</v>
      </c>
      <c r="M2117" s="46">
        <v>34000</v>
      </c>
      <c r="N2117" s="48">
        <f t="shared" si="140"/>
        <v>34000</v>
      </c>
      <c r="O2117" s="45" t="s">
        <v>138</v>
      </c>
      <c r="P2117" s="45" t="s">
        <v>1698</v>
      </c>
      <c r="Q2117" s="1" t="s">
        <v>1218</v>
      </c>
    </row>
    <row r="2118" spans="1:18">
      <c r="A2118" s="17">
        <v>46</v>
      </c>
      <c r="B2118" s="135">
        <v>10104</v>
      </c>
      <c r="C2118" s="17">
        <f t="shared" si="137"/>
        <v>1</v>
      </c>
      <c r="D2118" s="14" t="str">
        <f>+VLOOKUP(C2118,EstructuraCostos!$A$5:$B$146,2)</f>
        <v>Levante_y_Ceba</v>
      </c>
      <c r="E2118" s="21">
        <f t="shared" si="139"/>
        <v>10100</v>
      </c>
      <c r="F2118" s="17" t="str">
        <f>+IF(C2118&gt;2,VLOOKUP(C2118,EstructuraCostos!$A$65:$B$170,2),VLOOKUP(E2118,EstructuraCostos!$A$5:$B$60,2))</f>
        <v>Manejo_de_Suelos_y_ Praderas1</v>
      </c>
      <c r="G2118" s="17" t="str">
        <f>+VLOOKUP(B2118,EstructuraCostos!$B$5:$C$146,2)</f>
        <v>Fumigacion Herbicida</v>
      </c>
      <c r="H2118" s="58">
        <v>43685</v>
      </c>
      <c r="I2118" s="17">
        <f t="shared" si="138"/>
        <v>32</v>
      </c>
      <c r="J2118" s="84" t="s">
        <v>242</v>
      </c>
      <c r="K2118" s="83">
        <v>4335739</v>
      </c>
      <c r="L2118" s="52">
        <v>1</v>
      </c>
      <c r="M2118" s="46">
        <v>34000</v>
      </c>
      <c r="N2118" s="48">
        <f t="shared" si="140"/>
        <v>34000</v>
      </c>
      <c r="O2118" s="45" t="s">
        <v>1684</v>
      </c>
      <c r="P2118" s="45" t="s">
        <v>354</v>
      </c>
      <c r="Q2118" s="1" t="s">
        <v>132</v>
      </c>
      <c r="R2118" s="137" t="s">
        <v>1530</v>
      </c>
    </row>
    <row r="2119" spans="1:18">
      <c r="A2119" s="17">
        <v>47</v>
      </c>
      <c r="B2119" s="135">
        <v>10501</v>
      </c>
      <c r="C2119" s="17">
        <f t="shared" si="137"/>
        <v>1</v>
      </c>
      <c r="D2119" s="14" t="str">
        <f>+VLOOKUP(C2119,EstructuraCostos!$A$5:$B$146,2)</f>
        <v>Levante_y_Ceba</v>
      </c>
      <c r="E2119" s="21">
        <f t="shared" si="139"/>
        <v>10500</v>
      </c>
      <c r="F2119" s="17" t="str">
        <f>+IF(C2119&gt;2,VLOOKUP(C2119,EstructuraCostos!$A$65:$B$170,2),VLOOKUP(E2119,EstructuraCostos!$A$5:$B$60,2))</f>
        <v>Movimiento_de_Ganado1</v>
      </c>
      <c r="G2119" s="17" t="str">
        <f>+VLOOKUP(B2119,EstructuraCostos!$B$5:$C$146,2)</f>
        <v>Manejo de Ganados</v>
      </c>
      <c r="H2119" s="58">
        <v>43685</v>
      </c>
      <c r="I2119" s="17">
        <f t="shared" si="138"/>
        <v>32</v>
      </c>
      <c r="J2119" s="45" t="s">
        <v>245</v>
      </c>
      <c r="K2119" s="51">
        <v>1023702269</v>
      </c>
      <c r="L2119" s="52">
        <v>1</v>
      </c>
      <c r="M2119" s="46">
        <v>38000</v>
      </c>
      <c r="N2119" s="48">
        <f t="shared" si="140"/>
        <v>38000</v>
      </c>
      <c r="O2119" s="45" t="s">
        <v>126</v>
      </c>
      <c r="P2119" s="45" t="s">
        <v>128</v>
      </c>
    </row>
    <row r="2120" spans="1:18">
      <c r="A2120" s="17">
        <v>48</v>
      </c>
      <c r="B2120" s="135">
        <v>50103</v>
      </c>
      <c r="C2120" s="17">
        <f t="shared" si="137"/>
        <v>5</v>
      </c>
      <c r="D2120" s="14" t="str">
        <f>+VLOOKUP(C2120,EstructuraCostos!$A$5:$B$146,2)</f>
        <v>Generales</v>
      </c>
      <c r="E2120" s="21">
        <f t="shared" si="139"/>
        <v>50103</v>
      </c>
      <c r="F2120" s="17" t="str">
        <f>+IF(C2120&gt;2,VLOOKUP(C2120,EstructuraCostos!$A$65:$B$170,2),VLOOKUP(E2120,EstructuraCostos!$A$5:$B$60,2))</f>
        <v>Generales</v>
      </c>
      <c r="G2120" s="17" t="str">
        <f>+VLOOKUP(B2120,EstructuraCostos!$B$5:$C$146,2)</f>
        <v xml:space="preserve">Mantenimiento Cercos </v>
      </c>
      <c r="H2120" s="58">
        <v>43685</v>
      </c>
      <c r="I2120" s="17">
        <f t="shared" si="138"/>
        <v>32</v>
      </c>
      <c r="J2120" s="45" t="s">
        <v>417</v>
      </c>
      <c r="K2120" s="143">
        <v>1097720182</v>
      </c>
      <c r="L2120" s="52">
        <v>1</v>
      </c>
      <c r="M2120" s="46">
        <v>38000</v>
      </c>
      <c r="N2120" s="48">
        <f t="shared" si="140"/>
        <v>38000</v>
      </c>
      <c r="O2120" s="45" t="s">
        <v>138</v>
      </c>
      <c r="P2120" s="45" t="s">
        <v>1698</v>
      </c>
      <c r="Q2120" s="1" t="s">
        <v>1218</v>
      </c>
    </row>
    <row r="2121" spans="1:18">
      <c r="A2121" s="17">
        <v>49</v>
      </c>
      <c r="B2121" s="135">
        <v>50103</v>
      </c>
      <c r="C2121" s="17">
        <f t="shared" si="137"/>
        <v>5</v>
      </c>
      <c r="D2121" s="14" t="str">
        <f>+VLOOKUP(C2121,EstructuraCostos!$A$5:$B$146,2)</f>
        <v>Generales</v>
      </c>
      <c r="E2121" s="21">
        <f t="shared" si="139"/>
        <v>50103</v>
      </c>
      <c r="F2121" s="17" t="str">
        <f>+IF(C2121&gt;2,VLOOKUP(C2121,EstructuraCostos!$A$65:$B$170,2),VLOOKUP(E2121,EstructuraCostos!$A$5:$B$60,2))</f>
        <v>Generales</v>
      </c>
      <c r="G2121" s="17" t="str">
        <f>+VLOOKUP(B2121,EstructuraCostos!$B$5:$C$146,2)</f>
        <v xml:space="preserve">Mantenimiento Cercos </v>
      </c>
      <c r="H2121" s="58">
        <v>43685</v>
      </c>
      <c r="I2121" s="17">
        <f t="shared" si="138"/>
        <v>32</v>
      </c>
      <c r="J2121" s="45" t="s">
        <v>791</v>
      </c>
      <c r="K2121" s="143">
        <v>78730185</v>
      </c>
      <c r="L2121" s="52">
        <v>1</v>
      </c>
      <c r="M2121" s="46">
        <v>34000</v>
      </c>
      <c r="N2121" s="48">
        <f t="shared" si="140"/>
        <v>34000</v>
      </c>
      <c r="O2121" s="45" t="s">
        <v>138</v>
      </c>
    </row>
    <row r="2122" spans="1:18">
      <c r="A2122" s="17">
        <v>50</v>
      </c>
      <c r="B2122" s="135">
        <v>10502</v>
      </c>
      <c r="C2122" s="17">
        <f t="shared" si="137"/>
        <v>1</v>
      </c>
      <c r="D2122" s="14" t="str">
        <f>+VLOOKUP(C2122,EstructuraCostos!$A$5:$B$146,2)</f>
        <v>Levante_y_Ceba</v>
      </c>
      <c r="E2122" s="21">
        <f t="shared" si="139"/>
        <v>10500</v>
      </c>
      <c r="F2122" s="17" t="str">
        <f>+IF(C2122&gt;2,VLOOKUP(C2122,EstructuraCostos!$A$65:$B$170,2),VLOOKUP(E2122,EstructuraCostos!$A$5:$B$60,2))</f>
        <v>Movimiento_de_Ganado1</v>
      </c>
      <c r="G2122" s="17" t="str">
        <f>+VLOOKUP(B2122,EstructuraCostos!$B$5:$C$146,2)</f>
        <v>Repartida pollinaza</v>
      </c>
      <c r="H2122" s="58">
        <v>43685</v>
      </c>
      <c r="I2122" s="17">
        <f t="shared" si="138"/>
        <v>32</v>
      </c>
      <c r="J2122" s="1" t="s">
        <v>1469</v>
      </c>
      <c r="K2122" s="85">
        <v>1054990950</v>
      </c>
      <c r="L2122" s="52">
        <v>1</v>
      </c>
      <c r="M2122" s="186">
        <v>36000</v>
      </c>
      <c r="N2122" s="48">
        <f t="shared" si="140"/>
        <v>36000</v>
      </c>
      <c r="O2122" s="45" t="s">
        <v>688</v>
      </c>
      <c r="P2122" s="45" t="s">
        <v>137</v>
      </c>
    </row>
    <row r="2123" spans="1:18">
      <c r="A2123" s="17">
        <v>51</v>
      </c>
      <c r="B2123" s="135">
        <v>90101</v>
      </c>
      <c r="C2123" s="17">
        <f t="shared" si="137"/>
        <v>9</v>
      </c>
      <c r="D2123" s="14" t="str">
        <f>+VLOOKUP(C2123,EstructuraCostos!$A$5:$B$146,2)</f>
        <v>Hacienda</v>
      </c>
      <c r="E2123" s="21">
        <f t="shared" si="139"/>
        <v>90101</v>
      </c>
      <c r="F2123" s="17" t="str">
        <f>+IF(C2123&gt;2,VLOOKUP(C2123,EstructuraCostos!$A$65:$B$170,2),VLOOKUP(E2123,EstructuraCostos!$A$5:$B$60,2))</f>
        <v>Hacienda</v>
      </c>
      <c r="G2123" s="17" t="str">
        <f>+VLOOKUP(B2123,EstructuraCostos!$B$5:$C$146,2)</f>
        <v>Salarios</v>
      </c>
      <c r="H2123" s="58">
        <v>43685</v>
      </c>
      <c r="I2123" s="17">
        <f t="shared" si="138"/>
        <v>32</v>
      </c>
      <c r="J2123" s="45" t="s">
        <v>1584</v>
      </c>
      <c r="K2123" s="51">
        <v>24989065</v>
      </c>
      <c r="L2123" s="52">
        <v>1</v>
      </c>
      <c r="M2123" s="186">
        <v>34000</v>
      </c>
      <c r="N2123" s="48">
        <f t="shared" si="140"/>
        <v>34000</v>
      </c>
      <c r="O2123" s="45" t="s">
        <v>153</v>
      </c>
      <c r="P2123" s="45" t="s">
        <v>147</v>
      </c>
    </row>
    <row r="2124" spans="1:18">
      <c r="A2124" s="17">
        <v>52</v>
      </c>
      <c r="B2124" s="135">
        <v>50103</v>
      </c>
      <c r="C2124" s="17">
        <f t="shared" si="137"/>
        <v>5</v>
      </c>
      <c r="D2124" s="14" t="str">
        <f>+VLOOKUP(C2124,EstructuraCostos!$A$5:$B$146,2)</f>
        <v>Generales</v>
      </c>
      <c r="E2124" s="21">
        <f t="shared" si="139"/>
        <v>50103</v>
      </c>
      <c r="F2124" s="17" t="str">
        <f>+IF(C2124&gt;2,VLOOKUP(C2124,EstructuraCostos!$A$65:$B$170,2),VLOOKUP(E2124,EstructuraCostos!$A$5:$B$60,2))</f>
        <v>Generales</v>
      </c>
      <c r="G2124" s="17" t="str">
        <f>+VLOOKUP(B2124,EstructuraCostos!$B$5:$C$146,2)</f>
        <v xml:space="preserve">Mantenimiento Cercos </v>
      </c>
      <c r="H2124" s="58">
        <v>43685</v>
      </c>
      <c r="I2124" s="17">
        <f t="shared" si="138"/>
        <v>32</v>
      </c>
      <c r="J2124" s="1" t="s">
        <v>1663</v>
      </c>
      <c r="K2124" s="51">
        <v>79132685</v>
      </c>
      <c r="L2124" s="52">
        <v>1</v>
      </c>
      <c r="M2124" s="186">
        <v>38000</v>
      </c>
      <c r="N2124" s="48">
        <f t="shared" si="140"/>
        <v>38000</v>
      </c>
      <c r="O2124" s="45" t="s">
        <v>1780</v>
      </c>
      <c r="P2124" s="45" t="s">
        <v>38</v>
      </c>
    </row>
    <row r="2125" spans="1:18">
      <c r="A2125" s="17">
        <v>53</v>
      </c>
      <c r="B2125" s="135">
        <v>10105</v>
      </c>
      <c r="C2125" s="17">
        <f t="shared" si="137"/>
        <v>1</v>
      </c>
      <c r="D2125" s="14" t="str">
        <f>+VLOOKUP(C2125,EstructuraCostos!$A$5:$B$146,2)</f>
        <v>Levante_y_Ceba</v>
      </c>
      <c r="E2125" s="21">
        <f t="shared" si="139"/>
        <v>10110</v>
      </c>
      <c r="F2125" s="17" t="str">
        <f>+IF(C2125&gt;2,VLOOKUP(C2125,EstructuraCostos!$A$65:$B$170,2),VLOOKUP(E2125,EstructuraCostos!$A$5:$B$60,2))</f>
        <v>Manejo_de_Suelos_y_ Praderas1</v>
      </c>
      <c r="G2125" s="17" t="str">
        <f>+VLOOKUP(B2125,EstructuraCostos!$B$5:$C$146,2)</f>
        <v>Guadañada</v>
      </c>
      <c r="H2125" s="58">
        <v>43685</v>
      </c>
      <c r="I2125" s="17">
        <f t="shared" si="138"/>
        <v>32</v>
      </c>
      <c r="J2125" s="45" t="s">
        <v>1688</v>
      </c>
      <c r="K2125" s="51">
        <v>6281862</v>
      </c>
      <c r="L2125" s="52">
        <v>1</v>
      </c>
      <c r="M2125" s="186">
        <v>34000</v>
      </c>
      <c r="N2125" s="48">
        <f t="shared" si="140"/>
        <v>34000</v>
      </c>
      <c r="O2125" s="45" t="s">
        <v>133</v>
      </c>
      <c r="P2125" s="45" t="s">
        <v>1149</v>
      </c>
    </row>
    <row r="2126" spans="1:18">
      <c r="A2126" s="17">
        <v>54</v>
      </c>
      <c r="B2126" s="135">
        <v>50103</v>
      </c>
      <c r="C2126" s="17">
        <f t="shared" si="137"/>
        <v>5</v>
      </c>
      <c r="D2126" s="14" t="str">
        <f>+VLOOKUP(C2126,EstructuraCostos!$A$5:$B$146,2)</f>
        <v>Generales</v>
      </c>
      <c r="E2126" s="21">
        <f t="shared" si="139"/>
        <v>50103</v>
      </c>
      <c r="F2126" s="17" t="str">
        <f>+IF(C2126&gt;2,VLOOKUP(C2126,EstructuraCostos!$A$65:$B$170,2),VLOOKUP(E2126,EstructuraCostos!$A$5:$B$60,2))</f>
        <v>Generales</v>
      </c>
      <c r="G2126" s="17" t="str">
        <f>+VLOOKUP(B2126,EstructuraCostos!$B$5:$C$146,2)</f>
        <v xml:space="preserve">Mantenimiento Cercos </v>
      </c>
      <c r="H2126" s="58">
        <v>43685</v>
      </c>
      <c r="I2126" s="17">
        <f t="shared" si="138"/>
        <v>32</v>
      </c>
      <c r="J2126" s="1" t="s">
        <v>1685</v>
      </c>
      <c r="K2126" s="85">
        <v>78036942</v>
      </c>
      <c r="L2126" s="52">
        <v>1</v>
      </c>
      <c r="M2126" s="186">
        <v>34000</v>
      </c>
      <c r="N2126" s="48">
        <f t="shared" si="140"/>
        <v>34000</v>
      </c>
      <c r="O2126" s="45" t="s">
        <v>138</v>
      </c>
      <c r="P2126" s="45" t="s">
        <v>1698</v>
      </c>
      <c r="Q2126" s="1" t="s">
        <v>1218</v>
      </c>
    </row>
    <row r="2127" spans="1:18">
      <c r="A2127" s="17">
        <v>55</v>
      </c>
      <c r="C2127" s="17">
        <f t="shared" si="137"/>
        <v>0</v>
      </c>
      <c r="D2127" s="14" t="e">
        <f>+VLOOKUP(C2127,EstructuraCostos!$A$5:$B$146,2)</f>
        <v>#N/A</v>
      </c>
      <c r="E2127" s="21">
        <f t="shared" si="139"/>
        <v>0</v>
      </c>
      <c r="F2127" s="17" t="e">
        <f>+IF(C2127&gt;2,VLOOKUP(C2127,EstructuraCostos!$A$65:$B$170,2),VLOOKUP(E2127,EstructuraCostos!$A$5:$B$60,2))</f>
        <v>#N/A</v>
      </c>
      <c r="G2127" s="17" t="e">
        <f>+VLOOKUP(B2127,EstructuraCostos!$B$5:$C$146,2)</f>
        <v>#N/A</v>
      </c>
      <c r="H2127" s="58">
        <v>43685</v>
      </c>
      <c r="I2127" s="17">
        <f t="shared" si="138"/>
        <v>32</v>
      </c>
      <c r="J2127" s="45" t="s">
        <v>260</v>
      </c>
      <c r="M2127" s="186" t="s">
        <v>261</v>
      </c>
      <c r="N2127" s="48"/>
      <c r="O2127" s="45" t="s">
        <v>1684</v>
      </c>
      <c r="P2127" s="45" t="s">
        <v>354</v>
      </c>
      <c r="Q2127" s="1" t="s">
        <v>132</v>
      </c>
      <c r="R2127" s="137" t="s">
        <v>1530</v>
      </c>
    </row>
    <row r="2128" spans="1:18">
      <c r="A2128" s="17">
        <v>56</v>
      </c>
      <c r="C2128" s="17"/>
      <c r="F2128" s="17"/>
      <c r="G2128" s="17" t="e">
        <f>+VLOOKUP(B2128,EstructuraCostos!$B$5:$C$146,2)</f>
        <v>#N/A</v>
      </c>
      <c r="H2128" s="58">
        <v>43685</v>
      </c>
      <c r="I2128" s="17">
        <f>+WEEKNUM(H2128,2)</f>
        <v>32</v>
      </c>
      <c r="J2128" s="1" t="s">
        <v>287</v>
      </c>
      <c r="L2128" s="52">
        <v>700</v>
      </c>
      <c r="M2128" s="186">
        <v>600</v>
      </c>
      <c r="N2128" s="48">
        <f t="shared" si="140"/>
        <v>420000</v>
      </c>
      <c r="O2128" s="45" t="s">
        <v>1243</v>
      </c>
      <c r="P2128" s="45" t="s">
        <v>1474</v>
      </c>
    </row>
    <row r="2129" spans="1:18">
      <c r="A2129" s="17">
        <v>57</v>
      </c>
      <c r="C2129" s="17"/>
      <c r="F2129" s="17"/>
      <c r="G2129" s="17" t="e">
        <f>+VLOOKUP(B2129,EstructuraCostos!$B$5:$C$146,2)</f>
        <v>#N/A</v>
      </c>
      <c r="H2129" s="58">
        <v>43685</v>
      </c>
      <c r="I2129" s="17">
        <f>+WEEKNUM(H2129,2)</f>
        <v>32</v>
      </c>
      <c r="J2129" s="1" t="s">
        <v>287</v>
      </c>
      <c r="L2129" s="52">
        <v>300</v>
      </c>
      <c r="M2129" s="186">
        <v>450</v>
      </c>
      <c r="N2129" s="48">
        <f t="shared" si="140"/>
        <v>135000</v>
      </c>
      <c r="O2129" s="45" t="s">
        <v>1396</v>
      </c>
      <c r="P2129" s="45" t="s">
        <v>1474</v>
      </c>
    </row>
    <row r="2130" spans="1:18">
      <c r="A2130" s="17">
        <v>58</v>
      </c>
      <c r="B2130" s="135">
        <v>50103</v>
      </c>
      <c r="C2130" s="17">
        <f t="shared" si="137"/>
        <v>5</v>
      </c>
      <c r="D2130" s="14" t="str">
        <f>+VLOOKUP(C2130,EstructuraCostos!$A$5:$B$146,2)</f>
        <v>Generales</v>
      </c>
      <c r="E2130" s="21">
        <f t="shared" si="139"/>
        <v>50103</v>
      </c>
      <c r="F2130" s="17" t="str">
        <f>+IF(C2130&gt;2,VLOOKUP(C2130,EstructuraCostos!$A$65:$B$170,2),VLOOKUP(E2130,EstructuraCostos!$A$5:$B$60,2))</f>
        <v>Generales</v>
      </c>
      <c r="G2130" s="17" t="str">
        <f>+VLOOKUP(B2130,EstructuraCostos!$B$5:$C$146,2)</f>
        <v xml:space="preserve">Mantenimiento Cercos </v>
      </c>
      <c r="H2130" s="58">
        <v>43686</v>
      </c>
      <c r="I2130" s="17">
        <f t="shared" si="138"/>
        <v>32</v>
      </c>
      <c r="J2130" s="84" t="s">
        <v>241</v>
      </c>
      <c r="K2130" s="143">
        <v>4736932</v>
      </c>
      <c r="L2130" s="52">
        <v>1</v>
      </c>
      <c r="M2130" s="46">
        <v>34000</v>
      </c>
      <c r="N2130" s="48">
        <f t="shared" si="140"/>
        <v>34000</v>
      </c>
      <c r="O2130" s="45" t="s">
        <v>138</v>
      </c>
      <c r="P2130" s="45" t="s">
        <v>1773</v>
      </c>
      <c r="Q2130" s="1" t="s">
        <v>1774</v>
      </c>
    </row>
    <row r="2131" spans="1:18">
      <c r="A2131" s="17">
        <v>59</v>
      </c>
      <c r="B2131" s="135">
        <v>10104</v>
      </c>
      <c r="C2131" s="17">
        <f t="shared" si="137"/>
        <v>1</v>
      </c>
      <c r="D2131" s="14" t="str">
        <f>+VLOOKUP(C2131,EstructuraCostos!$A$5:$B$146,2)</f>
        <v>Levante_y_Ceba</v>
      </c>
      <c r="E2131" s="21">
        <f t="shared" si="139"/>
        <v>10100</v>
      </c>
      <c r="F2131" s="17" t="str">
        <f>+IF(C2131&gt;2,VLOOKUP(C2131,EstructuraCostos!$A$65:$B$170,2),VLOOKUP(E2131,EstructuraCostos!$A$5:$B$60,2))</f>
        <v>Manejo_de_Suelos_y_ Praderas1</v>
      </c>
      <c r="G2131" s="17" t="str">
        <f>+VLOOKUP(B2131,EstructuraCostos!$B$5:$C$146,2)</f>
        <v>Fumigacion Herbicida</v>
      </c>
      <c r="H2131" s="58">
        <v>43686</v>
      </c>
      <c r="I2131" s="17">
        <f t="shared" si="138"/>
        <v>32</v>
      </c>
      <c r="J2131" s="84" t="s">
        <v>242</v>
      </c>
      <c r="K2131" s="83">
        <v>4335739</v>
      </c>
      <c r="L2131" s="52">
        <v>1</v>
      </c>
      <c r="M2131" s="46">
        <v>34000</v>
      </c>
      <c r="N2131" s="48">
        <f t="shared" si="140"/>
        <v>34000</v>
      </c>
      <c r="O2131" s="45" t="s">
        <v>1775</v>
      </c>
      <c r="P2131" s="45" t="s">
        <v>362</v>
      </c>
      <c r="Q2131" s="1" t="s">
        <v>132</v>
      </c>
      <c r="R2131" s="137" t="s">
        <v>1530</v>
      </c>
    </row>
    <row r="2132" spans="1:18">
      <c r="A2132" s="17">
        <v>60</v>
      </c>
      <c r="B2132" s="135">
        <v>10501</v>
      </c>
      <c r="C2132" s="17">
        <f t="shared" si="137"/>
        <v>1</v>
      </c>
      <c r="D2132" s="14" t="str">
        <f>+VLOOKUP(C2132,EstructuraCostos!$A$5:$B$146,2)</f>
        <v>Levante_y_Ceba</v>
      </c>
      <c r="E2132" s="21">
        <f t="shared" si="139"/>
        <v>10500</v>
      </c>
      <c r="F2132" s="17" t="str">
        <f>+IF(C2132&gt;2,VLOOKUP(C2132,EstructuraCostos!$A$65:$B$170,2),VLOOKUP(E2132,EstructuraCostos!$A$5:$B$60,2))</f>
        <v>Movimiento_de_Ganado1</v>
      </c>
      <c r="G2132" s="17" t="str">
        <f>+VLOOKUP(B2132,EstructuraCostos!$B$5:$C$146,2)</f>
        <v>Manejo de Ganados</v>
      </c>
      <c r="H2132" s="58">
        <v>43686</v>
      </c>
      <c r="I2132" s="17">
        <f t="shared" si="138"/>
        <v>32</v>
      </c>
      <c r="J2132" s="45" t="s">
        <v>245</v>
      </c>
      <c r="K2132" s="51">
        <v>1023702269</v>
      </c>
      <c r="L2132" s="52">
        <v>1</v>
      </c>
      <c r="M2132" s="46">
        <v>38000</v>
      </c>
      <c r="N2132" s="48">
        <f t="shared" si="140"/>
        <v>38000</v>
      </c>
      <c r="O2132" s="45" t="s">
        <v>139</v>
      </c>
      <c r="P2132" s="45" t="s">
        <v>128</v>
      </c>
    </row>
    <row r="2133" spans="1:18">
      <c r="A2133" s="17">
        <v>61</v>
      </c>
      <c r="B2133" s="135">
        <v>50103</v>
      </c>
      <c r="C2133" s="17">
        <f t="shared" si="137"/>
        <v>5</v>
      </c>
      <c r="D2133" s="14" t="str">
        <f>+VLOOKUP(C2133,EstructuraCostos!$A$5:$B$146,2)</f>
        <v>Generales</v>
      </c>
      <c r="E2133" s="21">
        <f t="shared" si="139"/>
        <v>50103</v>
      </c>
      <c r="F2133" s="17" t="str">
        <f>+IF(C2133&gt;2,VLOOKUP(C2133,EstructuraCostos!$A$65:$B$170,2),VLOOKUP(E2133,EstructuraCostos!$A$5:$B$60,2))</f>
        <v>Generales</v>
      </c>
      <c r="G2133" s="17" t="str">
        <f>+VLOOKUP(B2133,EstructuraCostos!$B$5:$C$146,2)</f>
        <v xml:space="preserve">Mantenimiento Cercos </v>
      </c>
      <c r="H2133" s="58">
        <v>43686</v>
      </c>
      <c r="I2133" s="17">
        <f t="shared" si="138"/>
        <v>32</v>
      </c>
      <c r="J2133" s="45" t="s">
        <v>417</v>
      </c>
      <c r="K2133" s="143">
        <v>1097720182</v>
      </c>
      <c r="L2133" s="52">
        <v>1</v>
      </c>
      <c r="M2133" s="46">
        <v>38000</v>
      </c>
      <c r="N2133" s="48">
        <f t="shared" si="140"/>
        <v>38000</v>
      </c>
      <c r="O2133" s="45" t="s">
        <v>138</v>
      </c>
      <c r="P2133" s="45" t="s">
        <v>1776</v>
      </c>
      <c r="Q2133" s="1" t="s">
        <v>1774</v>
      </c>
    </row>
    <row r="2134" spans="1:18">
      <c r="A2134" s="17">
        <v>62</v>
      </c>
      <c r="B2134" s="135">
        <v>50103</v>
      </c>
      <c r="C2134" s="17">
        <f t="shared" si="137"/>
        <v>5</v>
      </c>
      <c r="D2134" s="14" t="str">
        <f>+VLOOKUP(C2134,EstructuraCostos!$A$5:$B$146,2)</f>
        <v>Generales</v>
      </c>
      <c r="E2134" s="21">
        <f t="shared" si="139"/>
        <v>50103</v>
      </c>
      <c r="F2134" s="17" t="str">
        <f>+IF(C2134&gt;2,VLOOKUP(C2134,EstructuraCostos!$A$65:$B$170,2),VLOOKUP(E2134,EstructuraCostos!$A$5:$B$60,2))</f>
        <v>Generales</v>
      </c>
      <c r="G2134" s="17" t="str">
        <f>+VLOOKUP(B2134,EstructuraCostos!$B$5:$C$146,2)</f>
        <v xml:space="preserve">Mantenimiento Cercos </v>
      </c>
      <c r="H2134" s="58">
        <v>43686</v>
      </c>
      <c r="I2134" s="17">
        <f t="shared" si="138"/>
        <v>32</v>
      </c>
      <c r="J2134" s="45" t="s">
        <v>791</v>
      </c>
      <c r="K2134" s="143">
        <v>78730185</v>
      </c>
      <c r="L2134" s="52">
        <v>1</v>
      </c>
      <c r="M2134" s="46">
        <v>34000</v>
      </c>
      <c r="N2134" s="48">
        <f t="shared" si="140"/>
        <v>34000</v>
      </c>
      <c r="O2134" s="45" t="s">
        <v>1777</v>
      </c>
      <c r="P2134" s="45" t="s">
        <v>185</v>
      </c>
    </row>
    <row r="2135" spans="1:18">
      <c r="A2135" s="17">
        <v>63</v>
      </c>
      <c r="B2135" s="135">
        <v>10502</v>
      </c>
      <c r="C2135" s="17">
        <f t="shared" si="137"/>
        <v>1</v>
      </c>
      <c r="D2135" s="14" t="str">
        <f>+VLOOKUP(C2135,EstructuraCostos!$A$5:$B$146,2)</f>
        <v>Levante_y_Ceba</v>
      </c>
      <c r="E2135" s="21">
        <f t="shared" si="139"/>
        <v>10500</v>
      </c>
      <c r="F2135" s="17" t="str">
        <f>+IF(C2135&gt;2,VLOOKUP(C2135,EstructuraCostos!$A$65:$B$170,2),VLOOKUP(E2135,EstructuraCostos!$A$5:$B$60,2))</f>
        <v>Movimiento_de_Ganado1</v>
      </c>
      <c r="G2135" s="17" t="str">
        <f>+VLOOKUP(B2135,EstructuraCostos!$B$5:$C$146,2)</f>
        <v>Repartida pollinaza</v>
      </c>
      <c r="H2135" s="58">
        <v>43686</v>
      </c>
      <c r="I2135" s="17">
        <f t="shared" si="138"/>
        <v>32</v>
      </c>
      <c r="J2135" s="1" t="s">
        <v>1469</v>
      </c>
      <c r="K2135" s="85">
        <v>1054990950</v>
      </c>
      <c r="L2135" s="52">
        <v>1</v>
      </c>
      <c r="M2135" s="186">
        <v>36000</v>
      </c>
      <c r="N2135" s="48">
        <f t="shared" si="140"/>
        <v>36000</v>
      </c>
      <c r="O2135" s="45" t="s">
        <v>688</v>
      </c>
      <c r="P2135" s="45" t="s">
        <v>137</v>
      </c>
    </row>
    <row r="2136" spans="1:18">
      <c r="A2136" s="17">
        <v>64</v>
      </c>
      <c r="B2136" s="135">
        <v>90101</v>
      </c>
      <c r="C2136" s="17">
        <f t="shared" si="137"/>
        <v>9</v>
      </c>
      <c r="D2136" s="14" t="str">
        <f>+VLOOKUP(C2136,EstructuraCostos!$A$5:$B$146,2)</f>
        <v>Hacienda</v>
      </c>
      <c r="E2136" s="21">
        <f t="shared" si="139"/>
        <v>90101</v>
      </c>
      <c r="F2136" s="17" t="str">
        <f>+IF(C2136&gt;2,VLOOKUP(C2136,EstructuraCostos!$A$65:$B$170,2),VLOOKUP(E2136,EstructuraCostos!$A$5:$B$60,2))</f>
        <v>Hacienda</v>
      </c>
      <c r="G2136" s="17" t="str">
        <f>+VLOOKUP(B2136,EstructuraCostos!$B$5:$C$146,2)</f>
        <v>Salarios</v>
      </c>
      <c r="H2136" s="58">
        <v>43686</v>
      </c>
      <c r="I2136" s="17">
        <f t="shared" si="138"/>
        <v>32</v>
      </c>
      <c r="J2136" s="45" t="s">
        <v>1584</v>
      </c>
      <c r="K2136" s="51">
        <v>24989065</v>
      </c>
      <c r="L2136" s="52">
        <v>1</v>
      </c>
      <c r="M2136" s="186">
        <v>34000</v>
      </c>
      <c r="N2136" s="48">
        <f t="shared" si="140"/>
        <v>34000</v>
      </c>
      <c r="O2136" s="45" t="s">
        <v>153</v>
      </c>
      <c r="P2136" s="45" t="s">
        <v>147</v>
      </c>
    </row>
    <row r="2137" spans="1:18">
      <c r="A2137" s="17">
        <v>65</v>
      </c>
      <c r="B2137" s="135">
        <v>50105</v>
      </c>
      <c r="C2137" s="17">
        <f t="shared" si="137"/>
        <v>5</v>
      </c>
      <c r="D2137" s="14" t="str">
        <f>+VLOOKUP(C2137,EstructuraCostos!$A$5:$B$146,2)</f>
        <v>Generales</v>
      </c>
      <c r="E2137" s="21">
        <f t="shared" si="139"/>
        <v>50105</v>
      </c>
      <c r="F2137" s="17" t="str">
        <f>+IF(C2137&gt;2,VLOOKUP(C2137,EstructuraCostos!$A$65:$B$170,2),VLOOKUP(E2137,EstructuraCostos!$A$5:$B$60,2))</f>
        <v>Generales</v>
      </c>
      <c r="G2137" s="17" t="str">
        <f>+VLOOKUP(B2137,EstructuraCostos!$B$5:$C$146,2)</f>
        <v>Mantenimiento Corrales y Puentes</v>
      </c>
      <c r="H2137" s="58">
        <v>43686</v>
      </c>
      <c r="I2137" s="17">
        <f t="shared" si="138"/>
        <v>32</v>
      </c>
      <c r="J2137" s="1" t="s">
        <v>1663</v>
      </c>
      <c r="K2137" s="51">
        <v>79132685</v>
      </c>
      <c r="L2137" s="52">
        <v>1</v>
      </c>
      <c r="M2137" s="186">
        <v>38000</v>
      </c>
      <c r="N2137" s="48">
        <f t="shared" si="140"/>
        <v>38000</v>
      </c>
      <c r="O2137" s="45" t="s">
        <v>1777</v>
      </c>
      <c r="P2137" s="45" t="s">
        <v>185</v>
      </c>
    </row>
    <row r="2138" spans="1:18">
      <c r="A2138" s="17">
        <v>66</v>
      </c>
      <c r="B2138" s="135">
        <v>10105</v>
      </c>
      <c r="C2138" s="17">
        <f t="shared" si="137"/>
        <v>1</v>
      </c>
      <c r="D2138" s="14" t="str">
        <f>+VLOOKUP(C2138,EstructuraCostos!$A$5:$B$146,2)</f>
        <v>Levante_y_Ceba</v>
      </c>
      <c r="E2138" s="21">
        <f t="shared" si="139"/>
        <v>10110</v>
      </c>
      <c r="F2138" s="17" t="str">
        <f>+IF(C2138&gt;2,VLOOKUP(C2138,EstructuraCostos!$A$65:$B$170,2),VLOOKUP(E2138,EstructuraCostos!$A$5:$B$60,2))</f>
        <v>Manejo_de_Suelos_y_ Praderas1</v>
      </c>
      <c r="G2138" s="17" t="str">
        <f>+VLOOKUP(B2138,EstructuraCostos!$B$5:$C$146,2)</f>
        <v>Guadañada</v>
      </c>
      <c r="H2138" s="58">
        <v>43686</v>
      </c>
      <c r="I2138" s="17">
        <f t="shared" si="138"/>
        <v>32</v>
      </c>
      <c r="J2138" s="45" t="s">
        <v>1688</v>
      </c>
      <c r="K2138" s="51">
        <v>6281862</v>
      </c>
      <c r="L2138" s="52">
        <v>1</v>
      </c>
      <c r="M2138" s="186">
        <v>34000</v>
      </c>
      <c r="N2138" s="48">
        <f t="shared" si="140"/>
        <v>34000</v>
      </c>
      <c r="O2138" s="45" t="s">
        <v>133</v>
      </c>
      <c r="P2138" s="45" t="s">
        <v>742</v>
      </c>
    </row>
    <row r="2139" spans="1:18">
      <c r="A2139" s="17">
        <v>67</v>
      </c>
      <c r="B2139" s="135">
        <v>50103</v>
      </c>
      <c r="C2139" s="17">
        <f t="shared" si="137"/>
        <v>5</v>
      </c>
      <c r="D2139" s="14" t="str">
        <f>+VLOOKUP(C2139,EstructuraCostos!$A$5:$B$146,2)</f>
        <v>Generales</v>
      </c>
      <c r="E2139" s="21">
        <f t="shared" si="139"/>
        <v>50103</v>
      </c>
      <c r="F2139" s="17" t="str">
        <f>+IF(C2139&gt;2,VLOOKUP(C2139,EstructuraCostos!$A$65:$B$170,2),VLOOKUP(E2139,EstructuraCostos!$A$5:$B$60,2))</f>
        <v>Generales</v>
      </c>
      <c r="G2139" s="17" t="str">
        <f>+VLOOKUP(B2139,EstructuraCostos!$B$5:$C$146,2)</f>
        <v xml:space="preserve">Mantenimiento Cercos </v>
      </c>
      <c r="H2139" s="58">
        <v>43686</v>
      </c>
      <c r="I2139" s="17">
        <f t="shared" si="138"/>
        <v>32</v>
      </c>
      <c r="J2139" s="1" t="s">
        <v>1685</v>
      </c>
      <c r="K2139" s="85">
        <v>78036942</v>
      </c>
      <c r="L2139" s="52">
        <v>1</v>
      </c>
      <c r="M2139" s="186">
        <v>34000</v>
      </c>
      <c r="N2139" s="48">
        <f t="shared" ref="N2139:N2151" si="141">+L2139*M2139</f>
        <v>34000</v>
      </c>
      <c r="O2139" s="45" t="s">
        <v>138</v>
      </c>
      <c r="P2139" s="45" t="s">
        <v>1773</v>
      </c>
      <c r="Q2139" s="1" t="s">
        <v>1774</v>
      </c>
    </row>
    <row r="2140" spans="1:18">
      <c r="A2140" s="17">
        <v>68</v>
      </c>
      <c r="C2140" s="17"/>
      <c r="F2140" s="17"/>
      <c r="G2140" s="17" t="e">
        <f>+VLOOKUP(B2140,EstructuraCostos!$B$5:$C$146,2)</f>
        <v>#N/A</v>
      </c>
      <c r="H2140" s="58">
        <v>43686</v>
      </c>
      <c r="I2140" s="17">
        <f t="shared" si="138"/>
        <v>32</v>
      </c>
      <c r="J2140" s="1" t="s">
        <v>399</v>
      </c>
      <c r="K2140" s="85"/>
      <c r="L2140" s="52">
        <v>1</v>
      </c>
      <c r="N2140" s="48"/>
      <c r="O2140" s="45" t="s">
        <v>1791</v>
      </c>
      <c r="P2140" s="45" t="s">
        <v>1792</v>
      </c>
    </row>
    <row r="2141" spans="1:18">
      <c r="A2141" s="17">
        <v>69</v>
      </c>
      <c r="C2141" s="17"/>
      <c r="F2141" s="17"/>
      <c r="G2141" s="17" t="e">
        <f>+VLOOKUP(B2141,EstructuraCostos!$B$5:$C$146,2)</f>
        <v>#N/A</v>
      </c>
      <c r="H2141" s="58">
        <v>43686</v>
      </c>
      <c r="I2141" s="17">
        <f t="shared" si="138"/>
        <v>32</v>
      </c>
      <c r="J2141" s="1" t="s">
        <v>1778</v>
      </c>
      <c r="K2141" s="85"/>
      <c r="L2141" s="52">
        <v>44</v>
      </c>
      <c r="M2141" s="186" t="s">
        <v>299</v>
      </c>
      <c r="N2141" s="48"/>
      <c r="O2141" s="45" t="s">
        <v>1793</v>
      </c>
      <c r="P2141" s="45" t="s">
        <v>384</v>
      </c>
    </row>
    <row r="2142" spans="1:18">
      <c r="A2142" s="17">
        <v>70</v>
      </c>
      <c r="C2142" s="17"/>
      <c r="F2142" s="17"/>
      <c r="G2142" s="17" t="e">
        <f>+VLOOKUP(B2142,EstructuraCostos!$B$5:$C$146,2)</f>
        <v>#N/A</v>
      </c>
      <c r="H2142" s="58">
        <v>43686</v>
      </c>
      <c r="I2142" s="17">
        <f t="shared" si="138"/>
        <v>32</v>
      </c>
      <c r="J2142" s="1" t="s">
        <v>1778</v>
      </c>
      <c r="K2142" s="85"/>
      <c r="L2142" s="52">
        <v>58</v>
      </c>
      <c r="M2142" s="186" t="s">
        <v>1779</v>
      </c>
      <c r="N2142" s="48"/>
      <c r="O2142" s="45" t="s">
        <v>1794</v>
      </c>
      <c r="P2142" s="45" t="s">
        <v>1071</v>
      </c>
      <c r="Q2142" s="1" t="s">
        <v>1795</v>
      </c>
    </row>
    <row r="2143" spans="1:18">
      <c r="A2143" s="17">
        <v>71</v>
      </c>
      <c r="C2143" s="17">
        <f t="shared" si="137"/>
        <v>0</v>
      </c>
      <c r="D2143" s="14" t="e">
        <f>+VLOOKUP(C2143,EstructuraCostos!$A$5:$B$146,2)</f>
        <v>#N/A</v>
      </c>
      <c r="E2143" s="21">
        <f t="shared" si="139"/>
        <v>0</v>
      </c>
      <c r="F2143" s="17" t="e">
        <f>+IF(C2143&gt;2,VLOOKUP(C2143,EstructuraCostos!$A$65:$B$170,2),VLOOKUP(E2143,EstructuraCostos!$A$5:$B$60,2))</f>
        <v>#N/A</v>
      </c>
      <c r="G2143" s="17" t="e">
        <f>+VLOOKUP(B2143,EstructuraCostos!$B$5:$C$146,2)</f>
        <v>#N/A</v>
      </c>
      <c r="H2143" s="58">
        <v>43686</v>
      </c>
      <c r="I2143" s="17">
        <f t="shared" si="138"/>
        <v>32</v>
      </c>
      <c r="J2143" s="45" t="s">
        <v>260</v>
      </c>
      <c r="M2143" s="186" t="s">
        <v>261</v>
      </c>
      <c r="N2143" s="48"/>
      <c r="O2143" s="45" t="s">
        <v>1775</v>
      </c>
      <c r="P2143" s="45" t="s">
        <v>362</v>
      </c>
      <c r="Q2143" s="1" t="s">
        <v>132</v>
      </c>
      <c r="R2143" s="137" t="s">
        <v>1530</v>
      </c>
    </row>
    <row r="2144" spans="1:18">
      <c r="A2144" s="17">
        <v>72</v>
      </c>
      <c r="B2144" s="135">
        <v>50103</v>
      </c>
      <c r="C2144" s="17">
        <f t="shared" si="137"/>
        <v>5</v>
      </c>
      <c r="D2144" s="14" t="str">
        <f>+VLOOKUP(C2144,EstructuraCostos!$A$5:$B$146,2)</f>
        <v>Generales</v>
      </c>
      <c r="E2144" s="21">
        <f t="shared" si="139"/>
        <v>50103</v>
      </c>
      <c r="F2144" s="17" t="str">
        <f>+IF(C2144&gt;2,VLOOKUP(C2144,EstructuraCostos!$A$65:$B$170,2),VLOOKUP(E2144,EstructuraCostos!$A$5:$B$60,2))</f>
        <v>Generales</v>
      </c>
      <c r="G2144" s="17" t="str">
        <f>+VLOOKUP(B2144,EstructuraCostos!$B$5:$C$146,2)</f>
        <v xml:space="preserve">Mantenimiento Cercos </v>
      </c>
      <c r="H2144" s="58">
        <v>43687</v>
      </c>
      <c r="I2144" s="17">
        <f t="shared" si="138"/>
        <v>32</v>
      </c>
      <c r="J2144" s="84" t="s">
        <v>241</v>
      </c>
      <c r="K2144" s="143">
        <v>4736932</v>
      </c>
      <c r="L2144" s="52">
        <v>1</v>
      </c>
      <c r="M2144" s="46">
        <v>34000</v>
      </c>
      <c r="N2144" s="48">
        <f t="shared" si="141"/>
        <v>34000</v>
      </c>
      <c r="O2144" s="45" t="s">
        <v>138</v>
      </c>
      <c r="P2144" s="45" t="s">
        <v>384</v>
      </c>
    </row>
    <row r="2145" spans="1:18">
      <c r="A2145" s="17">
        <v>73</v>
      </c>
      <c r="B2145" s="135">
        <v>70107</v>
      </c>
      <c r="C2145" s="17">
        <f t="shared" si="137"/>
        <v>7</v>
      </c>
      <c r="D2145" s="14" t="str">
        <f>+VLOOKUP(C2145,EstructuraCostos!$A$5:$B$146,2)</f>
        <v>Laborales y Otros</v>
      </c>
      <c r="E2145" s="21">
        <f t="shared" si="139"/>
        <v>70107</v>
      </c>
      <c r="F2145" s="17" t="str">
        <f>+IF(C2145&gt;2,VLOOKUP(C2145,EstructuraCostos!$A$65:$B$170,2),VLOOKUP(E2145,EstructuraCostos!$A$5:$B$60,2))</f>
        <v>Laborales y Otros</v>
      </c>
      <c r="G2145" s="17" t="str">
        <f>+VLOOKUP(B2145,EstructuraCostos!$B$5:$C$146,2)</f>
        <v>Incapacidades-drogas</v>
      </c>
      <c r="H2145" s="58">
        <v>43687</v>
      </c>
      <c r="I2145" s="17">
        <f t="shared" si="138"/>
        <v>32</v>
      </c>
      <c r="J2145" s="84" t="s">
        <v>242</v>
      </c>
      <c r="K2145" s="83">
        <v>4335739</v>
      </c>
      <c r="L2145" s="52">
        <v>1</v>
      </c>
      <c r="M2145" s="46">
        <v>34000</v>
      </c>
      <c r="N2145" s="48">
        <f t="shared" si="141"/>
        <v>34000</v>
      </c>
      <c r="O2145" s="45" t="s">
        <v>1687</v>
      </c>
      <c r="P2145" s="45" t="s">
        <v>300</v>
      </c>
    </row>
    <row r="2146" spans="1:18">
      <c r="A2146" s="17">
        <v>74</v>
      </c>
      <c r="B2146" s="135">
        <v>10501</v>
      </c>
      <c r="C2146" s="17">
        <f t="shared" si="137"/>
        <v>1</v>
      </c>
      <c r="D2146" s="14" t="str">
        <f>+VLOOKUP(C2146,EstructuraCostos!$A$5:$B$146,2)</f>
        <v>Levante_y_Ceba</v>
      </c>
      <c r="E2146" s="21">
        <f t="shared" ref="E2146:E2211" si="142">IF(C2146&gt;2,ROUND(B2146/1,0),ROUND(B2146/10,0)*10)</f>
        <v>10500</v>
      </c>
      <c r="F2146" s="17" t="str">
        <f>+IF(C2146&gt;2,VLOOKUP(C2146,EstructuraCostos!$A$65:$B$170,2),VLOOKUP(E2146,EstructuraCostos!$A$5:$B$60,2))</f>
        <v>Movimiento_de_Ganado1</v>
      </c>
      <c r="G2146" s="17" t="str">
        <f>+VLOOKUP(B2146,EstructuraCostos!$B$5:$C$146,2)</f>
        <v>Manejo de Ganados</v>
      </c>
      <c r="H2146" s="58">
        <v>43687</v>
      </c>
      <c r="I2146" s="17">
        <f t="shared" si="138"/>
        <v>32</v>
      </c>
      <c r="J2146" s="45" t="s">
        <v>245</v>
      </c>
      <c r="K2146" s="51">
        <v>1023702269</v>
      </c>
      <c r="L2146" s="52">
        <v>1</v>
      </c>
      <c r="M2146" s="46">
        <v>38000</v>
      </c>
      <c r="N2146" s="48">
        <f t="shared" si="141"/>
        <v>38000</v>
      </c>
      <c r="O2146" s="45" t="s">
        <v>126</v>
      </c>
    </row>
    <row r="2147" spans="1:18">
      <c r="A2147" s="17">
        <v>75</v>
      </c>
      <c r="B2147" s="135">
        <v>10501</v>
      </c>
      <c r="C2147" s="17">
        <f t="shared" si="137"/>
        <v>1</v>
      </c>
      <c r="D2147" s="14" t="str">
        <f>+VLOOKUP(C2147,EstructuraCostos!$A$5:$B$146,2)</f>
        <v>Levante_y_Ceba</v>
      </c>
      <c r="E2147" s="21">
        <f t="shared" si="142"/>
        <v>10500</v>
      </c>
      <c r="F2147" s="17" t="str">
        <f>+IF(C2147&gt;2,VLOOKUP(C2147,EstructuraCostos!$A$65:$B$170,2),VLOOKUP(E2147,EstructuraCostos!$A$5:$B$60,2))</f>
        <v>Movimiento_de_Ganado1</v>
      </c>
      <c r="G2147" s="17" t="str">
        <f>+VLOOKUP(B2147,EstructuraCostos!$B$5:$C$146,2)</f>
        <v>Manejo de Ganados</v>
      </c>
      <c r="H2147" s="58">
        <v>43687</v>
      </c>
      <c r="I2147" s="17">
        <f t="shared" si="138"/>
        <v>32</v>
      </c>
      <c r="J2147" s="45" t="s">
        <v>417</v>
      </c>
      <c r="K2147" s="143">
        <v>1097720182</v>
      </c>
      <c r="L2147" s="52">
        <v>1</v>
      </c>
      <c r="M2147" s="46">
        <v>38000</v>
      </c>
      <c r="N2147" s="48">
        <f t="shared" si="141"/>
        <v>38000</v>
      </c>
      <c r="O2147" s="45" t="s">
        <v>125</v>
      </c>
    </row>
    <row r="2148" spans="1:18">
      <c r="A2148" s="17">
        <v>76</v>
      </c>
      <c r="B2148" s="135">
        <v>50103</v>
      </c>
      <c r="C2148" s="17">
        <f t="shared" ref="C2148:C2216" si="143">ROUND(B2148/10000,0)</f>
        <v>5</v>
      </c>
      <c r="D2148" s="14" t="str">
        <f>+VLOOKUP(C2148,EstructuraCostos!$A$5:$B$146,2)</f>
        <v>Generales</v>
      </c>
      <c r="E2148" s="21">
        <f t="shared" si="142"/>
        <v>50103</v>
      </c>
      <c r="F2148" s="17" t="str">
        <f>+IF(C2148&gt;2,VLOOKUP(C2148,EstructuraCostos!$A$65:$B$170,2),VLOOKUP(E2148,EstructuraCostos!$A$5:$B$60,2))</f>
        <v>Generales</v>
      </c>
      <c r="G2148" s="17" t="str">
        <f>+VLOOKUP(B2148,EstructuraCostos!$B$5:$C$146,2)</f>
        <v xml:space="preserve">Mantenimiento Cercos </v>
      </c>
      <c r="H2148" s="58">
        <v>43687</v>
      </c>
      <c r="I2148" s="17">
        <f t="shared" ref="I2148:I2216" si="144">+WEEKNUM(H2148,2)</f>
        <v>32</v>
      </c>
      <c r="J2148" s="45" t="s">
        <v>791</v>
      </c>
      <c r="K2148" s="143">
        <v>78730185</v>
      </c>
      <c r="L2148" s="52">
        <v>1</v>
      </c>
      <c r="M2148" s="46">
        <v>34000</v>
      </c>
      <c r="N2148" s="48">
        <f t="shared" si="141"/>
        <v>34000</v>
      </c>
      <c r="O2148" s="45" t="s">
        <v>138</v>
      </c>
    </row>
    <row r="2149" spans="1:18">
      <c r="A2149" s="17">
        <v>77</v>
      </c>
      <c r="B2149" s="135">
        <v>60103</v>
      </c>
      <c r="C2149" s="17">
        <f t="shared" si="143"/>
        <v>6</v>
      </c>
      <c r="D2149" s="14" t="str">
        <f>+VLOOKUP(C2149,EstructuraCostos!$A$5:$B$146,2)</f>
        <v>Equinos</v>
      </c>
      <c r="E2149" s="21">
        <f t="shared" si="142"/>
        <v>60103</v>
      </c>
      <c r="F2149" s="17" t="str">
        <f>+IF(C2149&gt;2,VLOOKUP(C2149,EstructuraCostos!$A$65:$B$170,2),VLOOKUP(E2149,EstructuraCostos!$A$5:$B$60,2))</f>
        <v>Equinos</v>
      </c>
      <c r="G2149" s="17" t="str">
        <f>+VLOOKUP(B2149,EstructuraCostos!$B$5:$C$146,2)</f>
        <v>Herraduras y clavos</v>
      </c>
      <c r="H2149" s="58">
        <v>43687</v>
      </c>
      <c r="I2149" s="17">
        <f t="shared" si="144"/>
        <v>32</v>
      </c>
      <c r="J2149" s="1" t="s">
        <v>1469</v>
      </c>
      <c r="K2149" s="85">
        <v>1054990950</v>
      </c>
      <c r="L2149" s="52">
        <v>1</v>
      </c>
      <c r="M2149" s="186">
        <v>36000</v>
      </c>
      <c r="N2149" s="48">
        <f t="shared" si="141"/>
        <v>36000</v>
      </c>
      <c r="O2149" s="45" t="s">
        <v>1796</v>
      </c>
      <c r="P2149" s="45" t="s">
        <v>1797</v>
      </c>
    </row>
    <row r="2150" spans="1:18">
      <c r="A2150" s="17">
        <v>78</v>
      </c>
      <c r="B2150" s="135">
        <v>90101</v>
      </c>
      <c r="C2150" s="17">
        <f t="shared" si="143"/>
        <v>9</v>
      </c>
      <c r="D2150" s="14" t="str">
        <f>+VLOOKUP(C2150,EstructuraCostos!$A$5:$B$146,2)</f>
        <v>Hacienda</v>
      </c>
      <c r="E2150" s="21">
        <f t="shared" si="142"/>
        <v>90101</v>
      </c>
      <c r="F2150" s="17" t="str">
        <f>+IF(C2150&gt;2,VLOOKUP(C2150,EstructuraCostos!$A$65:$B$170,2),VLOOKUP(E2150,EstructuraCostos!$A$5:$B$60,2))</f>
        <v>Hacienda</v>
      </c>
      <c r="G2150" s="17" t="str">
        <f>+VLOOKUP(B2150,EstructuraCostos!$B$5:$C$146,2)</f>
        <v>Salarios</v>
      </c>
      <c r="H2150" s="58">
        <v>43687</v>
      </c>
      <c r="I2150" s="17">
        <f t="shared" si="144"/>
        <v>32</v>
      </c>
      <c r="J2150" s="45" t="s">
        <v>1584</v>
      </c>
      <c r="K2150" s="51">
        <v>24989065</v>
      </c>
      <c r="L2150" s="52">
        <v>1</v>
      </c>
      <c r="M2150" s="186">
        <v>34000</v>
      </c>
      <c r="N2150" s="48">
        <f t="shared" si="141"/>
        <v>34000</v>
      </c>
      <c r="O2150" s="45" t="s">
        <v>153</v>
      </c>
      <c r="P2150" s="45" t="s">
        <v>147</v>
      </c>
    </row>
    <row r="2151" spans="1:18">
      <c r="A2151" s="17">
        <v>79</v>
      </c>
      <c r="B2151" s="135">
        <v>50105</v>
      </c>
      <c r="C2151" s="17">
        <f t="shared" si="143"/>
        <v>5</v>
      </c>
      <c r="D2151" s="14" t="str">
        <f>+VLOOKUP(C2151,EstructuraCostos!$A$5:$B$146,2)</f>
        <v>Generales</v>
      </c>
      <c r="E2151" s="21">
        <f t="shared" si="142"/>
        <v>50105</v>
      </c>
      <c r="F2151" s="17" t="str">
        <f>+IF(C2151&gt;2,VLOOKUP(C2151,EstructuraCostos!$A$65:$B$170,2),VLOOKUP(E2151,EstructuraCostos!$A$5:$B$60,2))</f>
        <v>Generales</v>
      </c>
      <c r="G2151" s="17" t="str">
        <f>+VLOOKUP(B2151,EstructuraCostos!$B$5:$C$146,2)</f>
        <v>Mantenimiento Corrales y Puentes</v>
      </c>
      <c r="H2151" s="58">
        <v>43687</v>
      </c>
      <c r="I2151" s="17">
        <f>+WEEKNUM(H2151,2)</f>
        <v>32</v>
      </c>
      <c r="J2151" s="1" t="s">
        <v>1663</v>
      </c>
      <c r="K2151" s="51">
        <v>79132685</v>
      </c>
      <c r="L2151" s="52">
        <v>1</v>
      </c>
      <c r="M2151" s="186">
        <v>38000</v>
      </c>
      <c r="N2151" s="48">
        <f t="shared" si="141"/>
        <v>38000</v>
      </c>
      <c r="O2151" s="45" t="s">
        <v>1798</v>
      </c>
      <c r="P2151" s="45" t="s">
        <v>1799</v>
      </c>
    </row>
    <row r="2152" spans="1:18">
      <c r="A2152" s="17">
        <v>80</v>
      </c>
      <c r="B2152" s="135">
        <v>90102</v>
      </c>
      <c r="C2152" s="17">
        <f t="shared" si="143"/>
        <v>9</v>
      </c>
      <c r="D2152" s="14" t="str">
        <f>+VLOOKUP(C2152,EstructuraCostos!$A$5:$B$146,2)</f>
        <v>Hacienda</v>
      </c>
      <c r="E2152" s="21">
        <f t="shared" si="142"/>
        <v>90102</v>
      </c>
      <c r="F2152" s="17" t="str">
        <f>+IF(C2152&gt;2,VLOOKUP(C2152,EstructuraCostos!$A$65:$B$170,2),VLOOKUP(E2152,EstructuraCostos!$A$5:$B$60,2))</f>
        <v>Hacienda</v>
      </c>
      <c r="G2152" s="17" t="str">
        <f>+VLOOKUP(B2152,EstructuraCostos!$B$5:$C$146,2)</f>
        <v>Mantenimiento</v>
      </c>
      <c r="H2152" s="58">
        <v>43687</v>
      </c>
      <c r="I2152" s="17">
        <f t="shared" si="144"/>
        <v>32</v>
      </c>
      <c r="J2152" s="45" t="s">
        <v>1688</v>
      </c>
      <c r="K2152" s="51">
        <v>6281862</v>
      </c>
      <c r="L2152" s="52">
        <v>1</v>
      </c>
      <c r="M2152" s="186">
        <v>34000</v>
      </c>
      <c r="N2152" s="48">
        <f t="shared" ref="N2152:N2206" si="145">+L2152*M2152</f>
        <v>34000</v>
      </c>
      <c r="O2152" s="45" t="s">
        <v>1800</v>
      </c>
      <c r="P2152" s="45" t="s">
        <v>147</v>
      </c>
    </row>
    <row r="2153" spans="1:18">
      <c r="A2153" s="17">
        <v>81</v>
      </c>
      <c r="B2153" s="135">
        <v>10104</v>
      </c>
      <c r="C2153" s="17">
        <f t="shared" si="143"/>
        <v>1</v>
      </c>
      <c r="D2153" s="14" t="str">
        <f>+VLOOKUP(C2153,EstructuraCostos!$A$5:$B$146,2)</f>
        <v>Levante_y_Ceba</v>
      </c>
      <c r="E2153" s="21">
        <f t="shared" si="142"/>
        <v>10100</v>
      </c>
      <c r="F2153" s="17" t="str">
        <f>+IF(C2153&gt;2,VLOOKUP(C2153,EstructuraCostos!$A$65:$B$170,2),VLOOKUP(E2153,EstructuraCostos!$A$5:$B$60,2))</f>
        <v>Manejo_de_Suelos_y_ Praderas1</v>
      </c>
      <c r="G2153" s="17" t="str">
        <f>+VLOOKUP(B2153,EstructuraCostos!$B$5:$C$146,2)</f>
        <v>Fumigacion Herbicida</v>
      </c>
      <c r="H2153" s="58">
        <v>43687</v>
      </c>
      <c r="I2153" s="17">
        <f t="shared" si="144"/>
        <v>32</v>
      </c>
      <c r="J2153" s="1" t="s">
        <v>1685</v>
      </c>
      <c r="K2153" s="85">
        <v>78036942</v>
      </c>
      <c r="L2153" s="52">
        <v>1</v>
      </c>
      <c r="M2153" s="186">
        <v>34000</v>
      </c>
      <c r="N2153" s="48">
        <f t="shared" si="145"/>
        <v>34000</v>
      </c>
      <c r="O2153" s="45" t="s">
        <v>1549</v>
      </c>
    </row>
    <row r="2154" spans="1:18">
      <c r="A2154" s="17">
        <v>82</v>
      </c>
      <c r="C2154" s="17"/>
      <c r="F2154" s="17"/>
      <c r="G2154" s="17" t="e">
        <f>+VLOOKUP(B2154,EstructuraCostos!$B$5:$C$146,2)</f>
        <v>#N/A</v>
      </c>
      <c r="H2154" s="58">
        <v>43687</v>
      </c>
      <c r="I2154" s="17">
        <f>+WEEKNUM(H2154,2)</f>
        <v>32</v>
      </c>
      <c r="J2154" s="1" t="s">
        <v>1789</v>
      </c>
      <c r="K2154" s="83"/>
      <c r="L2154" s="52">
        <v>1000</v>
      </c>
      <c r="M2154" s="186" t="s">
        <v>1667</v>
      </c>
      <c r="N2154" s="48"/>
      <c r="O2154" s="45" t="s">
        <v>1790</v>
      </c>
    </row>
    <row r="2155" spans="1:18">
      <c r="A2155" s="17">
        <v>83</v>
      </c>
      <c r="B2155" s="135">
        <v>10501</v>
      </c>
      <c r="C2155" s="17">
        <f t="shared" si="143"/>
        <v>1</v>
      </c>
      <c r="D2155" s="14" t="str">
        <f>+VLOOKUP(C2155,EstructuraCostos!$A$5:$B$146,2)</f>
        <v>Levante_y_Ceba</v>
      </c>
      <c r="E2155" s="21">
        <f t="shared" si="142"/>
        <v>10500</v>
      </c>
      <c r="F2155" s="17" t="str">
        <f>+IF(C2155&gt;2,VLOOKUP(C2155,EstructuraCostos!$A$65:$B$170,2),VLOOKUP(E2155,EstructuraCostos!$A$5:$B$60,2))</f>
        <v>Movimiento_de_Ganado1</v>
      </c>
      <c r="G2155" s="17" t="str">
        <f>+VLOOKUP(B2155,EstructuraCostos!$B$5:$C$146,2)</f>
        <v>Manejo de Ganados</v>
      </c>
      <c r="H2155" s="58">
        <v>43688</v>
      </c>
      <c r="I2155" s="17">
        <f t="shared" si="144"/>
        <v>32</v>
      </c>
      <c r="J2155" s="45" t="s">
        <v>417</v>
      </c>
      <c r="K2155" s="143">
        <v>1097720182</v>
      </c>
      <c r="L2155" s="52">
        <v>0.5</v>
      </c>
      <c r="M2155" s="186">
        <v>36000</v>
      </c>
      <c r="N2155" s="48">
        <f t="shared" si="145"/>
        <v>18000</v>
      </c>
      <c r="O2155" s="45" t="s">
        <v>125</v>
      </c>
      <c r="P2155" s="45" t="s">
        <v>128</v>
      </c>
    </row>
    <row r="2156" spans="1:18">
      <c r="A2156" s="17">
        <v>84</v>
      </c>
      <c r="C2156" s="17"/>
      <c r="F2156" s="17"/>
      <c r="G2156" s="17" t="e">
        <f>+VLOOKUP(B2156,EstructuraCostos!$B$5:$C$146,2)</f>
        <v>#N/A</v>
      </c>
      <c r="H2156" s="58">
        <v>43688</v>
      </c>
      <c r="I2156" s="17">
        <f>+WEEKNUM(H2156,2)</f>
        <v>32</v>
      </c>
      <c r="J2156" s="45" t="s">
        <v>287</v>
      </c>
      <c r="K2156" s="143"/>
      <c r="L2156" s="52">
        <v>800</v>
      </c>
      <c r="M2156" s="186">
        <v>300</v>
      </c>
      <c r="N2156" s="48">
        <f t="shared" si="145"/>
        <v>240000</v>
      </c>
      <c r="O2156" s="45" t="s">
        <v>1233</v>
      </c>
      <c r="P2156" s="45" t="s">
        <v>1474</v>
      </c>
    </row>
    <row r="2157" spans="1:18">
      <c r="A2157" s="17">
        <v>85</v>
      </c>
      <c r="C2157" s="17"/>
      <c r="F2157" s="17"/>
      <c r="G2157" s="17" t="e">
        <f>+VLOOKUP(B2157,EstructuraCostos!$B$5:$C$146,2)</f>
        <v>#N/A</v>
      </c>
      <c r="H2157" s="58">
        <v>43688</v>
      </c>
      <c r="I2157" s="17">
        <f>+WEEKNUM(H2157,2)</f>
        <v>32</v>
      </c>
      <c r="J2157" s="45" t="s">
        <v>287</v>
      </c>
      <c r="K2157" s="143"/>
      <c r="L2157" s="52">
        <v>300</v>
      </c>
      <c r="M2157" s="186">
        <v>900</v>
      </c>
      <c r="N2157" s="48">
        <f t="shared" si="145"/>
        <v>270000</v>
      </c>
      <c r="O2157" s="45" t="s">
        <v>1234</v>
      </c>
      <c r="P2157" s="45" t="s">
        <v>1474</v>
      </c>
    </row>
    <row r="2158" spans="1:18">
      <c r="A2158" s="17">
        <v>86</v>
      </c>
      <c r="C2158" s="17"/>
      <c r="F2158" s="17"/>
      <c r="G2158" s="17" t="e">
        <f>+VLOOKUP(B2158,EstructuraCostos!$B$5:$C$146,2)</f>
        <v>#N/A</v>
      </c>
      <c r="H2158" s="58">
        <v>43688</v>
      </c>
      <c r="I2158" s="17">
        <f>+WEEKNUM(H2158,2)</f>
        <v>32</v>
      </c>
      <c r="J2158" s="45" t="s">
        <v>287</v>
      </c>
      <c r="K2158" s="143"/>
      <c r="L2158" s="52">
        <v>300</v>
      </c>
      <c r="M2158" s="186">
        <v>1200</v>
      </c>
      <c r="N2158" s="48">
        <f t="shared" si="145"/>
        <v>360000</v>
      </c>
      <c r="O2158" s="45" t="s">
        <v>1835</v>
      </c>
      <c r="P2158" s="45" t="s">
        <v>1474</v>
      </c>
    </row>
    <row r="2159" spans="1:18">
      <c r="A2159" s="17">
        <v>87</v>
      </c>
      <c r="C2159" s="17"/>
      <c r="F2159" s="17"/>
      <c r="G2159" s="17" t="e">
        <f>+VLOOKUP(B2159,EstructuraCostos!$B$5:$C$146,2)</f>
        <v>#N/A</v>
      </c>
      <c r="H2159" s="58">
        <v>43688</v>
      </c>
      <c r="I2159" s="17">
        <f>+WEEKNUM(H2159,2)</f>
        <v>32</v>
      </c>
      <c r="J2159" s="45" t="s">
        <v>287</v>
      </c>
      <c r="K2159" s="143"/>
      <c r="L2159" s="52">
        <v>300</v>
      </c>
      <c r="M2159" s="186">
        <v>900</v>
      </c>
      <c r="N2159" s="48">
        <f t="shared" si="145"/>
        <v>270000</v>
      </c>
      <c r="O2159" s="45" t="s">
        <v>1234</v>
      </c>
      <c r="P2159" s="45" t="s">
        <v>1474</v>
      </c>
    </row>
    <row r="2160" spans="1:18">
      <c r="A2160" s="17">
        <v>1</v>
      </c>
      <c r="B2160" s="135">
        <v>10101</v>
      </c>
      <c r="C2160" s="17">
        <f t="shared" si="143"/>
        <v>1</v>
      </c>
      <c r="D2160" s="14" t="str">
        <f>+VLOOKUP(C2160,EstructuraCostos!$A$5:$B$146,2)</f>
        <v>Levante_y_Ceba</v>
      </c>
      <c r="E2160" s="21">
        <f t="shared" si="142"/>
        <v>10100</v>
      </c>
      <c r="F2160" s="17" t="str">
        <f>+IF(C2160&gt;2,VLOOKUP(C2160,EstructuraCostos!$A$65:$B$170,2),VLOOKUP(E2160,EstructuraCostos!$A$5:$B$60,2))</f>
        <v>Manejo_de_Suelos_y_ Praderas1</v>
      </c>
      <c r="G2160" s="17" t="str">
        <f>+VLOOKUP(B2160,EstructuraCostos!$B$5:$C$146,2)</f>
        <v>Fumigacion Matamalezas</v>
      </c>
      <c r="H2160" s="58">
        <v>43689</v>
      </c>
      <c r="I2160" s="17">
        <f t="shared" si="144"/>
        <v>33</v>
      </c>
      <c r="J2160" s="84" t="s">
        <v>241</v>
      </c>
      <c r="K2160" s="143">
        <v>4736932</v>
      </c>
      <c r="L2160" s="52">
        <v>1</v>
      </c>
      <c r="M2160" s="46">
        <v>34000</v>
      </c>
      <c r="N2160" s="48">
        <f t="shared" si="145"/>
        <v>34000</v>
      </c>
      <c r="O2160" s="45" t="s">
        <v>1684</v>
      </c>
      <c r="P2160" s="45" t="s">
        <v>1772</v>
      </c>
      <c r="Q2160" s="1" t="s">
        <v>1590</v>
      </c>
      <c r="R2160" s="137" t="s">
        <v>1742</v>
      </c>
    </row>
    <row r="2161" spans="1:18">
      <c r="A2161" s="17">
        <v>2</v>
      </c>
      <c r="B2161" s="135">
        <v>10104</v>
      </c>
      <c r="C2161" s="17">
        <f t="shared" si="143"/>
        <v>1</v>
      </c>
      <c r="D2161" s="14" t="str">
        <f>+VLOOKUP(C2161,EstructuraCostos!$A$5:$B$146,2)</f>
        <v>Levante_y_Ceba</v>
      </c>
      <c r="E2161" s="21">
        <f t="shared" si="142"/>
        <v>10100</v>
      </c>
      <c r="F2161" s="17" t="str">
        <f>+IF(C2161&gt;2,VLOOKUP(C2161,EstructuraCostos!$A$65:$B$170,2),VLOOKUP(E2161,EstructuraCostos!$A$5:$B$60,2))</f>
        <v>Manejo_de_Suelos_y_ Praderas1</v>
      </c>
      <c r="G2161" s="17" t="str">
        <f>+VLOOKUP(B2161,EstructuraCostos!$B$5:$C$146,2)</f>
        <v>Fumigacion Herbicida</v>
      </c>
      <c r="H2161" s="58">
        <v>43689</v>
      </c>
      <c r="I2161" s="17">
        <f t="shared" si="144"/>
        <v>33</v>
      </c>
      <c r="J2161" s="84" t="s">
        <v>242</v>
      </c>
      <c r="K2161" s="83">
        <v>4335739</v>
      </c>
      <c r="L2161" s="52">
        <v>1</v>
      </c>
      <c r="M2161" s="46">
        <v>34000</v>
      </c>
      <c r="N2161" s="48">
        <f t="shared" si="145"/>
        <v>34000</v>
      </c>
      <c r="O2161" s="45" t="s">
        <v>1684</v>
      </c>
      <c r="P2161" s="45" t="s">
        <v>362</v>
      </c>
      <c r="Q2161" s="1" t="s">
        <v>132</v>
      </c>
      <c r="R2161" s="137" t="s">
        <v>1530</v>
      </c>
    </row>
    <row r="2162" spans="1:18">
      <c r="A2162" s="17">
        <v>3</v>
      </c>
      <c r="B2162" s="135">
        <v>10501</v>
      </c>
      <c r="C2162" s="17">
        <v>5</v>
      </c>
      <c r="D2162" s="14" t="str">
        <f>+VLOOKUP(C2162,EstructuraCostos!$A$5:$B$146,2)</f>
        <v>Generales</v>
      </c>
      <c r="E2162" s="21">
        <f t="shared" si="142"/>
        <v>10501</v>
      </c>
      <c r="F2162" s="17" t="str">
        <f>+IF(C2162&gt;2,VLOOKUP(C2162,EstructuraCostos!$A$65:$B$170,2),VLOOKUP(E2162,EstructuraCostos!$A$5:$B$60,2))</f>
        <v>Generales</v>
      </c>
      <c r="G2162" s="17" t="str">
        <f>+VLOOKUP(B2162,EstructuraCostos!$B$5:$C$146,2)</f>
        <v>Manejo de Ganados</v>
      </c>
      <c r="H2162" s="58">
        <v>43689</v>
      </c>
      <c r="I2162" s="17">
        <f t="shared" si="144"/>
        <v>33</v>
      </c>
      <c r="J2162" s="45" t="s">
        <v>245</v>
      </c>
      <c r="K2162" s="51">
        <v>1023702269</v>
      </c>
      <c r="L2162" s="52">
        <v>1</v>
      </c>
      <c r="M2162" s="46">
        <v>38000</v>
      </c>
      <c r="N2162" s="48">
        <f t="shared" si="145"/>
        <v>38000</v>
      </c>
      <c r="O2162" s="45" t="s">
        <v>126</v>
      </c>
      <c r="P2162" s="45" t="s">
        <v>128</v>
      </c>
    </row>
    <row r="2163" spans="1:18">
      <c r="A2163" s="17">
        <v>4</v>
      </c>
      <c r="B2163" s="135">
        <v>10501</v>
      </c>
      <c r="C2163" s="17">
        <f t="shared" si="143"/>
        <v>1</v>
      </c>
      <c r="D2163" s="14" t="str">
        <f>+VLOOKUP(C2163,EstructuraCostos!$A$5:$B$146,2)</f>
        <v>Levante_y_Ceba</v>
      </c>
      <c r="E2163" s="21">
        <f t="shared" si="142"/>
        <v>10500</v>
      </c>
      <c r="F2163" s="17" t="str">
        <f>+IF(C2163&gt;2,VLOOKUP(C2163,EstructuraCostos!$A$65:$B$170,2),VLOOKUP(E2163,EstructuraCostos!$A$5:$B$60,2))</f>
        <v>Movimiento_de_Ganado1</v>
      </c>
      <c r="G2163" s="17" t="str">
        <f>+VLOOKUP(B2163,EstructuraCostos!$B$5:$C$146,2)</f>
        <v>Manejo de Ganados</v>
      </c>
      <c r="H2163" s="58">
        <v>43689</v>
      </c>
      <c r="I2163" s="17">
        <f t="shared" si="144"/>
        <v>33</v>
      </c>
      <c r="J2163" s="45" t="s">
        <v>417</v>
      </c>
      <c r="K2163" s="143">
        <v>1097720182</v>
      </c>
      <c r="L2163" s="52">
        <v>1</v>
      </c>
      <c r="M2163" s="46">
        <v>38000</v>
      </c>
      <c r="N2163" s="48">
        <f t="shared" si="145"/>
        <v>38000</v>
      </c>
      <c r="O2163" s="45" t="s">
        <v>125</v>
      </c>
      <c r="P2163" s="45" t="s">
        <v>128</v>
      </c>
    </row>
    <row r="2164" spans="1:18">
      <c r="A2164" s="17">
        <v>5</v>
      </c>
      <c r="B2164" s="135">
        <v>50103</v>
      </c>
      <c r="C2164" s="17">
        <f t="shared" si="143"/>
        <v>5</v>
      </c>
      <c r="D2164" s="14" t="str">
        <f>+VLOOKUP(C2164,EstructuraCostos!$A$5:$B$146,2)</f>
        <v>Generales</v>
      </c>
      <c r="E2164" s="21">
        <f t="shared" si="142"/>
        <v>50103</v>
      </c>
      <c r="F2164" s="17" t="str">
        <f>+IF(C2164&gt;2,VLOOKUP(C2164,EstructuraCostos!$A$65:$B$170,2),VLOOKUP(E2164,EstructuraCostos!$A$5:$B$60,2))</f>
        <v>Generales</v>
      </c>
      <c r="G2164" s="17" t="str">
        <f>+VLOOKUP(B2164,EstructuraCostos!$B$5:$C$146,2)</f>
        <v xml:space="preserve">Mantenimiento Cercos </v>
      </c>
      <c r="H2164" s="58">
        <v>43689</v>
      </c>
      <c r="I2164" s="17">
        <f t="shared" si="144"/>
        <v>33</v>
      </c>
      <c r="J2164" s="45" t="s">
        <v>791</v>
      </c>
      <c r="K2164" s="143">
        <v>78730185</v>
      </c>
      <c r="L2164" s="52">
        <v>1</v>
      </c>
      <c r="M2164" s="46">
        <v>34000</v>
      </c>
      <c r="N2164" s="48">
        <f t="shared" si="145"/>
        <v>34000</v>
      </c>
      <c r="O2164" s="45" t="s">
        <v>138</v>
      </c>
      <c r="P2164" s="45" t="s">
        <v>1803</v>
      </c>
    </row>
    <row r="2165" spans="1:18">
      <c r="A2165" s="17">
        <v>6</v>
      </c>
      <c r="B2165" s="135">
        <v>10502</v>
      </c>
      <c r="C2165" s="17">
        <f t="shared" si="143"/>
        <v>1</v>
      </c>
      <c r="D2165" s="14" t="str">
        <f>+VLOOKUP(C2165,EstructuraCostos!$A$5:$B$146,2)</f>
        <v>Levante_y_Ceba</v>
      </c>
      <c r="E2165" s="21">
        <f t="shared" si="142"/>
        <v>10500</v>
      </c>
      <c r="F2165" s="17" t="str">
        <f>+IF(C2165&gt;2,VLOOKUP(C2165,EstructuraCostos!$A$65:$B$170,2),VLOOKUP(E2165,EstructuraCostos!$A$5:$B$60,2))</f>
        <v>Movimiento_de_Ganado1</v>
      </c>
      <c r="G2165" s="17" t="str">
        <f>+VLOOKUP(B2165,EstructuraCostos!$B$5:$C$146,2)</f>
        <v>Repartida pollinaza</v>
      </c>
      <c r="H2165" s="58">
        <v>43689</v>
      </c>
      <c r="I2165" s="17">
        <f t="shared" si="144"/>
        <v>33</v>
      </c>
      <c r="J2165" s="1" t="s">
        <v>1469</v>
      </c>
      <c r="K2165" s="85">
        <v>1054990950</v>
      </c>
      <c r="L2165" s="52">
        <v>1</v>
      </c>
      <c r="M2165" s="186">
        <v>36000</v>
      </c>
      <c r="N2165" s="48">
        <f t="shared" si="145"/>
        <v>36000</v>
      </c>
      <c r="O2165" s="45" t="s">
        <v>688</v>
      </c>
      <c r="P2165" s="45" t="s">
        <v>137</v>
      </c>
    </row>
    <row r="2166" spans="1:18">
      <c r="A2166" s="17">
        <v>7</v>
      </c>
      <c r="B2166" s="135">
        <v>90101</v>
      </c>
      <c r="C2166" s="17">
        <f t="shared" si="143"/>
        <v>9</v>
      </c>
      <c r="D2166" s="14" t="str">
        <f>+VLOOKUP(C2166,EstructuraCostos!$A$5:$B$146,2)</f>
        <v>Hacienda</v>
      </c>
      <c r="E2166" s="21">
        <f t="shared" si="142"/>
        <v>90101</v>
      </c>
      <c r="F2166" s="17" t="str">
        <f>+IF(C2166&gt;2,VLOOKUP(C2166,EstructuraCostos!$A$65:$B$170,2),VLOOKUP(E2166,EstructuraCostos!$A$5:$B$60,2))</f>
        <v>Hacienda</v>
      </c>
      <c r="G2166" s="17" t="str">
        <f>+VLOOKUP(B2166,EstructuraCostos!$B$5:$C$146,2)</f>
        <v>Salarios</v>
      </c>
      <c r="H2166" s="58">
        <v>43689</v>
      </c>
      <c r="I2166" s="17">
        <f t="shared" si="144"/>
        <v>33</v>
      </c>
      <c r="J2166" s="45" t="s">
        <v>1584</v>
      </c>
      <c r="K2166" s="51">
        <v>24989065</v>
      </c>
      <c r="L2166" s="52">
        <v>1</v>
      </c>
      <c r="M2166" s="186">
        <v>34000</v>
      </c>
      <c r="N2166" s="48">
        <f t="shared" si="145"/>
        <v>34000</v>
      </c>
      <c r="O2166" s="45" t="s">
        <v>153</v>
      </c>
      <c r="P2166" s="45" t="s">
        <v>147</v>
      </c>
    </row>
    <row r="2167" spans="1:18">
      <c r="A2167" s="17">
        <v>8</v>
      </c>
      <c r="B2167" s="135">
        <v>50105</v>
      </c>
      <c r="C2167" s="17">
        <f t="shared" si="143"/>
        <v>5</v>
      </c>
      <c r="D2167" s="14" t="str">
        <f>+VLOOKUP(C2167,EstructuraCostos!$A$5:$B$146,2)</f>
        <v>Generales</v>
      </c>
      <c r="E2167" s="21">
        <f t="shared" si="142"/>
        <v>50105</v>
      </c>
      <c r="F2167" s="17" t="str">
        <f>+IF(C2167&gt;2,VLOOKUP(C2167,EstructuraCostos!$A$65:$B$170,2),VLOOKUP(E2167,EstructuraCostos!$A$5:$B$60,2))</f>
        <v>Generales</v>
      </c>
      <c r="G2167" s="17" t="str">
        <f>+VLOOKUP(B2167,EstructuraCostos!$B$5:$C$146,2)</f>
        <v>Mantenimiento Corrales y Puentes</v>
      </c>
      <c r="H2167" s="58">
        <v>43689</v>
      </c>
      <c r="I2167" s="17">
        <f t="shared" si="144"/>
        <v>33</v>
      </c>
      <c r="J2167" s="1" t="s">
        <v>1663</v>
      </c>
      <c r="K2167" s="51">
        <v>79132685</v>
      </c>
      <c r="L2167" s="52">
        <v>1</v>
      </c>
      <c r="M2167" s="186">
        <v>38000</v>
      </c>
      <c r="N2167" s="48">
        <f t="shared" si="145"/>
        <v>38000</v>
      </c>
      <c r="O2167" s="45" t="s">
        <v>1798</v>
      </c>
      <c r="P2167" s="45" t="s">
        <v>1799</v>
      </c>
    </row>
    <row r="2168" spans="1:18">
      <c r="A2168" s="17">
        <v>9</v>
      </c>
      <c r="B2168" s="135">
        <v>10104</v>
      </c>
      <c r="C2168" s="17">
        <f t="shared" si="143"/>
        <v>1</v>
      </c>
      <c r="D2168" s="14" t="str">
        <f>+VLOOKUP(C2168,EstructuraCostos!$A$5:$B$146,2)</f>
        <v>Levante_y_Ceba</v>
      </c>
      <c r="E2168" s="21">
        <f t="shared" si="142"/>
        <v>10100</v>
      </c>
      <c r="F2168" s="17" t="str">
        <f>+IF(C2168&gt;2,VLOOKUP(C2168,EstructuraCostos!$A$65:$B$170,2),VLOOKUP(E2168,EstructuraCostos!$A$5:$B$60,2))</f>
        <v>Manejo_de_Suelos_y_ Praderas1</v>
      </c>
      <c r="G2168" s="17" t="str">
        <f>+VLOOKUP(B2168,EstructuraCostos!$B$5:$C$146,2)</f>
        <v>Fumigacion Herbicida</v>
      </c>
      <c r="H2168" s="58">
        <v>43689</v>
      </c>
      <c r="I2168" s="17">
        <f t="shared" si="144"/>
        <v>33</v>
      </c>
      <c r="J2168" s="45" t="s">
        <v>1688</v>
      </c>
      <c r="K2168" s="51">
        <v>6281862</v>
      </c>
      <c r="L2168" s="52">
        <v>1</v>
      </c>
      <c r="M2168" s="186">
        <v>34000</v>
      </c>
      <c r="N2168" s="48">
        <f t="shared" si="145"/>
        <v>34000</v>
      </c>
      <c r="O2168" s="45" t="s">
        <v>1684</v>
      </c>
      <c r="P2168" s="45" t="s">
        <v>362</v>
      </c>
      <c r="Q2168" s="1" t="s">
        <v>132</v>
      </c>
      <c r="R2168" s="137" t="s">
        <v>1530</v>
      </c>
    </row>
    <row r="2169" spans="1:18">
      <c r="A2169" s="17">
        <v>10</v>
      </c>
      <c r="B2169" s="135">
        <v>10104</v>
      </c>
      <c r="C2169" s="17">
        <f t="shared" si="143"/>
        <v>1</v>
      </c>
      <c r="D2169" s="14" t="str">
        <f>+VLOOKUP(C2169,EstructuraCostos!$A$5:$B$146,2)</f>
        <v>Levante_y_Ceba</v>
      </c>
      <c r="E2169" s="21">
        <f t="shared" si="142"/>
        <v>10100</v>
      </c>
      <c r="F2169" s="17" t="str">
        <f>+IF(C2169&gt;2,VLOOKUP(C2169,EstructuraCostos!$A$65:$B$170,2),VLOOKUP(E2169,EstructuraCostos!$A$5:$B$60,2))</f>
        <v>Manejo_de_Suelos_y_ Praderas1</v>
      </c>
      <c r="G2169" s="17" t="str">
        <f>+VLOOKUP(B2169,EstructuraCostos!$B$5:$C$146,2)</f>
        <v>Fumigacion Herbicida</v>
      </c>
      <c r="H2169" s="58">
        <v>43689</v>
      </c>
      <c r="I2169" s="17">
        <f t="shared" si="144"/>
        <v>33</v>
      </c>
      <c r="J2169" s="1" t="s">
        <v>1685</v>
      </c>
      <c r="K2169" s="85">
        <v>78036942</v>
      </c>
      <c r="L2169" s="52">
        <v>1</v>
      </c>
      <c r="M2169" s="186">
        <v>34000</v>
      </c>
      <c r="N2169" s="48">
        <f t="shared" si="145"/>
        <v>34000</v>
      </c>
      <c r="O2169" s="45" t="s">
        <v>138</v>
      </c>
      <c r="P2169" s="45" t="s">
        <v>1130</v>
      </c>
      <c r="Q2169" s="1" t="s">
        <v>142</v>
      </c>
    </row>
    <row r="2170" spans="1:18">
      <c r="A2170" s="17">
        <v>11</v>
      </c>
      <c r="C2170" s="17">
        <f t="shared" si="143"/>
        <v>0</v>
      </c>
      <c r="D2170" s="14" t="e">
        <f>+VLOOKUP(C2170,EstructuraCostos!$A$5:$B$146,2)</f>
        <v>#N/A</v>
      </c>
      <c r="E2170" s="21">
        <f t="shared" si="142"/>
        <v>0</v>
      </c>
      <c r="F2170" s="17" t="e">
        <f>+IF(C2170&gt;2,VLOOKUP(C2170,EstructuraCostos!$A$65:$B$170,2),VLOOKUP(E2170,EstructuraCostos!$A$5:$B$60,2))</f>
        <v>#N/A</v>
      </c>
      <c r="G2170" s="17" t="e">
        <f>+VLOOKUP(B2170,EstructuraCostos!$B$5:$C$146,2)</f>
        <v>#N/A</v>
      </c>
      <c r="H2170" s="58">
        <v>43689</v>
      </c>
      <c r="I2170" s="17">
        <f t="shared" si="144"/>
        <v>33</v>
      </c>
      <c r="J2170" s="13" t="s">
        <v>260</v>
      </c>
      <c r="K2170" s="83"/>
      <c r="L2170" s="52">
        <v>220</v>
      </c>
      <c r="M2170" s="186" t="s">
        <v>261</v>
      </c>
      <c r="N2170" s="48"/>
      <c r="O2170" s="45" t="s">
        <v>1684</v>
      </c>
      <c r="P2170" s="45" t="s">
        <v>362</v>
      </c>
      <c r="Q2170" s="1" t="s">
        <v>1590</v>
      </c>
      <c r="R2170" s="137" t="s">
        <v>1742</v>
      </c>
    </row>
    <row r="2171" spans="1:18">
      <c r="A2171" s="17">
        <v>12</v>
      </c>
      <c r="C2171" s="17">
        <f t="shared" si="143"/>
        <v>0</v>
      </c>
      <c r="D2171" s="14" t="e">
        <f>+VLOOKUP(C2171,EstructuraCostos!$A$5:$B$146,2)</f>
        <v>#N/A</v>
      </c>
      <c r="E2171" s="21">
        <f t="shared" si="142"/>
        <v>0</v>
      </c>
      <c r="F2171" s="17" t="e">
        <f>+IF(C2171&gt;2,VLOOKUP(C2171,EstructuraCostos!$A$65:$B$170,2),VLOOKUP(E2171,EstructuraCostos!$A$5:$B$60,2))</f>
        <v>#N/A</v>
      </c>
      <c r="G2171" s="17" t="e">
        <f>+VLOOKUP(B2171,EstructuraCostos!$B$5:$C$146,2)</f>
        <v>#N/A</v>
      </c>
      <c r="H2171" s="58">
        <v>43689</v>
      </c>
      <c r="I2171" s="17">
        <f t="shared" si="144"/>
        <v>33</v>
      </c>
      <c r="J2171" s="1" t="s">
        <v>260</v>
      </c>
      <c r="K2171" s="83"/>
      <c r="L2171" s="280">
        <v>1500</v>
      </c>
      <c r="M2171" s="186" t="s">
        <v>261</v>
      </c>
      <c r="N2171" s="48"/>
      <c r="O2171" s="45" t="s">
        <v>1684</v>
      </c>
      <c r="P2171" s="45" t="s">
        <v>443</v>
      </c>
      <c r="Q2171" s="1" t="s">
        <v>132</v>
      </c>
      <c r="R2171" s="137" t="s">
        <v>1530</v>
      </c>
    </row>
    <row r="2172" spans="1:18">
      <c r="A2172" s="17">
        <v>13</v>
      </c>
      <c r="B2172" s="135">
        <v>10101</v>
      </c>
      <c r="C2172" s="17">
        <f t="shared" si="143"/>
        <v>1</v>
      </c>
      <c r="D2172" s="14" t="str">
        <f>+VLOOKUP(C2172,EstructuraCostos!$A$5:$B$146,2)</f>
        <v>Levante_y_Ceba</v>
      </c>
      <c r="E2172" s="21">
        <f t="shared" si="142"/>
        <v>10100</v>
      </c>
      <c r="F2172" s="17" t="str">
        <f>+IF(C2172&gt;2,VLOOKUP(C2172,EstructuraCostos!$A$65:$B$170,2),VLOOKUP(E2172,EstructuraCostos!$A$5:$B$60,2))</f>
        <v>Manejo_de_Suelos_y_ Praderas1</v>
      </c>
      <c r="G2172" s="17" t="str">
        <f>+VLOOKUP(B2172,EstructuraCostos!$B$5:$C$146,2)</f>
        <v>Fumigacion Matamalezas</v>
      </c>
      <c r="H2172" s="58">
        <v>43690</v>
      </c>
      <c r="I2172" s="17">
        <f t="shared" si="144"/>
        <v>33</v>
      </c>
      <c r="J2172" s="84" t="s">
        <v>241</v>
      </c>
      <c r="K2172" s="143">
        <v>4736932</v>
      </c>
      <c r="L2172" s="52">
        <v>1</v>
      </c>
      <c r="M2172" s="46">
        <v>34000</v>
      </c>
      <c r="N2172" s="48">
        <f t="shared" si="145"/>
        <v>34000</v>
      </c>
      <c r="O2172" s="45" t="s">
        <v>1684</v>
      </c>
      <c r="P2172" s="45" t="s">
        <v>1772</v>
      </c>
      <c r="Q2172" s="1" t="s">
        <v>1590</v>
      </c>
      <c r="R2172" s="137" t="s">
        <v>1742</v>
      </c>
    </row>
    <row r="2173" spans="1:18">
      <c r="A2173" s="17">
        <v>14</v>
      </c>
      <c r="B2173" s="135">
        <v>50104</v>
      </c>
      <c r="C2173" s="17">
        <f t="shared" si="143"/>
        <v>5</v>
      </c>
      <c r="D2173" s="14" t="str">
        <f>+VLOOKUP(C2173,EstructuraCostos!$A$5:$B$146,2)</f>
        <v>Generales</v>
      </c>
      <c r="E2173" s="21">
        <f t="shared" si="142"/>
        <v>50104</v>
      </c>
      <c r="F2173" s="17" t="str">
        <f>+IF(C2173&gt;2,VLOOKUP(C2173,EstructuraCostos!$A$65:$B$170,2),VLOOKUP(E2173,EstructuraCostos!$A$5:$B$60,2))</f>
        <v>Generales</v>
      </c>
      <c r="G2173" s="17" t="str">
        <f>+VLOOKUP(B2173,EstructuraCostos!$B$5:$C$146,2)</f>
        <v>Mantenimiento Acueducto y Aguas</v>
      </c>
      <c r="H2173" s="58">
        <v>43690</v>
      </c>
      <c r="I2173" s="17">
        <f t="shared" si="144"/>
        <v>33</v>
      </c>
      <c r="J2173" s="84" t="s">
        <v>242</v>
      </c>
      <c r="K2173" s="83">
        <v>4335739</v>
      </c>
      <c r="L2173" s="52">
        <v>1</v>
      </c>
      <c r="M2173" s="46">
        <v>34000</v>
      </c>
      <c r="N2173" s="48">
        <f t="shared" si="145"/>
        <v>34000</v>
      </c>
      <c r="O2173" s="45" t="s">
        <v>1828</v>
      </c>
      <c r="P2173" s="45" t="s">
        <v>1829</v>
      </c>
      <c r="Q2173" s="1" t="s">
        <v>1830</v>
      </c>
      <c r="R2173" s="137" t="s">
        <v>1831</v>
      </c>
    </row>
    <row r="2174" spans="1:18">
      <c r="A2174" s="17">
        <v>15</v>
      </c>
      <c r="B2174" s="135">
        <v>10501</v>
      </c>
      <c r="C2174" s="17">
        <f t="shared" si="143"/>
        <v>1</v>
      </c>
      <c r="D2174" s="14" t="str">
        <f>+VLOOKUP(C2174,EstructuraCostos!$A$5:$B$146,2)</f>
        <v>Levante_y_Ceba</v>
      </c>
      <c r="E2174" s="21">
        <f t="shared" si="142"/>
        <v>10500</v>
      </c>
      <c r="F2174" s="17" t="str">
        <f>+IF(C2174&gt;2,VLOOKUP(C2174,EstructuraCostos!$A$65:$B$170,2),VLOOKUP(E2174,EstructuraCostos!$A$5:$B$60,2))</f>
        <v>Movimiento_de_Ganado1</v>
      </c>
      <c r="G2174" s="17" t="str">
        <f>+VLOOKUP(B2174,EstructuraCostos!$B$5:$C$146,2)</f>
        <v>Manejo de Ganados</v>
      </c>
      <c r="H2174" s="58">
        <v>43690</v>
      </c>
      <c r="I2174" s="17">
        <f t="shared" si="144"/>
        <v>33</v>
      </c>
      <c r="J2174" s="45" t="s">
        <v>245</v>
      </c>
      <c r="K2174" s="51">
        <v>1023702269</v>
      </c>
      <c r="L2174" s="52">
        <v>1</v>
      </c>
      <c r="M2174" s="46">
        <v>38000</v>
      </c>
      <c r="N2174" s="48">
        <f t="shared" si="145"/>
        <v>38000</v>
      </c>
      <c r="O2174" s="45" t="s">
        <v>139</v>
      </c>
      <c r="P2174" s="45" t="s">
        <v>128</v>
      </c>
    </row>
    <row r="2175" spans="1:18">
      <c r="A2175" s="17">
        <v>16</v>
      </c>
      <c r="B2175" s="135">
        <v>10501</v>
      </c>
      <c r="C2175" s="17">
        <f t="shared" si="143"/>
        <v>1</v>
      </c>
      <c r="D2175" s="14" t="str">
        <f>+VLOOKUP(C2175,EstructuraCostos!$A$5:$B$146,2)</f>
        <v>Levante_y_Ceba</v>
      </c>
      <c r="E2175" s="21">
        <f t="shared" si="142"/>
        <v>10500</v>
      </c>
      <c r="F2175" s="17" t="str">
        <f>+IF(C2175&gt;2,VLOOKUP(C2175,EstructuraCostos!$A$65:$B$170,2),VLOOKUP(E2175,EstructuraCostos!$A$5:$B$60,2))</f>
        <v>Movimiento_de_Ganado1</v>
      </c>
      <c r="G2175" s="17" t="str">
        <f>+VLOOKUP(B2175,EstructuraCostos!$B$5:$C$146,2)</f>
        <v>Manejo de Ganados</v>
      </c>
      <c r="H2175" s="58">
        <v>43690</v>
      </c>
      <c r="I2175" s="17">
        <f t="shared" si="144"/>
        <v>33</v>
      </c>
      <c r="J2175" s="45" t="s">
        <v>417</v>
      </c>
      <c r="K2175" s="143">
        <v>1097720182</v>
      </c>
      <c r="L2175" s="52">
        <v>1</v>
      </c>
      <c r="M2175" s="46">
        <v>38000</v>
      </c>
      <c r="N2175" s="48">
        <f t="shared" si="145"/>
        <v>38000</v>
      </c>
      <c r="O2175" s="45" t="s">
        <v>125</v>
      </c>
      <c r="P2175" s="45" t="s">
        <v>128</v>
      </c>
    </row>
    <row r="2176" spans="1:18">
      <c r="A2176" s="17">
        <v>17</v>
      </c>
      <c r="B2176" s="135">
        <v>50103</v>
      </c>
      <c r="C2176" s="17">
        <f t="shared" si="143"/>
        <v>5</v>
      </c>
      <c r="D2176" s="14" t="str">
        <f>+VLOOKUP(C2176,EstructuraCostos!$A$5:$B$146,2)</f>
        <v>Generales</v>
      </c>
      <c r="E2176" s="21">
        <f t="shared" si="142"/>
        <v>50103</v>
      </c>
      <c r="F2176" s="17" t="str">
        <f>+IF(C2176&gt;2,VLOOKUP(C2176,EstructuraCostos!$A$65:$B$170,2),VLOOKUP(E2176,EstructuraCostos!$A$5:$B$60,2))</f>
        <v>Generales</v>
      </c>
      <c r="G2176" s="17" t="str">
        <f>+VLOOKUP(B2176,EstructuraCostos!$B$5:$C$146,2)</f>
        <v xml:space="preserve">Mantenimiento Cercos </v>
      </c>
      <c r="H2176" s="58">
        <v>43690</v>
      </c>
      <c r="I2176" s="17">
        <f t="shared" si="144"/>
        <v>33</v>
      </c>
      <c r="J2176" s="45" t="s">
        <v>791</v>
      </c>
      <c r="K2176" s="143">
        <v>78730185</v>
      </c>
      <c r="L2176" s="52">
        <v>1</v>
      </c>
      <c r="M2176" s="46">
        <v>34000</v>
      </c>
      <c r="N2176" s="48">
        <f t="shared" si="145"/>
        <v>34000</v>
      </c>
      <c r="O2176" s="45" t="s">
        <v>138</v>
      </c>
    </row>
    <row r="2177" spans="1:18">
      <c r="A2177" s="17">
        <v>18</v>
      </c>
      <c r="B2177" s="135">
        <v>10501</v>
      </c>
      <c r="C2177" s="17">
        <f t="shared" si="143"/>
        <v>1</v>
      </c>
      <c r="D2177" s="14" t="str">
        <f>+VLOOKUP(C2177,EstructuraCostos!$A$5:$B$146,2)</f>
        <v>Levante_y_Ceba</v>
      </c>
      <c r="E2177" s="21">
        <f t="shared" si="142"/>
        <v>10500</v>
      </c>
      <c r="F2177" s="17" t="str">
        <f>+IF(C2177&gt;2,VLOOKUP(C2177,EstructuraCostos!$A$65:$B$170,2),VLOOKUP(E2177,EstructuraCostos!$A$5:$B$60,2))</f>
        <v>Movimiento_de_Ganado1</v>
      </c>
      <c r="G2177" s="17" t="str">
        <f>+VLOOKUP(B2177,EstructuraCostos!$B$5:$C$146,2)</f>
        <v>Manejo de Ganados</v>
      </c>
      <c r="H2177" s="58">
        <v>43690</v>
      </c>
      <c r="I2177" s="17">
        <f t="shared" si="144"/>
        <v>33</v>
      </c>
      <c r="J2177" s="1" t="s">
        <v>1469</v>
      </c>
      <c r="K2177" s="85">
        <v>1054990950</v>
      </c>
      <c r="L2177" s="52">
        <v>1</v>
      </c>
      <c r="M2177" s="186">
        <v>36000</v>
      </c>
      <c r="N2177" s="48">
        <f t="shared" si="145"/>
        <v>36000</v>
      </c>
      <c r="O2177" s="45" t="s">
        <v>139</v>
      </c>
      <c r="P2177" s="45" t="s">
        <v>137</v>
      </c>
    </row>
    <row r="2178" spans="1:18">
      <c r="A2178" s="17">
        <v>19</v>
      </c>
      <c r="B2178" s="135">
        <v>90101</v>
      </c>
      <c r="C2178" s="17">
        <f t="shared" si="143"/>
        <v>9</v>
      </c>
      <c r="D2178" s="14" t="str">
        <f>+VLOOKUP(C2178,EstructuraCostos!$A$5:$B$146,2)</f>
        <v>Hacienda</v>
      </c>
      <c r="E2178" s="21">
        <f t="shared" si="142"/>
        <v>90101</v>
      </c>
      <c r="F2178" s="17" t="str">
        <f>+IF(C2178&gt;2,VLOOKUP(C2178,EstructuraCostos!$A$65:$B$170,2),VLOOKUP(E2178,EstructuraCostos!$A$5:$B$60,2))</f>
        <v>Hacienda</v>
      </c>
      <c r="G2178" s="17" t="str">
        <f>+VLOOKUP(B2178,EstructuraCostos!$B$5:$C$146,2)</f>
        <v>Salarios</v>
      </c>
      <c r="H2178" s="58">
        <v>43690</v>
      </c>
      <c r="I2178" s="17">
        <f t="shared" si="144"/>
        <v>33</v>
      </c>
      <c r="J2178" s="45" t="s">
        <v>1584</v>
      </c>
      <c r="K2178" s="51">
        <v>24989065</v>
      </c>
      <c r="L2178" s="52">
        <v>1</v>
      </c>
      <c r="M2178" s="186">
        <v>34000</v>
      </c>
      <c r="N2178" s="48">
        <f t="shared" si="145"/>
        <v>34000</v>
      </c>
      <c r="O2178" s="45" t="s">
        <v>153</v>
      </c>
      <c r="P2178" s="45" t="s">
        <v>147</v>
      </c>
    </row>
    <row r="2179" spans="1:18">
      <c r="A2179" s="17">
        <v>20</v>
      </c>
      <c r="B2179" s="135">
        <v>50109</v>
      </c>
      <c r="C2179" s="17">
        <f t="shared" si="143"/>
        <v>5</v>
      </c>
      <c r="D2179" s="14" t="str">
        <f>+VLOOKUP(C2179,EstructuraCostos!$A$5:$B$146,2)</f>
        <v>Generales</v>
      </c>
      <c r="E2179" s="21">
        <f t="shared" si="142"/>
        <v>50109</v>
      </c>
      <c r="F2179" s="17" t="str">
        <f>+IF(C2179&gt;2,VLOOKUP(C2179,EstructuraCostos!$A$65:$B$170,2),VLOOKUP(E2179,EstructuraCostos!$A$5:$B$60,2))</f>
        <v>Generales</v>
      </c>
      <c r="G2179" s="17" t="str">
        <f>+VLOOKUP(B2179,EstructuraCostos!$B$5:$C$146,2)</f>
        <v>Mantenimiento Carreteras Externas</v>
      </c>
      <c r="H2179" s="58">
        <v>43690</v>
      </c>
      <c r="I2179" s="17">
        <f t="shared" si="144"/>
        <v>33</v>
      </c>
      <c r="J2179" s="1" t="s">
        <v>1663</v>
      </c>
      <c r="K2179" s="51">
        <v>79132685</v>
      </c>
      <c r="L2179" s="52">
        <v>1</v>
      </c>
      <c r="M2179" s="186">
        <v>38000</v>
      </c>
      <c r="N2179" s="48">
        <f t="shared" si="145"/>
        <v>38000</v>
      </c>
      <c r="O2179" s="45" t="s">
        <v>1691</v>
      </c>
      <c r="P2179" s="45" t="s">
        <v>1295</v>
      </c>
    </row>
    <row r="2180" spans="1:18">
      <c r="A2180" s="17">
        <v>21</v>
      </c>
      <c r="B2180" s="135">
        <v>50104</v>
      </c>
      <c r="C2180" s="17">
        <f t="shared" si="143"/>
        <v>5</v>
      </c>
      <c r="D2180" s="14" t="str">
        <f>+VLOOKUP(C2180,EstructuraCostos!$A$5:$B$146,2)</f>
        <v>Generales</v>
      </c>
      <c r="E2180" s="21">
        <f t="shared" si="142"/>
        <v>50104</v>
      </c>
      <c r="F2180" s="17" t="str">
        <f>+IF(C2180&gt;2,VLOOKUP(C2180,EstructuraCostos!$A$65:$B$170,2),VLOOKUP(E2180,EstructuraCostos!$A$5:$B$60,2))</f>
        <v>Generales</v>
      </c>
      <c r="G2180" s="17" t="str">
        <f>+VLOOKUP(B2180,EstructuraCostos!$B$5:$C$146,2)</f>
        <v>Mantenimiento Acueducto y Aguas</v>
      </c>
      <c r="H2180" s="58">
        <v>43690</v>
      </c>
      <c r="I2180" s="17">
        <f t="shared" si="144"/>
        <v>33</v>
      </c>
      <c r="J2180" s="45" t="s">
        <v>1688</v>
      </c>
      <c r="K2180" s="51">
        <v>6281862</v>
      </c>
      <c r="L2180" s="52">
        <v>1</v>
      </c>
      <c r="M2180" s="186">
        <v>34000</v>
      </c>
      <c r="N2180" s="48">
        <f t="shared" si="145"/>
        <v>34000</v>
      </c>
      <c r="O2180" s="45" t="s">
        <v>1828</v>
      </c>
      <c r="P2180" s="45" t="s">
        <v>1829</v>
      </c>
      <c r="Q2180" s="1" t="s">
        <v>1830</v>
      </c>
      <c r="R2180" s="137" t="s">
        <v>1831</v>
      </c>
    </row>
    <row r="2181" spans="1:18">
      <c r="A2181" s="17">
        <v>22</v>
      </c>
      <c r="B2181" s="135">
        <v>50103</v>
      </c>
      <c r="C2181" s="17">
        <f t="shared" si="143"/>
        <v>5</v>
      </c>
      <c r="D2181" s="14" t="str">
        <f>+VLOOKUP(C2181,EstructuraCostos!$A$5:$B$146,2)</f>
        <v>Generales</v>
      </c>
      <c r="E2181" s="21">
        <f t="shared" si="142"/>
        <v>50103</v>
      </c>
      <c r="F2181" s="17" t="str">
        <f>+IF(C2181&gt;2,VLOOKUP(C2181,EstructuraCostos!$A$65:$B$170,2),VLOOKUP(E2181,EstructuraCostos!$A$5:$B$60,2))</f>
        <v>Generales</v>
      </c>
      <c r="G2181" s="17" t="str">
        <f>+VLOOKUP(B2181,EstructuraCostos!$B$5:$C$146,2)</f>
        <v xml:space="preserve">Mantenimiento Cercos </v>
      </c>
      <c r="H2181" s="58">
        <v>43690</v>
      </c>
      <c r="I2181" s="17">
        <f t="shared" si="144"/>
        <v>33</v>
      </c>
      <c r="J2181" s="1" t="s">
        <v>1685</v>
      </c>
      <c r="K2181" s="85">
        <v>78036942</v>
      </c>
      <c r="L2181" s="52">
        <v>1</v>
      </c>
      <c r="M2181" s="186">
        <v>34000</v>
      </c>
      <c r="N2181" s="48">
        <f t="shared" si="145"/>
        <v>34000</v>
      </c>
      <c r="O2181" s="45" t="s">
        <v>138</v>
      </c>
      <c r="P2181" s="45" t="s">
        <v>451</v>
      </c>
    </row>
    <row r="2182" spans="1:18">
      <c r="A2182" s="17">
        <v>23</v>
      </c>
      <c r="C2182" s="17"/>
      <c r="F2182" s="17"/>
      <c r="G2182" s="17" t="e">
        <f>+VLOOKUP(B2182,EstructuraCostos!$B$5:$C$146,2)</f>
        <v>#N/A</v>
      </c>
      <c r="H2182" s="58">
        <v>43690</v>
      </c>
      <c r="I2182" s="17">
        <f t="shared" si="144"/>
        <v>33</v>
      </c>
      <c r="J2182" s="1" t="s">
        <v>1133</v>
      </c>
      <c r="K2182" s="85"/>
      <c r="L2182" s="52">
        <v>23</v>
      </c>
      <c r="M2182" s="186" t="s">
        <v>299</v>
      </c>
      <c r="N2182" s="48"/>
      <c r="O2182" s="45" t="s">
        <v>1827</v>
      </c>
      <c r="P2182" s="45" t="s">
        <v>302</v>
      </c>
      <c r="Q2182" s="1" t="s">
        <v>1741</v>
      </c>
    </row>
    <row r="2183" spans="1:18">
      <c r="A2183" s="17">
        <v>24</v>
      </c>
      <c r="C2183" s="17"/>
      <c r="F2183" s="17"/>
      <c r="G2183" s="17" t="e">
        <f>+VLOOKUP(B2183,EstructuraCostos!$B$5:$C$146,2)</f>
        <v>#N/A</v>
      </c>
      <c r="H2183" s="58">
        <v>43690</v>
      </c>
      <c r="I2183" s="17">
        <f t="shared" si="144"/>
        <v>33</v>
      </c>
      <c r="J2183" s="1" t="s">
        <v>1133</v>
      </c>
      <c r="K2183" s="85"/>
      <c r="L2183" s="52">
        <v>44</v>
      </c>
      <c r="M2183" s="186" t="s">
        <v>299</v>
      </c>
      <c r="N2183" s="48"/>
      <c r="O2183" s="45" t="s">
        <v>1826</v>
      </c>
      <c r="P2183" s="45" t="s">
        <v>302</v>
      </c>
      <c r="Q2183" s="1" t="s">
        <v>1741</v>
      </c>
    </row>
    <row r="2184" spans="1:18">
      <c r="A2184" s="17">
        <v>25</v>
      </c>
      <c r="C2184" s="17">
        <f t="shared" si="143"/>
        <v>0</v>
      </c>
      <c r="D2184" s="14" t="e">
        <f>+VLOOKUP(C2184,EstructuraCostos!$A$5:$B$146,2)</f>
        <v>#N/A</v>
      </c>
      <c r="E2184" s="21">
        <f t="shared" si="142"/>
        <v>0</v>
      </c>
      <c r="F2184" s="17" t="e">
        <f>+IF(C2184&gt;2,VLOOKUP(C2184,EstructuraCostos!$A$65:$B$170,2),VLOOKUP(E2184,EstructuraCostos!$A$5:$B$60,2))</f>
        <v>#N/A</v>
      </c>
      <c r="G2184" s="17" t="e">
        <f>+VLOOKUP(B2184,EstructuraCostos!$B$5:$C$146,2)</f>
        <v>#N/A</v>
      </c>
      <c r="H2184" s="58">
        <v>43690</v>
      </c>
      <c r="I2184" s="17">
        <f t="shared" si="144"/>
        <v>33</v>
      </c>
      <c r="J2184" s="13" t="s">
        <v>260</v>
      </c>
      <c r="K2184" s="83"/>
      <c r="M2184" s="186" t="s">
        <v>261</v>
      </c>
      <c r="N2184" s="48"/>
      <c r="O2184" s="45" t="s">
        <v>1684</v>
      </c>
      <c r="P2184" s="45" t="s">
        <v>1772</v>
      </c>
      <c r="Q2184" s="1" t="s">
        <v>1590</v>
      </c>
      <c r="R2184" s="137" t="s">
        <v>1742</v>
      </c>
    </row>
    <row r="2185" spans="1:18">
      <c r="A2185" s="17">
        <v>26</v>
      </c>
      <c r="B2185" s="135">
        <v>80108</v>
      </c>
      <c r="C2185" s="17">
        <f t="shared" si="143"/>
        <v>8</v>
      </c>
      <c r="D2185" s="14" t="str">
        <f>+VLOOKUP(C2185,EstructuraCostos!$A$5:$B$146,2)</f>
        <v>Inversion</v>
      </c>
      <c r="E2185" s="21">
        <f t="shared" si="142"/>
        <v>80108</v>
      </c>
      <c r="F2185" s="17" t="str">
        <f>+IF(C2185&gt;2,VLOOKUP(C2185,EstructuraCostos!$A$65:$B$170,2),VLOOKUP(E2185,EstructuraCostos!$A$5:$B$60,2))</f>
        <v>Inversion</v>
      </c>
      <c r="G2185" s="17" t="str">
        <f>+VLOOKUP(B2185,EstructuraCostos!$B$5:$C$146,2)</f>
        <v>Establecimiento de Nuevas Praderas</v>
      </c>
      <c r="H2185" s="58">
        <v>43691</v>
      </c>
      <c r="I2185" s="17">
        <f t="shared" si="144"/>
        <v>33</v>
      </c>
      <c r="J2185" s="84" t="s">
        <v>241</v>
      </c>
      <c r="K2185" s="143">
        <v>4736932</v>
      </c>
      <c r="L2185" s="52">
        <v>1</v>
      </c>
      <c r="M2185" s="46">
        <v>34000</v>
      </c>
      <c r="N2185" s="48">
        <f t="shared" si="145"/>
        <v>34000</v>
      </c>
      <c r="O2185" s="45" t="s">
        <v>1684</v>
      </c>
      <c r="P2185" s="45" t="s">
        <v>443</v>
      </c>
      <c r="Q2185" s="1" t="s">
        <v>1590</v>
      </c>
      <c r="R2185" s="137" t="s">
        <v>1742</v>
      </c>
    </row>
    <row r="2186" spans="1:18">
      <c r="A2186" s="17">
        <v>27</v>
      </c>
      <c r="B2186" s="135">
        <v>10104</v>
      </c>
      <c r="C2186" s="17">
        <f t="shared" si="143"/>
        <v>1</v>
      </c>
      <c r="D2186" s="14" t="str">
        <f>+VLOOKUP(C2186,EstructuraCostos!$A$5:$B$146,2)</f>
        <v>Levante_y_Ceba</v>
      </c>
      <c r="E2186" s="21">
        <f t="shared" si="142"/>
        <v>10100</v>
      </c>
      <c r="F2186" s="17" t="str">
        <f>+IF(C2186&gt;2,VLOOKUP(C2186,EstructuraCostos!$A$65:$B$170,2),VLOOKUP(E2186,EstructuraCostos!$A$5:$B$60,2))</f>
        <v>Manejo_de_Suelos_y_ Praderas1</v>
      </c>
      <c r="G2186" s="17" t="str">
        <f>+VLOOKUP(B2186,EstructuraCostos!$B$5:$C$146,2)</f>
        <v>Fumigacion Herbicida</v>
      </c>
      <c r="H2186" s="58">
        <v>43691</v>
      </c>
      <c r="I2186" s="17">
        <f t="shared" si="144"/>
        <v>33</v>
      </c>
      <c r="J2186" s="84" t="s">
        <v>242</v>
      </c>
      <c r="K2186" s="83">
        <v>4335739</v>
      </c>
      <c r="L2186" s="52">
        <v>1</v>
      </c>
      <c r="M2186" s="46">
        <v>34000</v>
      </c>
      <c r="N2186" s="48">
        <f t="shared" si="145"/>
        <v>34000</v>
      </c>
      <c r="O2186" s="45" t="s">
        <v>1684</v>
      </c>
      <c r="P2186" s="45" t="s">
        <v>1838</v>
      </c>
      <c r="Q2186" s="1" t="s">
        <v>132</v>
      </c>
      <c r="R2186" s="137" t="s">
        <v>1836</v>
      </c>
    </row>
    <row r="2187" spans="1:18">
      <c r="A2187" s="17">
        <v>28</v>
      </c>
      <c r="B2187" s="135">
        <v>10501</v>
      </c>
      <c r="C2187" s="17">
        <f t="shared" si="143"/>
        <v>1</v>
      </c>
      <c r="D2187" s="14" t="str">
        <f>+VLOOKUP(C2187,EstructuraCostos!$A$5:$B$146,2)</f>
        <v>Levante_y_Ceba</v>
      </c>
      <c r="E2187" s="21">
        <f t="shared" si="142"/>
        <v>10500</v>
      </c>
      <c r="F2187" s="17" t="str">
        <f>+IF(C2187&gt;2,VLOOKUP(C2187,EstructuraCostos!$A$65:$B$170,2),VLOOKUP(E2187,EstructuraCostos!$A$5:$B$60,2))</f>
        <v>Movimiento_de_Ganado1</v>
      </c>
      <c r="G2187" s="17" t="str">
        <f>+VLOOKUP(B2187,EstructuraCostos!$B$5:$C$146,2)</f>
        <v>Manejo de Ganados</v>
      </c>
      <c r="H2187" s="58">
        <v>43691</v>
      </c>
      <c r="I2187" s="17">
        <f t="shared" si="144"/>
        <v>33</v>
      </c>
      <c r="J2187" s="45" t="s">
        <v>245</v>
      </c>
      <c r="K2187" s="51">
        <v>1023702269</v>
      </c>
      <c r="L2187" s="52">
        <v>1</v>
      </c>
      <c r="M2187" s="46">
        <v>38000</v>
      </c>
      <c r="N2187" s="48">
        <f t="shared" si="145"/>
        <v>38000</v>
      </c>
      <c r="O2187" s="45" t="s">
        <v>126</v>
      </c>
      <c r="P2187" s="45" t="s">
        <v>128</v>
      </c>
    </row>
    <row r="2188" spans="1:18">
      <c r="A2188" s="17">
        <v>29</v>
      </c>
      <c r="B2188" s="135">
        <v>10501</v>
      </c>
      <c r="C2188" s="17">
        <f t="shared" si="143"/>
        <v>1</v>
      </c>
      <c r="D2188" s="14" t="str">
        <f>+VLOOKUP(C2188,EstructuraCostos!$A$5:$B$146,2)</f>
        <v>Levante_y_Ceba</v>
      </c>
      <c r="E2188" s="21">
        <f t="shared" si="142"/>
        <v>10500</v>
      </c>
      <c r="F2188" s="17" t="str">
        <f>+IF(C2188&gt;2,VLOOKUP(C2188,EstructuraCostos!$A$65:$B$170,2),VLOOKUP(E2188,EstructuraCostos!$A$5:$B$60,2))</f>
        <v>Movimiento_de_Ganado1</v>
      </c>
      <c r="G2188" s="17" t="str">
        <f>+VLOOKUP(B2188,EstructuraCostos!$B$5:$C$146,2)</f>
        <v>Manejo de Ganados</v>
      </c>
      <c r="H2188" s="58">
        <v>43691</v>
      </c>
      <c r="I2188" s="17">
        <f t="shared" si="144"/>
        <v>33</v>
      </c>
      <c r="J2188" s="45" t="s">
        <v>417</v>
      </c>
      <c r="K2188" s="143">
        <v>1097720182</v>
      </c>
      <c r="L2188" s="52">
        <v>1</v>
      </c>
      <c r="M2188" s="46">
        <v>38000</v>
      </c>
      <c r="N2188" s="48">
        <f t="shared" si="145"/>
        <v>38000</v>
      </c>
      <c r="O2188" s="45" t="s">
        <v>125</v>
      </c>
      <c r="P2188" s="45" t="s">
        <v>128</v>
      </c>
    </row>
    <row r="2189" spans="1:18">
      <c r="A2189" s="17">
        <v>30</v>
      </c>
      <c r="B2189" s="135">
        <v>50103</v>
      </c>
      <c r="C2189" s="17">
        <f t="shared" si="143"/>
        <v>5</v>
      </c>
      <c r="D2189" s="14" t="str">
        <f>+VLOOKUP(C2189,EstructuraCostos!$A$5:$B$146,2)</f>
        <v>Generales</v>
      </c>
      <c r="E2189" s="21">
        <f t="shared" si="142"/>
        <v>50103</v>
      </c>
      <c r="F2189" s="17" t="str">
        <f>+IF(C2189&gt;2,VLOOKUP(C2189,EstructuraCostos!$A$65:$B$170,2),VLOOKUP(E2189,EstructuraCostos!$A$5:$B$60,2))</f>
        <v>Generales</v>
      </c>
      <c r="G2189" s="17" t="str">
        <f>+VLOOKUP(B2189,EstructuraCostos!$B$5:$C$146,2)</f>
        <v xml:space="preserve">Mantenimiento Cercos </v>
      </c>
      <c r="H2189" s="58">
        <v>43691</v>
      </c>
      <c r="I2189" s="17">
        <f t="shared" si="144"/>
        <v>33</v>
      </c>
      <c r="J2189" s="45" t="s">
        <v>791</v>
      </c>
      <c r="K2189" s="143">
        <v>78730185</v>
      </c>
      <c r="L2189" s="52">
        <v>1</v>
      </c>
      <c r="M2189" s="46">
        <v>34000</v>
      </c>
      <c r="N2189" s="48">
        <f t="shared" si="145"/>
        <v>34000</v>
      </c>
      <c r="O2189" s="45" t="s">
        <v>138</v>
      </c>
    </row>
    <row r="2190" spans="1:18">
      <c r="A2190" s="17">
        <v>31</v>
      </c>
      <c r="B2190" s="135">
        <v>10502</v>
      </c>
      <c r="C2190" s="17">
        <f t="shared" si="143"/>
        <v>1</v>
      </c>
      <c r="D2190" s="14" t="str">
        <f>+VLOOKUP(C2190,EstructuraCostos!$A$5:$B$146,2)</f>
        <v>Levante_y_Ceba</v>
      </c>
      <c r="E2190" s="21">
        <f t="shared" si="142"/>
        <v>10500</v>
      </c>
      <c r="F2190" s="17" t="str">
        <f>+IF(C2190&gt;2,VLOOKUP(C2190,EstructuraCostos!$A$65:$B$170,2),VLOOKUP(E2190,EstructuraCostos!$A$5:$B$60,2))</f>
        <v>Movimiento_de_Ganado1</v>
      </c>
      <c r="G2190" s="17" t="str">
        <f>+VLOOKUP(B2190,EstructuraCostos!$B$5:$C$146,2)</f>
        <v>Repartida pollinaza</v>
      </c>
      <c r="H2190" s="58">
        <v>43691</v>
      </c>
      <c r="I2190" s="17">
        <f t="shared" si="144"/>
        <v>33</v>
      </c>
      <c r="J2190" s="1" t="s">
        <v>1469</v>
      </c>
      <c r="K2190" s="85">
        <v>1054990950</v>
      </c>
      <c r="L2190" s="52">
        <v>1</v>
      </c>
      <c r="M2190" s="186">
        <v>36000</v>
      </c>
      <c r="N2190" s="48">
        <f t="shared" si="145"/>
        <v>36000</v>
      </c>
      <c r="O2190" s="45" t="s">
        <v>688</v>
      </c>
      <c r="P2190" s="45" t="s">
        <v>137</v>
      </c>
    </row>
    <row r="2191" spans="1:18">
      <c r="A2191" s="17">
        <v>32</v>
      </c>
      <c r="B2191" s="135">
        <v>90101</v>
      </c>
      <c r="C2191" s="17">
        <f t="shared" si="143"/>
        <v>9</v>
      </c>
      <c r="D2191" s="14" t="str">
        <f>+VLOOKUP(C2191,EstructuraCostos!$A$5:$B$146,2)</f>
        <v>Hacienda</v>
      </c>
      <c r="E2191" s="21">
        <f t="shared" si="142"/>
        <v>90101</v>
      </c>
      <c r="F2191" s="17" t="str">
        <f>+IF(C2191&gt;2,VLOOKUP(C2191,EstructuraCostos!$A$65:$B$170,2),VLOOKUP(E2191,EstructuraCostos!$A$5:$B$60,2))</f>
        <v>Hacienda</v>
      </c>
      <c r="G2191" s="17" t="str">
        <f>+VLOOKUP(B2191,EstructuraCostos!$B$5:$C$146,2)</f>
        <v>Salarios</v>
      </c>
      <c r="H2191" s="58">
        <v>43691</v>
      </c>
      <c r="I2191" s="17">
        <f t="shared" si="144"/>
        <v>33</v>
      </c>
      <c r="J2191" s="45" t="s">
        <v>1584</v>
      </c>
      <c r="K2191" s="51">
        <v>24989065</v>
      </c>
      <c r="L2191" s="52">
        <v>1</v>
      </c>
      <c r="M2191" s="186">
        <v>34000</v>
      </c>
      <c r="N2191" s="48">
        <f t="shared" si="145"/>
        <v>34000</v>
      </c>
      <c r="O2191" s="45" t="s">
        <v>153</v>
      </c>
      <c r="P2191" s="45" t="s">
        <v>147</v>
      </c>
    </row>
    <row r="2192" spans="1:18">
      <c r="A2192" s="17">
        <v>33</v>
      </c>
      <c r="B2192" s="135">
        <v>50106</v>
      </c>
      <c r="C2192" s="17">
        <f t="shared" si="143"/>
        <v>5</v>
      </c>
      <c r="D2192" s="14" t="str">
        <f>+VLOOKUP(C2192,EstructuraCostos!$A$5:$B$146,2)</f>
        <v>Generales</v>
      </c>
      <c r="E2192" s="21">
        <f t="shared" si="142"/>
        <v>50106</v>
      </c>
      <c r="F2192" s="17" t="str">
        <f>+IF(C2192&gt;2,VLOOKUP(C2192,EstructuraCostos!$A$65:$B$170,2),VLOOKUP(E2192,EstructuraCostos!$A$5:$B$60,2))</f>
        <v>Generales</v>
      </c>
      <c r="G2192" s="17" t="str">
        <f>+VLOOKUP(B2192,EstructuraCostos!$B$5:$C$146,2)</f>
        <v>Mantenimiento Maquinaria y Equipos</v>
      </c>
      <c r="H2192" s="58">
        <v>43691</v>
      </c>
      <c r="I2192" s="17">
        <f t="shared" si="144"/>
        <v>33</v>
      </c>
      <c r="J2192" s="1" t="s">
        <v>1663</v>
      </c>
      <c r="K2192" s="51">
        <v>79132685</v>
      </c>
      <c r="L2192" s="52">
        <v>1</v>
      </c>
      <c r="M2192" s="186">
        <v>38000</v>
      </c>
      <c r="N2192" s="48">
        <f t="shared" si="145"/>
        <v>38000</v>
      </c>
      <c r="O2192" s="45" t="s">
        <v>1837</v>
      </c>
      <c r="P2192" s="45" t="s">
        <v>1712</v>
      </c>
    </row>
    <row r="2193" spans="1:18">
      <c r="A2193" s="17">
        <v>34</v>
      </c>
      <c r="B2193" s="135">
        <v>10104</v>
      </c>
      <c r="C2193" s="17">
        <f t="shared" si="143"/>
        <v>1</v>
      </c>
      <c r="D2193" s="14" t="str">
        <f>+VLOOKUP(C2193,EstructuraCostos!$A$5:$B$146,2)</f>
        <v>Levante_y_Ceba</v>
      </c>
      <c r="E2193" s="21">
        <f t="shared" si="142"/>
        <v>10100</v>
      </c>
      <c r="F2193" s="17" t="str">
        <f>+IF(C2193&gt;2,VLOOKUP(C2193,EstructuraCostos!$A$65:$B$170,2),VLOOKUP(E2193,EstructuraCostos!$A$5:$B$60,2))</f>
        <v>Manejo_de_Suelos_y_ Praderas1</v>
      </c>
      <c r="G2193" s="17" t="str">
        <f>+VLOOKUP(B2193,EstructuraCostos!$B$5:$C$146,2)</f>
        <v>Fumigacion Herbicida</v>
      </c>
      <c r="H2193" s="58">
        <v>43691</v>
      </c>
      <c r="I2193" s="17">
        <f t="shared" si="144"/>
        <v>33</v>
      </c>
      <c r="J2193" s="45" t="s">
        <v>1688</v>
      </c>
      <c r="K2193" s="51">
        <v>6281862</v>
      </c>
      <c r="L2193" s="52">
        <v>1</v>
      </c>
      <c r="M2193" s="186">
        <v>34000</v>
      </c>
      <c r="N2193" s="48">
        <f t="shared" si="145"/>
        <v>34000</v>
      </c>
      <c r="O2193" s="45" t="s">
        <v>1684</v>
      </c>
      <c r="P2193" s="45" t="s">
        <v>1838</v>
      </c>
      <c r="Q2193" s="1" t="s">
        <v>132</v>
      </c>
      <c r="R2193" s="137" t="s">
        <v>1836</v>
      </c>
    </row>
    <row r="2194" spans="1:18">
      <c r="A2194" s="17">
        <v>35</v>
      </c>
      <c r="B2194" s="135">
        <v>50103</v>
      </c>
      <c r="C2194" s="17">
        <f t="shared" si="143"/>
        <v>5</v>
      </c>
      <c r="D2194" s="14" t="str">
        <f>+VLOOKUP(C2194,EstructuraCostos!$A$5:$B$146,2)</f>
        <v>Generales</v>
      </c>
      <c r="E2194" s="21">
        <f t="shared" si="142"/>
        <v>50103</v>
      </c>
      <c r="F2194" s="17" t="str">
        <f>+IF(C2194&gt;2,VLOOKUP(C2194,EstructuraCostos!$A$65:$B$170,2),VLOOKUP(E2194,EstructuraCostos!$A$5:$B$60,2))</f>
        <v>Generales</v>
      </c>
      <c r="G2194" s="17" t="str">
        <f>+VLOOKUP(B2194,EstructuraCostos!$B$5:$C$146,2)</f>
        <v xml:space="preserve">Mantenimiento Cercos </v>
      </c>
      <c r="H2194" s="58">
        <v>43691</v>
      </c>
      <c r="I2194" s="17">
        <f t="shared" si="144"/>
        <v>33</v>
      </c>
      <c r="J2194" s="1" t="s">
        <v>1685</v>
      </c>
      <c r="K2194" s="85">
        <v>78036942</v>
      </c>
      <c r="L2194" s="52">
        <v>1</v>
      </c>
      <c r="M2194" s="186">
        <v>34000</v>
      </c>
      <c r="N2194" s="48">
        <f t="shared" si="145"/>
        <v>34000</v>
      </c>
      <c r="O2194" s="45" t="s">
        <v>138</v>
      </c>
      <c r="P2194" s="45" t="s">
        <v>618</v>
      </c>
    </row>
    <row r="2195" spans="1:18">
      <c r="A2195" s="17">
        <v>36</v>
      </c>
      <c r="C2195" s="17">
        <f t="shared" si="143"/>
        <v>0</v>
      </c>
      <c r="D2195" s="14" t="e">
        <f>+VLOOKUP(C2195,EstructuraCostos!$A$5:$B$146,2)</f>
        <v>#N/A</v>
      </c>
      <c r="E2195" s="21">
        <f t="shared" si="142"/>
        <v>0</v>
      </c>
      <c r="F2195" s="17" t="e">
        <f>+IF(C2195&gt;2,VLOOKUP(C2195,EstructuraCostos!$A$65:$B$170,2),VLOOKUP(E2195,EstructuraCostos!$A$5:$B$60,2))</f>
        <v>#N/A</v>
      </c>
      <c r="G2195" s="17" t="e">
        <f>+VLOOKUP(B2195,EstructuraCostos!$B$5:$C$146,2)</f>
        <v>#N/A</v>
      </c>
      <c r="H2195" s="58">
        <v>43691</v>
      </c>
      <c r="I2195" s="17">
        <f t="shared" si="144"/>
        <v>33</v>
      </c>
      <c r="J2195" s="13" t="s">
        <v>260</v>
      </c>
      <c r="K2195" s="83"/>
      <c r="M2195" s="186" t="s">
        <v>261</v>
      </c>
      <c r="N2195" s="48"/>
      <c r="O2195" s="45" t="s">
        <v>1684</v>
      </c>
      <c r="P2195" s="45" t="s">
        <v>1838</v>
      </c>
      <c r="Q2195" s="1" t="s">
        <v>1590</v>
      </c>
      <c r="R2195" s="137" t="s">
        <v>1742</v>
      </c>
    </row>
    <row r="2196" spans="1:18">
      <c r="A2196" s="17">
        <v>37</v>
      </c>
      <c r="C2196" s="17">
        <f t="shared" si="143"/>
        <v>0</v>
      </c>
      <c r="D2196" s="14" t="e">
        <f>+VLOOKUP(C2196,EstructuraCostos!$A$5:$B$146,2)</f>
        <v>#N/A</v>
      </c>
      <c r="E2196" s="21">
        <f t="shared" si="142"/>
        <v>0</v>
      </c>
      <c r="F2196" s="17" t="e">
        <f>+IF(C2196&gt;2,VLOOKUP(C2196,EstructuraCostos!$A$65:$B$170,2),VLOOKUP(E2196,EstructuraCostos!$A$5:$B$60,2))</f>
        <v>#N/A</v>
      </c>
      <c r="G2196" s="17" t="e">
        <f>+VLOOKUP(B2196,EstructuraCostos!$B$5:$C$146,2)</f>
        <v>#N/A</v>
      </c>
      <c r="H2196" s="58">
        <v>43691</v>
      </c>
      <c r="I2196" s="17">
        <f t="shared" si="144"/>
        <v>33</v>
      </c>
      <c r="J2196" s="13" t="s">
        <v>260</v>
      </c>
      <c r="K2196" s="83"/>
      <c r="M2196" s="186" t="s">
        <v>261</v>
      </c>
      <c r="N2196" s="48"/>
      <c r="O2196" s="45" t="s">
        <v>1684</v>
      </c>
      <c r="P2196" s="45" t="s">
        <v>1772</v>
      </c>
      <c r="Q2196" s="1" t="s">
        <v>132</v>
      </c>
      <c r="R2196" s="137" t="s">
        <v>1836</v>
      </c>
    </row>
    <row r="2197" spans="1:18">
      <c r="A2197" s="17">
        <v>38</v>
      </c>
      <c r="B2197" s="135">
        <v>80108</v>
      </c>
      <c r="C2197" s="17">
        <f t="shared" si="143"/>
        <v>8</v>
      </c>
      <c r="D2197" s="14" t="str">
        <f>+VLOOKUP(C2197,EstructuraCostos!$A$5:$B$146,2)</f>
        <v>Inversion</v>
      </c>
      <c r="E2197" s="21">
        <f t="shared" si="142"/>
        <v>80108</v>
      </c>
      <c r="F2197" s="17" t="str">
        <f>+IF(C2197&gt;2,VLOOKUP(C2197,EstructuraCostos!$A$65:$B$170,2),VLOOKUP(E2197,EstructuraCostos!$A$5:$B$60,2))</f>
        <v>Inversion</v>
      </c>
      <c r="G2197" s="17" t="str">
        <f>+VLOOKUP(B2197,EstructuraCostos!$B$5:$C$146,2)</f>
        <v>Establecimiento de Nuevas Praderas</v>
      </c>
      <c r="H2197" s="58">
        <v>43692</v>
      </c>
      <c r="I2197" s="17">
        <f t="shared" si="144"/>
        <v>33</v>
      </c>
      <c r="J2197" s="84" t="s">
        <v>241</v>
      </c>
      <c r="K2197" s="143">
        <v>4736932</v>
      </c>
      <c r="L2197" s="52">
        <v>1</v>
      </c>
      <c r="M2197" s="46">
        <v>34000</v>
      </c>
      <c r="N2197" s="48">
        <f t="shared" si="145"/>
        <v>34000</v>
      </c>
      <c r="O2197" s="45" t="s">
        <v>1684</v>
      </c>
      <c r="P2197" s="45" t="s">
        <v>1772</v>
      </c>
      <c r="Q2197" s="1" t="s">
        <v>132</v>
      </c>
      <c r="R2197" s="137" t="s">
        <v>1836</v>
      </c>
    </row>
    <row r="2198" spans="1:18">
      <c r="A2198" s="17">
        <v>39</v>
      </c>
      <c r="B2198" s="135">
        <v>10104</v>
      </c>
      <c r="C2198" s="17">
        <f t="shared" si="143"/>
        <v>1</v>
      </c>
      <c r="D2198" s="14" t="str">
        <f>+VLOOKUP(C2198,EstructuraCostos!$A$5:$B$146,2)</f>
        <v>Levante_y_Ceba</v>
      </c>
      <c r="E2198" s="21">
        <f t="shared" si="142"/>
        <v>10100</v>
      </c>
      <c r="F2198" s="17" t="str">
        <f>+IF(C2198&gt;2,VLOOKUP(C2198,EstructuraCostos!$A$65:$B$170,2),VLOOKUP(E2198,EstructuraCostos!$A$5:$B$60,2))</f>
        <v>Manejo_de_Suelos_y_ Praderas1</v>
      </c>
      <c r="G2198" s="17" t="str">
        <f>+VLOOKUP(B2198,EstructuraCostos!$B$5:$C$146,2)</f>
        <v>Fumigacion Herbicida</v>
      </c>
      <c r="H2198" s="58">
        <v>43692</v>
      </c>
      <c r="I2198" s="17">
        <f t="shared" si="144"/>
        <v>33</v>
      </c>
      <c r="J2198" s="84" t="s">
        <v>242</v>
      </c>
      <c r="K2198" s="83">
        <v>4335739</v>
      </c>
      <c r="L2198" s="52">
        <v>1</v>
      </c>
      <c r="M2198" s="46">
        <v>34000</v>
      </c>
      <c r="N2198" s="48">
        <f t="shared" si="145"/>
        <v>34000</v>
      </c>
      <c r="O2198" s="45" t="s">
        <v>1684</v>
      </c>
      <c r="P2198" s="45" t="s">
        <v>357</v>
      </c>
      <c r="Q2198" s="1" t="s">
        <v>132</v>
      </c>
      <c r="R2198" s="137" t="s">
        <v>1836</v>
      </c>
    </row>
    <row r="2199" spans="1:18">
      <c r="A2199" s="17">
        <v>40</v>
      </c>
      <c r="B2199" s="135">
        <v>10501</v>
      </c>
      <c r="C2199" s="17">
        <f t="shared" si="143"/>
        <v>1</v>
      </c>
      <c r="D2199" s="14" t="str">
        <f>+VLOOKUP(C2199,EstructuraCostos!$A$5:$B$146,2)</f>
        <v>Levante_y_Ceba</v>
      </c>
      <c r="E2199" s="21">
        <f t="shared" si="142"/>
        <v>10500</v>
      </c>
      <c r="F2199" s="17" t="str">
        <f>+IF(C2199&gt;2,VLOOKUP(C2199,EstructuraCostos!$A$65:$B$170,2),VLOOKUP(E2199,EstructuraCostos!$A$5:$B$60,2))</f>
        <v>Movimiento_de_Ganado1</v>
      </c>
      <c r="G2199" s="17" t="str">
        <f>+VLOOKUP(B2199,EstructuraCostos!$B$5:$C$146,2)</f>
        <v>Manejo de Ganados</v>
      </c>
      <c r="H2199" s="58">
        <v>43692</v>
      </c>
      <c r="I2199" s="17">
        <f t="shared" si="144"/>
        <v>33</v>
      </c>
      <c r="J2199" s="45" t="s">
        <v>245</v>
      </c>
      <c r="K2199" s="51">
        <v>1023702269</v>
      </c>
      <c r="L2199" s="52">
        <v>1</v>
      </c>
      <c r="M2199" s="46">
        <v>38000</v>
      </c>
      <c r="N2199" s="48">
        <f t="shared" si="145"/>
        <v>38000</v>
      </c>
      <c r="O2199" s="152" t="s">
        <v>126</v>
      </c>
      <c r="P2199" s="142" t="s">
        <v>128</v>
      </c>
    </row>
    <row r="2200" spans="1:18">
      <c r="A2200" s="17">
        <v>41</v>
      </c>
      <c r="B2200" s="135">
        <v>10501</v>
      </c>
      <c r="C2200" s="17">
        <f t="shared" si="143"/>
        <v>1</v>
      </c>
      <c r="D2200" s="14" t="str">
        <f>+VLOOKUP(C2200,EstructuraCostos!$A$5:$B$146,2)</f>
        <v>Levante_y_Ceba</v>
      </c>
      <c r="E2200" s="21">
        <f t="shared" si="142"/>
        <v>10500</v>
      </c>
      <c r="F2200" s="17" t="str">
        <f>+IF(C2200&gt;2,VLOOKUP(C2200,EstructuraCostos!$A$65:$B$170,2),VLOOKUP(E2200,EstructuraCostos!$A$5:$B$60,2))</f>
        <v>Movimiento_de_Ganado1</v>
      </c>
      <c r="G2200" s="17" t="str">
        <f>+VLOOKUP(B2200,EstructuraCostos!$B$5:$C$146,2)</f>
        <v>Manejo de Ganados</v>
      </c>
      <c r="H2200" s="58">
        <v>43692</v>
      </c>
      <c r="I2200" s="17">
        <f t="shared" si="144"/>
        <v>33</v>
      </c>
      <c r="J2200" s="45" t="s">
        <v>417</v>
      </c>
      <c r="K2200" s="143">
        <v>1097720182</v>
      </c>
      <c r="L2200" s="52">
        <v>1</v>
      </c>
      <c r="M2200" s="46">
        <v>38000</v>
      </c>
      <c r="N2200" s="48">
        <f t="shared" si="145"/>
        <v>38000</v>
      </c>
      <c r="O2200" s="152" t="s">
        <v>125</v>
      </c>
      <c r="P2200" s="142" t="s">
        <v>128</v>
      </c>
    </row>
    <row r="2201" spans="1:18">
      <c r="A2201" s="17">
        <v>42</v>
      </c>
      <c r="B2201" s="135">
        <v>50103</v>
      </c>
      <c r="C2201" s="17">
        <f t="shared" si="143"/>
        <v>5</v>
      </c>
      <c r="D2201" s="14" t="str">
        <f>+VLOOKUP(C2201,EstructuraCostos!$A$5:$B$146,2)</f>
        <v>Generales</v>
      </c>
      <c r="E2201" s="21">
        <f t="shared" si="142"/>
        <v>50103</v>
      </c>
      <c r="F2201" s="17" t="str">
        <f>+IF(C2201&gt;2,VLOOKUP(C2201,EstructuraCostos!$A$65:$B$170,2),VLOOKUP(E2201,EstructuraCostos!$A$5:$B$60,2))</f>
        <v>Generales</v>
      </c>
      <c r="G2201" s="17" t="str">
        <f>+VLOOKUP(B2201,EstructuraCostos!$B$5:$C$146,2)</f>
        <v xml:space="preserve">Mantenimiento Cercos </v>
      </c>
      <c r="H2201" s="58">
        <v>43692</v>
      </c>
      <c r="I2201" s="17">
        <f t="shared" si="144"/>
        <v>33</v>
      </c>
      <c r="J2201" s="45" t="s">
        <v>791</v>
      </c>
      <c r="K2201" s="143">
        <v>78730185</v>
      </c>
      <c r="L2201" s="52">
        <v>1</v>
      </c>
      <c r="M2201" s="46">
        <v>34000</v>
      </c>
      <c r="N2201" s="48">
        <f t="shared" si="145"/>
        <v>34000</v>
      </c>
      <c r="O2201" s="152" t="s">
        <v>138</v>
      </c>
      <c r="P2201" s="424" t="s">
        <v>593</v>
      </c>
    </row>
    <row r="2202" spans="1:18">
      <c r="A2202" s="17">
        <v>43</v>
      </c>
      <c r="B2202" s="135">
        <v>10502</v>
      </c>
      <c r="C2202" s="17">
        <f t="shared" si="143"/>
        <v>1</v>
      </c>
      <c r="D2202" s="14" t="str">
        <f>+VLOOKUP(C2202,EstructuraCostos!$A$5:$B$146,2)</f>
        <v>Levante_y_Ceba</v>
      </c>
      <c r="E2202" s="21">
        <f t="shared" si="142"/>
        <v>10500</v>
      </c>
      <c r="F2202" s="17" t="str">
        <f>+IF(C2202&gt;2,VLOOKUP(C2202,EstructuraCostos!$A$65:$B$170,2),VLOOKUP(E2202,EstructuraCostos!$A$5:$B$60,2))</f>
        <v>Movimiento_de_Ganado1</v>
      </c>
      <c r="G2202" s="17" t="str">
        <f>+VLOOKUP(B2202,EstructuraCostos!$B$5:$C$146,2)</f>
        <v>Repartida pollinaza</v>
      </c>
      <c r="H2202" s="58">
        <v>43692</v>
      </c>
      <c r="I2202" s="17">
        <f t="shared" si="144"/>
        <v>33</v>
      </c>
      <c r="J2202" s="1" t="s">
        <v>1469</v>
      </c>
      <c r="K2202" s="85">
        <v>1054990950</v>
      </c>
      <c r="L2202" s="52">
        <v>1</v>
      </c>
      <c r="M2202" s="186">
        <v>36000</v>
      </c>
      <c r="N2202" s="48">
        <f t="shared" si="145"/>
        <v>36000</v>
      </c>
      <c r="O2202" s="152" t="s">
        <v>688</v>
      </c>
      <c r="P2202" s="424" t="s">
        <v>137</v>
      </c>
    </row>
    <row r="2203" spans="1:18">
      <c r="A2203" s="17">
        <v>44</v>
      </c>
      <c r="B2203" s="135">
        <v>90101</v>
      </c>
      <c r="C2203" s="17">
        <f t="shared" si="143"/>
        <v>9</v>
      </c>
      <c r="D2203" s="14" t="str">
        <f>+VLOOKUP(C2203,EstructuraCostos!$A$5:$B$146,2)</f>
        <v>Hacienda</v>
      </c>
      <c r="E2203" s="21">
        <f t="shared" si="142"/>
        <v>90101</v>
      </c>
      <c r="F2203" s="17" t="str">
        <f>+IF(C2203&gt;2,VLOOKUP(C2203,EstructuraCostos!$A$65:$B$170,2),VLOOKUP(E2203,EstructuraCostos!$A$5:$B$60,2))</f>
        <v>Hacienda</v>
      </c>
      <c r="G2203" s="17" t="str">
        <f>+VLOOKUP(B2203,EstructuraCostos!$B$5:$C$146,2)</f>
        <v>Salarios</v>
      </c>
      <c r="H2203" s="58">
        <v>43692</v>
      </c>
      <c r="I2203" s="17">
        <f t="shared" si="144"/>
        <v>33</v>
      </c>
      <c r="J2203" s="45" t="s">
        <v>1584</v>
      </c>
      <c r="K2203" s="51">
        <v>24989065</v>
      </c>
      <c r="L2203" s="52">
        <v>1</v>
      </c>
      <c r="M2203" s="186">
        <v>34000</v>
      </c>
      <c r="N2203" s="48">
        <f t="shared" si="145"/>
        <v>34000</v>
      </c>
      <c r="O2203" s="152" t="s">
        <v>1138</v>
      </c>
      <c r="P2203" s="424" t="s">
        <v>147</v>
      </c>
    </row>
    <row r="2204" spans="1:18">
      <c r="A2204" s="17">
        <v>45</v>
      </c>
      <c r="B2204" s="135">
        <v>50106</v>
      </c>
      <c r="C2204" s="17">
        <f t="shared" si="143"/>
        <v>5</v>
      </c>
      <c r="D2204" s="14" t="str">
        <f>+VLOOKUP(C2204,EstructuraCostos!$A$5:$B$146,2)</f>
        <v>Generales</v>
      </c>
      <c r="E2204" s="21">
        <f t="shared" si="142"/>
        <v>50106</v>
      </c>
      <c r="F2204" s="17" t="str">
        <f>+IF(C2204&gt;2,VLOOKUP(C2204,EstructuraCostos!$A$65:$B$170,2),VLOOKUP(E2204,EstructuraCostos!$A$5:$B$60,2))</f>
        <v>Generales</v>
      </c>
      <c r="G2204" s="17" t="str">
        <f>+VLOOKUP(B2204,EstructuraCostos!$B$5:$C$146,2)</f>
        <v>Mantenimiento Maquinaria y Equipos</v>
      </c>
      <c r="H2204" s="58">
        <v>43692</v>
      </c>
      <c r="I2204" s="17">
        <f t="shared" si="144"/>
        <v>33</v>
      </c>
      <c r="J2204" s="1" t="s">
        <v>1663</v>
      </c>
      <c r="K2204" s="51">
        <v>79132685</v>
      </c>
      <c r="L2204" s="52">
        <v>1</v>
      </c>
      <c r="M2204" s="186">
        <v>38000</v>
      </c>
      <c r="N2204" s="48">
        <f t="shared" si="145"/>
        <v>38000</v>
      </c>
      <c r="O2204" s="152" t="s">
        <v>1841</v>
      </c>
      <c r="P2204" s="424" t="s">
        <v>1843</v>
      </c>
    </row>
    <row r="2205" spans="1:18">
      <c r="A2205" s="17">
        <v>46</v>
      </c>
      <c r="B2205" s="135">
        <v>10105</v>
      </c>
      <c r="C2205" s="17">
        <f t="shared" si="143"/>
        <v>1</v>
      </c>
      <c r="D2205" s="14" t="str">
        <f>+VLOOKUP(C2205,EstructuraCostos!$A$5:$B$146,2)</f>
        <v>Levante_y_Ceba</v>
      </c>
      <c r="E2205" s="21">
        <f t="shared" si="142"/>
        <v>10110</v>
      </c>
      <c r="F2205" s="17" t="str">
        <f>+IF(C2205&gt;2,VLOOKUP(C2205,EstructuraCostos!$A$65:$B$170,2),VLOOKUP(E2205,EstructuraCostos!$A$5:$B$60,2))</f>
        <v>Manejo_de_Suelos_y_ Praderas1</v>
      </c>
      <c r="G2205" s="17" t="str">
        <f>+VLOOKUP(B2205,EstructuraCostos!$B$5:$C$146,2)</f>
        <v>Guadañada</v>
      </c>
      <c r="H2205" s="58">
        <v>43692</v>
      </c>
      <c r="I2205" s="17">
        <f t="shared" si="144"/>
        <v>33</v>
      </c>
      <c r="J2205" s="45" t="s">
        <v>1688</v>
      </c>
      <c r="K2205" s="51">
        <v>6281862</v>
      </c>
      <c r="L2205" s="52">
        <v>1</v>
      </c>
      <c r="M2205" s="186">
        <v>34000</v>
      </c>
      <c r="N2205" s="48">
        <f t="shared" si="145"/>
        <v>34000</v>
      </c>
      <c r="O2205" s="152" t="s">
        <v>133</v>
      </c>
      <c r="P2205" s="424" t="s">
        <v>742</v>
      </c>
    </row>
    <row r="2206" spans="1:18">
      <c r="A2206" s="17">
        <v>47</v>
      </c>
      <c r="B2206" s="135">
        <v>50103</v>
      </c>
      <c r="C2206" s="17">
        <f t="shared" si="143"/>
        <v>5</v>
      </c>
      <c r="D2206" s="14" t="str">
        <f>+VLOOKUP(C2206,EstructuraCostos!$A$5:$B$146,2)</f>
        <v>Generales</v>
      </c>
      <c r="E2206" s="21">
        <f t="shared" si="142"/>
        <v>50103</v>
      </c>
      <c r="F2206" s="17" t="str">
        <f>+IF(C2206&gt;2,VLOOKUP(C2206,EstructuraCostos!$A$65:$B$170,2),VLOOKUP(E2206,EstructuraCostos!$A$5:$B$60,2))</f>
        <v>Generales</v>
      </c>
      <c r="G2206" s="17" t="str">
        <f>+VLOOKUP(B2206,EstructuraCostos!$B$5:$C$146,2)</f>
        <v xml:space="preserve">Mantenimiento Cercos </v>
      </c>
      <c r="H2206" s="58">
        <v>43692</v>
      </c>
      <c r="I2206" s="17">
        <f t="shared" si="144"/>
        <v>33</v>
      </c>
      <c r="J2206" s="1" t="s">
        <v>1685</v>
      </c>
      <c r="K2206" s="85">
        <v>78036942</v>
      </c>
      <c r="L2206" s="52">
        <v>1</v>
      </c>
      <c r="M2206" s="186">
        <v>34000</v>
      </c>
      <c r="N2206" s="48">
        <f t="shared" si="145"/>
        <v>34000</v>
      </c>
      <c r="O2206" s="152" t="s">
        <v>138</v>
      </c>
      <c r="P2206" s="424"/>
    </row>
    <row r="2207" spans="1:18">
      <c r="A2207" s="17">
        <v>48</v>
      </c>
      <c r="C2207" s="17">
        <f t="shared" si="143"/>
        <v>0</v>
      </c>
      <c r="D2207" s="14" t="e">
        <f>+VLOOKUP(C2207,EstructuraCostos!$A$5:$B$146,2)</f>
        <v>#N/A</v>
      </c>
      <c r="E2207" s="21">
        <f t="shared" si="142"/>
        <v>0</v>
      </c>
      <c r="F2207" s="17" t="e">
        <f>+IF(C2207&gt;2,VLOOKUP(C2207,EstructuraCostos!$A$65:$B$170,2),VLOOKUP(E2207,EstructuraCostos!$A$5:$B$60,2))</f>
        <v>#N/A</v>
      </c>
      <c r="G2207" s="17" t="e">
        <f>+VLOOKUP(B2207,EstructuraCostos!$B$5:$C$146,2)</f>
        <v>#N/A</v>
      </c>
      <c r="H2207" s="58">
        <v>43692</v>
      </c>
      <c r="I2207" s="17">
        <f t="shared" si="144"/>
        <v>33</v>
      </c>
      <c r="J2207" s="13" t="s">
        <v>260</v>
      </c>
      <c r="K2207" s="83"/>
      <c r="M2207" s="186" t="s">
        <v>261</v>
      </c>
      <c r="N2207" s="48"/>
      <c r="O2207" s="45" t="s">
        <v>1684</v>
      </c>
      <c r="P2207" s="45" t="s">
        <v>1772</v>
      </c>
      <c r="Q2207" s="1" t="s">
        <v>132</v>
      </c>
      <c r="R2207" s="137" t="s">
        <v>1836</v>
      </c>
    </row>
    <row r="2208" spans="1:18">
      <c r="A2208" s="17">
        <v>49</v>
      </c>
      <c r="C2208" s="17">
        <f t="shared" si="143"/>
        <v>0</v>
      </c>
      <c r="D2208" s="14" t="e">
        <f>+VLOOKUP(C2208,EstructuraCostos!$A$5:$B$146,2)</f>
        <v>#N/A</v>
      </c>
      <c r="E2208" s="21">
        <f t="shared" si="142"/>
        <v>0</v>
      </c>
      <c r="F2208" s="17" t="e">
        <f>+IF(C2208&gt;2,VLOOKUP(C2208,EstructuraCostos!$A$65:$B$170,2),VLOOKUP(E2208,EstructuraCostos!$A$5:$B$60,2))</f>
        <v>#N/A</v>
      </c>
      <c r="G2208" s="17" t="e">
        <f>+VLOOKUP(B2208,EstructuraCostos!$B$5:$C$146,2)</f>
        <v>#N/A</v>
      </c>
      <c r="H2208" s="58">
        <v>43692</v>
      </c>
      <c r="I2208" s="17">
        <f t="shared" si="144"/>
        <v>33</v>
      </c>
      <c r="J2208" s="13" t="s">
        <v>260</v>
      </c>
      <c r="K2208" s="83"/>
      <c r="M2208" s="186" t="s">
        <v>261</v>
      </c>
      <c r="N2208" s="48"/>
      <c r="O2208" s="152" t="s">
        <v>1842</v>
      </c>
      <c r="P2208" s="424"/>
    </row>
    <row r="2209" spans="1:18">
      <c r="A2209" s="17">
        <v>50</v>
      </c>
      <c r="B2209" s="135">
        <v>50103</v>
      </c>
      <c r="C2209" s="17">
        <f t="shared" si="143"/>
        <v>5</v>
      </c>
      <c r="D2209" s="14" t="str">
        <f>+VLOOKUP(C2209,EstructuraCostos!$A$5:$B$146,2)</f>
        <v>Generales</v>
      </c>
      <c r="E2209" s="21">
        <f t="shared" si="142"/>
        <v>50103</v>
      </c>
      <c r="F2209" s="17" t="str">
        <f>+IF(C2209&gt;2,VLOOKUP(C2209,EstructuraCostos!$A$65:$B$170,2),VLOOKUP(E2209,EstructuraCostos!$A$5:$B$60,2))</f>
        <v>Generales</v>
      </c>
      <c r="G2209" s="17" t="str">
        <f>+VLOOKUP(B2209,EstructuraCostos!$B$5:$C$146,2)</f>
        <v xml:space="preserve">Mantenimiento Cercos </v>
      </c>
      <c r="H2209" s="58">
        <v>43693</v>
      </c>
      <c r="I2209" s="17">
        <f t="shared" si="144"/>
        <v>33</v>
      </c>
      <c r="J2209" s="84" t="s">
        <v>241</v>
      </c>
      <c r="K2209" s="143">
        <v>4736932</v>
      </c>
      <c r="L2209" s="52">
        <v>1</v>
      </c>
      <c r="M2209" s="46">
        <v>34000</v>
      </c>
      <c r="N2209" s="48">
        <f t="shared" ref="N2209:N2216" si="146">+L2209*M2209</f>
        <v>34000</v>
      </c>
      <c r="O2209" s="45" t="s">
        <v>138</v>
      </c>
      <c r="P2209" s="45" t="s">
        <v>1844</v>
      </c>
    </row>
    <row r="2210" spans="1:18">
      <c r="A2210" s="17">
        <v>51</v>
      </c>
      <c r="B2210" s="135">
        <v>10104</v>
      </c>
      <c r="C2210" s="17">
        <f t="shared" si="143"/>
        <v>1</v>
      </c>
      <c r="D2210" s="14" t="str">
        <f>+VLOOKUP(C2210,EstructuraCostos!$A$5:$B$146,2)</f>
        <v>Levante_y_Ceba</v>
      </c>
      <c r="E2210" s="21">
        <f t="shared" si="142"/>
        <v>10100</v>
      </c>
      <c r="F2210" s="17" t="str">
        <f>+IF(C2210&gt;2,VLOOKUP(C2210,EstructuraCostos!$A$65:$B$170,2),VLOOKUP(E2210,EstructuraCostos!$A$5:$B$60,2))</f>
        <v>Manejo_de_Suelos_y_ Praderas1</v>
      </c>
      <c r="G2210" s="17" t="str">
        <f>+VLOOKUP(B2210,EstructuraCostos!$B$5:$C$146,2)</f>
        <v>Fumigacion Herbicida</v>
      </c>
      <c r="H2210" s="58">
        <v>43693</v>
      </c>
      <c r="I2210" s="17">
        <f t="shared" si="144"/>
        <v>33</v>
      </c>
      <c r="J2210" s="84" t="s">
        <v>242</v>
      </c>
      <c r="K2210" s="83">
        <v>4335739</v>
      </c>
      <c r="L2210" s="52">
        <v>1</v>
      </c>
      <c r="M2210" s="46">
        <v>34000</v>
      </c>
      <c r="N2210" s="48">
        <f t="shared" si="146"/>
        <v>34000</v>
      </c>
      <c r="O2210" s="45" t="s">
        <v>1684</v>
      </c>
      <c r="P2210" s="45" t="s">
        <v>357</v>
      </c>
      <c r="Q2210" s="1" t="s">
        <v>132</v>
      </c>
      <c r="R2210" s="137" t="s">
        <v>1845</v>
      </c>
    </row>
    <row r="2211" spans="1:18">
      <c r="A2211" s="17">
        <v>52</v>
      </c>
      <c r="B2211" s="135">
        <v>10501</v>
      </c>
      <c r="C2211" s="17">
        <f t="shared" si="143"/>
        <v>1</v>
      </c>
      <c r="D2211" s="14" t="str">
        <f>+VLOOKUP(C2211,EstructuraCostos!$A$5:$B$146,2)</f>
        <v>Levante_y_Ceba</v>
      </c>
      <c r="E2211" s="21">
        <f t="shared" si="142"/>
        <v>10500</v>
      </c>
      <c r="F2211" s="17" t="str">
        <f>+IF(C2211&gt;2,VLOOKUP(C2211,EstructuraCostos!$A$65:$B$170,2),VLOOKUP(E2211,EstructuraCostos!$A$5:$B$60,2))</f>
        <v>Movimiento_de_Ganado1</v>
      </c>
      <c r="G2211" s="17" t="str">
        <f>+VLOOKUP(B2211,EstructuraCostos!$B$5:$C$146,2)</f>
        <v>Manejo de Ganados</v>
      </c>
      <c r="H2211" s="58">
        <v>43693</v>
      </c>
      <c r="I2211" s="17">
        <f t="shared" si="144"/>
        <v>33</v>
      </c>
      <c r="J2211" s="45" t="s">
        <v>245</v>
      </c>
      <c r="K2211" s="51">
        <v>1023702269</v>
      </c>
      <c r="L2211" s="52">
        <v>1</v>
      </c>
      <c r="M2211" s="46">
        <v>38000</v>
      </c>
      <c r="N2211" s="48">
        <f t="shared" si="146"/>
        <v>38000</v>
      </c>
      <c r="O2211" s="45" t="s">
        <v>139</v>
      </c>
      <c r="P2211" s="45" t="s">
        <v>128</v>
      </c>
    </row>
    <row r="2212" spans="1:18">
      <c r="A2212" s="17">
        <v>53</v>
      </c>
      <c r="B2212" s="135">
        <v>10501</v>
      </c>
      <c r="C2212" s="17">
        <f t="shared" si="143"/>
        <v>1</v>
      </c>
      <c r="D2212" s="14" t="str">
        <f>+VLOOKUP(C2212,EstructuraCostos!$A$5:$B$146,2)</f>
        <v>Levante_y_Ceba</v>
      </c>
      <c r="E2212" s="21">
        <f t="shared" ref="E2212:E2282" si="147">IF(C2212&gt;2,ROUND(B2212/1,0),ROUND(B2212/10,0)*10)</f>
        <v>10500</v>
      </c>
      <c r="F2212" s="17" t="str">
        <f>+IF(C2212&gt;2,VLOOKUP(C2212,EstructuraCostos!$A$65:$B$170,2),VLOOKUP(E2212,EstructuraCostos!$A$5:$B$60,2))</f>
        <v>Movimiento_de_Ganado1</v>
      </c>
      <c r="G2212" s="17" t="str">
        <f>+VLOOKUP(B2212,EstructuraCostos!$B$5:$C$146,2)</f>
        <v>Manejo de Ganados</v>
      </c>
      <c r="H2212" s="58">
        <v>43693</v>
      </c>
      <c r="I2212" s="17">
        <f t="shared" si="144"/>
        <v>33</v>
      </c>
      <c r="J2212" s="45" t="s">
        <v>417</v>
      </c>
      <c r="K2212" s="143">
        <v>1097720182</v>
      </c>
      <c r="L2212" s="52">
        <v>1</v>
      </c>
      <c r="M2212" s="46">
        <v>38000</v>
      </c>
      <c r="N2212" s="48">
        <f t="shared" si="146"/>
        <v>38000</v>
      </c>
      <c r="O2212" s="45" t="s">
        <v>125</v>
      </c>
      <c r="P2212" s="45" t="s">
        <v>128</v>
      </c>
    </row>
    <row r="2213" spans="1:18">
      <c r="A2213" s="17">
        <v>54</v>
      </c>
      <c r="B2213" s="135">
        <v>50103</v>
      </c>
      <c r="C2213" s="17">
        <f t="shared" si="143"/>
        <v>5</v>
      </c>
      <c r="D2213" s="14" t="str">
        <f>+VLOOKUP(C2213,EstructuraCostos!$A$5:$B$146,2)</f>
        <v>Generales</v>
      </c>
      <c r="E2213" s="21">
        <f t="shared" si="147"/>
        <v>50103</v>
      </c>
      <c r="F2213" s="17" t="str">
        <f>+IF(C2213&gt;2,VLOOKUP(C2213,EstructuraCostos!$A$65:$B$170,2),VLOOKUP(E2213,EstructuraCostos!$A$5:$B$60,2))</f>
        <v>Generales</v>
      </c>
      <c r="G2213" s="17" t="str">
        <f>+VLOOKUP(B2213,EstructuraCostos!$B$5:$C$146,2)</f>
        <v xml:space="preserve">Mantenimiento Cercos </v>
      </c>
      <c r="H2213" s="58">
        <v>43693</v>
      </c>
      <c r="I2213" s="17">
        <f t="shared" si="144"/>
        <v>33</v>
      </c>
      <c r="J2213" s="45" t="s">
        <v>791</v>
      </c>
      <c r="K2213" s="143">
        <v>78730185</v>
      </c>
      <c r="L2213" s="52">
        <v>1</v>
      </c>
      <c r="M2213" s="46">
        <v>34000</v>
      </c>
      <c r="N2213" s="48">
        <f t="shared" si="146"/>
        <v>34000</v>
      </c>
      <c r="O2213" s="45" t="s">
        <v>138</v>
      </c>
      <c r="P2213" s="45" t="s">
        <v>593</v>
      </c>
    </row>
    <row r="2214" spans="1:18">
      <c r="A2214" s="17">
        <v>55</v>
      </c>
      <c r="B2214" s="135">
        <v>10501</v>
      </c>
      <c r="C2214" s="17">
        <f t="shared" si="143"/>
        <v>1</v>
      </c>
      <c r="D2214" s="14" t="str">
        <f>+VLOOKUP(C2214,EstructuraCostos!$A$5:$B$146,2)</f>
        <v>Levante_y_Ceba</v>
      </c>
      <c r="E2214" s="21">
        <f t="shared" si="147"/>
        <v>10500</v>
      </c>
      <c r="F2214" s="17" t="str">
        <f>+IF(C2214&gt;2,VLOOKUP(C2214,EstructuraCostos!$A$65:$B$170,2),VLOOKUP(E2214,EstructuraCostos!$A$5:$B$60,2))</f>
        <v>Movimiento_de_Ganado1</v>
      </c>
      <c r="G2214" s="17" t="str">
        <f>+VLOOKUP(B2214,EstructuraCostos!$B$5:$C$146,2)</f>
        <v>Manejo de Ganados</v>
      </c>
      <c r="H2214" s="58">
        <v>43693</v>
      </c>
      <c r="I2214" s="17">
        <f t="shared" si="144"/>
        <v>33</v>
      </c>
      <c r="J2214" s="1" t="s">
        <v>1469</v>
      </c>
      <c r="K2214" s="85">
        <v>1054990950</v>
      </c>
      <c r="L2214" s="52">
        <v>1</v>
      </c>
      <c r="M2214" s="186">
        <v>36000</v>
      </c>
      <c r="N2214" s="48">
        <f t="shared" si="146"/>
        <v>36000</v>
      </c>
      <c r="O2214" s="45" t="s">
        <v>139</v>
      </c>
      <c r="P2214" s="45" t="s">
        <v>137</v>
      </c>
    </row>
    <row r="2215" spans="1:18">
      <c r="A2215" s="17">
        <v>56</v>
      </c>
      <c r="B2215" s="135">
        <v>90101</v>
      </c>
      <c r="C2215" s="17">
        <f t="shared" si="143"/>
        <v>9</v>
      </c>
      <c r="D2215" s="14" t="str">
        <f>+VLOOKUP(C2215,EstructuraCostos!$A$5:$B$146,2)</f>
        <v>Hacienda</v>
      </c>
      <c r="E2215" s="21">
        <f t="shared" si="147"/>
        <v>90101</v>
      </c>
      <c r="F2215" s="17" t="str">
        <f>+IF(C2215&gt;2,VLOOKUP(C2215,EstructuraCostos!$A$65:$B$170,2),VLOOKUP(E2215,EstructuraCostos!$A$5:$B$60,2))</f>
        <v>Hacienda</v>
      </c>
      <c r="G2215" s="17" t="str">
        <f>+VLOOKUP(B2215,EstructuraCostos!$B$5:$C$146,2)</f>
        <v>Salarios</v>
      </c>
      <c r="H2215" s="58">
        <v>43693</v>
      </c>
      <c r="I2215" s="17">
        <f t="shared" si="144"/>
        <v>33</v>
      </c>
      <c r="J2215" s="45" t="s">
        <v>1584</v>
      </c>
      <c r="K2215" s="51">
        <v>24989065</v>
      </c>
      <c r="L2215" s="52">
        <v>1</v>
      </c>
      <c r="M2215" s="186">
        <v>34000</v>
      </c>
      <c r="N2215" s="48">
        <f t="shared" si="146"/>
        <v>34000</v>
      </c>
      <c r="O2215" s="45" t="s">
        <v>153</v>
      </c>
      <c r="P2215" s="45" t="s">
        <v>147</v>
      </c>
    </row>
    <row r="2216" spans="1:18">
      <c r="A2216" s="17">
        <v>57</v>
      </c>
      <c r="B2216" s="135">
        <v>50106</v>
      </c>
      <c r="C2216" s="17">
        <f t="shared" si="143"/>
        <v>5</v>
      </c>
      <c r="D2216" s="14" t="str">
        <f>+VLOOKUP(C2216,EstructuraCostos!$A$5:$B$146,2)</f>
        <v>Generales</v>
      </c>
      <c r="E2216" s="21">
        <f t="shared" si="147"/>
        <v>50106</v>
      </c>
      <c r="F2216" s="17" t="str">
        <f>+IF(C2216&gt;2,VLOOKUP(C2216,EstructuraCostos!$A$65:$B$170,2),VLOOKUP(E2216,EstructuraCostos!$A$5:$B$60,2))</f>
        <v>Generales</v>
      </c>
      <c r="G2216" s="17" t="str">
        <f>+VLOOKUP(B2216,EstructuraCostos!$B$5:$C$146,2)</f>
        <v>Mantenimiento Maquinaria y Equipos</v>
      </c>
      <c r="H2216" s="58">
        <v>43693</v>
      </c>
      <c r="I2216" s="17">
        <f t="shared" si="144"/>
        <v>33</v>
      </c>
      <c r="J2216" s="1" t="s">
        <v>1663</v>
      </c>
      <c r="K2216" s="51">
        <v>79132685</v>
      </c>
      <c r="L2216" s="52">
        <v>1</v>
      </c>
      <c r="M2216" s="186">
        <v>38000</v>
      </c>
      <c r="N2216" s="48">
        <f t="shared" si="146"/>
        <v>38000</v>
      </c>
      <c r="O2216" s="45" t="s">
        <v>1846</v>
      </c>
      <c r="P2216" s="45" t="s">
        <v>1843</v>
      </c>
    </row>
    <row r="2217" spans="1:18">
      <c r="A2217" s="17">
        <v>58</v>
      </c>
      <c r="B2217" s="135">
        <v>10105</v>
      </c>
      <c r="C2217" s="17">
        <f t="shared" ref="C2217:C2288" si="148">ROUND(B2217/10000,0)</f>
        <v>1</v>
      </c>
      <c r="D2217" s="14" t="str">
        <f>+VLOOKUP(C2217,EstructuraCostos!$A$5:$B$146,2)</f>
        <v>Levante_y_Ceba</v>
      </c>
      <c r="E2217" s="21">
        <f t="shared" si="147"/>
        <v>10110</v>
      </c>
      <c r="F2217" s="17" t="str">
        <f>+IF(C2217&gt;2,VLOOKUP(C2217,EstructuraCostos!$A$65:$B$170,2),VLOOKUP(E2217,EstructuraCostos!$A$5:$B$60,2))</f>
        <v>Manejo_de_Suelos_y_ Praderas1</v>
      </c>
      <c r="G2217" s="17" t="str">
        <f>+VLOOKUP(B2217,EstructuraCostos!$B$5:$C$146,2)</f>
        <v>Guadañada</v>
      </c>
      <c r="H2217" s="58">
        <v>43693</v>
      </c>
      <c r="I2217" s="17">
        <f t="shared" ref="I2217:I2289" si="149">+WEEKNUM(H2217,2)</f>
        <v>33</v>
      </c>
      <c r="J2217" s="45" t="s">
        <v>1688</v>
      </c>
      <c r="K2217" s="51">
        <v>6281862</v>
      </c>
      <c r="L2217" s="52">
        <v>1</v>
      </c>
      <c r="M2217" s="186">
        <v>34000</v>
      </c>
      <c r="N2217" s="48">
        <f t="shared" ref="N2217:N2287" si="150">+L2217*M2217</f>
        <v>34000</v>
      </c>
      <c r="O2217" s="45" t="s">
        <v>133</v>
      </c>
      <c r="P2217" s="45" t="s">
        <v>742</v>
      </c>
    </row>
    <row r="2218" spans="1:18">
      <c r="A2218" s="17">
        <v>59</v>
      </c>
      <c r="B2218" s="135">
        <v>50113</v>
      </c>
      <c r="C2218" s="17">
        <f t="shared" si="148"/>
        <v>5</v>
      </c>
      <c r="D2218" s="14" t="str">
        <f>+VLOOKUP(C2218,EstructuraCostos!$A$5:$B$146,2)</f>
        <v>Generales</v>
      </c>
      <c r="E2218" s="21">
        <f t="shared" si="147"/>
        <v>50113</v>
      </c>
      <c r="F2218" s="17" t="str">
        <f>+IF(C2218&gt;2,VLOOKUP(C2218,EstructuraCostos!$A$65:$B$170,2),VLOOKUP(E2218,EstructuraCostos!$A$5:$B$60,2))</f>
        <v>Generales</v>
      </c>
      <c r="G2218" s="17" t="str">
        <f>+VLOOKUP(B2218,EstructuraCostos!$B$5:$C$146,2)</f>
        <v>Levantamiento Topografico</v>
      </c>
      <c r="H2218" s="58">
        <v>43693</v>
      </c>
      <c r="I2218" s="17">
        <f t="shared" si="149"/>
        <v>33</v>
      </c>
      <c r="J2218" s="1" t="s">
        <v>1685</v>
      </c>
      <c r="K2218" s="85">
        <v>78036942</v>
      </c>
      <c r="L2218" s="52">
        <v>1</v>
      </c>
      <c r="M2218" s="186">
        <v>34000</v>
      </c>
      <c r="N2218" s="48">
        <f t="shared" si="150"/>
        <v>34000</v>
      </c>
      <c r="O2218" s="45" t="s">
        <v>1847</v>
      </c>
      <c r="P2218" s="45" t="s">
        <v>1857</v>
      </c>
    </row>
    <row r="2219" spans="1:18">
      <c r="A2219" s="17">
        <v>60</v>
      </c>
      <c r="C2219" s="17"/>
      <c r="F2219" s="17"/>
      <c r="G2219" s="17" t="e">
        <f>+VLOOKUP(B2219,EstructuraCostos!$B$5:$C$146,2)</f>
        <v>#N/A</v>
      </c>
      <c r="H2219" s="58">
        <v>43693</v>
      </c>
      <c r="I2219" s="17">
        <f t="shared" si="149"/>
        <v>33</v>
      </c>
      <c r="J2219" s="1" t="s">
        <v>399</v>
      </c>
      <c r="K2219" s="85"/>
      <c r="L2219" s="52">
        <v>1</v>
      </c>
      <c r="M2219" s="186" t="s">
        <v>1533</v>
      </c>
      <c r="N2219" s="48"/>
      <c r="O2219" s="45" t="s">
        <v>1848</v>
      </c>
      <c r="P2219" s="45" t="s">
        <v>685</v>
      </c>
    </row>
    <row r="2220" spans="1:18">
      <c r="A2220" s="17">
        <v>61</v>
      </c>
      <c r="C2220" s="17"/>
      <c r="F2220" s="17"/>
      <c r="G2220" s="17" t="e">
        <f>+VLOOKUP(B2220,EstructuraCostos!$B$5:$C$146,2)</f>
        <v>#N/A</v>
      </c>
      <c r="H2220" s="58">
        <v>43693</v>
      </c>
      <c r="I2220" s="17">
        <f t="shared" si="149"/>
        <v>33</v>
      </c>
      <c r="J2220" s="1" t="s">
        <v>1133</v>
      </c>
      <c r="K2220" s="85"/>
      <c r="L2220" s="52">
        <v>61</v>
      </c>
      <c r="M2220" s="186" t="s">
        <v>1779</v>
      </c>
      <c r="N2220" s="48"/>
      <c r="O2220" s="45" t="s">
        <v>1849</v>
      </c>
      <c r="P2220" s="45" t="s">
        <v>893</v>
      </c>
      <c r="Q2220" s="1" t="s">
        <v>1850</v>
      </c>
    </row>
    <row r="2221" spans="1:18">
      <c r="A2221" s="17">
        <v>62</v>
      </c>
      <c r="C2221" s="17"/>
      <c r="F2221" s="17"/>
      <c r="G2221" s="17" t="e">
        <f>+VLOOKUP(B2221,EstructuraCostos!$B$5:$C$146,2)</f>
        <v>#N/A</v>
      </c>
      <c r="H2221" s="58">
        <v>43693</v>
      </c>
      <c r="I2221" s="17">
        <f t="shared" si="149"/>
        <v>33</v>
      </c>
      <c r="J2221" s="1" t="s">
        <v>1133</v>
      </c>
      <c r="K2221" s="85"/>
      <c r="L2221" s="52">
        <v>44</v>
      </c>
      <c r="N2221" s="48"/>
      <c r="O2221" s="45" t="s">
        <v>1851</v>
      </c>
      <c r="P2221" s="45" t="s">
        <v>1852</v>
      </c>
      <c r="Q2221" s="1" t="s">
        <v>1850</v>
      </c>
    </row>
    <row r="2222" spans="1:18">
      <c r="A2222" s="17">
        <v>63</v>
      </c>
      <c r="C2222" s="17">
        <f t="shared" si="148"/>
        <v>0</v>
      </c>
      <c r="D2222" s="14" t="e">
        <f>+VLOOKUP(C2222,EstructuraCostos!$A$5:$B$146,2)</f>
        <v>#N/A</v>
      </c>
      <c r="E2222" s="21">
        <f t="shared" si="147"/>
        <v>0</v>
      </c>
      <c r="F2222" s="17" t="e">
        <f>+IF(C2222&gt;2,VLOOKUP(C2222,EstructuraCostos!$A$65:$B$170,2),VLOOKUP(E2222,EstructuraCostos!$A$5:$B$60,2))</f>
        <v>#N/A</v>
      </c>
      <c r="G2222" s="17" t="e">
        <f>+VLOOKUP(B2222,EstructuraCostos!$B$5:$C$146,2)</f>
        <v>#N/A</v>
      </c>
      <c r="H2222" s="58">
        <v>43693</v>
      </c>
      <c r="I2222" s="17">
        <f t="shared" si="149"/>
        <v>33</v>
      </c>
      <c r="J2222" s="13" t="s">
        <v>260</v>
      </c>
      <c r="K2222" s="83"/>
      <c r="M2222" s="186" t="s">
        <v>261</v>
      </c>
      <c r="N2222" s="48"/>
      <c r="O2222" s="45" t="s">
        <v>1684</v>
      </c>
      <c r="P2222" s="45" t="s">
        <v>357</v>
      </c>
      <c r="Q2222" s="1" t="s">
        <v>132</v>
      </c>
      <c r="R2222" s="137" t="s">
        <v>1845</v>
      </c>
    </row>
    <row r="2223" spans="1:18">
      <c r="A2223" s="17">
        <v>64</v>
      </c>
      <c r="B2223" s="135">
        <v>10103</v>
      </c>
      <c r="C2223" s="17">
        <f t="shared" si="148"/>
        <v>1</v>
      </c>
      <c r="D2223" s="14" t="str">
        <f>+VLOOKUP(C2223,EstructuraCostos!$A$5:$B$146,2)</f>
        <v>Levante_y_Ceba</v>
      </c>
      <c r="E2223" s="21">
        <f t="shared" si="147"/>
        <v>10100</v>
      </c>
      <c r="F2223" s="17" t="str">
        <f>+IF(C2223&gt;2,VLOOKUP(C2223,EstructuraCostos!$A$65:$B$170,2),VLOOKUP(E2223,EstructuraCostos!$A$5:$B$60,2))</f>
        <v>Manejo_de_Suelos_y_ Praderas1</v>
      </c>
      <c r="G2223" s="17" t="str">
        <f>+VLOOKUP(B2223,EstructuraCostos!$B$5:$C$146,2)</f>
        <v>Fertilizacion, correctivos</v>
      </c>
      <c r="H2223" s="58">
        <v>43694</v>
      </c>
      <c r="I2223" s="17">
        <f t="shared" si="149"/>
        <v>33</v>
      </c>
      <c r="J2223" s="84" t="s">
        <v>241</v>
      </c>
      <c r="K2223" s="143">
        <v>4736932</v>
      </c>
      <c r="L2223" s="52">
        <v>1</v>
      </c>
      <c r="M2223" s="46">
        <v>34000</v>
      </c>
      <c r="N2223" s="48">
        <f t="shared" si="150"/>
        <v>34000</v>
      </c>
      <c r="O2223" s="45" t="s">
        <v>1854</v>
      </c>
      <c r="P2223" s="45" t="s">
        <v>302</v>
      </c>
      <c r="Q2223" s="1" t="s">
        <v>1855</v>
      </c>
      <c r="R2223" s="137" t="s">
        <v>1588</v>
      </c>
    </row>
    <row r="2224" spans="1:18">
      <c r="A2224" s="17">
        <v>65</v>
      </c>
      <c r="B2224" s="135">
        <v>10104</v>
      </c>
      <c r="C2224" s="17">
        <f t="shared" si="148"/>
        <v>1</v>
      </c>
      <c r="D2224" s="14" t="str">
        <f>+VLOOKUP(C2224,EstructuraCostos!$A$5:$B$146,2)</f>
        <v>Levante_y_Ceba</v>
      </c>
      <c r="E2224" s="21">
        <f t="shared" si="147"/>
        <v>10100</v>
      </c>
      <c r="F2224" s="17" t="str">
        <f>+IF(C2224&gt;2,VLOOKUP(C2224,EstructuraCostos!$A$65:$B$170,2),VLOOKUP(E2224,EstructuraCostos!$A$5:$B$60,2))</f>
        <v>Manejo_de_Suelos_y_ Praderas1</v>
      </c>
      <c r="G2224" s="17" t="str">
        <f>+VLOOKUP(B2224,EstructuraCostos!$B$5:$C$146,2)</f>
        <v>Fumigacion Herbicida</v>
      </c>
      <c r="H2224" s="58">
        <v>43694</v>
      </c>
      <c r="I2224" s="17">
        <f t="shared" si="149"/>
        <v>33</v>
      </c>
      <c r="J2224" s="84" t="s">
        <v>242</v>
      </c>
      <c r="K2224" s="83">
        <v>4335739</v>
      </c>
      <c r="L2224" s="52">
        <v>1</v>
      </c>
      <c r="M2224" s="46">
        <v>34000</v>
      </c>
      <c r="N2224" s="48">
        <f t="shared" si="150"/>
        <v>34000</v>
      </c>
      <c r="O2224" s="45" t="s">
        <v>1684</v>
      </c>
      <c r="P2224" s="45" t="s">
        <v>357</v>
      </c>
      <c r="Q2224" s="1" t="s">
        <v>132</v>
      </c>
      <c r="R2224" s="137" t="s">
        <v>1845</v>
      </c>
    </row>
    <row r="2225" spans="1:18">
      <c r="A2225" s="17">
        <v>66</v>
      </c>
      <c r="B2225" s="135">
        <v>10501</v>
      </c>
      <c r="C2225" s="17">
        <f t="shared" si="148"/>
        <v>1</v>
      </c>
      <c r="D2225" s="14" t="str">
        <f>+VLOOKUP(C2225,EstructuraCostos!$A$5:$B$146,2)</f>
        <v>Levante_y_Ceba</v>
      </c>
      <c r="E2225" s="21">
        <f t="shared" si="147"/>
        <v>10500</v>
      </c>
      <c r="F2225" s="17" t="str">
        <f>+IF(C2225&gt;2,VLOOKUP(C2225,EstructuraCostos!$A$65:$B$170,2),VLOOKUP(E2225,EstructuraCostos!$A$5:$B$60,2))</f>
        <v>Movimiento_de_Ganado1</v>
      </c>
      <c r="G2225" s="17" t="str">
        <f>+VLOOKUP(B2225,EstructuraCostos!$B$5:$C$146,2)</f>
        <v>Manejo de Ganados</v>
      </c>
      <c r="H2225" s="58">
        <v>43694</v>
      </c>
      <c r="I2225" s="17">
        <f t="shared" si="149"/>
        <v>33</v>
      </c>
      <c r="J2225" s="45" t="s">
        <v>245</v>
      </c>
      <c r="K2225" s="51">
        <v>1023702269</v>
      </c>
      <c r="L2225" s="52">
        <v>1</v>
      </c>
      <c r="M2225" s="46">
        <v>38000</v>
      </c>
      <c r="N2225" s="48">
        <f t="shared" si="150"/>
        <v>38000</v>
      </c>
      <c r="O2225" s="45" t="s">
        <v>126</v>
      </c>
      <c r="P2225" s="45" t="s">
        <v>128</v>
      </c>
    </row>
    <row r="2226" spans="1:18">
      <c r="A2226" s="17">
        <v>67</v>
      </c>
      <c r="B2226" s="135">
        <v>10501</v>
      </c>
      <c r="C2226" s="17">
        <f t="shared" si="148"/>
        <v>1</v>
      </c>
      <c r="D2226" s="14" t="str">
        <f>+VLOOKUP(C2226,EstructuraCostos!$A$5:$B$146,2)</f>
        <v>Levante_y_Ceba</v>
      </c>
      <c r="E2226" s="21">
        <f t="shared" si="147"/>
        <v>10500</v>
      </c>
      <c r="F2226" s="17" t="str">
        <f>+IF(C2226&gt;2,VLOOKUP(C2226,EstructuraCostos!$A$65:$B$170,2),VLOOKUP(E2226,EstructuraCostos!$A$5:$B$60,2))</f>
        <v>Movimiento_de_Ganado1</v>
      </c>
      <c r="G2226" s="17" t="str">
        <f>+VLOOKUP(B2226,EstructuraCostos!$B$5:$C$146,2)</f>
        <v>Manejo de Ganados</v>
      </c>
      <c r="H2226" s="58">
        <v>43694</v>
      </c>
      <c r="I2226" s="17">
        <f t="shared" si="149"/>
        <v>33</v>
      </c>
      <c r="J2226" s="45" t="s">
        <v>417</v>
      </c>
      <c r="K2226" s="143">
        <v>1097720182</v>
      </c>
      <c r="L2226" s="52">
        <v>1</v>
      </c>
      <c r="M2226" s="46">
        <v>38000</v>
      </c>
      <c r="N2226" s="48">
        <f t="shared" si="150"/>
        <v>38000</v>
      </c>
      <c r="O2226" s="45" t="s">
        <v>125</v>
      </c>
      <c r="P2226" s="45" t="s">
        <v>128</v>
      </c>
    </row>
    <row r="2227" spans="1:18">
      <c r="A2227" s="17">
        <v>68</v>
      </c>
      <c r="B2227" s="135">
        <v>50103</v>
      </c>
      <c r="C2227" s="17">
        <f t="shared" si="148"/>
        <v>5</v>
      </c>
      <c r="D2227" s="14" t="str">
        <f>+VLOOKUP(C2227,EstructuraCostos!$A$5:$B$146,2)</f>
        <v>Generales</v>
      </c>
      <c r="E2227" s="21">
        <f t="shared" si="147"/>
        <v>50103</v>
      </c>
      <c r="F2227" s="17" t="str">
        <f>+IF(C2227&gt;2,VLOOKUP(C2227,EstructuraCostos!$A$65:$B$170,2),VLOOKUP(E2227,EstructuraCostos!$A$5:$B$60,2))</f>
        <v>Generales</v>
      </c>
      <c r="G2227" s="17" t="str">
        <f>+VLOOKUP(B2227,EstructuraCostos!$B$5:$C$146,2)</f>
        <v xml:space="preserve">Mantenimiento Cercos </v>
      </c>
      <c r="H2227" s="58">
        <v>43694</v>
      </c>
      <c r="I2227" s="17">
        <f t="shared" si="149"/>
        <v>33</v>
      </c>
      <c r="J2227" s="45" t="s">
        <v>791</v>
      </c>
      <c r="K2227" s="143">
        <v>78730185</v>
      </c>
      <c r="L2227" s="52">
        <v>1</v>
      </c>
      <c r="M2227" s="46">
        <v>34000</v>
      </c>
      <c r="N2227" s="48">
        <f t="shared" si="150"/>
        <v>34000</v>
      </c>
      <c r="O2227" s="45" t="s">
        <v>138</v>
      </c>
      <c r="P2227" s="45" t="s">
        <v>362</v>
      </c>
    </row>
    <row r="2228" spans="1:18">
      <c r="A2228" s="17">
        <v>69</v>
      </c>
      <c r="B2228" s="135">
        <v>10502</v>
      </c>
      <c r="C2228" s="17">
        <f t="shared" si="148"/>
        <v>1</v>
      </c>
      <c r="D2228" s="14" t="str">
        <f>+VLOOKUP(C2228,EstructuraCostos!$A$5:$B$146,2)</f>
        <v>Levante_y_Ceba</v>
      </c>
      <c r="E2228" s="21">
        <f t="shared" si="147"/>
        <v>10500</v>
      </c>
      <c r="F2228" s="17" t="str">
        <f>+IF(C2228&gt;2,VLOOKUP(C2228,EstructuraCostos!$A$65:$B$170,2),VLOOKUP(E2228,EstructuraCostos!$A$5:$B$60,2))</f>
        <v>Movimiento_de_Ganado1</v>
      </c>
      <c r="G2228" s="17" t="str">
        <f>+VLOOKUP(B2228,EstructuraCostos!$B$5:$C$146,2)</f>
        <v>Repartida pollinaza</v>
      </c>
      <c r="H2228" s="58">
        <v>43694</v>
      </c>
      <c r="I2228" s="17">
        <f t="shared" si="149"/>
        <v>33</v>
      </c>
      <c r="J2228" s="1" t="s">
        <v>1469</v>
      </c>
      <c r="K2228" s="85">
        <v>1054990950</v>
      </c>
      <c r="L2228" s="52">
        <v>1</v>
      </c>
      <c r="M2228" s="186">
        <v>36000</v>
      </c>
      <c r="N2228" s="48">
        <f t="shared" si="150"/>
        <v>36000</v>
      </c>
      <c r="O2228" s="45" t="s">
        <v>688</v>
      </c>
      <c r="P2228" s="45" t="s">
        <v>137</v>
      </c>
    </row>
    <row r="2229" spans="1:18">
      <c r="A2229" s="17">
        <v>70</v>
      </c>
      <c r="B2229" s="135">
        <v>90101</v>
      </c>
      <c r="C2229" s="17">
        <f t="shared" si="148"/>
        <v>9</v>
      </c>
      <c r="D2229" s="14" t="str">
        <f>+VLOOKUP(C2229,EstructuraCostos!$A$5:$B$146,2)</f>
        <v>Hacienda</v>
      </c>
      <c r="E2229" s="21">
        <f t="shared" si="147"/>
        <v>90101</v>
      </c>
      <c r="F2229" s="17" t="str">
        <f>+IF(C2229&gt;2,VLOOKUP(C2229,EstructuraCostos!$A$65:$B$170,2),VLOOKUP(E2229,EstructuraCostos!$A$5:$B$60,2))</f>
        <v>Hacienda</v>
      </c>
      <c r="G2229" s="17" t="str">
        <f>+VLOOKUP(B2229,EstructuraCostos!$B$5:$C$146,2)</f>
        <v>Salarios</v>
      </c>
      <c r="H2229" s="58">
        <v>43694</v>
      </c>
      <c r="I2229" s="17">
        <f t="shared" si="149"/>
        <v>33</v>
      </c>
      <c r="J2229" s="45" t="s">
        <v>1584</v>
      </c>
      <c r="K2229" s="51">
        <v>24989065</v>
      </c>
      <c r="L2229" s="52">
        <v>1</v>
      </c>
      <c r="M2229" s="186">
        <v>34000</v>
      </c>
      <c r="N2229" s="48">
        <f t="shared" si="150"/>
        <v>34000</v>
      </c>
      <c r="O2229" s="45" t="s">
        <v>153</v>
      </c>
      <c r="P2229" s="45" t="s">
        <v>147</v>
      </c>
    </row>
    <row r="2230" spans="1:18">
      <c r="A2230" s="17">
        <v>71</v>
      </c>
      <c r="B2230" s="135">
        <v>50106</v>
      </c>
      <c r="C2230" s="17">
        <f t="shared" si="148"/>
        <v>5</v>
      </c>
      <c r="D2230" s="14" t="str">
        <f>+VLOOKUP(C2230,EstructuraCostos!$A$5:$B$146,2)</f>
        <v>Generales</v>
      </c>
      <c r="E2230" s="21">
        <f t="shared" si="147"/>
        <v>50106</v>
      </c>
      <c r="F2230" s="17" t="str">
        <f>+IF(C2230&gt;2,VLOOKUP(C2230,EstructuraCostos!$A$65:$B$170,2),VLOOKUP(E2230,EstructuraCostos!$A$5:$B$60,2))</f>
        <v>Generales</v>
      </c>
      <c r="G2230" s="17" t="str">
        <f>+VLOOKUP(B2230,EstructuraCostos!$B$5:$C$146,2)</f>
        <v>Mantenimiento Maquinaria y Equipos</v>
      </c>
      <c r="H2230" s="58">
        <v>43694</v>
      </c>
      <c r="I2230" s="17">
        <f t="shared" si="149"/>
        <v>33</v>
      </c>
      <c r="J2230" s="1" t="s">
        <v>1663</v>
      </c>
      <c r="K2230" s="51">
        <v>79132685</v>
      </c>
      <c r="L2230" s="52">
        <v>1</v>
      </c>
      <c r="M2230" s="186">
        <v>38000</v>
      </c>
      <c r="N2230" s="48">
        <f>+L2230*M2230</f>
        <v>38000</v>
      </c>
      <c r="O2230" s="45" t="s">
        <v>1856</v>
      </c>
      <c r="P2230" s="45" t="s">
        <v>9</v>
      </c>
    </row>
    <row r="2231" spans="1:18">
      <c r="A2231" s="17">
        <v>72</v>
      </c>
      <c r="B2231" s="135">
        <v>10105</v>
      </c>
      <c r="C2231" s="17">
        <f t="shared" si="148"/>
        <v>1</v>
      </c>
      <c r="D2231" s="14" t="str">
        <f>+VLOOKUP(C2231,EstructuraCostos!$A$5:$B$146,2)</f>
        <v>Levante_y_Ceba</v>
      </c>
      <c r="E2231" s="21">
        <f t="shared" si="147"/>
        <v>10110</v>
      </c>
      <c r="F2231" s="17" t="str">
        <f>+IF(C2231&gt;2,VLOOKUP(C2231,EstructuraCostos!$A$65:$B$170,2),VLOOKUP(E2231,EstructuraCostos!$A$5:$B$60,2))</f>
        <v>Manejo_de_Suelos_y_ Praderas1</v>
      </c>
      <c r="G2231" s="17" t="str">
        <f>+VLOOKUP(B2231,EstructuraCostos!$B$5:$C$146,2)</f>
        <v>Guadañada</v>
      </c>
      <c r="H2231" s="58">
        <v>43694</v>
      </c>
      <c r="I2231" s="17">
        <f t="shared" si="149"/>
        <v>33</v>
      </c>
      <c r="J2231" s="45" t="s">
        <v>1688</v>
      </c>
      <c r="K2231" s="51">
        <v>6281862</v>
      </c>
      <c r="L2231" s="52">
        <v>1</v>
      </c>
      <c r="M2231" s="186">
        <v>34000</v>
      </c>
      <c r="N2231" s="48">
        <f>+L2231*M2231</f>
        <v>34000</v>
      </c>
      <c r="O2231" s="45" t="s">
        <v>133</v>
      </c>
      <c r="P2231" s="45" t="s">
        <v>742</v>
      </c>
    </row>
    <row r="2232" spans="1:18">
      <c r="A2232" s="17">
        <v>73</v>
      </c>
      <c r="B2232" s="135">
        <v>50103</v>
      </c>
      <c r="C2232" s="17">
        <f t="shared" si="148"/>
        <v>5</v>
      </c>
      <c r="D2232" s="14" t="str">
        <f>+VLOOKUP(C2232,EstructuraCostos!$A$5:$B$146,2)</f>
        <v>Generales</v>
      </c>
      <c r="E2232" s="21">
        <f t="shared" si="147"/>
        <v>50103</v>
      </c>
      <c r="F2232" s="17" t="str">
        <f>+IF(C2232&gt;2,VLOOKUP(C2232,EstructuraCostos!$A$65:$B$170,2),VLOOKUP(E2232,EstructuraCostos!$A$5:$B$60,2))</f>
        <v>Generales</v>
      </c>
      <c r="G2232" s="17" t="str">
        <f>+VLOOKUP(B2232,EstructuraCostos!$B$5:$C$146,2)</f>
        <v xml:space="preserve">Mantenimiento Cercos </v>
      </c>
      <c r="H2232" s="58">
        <v>43694</v>
      </c>
      <c r="I2232" s="17">
        <f t="shared" si="149"/>
        <v>33</v>
      </c>
      <c r="J2232" s="1" t="s">
        <v>1685</v>
      </c>
      <c r="K2232" s="85">
        <v>78036942</v>
      </c>
      <c r="L2232" s="52">
        <v>1</v>
      </c>
      <c r="M2232" s="186">
        <v>34000</v>
      </c>
      <c r="N2232" s="48">
        <f t="shared" si="150"/>
        <v>34000</v>
      </c>
      <c r="O2232" s="45" t="s">
        <v>138</v>
      </c>
      <c r="P2232" s="45" t="s">
        <v>362</v>
      </c>
    </row>
    <row r="2233" spans="1:18">
      <c r="A2233" s="17">
        <v>74</v>
      </c>
      <c r="C2233" s="17"/>
      <c r="F2233" s="17"/>
      <c r="G2233" s="17" t="e">
        <f>+VLOOKUP(B2233,EstructuraCostos!$B$5:$C$146,2)</f>
        <v>#N/A</v>
      </c>
      <c r="H2233" s="58">
        <v>43695</v>
      </c>
      <c r="I2233" s="17">
        <f t="shared" si="149"/>
        <v>33</v>
      </c>
      <c r="J2233" s="45" t="s">
        <v>287</v>
      </c>
      <c r="K2233" s="85"/>
      <c r="M2233" s="186">
        <v>600</v>
      </c>
      <c r="N2233" s="48"/>
    </row>
    <row r="2234" spans="1:18">
      <c r="A2234" s="17">
        <v>75</v>
      </c>
      <c r="C2234" s="17">
        <f t="shared" si="148"/>
        <v>0</v>
      </c>
      <c r="D2234" s="14" t="e">
        <f>+VLOOKUP(C2234,EstructuraCostos!$A$5:$B$146,2)</f>
        <v>#N/A</v>
      </c>
      <c r="E2234" s="21">
        <f t="shared" si="147"/>
        <v>0</v>
      </c>
      <c r="F2234" s="17" t="e">
        <f>+IF(C2234&gt;2,VLOOKUP(C2234,EstructuraCostos!$A$65:$B$170,2),VLOOKUP(E2234,EstructuraCostos!$A$5:$B$60,2))</f>
        <v>#N/A</v>
      </c>
      <c r="G2234" s="17" t="e">
        <f>+VLOOKUP(B2234,EstructuraCostos!$B$5:$C$146,2)</f>
        <v>#N/A</v>
      </c>
      <c r="H2234" s="58">
        <v>43694</v>
      </c>
      <c r="I2234" s="17">
        <f t="shared" si="149"/>
        <v>33</v>
      </c>
      <c r="J2234" s="13" t="s">
        <v>260</v>
      </c>
      <c r="M2234" s="186" t="s">
        <v>261</v>
      </c>
      <c r="N2234" s="48"/>
      <c r="O2234" s="45" t="s">
        <v>1587</v>
      </c>
      <c r="P2234" s="45" t="s">
        <v>1861</v>
      </c>
      <c r="Q2234" s="1" t="s">
        <v>1862</v>
      </c>
      <c r="R2234" s="137" t="s">
        <v>1588</v>
      </c>
    </row>
    <row r="2235" spans="1:18">
      <c r="A2235" s="17">
        <v>76</v>
      </c>
      <c r="C2235" s="17">
        <f t="shared" si="148"/>
        <v>0</v>
      </c>
      <c r="D2235" s="14" t="e">
        <f>+VLOOKUP(C2235,EstructuraCostos!$A$5:$B$146,2)</f>
        <v>#N/A</v>
      </c>
      <c r="E2235" s="21">
        <f t="shared" si="147"/>
        <v>0</v>
      </c>
      <c r="F2235" s="17" t="e">
        <f>+IF(C2235&gt;2,VLOOKUP(C2235,EstructuraCostos!$A$65:$B$170,2),VLOOKUP(E2235,EstructuraCostos!$A$5:$B$60,2))</f>
        <v>#N/A</v>
      </c>
      <c r="G2235" s="17" t="e">
        <f>+VLOOKUP(B2235,EstructuraCostos!$B$5:$C$146,2)</f>
        <v>#N/A</v>
      </c>
      <c r="H2235" s="58">
        <v>43694</v>
      </c>
      <c r="I2235" s="17">
        <f t="shared" si="149"/>
        <v>33</v>
      </c>
      <c r="J2235" s="13" t="s">
        <v>260</v>
      </c>
      <c r="M2235" s="186" t="s">
        <v>261</v>
      </c>
      <c r="N2235" s="48"/>
      <c r="O2235" s="45" t="s">
        <v>1684</v>
      </c>
      <c r="P2235" s="45" t="s">
        <v>357</v>
      </c>
      <c r="Q2235" s="1" t="s">
        <v>132</v>
      </c>
      <c r="R2235" s="137" t="s">
        <v>1845</v>
      </c>
    </row>
    <row r="2236" spans="1:18">
      <c r="A2236" s="17">
        <v>77</v>
      </c>
      <c r="B2236" s="135">
        <v>10501</v>
      </c>
      <c r="C2236" s="17">
        <f t="shared" si="148"/>
        <v>1</v>
      </c>
      <c r="D2236" s="14" t="str">
        <f>+VLOOKUP(C2236,EstructuraCostos!$A$5:$B$146,2)</f>
        <v>Levante_y_Ceba</v>
      </c>
      <c r="E2236" s="21">
        <f t="shared" si="147"/>
        <v>10500</v>
      </c>
      <c r="F2236" s="17" t="str">
        <f>+IF(C2236&gt;2,VLOOKUP(C2236,EstructuraCostos!$A$65:$B$170,2),VLOOKUP(E2236,EstructuraCostos!$A$5:$B$60,2))</f>
        <v>Movimiento_de_Ganado1</v>
      </c>
      <c r="G2236" s="17" t="str">
        <f>+VLOOKUP(B2236,EstructuraCostos!$B$5:$C$146,2)</f>
        <v>Manejo de Ganados</v>
      </c>
      <c r="H2236" s="58">
        <v>43695</v>
      </c>
      <c r="I2236" s="17">
        <f t="shared" si="149"/>
        <v>33</v>
      </c>
      <c r="J2236" s="1" t="s">
        <v>1469</v>
      </c>
      <c r="K2236" s="85">
        <v>1054990950</v>
      </c>
      <c r="L2236" s="52">
        <v>1</v>
      </c>
      <c r="M2236" s="186">
        <v>36000</v>
      </c>
      <c r="N2236" s="48">
        <v>18000</v>
      </c>
      <c r="O2236" s="45" t="s">
        <v>125</v>
      </c>
      <c r="P2236" s="45" t="s">
        <v>128</v>
      </c>
    </row>
    <row r="2237" spans="1:18">
      <c r="A2237" s="17">
        <v>78</v>
      </c>
      <c r="C2237" s="17">
        <f t="shared" si="148"/>
        <v>0</v>
      </c>
      <c r="D2237" s="14" t="e">
        <f>+VLOOKUP(C2237,EstructuraCostos!$A$5:$B$146,2)</f>
        <v>#N/A</v>
      </c>
      <c r="E2237" s="21">
        <f t="shared" si="147"/>
        <v>0</v>
      </c>
      <c r="F2237" s="17" t="e">
        <f>+IF(C2237&gt;2,VLOOKUP(C2237,EstructuraCostos!$A$65:$B$170,2),VLOOKUP(E2237,EstructuraCostos!$A$5:$B$60,2))</f>
        <v>#N/A</v>
      </c>
      <c r="G2237" s="17" t="e">
        <f>+VLOOKUP(B2237,EstructuraCostos!$B$5:$C$146,2)</f>
        <v>#N/A</v>
      </c>
      <c r="H2237" s="58">
        <v>43695</v>
      </c>
      <c r="I2237" s="17">
        <f t="shared" si="149"/>
        <v>33</v>
      </c>
      <c r="J2237" s="45" t="s">
        <v>287</v>
      </c>
      <c r="M2237" s="186">
        <v>600</v>
      </c>
      <c r="N2237" s="48">
        <f t="shared" si="150"/>
        <v>0</v>
      </c>
      <c r="O2237" s="45" t="s">
        <v>170</v>
      </c>
      <c r="P2237" s="45" t="s">
        <v>1853</v>
      </c>
    </row>
    <row r="2238" spans="1:18">
      <c r="A2238" s="17">
        <v>1</v>
      </c>
      <c r="B2238" s="135">
        <v>80108</v>
      </c>
      <c r="C2238" s="17">
        <f t="shared" si="148"/>
        <v>8</v>
      </c>
      <c r="D2238" s="14" t="str">
        <f>+VLOOKUP(C2238,EstructuraCostos!$A$5:$B$146,2)</f>
        <v>Inversion</v>
      </c>
      <c r="E2238" s="21">
        <f t="shared" si="147"/>
        <v>80108</v>
      </c>
      <c r="F2238" s="17" t="str">
        <f>+IF(C2238&gt;2,VLOOKUP(C2238,EstructuraCostos!$A$65:$B$170,2),VLOOKUP(E2238,EstructuraCostos!$A$5:$B$60,2))</f>
        <v>Inversion</v>
      </c>
      <c r="G2238" s="17" t="str">
        <f>+VLOOKUP(B2238,EstructuraCostos!$B$5:$C$146,2)</f>
        <v>Establecimiento de Nuevas Praderas</v>
      </c>
      <c r="H2238" s="58">
        <v>43696</v>
      </c>
      <c r="I2238" s="17">
        <f t="shared" si="149"/>
        <v>34</v>
      </c>
      <c r="J2238" s="84" t="s">
        <v>241</v>
      </c>
      <c r="K2238" s="143">
        <v>4736932</v>
      </c>
      <c r="L2238" s="52">
        <v>1</v>
      </c>
      <c r="M2238" s="46">
        <v>34000</v>
      </c>
      <c r="N2238" s="48">
        <f t="shared" si="150"/>
        <v>34000</v>
      </c>
      <c r="O2238" s="45" t="s">
        <v>1684</v>
      </c>
      <c r="P2238" s="45" t="s">
        <v>1772</v>
      </c>
      <c r="Q2238" s="1" t="s">
        <v>132</v>
      </c>
      <c r="R2238" s="137" t="s">
        <v>1863</v>
      </c>
    </row>
    <row r="2239" spans="1:18">
      <c r="A2239" s="17">
        <v>2</v>
      </c>
      <c r="C2239" s="17">
        <f t="shared" si="148"/>
        <v>0</v>
      </c>
      <c r="D2239" s="14" t="e">
        <f>+VLOOKUP(C2239,EstructuraCostos!$A$5:$B$146,2)</f>
        <v>#N/A</v>
      </c>
      <c r="E2239" s="21">
        <f t="shared" si="147"/>
        <v>0</v>
      </c>
      <c r="F2239" s="17" t="e">
        <f>+IF(C2239&gt;2,VLOOKUP(C2239,EstructuraCostos!$A$65:$B$170,2),VLOOKUP(E2239,EstructuraCostos!$A$5:$B$60,2))</f>
        <v>#N/A</v>
      </c>
      <c r="G2239" s="17" t="e">
        <f>+VLOOKUP(B2239,EstructuraCostos!$B$5:$C$146,2)</f>
        <v>#N/A</v>
      </c>
      <c r="H2239" s="58">
        <v>43696</v>
      </c>
      <c r="I2239" s="17">
        <f t="shared" si="149"/>
        <v>34</v>
      </c>
      <c r="J2239" s="84" t="s">
        <v>242</v>
      </c>
      <c r="K2239" s="83">
        <v>4335739</v>
      </c>
      <c r="L2239" s="52">
        <v>1</v>
      </c>
      <c r="M2239" s="46">
        <v>34000</v>
      </c>
      <c r="N2239" s="48">
        <f t="shared" si="150"/>
        <v>34000</v>
      </c>
      <c r="O2239" s="45" t="s">
        <v>1858</v>
      </c>
      <c r="P2239" s="45" t="s">
        <v>1698</v>
      </c>
      <c r="Q2239" s="1" t="s">
        <v>1859</v>
      </c>
    </row>
    <row r="2240" spans="1:18">
      <c r="A2240" s="17">
        <v>3</v>
      </c>
      <c r="B2240" s="135">
        <v>10501</v>
      </c>
      <c r="C2240" s="17">
        <f t="shared" si="148"/>
        <v>1</v>
      </c>
      <c r="D2240" s="14" t="str">
        <f>+VLOOKUP(C2240,EstructuraCostos!$A$5:$B$146,2)</f>
        <v>Levante_y_Ceba</v>
      </c>
      <c r="E2240" s="21">
        <f t="shared" si="147"/>
        <v>10500</v>
      </c>
      <c r="F2240" s="17" t="str">
        <f>+IF(C2240&gt;2,VLOOKUP(C2240,EstructuraCostos!$A$65:$B$170,2),VLOOKUP(E2240,EstructuraCostos!$A$5:$B$60,2))</f>
        <v>Movimiento_de_Ganado1</v>
      </c>
      <c r="G2240" s="17" t="str">
        <f>+VLOOKUP(B2240,EstructuraCostos!$B$5:$C$146,2)</f>
        <v>Manejo de Ganados</v>
      </c>
      <c r="H2240" s="58">
        <v>43696</v>
      </c>
      <c r="I2240" s="17">
        <f t="shared" si="149"/>
        <v>34</v>
      </c>
      <c r="J2240" s="45" t="s">
        <v>245</v>
      </c>
      <c r="K2240" s="51">
        <v>1023702269</v>
      </c>
      <c r="L2240" s="52">
        <v>1</v>
      </c>
      <c r="M2240" s="46">
        <v>38000</v>
      </c>
      <c r="N2240" s="48">
        <f t="shared" si="150"/>
        <v>38000</v>
      </c>
      <c r="O2240" s="45" t="s">
        <v>126</v>
      </c>
      <c r="P2240" s="45" t="s">
        <v>128</v>
      </c>
    </row>
    <row r="2241" spans="1:18">
      <c r="A2241" s="17">
        <v>4</v>
      </c>
      <c r="B2241" s="135">
        <v>10501</v>
      </c>
      <c r="C2241" s="17">
        <f t="shared" si="148"/>
        <v>1</v>
      </c>
      <c r="D2241" s="14" t="str">
        <f>+VLOOKUP(C2241,EstructuraCostos!$A$5:$B$146,2)</f>
        <v>Levante_y_Ceba</v>
      </c>
      <c r="E2241" s="21">
        <f t="shared" si="147"/>
        <v>10500</v>
      </c>
      <c r="F2241" s="17" t="str">
        <f>+IF(C2241&gt;2,VLOOKUP(C2241,EstructuraCostos!$A$65:$B$170,2),VLOOKUP(E2241,EstructuraCostos!$A$5:$B$60,2))</f>
        <v>Movimiento_de_Ganado1</v>
      </c>
      <c r="G2241" s="17" t="str">
        <f>+VLOOKUP(B2241,EstructuraCostos!$B$5:$C$146,2)</f>
        <v>Manejo de Ganados</v>
      </c>
      <c r="H2241" s="58">
        <v>43696</v>
      </c>
      <c r="I2241" s="17">
        <f t="shared" si="149"/>
        <v>34</v>
      </c>
      <c r="J2241" s="45" t="s">
        <v>417</v>
      </c>
      <c r="K2241" s="143">
        <v>1097720182</v>
      </c>
      <c r="L2241" s="52">
        <v>1</v>
      </c>
      <c r="M2241" s="46">
        <v>38000</v>
      </c>
      <c r="N2241" s="48">
        <f t="shared" si="150"/>
        <v>38000</v>
      </c>
      <c r="O2241" s="45" t="s">
        <v>125</v>
      </c>
      <c r="P2241" s="45" t="s">
        <v>128</v>
      </c>
    </row>
    <row r="2242" spans="1:18">
      <c r="A2242" s="17">
        <v>5</v>
      </c>
      <c r="B2242" s="135">
        <v>50103</v>
      </c>
      <c r="C2242" s="17">
        <f t="shared" si="148"/>
        <v>5</v>
      </c>
      <c r="D2242" s="14" t="str">
        <f>+VLOOKUP(C2242,EstructuraCostos!$A$5:$B$146,2)</f>
        <v>Generales</v>
      </c>
      <c r="E2242" s="21">
        <f t="shared" si="147"/>
        <v>50103</v>
      </c>
      <c r="F2242" s="17" t="str">
        <f>+IF(C2242&gt;2,VLOOKUP(C2242,EstructuraCostos!$A$65:$B$170,2),VLOOKUP(E2242,EstructuraCostos!$A$5:$B$60,2))</f>
        <v>Generales</v>
      </c>
      <c r="G2242" s="17" t="str">
        <f>+VLOOKUP(B2242,EstructuraCostos!$B$5:$C$146,2)</f>
        <v xml:space="preserve">Mantenimiento Cercos </v>
      </c>
      <c r="H2242" s="58">
        <v>43696</v>
      </c>
      <c r="I2242" s="17">
        <f t="shared" si="149"/>
        <v>34</v>
      </c>
      <c r="J2242" s="45" t="s">
        <v>791</v>
      </c>
      <c r="K2242" s="143">
        <v>78730185</v>
      </c>
      <c r="L2242" s="52">
        <v>1</v>
      </c>
      <c r="M2242" s="46">
        <v>34000</v>
      </c>
      <c r="N2242" s="48">
        <f t="shared" si="150"/>
        <v>34000</v>
      </c>
      <c r="O2242" s="45" t="s">
        <v>671</v>
      </c>
      <c r="P2242" s="45" t="s">
        <v>1303</v>
      </c>
    </row>
    <row r="2243" spans="1:18">
      <c r="A2243" s="17">
        <v>6</v>
      </c>
      <c r="B2243" s="135">
        <v>10202</v>
      </c>
      <c r="C2243" s="17">
        <f t="shared" si="148"/>
        <v>1</v>
      </c>
      <c r="D2243" s="14" t="str">
        <f>+VLOOKUP(C2243,EstructuraCostos!$A$5:$B$146,2)</f>
        <v>Levante_y_Ceba</v>
      </c>
      <c r="E2243" s="21">
        <f t="shared" si="147"/>
        <v>10200</v>
      </c>
      <c r="F2243" s="17" t="str">
        <f>+IF(C2243&gt;2,VLOOKUP(C2243,EstructuraCostos!$A$65:$B$170,2),VLOOKUP(E2243,EstructuraCostos!$A$5:$B$60,2))</f>
        <v>Alimentacion1</v>
      </c>
      <c r="G2243" s="17" t="str">
        <f>+VLOOKUP(B2243,EstructuraCostos!$B$5:$C$146,2)</f>
        <v>Pollinaza</v>
      </c>
      <c r="H2243" s="58">
        <v>43696</v>
      </c>
      <c r="I2243" s="17">
        <f t="shared" si="149"/>
        <v>34</v>
      </c>
      <c r="J2243" s="1" t="s">
        <v>1469</v>
      </c>
      <c r="K2243" s="85">
        <v>1054990950</v>
      </c>
      <c r="L2243" s="52">
        <v>1</v>
      </c>
      <c r="M2243" s="186">
        <v>36000</v>
      </c>
      <c r="N2243" s="48">
        <f t="shared" si="150"/>
        <v>36000</v>
      </c>
      <c r="O2243" s="45" t="s">
        <v>688</v>
      </c>
      <c r="P2243" s="45" t="s">
        <v>137</v>
      </c>
    </row>
    <row r="2244" spans="1:18">
      <c r="A2244" s="17">
        <v>7</v>
      </c>
      <c r="B2244" s="135">
        <v>90101</v>
      </c>
      <c r="C2244" s="17">
        <f t="shared" si="148"/>
        <v>9</v>
      </c>
      <c r="D2244" s="14" t="str">
        <f>+VLOOKUP(C2244,EstructuraCostos!$A$5:$B$146,2)</f>
        <v>Hacienda</v>
      </c>
      <c r="E2244" s="21">
        <f t="shared" si="147"/>
        <v>90101</v>
      </c>
      <c r="F2244" s="17" t="str">
        <f>+IF(C2244&gt;2,VLOOKUP(C2244,EstructuraCostos!$A$65:$B$170,2),VLOOKUP(E2244,EstructuraCostos!$A$5:$B$60,2))</f>
        <v>Hacienda</v>
      </c>
      <c r="G2244" s="17" t="str">
        <f>+VLOOKUP(B2244,EstructuraCostos!$B$5:$C$146,2)</f>
        <v>Salarios</v>
      </c>
      <c r="H2244" s="58">
        <v>43696</v>
      </c>
      <c r="I2244" s="17">
        <f t="shared" si="149"/>
        <v>34</v>
      </c>
      <c r="J2244" s="45" t="s">
        <v>1584</v>
      </c>
      <c r="K2244" s="51">
        <v>24989065</v>
      </c>
      <c r="L2244" s="52">
        <v>1</v>
      </c>
      <c r="M2244" s="186">
        <v>34000</v>
      </c>
      <c r="N2244" s="48">
        <f t="shared" si="150"/>
        <v>34000</v>
      </c>
      <c r="O2244" s="45" t="s">
        <v>153</v>
      </c>
      <c r="P2244" s="45" t="s">
        <v>147</v>
      </c>
    </row>
    <row r="2245" spans="1:18">
      <c r="A2245" s="17">
        <v>8</v>
      </c>
      <c r="B2245" s="135">
        <v>50113</v>
      </c>
      <c r="C2245" s="17">
        <f t="shared" si="148"/>
        <v>5</v>
      </c>
      <c r="D2245" s="14" t="str">
        <f>+VLOOKUP(C2245,EstructuraCostos!$A$5:$B$146,2)</f>
        <v>Generales</v>
      </c>
      <c r="E2245" s="21">
        <f t="shared" si="147"/>
        <v>50113</v>
      </c>
      <c r="F2245" s="17" t="str">
        <f>+IF(C2245&gt;2,VLOOKUP(C2245,EstructuraCostos!$A$65:$B$170,2),VLOOKUP(E2245,EstructuraCostos!$A$5:$B$60,2))</f>
        <v>Generales</v>
      </c>
      <c r="G2245" s="17" t="str">
        <f>+VLOOKUP(B2245,EstructuraCostos!$B$5:$C$146,2)</f>
        <v>Levantamiento Topografico</v>
      </c>
      <c r="H2245" s="58">
        <v>43696</v>
      </c>
      <c r="I2245" s="17">
        <f t="shared" si="149"/>
        <v>34</v>
      </c>
      <c r="J2245" s="1" t="s">
        <v>1663</v>
      </c>
      <c r="K2245" s="51">
        <v>79132685</v>
      </c>
      <c r="L2245" s="52">
        <v>1</v>
      </c>
      <c r="M2245" s="186">
        <v>38000</v>
      </c>
      <c r="N2245" s="48">
        <f t="shared" si="150"/>
        <v>38000</v>
      </c>
      <c r="O2245" s="45" t="s">
        <v>1847</v>
      </c>
      <c r="P2245" s="45" t="s">
        <v>1857</v>
      </c>
    </row>
    <row r="2246" spans="1:18">
      <c r="A2246" s="17">
        <v>9</v>
      </c>
      <c r="B2246" s="135">
        <v>90102</v>
      </c>
      <c r="C2246" s="17">
        <f t="shared" si="148"/>
        <v>9</v>
      </c>
      <c r="D2246" s="14" t="str">
        <f>+VLOOKUP(C2246,EstructuraCostos!$A$5:$B$146,2)</f>
        <v>Hacienda</v>
      </c>
      <c r="E2246" s="21">
        <f t="shared" si="147"/>
        <v>90102</v>
      </c>
      <c r="F2246" s="17" t="str">
        <f>+IF(C2246&gt;2,VLOOKUP(C2246,EstructuraCostos!$A$65:$B$170,2),VLOOKUP(E2246,EstructuraCostos!$A$5:$B$60,2))</f>
        <v>Hacienda</v>
      </c>
      <c r="G2246" s="17" t="str">
        <f>+VLOOKUP(B2246,EstructuraCostos!$B$5:$C$146,2)</f>
        <v>Mantenimiento</v>
      </c>
      <c r="H2246" s="58">
        <v>43696</v>
      </c>
      <c r="I2246" s="17">
        <f t="shared" si="149"/>
        <v>34</v>
      </c>
      <c r="J2246" s="45" t="s">
        <v>1688</v>
      </c>
      <c r="K2246" s="51">
        <v>6281862</v>
      </c>
      <c r="L2246" s="52">
        <v>1</v>
      </c>
      <c r="M2246" s="186">
        <v>34000</v>
      </c>
      <c r="N2246" s="48">
        <f t="shared" si="150"/>
        <v>34000</v>
      </c>
      <c r="O2246" s="45" t="s">
        <v>1860</v>
      </c>
      <c r="P2246" s="45" t="s">
        <v>147</v>
      </c>
    </row>
    <row r="2247" spans="1:18">
      <c r="A2247" s="17">
        <v>10</v>
      </c>
      <c r="B2247" s="135">
        <v>50103</v>
      </c>
      <c r="C2247" s="17">
        <f t="shared" si="148"/>
        <v>5</v>
      </c>
      <c r="D2247" s="14" t="str">
        <f>+VLOOKUP(C2247,EstructuraCostos!$A$5:$B$146,2)</f>
        <v>Generales</v>
      </c>
      <c r="E2247" s="21">
        <f t="shared" si="147"/>
        <v>50103</v>
      </c>
      <c r="F2247" s="17" t="str">
        <f>+IF(C2247&gt;2,VLOOKUP(C2247,EstructuraCostos!$A$65:$B$170,2),VLOOKUP(E2247,EstructuraCostos!$A$5:$B$60,2))</f>
        <v>Generales</v>
      </c>
      <c r="G2247" s="17" t="str">
        <f>+VLOOKUP(B2247,EstructuraCostos!$B$5:$C$146,2)</f>
        <v xml:space="preserve">Mantenimiento Cercos </v>
      </c>
      <c r="H2247" s="58">
        <v>43696</v>
      </c>
      <c r="I2247" s="17">
        <f t="shared" si="149"/>
        <v>34</v>
      </c>
      <c r="J2247" s="1" t="s">
        <v>1685</v>
      </c>
      <c r="K2247" s="85">
        <v>78036942</v>
      </c>
      <c r="L2247" s="52">
        <v>1</v>
      </c>
      <c r="M2247" s="186">
        <v>34000</v>
      </c>
      <c r="N2247" s="48">
        <f t="shared" si="150"/>
        <v>34000</v>
      </c>
      <c r="O2247" s="45" t="s">
        <v>671</v>
      </c>
      <c r="P2247" s="45" t="s">
        <v>1303</v>
      </c>
    </row>
    <row r="2248" spans="1:18">
      <c r="A2248" s="17">
        <v>11</v>
      </c>
      <c r="C2248" s="17"/>
      <c r="F2248" s="17"/>
      <c r="G2248" s="17" t="e">
        <f>+VLOOKUP(B2248,EstructuraCostos!$B$5:$C$146,2)</f>
        <v>#N/A</v>
      </c>
      <c r="H2248" s="58">
        <v>43696</v>
      </c>
      <c r="I2248" s="17">
        <f>+WEEKNUM(H2248,2)</f>
        <v>34</v>
      </c>
      <c r="J2248" s="1" t="s">
        <v>399</v>
      </c>
      <c r="K2248" s="85"/>
      <c r="L2248" s="52">
        <v>1</v>
      </c>
      <c r="M2248" s="186" t="s">
        <v>299</v>
      </c>
      <c r="N2248" s="48"/>
      <c r="O2248" s="45" t="s">
        <v>1873</v>
      </c>
      <c r="P2248" s="45" t="s">
        <v>447</v>
      </c>
      <c r="Q2248" s="1" t="s">
        <v>487</v>
      </c>
    </row>
    <row r="2249" spans="1:18">
      <c r="A2249" s="17">
        <v>12</v>
      </c>
      <c r="C2249" s="17">
        <f t="shared" si="148"/>
        <v>0</v>
      </c>
      <c r="D2249" s="14" t="e">
        <f>+VLOOKUP(C2249,EstructuraCostos!$A$5:$B$146,2)</f>
        <v>#N/A</v>
      </c>
      <c r="E2249" s="21">
        <f t="shared" si="147"/>
        <v>0</v>
      </c>
      <c r="F2249" s="17" t="e">
        <f>+IF(C2249&gt;2,VLOOKUP(C2249,EstructuraCostos!$A$65:$B$170,2),VLOOKUP(E2249,EstructuraCostos!$A$5:$B$60,2))</f>
        <v>#N/A</v>
      </c>
      <c r="G2249" s="17" t="e">
        <f>+VLOOKUP(B2249,EstructuraCostos!$B$5:$C$146,2)</f>
        <v>#N/A</v>
      </c>
      <c r="H2249" s="58">
        <v>43696</v>
      </c>
      <c r="I2249" s="17">
        <f t="shared" si="149"/>
        <v>34</v>
      </c>
      <c r="J2249" s="13" t="s">
        <v>260</v>
      </c>
      <c r="M2249" s="186" t="s">
        <v>261</v>
      </c>
      <c r="N2249" s="48"/>
      <c r="O2249" s="45" t="s">
        <v>1684</v>
      </c>
      <c r="P2249" s="45" t="s">
        <v>443</v>
      </c>
      <c r="Q2249" s="1" t="s">
        <v>132</v>
      </c>
      <c r="R2249" s="137" t="s">
        <v>1836</v>
      </c>
    </row>
    <row r="2250" spans="1:18">
      <c r="A2250" s="17">
        <v>13</v>
      </c>
      <c r="B2250" s="135">
        <v>10104</v>
      </c>
      <c r="C2250" s="17">
        <f t="shared" si="148"/>
        <v>1</v>
      </c>
      <c r="D2250" s="14" t="str">
        <f>+VLOOKUP(C2250,EstructuraCostos!$A$5:$B$146,2)</f>
        <v>Levante_y_Ceba</v>
      </c>
      <c r="E2250" s="21">
        <f t="shared" si="147"/>
        <v>10100</v>
      </c>
      <c r="F2250" s="17" t="str">
        <f>+IF(C2250&gt;2,VLOOKUP(C2250,EstructuraCostos!$A$65:$B$170,2),VLOOKUP(E2250,EstructuraCostos!$A$5:$B$60,2))</f>
        <v>Manejo_de_Suelos_y_ Praderas1</v>
      </c>
      <c r="G2250" s="17" t="str">
        <f>+VLOOKUP(B2250,EstructuraCostos!$B$5:$C$146,2)</f>
        <v>Fumigacion Herbicida</v>
      </c>
      <c r="H2250" s="58">
        <v>43697</v>
      </c>
      <c r="I2250" s="17">
        <f t="shared" si="149"/>
        <v>34</v>
      </c>
      <c r="J2250" s="84" t="s">
        <v>241</v>
      </c>
      <c r="K2250" s="143">
        <v>4736932</v>
      </c>
      <c r="L2250" s="52">
        <v>1</v>
      </c>
      <c r="M2250" s="46">
        <v>34000</v>
      </c>
      <c r="N2250" s="48">
        <f t="shared" si="150"/>
        <v>34000</v>
      </c>
      <c r="O2250" s="45" t="s">
        <v>1684</v>
      </c>
      <c r="P2250" s="45" t="s">
        <v>256</v>
      </c>
      <c r="Q2250" s="1" t="s">
        <v>1855</v>
      </c>
      <c r="R2250" s="137" t="s">
        <v>1863</v>
      </c>
    </row>
    <row r="2251" spans="1:18">
      <c r="A2251" s="17">
        <v>14</v>
      </c>
      <c r="B2251" s="135">
        <v>50110</v>
      </c>
      <c r="C2251" s="17">
        <f t="shared" si="148"/>
        <v>5</v>
      </c>
      <c r="D2251" s="14" t="str">
        <f>+VLOOKUP(C2251,EstructuraCostos!$A$5:$B$146,2)</f>
        <v>Generales</v>
      </c>
      <c r="E2251" s="21">
        <f t="shared" si="147"/>
        <v>50110</v>
      </c>
      <c r="F2251" s="17" t="str">
        <f>+IF(C2251&gt;2,VLOOKUP(C2251,EstructuraCostos!$A$65:$B$170,2),VLOOKUP(E2251,EstructuraCostos!$A$5:$B$60,2))</f>
        <v>Generales</v>
      </c>
      <c r="G2251" s="17" t="str">
        <f>+VLOOKUP(B2251,EstructuraCostos!$B$5:$C$146,2)</f>
        <v>Gastos Asociados a Incapacidades</v>
      </c>
      <c r="H2251" s="58">
        <v>43697</v>
      </c>
      <c r="I2251" s="17">
        <f t="shared" si="149"/>
        <v>34</v>
      </c>
      <c r="J2251" s="84" t="s">
        <v>242</v>
      </c>
      <c r="K2251" s="83">
        <v>4335739</v>
      </c>
      <c r="L2251" s="52">
        <v>1</v>
      </c>
      <c r="M2251" s="46">
        <v>34000</v>
      </c>
      <c r="N2251" s="48">
        <f t="shared" si="150"/>
        <v>34000</v>
      </c>
      <c r="O2251" s="45" t="s">
        <v>1687</v>
      </c>
      <c r="P2251" s="45" t="s">
        <v>300</v>
      </c>
    </row>
    <row r="2252" spans="1:18">
      <c r="A2252" s="17">
        <v>15</v>
      </c>
      <c r="B2252" s="135">
        <v>10501</v>
      </c>
      <c r="C2252" s="17">
        <f t="shared" si="148"/>
        <v>1</v>
      </c>
      <c r="D2252" s="14" t="str">
        <f>+VLOOKUP(C2252,EstructuraCostos!$A$5:$B$146,2)</f>
        <v>Levante_y_Ceba</v>
      </c>
      <c r="E2252" s="21">
        <f t="shared" si="147"/>
        <v>10500</v>
      </c>
      <c r="F2252" s="17" t="str">
        <f>+IF(C2252&gt;2,VLOOKUP(C2252,EstructuraCostos!$A$65:$B$170,2),VLOOKUP(E2252,EstructuraCostos!$A$5:$B$60,2))</f>
        <v>Movimiento_de_Ganado1</v>
      </c>
      <c r="G2252" s="17" t="str">
        <f>+VLOOKUP(B2252,EstructuraCostos!$B$5:$C$146,2)</f>
        <v>Manejo de Ganados</v>
      </c>
      <c r="H2252" s="58">
        <v>43697</v>
      </c>
      <c r="I2252" s="17">
        <f t="shared" si="149"/>
        <v>34</v>
      </c>
      <c r="J2252" s="45" t="s">
        <v>245</v>
      </c>
      <c r="K2252" s="51">
        <v>1023702269</v>
      </c>
      <c r="L2252" s="52">
        <v>1</v>
      </c>
      <c r="M2252" s="46">
        <v>38000</v>
      </c>
      <c r="N2252" s="48">
        <f t="shared" si="150"/>
        <v>38000</v>
      </c>
      <c r="O2252" s="45" t="s">
        <v>126</v>
      </c>
      <c r="P2252" s="45" t="s">
        <v>128</v>
      </c>
    </row>
    <row r="2253" spans="1:18">
      <c r="A2253" s="17">
        <v>16</v>
      </c>
      <c r="B2253" s="135">
        <v>10501</v>
      </c>
      <c r="C2253" s="17">
        <f t="shared" si="148"/>
        <v>1</v>
      </c>
      <c r="D2253" s="14" t="str">
        <f>+VLOOKUP(C2253,EstructuraCostos!$A$5:$B$146,2)</f>
        <v>Levante_y_Ceba</v>
      </c>
      <c r="E2253" s="21">
        <f t="shared" si="147"/>
        <v>10500</v>
      </c>
      <c r="F2253" s="17" t="str">
        <f>+IF(C2253&gt;2,VLOOKUP(C2253,EstructuraCostos!$A$65:$B$170,2),VLOOKUP(E2253,EstructuraCostos!$A$5:$B$60,2))</f>
        <v>Movimiento_de_Ganado1</v>
      </c>
      <c r="G2253" s="17" t="str">
        <f>+VLOOKUP(B2253,EstructuraCostos!$B$5:$C$146,2)</f>
        <v>Manejo de Ganados</v>
      </c>
      <c r="H2253" s="58">
        <v>43697</v>
      </c>
      <c r="I2253" s="17">
        <f t="shared" si="149"/>
        <v>34</v>
      </c>
      <c r="J2253" s="45" t="s">
        <v>417</v>
      </c>
      <c r="K2253" s="143">
        <v>1097720182</v>
      </c>
      <c r="L2253" s="52">
        <v>1</v>
      </c>
      <c r="M2253" s="46">
        <v>38000</v>
      </c>
      <c r="N2253" s="48">
        <f t="shared" si="150"/>
        <v>38000</v>
      </c>
      <c r="O2253" s="45" t="s">
        <v>125</v>
      </c>
      <c r="P2253" s="45" t="s">
        <v>128</v>
      </c>
    </row>
    <row r="2254" spans="1:18">
      <c r="A2254" s="17">
        <v>17</v>
      </c>
      <c r="B2254" s="135">
        <v>50103</v>
      </c>
      <c r="C2254" s="17">
        <f t="shared" si="148"/>
        <v>5</v>
      </c>
      <c r="D2254" s="14" t="str">
        <f>+VLOOKUP(C2254,EstructuraCostos!$A$5:$B$146,2)</f>
        <v>Generales</v>
      </c>
      <c r="E2254" s="21">
        <f t="shared" si="147"/>
        <v>50103</v>
      </c>
      <c r="F2254" s="17" t="str">
        <f>+IF(C2254&gt;2,VLOOKUP(C2254,EstructuraCostos!$A$65:$B$170,2),VLOOKUP(E2254,EstructuraCostos!$A$5:$B$60,2))</f>
        <v>Generales</v>
      </c>
      <c r="G2254" s="17" t="str">
        <f>+VLOOKUP(B2254,EstructuraCostos!$B$5:$C$146,2)</f>
        <v xml:space="preserve">Mantenimiento Cercos </v>
      </c>
      <c r="H2254" s="58">
        <v>43697</v>
      </c>
      <c r="I2254" s="17">
        <f t="shared" si="149"/>
        <v>34</v>
      </c>
      <c r="J2254" s="45" t="s">
        <v>791</v>
      </c>
      <c r="K2254" s="143">
        <v>78730185</v>
      </c>
      <c r="L2254" s="52">
        <v>1</v>
      </c>
      <c r="M2254" s="46">
        <v>34000</v>
      </c>
      <c r="N2254" s="48">
        <f t="shared" si="150"/>
        <v>34000</v>
      </c>
      <c r="O2254" s="45" t="s">
        <v>138</v>
      </c>
      <c r="P2254" s="45" t="s">
        <v>355</v>
      </c>
    </row>
    <row r="2255" spans="1:18">
      <c r="A2255" s="17">
        <v>18</v>
      </c>
      <c r="B2255" s="135">
        <v>60104</v>
      </c>
      <c r="C2255" s="17">
        <f t="shared" si="148"/>
        <v>6</v>
      </c>
      <c r="D2255" s="14" t="str">
        <f>+VLOOKUP(C2255,EstructuraCostos!$A$5:$B$146,2)</f>
        <v>Equinos</v>
      </c>
      <c r="E2255" s="21">
        <f t="shared" si="147"/>
        <v>60104</v>
      </c>
      <c r="F2255" s="17" t="str">
        <f>+IF(C2255&gt;2,VLOOKUP(C2255,EstructuraCostos!$A$65:$B$170,2),VLOOKUP(E2255,EstructuraCostos!$A$5:$B$60,2))</f>
        <v>Equinos</v>
      </c>
      <c r="G2255" s="17" t="str">
        <f>+VLOOKUP(B2255,EstructuraCostos!$B$5:$C$146,2)</f>
        <v>Adiestramiento</v>
      </c>
      <c r="H2255" s="58">
        <v>43697</v>
      </c>
      <c r="I2255" s="17">
        <f t="shared" si="149"/>
        <v>34</v>
      </c>
      <c r="J2255" s="1" t="s">
        <v>1469</v>
      </c>
      <c r="K2255" s="85">
        <v>1054990950</v>
      </c>
      <c r="L2255" s="52">
        <v>1</v>
      </c>
      <c r="M2255" s="186">
        <v>36000</v>
      </c>
      <c r="N2255" s="48">
        <f t="shared" si="150"/>
        <v>36000</v>
      </c>
      <c r="O2255" s="45" t="s">
        <v>1888</v>
      </c>
      <c r="P2255" s="45" t="s">
        <v>751</v>
      </c>
    </row>
    <row r="2256" spans="1:18">
      <c r="A2256" s="17">
        <v>19</v>
      </c>
      <c r="B2256" s="135">
        <v>90101</v>
      </c>
      <c r="C2256" s="17">
        <f t="shared" si="148"/>
        <v>9</v>
      </c>
      <c r="D2256" s="14" t="str">
        <f>+VLOOKUP(C2256,EstructuraCostos!$A$5:$B$146,2)</f>
        <v>Hacienda</v>
      </c>
      <c r="E2256" s="21">
        <f t="shared" si="147"/>
        <v>90101</v>
      </c>
      <c r="F2256" s="17" t="str">
        <f>+IF(C2256&gt;2,VLOOKUP(C2256,EstructuraCostos!$A$65:$B$170,2),VLOOKUP(E2256,EstructuraCostos!$A$5:$B$60,2))</f>
        <v>Hacienda</v>
      </c>
      <c r="G2256" s="17" t="str">
        <f>+VLOOKUP(B2256,EstructuraCostos!$B$5:$C$146,2)</f>
        <v>Salarios</v>
      </c>
      <c r="H2256" s="58">
        <v>43697</v>
      </c>
      <c r="I2256" s="17">
        <f t="shared" si="149"/>
        <v>34</v>
      </c>
      <c r="J2256" s="45" t="s">
        <v>1584</v>
      </c>
      <c r="K2256" s="51">
        <v>24989065</v>
      </c>
      <c r="L2256" s="52">
        <v>1</v>
      </c>
      <c r="M2256" s="186">
        <v>34000</v>
      </c>
      <c r="N2256" s="48">
        <f t="shared" si="150"/>
        <v>34000</v>
      </c>
      <c r="O2256" s="45" t="s">
        <v>153</v>
      </c>
      <c r="P2256" s="45" t="s">
        <v>147</v>
      </c>
    </row>
    <row r="2257" spans="1:18">
      <c r="A2257" s="17">
        <v>20</v>
      </c>
      <c r="B2257" s="135">
        <v>50105</v>
      </c>
      <c r="C2257" s="17">
        <f t="shared" si="148"/>
        <v>5</v>
      </c>
      <c r="D2257" s="14" t="str">
        <f>+VLOOKUP(C2257,EstructuraCostos!$A$5:$B$146,2)</f>
        <v>Generales</v>
      </c>
      <c r="E2257" s="21">
        <f t="shared" si="147"/>
        <v>50105</v>
      </c>
      <c r="F2257" s="17" t="str">
        <f>+IF(C2257&gt;2,VLOOKUP(C2257,EstructuraCostos!$A$65:$B$170,2),VLOOKUP(E2257,EstructuraCostos!$A$5:$B$60,2))</f>
        <v>Generales</v>
      </c>
      <c r="G2257" s="17" t="str">
        <f>+VLOOKUP(B2257,EstructuraCostos!$B$5:$C$146,2)</f>
        <v>Mantenimiento Corrales y Puentes</v>
      </c>
      <c r="H2257" s="58">
        <v>43697</v>
      </c>
      <c r="I2257" s="17">
        <f t="shared" si="149"/>
        <v>34</v>
      </c>
      <c r="J2257" s="1" t="s">
        <v>1663</v>
      </c>
      <c r="K2257" s="51">
        <v>79132685</v>
      </c>
      <c r="L2257" s="52">
        <v>1</v>
      </c>
      <c r="M2257" s="186">
        <v>38000</v>
      </c>
      <c r="N2257" s="48">
        <f t="shared" si="150"/>
        <v>38000</v>
      </c>
      <c r="O2257" s="45" t="s">
        <v>1883</v>
      </c>
      <c r="P2257" s="45" t="s">
        <v>147</v>
      </c>
      <c r="Q2257" s="1" t="s">
        <v>1884</v>
      </c>
    </row>
    <row r="2258" spans="1:18">
      <c r="A2258" s="17">
        <v>21</v>
      </c>
      <c r="B2258" s="135">
        <v>10105</v>
      </c>
      <c r="C2258" s="17">
        <f t="shared" si="148"/>
        <v>1</v>
      </c>
      <c r="D2258" s="14" t="str">
        <f>+VLOOKUP(C2258,EstructuraCostos!$A$5:$B$146,2)</f>
        <v>Levante_y_Ceba</v>
      </c>
      <c r="E2258" s="21">
        <f t="shared" si="147"/>
        <v>10110</v>
      </c>
      <c r="F2258" s="17" t="str">
        <f>+IF(C2258&gt;2,VLOOKUP(C2258,EstructuraCostos!$A$65:$B$170,2),VLOOKUP(E2258,EstructuraCostos!$A$5:$B$60,2))</f>
        <v>Manejo_de_Suelos_y_ Praderas1</v>
      </c>
      <c r="G2258" s="17" t="str">
        <f>+VLOOKUP(B2258,EstructuraCostos!$B$5:$C$146,2)</f>
        <v>Guadañada</v>
      </c>
      <c r="H2258" s="58">
        <v>43697</v>
      </c>
      <c r="I2258" s="17">
        <f t="shared" si="149"/>
        <v>34</v>
      </c>
      <c r="J2258" s="45" t="s">
        <v>1688</v>
      </c>
      <c r="K2258" s="51">
        <v>6281862</v>
      </c>
      <c r="L2258" s="52">
        <v>1</v>
      </c>
      <c r="M2258" s="186">
        <v>34000</v>
      </c>
      <c r="N2258" s="48">
        <f t="shared" si="150"/>
        <v>34000</v>
      </c>
      <c r="O2258" s="45" t="s">
        <v>133</v>
      </c>
      <c r="P2258" s="45" t="s">
        <v>742</v>
      </c>
    </row>
    <row r="2259" spans="1:18">
      <c r="A2259" s="17">
        <v>22</v>
      </c>
      <c r="B2259" s="135">
        <v>50103</v>
      </c>
      <c r="C2259" s="17">
        <f t="shared" si="148"/>
        <v>5</v>
      </c>
      <c r="D2259" s="14" t="str">
        <f>+VLOOKUP(C2259,EstructuraCostos!$A$5:$B$146,2)</f>
        <v>Generales</v>
      </c>
      <c r="E2259" s="21">
        <f t="shared" si="147"/>
        <v>50103</v>
      </c>
      <c r="F2259" s="17" t="str">
        <f>+IF(C2259&gt;2,VLOOKUP(C2259,EstructuraCostos!$A$65:$B$170,2),VLOOKUP(E2259,EstructuraCostos!$A$5:$B$60,2))</f>
        <v>Generales</v>
      </c>
      <c r="G2259" s="17" t="str">
        <f>+VLOOKUP(B2259,EstructuraCostos!$B$5:$C$146,2)</f>
        <v xml:space="preserve">Mantenimiento Cercos </v>
      </c>
      <c r="H2259" s="58">
        <v>43697</v>
      </c>
      <c r="I2259" s="17">
        <f t="shared" si="149"/>
        <v>34</v>
      </c>
      <c r="J2259" s="1" t="s">
        <v>1685</v>
      </c>
      <c r="K2259" s="85">
        <v>78036942</v>
      </c>
      <c r="L2259" s="52">
        <v>1</v>
      </c>
      <c r="M2259" s="186">
        <v>34000</v>
      </c>
      <c r="N2259" s="48">
        <f t="shared" si="150"/>
        <v>34000</v>
      </c>
      <c r="O2259" s="45" t="s">
        <v>138</v>
      </c>
      <c r="P2259" s="45" t="s">
        <v>355</v>
      </c>
    </row>
    <row r="2260" spans="1:18">
      <c r="A2260" s="17">
        <v>23</v>
      </c>
      <c r="C2260" s="17"/>
      <c r="F2260" s="17"/>
      <c r="G2260" s="17" t="e">
        <f>+VLOOKUP(B2260,EstructuraCostos!$B$5:$C$146,2)</f>
        <v>#N/A</v>
      </c>
      <c r="H2260" s="58">
        <v>43697</v>
      </c>
      <c r="I2260" s="17">
        <f t="shared" si="149"/>
        <v>34</v>
      </c>
      <c r="J2260" s="1" t="s">
        <v>287</v>
      </c>
      <c r="K2260" s="85"/>
      <c r="L2260" s="52">
        <v>350</v>
      </c>
      <c r="M2260" s="186">
        <v>900</v>
      </c>
      <c r="N2260" s="48">
        <f t="shared" si="150"/>
        <v>315000</v>
      </c>
      <c r="O2260" s="45" t="s">
        <v>1234</v>
      </c>
      <c r="P2260" s="45" t="s">
        <v>1474</v>
      </c>
    </row>
    <row r="2261" spans="1:18">
      <c r="A2261" s="17">
        <v>24</v>
      </c>
      <c r="C2261" s="17"/>
      <c r="F2261" s="17"/>
      <c r="G2261" s="17" t="e">
        <f>+VLOOKUP(B2261,EstructuraCostos!$B$5:$C$146,2)</f>
        <v>#N/A</v>
      </c>
      <c r="H2261" s="58">
        <v>43697</v>
      </c>
      <c r="I2261" s="17">
        <f t="shared" si="149"/>
        <v>34</v>
      </c>
      <c r="J2261" s="1" t="s">
        <v>287</v>
      </c>
      <c r="K2261" s="85"/>
      <c r="L2261" s="52">
        <v>400</v>
      </c>
      <c r="M2261" s="186">
        <v>825</v>
      </c>
      <c r="N2261" s="48">
        <f t="shared" si="150"/>
        <v>330000</v>
      </c>
      <c r="O2261" s="45" t="s">
        <v>1174</v>
      </c>
      <c r="P2261" s="45" t="s">
        <v>1474</v>
      </c>
    </row>
    <row r="2262" spans="1:18">
      <c r="A2262" s="17">
        <v>25</v>
      </c>
      <c r="C2262" s="17">
        <f t="shared" si="148"/>
        <v>0</v>
      </c>
      <c r="D2262" s="14" t="e">
        <f>+VLOOKUP(C2262,EstructuraCostos!$A$5:$B$146,2)</f>
        <v>#N/A</v>
      </c>
      <c r="E2262" s="21">
        <f t="shared" si="147"/>
        <v>0</v>
      </c>
      <c r="F2262" s="17" t="e">
        <f>+IF(C2262&gt;2,VLOOKUP(C2262,EstructuraCostos!$A$65:$B$170,2),VLOOKUP(E2262,EstructuraCostos!$A$5:$B$60,2))</f>
        <v>#N/A</v>
      </c>
      <c r="G2262" s="17" t="e">
        <f>+VLOOKUP(B2262,EstructuraCostos!$B$5:$C$146,2)</f>
        <v>#N/A</v>
      </c>
      <c r="H2262" s="58">
        <v>43697</v>
      </c>
      <c r="I2262" s="17">
        <f t="shared" si="149"/>
        <v>34</v>
      </c>
      <c r="J2262" s="13" t="s">
        <v>260</v>
      </c>
      <c r="L2262" s="52">
        <v>1500</v>
      </c>
      <c r="M2262" s="186" t="s">
        <v>261</v>
      </c>
      <c r="N2262" s="48"/>
      <c r="O2262" s="45" t="s">
        <v>1684</v>
      </c>
      <c r="P2262" s="45" t="s">
        <v>443</v>
      </c>
      <c r="Q2262" s="1" t="s">
        <v>1855</v>
      </c>
      <c r="R2262" s="137" t="s">
        <v>1863</v>
      </c>
    </row>
    <row r="2263" spans="1:18">
      <c r="A2263" s="17">
        <v>26</v>
      </c>
      <c r="B2263" s="135">
        <v>80108</v>
      </c>
      <c r="C2263" s="17">
        <f t="shared" si="148"/>
        <v>8</v>
      </c>
      <c r="D2263" s="14" t="str">
        <f>+VLOOKUP(C2263,EstructuraCostos!$A$5:$B$146,2)</f>
        <v>Inversion</v>
      </c>
      <c r="E2263" s="21">
        <f t="shared" si="147"/>
        <v>80108</v>
      </c>
      <c r="F2263" s="17" t="str">
        <f>+IF(C2263&gt;2,VLOOKUP(C2263,EstructuraCostos!$A$65:$B$170,2),VLOOKUP(E2263,EstructuraCostos!$A$5:$B$60,2))</f>
        <v>Inversion</v>
      </c>
      <c r="G2263" s="17" t="str">
        <f>+VLOOKUP(B2263,EstructuraCostos!$B$5:$C$146,2)</f>
        <v>Establecimiento de Nuevas Praderas</v>
      </c>
      <c r="H2263" s="58">
        <v>43698</v>
      </c>
      <c r="I2263" s="17">
        <f t="shared" si="149"/>
        <v>34</v>
      </c>
      <c r="J2263" s="84" t="s">
        <v>241</v>
      </c>
      <c r="K2263" s="143">
        <v>4736932</v>
      </c>
      <c r="L2263" s="52">
        <v>1</v>
      </c>
      <c r="M2263" s="46">
        <v>34000</v>
      </c>
      <c r="N2263" s="48">
        <f t="shared" si="150"/>
        <v>34000</v>
      </c>
      <c r="O2263" s="45" t="s">
        <v>1684</v>
      </c>
      <c r="P2263" s="45" t="s">
        <v>1886</v>
      </c>
      <c r="Q2263" s="1" t="s">
        <v>1855</v>
      </c>
      <c r="R2263" s="137" t="s">
        <v>1863</v>
      </c>
    </row>
    <row r="2264" spans="1:18">
      <c r="A2264" s="17">
        <v>27</v>
      </c>
      <c r="B2264" s="135">
        <v>10104</v>
      </c>
      <c r="C2264" s="17">
        <f t="shared" si="148"/>
        <v>1</v>
      </c>
      <c r="D2264" s="14" t="str">
        <f>+VLOOKUP(C2264,EstructuraCostos!$A$5:$B$146,2)</f>
        <v>Levante_y_Ceba</v>
      </c>
      <c r="E2264" s="21">
        <f t="shared" si="147"/>
        <v>10100</v>
      </c>
      <c r="F2264" s="17" t="str">
        <f>+IF(C2264&gt;2,VLOOKUP(C2264,EstructuraCostos!$A$65:$B$170,2),VLOOKUP(E2264,EstructuraCostos!$A$5:$B$60,2))</f>
        <v>Manejo_de_Suelos_y_ Praderas1</v>
      </c>
      <c r="G2264" s="17" t="str">
        <f>+VLOOKUP(B2264,EstructuraCostos!$B$5:$C$146,2)</f>
        <v>Fumigacion Herbicida</v>
      </c>
      <c r="H2264" s="58">
        <v>43698</v>
      </c>
      <c r="I2264" s="17">
        <f t="shared" si="149"/>
        <v>34</v>
      </c>
      <c r="J2264" s="84" t="s">
        <v>242</v>
      </c>
      <c r="K2264" s="83">
        <v>4335739</v>
      </c>
      <c r="L2264" s="52">
        <v>1</v>
      </c>
      <c r="M2264" s="46">
        <v>34000</v>
      </c>
      <c r="N2264" s="48">
        <f t="shared" si="150"/>
        <v>34000</v>
      </c>
      <c r="O2264" s="45" t="s">
        <v>1684</v>
      </c>
      <c r="P2264" s="45" t="s">
        <v>1885</v>
      </c>
      <c r="Q2264" s="1" t="s">
        <v>132</v>
      </c>
      <c r="R2264" s="137" t="s">
        <v>1557</v>
      </c>
    </row>
    <row r="2265" spans="1:18">
      <c r="A2265" s="17">
        <v>28</v>
      </c>
      <c r="B2265" s="135">
        <v>10501</v>
      </c>
      <c r="C2265" s="17">
        <f t="shared" si="148"/>
        <v>1</v>
      </c>
      <c r="D2265" s="14" t="str">
        <f>+VLOOKUP(C2265,EstructuraCostos!$A$5:$B$146,2)</f>
        <v>Levante_y_Ceba</v>
      </c>
      <c r="E2265" s="21">
        <f t="shared" si="147"/>
        <v>10500</v>
      </c>
      <c r="F2265" s="17" t="str">
        <f>+IF(C2265&gt;2,VLOOKUP(C2265,EstructuraCostos!$A$65:$B$170,2),VLOOKUP(E2265,EstructuraCostos!$A$5:$B$60,2))</f>
        <v>Movimiento_de_Ganado1</v>
      </c>
      <c r="G2265" s="17" t="str">
        <f>+VLOOKUP(B2265,EstructuraCostos!$B$5:$C$146,2)</f>
        <v>Manejo de Ganados</v>
      </c>
      <c r="H2265" s="58">
        <v>43698</v>
      </c>
      <c r="I2265" s="17">
        <f t="shared" si="149"/>
        <v>34</v>
      </c>
      <c r="J2265" s="45" t="s">
        <v>245</v>
      </c>
      <c r="K2265" s="51">
        <v>1023702269</v>
      </c>
      <c r="L2265" s="52">
        <v>1</v>
      </c>
      <c r="M2265" s="46">
        <v>38000</v>
      </c>
      <c r="N2265" s="48">
        <f t="shared" si="150"/>
        <v>38000</v>
      </c>
      <c r="O2265" s="45" t="s">
        <v>126</v>
      </c>
      <c r="P2265" s="45" t="s">
        <v>128</v>
      </c>
    </row>
    <row r="2266" spans="1:18">
      <c r="A2266" s="17">
        <v>29</v>
      </c>
      <c r="B2266" s="135">
        <v>10501</v>
      </c>
      <c r="C2266" s="17">
        <f t="shared" si="148"/>
        <v>1</v>
      </c>
      <c r="D2266" s="14" t="str">
        <f>+VLOOKUP(C2266,EstructuraCostos!$A$5:$B$146,2)</f>
        <v>Levante_y_Ceba</v>
      </c>
      <c r="E2266" s="21">
        <f t="shared" si="147"/>
        <v>10500</v>
      </c>
      <c r="F2266" s="17" t="str">
        <f>+IF(C2266&gt;2,VLOOKUP(C2266,EstructuraCostos!$A$65:$B$170,2),VLOOKUP(E2266,EstructuraCostos!$A$5:$B$60,2))</f>
        <v>Movimiento_de_Ganado1</v>
      </c>
      <c r="G2266" s="17" t="str">
        <f>+VLOOKUP(B2266,EstructuraCostos!$B$5:$C$146,2)</f>
        <v>Manejo de Ganados</v>
      </c>
      <c r="H2266" s="58">
        <v>43698</v>
      </c>
      <c r="I2266" s="17">
        <f t="shared" si="149"/>
        <v>34</v>
      </c>
      <c r="J2266" s="45" t="s">
        <v>417</v>
      </c>
      <c r="K2266" s="143">
        <v>1097720182</v>
      </c>
      <c r="L2266" s="52">
        <v>1</v>
      </c>
      <c r="M2266" s="46">
        <v>38000</v>
      </c>
      <c r="N2266" s="48">
        <f t="shared" si="150"/>
        <v>38000</v>
      </c>
      <c r="O2266" s="45" t="s">
        <v>125</v>
      </c>
      <c r="P2266" s="45" t="s">
        <v>128</v>
      </c>
    </row>
    <row r="2267" spans="1:18">
      <c r="A2267" s="17">
        <v>30</v>
      </c>
      <c r="B2267" s="135">
        <v>50105</v>
      </c>
      <c r="C2267" s="17">
        <f t="shared" si="148"/>
        <v>5</v>
      </c>
      <c r="D2267" s="14" t="str">
        <f>+VLOOKUP(C2267,EstructuraCostos!$A$5:$B$146,2)</f>
        <v>Generales</v>
      </c>
      <c r="E2267" s="21">
        <f t="shared" si="147"/>
        <v>50105</v>
      </c>
      <c r="F2267" s="17" t="str">
        <f>+IF(C2267&gt;2,VLOOKUP(C2267,EstructuraCostos!$A$65:$B$170,2),VLOOKUP(E2267,EstructuraCostos!$A$5:$B$60,2))</f>
        <v>Generales</v>
      </c>
      <c r="G2267" s="17" t="str">
        <f>+VLOOKUP(B2267,EstructuraCostos!$B$5:$C$146,2)</f>
        <v>Mantenimiento Corrales y Puentes</v>
      </c>
      <c r="H2267" s="58">
        <v>43698</v>
      </c>
      <c r="I2267" s="17">
        <f t="shared" si="149"/>
        <v>34</v>
      </c>
      <c r="J2267" s="45" t="s">
        <v>791</v>
      </c>
      <c r="K2267" s="143">
        <v>78730185</v>
      </c>
      <c r="L2267" s="52">
        <v>1</v>
      </c>
      <c r="M2267" s="46">
        <v>34000</v>
      </c>
      <c r="N2267" s="48">
        <f t="shared" si="150"/>
        <v>34000</v>
      </c>
      <c r="O2267" s="45" t="s">
        <v>1690</v>
      </c>
      <c r="P2267" s="45" t="s">
        <v>185</v>
      </c>
      <c r="Q2267" s="1" t="s">
        <v>1769</v>
      </c>
    </row>
    <row r="2268" spans="1:18">
      <c r="A2268" s="17">
        <v>31</v>
      </c>
      <c r="B2268" s="135">
        <v>10502</v>
      </c>
      <c r="C2268" s="17">
        <f t="shared" si="148"/>
        <v>1</v>
      </c>
      <c r="D2268" s="14" t="str">
        <f>+VLOOKUP(C2268,EstructuraCostos!$A$5:$B$146,2)</f>
        <v>Levante_y_Ceba</v>
      </c>
      <c r="E2268" s="21">
        <f t="shared" si="147"/>
        <v>10500</v>
      </c>
      <c r="F2268" s="17" t="str">
        <f>+IF(C2268&gt;2,VLOOKUP(C2268,EstructuraCostos!$A$65:$B$170,2),VLOOKUP(E2268,EstructuraCostos!$A$5:$B$60,2))</f>
        <v>Movimiento_de_Ganado1</v>
      </c>
      <c r="G2268" s="17" t="str">
        <f>+VLOOKUP(B2268,EstructuraCostos!$B$5:$C$146,2)</f>
        <v>Repartida pollinaza</v>
      </c>
      <c r="H2268" s="58">
        <v>43698</v>
      </c>
      <c r="I2268" s="17">
        <f t="shared" si="149"/>
        <v>34</v>
      </c>
      <c r="J2268" s="1" t="s">
        <v>1469</v>
      </c>
      <c r="K2268" s="85">
        <v>1054990950</v>
      </c>
      <c r="L2268" s="52">
        <v>1</v>
      </c>
      <c r="M2268" s="186">
        <v>36000</v>
      </c>
      <c r="N2268" s="48">
        <f t="shared" si="150"/>
        <v>36000</v>
      </c>
      <c r="O2268" s="45" t="s">
        <v>688</v>
      </c>
      <c r="P2268" s="45" t="s">
        <v>137</v>
      </c>
    </row>
    <row r="2269" spans="1:18">
      <c r="A2269" s="17">
        <v>32</v>
      </c>
      <c r="B2269" s="135">
        <v>90101</v>
      </c>
      <c r="C2269" s="17">
        <f t="shared" si="148"/>
        <v>9</v>
      </c>
      <c r="D2269" s="14" t="str">
        <f>+VLOOKUP(C2269,EstructuraCostos!$A$5:$B$146,2)</f>
        <v>Hacienda</v>
      </c>
      <c r="E2269" s="21">
        <f t="shared" si="147"/>
        <v>90101</v>
      </c>
      <c r="F2269" s="17" t="str">
        <f>+IF(C2269&gt;2,VLOOKUP(C2269,EstructuraCostos!$A$65:$B$170,2),VLOOKUP(E2269,EstructuraCostos!$A$5:$B$60,2))</f>
        <v>Hacienda</v>
      </c>
      <c r="G2269" s="17" t="str">
        <f>+VLOOKUP(B2269,EstructuraCostos!$B$5:$C$146,2)</f>
        <v>Salarios</v>
      </c>
      <c r="H2269" s="58">
        <v>43698</v>
      </c>
      <c r="I2269" s="17">
        <f t="shared" si="149"/>
        <v>34</v>
      </c>
      <c r="J2269" s="45" t="s">
        <v>1584</v>
      </c>
      <c r="K2269" s="51">
        <v>24989065</v>
      </c>
      <c r="L2269" s="52">
        <v>1</v>
      </c>
      <c r="M2269" s="186">
        <v>34000</v>
      </c>
      <c r="N2269" s="48">
        <f t="shared" si="150"/>
        <v>34000</v>
      </c>
      <c r="O2269" s="45" t="s">
        <v>153</v>
      </c>
      <c r="P2269" s="45" t="s">
        <v>147</v>
      </c>
    </row>
    <row r="2270" spans="1:18">
      <c r="A2270" s="17">
        <v>33</v>
      </c>
      <c r="B2270" s="135">
        <v>50105</v>
      </c>
      <c r="C2270" s="17">
        <f t="shared" si="148"/>
        <v>5</v>
      </c>
      <c r="D2270" s="14" t="str">
        <f>+VLOOKUP(C2270,EstructuraCostos!$A$5:$B$146,2)</f>
        <v>Generales</v>
      </c>
      <c r="E2270" s="21">
        <f t="shared" si="147"/>
        <v>50105</v>
      </c>
      <c r="F2270" s="17" t="str">
        <f>+IF(C2270&gt;2,VLOOKUP(C2270,EstructuraCostos!$A$65:$B$170,2),VLOOKUP(E2270,EstructuraCostos!$A$5:$B$60,2))</f>
        <v>Generales</v>
      </c>
      <c r="G2270" s="17" t="str">
        <f>+VLOOKUP(B2270,EstructuraCostos!$B$5:$C$146,2)</f>
        <v>Mantenimiento Corrales y Puentes</v>
      </c>
      <c r="H2270" s="58">
        <v>43698</v>
      </c>
      <c r="I2270" s="17">
        <f t="shared" si="149"/>
        <v>34</v>
      </c>
      <c r="J2270" s="1" t="s">
        <v>1663</v>
      </c>
      <c r="K2270" s="51">
        <v>79132685</v>
      </c>
      <c r="L2270" s="52">
        <v>1</v>
      </c>
      <c r="M2270" s="186">
        <v>38000</v>
      </c>
      <c r="N2270" s="48">
        <f t="shared" si="150"/>
        <v>38000</v>
      </c>
      <c r="O2270" s="45" t="s">
        <v>1887</v>
      </c>
      <c r="P2270" s="45" t="s">
        <v>185</v>
      </c>
    </row>
    <row r="2271" spans="1:18">
      <c r="A2271" s="17">
        <v>34</v>
      </c>
      <c r="B2271" s="135">
        <v>10104</v>
      </c>
      <c r="C2271" s="17">
        <f t="shared" si="148"/>
        <v>1</v>
      </c>
      <c r="D2271" s="14" t="str">
        <f>+VLOOKUP(C2271,EstructuraCostos!$A$5:$B$146,2)</f>
        <v>Levante_y_Ceba</v>
      </c>
      <c r="E2271" s="21">
        <f t="shared" si="147"/>
        <v>10100</v>
      </c>
      <c r="F2271" s="17" t="str">
        <f>+IF(C2271&gt;2,VLOOKUP(C2271,EstructuraCostos!$A$65:$B$170,2),VLOOKUP(E2271,EstructuraCostos!$A$5:$B$60,2))</f>
        <v>Manejo_de_Suelos_y_ Praderas1</v>
      </c>
      <c r="G2271" s="17" t="str">
        <f>+VLOOKUP(B2271,EstructuraCostos!$B$5:$C$146,2)</f>
        <v>Fumigacion Herbicida</v>
      </c>
      <c r="H2271" s="58">
        <v>43698</v>
      </c>
      <c r="I2271" s="17">
        <f t="shared" si="149"/>
        <v>34</v>
      </c>
      <c r="J2271" s="45" t="s">
        <v>1688</v>
      </c>
      <c r="K2271" s="51">
        <v>6281862</v>
      </c>
      <c r="L2271" s="52">
        <v>1</v>
      </c>
      <c r="M2271" s="186">
        <v>34000</v>
      </c>
      <c r="N2271" s="48">
        <f t="shared" si="150"/>
        <v>34000</v>
      </c>
      <c r="O2271" s="45" t="s">
        <v>1684</v>
      </c>
      <c r="P2271" s="45" t="s">
        <v>1885</v>
      </c>
      <c r="Q2271" s="1" t="s">
        <v>132</v>
      </c>
      <c r="R2271" s="137" t="s">
        <v>1557</v>
      </c>
    </row>
    <row r="2272" spans="1:18">
      <c r="A2272" s="17">
        <v>35</v>
      </c>
      <c r="B2272" s="135">
        <v>50105</v>
      </c>
      <c r="C2272" s="17">
        <f t="shared" si="148"/>
        <v>5</v>
      </c>
      <c r="D2272" s="14" t="str">
        <f>+VLOOKUP(C2272,EstructuraCostos!$A$5:$B$146,2)</f>
        <v>Generales</v>
      </c>
      <c r="E2272" s="21">
        <f t="shared" si="147"/>
        <v>50105</v>
      </c>
      <c r="F2272" s="17" t="str">
        <f>+IF(C2272&gt;2,VLOOKUP(C2272,EstructuraCostos!$A$65:$B$170,2),VLOOKUP(E2272,EstructuraCostos!$A$5:$B$60,2))</f>
        <v>Generales</v>
      </c>
      <c r="G2272" s="17" t="str">
        <f>+VLOOKUP(B2272,EstructuraCostos!$B$5:$C$146,2)</f>
        <v>Mantenimiento Corrales y Puentes</v>
      </c>
      <c r="H2272" s="58">
        <v>43698</v>
      </c>
      <c r="I2272" s="17">
        <f t="shared" si="149"/>
        <v>34</v>
      </c>
      <c r="J2272" s="1" t="s">
        <v>1685</v>
      </c>
      <c r="K2272" s="85">
        <v>78036942</v>
      </c>
      <c r="L2272" s="52">
        <v>1</v>
      </c>
      <c r="M2272" s="186">
        <v>34000</v>
      </c>
      <c r="N2272" s="48">
        <f t="shared" si="150"/>
        <v>34000</v>
      </c>
      <c r="O2272" s="45" t="s">
        <v>1690</v>
      </c>
      <c r="P2272" s="45" t="s">
        <v>185</v>
      </c>
      <c r="Q2272" s="1" t="s">
        <v>1769</v>
      </c>
    </row>
    <row r="2273" spans="1:18">
      <c r="A2273" s="17">
        <v>36</v>
      </c>
      <c r="C2273" s="17"/>
      <c r="F2273" s="17"/>
      <c r="G2273" s="17" t="e">
        <f>+VLOOKUP(B2273,EstructuraCostos!$B$5:$C$146,2)</f>
        <v>#N/A</v>
      </c>
      <c r="H2273" s="58">
        <v>43698</v>
      </c>
      <c r="I2273" s="17">
        <f>+WEEKNUM(H2273,2)</f>
        <v>34</v>
      </c>
      <c r="J2273" s="1" t="s">
        <v>287</v>
      </c>
      <c r="K2273" s="85"/>
      <c r="L2273" s="52">
        <v>1.5</v>
      </c>
      <c r="M2273" s="186" t="s">
        <v>543</v>
      </c>
      <c r="N2273" s="48"/>
      <c r="O2273" s="45" t="s">
        <v>155</v>
      </c>
      <c r="P2273" s="45" t="s">
        <v>1895</v>
      </c>
    </row>
    <row r="2274" spans="1:18">
      <c r="A2274" s="17">
        <v>37</v>
      </c>
      <c r="C2274" s="17"/>
      <c r="F2274" s="17"/>
      <c r="G2274" s="17" t="e">
        <f>+VLOOKUP(B2274,EstructuraCostos!$B$5:$C$146,2)</f>
        <v>#N/A</v>
      </c>
      <c r="H2274" s="58">
        <v>43698</v>
      </c>
      <c r="I2274" s="17">
        <f>+WEEKNUM(H2274,2)</f>
        <v>34</v>
      </c>
      <c r="J2274" s="1" t="s">
        <v>287</v>
      </c>
      <c r="K2274" s="85"/>
      <c r="L2274" s="52">
        <v>400</v>
      </c>
      <c r="M2274" s="186">
        <v>600</v>
      </c>
      <c r="N2274" s="48">
        <v>240000</v>
      </c>
      <c r="O2274" s="45" t="s">
        <v>1896</v>
      </c>
      <c r="P2274" s="45" t="s">
        <v>1474</v>
      </c>
    </row>
    <row r="2275" spans="1:18">
      <c r="A2275" s="17">
        <v>38</v>
      </c>
      <c r="C2275" s="17"/>
      <c r="F2275" s="17"/>
      <c r="G2275" s="17" t="e">
        <f>+VLOOKUP(B2275,EstructuraCostos!$B$5:$C$146,2)</f>
        <v>#N/A</v>
      </c>
      <c r="H2275" s="58">
        <v>43698</v>
      </c>
      <c r="I2275" s="17">
        <f>+WEEKNUM(H2275,2)</f>
        <v>34</v>
      </c>
      <c r="J2275" s="1" t="s">
        <v>287</v>
      </c>
      <c r="K2275" s="85"/>
      <c r="L2275" s="52">
        <v>700</v>
      </c>
      <c r="M2275" s="186">
        <v>600</v>
      </c>
      <c r="N2275" s="48">
        <v>420000</v>
      </c>
      <c r="O2275" s="45" t="s">
        <v>1897</v>
      </c>
      <c r="P2275" s="45" t="s">
        <v>1474</v>
      </c>
    </row>
    <row r="2276" spans="1:18">
      <c r="A2276" s="17">
        <v>39</v>
      </c>
      <c r="C2276" s="17">
        <f t="shared" si="148"/>
        <v>0</v>
      </c>
      <c r="D2276" s="14" t="e">
        <f>+VLOOKUP(C2276,EstructuraCostos!$A$5:$B$146,2)</f>
        <v>#N/A</v>
      </c>
      <c r="E2276" s="21">
        <f t="shared" si="147"/>
        <v>0</v>
      </c>
      <c r="F2276" s="17" t="e">
        <f>+IF(C2276&gt;2,VLOOKUP(C2276,EstructuraCostos!$A$65:$B$170,2),VLOOKUP(E2276,EstructuraCostos!$A$5:$B$60,2))</f>
        <v>#N/A</v>
      </c>
      <c r="G2276" s="17" t="e">
        <f>+VLOOKUP(B2276,EstructuraCostos!$B$5:$C$146,2)</f>
        <v>#N/A</v>
      </c>
      <c r="H2276" s="58">
        <v>43698</v>
      </c>
      <c r="I2276" s="17">
        <f t="shared" si="149"/>
        <v>34</v>
      </c>
      <c r="J2276" s="13" t="s">
        <v>260</v>
      </c>
      <c r="M2276" s="186" t="s">
        <v>261</v>
      </c>
      <c r="N2276" s="48"/>
      <c r="O2276" s="45" t="s">
        <v>1684</v>
      </c>
      <c r="P2276" s="45" t="s">
        <v>1886</v>
      </c>
      <c r="Q2276" s="1" t="s">
        <v>1855</v>
      </c>
      <c r="R2276" s="137" t="s">
        <v>1863</v>
      </c>
    </row>
    <row r="2277" spans="1:18">
      <c r="A2277" s="17">
        <v>40</v>
      </c>
      <c r="C2277" s="17">
        <f t="shared" si="148"/>
        <v>0</v>
      </c>
      <c r="D2277" s="14" t="e">
        <f>+VLOOKUP(C2277,EstructuraCostos!$A$5:$B$146,2)</f>
        <v>#N/A</v>
      </c>
      <c r="E2277" s="21">
        <f t="shared" si="147"/>
        <v>0</v>
      </c>
      <c r="F2277" s="17" t="e">
        <f>+IF(C2277&gt;2,VLOOKUP(C2277,EstructuraCostos!$A$65:$B$170,2),VLOOKUP(E2277,EstructuraCostos!$A$5:$B$60,2))</f>
        <v>#N/A</v>
      </c>
      <c r="G2277" s="17" t="e">
        <f>+VLOOKUP(B2277,EstructuraCostos!$B$5:$C$146,2)</f>
        <v>#N/A</v>
      </c>
      <c r="H2277" s="58">
        <v>43698</v>
      </c>
      <c r="I2277" s="17">
        <f t="shared" si="149"/>
        <v>34</v>
      </c>
      <c r="J2277" s="13" t="s">
        <v>260</v>
      </c>
      <c r="L2277" s="52">
        <v>440</v>
      </c>
      <c r="M2277" s="186" t="s">
        <v>261</v>
      </c>
      <c r="N2277" s="48"/>
      <c r="O2277" s="45" t="s">
        <v>1684</v>
      </c>
      <c r="P2277" s="45" t="s">
        <v>1885</v>
      </c>
      <c r="Q2277" s="1" t="s">
        <v>132</v>
      </c>
      <c r="R2277" s="137" t="s">
        <v>1899</v>
      </c>
    </row>
    <row r="2278" spans="1:18">
      <c r="A2278" s="17">
        <v>41</v>
      </c>
      <c r="B2278" s="135">
        <v>10104</v>
      </c>
      <c r="C2278" s="17">
        <f t="shared" si="148"/>
        <v>1</v>
      </c>
      <c r="D2278" s="14" t="str">
        <f>+VLOOKUP(C2278,EstructuraCostos!$A$5:$B$146,2)</f>
        <v>Levante_y_Ceba</v>
      </c>
      <c r="E2278" s="21">
        <f t="shared" si="147"/>
        <v>10100</v>
      </c>
      <c r="F2278" s="17" t="str">
        <f>+IF(C2278&gt;2,VLOOKUP(C2278,EstructuraCostos!$A$65:$B$170,2),VLOOKUP(E2278,EstructuraCostos!$A$5:$B$60,2))</f>
        <v>Manejo_de_Suelos_y_ Praderas1</v>
      </c>
      <c r="G2278" s="17" t="str">
        <f>+VLOOKUP(B2278,EstructuraCostos!$B$5:$C$146,2)</f>
        <v>Fumigacion Herbicida</v>
      </c>
      <c r="H2278" s="58">
        <v>43699</v>
      </c>
      <c r="I2278" s="17">
        <f t="shared" si="149"/>
        <v>34</v>
      </c>
      <c r="J2278" s="84" t="s">
        <v>241</v>
      </c>
      <c r="K2278" s="143">
        <v>4736932</v>
      </c>
      <c r="L2278" s="52">
        <v>1</v>
      </c>
      <c r="M2278" s="46">
        <v>34000</v>
      </c>
      <c r="N2278" s="48">
        <f t="shared" si="150"/>
        <v>34000</v>
      </c>
      <c r="O2278" s="45" t="s">
        <v>1898</v>
      </c>
      <c r="P2278" s="45" t="s">
        <v>1885</v>
      </c>
    </row>
    <row r="2279" spans="1:18">
      <c r="A2279" s="17">
        <v>42</v>
      </c>
      <c r="B2279" s="135">
        <v>10104</v>
      </c>
      <c r="C2279" s="17">
        <f t="shared" si="148"/>
        <v>1</v>
      </c>
      <c r="D2279" s="14" t="str">
        <f>+VLOOKUP(C2279,EstructuraCostos!$A$5:$B$146,2)</f>
        <v>Levante_y_Ceba</v>
      </c>
      <c r="E2279" s="21">
        <f t="shared" si="147"/>
        <v>10100</v>
      </c>
      <c r="F2279" s="17" t="str">
        <f>+IF(C2279&gt;2,VLOOKUP(C2279,EstructuraCostos!$A$65:$B$170,2),VLOOKUP(E2279,EstructuraCostos!$A$5:$B$60,2))</f>
        <v>Manejo_de_Suelos_y_ Praderas1</v>
      </c>
      <c r="G2279" s="17" t="str">
        <f>+VLOOKUP(B2279,EstructuraCostos!$B$5:$C$146,2)</f>
        <v>Fumigacion Herbicida</v>
      </c>
      <c r="H2279" s="58">
        <v>43699</v>
      </c>
      <c r="I2279" s="17">
        <f t="shared" si="149"/>
        <v>34</v>
      </c>
      <c r="J2279" s="84" t="s">
        <v>242</v>
      </c>
      <c r="K2279" s="83">
        <v>4335739</v>
      </c>
      <c r="L2279" s="52">
        <v>1</v>
      </c>
      <c r="M2279" s="46">
        <v>34000</v>
      </c>
      <c r="N2279" s="48">
        <f t="shared" si="150"/>
        <v>34000</v>
      </c>
      <c r="O2279" s="45" t="s">
        <v>1684</v>
      </c>
      <c r="P2279" s="45" t="s">
        <v>1885</v>
      </c>
      <c r="Q2279" s="1" t="s">
        <v>132</v>
      </c>
      <c r="R2279" s="137" t="s">
        <v>1899</v>
      </c>
    </row>
    <row r="2280" spans="1:18">
      <c r="A2280" s="17">
        <v>43</v>
      </c>
      <c r="B2280" s="135">
        <v>10501</v>
      </c>
      <c r="C2280" s="17">
        <f t="shared" si="148"/>
        <v>1</v>
      </c>
      <c r="D2280" s="14" t="str">
        <f>+VLOOKUP(C2280,EstructuraCostos!$A$5:$B$146,2)</f>
        <v>Levante_y_Ceba</v>
      </c>
      <c r="E2280" s="21">
        <f t="shared" si="147"/>
        <v>10500</v>
      </c>
      <c r="F2280" s="17" t="str">
        <f>+IF(C2280&gt;2,VLOOKUP(C2280,EstructuraCostos!$A$65:$B$170,2),VLOOKUP(E2280,EstructuraCostos!$A$5:$B$60,2))</f>
        <v>Movimiento_de_Ganado1</v>
      </c>
      <c r="G2280" s="17" t="str">
        <f>+VLOOKUP(B2280,EstructuraCostos!$B$5:$C$146,2)</f>
        <v>Manejo de Ganados</v>
      </c>
      <c r="H2280" s="58">
        <v>43699</v>
      </c>
      <c r="I2280" s="17">
        <f>+WEEKNUM(H2280,2)</f>
        <v>34</v>
      </c>
      <c r="J2280" s="45" t="s">
        <v>245</v>
      </c>
      <c r="K2280" s="51">
        <v>1023702269</v>
      </c>
      <c r="L2280" s="52">
        <v>1</v>
      </c>
      <c r="M2280" s="46">
        <v>38000</v>
      </c>
      <c r="N2280" s="48">
        <f t="shared" si="150"/>
        <v>38000</v>
      </c>
      <c r="O2280" s="45" t="s">
        <v>126</v>
      </c>
      <c r="P2280" s="45" t="s">
        <v>128</v>
      </c>
    </row>
    <row r="2281" spans="1:18">
      <c r="A2281" s="17">
        <v>44</v>
      </c>
      <c r="B2281" s="135">
        <v>50103</v>
      </c>
      <c r="C2281" s="17">
        <f t="shared" si="148"/>
        <v>5</v>
      </c>
      <c r="D2281" s="14" t="str">
        <f>+VLOOKUP(C2281,EstructuraCostos!$A$5:$B$146,2)</f>
        <v>Generales</v>
      </c>
      <c r="E2281" s="21">
        <f t="shared" si="147"/>
        <v>50103</v>
      </c>
      <c r="F2281" s="17" t="str">
        <f>+IF(C2281&gt;2,VLOOKUP(C2281,EstructuraCostos!$A$65:$B$170,2),VLOOKUP(E2281,EstructuraCostos!$A$5:$B$60,2))</f>
        <v>Generales</v>
      </c>
      <c r="G2281" s="17" t="str">
        <f>+VLOOKUP(B2281,EstructuraCostos!$B$5:$C$146,2)</f>
        <v xml:space="preserve">Mantenimiento Cercos </v>
      </c>
      <c r="H2281" s="58">
        <v>43699</v>
      </c>
      <c r="I2281" s="17">
        <f>+WEEKNUM(H2281,2)</f>
        <v>34</v>
      </c>
      <c r="J2281" s="45" t="s">
        <v>417</v>
      </c>
      <c r="K2281" s="143">
        <v>1097720182</v>
      </c>
      <c r="L2281" s="52">
        <v>1</v>
      </c>
      <c r="M2281" s="46">
        <v>38000</v>
      </c>
      <c r="N2281" s="48">
        <f t="shared" si="150"/>
        <v>38000</v>
      </c>
      <c r="O2281" s="45" t="s">
        <v>138</v>
      </c>
      <c r="P2281" s="45" t="s">
        <v>654</v>
      </c>
      <c r="Q2281" s="1" t="s">
        <v>1902</v>
      </c>
    </row>
    <row r="2282" spans="1:18">
      <c r="A2282" s="17">
        <v>45</v>
      </c>
      <c r="B2282" s="135">
        <v>50103</v>
      </c>
      <c r="C2282" s="17">
        <f t="shared" si="148"/>
        <v>5</v>
      </c>
      <c r="D2282" s="14" t="str">
        <f>+VLOOKUP(C2282,EstructuraCostos!$A$5:$B$146,2)</f>
        <v>Generales</v>
      </c>
      <c r="E2282" s="21">
        <f t="shared" si="147"/>
        <v>50103</v>
      </c>
      <c r="F2282" s="17" t="str">
        <f>+IF(C2282&gt;2,VLOOKUP(C2282,EstructuraCostos!$A$65:$B$170,2),VLOOKUP(E2282,EstructuraCostos!$A$5:$B$60,2))</f>
        <v>Generales</v>
      </c>
      <c r="G2282" s="17" t="str">
        <f>+VLOOKUP(B2282,EstructuraCostos!$B$5:$C$146,2)</f>
        <v xml:space="preserve">Mantenimiento Cercos </v>
      </c>
      <c r="H2282" s="58">
        <v>43699</v>
      </c>
      <c r="I2282" s="17">
        <f t="shared" si="149"/>
        <v>34</v>
      </c>
      <c r="J2282" s="45" t="s">
        <v>791</v>
      </c>
      <c r="K2282" s="143">
        <v>78730185</v>
      </c>
      <c r="L2282" s="52">
        <v>1</v>
      </c>
      <c r="M2282" s="46">
        <v>34000</v>
      </c>
      <c r="N2282" s="48">
        <f t="shared" si="150"/>
        <v>34000</v>
      </c>
      <c r="O2282" s="45" t="s">
        <v>138</v>
      </c>
      <c r="P2282" s="45" t="s">
        <v>654</v>
      </c>
      <c r="Q2282" s="1" t="s">
        <v>1901</v>
      </c>
    </row>
    <row r="2283" spans="1:18">
      <c r="A2283" s="17">
        <v>46</v>
      </c>
      <c r="B2283" s="135">
        <v>10502</v>
      </c>
      <c r="C2283" s="17">
        <f t="shared" si="148"/>
        <v>1</v>
      </c>
      <c r="D2283" s="14" t="str">
        <f>+VLOOKUP(C2283,EstructuraCostos!$A$5:$B$146,2)</f>
        <v>Levante_y_Ceba</v>
      </c>
      <c r="E2283" s="21">
        <f t="shared" ref="E2283:E2351" si="151">IF(C2283&gt;2,ROUND(B2283/1,0),ROUND(B2283/10,0)*10)</f>
        <v>10500</v>
      </c>
      <c r="F2283" s="17" t="str">
        <f>+IF(C2283&gt;2,VLOOKUP(C2283,EstructuraCostos!$A$65:$B$170,2),VLOOKUP(E2283,EstructuraCostos!$A$5:$B$60,2))</f>
        <v>Movimiento_de_Ganado1</v>
      </c>
      <c r="G2283" s="17" t="str">
        <f>+VLOOKUP(B2283,EstructuraCostos!$B$5:$C$146,2)</f>
        <v>Repartida pollinaza</v>
      </c>
      <c r="H2283" s="58">
        <v>43699</v>
      </c>
      <c r="I2283" s="17">
        <f t="shared" si="149"/>
        <v>34</v>
      </c>
      <c r="J2283" s="1" t="s">
        <v>1469</v>
      </c>
      <c r="K2283" s="85">
        <v>1054990950</v>
      </c>
      <c r="L2283" s="52">
        <v>1</v>
      </c>
      <c r="M2283" s="186">
        <v>36000</v>
      </c>
      <c r="N2283" s="48">
        <f t="shared" si="150"/>
        <v>36000</v>
      </c>
      <c r="O2283" s="45" t="s">
        <v>688</v>
      </c>
      <c r="P2283" s="45" t="s">
        <v>137</v>
      </c>
    </row>
    <row r="2284" spans="1:18">
      <c r="A2284" s="17">
        <v>47</v>
      </c>
      <c r="B2284" s="135">
        <v>90101</v>
      </c>
      <c r="C2284" s="17">
        <f t="shared" si="148"/>
        <v>9</v>
      </c>
      <c r="D2284" s="14" t="str">
        <f>+VLOOKUP(C2284,EstructuraCostos!$A$5:$B$146,2)</f>
        <v>Hacienda</v>
      </c>
      <c r="E2284" s="21">
        <f t="shared" si="151"/>
        <v>90101</v>
      </c>
      <c r="F2284" s="17" t="str">
        <f>+IF(C2284&gt;2,VLOOKUP(C2284,EstructuraCostos!$A$65:$B$170,2),VLOOKUP(E2284,EstructuraCostos!$A$5:$B$60,2))</f>
        <v>Hacienda</v>
      </c>
      <c r="G2284" s="17" t="str">
        <f>+VLOOKUP(B2284,EstructuraCostos!$B$5:$C$146,2)</f>
        <v>Salarios</v>
      </c>
      <c r="H2284" s="58">
        <v>43699</v>
      </c>
      <c r="I2284" s="17">
        <f t="shared" si="149"/>
        <v>34</v>
      </c>
      <c r="J2284" s="45" t="s">
        <v>1584</v>
      </c>
      <c r="K2284" s="51">
        <v>24989065</v>
      </c>
      <c r="L2284" s="52">
        <v>1</v>
      </c>
      <c r="M2284" s="186">
        <v>34000</v>
      </c>
      <c r="N2284" s="48">
        <f t="shared" si="150"/>
        <v>34000</v>
      </c>
      <c r="O2284" s="45" t="s">
        <v>153</v>
      </c>
      <c r="P2284" s="45" t="s">
        <v>147</v>
      </c>
    </row>
    <row r="2285" spans="1:18">
      <c r="A2285" s="17">
        <v>48</v>
      </c>
      <c r="B2285" s="135">
        <v>50106</v>
      </c>
      <c r="C2285" s="17">
        <f t="shared" si="148"/>
        <v>5</v>
      </c>
      <c r="D2285" s="14" t="str">
        <f>+VLOOKUP(C2285,EstructuraCostos!$A$5:$B$146,2)</f>
        <v>Generales</v>
      </c>
      <c r="E2285" s="21">
        <f t="shared" si="151"/>
        <v>50106</v>
      </c>
      <c r="F2285" s="17" t="str">
        <f>+IF(C2285&gt;2,VLOOKUP(C2285,EstructuraCostos!$A$65:$B$170,2),VLOOKUP(E2285,EstructuraCostos!$A$5:$B$60,2))</f>
        <v>Generales</v>
      </c>
      <c r="G2285" s="17" t="str">
        <f>+VLOOKUP(B2285,EstructuraCostos!$B$5:$C$146,2)</f>
        <v>Mantenimiento Maquinaria y Equipos</v>
      </c>
      <c r="H2285" s="58">
        <v>43699</v>
      </c>
      <c r="I2285" s="17">
        <f t="shared" si="149"/>
        <v>34</v>
      </c>
      <c r="J2285" s="1" t="s">
        <v>1663</v>
      </c>
      <c r="K2285" s="51">
        <v>79132685</v>
      </c>
      <c r="L2285" s="52">
        <v>1</v>
      </c>
      <c r="M2285" s="186">
        <v>38000</v>
      </c>
      <c r="N2285" s="48">
        <f t="shared" si="150"/>
        <v>38000</v>
      </c>
      <c r="O2285" s="45" t="s">
        <v>1900</v>
      </c>
      <c r="P2285" s="45" t="s">
        <v>1712</v>
      </c>
    </row>
    <row r="2286" spans="1:18">
      <c r="A2286" s="17">
        <v>49</v>
      </c>
      <c r="B2286" s="135">
        <v>10104</v>
      </c>
      <c r="C2286" s="17">
        <f t="shared" si="148"/>
        <v>1</v>
      </c>
      <c r="D2286" s="14" t="str">
        <f>+VLOOKUP(C2286,EstructuraCostos!$A$5:$B$146,2)</f>
        <v>Levante_y_Ceba</v>
      </c>
      <c r="E2286" s="21">
        <f t="shared" si="151"/>
        <v>10100</v>
      </c>
      <c r="F2286" s="17" t="str">
        <f>+IF(C2286&gt;2,VLOOKUP(C2286,EstructuraCostos!$A$65:$B$170,2),VLOOKUP(E2286,EstructuraCostos!$A$5:$B$60,2))</f>
        <v>Manejo_de_Suelos_y_ Praderas1</v>
      </c>
      <c r="G2286" s="17" t="str">
        <f>+VLOOKUP(B2286,EstructuraCostos!$B$5:$C$146,2)</f>
        <v>Fumigacion Herbicida</v>
      </c>
      <c r="H2286" s="58">
        <v>43699</v>
      </c>
      <c r="I2286" s="17">
        <f t="shared" si="149"/>
        <v>34</v>
      </c>
      <c r="J2286" s="45" t="s">
        <v>1688</v>
      </c>
      <c r="K2286" s="51">
        <v>6281862</v>
      </c>
      <c r="L2286" s="52">
        <v>1</v>
      </c>
      <c r="M2286" s="186">
        <v>34000</v>
      </c>
      <c r="N2286" s="48">
        <f t="shared" si="150"/>
        <v>34000</v>
      </c>
      <c r="O2286" s="45" t="s">
        <v>1684</v>
      </c>
      <c r="P2286" s="45" t="s">
        <v>1885</v>
      </c>
      <c r="Q2286" s="1" t="s">
        <v>132</v>
      </c>
      <c r="R2286" s="137" t="s">
        <v>1899</v>
      </c>
    </row>
    <row r="2287" spans="1:18">
      <c r="A2287" s="17">
        <v>50</v>
      </c>
      <c r="B2287" s="135">
        <v>50103</v>
      </c>
      <c r="C2287" s="17">
        <f t="shared" si="148"/>
        <v>5</v>
      </c>
      <c r="D2287" s="14" t="str">
        <f>+VLOOKUP(C2287,EstructuraCostos!$A$5:$B$146,2)</f>
        <v>Generales</v>
      </c>
      <c r="E2287" s="21">
        <f t="shared" si="151"/>
        <v>50103</v>
      </c>
      <c r="F2287" s="17" t="str">
        <f>+IF(C2287&gt;2,VLOOKUP(C2287,EstructuraCostos!$A$65:$B$170,2),VLOOKUP(E2287,EstructuraCostos!$A$5:$B$60,2))</f>
        <v>Generales</v>
      </c>
      <c r="G2287" s="17" t="str">
        <f>+VLOOKUP(B2287,EstructuraCostos!$B$5:$C$146,2)</f>
        <v xml:space="preserve">Mantenimiento Cercos </v>
      </c>
      <c r="H2287" s="58">
        <v>43699</v>
      </c>
      <c r="I2287" s="17">
        <f t="shared" si="149"/>
        <v>34</v>
      </c>
      <c r="J2287" s="1" t="s">
        <v>1685</v>
      </c>
      <c r="K2287" s="85">
        <v>78036942</v>
      </c>
      <c r="L2287" s="52">
        <v>1</v>
      </c>
      <c r="M2287" s="186">
        <v>34000</v>
      </c>
      <c r="N2287" s="48">
        <f t="shared" si="150"/>
        <v>34000</v>
      </c>
      <c r="O2287" s="45" t="s">
        <v>138</v>
      </c>
      <c r="P2287" s="45" t="s">
        <v>654</v>
      </c>
      <c r="Q2287" s="1" t="s">
        <v>1901</v>
      </c>
    </row>
    <row r="2288" spans="1:18">
      <c r="A2288" s="17">
        <v>51</v>
      </c>
      <c r="C2288" s="17">
        <f t="shared" si="148"/>
        <v>0</v>
      </c>
      <c r="D2288" s="14" t="e">
        <f>+VLOOKUP(C2288,EstructuraCostos!$A$5:$B$146,2)</f>
        <v>#N/A</v>
      </c>
      <c r="E2288" s="21">
        <f t="shared" si="151"/>
        <v>0</v>
      </c>
      <c r="F2288" s="17" t="e">
        <f>+IF(C2288&gt;2,VLOOKUP(C2288,EstructuraCostos!$A$65:$B$170,2),VLOOKUP(E2288,EstructuraCostos!$A$5:$B$60,2))</f>
        <v>#N/A</v>
      </c>
      <c r="G2288" s="17" t="e">
        <f>+VLOOKUP(B2288,EstructuraCostos!$B$5:$C$146,2)</f>
        <v>#N/A</v>
      </c>
      <c r="H2288" s="58">
        <v>43699</v>
      </c>
      <c r="I2288" s="17">
        <f t="shared" si="149"/>
        <v>34</v>
      </c>
      <c r="J2288" s="1" t="s">
        <v>287</v>
      </c>
      <c r="K2288" s="85"/>
      <c r="M2288" s="186" t="s">
        <v>543</v>
      </c>
      <c r="N2288" s="48"/>
      <c r="O2288" s="45" t="s">
        <v>155</v>
      </c>
      <c r="P2288" s="45" t="s">
        <v>1895</v>
      </c>
    </row>
    <row r="2289" spans="1:18">
      <c r="A2289" s="17">
        <v>52</v>
      </c>
      <c r="C2289" s="17"/>
      <c r="F2289" s="17"/>
      <c r="G2289" s="17" t="e">
        <f>+VLOOKUP(B2289,EstructuraCostos!$B$5:$C$146,2)</f>
        <v>#N/A</v>
      </c>
      <c r="H2289" s="58">
        <v>43699</v>
      </c>
      <c r="I2289" s="17">
        <f t="shared" si="149"/>
        <v>34</v>
      </c>
      <c r="J2289" s="13" t="s">
        <v>260</v>
      </c>
      <c r="M2289" s="186" t="s">
        <v>261</v>
      </c>
      <c r="N2289" s="48"/>
      <c r="O2289" s="45" t="s">
        <v>1684</v>
      </c>
      <c r="P2289" s="45" t="s">
        <v>1885</v>
      </c>
      <c r="Q2289" s="1" t="s">
        <v>132</v>
      </c>
      <c r="R2289" s="137" t="s">
        <v>1899</v>
      </c>
    </row>
    <row r="2290" spans="1:18">
      <c r="A2290" s="17">
        <v>53</v>
      </c>
      <c r="B2290" s="135">
        <v>10104</v>
      </c>
      <c r="C2290" s="17">
        <f t="shared" ref="C2290:C2358" si="152">ROUND(B2290/10000,0)</f>
        <v>1</v>
      </c>
      <c r="D2290" s="14" t="str">
        <f>+VLOOKUP(C2290,EstructuraCostos!$A$5:$B$146,2)</f>
        <v>Levante_y_Ceba</v>
      </c>
      <c r="E2290" s="21">
        <f t="shared" si="151"/>
        <v>10100</v>
      </c>
      <c r="F2290" s="17" t="str">
        <f>+IF(C2290&gt;2,VLOOKUP(C2290,EstructuraCostos!$A$65:$B$170,2),VLOOKUP(E2290,EstructuraCostos!$A$5:$B$60,2))</f>
        <v>Manejo_de_Suelos_y_ Praderas1</v>
      </c>
      <c r="G2290" s="17" t="str">
        <f>+VLOOKUP(B2290,EstructuraCostos!$B$5:$C$146,2)</f>
        <v>Fumigacion Herbicida</v>
      </c>
      <c r="H2290" s="58">
        <v>43700</v>
      </c>
      <c r="I2290" s="17">
        <f t="shared" ref="I2290:I2358" si="153">+WEEKNUM(H2290,2)</f>
        <v>34</v>
      </c>
      <c r="J2290" s="84" t="s">
        <v>241</v>
      </c>
      <c r="K2290" s="143">
        <v>4736932</v>
      </c>
      <c r="L2290" s="52">
        <v>1</v>
      </c>
      <c r="M2290" s="46">
        <v>34000</v>
      </c>
      <c r="N2290" s="48">
        <f t="shared" ref="N2290:N2356" si="154">+L2290*M2290</f>
        <v>34000</v>
      </c>
      <c r="O2290" s="45" t="s">
        <v>1684</v>
      </c>
      <c r="P2290" s="45" t="s">
        <v>256</v>
      </c>
      <c r="Q2290" s="1" t="s">
        <v>1862</v>
      </c>
      <c r="R2290" s="137" t="s">
        <v>1863</v>
      </c>
    </row>
    <row r="2291" spans="1:18">
      <c r="A2291" s="17">
        <v>54</v>
      </c>
      <c r="B2291" s="135">
        <v>10104</v>
      </c>
      <c r="C2291" s="17">
        <f t="shared" si="152"/>
        <v>1</v>
      </c>
      <c r="D2291" s="14" t="str">
        <f>+VLOOKUP(C2291,EstructuraCostos!$A$5:$B$146,2)</f>
        <v>Levante_y_Ceba</v>
      </c>
      <c r="E2291" s="21">
        <f t="shared" si="151"/>
        <v>10100</v>
      </c>
      <c r="F2291" s="17" t="str">
        <f>+IF(C2291&gt;2,VLOOKUP(C2291,EstructuraCostos!$A$65:$B$170,2),VLOOKUP(E2291,EstructuraCostos!$A$5:$B$60,2))</f>
        <v>Manejo_de_Suelos_y_ Praderas1</v>
      </c>
      <c r="G2291" s="17" t="str">
        <f>+VLOOKUP(B2291,EstructuraCostos!$B$5:$C$146,2)</f>
        <v>Fumigacion Herbicida</v>
      </c>
      <c r="H2291" s="58">
        <v>43700</v>
      </c>
      <c r="I2291" s="17">
        <f t="shared" si="153"/>
        <v>34</v>
      </c>
      <c r="J2291" s="84" t="s">
        <v>242</v>
      </c>
      <c r="K2291" s="83">
        <v>4335739</v>
      </c>
      <c r="L2291" s="52">
        <v>1</v>
      </c>
      <c r="M2291" s="46">
        <v>34000</v>
      </c>
      <c r="N2291" s="48">
        <f t="shared" si="154"/>
        <v>34000</v>
      </c>
      <c r="O2291" s="45" t="s">
        <v>1684</v>
      </c>
      <c r="P2291" s="45" t="s">
        <v>1904</v>
      </c>
      <c r="Q2291" s="1" t="s">
        <v>132</v>
      </c>
      <c r="R2291" s="137" t="s">
        <v>1899</v>
      </c>
    </row>
    <row r="2292" spans="1:18">
      <c r="A2292" s="17">
        <v>55</v>
      </c>
      <c r="B2292" s="135">
        <v>10501</v>
      </c>
      <c r="C2292" s="17">
        <f t="shared" si="152"/>
        <v>1</v>
      </c>
      <c r="D2292" s="14" t="str">
        <f>+VLOOKUP(C2292,EstructuraCostos!$A$5:$B$146,2)</f>
        <v>Levante_y_Ceba</v>
      </c>
      <c r="E2292" s="21">
        <f t="shared" si="151"/>
        <v>10500</v>
      </c>
      <c r="F2292" s="17" t="str">
        <f>+IF(C2292&gt;2,VLOOKUP(C2292,EstructuraCostos!$A$65:$B$170,2),VLOOKUP(E2292,EstructuraCostos!$A$5:$B$60,2))</f>
        <v>Movimiento_de_Ganado1</v>
      </c>
      <c r="G2292" s="17" t="str">
        <f>+VLOOKUP(B2292,EstructuraCostos!$B$5:$C$146,2)</f>
        <v>Manejo de Ganados</v>
      </c>
      <c r="H2292" s="58">
        <v>43700</v>
      </c>
      <c r="I2292" s="17">
        <f t="shared" si="153"/>
        <v>34</v>
      </c>
      <c r="J2292" s="45" t="s">
        <v>245</v>
      </c>
      <c r="K2292" s="51">
        <v>1023702269</v>
      </c>
      <c r="L2292" s="52">
        <v>1</v>
      </c>
      <c r="M2292" s="46">
        <v>38000</v>
      </c>
      <c r="N2292" s="48">
        <f t="shared" si="154"/>
        <v>38000</v>
      </c>
      <c r="O2292" s="45" t="s">
        <v>126</v>
      </c>
      <c r="P2292" s="45" t="s">
        <v>128</v>
      </c>
    </row>
    <row r="2293" spans="1:18">
      <c r="A2293" s="17">
        <v>56</v>
      </c>
      <c r="B2293" s="135">
        <v>50103</v>
      </c>
      <c r="C2293" s="17">
        <f t="shared" si="152"/>
        <v>5</v>
      </c>
      <c r="D2293" s="14" t="str">
        <f>+VLOOKUP(C2293,EstructuraCostos!$A$5:$B$146,2)</f>
        <v>Generales</v>
      </c>
      <c r="E2293" s="21">
        <f t="shared" si="151"/>
        <v>50103</v>
      </c>
      <c r="F2293" s="17" t="str">
        <f>+IF(C2293&gt;2,VLOOKUP(C2293,EstructuraCostos!$A$65:$B$170,2),VLOOKUP(E2293,EstructuraCostos!$A$5:$B$60,2))</f>
        <v>Generales</v>
      </c>
      <c r="G2293" s="17" t="str">
        <f>+VLOOKUP(B2293,EstructuraCostos!$B$5:$C$146,2)</f>
        <v xml:space="preserve">Mantenimiento Cercos </v>
      </c>
      <c r="H2293" s="58">
        <v>43700</v>
      </c>
      <c r="I2293" s="17">
        <f t="shared" si="153"/>
        <v>34</v>
      </c>
      <c r="J2293" s="45" t="s">
        <v>417</v>
      </c>
      <c r="K2293" s="143">
        <v>1097720182</v>
      </c>
      <c r="L2293" s="52">
        <v>1</v>
      </c>
      <c r="M2293" s="46">
        <v>38000</v>
      </c>
      <c r="N2293" s="48">
        <f t="shared" si="154"/>
        <v>38000</v>
      </c>
      <c r="O2293" s="45" t="s">
        <v>138</v>
      </c>
      <c r="P2293" s="45" t="s">
        <v>1144</v>
      </c>
    </row>
    <row r="2294" spans="1:18">
      <c r="A2294" s="17">
        <v>57</v>
      </c>
      <c r="B2294" s="135">
        <v>50103</v>
      </c>
      <c r="C2294" s="17">
        <f t="shared" si="152"/>
        <v>5</v>
      </c>
      <c r="D2294" s="14" t="str">
        <f>+VLOOKUP(C2294,EstructuraCostos!$A$5:$B$146,2)</f>
        <v>Generales</v>
      </c>
      <c r="E2294" s="21">
        <f t="shared" si="151"/>
        <v>50103</v>
      </c>
      <c r="F2294" s="17" t="str">
        <f>+IF(C2294&gt;2,VLOOKUP(C2294,EstructuraCostos!$A$65:$B$170,2),VLOOKUP(E2294,EstructuraCostos!$A$5:$B$60,2))</f>
        <v>Generales</v>
      </c>
      <c r="G2294" s="17" t="str">
        <f>+VLOOKUP(B2294,EstructuraCostos!$B$5:$C$146,2)</f>
        <v xml:space="preserve">Mantenimiento Cercos </v>
      </c>
      <c r="H2294" s="58">
        <v>43700</v>
      </c>
      <c r="I2294" s="17">
        <f t="shared" si="153"/>
        <v>34</v>
      </c>
      <c r="J2294" s="45" t="s">
        <v>791</v>
      </c>
      <c r="K2294" s="143">
        <v>78730185</v>
      </c>
      <c r="L2294" s="52">
        <v>1</v>
      </c>
      <c r="M2294" s="46">
        <v>34000</v>
      </c>
      <c r="N2294" s="48">
        <f t="shared" si="154"/>
        <v>34000</v>
      </c>
      <c r="O2294" s="45" t="s">
        <v>138</v>
      </c>
      <c r="P2294" s="45" t="s">
        <v>660</v>
      </c>
    </row>
    <row r="2295" spans="1:18">
      <c r="A2295" s="17">
        <v>58</v>
      </c>
      <c r="B2295" s="135">
        <v>90102</v>
      </c>
      <c r="C2295" s="17">
        <f t="shared" si="152"/>
        <v>9</v>
      </c>
      <c r="D2295" s="14" t="str">
        <f>+VLOOKUP(C2295,EstructuraCostos!$A$5:$B$146,2)</f>
        <v>Hacienda</v>
      </c>
      <c r="E2295" s="21">
        <f t="shared" si="151"/>
        <v>90102</v>
      </c>
      <c r="F2295" s="17" t="str">
        <f>+IF(C2295&gt;2,VLOOKUP(C2295,EstructuraCostos!$A$65:$B$170,2),VLOOKUP(E2295,EstructuraCostos!$A$5:$B$60,2))</f>
        <v>Hacienda</v>
      </c>
      <c r="G2295" s="17" t="str">
        <f>+VLOOKUP(B2295,EstructuraCostos!$B$5:$C$146,2)</f>
        <v>Mantenimiento</v>
      </c>
      <c r="H2295" s="58">
        <v>43700</v>
      </c>
      <c r="I2295" s="17">
        <f t="shared" si="153"/>
        <v>34</v>
      </c>
      <c r="J2295" s="1" t="s">
        <v>1469</v>
      </c>
      <c r="K2295" s="85">
        <v>1054990950</v>
      </c>
      <c r="L2295" s="52">
        <v>1</v>
      </c>
      <c r="M2295" s="186">
        <v>36000</v>
      </c>
      <c r="N2295" s="48">
        <f t="shared" si="154"/>
        <v>36000</v>
      </c>
      <c r="O2295" s="45" t="s">
        <v>688</v>
      </c>
      <c r="P2295" s="45" t="s">
        <v>137</v>
      </c>
    </row>
    <row r="2296" spans="1:18">
      <c r="A2296" s="17">
        <v>59</v>
      </c>
      <c r="B2296" s="135">
        <v>90101</v>
      </c>
      <c r="C2296" s="17">
        <f t="shared" si="152"/>
        <v>9</v>
      </c>
      <c r="D2296" s="14" t="str">
        <f>+VLOOKUP(C2296,EstructuraCostos!$A$5:$B$146,2)</f>
        <v>Hacienda</v>
      </c>
      <c r="E2296" s="21">
        <f t="shared" si="151"/>
        <v>90101</v>
      </c>
      <c r="F2296" s="17" t="str">
        <f>+IF(C2296&gt;2,VLOOKUP(C2296,EstructuraCostos!$A$65:$B$170,2),VLOOKUP(E2296,EstructuraCostos!$A$5:$B$60,2))</f>
        <v>Hacienda</v>
      </c>
      <c r="G2296" s="17" t="str">
        <f>+VLOOKUP(B2296,EstructuraCostos!$B$5:$C$146,2)</f>
        <v>Salarios</v>
      </c>
      <c r="H2296" s="58">
        <v>43700</v>
      </c>
      <c r="I2296" s="17">
        <f t="shared" si="153"/>
        <v>34</v>
      </c>
      <c r="J2296" s="45" t="s">
        <v>1584</v>
      </c>
      <c r="K2296" s="51">
        <v>24989065</v>
      </c>
      <c r="L2296" s="52">
        <v>1</v>
      </c>
      <c r="M2296" s="186">
        <v>34000</v>
      </c>
      <c r="N2296" s="48">
        <f t="shared" si="154"/>
        <v>34000</v>
      </c>
      <c r="O2296" s="45" t="s">
        <v>153</v>
      </c>
      <c r="P2296" s="45" t="s">
        <v>147</v>
      </c>
    </row>
    <row r="2297" spans="1:18">
      <c r="A2297" s="17">
        <v>60</v>
      </c>
      <c r="B2297" s="135">
        <v>50106</v>
      </c>
      <c r="C2297" s="17">
        <f t="shared" si="152"/>
        <v>5</v>
      </c>
      <c r="D2297" s="14" t="str">
        <f>+VLOOKUP(C2297,EstructuraCostos!$A$5:$B$146,2)</f>
        <v>Generales</v>
      </c>
      <c r="E2297" s="21">
        <f t="shared" si="151"/>
        <v>50106</v>
      </c>
      <c r="F2297" s="17" t="str">
        <f>+IF(C2297&gt;2,VLOOKUP(C2297,EstructuraCostos!$A$65:$B$170,2),VLOOKUP(E2297,EstructuraCostos!$A$5:$B$60,2))</f>
        <v>Generales</v>
      </c>
      <c r="G2297" s="17" t="str">
        <f>+VLOOKUP(B2297,EstructuraCostos!$B$5:$C$146,2)</f>
        <v>Mantenimiento Maquinaria y Equipos</v>
      </c>
      <c r="H2297" s="58">
        <v>43700</v>
      </c>
      <c r="I2297" s="17">
        <f t="shared" si="153"/>
        <v>34</v>
      </c>
      <c r="J2297" s="1" t="s">
        <v>1663</v>
      </c>
      <c r="K2297" s="51">
        <v>79132685</v>
      </c>
      <c r="L2297" s="52">
        <v>1</v>
      </c>
      <c r="M2297" s="186">
        <v>38000</v>
      </c>
      <c r="N2297" s="48">
        <f t="shared" si="154"/>
        <v>38000</v>
      </c>
      <c r="O2297" s="45" t="s">
        <v>1900</v>
      </c>
      <c r="P2297" s="45" t="s">
        <v>1712</v>
      </c>
    </row>
    <row r="2298" spans="1:18">
      <c r="A2298" s="17">
        <v>61</v>
      </c>
      <c r="B2298" s="135">
        <v>10104</v>
      </c>
      <c r="C2298" s="17">
        <f t="shared" si="152"/>
        <v>1</v>
      </c>
      <c r="D2298" s="14" t="str">
        <f>+VLOOKUP(C2298,EstructuraCostos!$A$5:$B$146,2)</f>
        <v>Levante_y_Ceba</v>
      </c>
      <c r="E2298" s="21">
        <f t="shared" si="151"/>
        <v>10100</v>
      </c>
      <c r="F2298" s="17" t="str">
        <f>+IF(C2298&gt;2,VLOOKUP(C2298,EstructuraCostos!$A$65:$B$170,2),VLOOKUP(E2298,EstructuraCostos!$A$5:$B$60,2))</f>
        <v>Manejo_de_Suelos_y_ Praderas1</v>
      </c>
      <c r="G2298" s="17" t="str">
        <f>+VLOOKUP(B2298,EstructuraCostos!$B$5:$C$146,2)</f>
        <v>Fumigacion Herbicida</v>
      </c>
      <c r="H2298" s="58">
        <v>43700</v>
      </c>
      <c r="I2298" s="17">
        <f t="shared" si="153"/>
        <v>34</v>
      </c>
      <c r="J2298" s="45" t="s">
        <v>1688</v>
      </c>
      <c r="K2298" s="51">
        <v>6281862</v>
      </c>
      <c r="L2298" s="52">
        <v>1</v>
      </c>
      <c r="M2298" s="186">
        <v>34000</v>
      </c>
      <c r="N2298" s="48">
        <f t="shared" si="154"/>
        <v>34000</v>
      </c>
      <c r="O2298" s="45" t="s">
        <v>1684</v>
      </c>
      <c r="P2298" s="45" t="s">
        <v>1904</v>
      </c>
      <c r="Q2298" s="1" t="s">
        <v>132</v>
      </c>
      <c r="R2298" s="137" t="s">
        <v>1899</v>
      </c>
    </row>
    <row r="2299" spans="1:18">
      <c r="A2299" s="17">
        <v>62</v>
      </c>
      <c r="B2299" s="135">
        <v>50103</v>
      </c>
      <c r="C2299" s="17">
        <f t="shared" si="152"/>
        <v>5</v>
      </c>
      <c r="D2299" s="14" t="str">
        <f>+VLOOKUP(C2299,EstructuraCostos!$A$5:$B$146,2)</f>
        <v>Generales</v>
      </c>
      <c r="E2299" s="21">
        <f t="shared" si="151"/>
        <v>50103</v>
      </c>
      <c r="F2299" s="17" t="str">
        <f>+IF(C2299&gt;2,VLOOKUP(C2299,EstructuraCostos!$A$65:$B$170,2),VLOOKUP(E2299,EstructuraCostos!$A$5:$B$60,2))</f>
        <v>Generales</v>
      </c>
      <c r="G2299" s="17" t="str">
        <f>+VLOOKUP(B2299,EstructuraCostos!$B$5:$C$146,2)</f>
        <v xml:space="preserve">Mantenimiento Cercos </v>
      </c>
      <c r="H2299" s="58">
        <v>43700</v>
      </c>
      <c r="I2299" s="17">
        <f t="shared" si="153"/>
        <v>34</v>
      </c>
      <c r="J2299" s="1" t="s">
        <v>1685</v>
      </c>
      <c r="K2299" s="85">
        <v>78036942</v>
      </c>
      <c r="L2299" s="52">
        <v>1</v>
      </c>
      <c r="M2299" s="186">
        <v>34000</v>
      </c>
      <c r="N2299" s="48">
        <f t="shared" si="154"/>
        <v>34000</v>
      </c>
      <c r="O2299" s="45" t="s">
        <v>138</v>
      </c>
      <c r="P2299" s="45" t="s">
        <v>363</v>
      </c>
    </row>
    <row r="2300" spans="1:18">
      <c r="A2300" s="17">
        <v>63</v>
      </c>
      <c r="C2300" s="17">
        <f t="shared" si="152"/>
        <v>0</v>
      </c>
      <c r="D2300" s="14" t="e">
        <f>+VLOOKUP(C2300,EstructuraCostos!$A$5:$B$146,2)</f>
        <v>#N/A</v>
      </c>
      <c r="E2300" s="21">
        <f t="shared" si="151"/>
        <v>0</v>
      </c>
      <c r="F2300" s="17" t="e">
        <f>+IF(C2300&gt;2,VLOOKUP(C2300,EstructuraCostos!$A$65:$B$170,2),VLOOKUP(E2300,EstructuraCostos!$A$5:$B$60,2))</f>
        <v>#N/A</v>
      </c>
      <c r="G2300" s="17" t="e">
        <f>+VLOOKUP(B2300,EstructuraCostos!$B$5:$C$146,2)</f>
        <v>#N/A</v>
      </c>
      <c r="H2300" s="58">
        <v>43700</v>
      </c>
      <c r="I2300" s="17">
        <f t="shared" si="153"/>
        <v>34</v>
      </c>
      <c r="J2300" s="1" t="s">
        <v>287</v>
      </c>
      <c r="K2300" s="85"/>
      <c r="M2300" s="186" t="s">
        <v>543</v>
      </c>
      <c r="N2300" s="48"/>
      <c r="O2300" s="45" t="s">
        <v>155</v>
      </c>
      <c r="P2300" s="45" t="s">
        <v>1895</v>
      </c>
    </row>
    <row r="2301" spans="1:18">
      <c r="A2301" s="17">
        <v>64</v>
      </c>
      <c r="C2301" s="17"/>
      <c r="F2301" s="17"/>
      <c r="G2301" s="17" t="e">
        <f>+VLOOKUP(B2301,EstructuraCostos!$B$5:$C$146,2)</f>
        <v>#N/A</v>
      </c>
      <c r="H2301" s="58">
        <v>43700</v>
      </c>
      <c r="I2301" s="17">
        <f t="shared" si="153"/>
        <v>34</v>
      </c>
      <c r="J2301" s="1" t="s">
        <v>260</v>
      </c>
      <c r="K2301" s="85"/>
      <c r="M2301" s="186" t="s">
        <v>261</v>
      </c>
      <c r="N2301" s="48"/>
      <c r="O2301" s="45" t="s">
        <v>1684</v>
      </c>
      <c r="P2301" s="45" t="s">
        <v>256</v>
      </c>
      <c r="Q2301" s="1" t="s">
        <v>1903</v>
      </c>
      <c r="R2301" s="137" t="s">
        <v>1863</v>
      </c>
    </row>
    <row r="2302" spans="1:18">
      <c r="A2302" s="17">
        <v>65</v>
      </c>
      <c r="C2302" s="17"/>
      <c r="F2302" s="17"/>
      <c r="G2302" s="17" t="e">
        <f>+VLOOKUP(B2302,EstructuraCostos!$B$5:$C$146,2)</f>
        <v>#N/A</v>
      </c>
      <c r="H2302" s="58">
        <v>43700</v>
      </c>
      <c r="I2302" s="17">
        <f t="shared" si="153"/>
        <v>34</v>
      </c>
      <c r="J2302" s="1" t="s">
        <v>260</v>
      </c>
      <c r="K2302" s="85"/>
      <c r="M2302" s="186" t="s">
        <v>261</v>
      </c>
      <c r="N2302" s="48"/>
      <c r="O2302" s="45" t="s">
        <v>1684</v>
      </c>
      <c r="P2302" s="45" t="s">
        <v>1904</v>
      </c>
      <c r="Q2302" s="1" t="s">
        <v>132</v>
      </c>
      <c r="R2302" s="137" t="s">
        <v>1899</v>
      </c>
    </row>
    <row r="2303" spans="1:18">
      <c r="A2303" s="17">
        <v>66</v>
      </c>
      <c r="B2303" s="135">
        <v>80108</v>
      </c>
      <c r="C2303" s="17">
        <f t="shared" si="152"/>
        <v>8</v>
      </c>
      <c r="D2303" s="14" t="str">
        <f>+VLOOKUP(C2303,EstructuraCostos!$A$5:$B$146,2)</f>
        <v>Inversion</v>
      </c>
      <c r="E2303" s="21">
        <f t="shared" si="151"/>
        <v>80108</v>
      </c>
      <c r="F2303" s="17" t="str">
        <f>+IF(C2303&gt;2,VLOOKUP(C2303,EstructuraCostos!$A$65:$B$170,2),VLOOKUP(E2303,EstructuraCostos!$A$5:$B$60,2))</f>
        <v>Inversion</v>
      </c>
      <c r="G2303" s="17" t="str">
        <f>+VLOOKUP(B2303,EstructuraCostos!$B$5:$C$146,2)</f>
        <v>Establecimiento de Nuevas Praderas</v>
      </c>
      <c r="H2303" s="58">
        <v>43701</v>
      </c>
      <c r="I2303" s="17">
        <f t="shared" si="153"/>
        <v>34</v>
      </c>
      <c r="J2303" s="84" t="s">
        <v>241</v>
      </c>
      <c r="K2303" s="143">
        <v>4736932</v>
      </c>
      <c r="L2303" s="52">
        <v>1</v>
      </c>
      <c r="M2303" s="46">
        <v>34000</v>
      </c>
      <c r="N2303" s="48">
        <f t="shared" si="154"/>
        <v>34000</v>
      </c>
      <c r="O2303" s="45" t="s">
        <v>1684</v>
      </c>
      <c r="P2303" s="45" t="s">
        <v>1886</v>
      </c>
      <c r="Q2303" s="1" t="s">
        <v>1862</v>
      </c>
      <c r="R2303" s="137" t="s">
        <v>1863</v>
      </c>
    </row>
    <row r="2304" spans="1:18">
      <c r="A2304" s="17">
        <v>67</v>
      </c>
      <c r="B2304" s="135" t="s">
        <v>1906</v>
      </c>
      <c r="C2304" s="17" t="e">
        <f t="shared" si="152"/>
        <v>#VALUE!</v>
      </c>
      <c r="D2304" s="14" t="e">
        <f>+VLOOKUP(C2304,EstructuraCostos!$A$5:$B$146,2)</f>
        <v>#VALUE!</v>
      </c>
      <c r="E2304" s="21" t="e">
        <f t="shared" si="151"/>
        <v>#VALUE!</v>
      </c>
      <c r="F2304" s="17" t="e">
        <f>+IF(C2304&gt;2,VLOOKUP(C2304,EstructuraCostos!$A$65:$B$170,2),VLOOKUP(E2304,EstructuraCostos!$A$5:$B$60,2))</f>
        <v>#VALUE!</v>
      </c>
      <c r="G2304" s="17">
        <f>+VLOOKUP(B2304,EstructuraCostos!$B$5:$C$146,2)</f>
        <v>0</v>
      </c>
      <c r="H2304" s="58">
        <v>43701</v>
      </c>
      <c r="I2304" s="17">
        <f t="shared" si="153"/>
        <v>34</v>
      </c>
      <c r="J2304" s="84" t="s">
        <v>242</v>
      </c>
      <c r="K2304" s="83">
        <v>4335739</v>
      </c>
      <c r="L2304" s="52">
        <v>1</v>
      </c>
      <c r="M2304" s="46">
        <v>34000</v>
      </c>
      <c r="N2304" s="48">
        <f t="shared" si="154"/>
        <v>34000</v>
      </c>
      <c r="O2304" s="45" t="s">
        <v>1858</v>
      </c>
      <c r="P2304" s="45" t="s">
        <v>1409</v>
      </c>
    </row>
    <row r="2305" spans="1:18">
      <c r="A2305" s="17">
        <v>68</v>
      </c>
      <c r="B2305" s="135">
        <v>10501</v>
      </c>
      <c r="C2305" s="17">
        <f t="shared" si="152"/>
        <v>1</v>
      </c>
      <c r="D2305" s="14" t="str">
        <f>+VLOOKUP(C2305,EstructuraCostos!$A$5:$B$146,2)</f>
        <v>Levante_y_Ceba</v>
      </c>
      <c r="E2305" s="21">
        <f t="shared" si="151"/>
        <v>10500</v>
      </c>
      <c r="F2305" s="17" t="str">
        <f>+IF(C2305&gt;2,VLOOKUP(C2305,EstructuraCostos!$A$65:$B$170,2),VLOOKUP(E2305,EstructuraCostos!$A$5:$B$60,2))</f>
        <v>Movimiento_de_Ganado1</v>
      </c>
      <c r="G2305" s="17" t="str">
        <f>+VLOOKUP(B2305,EstructuraCostos!$B$5:$C$146,2)</f>
        <v>Manejo de Ganados</v>
      </c>
      <c r="H2305" s="58">
        <v>43701</v>
      </c>
      <c r="I2305" s="17">
        <f t="shared" si="153"/>
        <v>34</v>
      </c>
      <c r="J2305" s="45" t="s">
        <v>245</v>
      </c>
      <c r="K2305" s="51">
        <v>1023702269</v>
      </c>
      <c r="L2305" s="52">
        <v>1</v>
      </c>
      <c r="M2305" s="46">
        <v>38000</v>
      </c>
      <c r="N2305" s="48">
        <f t="shared" si="154"/>
        <v>38000</v>
      </c>
      <c r="O2305" s="45" t="s">
        <v>126</v>
      </c>
      <c r="P2305" s="45" t="s">
        <v>128</v>
      </c>
    </row>
    <row r="2306" spans="1:18">
      <c r="A2306" s="17">
        <v>69</v>
      </c>
      <c r="B2306" s="135">
        <v>10501</v>
      </c>
      <c r="C2306" s="17">
        <f t="shared" si="152"/>
        <v>1</v>
      </c>
      <c r="D2306" s="14" t="str">
        <f>+VLOOKUP(C2306,EstructuraCostos!$A$5:$B$146,2)</f>
        <v>Levante_y_Ceba</v>
      </c>
      <c r="E2306" s="21">
        <f t="shared" si="151"/>
        <v>10500</v>
      </c>
      <c r="F2306" s="17" t="str">
        <f>+IF(C2306&gt;2,VLOOKUP(C2306,EstructuraCostos!$A$65:$B$170,2),VLOOKUP(E2306,EstructuraCostos!$A$5:$B$60,2))</f>
        <v>Movimiento_de_Ganado1</v>
      </c>
      <c r="G2306" s="17" t="str">
        <f>+VLOOKUP(B2306,EstructuraCostos!$B$5:$C$146,2)</f>
        <v>Manejo de Ganados</v>
      </c>
      <c r="H2306" s="58">
        <v>43701</v>
      </c>
      <c r="I2306" s="17">
        <f t="shared" si="153"/>
        <v>34</v>
      </c>
      <c r="J2306" s="45" t="s">
        <v>417</v>
      </c>
      <c r="K2306" s="143">
        <v>1097720182</v>
      </c>
      <c r="L2306" s="52">
        <v>1</v>
      </c>
      <c r="M2306" s="46">
        <v>38000</v>
      </c>
      <c r="N2306" s="48">
        <f t="shared" si="154"/>
        <v>38000</v>
      </c>
      <c r="O2306" s="45" t="s">
        <v>125</v>
      </c>
      <c r="P2306" s="45" t="s">
        <v>128</v>
      </c>
    </row>
    <row r="2307" spans="1:18">
      <c r="A2307" s="17">
        <v>70</v>
      </c>
      <c r="B2307" s="135">
        <v>50103</v>
      </c>
      <c r="C2307" s="17">
        <f t="shared" si="152"/>
        <v>5</v>
      </c>
      <c r="D2307" s="14" t="str">
        <f>+VLOOKUP(C2307,EstructuraCostos!$A$5:$B$146,2)</f>
        <v>Generales</v>
      </c>
      <c r="E2307" s="21">
        <f t="shared" si="151"/>
        <v>50103</v>
      </c>
      <c r="F2307" s="17" t="str">
        <f>+IF(C2307&gt;2,VLOOKUP(C2307,EstructuraCostos!$A$65:$B$170,2),VLOOKUP(E2307,EstructuraCostos!$A$5:$B$60,2))</f>
        <v>Generales</v>
      </c>
      <c r="G2307" s="17" t="str">
        <f>+VLOOKUP(B2307,EstructuraCostos!$B$5:$C$146,2)</f>
        <v xml:space="preserve">Mantenimiento Cercos </v>
      </c>
      <c r="H2307" s="58">
        <v>43701</v>
      </c>
      <c r="I2307" s="17">
        <f t="shared" si="153"/>
        <v>34</v>
      </c>
      <c r="J2307" s="45" t="s">
        <v>791</v>
      </c>
      <c r="K2307" s="143">
        <v>78730185</v>
      </c>
      <c r="L2307" s="52">
        <v>1</v>
      </c>
      <c r="M2307" s="46">
        <v>34000</v>
      </c>
      <c r="N2307" s="48">
        <f t="shared" si="154"/>
        <v>34000</v>
      </c>
      <c r="O2307" s="45" t="s">
        <v>138</v>
      </c>
      <c r="P2307" s="45" t="s">
        <v>451</v>
      </c>
    </row>
    <row r="2308" spans="1:18">
      <c r="A2308" s="17">
        <v>71</v>
      </c>
      <c r="B2308" s="135">
        <v>10502</v>
      </c>
      <c r="C2308" s="17">
        <f t="shared" si="152"/>
        <v>1</v>
      </c>
      <c r="D2308" s="14" t="str">
        <f>+VLOOKUP(C2308,EstructuraCostos!$A$5:$B$146,2)</f>
        <v>Levante_y_Ceba</v>
      </c>
      <c r="E2308" s="21">
        <f t="shared" si="151"/>
        <v>10500</v>
      </c>
      <c r="F2308" s="17" t="str">
        <f>+IF(C2308&gt;2,VLOOKUP(C2308,EstructuraCostos!$A$65:$B$170,2),VLOOKUP(E2308,EstructuraCostos!$A$5:$B$60,2))</f>
        <v>Movimiento_de_Ganado1</v>
      </c>
      <c r="G2308" s="17" t="str">
        <f>+VLOOKUP(B2308,EstructuraCostos!$B$5:$C$146,2)</f>
        <v>Repartida pollinaza</v>
      </c>
      <c r="H2308" s="58">
        <v>43701</v>
      </c>
      <c r="I2308" s="17">
        <f t="shared" si="153"/>
        <v>34</v>
      </c>
      <c r="J2308" s="1" t="s">
        <v>1469</v>
      </c>
      <c r="K2308" s="85">
        <v>1054990950</v>
      </c>
      <c r="L2308" s="52">
        <v>1</v>
      </c>
      <c r="M2308" s="186">
        <v>36000</v>
      </c>
      <c r="N2308" s="48">
        <f t="shared" si="154"/>
        <v>36000</v>
      </c>
      <c r="O2308" s="45" t="s">
        <v>688</v>
      </c>
      <c r="P2308" s="45" t="s">
        <v>137</v>
      </c>
    </row>
    <row r="2309" spans="1:18">
      <c r="A2309" s="17">
        <v>72</v>
      </c>
      <c r="B2309" s="135">
        <v>70107</v>
      </c>
      <c r="C2309" s="17">
        <f t="shared" si="152"/>
        <v>7</v>
      </c>
      <c r="D2309" s="14" t="str">
        <f>+VLOOKUP(C2309,EstructuraCostos!$A$5:$B$146,2)</f>
        <v>Laborales y Otros</v>
      </c>
      <c r="E2309" s="21">
        <f t="shared" si="151"/>
        <v>70107</v>
      </c>
      <c r="F2309" s="17" t="str">
        <f>+IF(C2309&gt;2,VLOOKUP(C2309,EstructuraCostos!$A$65:$B$170,2),VLOOKUP(E2309,EstructuraCostos!$A$5:$B$60,2))</f>
        <v>Laborales y Otros</v>
      </c>
      <c r="G2309" s="17" t="str">
        <f>+VLOOKUP(B2309,EstructuraCostos!$B$5:$C$146,2)</f>
        <v>Incapacidades-drogas</v>
      </c>
      <c r="H2309" s="58">
        <v>43701</v>
      </c>
      <c r="I2309" s="17">
        <f t="shared" si="153"/>
        <v>34</v>
      </c>
      <c r="J2309" s="45" t="s">
        <v>1584</v>
      </c>
      <c r="K2309" s="51">
        <v>24989065</v>
      </c>
      <c r="L2309" s="52">
        <v>1</v>
      </c>
      <c r="M2309" s="186">
        <v>34000</v>
      </c>
      <c r="N2309" s="48">
        <f t="shared" si="154"/>
        <v>34000</v>
      </c>
      <c r="O2309" s="45" t="s">
        <v>153</v>
      </c>
      <c r="P2309" s="45" t="s">
        <v>1905</v>
      </c>
    </row>
    <row r="2310" spans="1:18">
      <c r="A2310" s="17">
        <v>73</v>
      </c>
      <c r="B2310" s="135">
        <v>50106</v>
      </c>
      <c r="C2310" s="17">
        <f t="shared" si="152"/>
        <v>5</v>
      </c>
      <c r="D2310" s="14" t="str">
        <f>+VLOOKUP(C2310,EstructuraCostos!$A$5:$B$146,2)</f>
        <v>Generales</v>
      </c>
      <c r="E2310" s="21">
        <f t="shared" si="151"/>
        <v>50106</v>
      </c>
      <c r="F2310" s="17" t="str">
        <f>+IF(C2310&gt;2,VLOOKUP(C2310,EstructuraCostos!$A$65:$B$170,2),VLOOKUP(E2310,EstructuraCostos!$A$5:$B$60,2))</f>
        <v>Generales</v>
      </c>
      <c r="G2310" s="17" t="str">
        <f>+VLOOKUP(B2310,EstructuraCostos!$B$5:$C$146,2)</f>
        <v>Mantenimiento Maquinaria y Equipos</v>
      </c>
      <c r="H2310" s="58">
        <v>43701</v>
      </c>
      <c r="I2310" s="17">
        <f t="shared" si="153"/>
        <v>34</v>
      </c>
      <c r="J2310" s="1" t="s">
        <v>1663</v>
      </c>
      <c r="K2310" s="51">
        <v>79132685</v>
      </c>
      <c r="L2310" s="52">
        <v>1</v>
      </c>
      <c r="M2310" s="186">
        <v>38000</v>
      </c>
      <c r="N2310" s="48">
        <f t="shared" si="154"/>
        <v>38000</v>
      </c>
      <c r="O2310" s="45" t="s">
        <v>1846</v>
      </c>
      <c r="P2310" s="45" t="s">
        <v>142</v>
      </c>
    </row>
    <row r="2311" spans="1:18">
      <c r="A2311" s="17">
        <v>74</v>
      </c>
      <c r="B2311" s="135" t="s">
        <v>1906</v>
      </c>
      <c r="C2311" s="17" t="e">
        <f t="shared" si="152"/>
        <v>#VALUE!</v>
      </c>
      <c r="D2311" s="14" t="e">
        <f>+VLOOKUP(C2311,EstructuraCostos!$A$5:$B$146,2)</f>
        <v>#VALUE!</v>
      </c>
      <c r="E2311" s="21" t="e">
        <f t="shared" si="151"/>
        <v>#VALUE!</v>
      </c>
      <c r="F2311" s="17" t="e">
        <f>+IF(C2311&gt;2,VLOOKUP(C2311,EstructuraCostos!$A$65:$B$170,2),VLOOKUP(E2311,EstructuraCostos!$A$5:$B$60,2))</f>
        <v>#VALUE!</v>
      </c>
      <c r="G2311" s="17">
        <f>+VLOOKUP(B2311,EstructuraCostos!$B$5:$C$146,2)</f>
        <v>0</v>
      </c>
      <c r="H2311" s="58">
        <v>43701</v>
      </c>
      <c r="I2311" s="17">
        <f t="shared" si="153"/>
        <v>34</v>
      </c>
      <c r="J2311" s="45" t="s">
        <v>1688</v>
      </c>
      <c r="K2311" s="51">
        <v>6281862</v>
      </c>
      <c r="L2311" s="52">
        <v>1</v>
      </c>
      <c r="M2311" s="186">
        <v>34000</v>
      </c>
      <c r="N2311" s="48">
        <f t="shared" si="154"/>
        <v>34000</v>
      </c>
      <c r="O2311" s="45" t="s">
        <v>1858</v>
      </c>
      <c r="P2311" s="45" t="s">
        <v>1409</v>
      </c>
    </row>
    <row r="2312" spans="1:18">
      <c r="A2312" s="17">
        <v>75</v>
      </c>
      <c r="B2312" s="135">
        <v>50103</v>
      </c>
      <c r="C2312" s="17">
        <f t="shared" si="152"/>
        <v>5</v>
      </c>
      <c r="D2312" s="14" t="str">
        <f>+VLOOKUP(C2312,EstructuraCostos!$A$5:$B$146,2)</f>
        <v>Generales</v>
      </c>
      <c r="E2312" s="21">
        <f t="shared" si="151"/>
        <v>50103</v>
      </c>
      <c r="F2312" s="17" t="str">
        <f>+IF(C2312&gt;2,VLOOKUP(C2312,EstructuraCostos!$A$65:$B$170,2),VLOOKUP(E2312,EstructuraCostos!$A$5:$B$60,2))</f>
        <v>Generales</v>
      </c>
      <c r="G2312" s="17" t="str">
        <f>+VLOOKUP(B2312,EstructuraCostos!$B$5:$C$146,2)</f>
        <v xml:space="preserve">Mantenimiento Cercos </v>
      </c>
      <c r="H2312" s="58">
        <v>43701</v>
      </c>
      <c r="I2312" s="17">
        <f t="shared" si="153"/>
        <v>34</v>
      </c>
      <c r="J2312" s="1" t="s">
        <v>1685</v>
      </c>
      <c r="K2312" s="85">
        <v>78036942</v>
      </c>
      <c r="L2312" s="52">
        <v>1</v>
      </c>
      <c r="M2312" s="186">
        <v>34000</v>
      </c>
      <c r="N2312" s="48">
        <f t="shared" si="154"/>
        <v>34000</v>
      </c>
      <c r="O2312" s="45" t="s">
        <v>138</v>
      </c>
      <c r="P2312" s="45" t="s">
        <v>451</v>
      </c>
    </row>
    <row r="2313" spans="1:18">
      <c r="A2313" s="17">
        <v>76</v>
      </c>
      <c r="C2313" s="17"/>
      <c r="F2313" s="17"/>
      <c r="G2313" s="17" t="e">
        <f>+VLOOKUP(B2313,EstructuraCostos!$B$5:$C$146,2)</f>
        <v>#N/A</v>
      </c>
      <c r="H2313" s="58">
        <v>43701</v>
      </c>
      <c r="I2313" s="17">
        <f>+WEEKNUM(H2313,2)</f>
        <v>34</v>
      </c>
      <c r="J2313" s="1" t="s">
        <v>287</v>
      </c>
      <c r="K2313" s="85"/>
      <c r="L2313" s="52">
        <v>16</v>
      </c>
      <c r="M2313" s="186" t="s">
        <v>386</v>
      </c>
      <c r="N2313" s="48"/>
      <c r="O2313" s="45" t="s">
        <v>661</v>
      </c>
      <c r="P2313" s="45" t="s">
        <v>1130</v>
      </c>
    </row>
    <row r="2314" spans="1:18">
      <c r="A2314" s="17">
        <v>77</v>
      </c>
      <c r="C2314" s="17">
        <f t="shared" si="152"/>
        <v>0</v>
      </c>
      <c r="D2314" s="14" t="e">
        <f>+VLOOKUP(C2314,EstructuraCostos!$A$5:$B$146,2)</f>
        <v>#N/A</v>
      </c>
      <c r="E2314" s="21">
        <f t="shared" si="151"/>
        <v>0</v>
      </c>
      <c r="F2314" s="17" t="e">
        <f>+IF(C2314&gt;2,VLOOKUP(C2314,EstructuraCostos!$A$65:$B$170,2),VLOOKUP(E2314,EstructuraCostos!$A$5:$B$60,2))</f>
        <v>#N/A</v>
      </c>
      <c r="G2314" s="17" t="e">
        <f>+VLOOKUP(B2314,EstructuraCostos!$B$5:$C$146,2)</f>
        <v>#N/A</v>
      </c>
      <c r="H2314" s="58">
        <v>43701</v>
      </c>
      <c r="I2314" s="17">
        <f t="shared" si="153"/>
        <v>34</v>
      </c>
      <c r="J2314" s="1" t="s">
        <v>287</v>
      </c>
      <c r="K2314" s="85"/>
      <c r="M2314" s="186" t="s">
        <v>543</v>
      </c>
      <c r="N2314" s="48"/>
      <c r="O2314" s="45" t="s">
        <v>155</v>
      </c>
      <c r="P2314" s="45" t="s">
        <v>1913</v>
      </c>
    </row>
    <row r="2315" spans="1:18">
      <c r="A2315" s="17">
        <v>78</v>
      </c>
      <c r="C2315" s="17">
        <f t="shared" si="152"/>
        <v>0</v>
      </c>
      <c r="D2315" s="14" t="e">
        <f>+VLOOKUP(C2315,EstructuraCostos!$A$5:$B$146,2)</f>
        <v>#N/A</v>
      </c>
      <c r="E2315" s="21">
        <f t="shared" si="151"/>
        <v>0</v>
      </c>
      <c r="F2315" s="17" t="e">
        <f>+IF(C2315&gt;2,VLOOKUP(C2315,EstructuraCostos!$A$65:$B$170,2),VLOOKUP(E2315,EstructuraCostos!$A$5:$B$60,2))</f>
        <v>#N/A</v>
      </c>
      <c r="G2315" s="17" t="e">
        <f>+VLOOKUP(B2315,EstructuraCostos!$B$5:$C$146,2)</f>
        <v>#N/A</v>
      </c>
      <c r="H2315" s="58">
        <v>43701</v>
      </c>
      <c r="I2315" s="17">
        <f t="shared" si="153"/>
        <v>34</v>
      </c>
      <c r="J2315" s="1" t="s">
        <v>260</v>
      </c>
      <c r="K2315" s="85"/>
      <c r="M2315" s="186" t="s">
        <v>261</v>
      </c>
      <c r="N2315" s="48"/>
      <c r="O2315" s="45" t="s">
        <v>1684</v>
      </c>
      <c r="P2315" s="45" t="s">
        <v>1886</v>
      </c>
      <c r="Q2315" s="1" t="s">
        <v>1862</v>
      </c>
      <c r="R2315" s="137" t="s">
        <v>1863</v>
      </c>
    </row>
    <row r="2316" spans="1:18">
      <c r="A2316" s="17">
        <v>79</v>
      </c>
      <c r="B2316" s="135">
        <v>10501</v>
      </c>
      <c r="C2316" s="17">
        <f t="shared" si="152"/>
        <v>1</v>
      </c>
      <c r="D2316" s="14" t="str">
        <f>+VLOOKUP(C2316,EstructuraCostos!$A$5:$B$146,2)</f>
        <v>Levante_y_Ceba</v>
      </c>
      <c r="E2316" s="21">
        <f t="shared" si="151"/>
        <v>10500</v>
      </c>
      <c r="F2316" s="17" t="str">
        <f>+IF(C2316&gt;2,VLOOKUP(C2316,EstructuraCostos!$A$65:$B$170,2),VLOOKUP(E2316,EstructuraCostos!$A$5:$B$60,2))</f>
        <v>Movimiento_de_Ganado1</v>
      </c>
      <c r="G2316" s="17" t="str">
        <f>+VLOOKUP(B2316,EstructuraCostos!$B$5:$C$146,2)</f>
        <v>Manejo de Ganados</v>
      </c>
      <c r="H2316" s="58">
        <v>43702</v>
      </c>
      <c r="I2316" s="17">
        <f t="shared" si="153"/>
        <v>34</v>
      </c>
      <c r="J2316" s="45" t="s">
        <v>245</v>
      </c>
      <c r="K2316" s="51">
        <v>1023702269</v>
      </c>
      <c r="L2316" s="52">
        <v>0.5</v>
      </c>
      <c r="M2316" s="186">
        <v>36000</v>
      </c>
      <c r="N2316" s="48">
        <f t="shared" ref="N2316:N2328" si="155">+L2316*M2316</f>
        <v>18000</v>
      </c>
      <c r="O2316" s="45" t="s">
        <v>125</v>
      </c>
      <c r="P2316" s="45" t="s">
        <v>128</v>
      </c>
    </row>
    <row r="2317" spans="1:18">
      <c r="A2317" s="17">
        <v>80</v>
      </c>
      <c r="B2317" s="135" t="s">
        <v>1906</v>
      </c>
      <c r="C2317" s="17"/>
      <c r="F2317" s="17"/>
      <c r="G2317" s="17">
        <f>+VLOOKUP(B2317,EstructuraCostos!$B$5:$C$146,2)</f>
        <v>0</v>
      </c>
      <c r="H2317" s="58">
        <v>43702</v>
      </c>
      <c r="I2317" s="17">
        <f>+WEEKNUM(H2317,2)</f>
        <v>34</v>
      </c>
      <c r="J2317" s="45" t="s">
        <v>1914</v>
      </c>
      <c r="K2317" s="520">
        <v>18414767</v>
      </c>
      <c r="L2317" s="52">
        <v>700</v>
      </c>
      <c r="M2317" s="186">
        <v>300</v>
      </c>
      <c r="N2317" s="48">
        <f t="shared" si="155"/>
        <v>210000</v>
      </c>
      <c r="O2317" s="45" t="s">
        <v>1915</v>
      </c>
      <c r="P2317" s="45" t="s">
        <v>170</v>
      </c>
    </row>
    <row r="2318" spans="1:18">
      <c r="A2318" s="17">
        <v>81</v>
      </c>
      <c r="B2318" s="135" t="s">
        <v>1906</v>
      </c>
      <c r="C2318" s="17"/>
      <c r="F2318" s="17"/>
      <c r="G2318" s="17">
        <f>+VLOOKUP(B2318,EstructuraCostos!$B$5:$C$146,2)</f>
        <v>0</v>
      </c>
      <c r="H2318" s="58">
        <v>43702</v>
      </c>
      <c r="I2318" s="17">
        <f>+WEEKNUM(H2318,2)</f>
        <v>34</v>
      </c>
      <c r="J2318" s="45" t="s">
        <v>1914</v>
      </c>
      <c r="K2318" s="520">
        <v>18414768</v>
      </c>
      <c r="L2318" s="52">
        <v>1</v>
      </c>
      <c r="M2318" s="186">
        <v>50000</v>
      </c>
      <c r="N2318" s="48">
        <f t="shared" si="155"/>
        <v>50000</v>
      </c>
      <c r="O2318" s="45" t="s">
        <v>1916</v>
      </c>
      <c r="P2318" s="45" t="s">
        <v>170</v>
      </c>
    </row>
    <row r="2319" spans="1:18">
      <c r="A2319" s="17">
        <v>82</v>
      </c>
      <c r="C2319" s="17">
        <f t="shared" si="152"/>
        <v>0</v>
      </c>
      <c r="D2319" s="14" t="e">
        <f>+VLOOKUP(C2319,EstructuraCostos!$A$5:$B$146,2)</f>
        <v>#N/A</v>
      </c>
      <c r="E2319" s="21">
        <f t="shared" si="151"/>
        <v>0</v>
      </c>
      <c r="F2319" s="17" t="e">
        <f>+IF(C2319&gt;2,VLOOKUP(C2319,EstructuraCostos!$A$65:$B$170,2),VLOOKUP(E2319,EstructuraCostos!$A$5:$B$60,2))</f>
        <v>#N/A</v>
      </c>
      <c r="G2319" s="17" t="e">
        <f>+VLOOKUP(B2319,EstructuraCostos!$B$5:$C$146,2)</f>
        <v>#N/A</v>
      </c>
      <c r="H2319" s="58">
        <v>43702</v>
      </c>
      <c r="I2319" s="17">
        <f t="shared" si="153"/>
        <v>34</v>
      </c>
      <c r="J2319" s="45" t="s">
        <v>1912</v>
      </c>
      <c r="L2319" s="52">
        <v>7</v>
      </c>
      <c r="M2319" s="186" t="s">
        <v>124</v>
      </c>
      <c r="N2319" s="48"/>
      <c r="O2319" s="45" t="s">
        <v>177</v>
      </c>
      <c r="P2319" s="45" t="s">
        <v>436</v>
      </c>
    </row>
    <row r="2320" spans="1:18">
      <c r="A2320" s="17">
        <v>83</v>
      </c>
      <c r="C2320" s="17">
        <f t="shared" si="152"/>
        <v>0</v>
      </c>
      <c r="D2320" s="14" t="e">
        <f>+VLOOKUP(C2320,EstructuraCostos!$A$5:$B$146,2)</f>
        <v>#N/A</v>
      </c>
      <c r="E2320" s="21">
        <f t="shared" si="151"/>
        <v>0</v>
      </c>
      <c r="F2320" s="17" t="e">
        <f>+IF(C2320&gt;2,VLOOKUP(C2320,EstructuraCostos!$A$65:$B$170,2),VLOOKUP(E2320,EstructuraCostos!$A$5:$B$60,2))</f>
        <v>#N/A</v>
      </c>
      <c r="G2320" s="17" t="e">
        <f>+VLOOKUP(B2320,EstructuraCostos!$B$5:$C$146,2)</f>
        <v>#N/A</v>
      </c>
      <c r="H2320" s="58">
        <v>43702</v>
      </c>
      <c r="I2320" s="17">
        <f t="shared" si="153"/>
        <v>34</v>
      </c>
      <c r="J2320" s="1" t="s">
        <v>287</v>
      </c>
      <c r="K2320" s="85"/>
      <c r="M2320" s="186" t="s">
        <v>543</v>
      </c>
      <c r="N2320" s="48"/>
      <c r="O2320" s="45" t="s">
        <v>155</v>
      </c>
      <c r="P2320" s="45" t="s">
        <v>1913</v>
      </c>
    </row>
    <row r="2321" spans="1:18">
      <c r="A2321" s="17">
        <v>1</v>
      </c>
      <c r="B2321" s="135">
        <v>80108</v>
      </c>
      <c r="C2321" s="17">
        <f t="shared" si="152"/>
        <v>8</v>
      </c>
      <c r="D2321" s="14" t="str">
        <f>+VLOOKUP(C2321,EstructuraCostos!$A$5:$B$146,2)</f>
        <v>Inversion</v>
      </c>
      <c r="E2321" s="21">
        <f t="shared" si="151"/>
        <v>80108</v>
      </c>
      <c r="F2321" s="17" t="str">
        <f>+IF(C2321&gt;2,VLOOKUP(C2321,EstructuraCostos!$A$65:$B$170,2),VLOOKUP(E2321,EstructuraCostos!$A$5:$B$60,2))</f>
        <v>Inversion</v>
      </c>
      <c r="G2321" s="17" t="str">
        <f>+VLOOKUP(B2321,EstructuraCostos!$B$5:$C$146,2)</f>
        <v>Establecimiento de Nuevas Praderas</v>
      </c>
      <c r="H2321" s="58">
        <v>43703</v>
      </c>
      <c r="I2321" s="17">
        <f t="shared" si="153"/>
        <v>35</v>
      </c>
      <c r="J2321" s="84" t="s">
        <v>241</v>
      </c>
      <c r="K2321" s="143">
        <v>4736932</v>
      </c>
      <c r="L2321" s="52">
        <v>1</v>
      </c>
      <c r="M2321" s="46">
        <v>34000</v>
      </c>
      <c r="N2321" s="48">
        <f t="shared" si="155"/>
        <v>34000</v>
      </c>
      <c r="O2321" s="45" t="s">
        <v>1684</v>
      </c>
      <c r="P2321" s="45" t="s">
        <v>1772</v>
      </c>
      <c r="Q2321" s="1" t="s">
        <v>1862</v>
      </c>
      <c r="R2321" s="137" t="s">
        <v>1863</v>
      </c>
    </row>
    <row r="2322" spans="1:18">
      <c r="A2322" s="17">
        <v>2</v>
      </c>
      <c r="B2322" s="135">
        <v>10104</v>
      </c>
      <c r="C2322" s="17">
        <f t="shared" si="152"/>
        <v>1</v>
      </c>
      <c r="D2322" s="14" t="str">
        <f>+VLOOKUP(C2322,EstructuraCostos!$A$5:$B$146,2)</f>
        <v>Levante_y_Ceba</v>
      </c>
      <c r="E2322" s="21">
        <f t="shared" si="151"/>
        <v>10100</v>
      </c>
      <c r="F2322" s="17" t="str">
        <f>+IF(C2322&gt;2,VLOOKUP(C2322,EstructuraCostos!$A$65:$B$170,2),VLOOKUP(E2322,EstructuraCostos!$A$5:$B$60,2))</f>
        <v>Manejo_de_Suelos_y_ Praderas1</v>
      </c>
      <c r="G2322" s="17" t="str">
        <f>+VLOOKUP(B2322,EstructuraCostos!$B$5:$C$146,2)</f>
        <v>Fumigacion Herbicida</v>
      </c>
      <c r="H2322" s="58">
        <v>43703</v>
      </c>
      <c r="I2322" s="17">
        <f t="shared" si="153"/>
        <v>35</v>
      </c>
      <c r="J2322" s="84" t="s">
        <v>242</v>
      </c>
      <c r="K2322" s="83">
        <v>4335739</v>
      </c>
      <c r="L2322" s="52">
        <v>1</v>
      </c>
      <c r="M2322" s="46">
        <v>34000</v>
      </c>
      <c r="N2322" s="48">
        <f t="shared" si="155"/>
        <v>34000</v>
      </c>
      <c r="O2322" s="45" t="s">
        <v>1684</v>
      </c>
      <c r="P2322" s="45" t="s">
        <v>1303</v>
      </c>
      <c r="Q2322" s="1" t="s">
        <v>132</v>
      </c>
      <c r="R2322" s="137" t="s">
        <v>1899</v>
      </c>
    </row>
    <row r="2323" spans="1:18">
      <c r="A2323" s="17">
        <v>3</v>
      </c>
      <c r="B2323" s="135">
        <v>10501</v>
      </c>
      <c r="C2323" s="17">
        <f t="shared" si="152"/>
        <v>1</v>
      </c>
      <c r="D2323" s="14" t="str">
        <f>+VLOOKUP(C2323,EstructuraCostos!$A$5:$B$146,2)</f>
        <v>Levante_y_Ceba</v>
      </c>
      <c r="E2323" s="21">
        <f t="shared" si="151"/>
        <v>10500</v>
      </c>
      <c r="F2323" s="17" t="str">
        <f>+IF(C2323&gt;2,VLOOKUP(C2323,EstructuraCostos!$A$65:$B$170,2),VLOOKUP(E2323,EstructuraCostos!$A$5:$B$60,2))</f>
        <v>Movimiento_de_Ganado1</v>
      </c>
      <c r="G2323" s="17" t="str">
        <f>+VLOOKUP(B2323,EstructuraCostos!$B$5:$C$146,2)</f>
        <v>Manejo de Ganados</v>
      </c>
      <c r="H2323" s="58">
        <v>43703</v>
      </c>
      <c r="I2323" s="17">
        <f t="shared" si="153"/>
        <v>35</v>
      </c>
      <c r="J2323" s="45" t="s">
        <v>245</v>
      </c>
      <c r="K2323" s="51">
        <v>1023702269</v>
      </c>
      <c r="L2323" s="52">
        <v>1</v>
      </c>
      <c r="M2323" s="46">
        <v>38000</v>
      </c>
      <c r="N2323" s="48">
        <f t="shared" si="155"/>
        <v>38000</v>
      </c>
      <c r="O2323" s="45" t="s">
        <v>126</v>
      </c>
      <c r="P2323" s="45" t="s">
        <v>128</v>
      </c>
    </row>
    <row r="2324" spans="1:18">
      <c r="A2324" s="17">
        <v>4</v>
      </c>
      <c r="B2324" s="135">
        <v>10501</v>
      </c>
      <c r="C2324" s="17">
        <f t="shared" si="152"/>
        <v>1</v>
      </c>
      <c r="D2324" s="14" t="str">
        <f>+VLOOKUP(C2324,EstructuraCostos!$A$5:$B$146,2)</f>
        <v>Levante_y_Ceba</v>
      </c>
      <c r="E2324" s="21">
        <f t="shared" si="151"/>
        <v>10500</v>
      </c>
      <c r="F2324" s="17" t="str">
        <f>+IF(C2324&gt;2,VLOOKUP(C2324,EstructuraCostos!$A$65:$B$170,2),VLOOKUP(E2324,EstructuraCostos!$A$5:$B$60,2))</f>
        <v>Movimiento_de_Ganado1</v>
      </c>
      <c r="G2324" s="17" t="str">
        <f>+VLOOKUP(B2324,EstructuraCostos!$B$5:$C$146,2)</f>
        <v>Manejo de Ganados</v>
      </c>
      <c r="H2324" s="58">
        <v>43703</v>
      </c>
      <c r="I2324" s="17">
        <f t="shared" si="153"/>
        <v>35</v>
      </c>
      <c r="J2324" s="45" t="s">
        <v>417</v>
      </c>
      <c r="K2324" s="143">
        <v>1097720182</v>
      </c>
      <c r="L2324" s="52">
        <v>1</v>
      </c>
      <c r="M2324" s="46">
        <v>38000</v>
      </c>
      <c r="N2324" s="48">
        <f t="shared" si="155"/>
        <v>38000</v>
      </c>
      <c r="O2324" s="45" t="s">
        <v>125</v>
      </c>
      <c r="P2324" s="45" t="s">
        <v>128</v>
      </c>
    </row>
    <row r="2325" spans="1:18">
      <c r="A2325" s="17">
        <v>5</v>
      </c>
      <c r="B2325" s="135">
        <v>50103</v>
      </c>
      <c r="C2325" s="17">
        <f t="shared" si="152"/>
        <v>5</v>
      </c>
      <c r="D2325" s="14" t="str">
        <f>+VLOOKUP(C2325,EstructuraCostos!$A$5:$B$146,2)</f>
        <v>Generales</v>
      </c>
      <c r="E2325" s="21">
        <f t="shared" si="151"/>
        <v>50103</v>
      </c>
      <c r="F2325" s="17" t="str">
        <f>+IF(C2325&gt;2,VLOOKUP(C2325,EstructuraCostos!$A$65:$B$170,2),VLOOKUP(E2325,EstructuraCostos!$A$5:$B$60,2))</f>
        <v>Generales</v>
      </c>
      <c r="G2325" s="17" t="str">
        <f>+VLOOKUP(B2325,EstructuraCostos!$B$5:$C$146,2)</f>
        <v xml:space="preserve">Mantenimiento Cercos </v>
      </c>
      <c r="H2325" s="58">
        <v>43703</v>
      </c>
      <c r="I2325" s="17">
        <f t="shared" si="153"/>
        <v>35</v>
      </c>
      <c r="J2325" s="45" t="s">
        <v>791</v>
      </c>
      <c r="K2325" s="143">
        <v>78730185</v>
      </c>
      <c r="L2325" s="52">
        <v>1</v>
      </c>
      <c r="M2325" s="46">
        <v>34000</v>
      </c>
      <c r="N2325" s="48">
        <f t="shared" si="155"/>
        <v>34000</v>
      </c>
      <c r="O2325" s="45" t="s">
        <v>1918</v>
      </c>
      <c r="P2325" s="45" t="s">
        <v>257</v>
      </c>
    </row>
    <row r="2326" spans="1:18">
      <c r="A2326" s="17">
        <v>6</v>
      </c>
      <c r="B2326" s="135">
        <v>70107</v>
      </c>
      <c r="C2326" s="17">
        <f t="shared" si="152"/>
        <v>7</v>
      </c>
      <c r="D2326" s="14" t="str">
        <f>+VLOOKUP(C2326,EstructuraCostos!$A$5:$B$146,2)</f>
        <v>Laborales y Otros</v>
      </c>
      <c r="E2326" s="21">
        <f t="shared" si="151"/>
        <v>70107</v>
      </c>
      <c r="F2326" s="17" t="str">
        <f>+IF(C2326&gt;2,VLOOKUP(C2326,EstructuraCostos!$A$65:$B$170,2),VLOOKUP(E2326,EstructuraCostos!$A$5:$B$60,2))</f>
        <v>Laborales y Otros</v>
      </c>
      <c r="G2326" s="17" t="str">
        <f>+VLOOKUP(B2326,EstructuraCostos!$B$5:$C$146,2)</f>
        <v>Incapacidades-drogas</v>
      </c>
      <c r="H2326" s="58">
        <v>43703</v>
      </c>
      <c r="I2326" s="17">
        <f t="shared" si="153"/>
        <v>35</v>
      </c>
      <c r="J2326" s="1" t="s">
        <v>1469</v>
      </c>
      <c r="K2326" s="85">
        <v>1054990950</v>
      </c>
      <c r="L2326" s="52">
        <v>1</v>
      </c>
      <c r="M2326" s="186">
        <v>36000</v>
      </c>
      <c r="N2326" s="48">
        <f t="shared" si="155"/>
        <v>36000</v>
      </c>
      <c r="O2326" s="45" t="s">
        <v>1919</v>
      </c>
      <c r="P2326" s="45" t="s">
        <v>300</v>
      </c>
    </row>
    <row r="2327" spans="1:18">
      <c r="A2327" s="17">
        <v>7</v>
      </c>
      <c r="B2327" s="135">
        <v>90101</v>
      </c>
      <c r="C2327" s="17">
        <f t="shared" si="152"/>
        <v>9</v>
      </c>
      <c r="D2327" s="14" t="str">
        <f>+VLOOKUP(C2327,EstructuraCostos!$A$5:$B$146,2)</f>
        <v>Hacienda</v>
      </c>
      <c r="E2327" s="21">
        <f t="shared" si="151"/>
        <v>90101</v>
      </c>
      <c r="F2327" s="17" t="str">
        <f>+IF(C2327&gt;2,VLOOKUP(C2327,EstructuraCostos!$A$65:$B$170,2),VLOOKUP(E2327,EstructuraCostos!$A$5:$B$60,2))</f>
        <v>Hacienda</v>
      </c>
      <c r="G2327" s="17" t="str">
        <f>+VLOOKUP(B2327,EstructuraCostos!$B$5:$C$146,2)</f>
        <v>Salarios</v>
      </c>
      <c r="H2327" s="58">
        <v>43703</v>
      </c>
      <c r="I2327" s="17">
        <f t="shared" si="153"/>
        <v>35</v>
      </c>
      <c r="J2327" s="45" t="s">
        <v>1584</v>
      </c>
      <c r="K2327" s="51">
        <v>24989065</v>
      </c>
      <c r="L2327" s="52">
        <v>1</v>
      </c>
      <c r="M2327" s="186">
        <v>34000</v>
      </c>
      <c r="N2327" s="48">
        <f t="shared" si="155"/>
        <v>34000</v>
      </c>
      <c r="O2327" s="45" t="s">
        <v>153</v>
      </c>
      <c r="P2327" s="45" t="s">
        <v>147</v>
      </c>
    </row>
    <row r="2328" spans="1:18">
      <c r="A2328" s="17">
        <v>8</v>
      </c>
      <c r="B2328" s="135">
        <v>10114</v>
      </c>
      <c r="C2328" s="17">
        <f t="shared" si="152"/>
        <v>1</v>
      </c>
      <c r="D2328" s="14" t="str">
        <f>+VLOOKUP(C2328,EstructuraCostos!$A$5:$B$146,2)</f>
        <v>Levante_y_Ceba</v>
      </c>
      <c r="E2328" s="21">
        <f t="shared" si="151"/>
        <v>10110</v>
      </c>
      <c r="F2328" s="17" t="str">
        <f>+IF(C2328&gt;2,VLOOKUP(C2328,EstructuraCostos!$A$65:$B$170,2),VLOOKUP(E2328,EstructuraCostos!$A$5:$B$60,2))</f>
        <v>Manejo_de_Suelos_y_ Praderas1</v>
      </c>
      <c r="G2328" s="17" t="str">
        <f>+VLOOKUP(B2328,EstructuraCostos!$B$5:$C$146,2)</f>
        <v>Guadañada</v>
      </c>
      <c r="H2328" s="58">
        <v>43703</v>
      </c>
      <c r="I2328" s="17">
        <f t="shared" si="153"/>
        <v>35</v>
      </c>
      <c r="J2328" s="45" t="s">
        <v>1688</v>
      </c>
      <c r="K2328" s="51">
        <v>6281862</v>
      </c>
      <c r="L2328" s="52">
        <v>1</v>
      </c>
      <c r="M2328" s="186">
        <v>34000</v>
      </c>
      <c r="N2328" s="48">
        <f t="shared" si="155"/>
        <v>34000</v>
      </c>
      <c r="O2328" s="45" t="s">
        <v>1684</v>
      </c>
      <c r="P2328" s="45" t="s">
        <v>1303</v>
      </c>
      <c r="Q2328" s="1" t="s">
        <v>132</v>
      </c>
      <c r="R2328" s="137" t="s">
        <v>1899</v>
      </c>
    </row>
    <row r="2329" spans="1:18">
      <c r="A2329" s="17">
        <v>9</v>
      </c>
      <c r="B2329" s="135">
        <v>50103</v>
      </c>
      <c r="C2329" s="17">
        <f t="shared" si="152"/>
        <v>5</v>
      </c>
      <c r="D2329" s="14" t="str">
        <f>+VLOOKUP(C2329,EstructuraCostos!$A$5:$B$146,2)</f>
        <v>Generales</v>
      </c>
      <c r="E2329" s="21">
        <f t="shared" si="151"/>
        <v>50103</v>
      </c>
      <c r="F2329" s="17" t="str">
        <f>+IF(C2329&gt;2,VLOOKUP(C2329,EstructuraCostos!$A$65:$B$170,2),VLOOKUP(E2329,EstructuraCostos!$A$5:$B$60,2))</f>
        <v>Generales</v>
      </c>
      <c r="G2329" s="17" t="str">
        <f>+VLOOKUP(B2329,EstructuraCostos!$B$5:$C$146,2)</f>
        <v xml:space="preserve">Mantenimiento Cercos </v>
      </c>
      <c r="H2329" s="58">
        <v>43703</v>
      </c>
      <c r="I2329" s="17">
        <f t="shared" si="153"/>
        <v>35</v>
      </c>
      <c r="J2329" s="1" t="s">
        <v>1685</v>
      </c>
      <c r="K2329" s="85">
        <v>78036942</v>
      </c>
      <c r="L2329" s="52">
        <v>1</v>
      </c>
      <c r="M2329" s="186">
        <v>34000</v>
      </c>
      <c r="N2329" s="48">
        <f t="shared" si="154"/>
        <v>34000</v>
      </c>
      <c r="O2329" s="45" t="s">
        <v>1918</v>
      </c>
      <c r="P2329" s="45" t="s">
        <v>886</v>
      </c>
    </row>
    <row r="2330" spans="1:18">
      <c r="A2330" s="17">
        <v>10</v>
      </c>
      <c r="C2330" s="17"/>
      <c r="F2330" s="17"/>
      <c r="G2330" s="17"/>
      <c r="H2330" s="58">
        <v>43703</v>
      </c>
      <c r="I2330" s="17">
        <f>+WEEKNUM(H2330,2)</f>
        <v>35</v>
      </c>
      <c r="J2330" s="1" t="s">
        <v>287</v>
      </c>
      <c r="K2330" s="85"/>
      <c r="L2330" s="52">
        <v>300</v>
      </c>
      <c r="M2330" s="186">
        <v>900</v>
      </c>
      <c r="N2330" s="48">
        <f t="shared" si="154"/>
        <v>270000</v>
      </c>
      <c r="O2330" s="45" t="s">
        <v>1921</v>
      </c>
      <c r="P2330" s="45" t="s">
        <v>1474</v>
      </c>
    </row>
    <row r="2331" spans="1:18">
      <c r="A2331" s="17">
        <v>11</v>
      </c>
      <c r="C2331" s="17">
        <f t="shared" si="152"/>
        <v>0</v>
      </c>
      <c r="D2331" s="14" t="e">
        <f>+VLOOKUP(C2331,EstructuraCostos!$A$5:$B$146,2)</f>
        <v>#N/A</v>
      </c>
      <c r="E2331" s="21">
        <f t="shared" si="151"/>
        <v>0</v>
      </c>
      <c r="F2331" s="17" t="e">
        <f>+IF(C2331&gt;2,VLOOKUP(C2331,EstructuraCostos!$A$65:$B$170,2),VLOOKUP(E2331,EstructuraCostos!$A$5:$B$60,2))</f>
        <v>#N/A</v>
      </c>
      <c r="G2331" s="17" t="e">
        <f>+VLOOKUP(B2331,EstructuraCostos!$B$5:$C$146,2)</f>
        <v>#N/A</v>
      </c>
      <c r="H2331" s="58">
        <v>43703</v>
      </c>
      <c r="I2331" s="17">
        <f t="shared" si="153"/>
        <v>35</v>
      </c>
      <c r="J2331" s="1" t="s">
        <v>287</v>
      </c>
      <c r="K2331" s="85"/>
      <c r="M2331" s="186" t="s">
        <v>543</v>
      </c>
      <c r="N2331" s="48"/>
      <c r="O2331" s="45" t="s">
        <v>155</v>
      </c>
      <c r="P2331" s="45" t="s">
        <v>1913</v>
      </c>
    </row>
    <row r="2332" spans="1:18">
      <c r="A2332" s="17">
        <v>12</v>
      </c>
      <c r="C2332" s="17">
        <f t="shared" si="152"/>
        <v>0</v>
      </c>
      <c r="D2332" s="14" t="e">
        <f>+VLOOKUP(C2332,EstructuraCostos!$A$5:$B$146,2)</f>
        <v>#N/A</v>
      </c>
      <c r="E2332" s="21">
        <f t="shared" si="151"/>
        <v>0</v>
      </c>
      <c r="F2332" s="17" t="e">
        <f>+IF(C2332&gt;2,VLOOKUP(C2332,EstructuraCostos!$A$65:$B$170,2),VLOOKUP(E2332,EstructuraCostos!$A$5:$B$60,2))</f>
        <v>#N/A</v>
      </c>
      <c r="G2332" s="17" t="e">
        <f>+VLOOKUP(B2332,EstructuraCostos!$B$5:$C$146,2)</f>
        <v>#N/A</v>
      </c>
      <c r="H2332" s="58">
        <v>43703</v>
      </c>
      <c r="I2332" s="17">
        <f t="shared" si="153"/>
        <v>35</v>
      </c>
      <c r="J2332" s="1" t="s">
        <v>260</v>
      </c>
      <c r="K2332" s="85"/>
      <c r="M2332" s="186" t="s">
        <v>261</v>
      </c>
      <c r="N2332" s="48"/>
      <c r="O2332" s="45" t="s">
        <v>1684</v>
      </c>
      <c r="P2332" s="45" t="s">
        <v>1772</v>
      </c>
      <c r="Q2332" s="1" t="s">
        <v>1590</v>
      </c>
      <c r="R2332" s="137" t="s">
        <v>1863</v>
      </c>
    </row>
    <row r="2333" spans="1:18">
      <c r="A2333" s="17">
        <v>13</v>
      </c>
      <c r="C2333" s="17">
        <f t="shared" si="152"/>
        <v>0</v>
      </c>
      <c r="D2333" s="14" t="e">
        <f>+VLOOKUP(C2333,EstructuraCostos!$A$5:$B$146,2)</f>
        <v>#N/A</v>
      </c>
      <c r="E2333" s="21">
        <f t="shared" si="151"/>
        <v>0</v>
      </c>
      <c r="F2333" s="17" t="e">
        <f>+IF(C2333&gt;2,VLOOKUP(C2333,EstructuraCostos!$A$65:$B$170,2),VLOOKUP(E2333,EstructuraCostos!$A$5:$B$60,2))</f>
        <v>#N/A</v>
      </c>
      <c r="G2333" s="17" t="e">
        <f>+VLOOKUP(B2333,EstructuraCostos!$B$5:$C$146,2)</f>
        <v>#N/A</v>
      </c>
      <c r="H2333" s="58">
        <v>43703</v>
      </c>
      <c r="I2333" s="17">
        <f t="shared" si="153"/>
        <v>35</v>
      </c>
      <c r="J2333" s="1" t="s">
        <v>260</v>
      </c>
      <c r="K2333" s="85"/>
      <c r="M2333" s="186" t="s">
        <v>261</v>
      </c>
      <c r="N2333" s="48"/>
      <c r="O2333" s="45" t="s">
        <v>1684</v>
      </c>
      <c r="P2333" s="45" t="s">
        <v>1303</v>
      </c>
      <c r="Q2333" s="1" t="s">
        <v>1862</v>
      </c>
      <c r="R2333" s="137" t="s">
        <v>1899</v>
      </c>
    </row>
    <row r="2334" spans="1:18">
      <c r="A2334" s="17">
        <v>14</v>
      </c>
      <c r="B2334" s="135">
        <v>80108</v>
      </c>
      <c r="C2334" s="17">
        <f t="shared" si="152"/>
        <v>8</v>
      </c>
      <c r="D2334" s="14" t="str">
        <f>+VLOOKUP(C2334,EstructuraCostos!$A$5:$B$146,2)</f>
        <v>Inversion</v>
      </c>
      <c r="E2334" s="21">
        <f t="shared" si="151"/>
        <v>80108</v>
      </c>
      <c r="F2334" s="17" t="str">
        <f>+IF(C2334&gt;2,VLOOKUP(C2334,EstructuraCostos!$A$65:$B$170,2),VLOOKUP(E2334,EstructuraCostos!$A$5:$B$60,2))</f>
        <v>Inversion</v>
      </c>
      <c r="G2334" s="17" t="str">
        <f>+VLOOKUP(B2334,EstructuraCostos!$B$5:$C$146,2)</f>
        <v>Establecimiento de Nuevas Praderas</v>
      </c>
      <c r="H2334" s="58">
        <v>43704</v>
      </c>
      <c r="I2334" s="17">
        <f t="shared" si="153"/>
        <v>35</v>
      </c>
      <c r="J2334" s="84" t="s">
        <v>241</v>
      </c>
      <c r="K2334" s="143">
        <v>4736932</v>
      </c>
      <c r="L2334" s="52">
        <v>1</v>
      </c>
      <c r="M2334" s="46">
        <v>34000</v>
      </c>
      <c r="N2334" s="48">
        <f t="shared" si="154"/>
        <v>34000</v>
      </c>
      <c r="O2334" s="45" t="s">
        <v>1684</v>
      </c>
      <c r="P2334" s="45" t="s">
        <v>1772</v>
      </c>
      <c r="Q2334" s="1" t="s">
        <v>1862</v>
      </c>
      <c r="R2334" s="137" t="s">
        <v>1863</v>
      </c>
    </row>
    <row r="2335" spans="1:18">
      <c r="A2335" s="17">
        <v>15</v>
      </c>
      <c r="B2335" s="135">
        <v>10104</v>
      </c>
      <c r="C2335" s="17">
        <f t="shared" si="152"/>
        <v>1</v>
      </c>
      <c r="D2335" s="14" t="str">
        <f>+VLOOKUP(C2335,EstructuraCostos!$A$5:$B$146,2)</f>
        <v>Levante_y_Ceba</v>
      </c>
      <c r="E2335" s="21">
        <f t="shared" si="151"/>
        <v>10100</v>
      </c>
      <c r="F2335" s="17" t="str">
        <f>+IF(C2335&gt;2,VLOOKUP(C2335,EstructuraCostos!$A$65:$B$170,2),VLOOKUP(E2335,EstructuraCostos!$A$5:$B$60,2))</f>
        <v>Manejo_de_Suelos_y_ Praderas1</v>
      </c>
      <c r="G2335" s="17" t="str">
        <f>+VLOOKUP(B2335,EstructuraCostos!$B$5:$C$146,2)</f>
        <v>Fumigacion Herbicida</v>
      </c>
      <c r="H2335" s="58">
        <v>43704</v>
      </c>
      <c r="I2335" s="17">
        <f t="shared" si="153"/>
        <v>35</v>
      </c>
      <c r="J2335" s="84" t="s">
        <v>242</v>
      </c>
      <c r="K2335" s="83">
        <v>4335739</v>
      </c>
      <c r="L2335" s="52">
        <v>1</v>
      </c>
      <c r="M2335" s="46">
        <v>34000</v>
      </c>
      <c r="N2335" s="48">
        <f t="shared" si="154"/>
        <v>34000</v>
      </c>
      <c r="O2335" s="45" t="s">
        <v>1684</v>
      </c>
      <c r="P2335" s="45" t="s">
        <v>1917</v>
      </c>
      <c r="Q2335" s="1" t="s">
        <v>132</v>
      </c>
      <c r="R2335" s="137" t="s">
        <v>1899</v>
      </c>
    </row>
    <row r="2336" spans="1:18">
      <c r="A2336" s="17">
        <v>16</v>
      </c>
      <c r="B2336" s="135">
        <v>10501</v>
      </c>
      <c r="C2336" s="17">
        <f t="shared" si="152"/>
        <v>1</v>
      </c>
      <c r="D2336" s="14" t="str">
        <f>+VLOOKUP(C2336,EstructuraCostos!$A$5:$B$146,2)</f>
        <v>Levante_y_Ceba</v>
      </c>
      <c r="E2336" s="21">
        <f t="shared" si="151"/>
        <v>10500</v>
      </c>
      <c r="F2336" s="17" t="str">
        <f>+IF(C2336&gt;2,VLOOKUP(C2336,EstructuraCostos!$A$65:$B$170,2),VLOOKUP(E2336,EstructuraCostos!$A$5:$B$60,2))</f>
        <v>Movimiento_de_Ganado1</v>
      </c>
      <c r="G2336" s="17" t="str">
        <f>+VLOOKUP(B2336,EstructuraCostos!$B$5:$C$146,2)</f>
        <v>Manejo de Ganados</v>
      </c>
      <c r="H2336" s="58">
        <v>43704</v>
      </c>
      <c r="I2336" s="17">
        <f t="shared" si="153"/>
        <v>35</v>
      </c>
      <c r="J2336" s="45" t="s">
        <v>245</v>
      </c>
      <c r="K2336" s="51">
        <v>1023702269</v>
      </c>
      <c r="L2336" s="52">
        <v>1</v>
      </c>
      <c r="M2336" s="46">
        <v>38000</v>
      </c>
      <c r="N2336" s="48">
        <f t="shared" si="154"/>
        <v>38000</v>
      </c>
      <c r="O2336" s="45" t="s">
        <v>126</v>
      </c>
      <c r="P2336" s="45" t="s">
        <v>128</v>
      </c>
    </row>
    <row r="2337" spans="1:18">
      <c r="A2337" s="17">
        <v>17</v>
      </c>
      <c r="B2337" s="135">
        <v>10501</v>
      </c>
      <c r="C2337" s="17">
        <f t="shared" si="152"/>
        <v>1</v>
      </c>
      <c r="D2337" s="14" t="str">
        <f>+VLOOKUP(C2337,EstructuraCostos!$A$5:$B$146,2)</f>
        <v>Levante_y_Ceba</v>
      </c>
      <c r="E2337" s="21">
        <f t="shared" si="151"/>
        <v>10500</v>
      </c>
      <c r="F2337" s="17" t="str">
        <f>+IF(C2337&gt;2,VLOOKUP(C2337,EstructuraCostos!$A$65:$B$170,2),VLOOKUP(E2337,EstructuraCostos!$A$5:$B$60,2))</f>
        <v>Movimiento_de_Ganado1</v>
      </c>
      <c r="G2337" s="17" t="str">
        <f>+VLOOKUP(B2337,EstructuraCostos!$B$5:$C$146,2)</f>
        <v>Manejo de Ganados</v>
      </c>
      <c r="H2337" s="58">
        <v>43704</v>
      </c>
      <c r="I2337" s="17">
        <f t="shared" si="153"/>
        <v>35</v>
      </c>
      <c r="J2337" s="45" t="s">
        <v>417</v>
      </c>
      <c r="K2337" s="143">
        <v>1097720182</v>
      </c>
      <c r="L2337" s="52">
        <v>1</v>
      </c>
      <c r="M2337" s="46">
        <v>38000</v>
      </c>
      <c r="N2337" s="48">
        <f t="shared" si="154"/>
        <v>38000</v>
      </c>
      <c r="O2337" s="45" t="s">
        <v>125</v>
      </c>
      <c r="P2337" s="45" t="s">
        <v>128</v>
      </c>
    </row>
    <row r="2338" spans="1:18">
      <c r="A2338" s="17">
        <v>18</v>
      </c>
      <c r="B2338" s="135">
        <v>50105</v>
      </c>
      <c r="C2338" s="17">
        <f t="shared" si="152"/>
        <v>5</v>
      </c>
      <c r="D2338" s="14" t="str">
        <f>+VLOOKUP(C2338,EstructuraCostos!$A$5:$B$146,2)</f>
        <v>Generales</v>
      </c>
      <c r="E2338" s="21">
        <f t="shared" si="151"/>
        <v>50105</v>
      </c>
      <c r="F2338" s="17" t="str">
        <f>+IF(C2338&gt;2,VLOOKUP(C2338,EstructuraCostos!$A$65:$B$170,2),VLOOKUP(E2338,EstructuraCostos!$A$5:$B$60,2))</f>
        <v>Generales</v>
      </c>
      <c r="G2338" s="17" t="str">
        <f>+VLOOKUP(B2338,EstructuraCostos!$B$5:$C$146,2)</f>
        <v>Mantenimiento Corrales y Puentes</v>
      </c>
      <c r="H2338" s="58">
        <v>43704</v>
      </c>
      <c r="I2338" s="17">
        <f t="shared" si="153"/>
        <v>35</v>
      </c>
      <c r="J2338" s="45" t="s">
        <v>791</v>
      </c>
      <c r="K2338" s="143">
        <v>78730185</v>
      </c>
      <c r="L2338" s="52">
        <v>1</v>
      </c>
      <c r="M2338" s="46">
        <v>34000</v>
      </c>
      <c r="N2338" s="48">
        <f t="shared" si="154"/>
        <v>34000</v>
      </c>
      <c r="O2338" s="45" t="s">
        <v>1918</v>
      </c>
      <c r="P2338" s="45" t="s">
        <v>257</v>
      </c>
    </row>
    <row r="2339" spans="1:18">
      <c r="A2339" s="17">
        <v>19</v>
      </c>
      <c r="B2339" s="135">
        <v>70107</v>
      </c>
      <c r="C2339" s="17">
        <f t="shared" si="152"/>
        <v>7</v>
      </c>
      <c r="D2339" s="14" t="str">
        <f>+VLOOKUP(C2339,EstructuraCostos!$A$5:$B$146,2)</f>
        <v>Laborales y Otros</v>
      </c>
      <c r="E2339" s="21">
        <f t="shared" si="151"/>
        <v>70107</v>
      </c>
      <c r="F2339" s="17" t="str">
        <f>+IF(C2339&gt;2,VLOOKUP(C2339,EstructuraCostos!$A$65:$B$170,2),VLOOKUP(E2339,EstructuraCostos!$A$5:$B$60,2))</f>
        <v>Laborales y Otros</v>
      </c>
      <c r="G2339" s="17" t="str">
        <f>+VLOOKUP(B2339,EstructuraCostos!$B$5:$C$146,2)</f>
        <v>Incapacidades-drogas</v>
      </c>
      <c r="H2339" s="58">
        <v>43704</v>
      </c>
      <c r="I2339" s="17">
        <f t="shared" si="153"/>
        <v>35</v>
      </c>
      <c r="J2339" s="1" t="s">
        <v>1469</v>
      </c>
      <c r="K2339" s="85">
        <v>1054990950</v>
      </c>
      <c r="L2339" s="52">
        <v>1</v>
      </c>
      <c r="M2339" s="186">
        <v>36000</v>
      </c>
      <c r="N2339" s="48">
        <f t="shared" si="154"/>
        <v>36000</v>
      </c>
      <c r="P2339" s="45" t="s">
        <v>300</v>
      </c>
    </row>
    <row r="2340" spans="1:18">
      <c r="A2340" s="17">
        <v>20</v>
      </c>
      <c r="B2340" s="135">
        <v>90101</v>
      </c>
      <c r="C2340" s="17">
        <f t="shared" si="152"/>
        <v>9</v>
      </c>
      <c r="D2340" s="14" t="str">
        <f>+VLOOKUP(C2340,EstructuraCostos!$A$5:$B$146,2)</f>
        <v>Hacienda</v>
      </c>
      <c r="E2340" s="21">
        <f t="shared" si="151"/>
        <v>90101</v>
      </c>
      <c r="F2340" s="17" t="str">
        <f>+IF(C2340&gt;2,VLOOKUP(C2340,EstructuraCostos!$A$65:$B$170,2),VLOOKUP(E2340,EstructuraCostos!$A$5:$B$60,2))</f>
        <v>Hacienda</v>
      </c>
      <c r="G2340" s="17" t="str">
        <f>+VLOOKUP(B2340,EstructuraCostos!$B$5:$C$146,2)</f>
        <v>Salarios</v>
      </c>
      <c r="H2340" s="58">
        <v>43704</v>
      </c>
      <c r="I2340" s="17">
        <f t="shared" si="153"/>
        <v>35</v>
      </c>
      <c r="J2340" s="45" t="s">
        <v>1584</v>
      </c>
      <c r="K2340" s="51">
        <v>24989065</v>
      </c>
      <c r="L2340" s="52">
        <v>1</v>
      </c>
      <c r="M2340" s="186">
        <v>34000</v>
      </c>
      <c r="N2340" s="48">
        <f t="shared" si="154"/>
        <v>34000</v>
      </c>
      <c r="O2340" s="45" t="s">
        <v>153</v>
      </c>
      <c r="P2340" s="45" t="s">
        <v>147</v>
      </c>
    </row>
    <row r="2341" spans="1:18">
      <c r="A2341" s="17">
        <v>21</v>
      </c>
      <c r="B2341" s="135">
        <v>50105</v>
      </c>
      <c r="C2341" s="17">
        <f t="shared" si="152"/>
        <v>5</v>
      </c>
      <c r="D2341" s="14" t="str">
        <f>+VLOOKUP(C2341,EstructuraCostos!$A$5:$B$146,2)</f>
        <v>Generales</v>
      </c>
      <c r="E2341" s="21">
        <f t="shared" si="151"/>
        <v>50105</v>
      </c>
      <c r="F2341" s="17" t="str">
        <f>+IF(C2341&gt;2,VLOOKUP(C2341,EstructuraCostos!$A$65:$B$170,2),VLOOKUP(E2341,EstructuraCostos!$A$5:$B$60,2))</f>
        <v>Generales</v>
      </c>
      <c r="G2341" s="17" t="str">
        <f>+VLOOKUP(B2341,EstructuraCostos!$B$5:$C$146,2)</f>
        <v>Mantenimiento Corrales y Puentes</v>
      </c>
      <c r="H2341" s="58">
        <v>43704</v>
      </c>
      <c r="I2341" s="17">
        <f t="shared" si="153"/>
        <v>35</v>
      </c>
      <c r="J2341" s="1" t="s">
        <v>1663</v>
      </c>
      <c r="K2341" s="51">
        <v>79132685</v>
      </c>
      <c r="L2341" s="52">
        <v>1</v>
      </c>
      <c r="M2341" s="186">
        <v>38000</v>
      </c>
      <c r="N2341" s="48">
        <f t="shared" si="154"/>
        <v>38000</v>
      </c>
      <c r="O2341" s="45" t="s">
        <v>1920</v>
      </c>
      <c r="P2341" s="45" t="s">
        <v>185</v>
      </c>
    </row>
    <row r="2342" spans="1:18">
      <c r="A2342" s="17">
        <v>22</v>
      </c>
      <c r="B2342" s="135">
        <v>10104</v>
      </c>
      <c r="C2342" s="17">
        <f t="shared" si="152"/>
        <v>1</v>
      </c>
      <c r="D2342" s="14" t="str">
        <f>+VLOOKUP(C2342,EstructuraCostos!$A$5:$B$146,2)</f>
        <v>Levante_y_Ceba</v>
      </c>
      <c r="E2342" s="21">
        <f t="shared" si="151"/>
        <v>10100</v>
      </c>
      <c r="F2342" s="17" t="str">
        <f>+IF(C2342&gt;2,VLOOKUP(C2342,EstructuraCostos!$A$65:$B$170,2),VLOOKUP(E2342,EstructuraCostos!$A$5:$B$60,2))</f>
        <v>Manejo_de_Suelos_y_ Praderas1</v>
      </c>
      <c r="G2342" s="17" t="str">
        <f>+VLOOKUP(B2342,EstructuraCostos!$B$5:$C$146,2)</f>
        <v>Fumigacion Herbicida</v>
      </c>
      <c r="H2342" s="58">
        <v>43704</v>
      </c>
      <c r="I2342" s="17">
        <f t="shared" si="153"/>
        <v>35</v>
      </c>
      <c r="J2342" s="45" t="s">
        <v>1688</v>
      </c>
      <c r="K2342" s="51">
        <v>6281862</v>
      </c>
      <c r="L2342" s="52">
        <v>1</v>
      </c>
      <c r="M2342" s="186">
        <v>34000</v>
      </c>
      <c r="N2342" s="48">
        <f t="shared" si="154"/>
        <v>34000</v>
      </c>
      <c r="O2342" s="45" t="s">
        <v>1684</v>
      </c>
      <c r="P2342" s="45" t="s">
        <v>1936</v>
      </c>
      <c r="Q2342" s="1" t="s">
        <v>132</v>
      </c>
      <c r="R2342" s="137" t="s">
        <v>1899</v>
      </c>
    </row>
    <row r="2343" spans="1:18">
      <c r="A2343" s="17">
        <v>23</v>
      </c>
      <c r="B2343" s="135">
        <v>50103</v>
      </c>
      <c r="C2343" s="17">
        <f t="shared" si="152"/>
        <v>5</v>
      </c>
      <c r="D2343" s="14" t="str">
        <f>+VLOOKUP(C2343,EstructuraCostos!$A$5:$B$146,2)</f>
        <v>Generales</v>
      </c>
      <c r="E2343" s="21">
        <f t="shared" si="151"/>
        <v>50103</v>
      </c>
      <c r="F2343" s="17" t="str">
        <f>+IF(C2343&gt;2,VLOOKUP(C2343,EstructuraCostos!$A$65:$B$170,2),VLOOKUP(E2343,EstructuraCostos!$A$5:$B$60,2))</f>
        <v>Generales</v>
      </c>
      <c r="G2343" s="17" t="str">
        <f>+VLOOKUP(B2343,EstructuraCostos!$B$5:$C$146,2)</f>
        <v xml:space="preserve">Mantenimiento Cercos </v>
      </c>
      <c r="H2343" s="58">
        <v>43704</v>
      </c>
      <c r="I2343" s="17">
        <f t="shared" si="153"/>
        <v>35</v>
      </c>
      <c r="J2343" s="1" t="s">
        <v>1685</v>
      </c>
      <c r="K2343" s="85">
        <v>78036942</v>
      </c>
      <c r="L2343" s="52">
        <v>1</v>
      </c>
      <c r="M2343" s="186">
        <v>34000</v>
      </c>
      <c r="N2343" s="48">
        <f t="shared" si="154"/>
        <v>34000</v>
      </c>
      <c r="O2343" s="45" t="s">
        <v>1763</v>
      </c>
      <c r="P2343" s="45" t="s">
        <v>886</v>
      </c>
    </row>
    <row r="2344" spans="1:18">
      <c r="A2344" s="17">
        <v>24</v>
      </c>
      <c r="C2344" s="17">
        <f t="shared" si="152"/>
        <v>0</v>
      </c>
      <c r="D2344" s="14" t="e">
        <f>+VLOOKUP(C2344,EstructuraCostos!$A$5:$B$146,2)</f>
        <v>#N/A</v>
      </c>
      <c r="E2344" s="21">
        <f t="shared" si="151"/>
        <v>0</v>
      </c>
      <c r="F2344" s="17" t="e">
        <f>+IF(C2344&gt;2,VLOOKUP(C2344,EstructuraCostos!$A$65:$B$170,2),VLOOKUP(E2344,EstructuraCostos!$A$5:$B$60,2))</f>
        <v>#N/A</v>
      </c>
      <c r="G2344" s="17" t="e">
        <f>+VLOOKUP(B2344,EstructuraCostos!$B$5:$C$146,2)</f>
        <v>#N/A</v>
      </c>
      <c r="H2344" s="58">
        <v>43704</v>
      </c>
      <c r="I2344" s="17">
        <f t="shared" si="153"/>
        <v>35</v>
      </c>
      <c r="J2344" s="1" t="s">
        <v>287</v>
      </c>
      <c r="K2344" s="85"/>
      <c r="M2344" s="186" t="s">
        <v>543</v>
      </c>
      <c r="N2344" s="48"/>
      <c r="O2344" s="45" t="s">
        <v>155</v>
      </c>
      <c r="P2344" s="45" t="s">
        <v>1913</v>
      </c>
    </row>
    <row r="2345" spans="1:18">
      <c r="A2345" s="17">
        <v>25</v>
      </c>
      <c r="C2345" s="17">
        <f t="shared" si="152"/>
        <v>0</v>
      </c>
      <c r="D2345" s="14" t="e">
        <f>+VLOOKUP(C2345,EstructuraCostos!$A$5:$B$146,2)</f>
        <v>#N/A</v>
      </c>
      <c r="E2345" s="21">
        <f t="shared" si="151"/>
        <v>0</v>
      </c>
      <c r="F2345" s="17" t="e">
        <f>+IF(C2345&gt;2,VLOOKUP(C2345,EstructuraCostos!$A$65:$B$170,2),VLOOKUP(E2345,EstructuraCostos!$A$5:$B$60,2))</f>
        <v>#N/A</v>
      </c>
      <c r="G2345" s="17" t="e">
        <f>+VLOOKUP(B2345,EstructuraCostos!$B$5:$C$146,2)</f>
        <v>#N/A</v>
      </c>
      <c r="H2345" s="58">
        <v>43704</v>
      </c>
      <c r="I2345" s="17">
        <f t="shared" si="153"/>
        <v>35</v>
      </c>
      <c r="J2345" s="1" t="s">
        <v>260</v>
      </c>
      <c r="K2345" s="85"/>
      <c r="M2345" s="186" t="s">
        <v>261</v>
      </c>
      <c r="N2345" s="48"/>
      <c r="O2345" s="45" t="s">
        <v>1684</v>
      </c>
      <c r="P2345" s="45" t="s">
        <v>1772</v>
      </c>
      <c r="Q2345" s="1" t="s">
        <v>1590</v>
      </c>
      <c r="R2345" s="137" t="s">
        <v>1863</v>
      </c>
    </row>
    <row r="2346" spans="1:18">
      <c r="A2346" s="17">
        <v>26</v>
      </c>
      <c r="C2346" s="17">
        <f t="shared" si="152"/>
        <v>0</v>
      </c>
      <c r="D2346" s="14" t="e">
        <f>+VLOOKUP(C2346,EstructuraCostos!$A$5:$B$146,2)</f>
        <v>#N/A</v>
      </c>
      <c r="E2346" s="21">
        <f t="shared" si="151"/>
        <v>0</v>
      </c>
      <c r="F2346" s="17" t="e">
        <f>+IF(C2346&gt;2,VLOOKUP(C2346,EstructuraCostos!$A$65:$B$170,2),VLOOKUP(E2346,EstructuraCostos!$A$5:$B$60,2))</f>
        <v>#N/A</v>
      </c>
      <c r="G2346" s="17" t="e">
        <f>+VLOOKUP(B2346,EstructuraCostos!$B$5:$C$146,2)</f>
        <v>#N/A</v>
      </c>
      <c r="H2346" s="58">
        <v>43704</v>
      </c>
      <c r="I2346" s="17">
        <f t="shared" si="153"/>
        <v>35</v>
      </c>
      <c r="J2346" s="1" t="s">
        <v>260</v>
      </c>
      <c r="K2346" s="85"/>
      <c r="M2346" s="186" t="s">
        <v>261</v>
      </c>
      <c r="N2346" s="48"/>
      <c r="O2346" s="45" t="s">
        <v>1684</v>
      </c>
      <c r="P2346" s="45" t="s">
        <v>1917</v>
      </c>
      <c r="Q2346" s="1" t="s">
        <v>1862</v>
      </c>
      <c r="R2346" s="137" t="s">
        <v>1899</v>
      </c>
    </row>
    <row r="2347" spans="1:18">
      <c r="A2347" s="17">
        <v>27</v>
      </c>
      <c r="B2347" s="135">
        <v>80108</v>
      </c>
      <c r="C2347" s="17">
        <f t="shared" si="152"/>
        <v>8</v>
      </c>
      <c r="D2347" s="14" t="str">
        <f>+VLOOKUP(C2347,EstructuraCostos!$A$5:$B$146,2)</f>
        <v>Inversion</v>
      </c>
      <c r="E2347" s="21">
        <f t="shared" si="151"/>
        <v>80108</v>
      </c>
      <c r="F2347" s="17" t="str">
        <f>+IF(C2347&gt;2,VLOOKUP(C2347,EstructuraCostos!$A$65:$B$170,2),VLOOKUP(E2347,EstructuraCostos!$A$5:$B$60,2))</f>
        <v>Inversion</v>
      </c>
      <c r="G2347" s="17" t="str">
        <f>+VLOOKUP(B2347,EstructuraCostos!$B$5:$C$146,2)</f>
        <v>Establecimiento de Nuevas Praderas</v>
      </c>
      <c r="H2347" s="58">
        <v>43705</v>
      </c>
      <c r="I2347" s="17">
        <f t="shared" si="153"/>
        <v>35</v>
      </c>
      <c r="J2347" s="84" t="s">
        <v>241</v>
      </c>
      <c r="K2347" s="143">
        <v>4736932</v>
      </c>
      <c r="L2347" s="52">
        <v>1</v>
      </c>
      <c r="M2347" s="46">
        <v>34000</v>
      </c>
      <c r="N2347" s="48">
        <f t="shared" si="154"/>
        <v>34000</v>
      </c>
      <c r="O2347" s="45" t="s">
        <v>1684</v>
      </c>
      <c r="P2347" s="45" t="s">
        <v>1772</v>
      </c>
      <c r="Q2347" s="1" t="s">
        <v>1937</v>
      </c>
      <c r="R2347" s="137" t="s">
        <v>1863</v>
      </c>
    </row>
    <row r="2348" spans="1:18">
      <c r="A2348" s="17">
        <v>28</v>
      </c>
      <c r="B2348" s="135" t="s">
        <v>1906</v>
      </c>
      <c r="C2348" s="17" t="e">
        <f t="shared" si="152"/>
        <v>#VALUE!</v>
      </c>
      <c r="D2348" s="14" t="e">
        <f>+VLOOKUP(C2348,EstructuraCostos!$A$5:$B$146,2)</f>
        <v>#VALUE!</v>
      </c>
      <c r="E2348" s="21" t="e">
        <f t="shared" si="151"/>
        <v>#VALUE!</v>
      </c>
      <c r="F2348" s="17" t="e">
        <f>+IF(C2348&gt;2,VLOOKUP(C2348,EstructuraCostos!$A$65:$B$170,2),VLOOKUP(E2348,EstructuraCostos!$A$5:$B$60,2))</f>
        <v>#VALUE!</v>
      </c>
      <c r="G2348" s="17">
        <f>+VLOOKUP(B2348,EstructuraCostos!$B$5:$C$146,2)</f>
        <v>0</v>
      </c>
      <c r="H2348" s="58">
        <v>43705</v>
      </c>
      <c r="I2348" s="17">
        <f t="shared" si="153"/>
        <v>35</v>
      </c>
      <c r="J2348" s="84" t="s">
        <v>242</v>
      </c>
      <c r="K2348" s="83">
        <v>4335739</v>
      </c>
      <c r="L2348" s="52">
        <v>1</v>
      </c>
      <c r="M2348" s="46">
        <v>34000</v>
      </c>
      <c r="N2348" s="48">
        <f t="shared" si="154"/>
        <v>34000</v>
      </c>
      <c r="O2348" s="45" t="s">
        <v>1858</v>
      </c>
      <c r="P2348" s="45" t="s">
        <v>1409</v>
      </c>
    </row>
    <row r="2349" spans="1:18">
      <c r="A2349" s="17">
        <v>29</v>
      </c>
      <c r="B2349" s="135">
        <v>10501</v>
      </c>
      <c r="C2349" s="17">
        <f t="shared" si="152"/>
        <v>1</v>
      </c>
      <c r="D2349" s="14" t="str">
        <f>+VLOOKUP(C2349,EstructuraCostos!$A$5:$B$146,2)</f>
        <v>Levante_y_Ceba</v>
      </c>
      <c r="E2349" s="21">
        <f t="shared" si="151"/>
        <v>10500</v>
      </c>
      <c r="F2349" s="17" t="str">
        <f>+IF(C2349&gt;2,VLOOKUP(C2349,EstructuraCostos!$A$65:$B$170,2),VLOOKUP(E2349,EstructuraCostos!$A$5:$B$60,2))</f>
        <v>Movimiento_de_Ganado1</v>
      </c>
      <c r="G2349" s="17" t="str">
        <f>+VLOOKUP(B2349,EstructuraCostos!$B$5:$C$146,2)</f>
        <v>Manejo de Ganados</v>
      </c>
      <c r="H2349" s="58">
        <v>43705</v>
      </c>
      <c r="I2349" s="17">
        <f t="shared" si="153"/>
        <v>35</v>
      </c>
      <c r="J2349" s="45" t="s">
        <v>245</v>
      </c>
      <c r="K2349" s="51">
        <v>1023702269</v>
      </c>
      <c r="L2349" s="52">
        <v>1</v>
      </c>
      <c r="M2349" s="46">
        <v>38000</v>
      </c>
      <c r="N2349" s="48">
        <f t="shared" si="154"/>
        <v>38000</v>
      </c>
      <c r="O2349" s="45" t="s">
        <v>126</v>
      </c>
      <c r="P2349" s="45" t="s">
        <v>128</v>
      </c>
    </row>
    <row r="2350" spans="1:18">
      <c r="A2350" s="17">
        <v>30</v>
      </c>
      <c r="B2350" s="135">
        <v>10501</v>
      </c>
      <c r="C2350" s="17">
        <f t="shared" si="152"/>
        <v>1</v>
      </c>
      <c r="D2350" s="14" t="str">
        <f>+VLOOKUP(C2350,EstructuraCostos!$A$5:$B$146,2)</f>
        <v>Levante_y_Ceba</v>
      </c>
      <c r="E2350" s="21">
        <f t="shared" si="151"/>
        <v>10500</v>
      </c>
      <c r="F2350" s="17" t="str">
        <f>+IF(C2350&gt;2,VLOOKUP(C2350,EstructuraCostos!$A$65:$B$170,2),VLOOKUP(E2350,EstructuraCostos!$A$5:$B$60,2))</f>
        <v>Movimiento_de_Ganado1</v>
      </c>
      <c r="G2350" s="17" t="str">
        <f>+VLOOKUP(B2350,EstructuraCostos!$B$5:$C$146,2)</f>
        <v>Manejo de Ganados</v>
      </c>
      <c r="H2350" s="58">
        <v>43705</v>
      </c>
      <c r="I2350" s="17">
        <f t="shared" si="153"/>
        <v>35</v>
      </c>
      <c r="J2350" s="45" t="s">
        <v>417</v>
      </c>
      <c r="K2350" s="143">
        <v>1097720182</v>
      </c>
      <c r="L2350" s="52">
        <v>1</v>
      </c>
      <c r="M2350" s="46">
        <v>38000</v>
      </c>
      <c r="N2350" s="48">
        <f t="shared" si="154"/>
        <v>38000</v>
      </c>
      <c r="O2350" s="45" t="s">
        <v>125</v>
      </c>
      <c r="P2350" s="45" t="s">
        <v>128</v>
      </c>
    </row>
    <row r="2351" spans="1:18">
      <c r="A2351" s="17">
        <v>31</v>
      </c>
      <c r="B2351" s="135">
        <v>50103</v>
      </c>
      <c r="C2351" s="17">
        <f t="shared" si="152"/>
        <v>5</v>
      </c>
      <c r="D2351" s="14" t="str">
        <f>+VLOOKUP(C2351,EstructuraCostos!$A$5:$B$146,2)</f>
        <v>Generales</v>
      </c>
      <c r="E2351" s="21">
        <f t="shared" si="151"/>
        <v>50103</v>
      </c>
      <c r="F2351" s="17" t="str">
        <f>+IF(C2351&gt;2,VLOOKUP(C2351,EstructuraCostos!$A$65:$B$170,2),VLOOKUP(E2351,EstructuraCostos!$A$5:$B$60,2))</f>
        <v>Generales</v>
      </c>
      <c r="G2351" s="17" t="str">
        <f>+VLOOKUP(B2351,EstructuraCostos!$B$5:$C$146,2)</f>
        <v xml:space="preserve">Mantenimiento Cercos </v>
      </c>
      <c r="H2351" s="58">
        <v>43705</v>
      </c>
      <c r="I2351" s="17">
        <f t="shared" si="153"/>
        <v>35</v>
      </c>
      <c r="J2351" s="45" t="s">
        <v>791</v>
      </c>
      <c r="K2351" s="143">
        <v>78730185</v>
      </c>
      <c r="L2351" s="52">
        <v>1</v>
      </c>
      <c r="M2351" s="46">
        <v>34000</v>
      </c>
      <c r="N2351" s="48">
        <f t="shared" si="154"/>
        <v>34000</v>
      </c>
      <c r="O2351" s="45" t="s">
        <v>138</v>
      </c>
    </row>
    <row r="2352" spans="1:18">
      <c r="A2352" s="17">
        <v>32</v>
      </c>
      <c r="B2352" s="135">
        <v>10502</v>
      </c>
      <c r="C2352" s="17">
        <f t="shared" si="152"/>
        <v>1</v>
      </c>
      <c r="D2352" s="14" t="str">
        <f>+VLOOKUP(C2352,EstructuraCostos!$A$5:$B$146,2)</f>
        <v>Levante_y_Ceba</v>
      </c>
      <c r="E2352" s="21">
        <f t="shared" ref="E2352:E2365" si="156">IF(C2352&gt;2,ROUND(B2352/1,0),ROUND(B2352/10,0)*10)</f>
        <v>10500</v>
      </c>
      <c r="F2352" s="17" t="str">
        <f>+IF(C2352&gt;2,VLOOKUP(C2352,EstructuraCostos!$A$65:$B$170,2),VLOOKUP(E2352,EstructuraCostos!$A$5:$B$60,2))</f>
        <v>Movimiento_de_Ganado1</v>
      </c>
      <c r="G2352" s="17" t="str">
        <f>+VLOOKUP(B2352,EstructuraCostos!$B$5:$C$146,2)</f>
        <v>Repartida pollinaza</v>
      </c>
      <c r="H2352" s="58">
        <v>43705</v>
      </c>
      <c r="I2352" s="17">
        <f t="shared" si="153"/>
        <v>35</v>
      </c>
      <c r="J2352" s="1" t="s">
        <v>1469</v>
      </c>
      <c r="K2352" s="85">
        <v>1054990950</v>
      </c>
      <c r="L2352" s="52">
        <v>1</v>
      </c>
      <c r="M2352" s="186">
        <v>36000</v>
      </c>
      <c r="N2352" s="48">
        <f t="shared" si="154"/>
        <v>36000</v>
      </c>
      <c r="O2352" s="45" t="s">
        <v>688</v>
      </c>
      <c r="P2352" s="45" t="s">
        <v>137</v>
      </c>
    </row>
    <row r="2353" spans="1:18">
      <c r="A2353" s="17">
        <v>33</v>
      </c>
      <c r="B2353" s="135">
        <v>90101</v>
      </c>
      <c r="C2353" s="17">
        <f t="shared" si="152"/>
        <v>9</v>
      </c>
      <c r="D2353" s="14" t="str">
        <f>+VLOOKUP(C2353,EstructuraCostos!$A$5:$B$146,2)</f>
        <v>Hacienda</v>
      </c>
      <c r="E2353" s="21">
        <f t="shared" si="156"/>
        <v>90101</v>
      </c>
      <c r="F2353" s="17" t="str">
        <f>+IF(C2353&gt;2,VLOOKUP(C2353,EstructuraCostos!$A$65:$B$170,2),VLOOKUP(E2353,EstructuraCostos!$A$5:$B$60,2))</f>
        <v>Hacienda</v>
      </c>
      <c r="G2353" s="17" t="str">
        <f>+VLOOKUP(B2353,EstructuraCostos!$B$5:$C$146,2)</f>
        <v>Salarios</v>
      </c>
      <c r="H2353" s="58">
        <v>43705</v>
      </c>
      <c r="I2353" s="17">
        <f t="shared" si="153"/>
        <v>35</v>
      </c>
      <c r="J2353" s="45" t="s">
        <v>1584</v>
      </c>
      <c r="K2353" s="51">
        <v>24989065</v>
      </c>
      <c r="L2353" s="52">
        <v>1</v>
      </c>
      <c r="M2353" s="186">
        <v>34000</v>
      </c>
      <c r="N2353" s="48">
        <f t="shared" si="154"/>
        <v>34000</v>
      </c>
      <c r="O2353" s="45" t="s">
        <v>153</v>
      </c>
      <c r="P2353" s="45" t="s">
        <v>147</v>
      </c>
    </row>
    <row r="2354" spans="1:18">
      <c r="A2354" s="17">
        <v>34</v>
      </c>
      <c r="B2354" s="135">
        <v>50105</v>
      </c>
      <c r="C2354" s="17">
        <f t="shared" si="152"/>
        <v>5</v>
      </c>
      <c r="D2354" s="14" t="str">
        <f>+VLOOKUP(C2354,EstructuraCostos!$A$5:$B$146,2)</f>
        <v>Generales</v>
      </c>
      <c r="E2354" s="21">
        <f t="shared" si="156"/>
        <v>50105</v>
      </c>
      <c r="F2354" s="17" t="str">
        <f>+IF(C2354&gt;2,VLOOKUP(C2354,EstructuraCostos!$A$65:$B$170,2),VLOOKUP(E2354,EstructuraCostos!$A$5:$B$60,2))</f>
        <v>Generales</v>
      </c>
      <c r="G2354" s="17" t="str">
        <f>+VLOOKUP(B2354,EstructuraCostos!$B$5:$C$146,2)</f>
        <v>Mantenimiento Corrales y Puentes</v>
      </c>
      <c r="H2354" s="58">
        <v>43705</v>
      </c>
      <c r="I2354" s="17">
        <f t="shared" si="153"/>
        <v>35</v>
      </c>
      <c r="J2354" s="1" t="s">
        <v>1663</v>
      </c>
      <c r="K2354" s="51">
        <v>79132685</v>
      </c>
      <c r="L2354" s="52">
        <v>1</v>
      </c>
      <c r="M2354" s="186">
        <v>38000</v>
      </c>
      <c r="N2354" s="48">
        <f t="shared" si="154"/>
        <v>38000</v>
      </c>
      <c r="O2354" s="45" t="s">
        <v>1846</v>
      </c>
      <c r="P2354" s="45" t="s">
        <v>142</v>
      </c>
    </row>
    <row r="2355" spans="1:18">
      <c r="A2355" s="17">
        <v>35</v>
      </c>
      <c r="B2355" s="135" t="s">
        <v>1906</v>
      </c>
      <c r="C2355" s="17" t="e">
        <f t="shared" si="152"/>
        <v>#VALUE!</v>
      </c>
      <c r="D2355" s="14" t="e">
        <f>+VLOOKUP(C2355,EstructuraCostos!$A$5:$B$146,2)</f>
        <v>#VALUE!</v>
      </c>
      <c r="E2355" s="21" t="e">
        <f t="shared" si="156"/>
        <v>#VALUE!</v>
      </c>
      <c r="F2355" s="17" t="e">
        <f>+IF(C2355&gt;2,VLOOKUP(C2355,EstructuraCostos!$A$65:$B$170,2),VLOOKUP(E2355,EstructuraCostos!$A$5:$B$60,2))</f>
        <v>#VALUE!</v>
      </c>
      <c r="G2355" s="17">
        <f>+VLOOKUP(B2355,EstructuraCostos!$B$5:$C$146,2)</f>
        <v>0</v>
      </c>
      <c r="H2355" s="58">
        <v>43705</v>
      </c>
      <c r="I2355" s="17">
        <f t="shared" si="153"/>
        <v>35</v>
      </c>
      <c r="J2355" s="45" t="s">
        <v>1688</v>
      </c>
      <c r="K2355" s="51">
        <v>6281862</v>
      </c>
      <c r="L2355" s="52">
        <v>1</v>
      </c>
      <c r="M2355" s="186">
        <v>34000</v>
      </c>
      <c r="N2355" s="48">
        <f t="shared" si="154"/>
        <v>34000</v>
      </c>
      <c r="O2355" s="45" t="s">
        <v>1858</v>
      </c>
      <c r="P2355" s="45" t="s">
        <v>1409</v>
      </c>
    </row>
    <row r="2356" spans="1:18">
      <c r="A2356" s="17">
        <v>36</v>
      </c>
      <c r="B2356" s="135" t="s">
        <v>1906</v>
      </c>
      <c r="C2356" s="17" t="e">
        <f t="shared" si="152"/>
        <v>#VALUE!</v>
      </c>
      <c r="D2356" s="14" t="e">
        <f>+VLOOKUP(C2356,EstructuraCostos!$A$5:$B$146,2)</f>
        <v>#VALUE!</v>
      </c>
      <c r="E2356" s="21" t="e">
        <f t="shared" si="156"/>
        <v>#VALUE!</v>
      </c>
      <c r="F2356" s="17" t="e">
        <f>+IF(C2356&gt;2,VLOOKUP(C2356,EstructuraCostos!$A$65:$B$170,2),VLOOKUP(E2356,EstructuraCostos!$A$5:$B$60,2))</f>
        <v>#VALUE!</v>
      </c>
      <c r="G2356" s="17">
        <f>+VLOOKUP(B2356,EstructuraCostos!$B$5:$C$146,2)</f>
        <v>0</v>
      </c>
      <c r="H2356" s="58">
        <v>43705</v>
      </c>
      <c r="I2356" s="17">
        <f t="shared" si="153"/>
        <v>35</v>
      </c>
      <c r="J2356" s="1" t="s">
        <v>1685</v>
      </c>
      <c r="K2356" s="85">
        <v>78036942</v>
      </c>
      <c r="L2356" s="52">
        <v>1</v>
      </c>
      <c r="M2356" s="186">
        <v>34000</v>
      </c>
      <c r="N2356" s="48">
        <f t="shared" si="154"/>
        <v>34000</v>
      </c>
      <c r="O2356" s="45" t="s">
        <v>1858</v>
      </c>
      <c r="P2356" s="45" t="s">
        <v>1409</v>
      </c>
    </row>
    <row r="2357" spans="1:18">
      <c r="A2357" s="17">
        <v>37</v>
      </c>
      <c r="C2357" s="17"/>
      <c r="F2357" s="17"/>
      <c r="G2357" s="17"/>
      <c r="H2357" s="58">
        <v>43705</v>
      </c>
      <c r="I2357" s="17">
        <f>+WEEKNUM(H2357,2)</f>
        <v>35</v>
      </c>
      <c r="J2357" s="1" t="s">
        <v>667</v>
      </c>
      <c r="K2357" s="85"/>
      <c r="L2357" s="52">
        <v>20</v>
      </c>
      <c r="M2357" s="186" t="s">
        <v>299</v>
      </c>
      <c r="N2357" s="48"/>
      <c r="O2357" s="45" t="s">
        <v>1662</v>
      </c>
      <c r="P2357" s="45" t="s">
        <v>1964</v>
      </c>
    </row>
    <row r="2358" spans="1:18">
      <c r="A2358" s="17">
        <v>38</v>
      </c>
      <c r="C2358" s="17">
        <f t="shared" si="152"/>
        <v>0</v>
      </c>
      <c r="D2358" s="14" t="e">
        <f>+VLOOKUP(C2358,EstructuraCostos!$A$5:$B$146,2)</f>
        <v>#N/A</v>
      </c>
      <c r="E2358" s="21">
        <f t="shared" si="156"/>
        <v>0</v>
      </c>
      <c r="F2358" s="17" t="e">
        <f>+IF(C2358&gt;2,VLOOKUP(C2358,EstructuraCostos!$A$65:$B$170,2),VLOOKUP(E2358,EstructuraCostos!$A$5:$B$60,2))</f>
        <v>#N/A</v>
      </c>
      <c r="G2358" s="17" t="e">
        <f>+VLOOKUP(B2358,EstructuraCostos!$B$5:$C$146,2)</f>
        <v>#N/A</v>
      </c>
      <c r="H2358" s="58">
        <v>43705</v>
      </c>
      <c r="I2358" s="17">
        <f t="shared" si="153"/>
        <v>35</v>
      </c>
      <c r="J2358" s="1" t="s">
        <v>287</v>
      </c>
      <c r="K2358" s="85"/>
      <c r="L2358" s="52">
        <v>4</v>
      </c>
      <c r="M2358" s="186" t="s">
        <v>543</v>
      </c>
      <c r="N2358" s="48"/>
      <c r="O2358" s="45" t="s">
        <v>155</v>
      </c>
      <c r="P2358" s="45" t="s">
        <v>1913</v>
      </c>
    </row>
    <row r="2359" spans="1:18">
      <c r="A2359" s="17">
        <v>39</v>
      </c>
      <c r="C2359" s="17">
        <f t="shared" ref="C2359:C2424" si="157">ROUND(B2359/10000,0)</f>
        <v>0</v>
      </c>
      <c r="D2359" s="14" t="e">
        <f>+VLOOKUP(C2359,EstructuraCostos!$A$5:$B$146,2)</f>
        <v>#N/A</v>
      </c>
      <c r="E2359" s="21">
        <f t="shared" si="156"/>
        <v>0</v>
      </c>
      <c r="F2359" s="17" t="e">
        <f>+IF(C2359&gt;2,VLOOKUP(C2359,EstructuraCostos!$A$65:$B$170,2),VLOOKUP(E2359,EstructuraCostos!$A$5:$B$60,2))</f>
        <v>#N/A</v>
      </c>
      <c r="G2359" s="17" t="e">
        <f>+VLOOKUP(B2359,EstructuraCostos!$B$5:$C$146,2)</f>
        <v>#N/A</v>
      </c>
      <c r="H2359" s="58">
        <v>43705</v>
      </c>
      <c r="I2359" s="17">
        <f t="shared" ref="I2359:I2424" si="158">+WEEKNUM(H2359,2)</f>
        <v>35</v>
      </c>
      <c r="J2359" s="1" t="s">
        <v>260</v>
      </c>
      <c r="K2359" s="85"/>
      <c r="M2359" s="186" t="s">
        <v>261</v>
      </c>
      <c r="N2359" s="48"/>
      <c r="O2359" s="45" t="s">
        <v>1684</v>
      </c>
      <c r="P2359" s="45" t="s">
        <v>1772</v>
      </c>
      <c r="Q2359" s="1" t="s">
        <v>1937</v>
      </c>
      <c r="R2359" s="137" t="s">
        <v>1863</v>
      </c>
    </row>
    <row r="2360" spans="1:18">
      <c r="A2360" s="17">
        <v>40</v>
      </c>
      <c r="B2360" s="135">
        <v>80108</v>
      </c>
      <c r="C2360" s="17">
        <f t="shared" si="157"/>
        <v>8</v>
      </c>
      <c r="D2360" s="14" t="str">
        <f>+VLOOKUP(C2360,EstructuraCostos!$A$5:$B$146,2)</f>
        <v>Inversion</v>
      </c>
      <c r="E2360" s="21">
        <f t="shared" si="156"/>
        <v>80108</v>
      </c>
      <c r="F2360" s="17" t="str">
        <f>+IF(C2360&gt;2,VLOOKUP(C2360,EstructuraCostos!$A$65:$B$170,2),VLOOKUP(E2360,EstructuraCostos!$A$5:$B$60,2))</f>
        <v>Inversion</v>
      </c>
      <c r="G2360" s="17" t="str">
        <f>+VLOOKUP(B2360,EstructuraCostos!$B$5:$C$146,2)</f>
        <v>Establecimiento de Nuevas Praderas</v>
      </c>
      <c r="H2360" s="58">
        <v>43706</v>
      </c>
      <c r="I2360" s="17">
        <f t="shared" si="158"/>
        <v>35</v>
      </c>
      <c r="J2360" s="84" t="s">
        <v>241</v>
      </c>
      <c r="K2360" s="143">
        <v>4736932</v>
      </c>
      <c r="L2360" s="52">
        <v>1</v>
      </c>
      <c r="M2360" s="46">
        <v>34000</v>
      </c>
      <c r="N2360" s="48">
        <f t="shared" ref="N2360:N2424" si="159">+L2360*M2360</f>
        <v>34000</v>
      </c>
      <c r="O2360" s="45" t="s">
        <v>1684</v>
      </c>
      <c r="P2360" s="45" t="s">
        <v>1772</v>
      </c>
      <c r="Q2360" s="1" t="s">
        <v>1937</v>
      </c>
      <c r="R2360" s="137" t="s">
        <v>1863</v>
      </c>
    </row>
    <row r="2361" spans="1:18">
      <c r="A2361" s="17">
        <v>41</v>
      </c>
      <c r="B2361" s="135" t="s">
        <v>1906</v>
      </c>
      <c r="C2361" s="17" t="e">
        <f t="shared" si="157"/>
        <v>#VALUE!</v>
      </c>
      <c r="D2361" s="14" t="e">
        <f>+VLOOKUP(C2361,EstructuraCostos!$A$5:$B$146,2)</f>
        <v>#VALUE!</v>
      </c>
      <c r="E2361" s="21" t="e">
        <f t="shared" si="156"/>
        <v>#VALUE!</v>
      </c>
      <c r="F2361" s="17" t="e">
        <f>+IF(C2361&gt;2,VLOOKUP(C2361,EstructuraCostos!$A$65:$B$170,2),VLOOKUP(E2361,EstructuraCostos!$A$5:$B$60,2))</f>
        <v>#VALUE!</v>
      </c>
      <c r="G2361" s="17">
        <f>+VLOOKUP(B2361,EstructuraCostos!$B$5:$C$146,2)</f>
        <v>0</v>
      </c>
      <c r="H2361" s="58">
        <v>43706</v>
      </c>
      <c r="I2361" s="17">
        <f t="shared" si="158"/>
        <v>35</v>
      </c>
      <c r="J2361" s="84" t="s">
        <v>242</v>
      </c>
      <c r="K2361" s="83">
        <v>4335739</v>
      </c>
      <c r="L2361" s="52">
        <v>1</v>
      </c>
      <c r="M2361" s="46">
        <v>34000</v>
      </c>
      <c r="N2361" s="48">
        <f t="shared" si="159"/>
        <v>34000</v>
      </c>
      <c r="O2361" s="45" t="s">
        <v>1858</v>
      </c>
      <c r="P2361" s="45" t="s">
        <v>1409</v>
      </c>
    </row>
    <row r="2362" spans="1:18">
      <c r="A2362" s="17">
        <v>42</v>
      </c>
      <c r="B2362" s="135">
        <v>10501</v>
      </c>
      <c r="C2362" s="17">
        <f t="shared" si="157"/>
        <v>1</v>
      </c>
      <c r="D2362" s="14" t="str">
        <f>+VLOOKUP(C2362,EstructuraCostos!$A$5:$B$146,2)</f>
        <v>Levante_y_Ceba</v>
      </c>
      <c r="E2362" s="21">
        <f t="shared" si="156"/>
        <v>10500</v>
      </c>
      <c r="F2362" s="17" t="str">
        <f>+IF(C2362&gt;2,VLOOKUP(C2362,EstructuraCostos!$A$65:$B$170,2),VLOOKUP(E2362,EstructuraCostos!$A$5:$B$60,2))</f>
        <v>Movimiento_de_Ganado1</v>
      </c>
      <c r="G2362" s="17" t="str">
        <f>+VLOOKUP(B2362,EstructuraCostos!$B$5:$C$146,2)</f>
        <v>Manejo de Ganados</v>
      </c>
      <c r="H2362" s="58">
        <v>43706</v>
      </c>
      <c r="I2362" s="17">
        <f t="shared" si="158"/>
        <v>35</v>
      </c>
      <c r="J2362" s="45" t="s">
        <v>245</v>
      </c>
      <c r="K2362" s="51">
        <v>1023702269</v>
      </c>
      <c r="L2362" s="52">
        <v>1</v>
      </c>
      <c r="M2362" s="46">
        <v>38000</v>
      </c>
      <c r="N2362" s="48">
        <f t="shared" si="159"/>
        <v>38000</v>
      </c>
      <c r="O2362" s="45" t="s">
        <v>126</v>
      </c>
      <c r="P2362" s="45" t="s">
        <v>128</v>
      </c>
    </row>
    <row r="2363" spans="1:18">
      <c r="A2363" s="17">
        <v>43</v>
      </c>
      <c r="B2363" s="135">
        <v>50103</v>
      </c>
      <c r="C2363" s="17">
        <f t="shared" si="157"/>
        <v>5</v>
      </c>
      <c r="D2363" s="14" t="str">
        <f>+VLOOKUP(C2363,EstructuraCostos!$A$5:$B$146,2)</f>
        <v>Generales</v>
      </c>
      <c r="E2363" s="21">
        <f t="shared" si="156"/>
        <v>50103</v>
      </c>
      <c r="F2363" s="17" t="str">
        <f>+IF(C2363&gt;2,VLOOKUP(C2363,EstructuraCostos!$A$65:$B$170,2),VLOOKUP(E2363,EstructuraCostos!$A$5:$B$60,2))</f>
        <v>Generales</v>
      </c>
      <c r="G2363" s="17" t="str">
        <f>+VLOOKUP(B2363,EstructuraCostos!$B$5:$C$146,2)</f>
        <v xml:space="preserve">Mantenimiento Cercos </v>
      </c>
      <c r="H2363" s="58">
        <v>43706</v>
      </c>
      <c r="I2363" s="17">
        <f t="shared" si="158"/>
        <v>35</v>
      </c>
      <c r="J2363" s="45" t="s">
        <v>417</v>
      </c>
      <c r="K2363" s="143">
        <v>1097720182</v>
      </c>
      <c r="L2363" s="52">
        <v>1</v>
      </c>
      <c r="M2363" s="46">
        <v>38000</v>
      </c>
      <c r="N2363" s="48">
        <f t="shared" si="159"/>
        <v>38000</v>
      </c>
      <c r="O2363" s="45" t="s">
        <v>138</v>
      </c>
      <c r="P2363" s="45" t="s">
        <v>1776</v>
      </c>
      <c r="Q2363" s="1" t="s">
        <v>1774</v>
      </c>
    </row>
    <row r="2364" spans="1:18">
      <c r="A2364" s="17">
        <v>44</v>
      </c>
      <c r="B2364" s="135">
        <v>50103</v>
      </c>
      <c r="C2364" s="17">
        <f t="shared" si="157"/>
        <v>5</v>
      </c>
      <c r="D2364" s="14" t="str">
        <f>+VLOOKUP(C2364,EstructuraCostos!$A$5:$B$146,2)</f>
        <v>Generales</v>
      </c>
      <c r="E2364" s="21">
        <f t="shared" si="156"/>
        <v>50103</v>
      </c>
      <c r="F2364" s="17" t="str">
        <f>+IF(C2364&gt;2,VLOOKUP(C2364,EstructuraCostos!$A$65:$B$170,2),VLOOKUP(E2364,EstructuraCostos!$A$5:$B$60,2))</f>
        <v>Generales</v>
      </c>
      <c r="G2364" s="17" t="str">
        <f>+VLOOKUP(B2364,EstructuraCostos!$B$5:$C$146,2)</f>
        <v xml:space="preserve">Mantenimiento Cercos </v>
      </c>
      <c r="H2364" s="58">
        <v>43706</v>
      </c>
      <c r="I2364" s="17">
        <f t="shared" si="158"/>
        <v>35</v>
      </c>
      <c r="J2364" s="45" t="s">
        <v>791</v>
      </c>
      <c r="K2364" s="143">
        <v>78730185</v>
      </c>
      <c r="L2364" s="52">
        <v>1</v>
      </c>
      <c r="M2364" s="46">
        <v>34000</v>
      </c>
      <c r="N2364" s="48">
        <f t="shared" si="159"/>
        <v>34000</v>
      </c>
      <c r="O2364" s="45" t="s">
        <v>138</v>
      </c>
      <c r="P2364" s="45" t="s">
        <v>1803</v>
      </c>
      <c r="Q2364" s="1" t="s">
        <v>1774</v>
      </c>
    </row>
    <row r="2365" spans="1:18">
      <c r="A2365" s="17">
        <v>45</v>
      </c>
      <c r="B2365" s="135">
        <v>10502</v>
      </c>
      <c r="C2365" s="17">
        <f t="shared" si="157"/>
        <v>1</v>
      </c>
      <c r="D2365" s="14" t="str">
        <f>+VLOOKUP(C2365,EstructuraCostos!$A$5:$B$146,2)</f>
        <v>Levante_y_Ceba</v>
      </c>
      <c r="E2365" s="21">
        <f t="shared" si="156"/>
        <v>10500</v>
      </c>
      <c r="F2365" s="17" t="str">
        <f>+IF(C2365&gt;2,VLOOKUP(C2365,EstructuraCostos!$A$65:$B$170,2),VLOOKUP(E2365,EstructuraCostos!$A$5:$B$60,2))</f>
        <v>Movimiento_de_Ganado1</v>
      </c>
      <c r="G2365" s="17" t="str">
        <f>+VLOOKUP(B2365,EstructuraCostos!$B$5:$C$146,2)</f>
        <v>Repartida pollinaza</v>
      </c>
      <c r="H2365" s="58">
        <v>43706</v>
      </c>
      <c r="I2365" s="17">
        <f t="shared" si="158"/>
        <v>35</v>
      </c>
      <c r="J2365" s="1" t="s">
        <v>1469</v>
      </c>
      <c r="K2365" s="85">
        <v>1054990950</v>
      </c>
      <c r="L2365" s="52">
        <v>1</v>
      </c>
      <c r="M2365" s="186">
        <v>36000</v>
      </c>
      <c r="N2365" s="48">
        <f t="shared" si="159"/>
        <v>36000</v>
      </c>
      <c r="O2365" s="45" t="s">
        <v>688</v>
      </c>
      <c r="P2365" s="45" t="s">
        <v>137</v>
      </c>
    </row>
    <row r="2366" spans="1:18">
      <c r="A2366" s="17">
        <v>46</v>
      </c>
      <c r="B2366" s="135">
        <v>90101</v>
      </c>
      <c r="C2366" s="17">
        <f t="shared" si="157"/>
        <v>9</v>
      </c>
      <c r="D2366" s="14" t="str">
        <f>+VLOOKUP(C2366,EstructuraCostos!$A$5:$B$146,2)</f>
        <v>Hacienda</v>
      </c>
      <c r="E2366" s="21">
        <f t="shared" ref="E2366:E2430" si="160">IF(C2366&gt;2,ROUND(B2366/1,0),ROUND(B2366/10,0)*10)</f>
        <v>90101</v>
      </c>
      <c r="F2366" s="17" t="str">
        <f>+IF(C2366&gt;2,VLOOKUP(C2366,EstructuraCostos!$A$65:$B$170,2),VLOOKUP(E2366,EstructuraCostos!$A$5:$B$60,2))</f>
        <v>Hacienda</v>
      </c>
      <c r="G2366" s="17" t="str">
        <f>+VLOOKUP(B2366,EstructuraCostos!$B$5:$C$146,2)</f>
        <v>Salarios</v>
      </c>
      <c r="H2366" s="58">
        <v>43706</v>
      </c>
      <c r="I2366" s="17">
        <f t="shared" si="158"/>
        <v>35</v>
      </c>
      <c r="J2366" s="45" t="s">
        <v>1584</v>
      </c>
      <c r="K2366" s="51">
        <v>24989065</v>
      </c>
      <c r="L2366" s="52">
        <v>1</v>
      </c>
      <c r="M2366" s="186">
        <v>34000</v>
      </c>
      <c r="N2366" s="48">
        <f t="shared" si="159"/>
        <v>34000</v>
      </c>
      <c r="O2366" s="45" t="s">
        <v>153</v>
      </c>
      <c r="P2366" s="45" t="s">
        <v>147</v>
      </c>
    </row>
    <row r="2367" spans="1:18">
      <c r="A2367" s="17">
        <v>47</v>
      </c>
      <c r="B2367" s="135">
        <v>50105</v>
      </c>
      <c r="C2367" s="17">
        <f t="shared" si="157"/>
        <v>5</v>
      </c>
      <c r="D2367" s="14" t="str">
        <f>+VLOOKUP(C2367,EstructuraCostos!$A$5:$B$146,2)</f>
        <v>Generales</v>
      </c>
      <c r="E2367" s="21">
        <f t="shared" si="160"/>
        <v>50105</v>
      </c>
      <c r="F2367" s="17" t="str">
        <f>+IF(C2367&gt;2,VLOOKUP(C2367,EstructuraCostos!$A$65:$B$170,2),VLOOKUP(E2367,EstructuraCostos!$A$5:$B$60,2))</f>
        <v>Generales</v>
      </c>
      <c r="G2367" s="17" t="str">
        <f>+VLOOKUP(B2367,EstructuraCostos!$B$5:$C$146,2)</f>
        <v>Mantenimiento Corrales y Puentes</v>
      </c>
      <c r="H2367" s="58">
        <v>43706</v>
      </c>
      <c r="I2367" s="17">
        <f t="shared" si="158"/>
        <v>35</v>
      </c>
      <c r="J2367" s="1" t="s">
        <v>1663</v>
      </c>
      <c r="K2367" s="51">
        <v>79132685</v>
      </c>
      <c r="L2367" s="52">
        <v>1</v>
      </c>
      <c r="M2367" s="186">
        <v>38000</v>
      </c>
      <c r="N2367" s="48">
        <f t="shared" si="159"/>
        <v>38000</v>
      </c>
      <c r="O2367" s="45" t="s">
        <v>1965</v>
      </c>
      <c r="P2367" s="45" t="s">
        <v>185</v>
      </c>
    </row>
    <row r="2368" spans="1:18">
      <c r="A2368" s="17">
        <v>48</v>
      </c>
      <c r="B2368" s="135" t="s">
        <v>1906</v>
      </c>
      <c r="C2368" s="17" t="e">
        <f t="shared" si="157"/>
        <v>#VALUE!</v>
      </c>
      <c r="D2368" s="14" t="e">
        <f>+VLOOKUP(C2368,EstructuraCostos!$A$5:$B$146,2)</f>
        <v>#VALUE!</v>
      </c>
      <c r="E2368" s="21" t="e">
        <f t="shared" si="160"/>
        <v>#VALUE!</v>
      </c>
      <c r="F2368" s="17" t="e">
        <f>+IF(C2368&gt;2,VLOOKUP(C2368,EstructuraCostos!$A$65:$B$170,2),VLOOKUP(E2368,EstructuraCostos!$A$5:$B$60,2))</f>
        <v>#VALUE!</v>
      </c>
      <c r="G2368" s="17">
        <f>+VLOOKUP(B2368,EstructuraCostos!$B$5:$C$146,2)</f>
        <v>0</v>
      </c>
      <c r="H2368" s="58">
        <v>43706</v>
      </c>
      <c r="I2368" s="17">
        <f t="shared" si="158"/>
        <v>35</v>
      </c>
      <c r="J2368" s="45" t="s">
        <v>1688</v>
      </c>
      <c r="K2368" s="51">
        <v>6281862</v>
      </c>
      <c r="L2368" s="52">
        <v>1</v>
      </c>
      <c r="M2368" s="186">
        <v>34000</v>
      </c>
      <c r="N2368" s="48">
        <f t="shared" si="159"/>
        <v>34000</v>
      </c>
      <c r="O2368" s="45" t="s">
        <v>1858</v>
      </c>
      <c r="P2368" s="45" t="s">
        <v>1409</v>
      </c>
    </row>
    <row r="2369" spans="1:18">
      <c r="A2369" s="17">
        <v>49</v>
      </c>
      <c r="B2369" s="135">
        <v>50103</v>
      </c>
      <c r="C2369" s="17">
        <f t="shared" si="157"/>
        <v>5</v>
      </c>
      <c r="D2369" s="14" t="str">
        <f>+VLOOKUP(C2369,EstructuraCostos!$A$5:$B$146,2)</f>
        <v>Generales</v>
      </c>
      <c r="E2369" s="21">
        <f t="shared" si="160"/>
        <v>50103</v>
      </c>
      <c r="F2369" s="17" t="str">
        <f>+IF(C2369&gt;2,VLOOKUP(C2369,EstructuraCostos!$A$65:$B$170,2),VLOOKUP(E2369,EstructuraCostos!$A$5:$B$60,2))</f>
        <v>Generales</v>
      </c>
      <c r="G2369" s="17" t="str">
        <f>+VLOOKUP(B2369,EstructuraCostos!$B$5:$C$146,2)</f>
        <v xml:space="preserve">Mantenimiento Cercos </v>
      </c>
      <c r="H2369" s="58">
        <v>43706</v>
      </c>
      <c r="I2369" s="17">
        <f t="shared" si="158"/>
        <v>35</v>
      </c>
      <c r="J2369" s="1" t="s">
        <v>1685</v>
      </c>
      <c r="K2369" s="85">
        <v>78036942</v>
      </c>
      <c r="L2369" s="52">
        <v>1</v>
      </c>
      <c r="M2369" s="186">
        <v>34000</v>
      </c>
      <c r="N2369" s="48">
        <f t="shared" si="159"/>
        <v>34000</v>
      </c>
      <c r="O2369" s="45" t="s">
        <v>138</v>
      </c>
      <c r="P2369" s="45" t="s">
        <v>1303</v>
      </c>
    </row>
    <row r="2370" spans="1:18">
      <c r="A2370" s="17">
        <v>50</v>
      </c>
      <c r="B2370" s="135">
        <v>50105</v>
      </c>
      <c r="C2370" s="17">
        <f t="shared" si="157"/>
        <v>5</v>
      </c>
      <c r="D2370" s="14" t="str">
        <f>+VLOOKUP(C2370,EstructuraCostos!$A$5:$B$146,2)</f>
        <v>Generales</v>
      </c>
      <c r="E2370" s="21">
        <f t="shared" si="160"/>
        <v>50105</v>
      </c>
      <c r="F2370" s="17" t="str">
        <f>+IF(C2370&gt;2,VLOOKUP(C2370,EstructuraCostos!$A$65:$B$170,2),VLOOKUP(E2370,EstructuraCostos!$A$5:$B$60,2))</f>
        <v>Generales</v>
      </c>
      <c r="G2370" s="17" t="str">
        <f>+VLOOKUP(B2370,EstructuraCostos!$B$5:$C$146,2)</f>
        <v>Mantenimiento Corrales y Puentes</v>
      </c>
      <c r="H2370" s="58">
        <v>43706</v>
      </c>
      <c r="I2370" s="17">
        <f t="shared" si="158"/>
        <v>35</v>
      </c>
      <c r="J2370" s="1" t="s">
        <v>260</v>
      </c>
      <c r="K2370" s="85"/>
      <c r="M2370" s="186" t="s">
        <v>261</v>
      </c>
      <c r="N2370" s="48"/>
      <c r="O2370" s="45" t="s">
        <v>1684</v>
      </c>
      <c r="P2370" s="45" t="s">
        <v>1772</v>
      </c>
      <c r="Q2370" s="1" t="s">
        <v>1937</v>
      </c>
      <c r="R2370" s="137" t="s">
        <v>1863</v>
      </c>
    </row>
    <row r="2371" spans="1:18">
      <c r="A2371" s="17">
        <v>51</v>
      </c>
      <c r="B2371" s="135">
        <v>10104</v>
      </c>
      <c r="C2371" s="17">
        <f t="shared" si="157"/>
        <v>1</v>
      </c>
      <c r="D2371" s="14" t="str">
        <f>+VLOOKUP(C2371,EstructuraCostos!$A$5:$B$146,2)</f>
        <v>Levante_y_Ceba</v>
      </c>
      <c r="E2371" s="21">
        <f t="shared" si="160"/>
        <v>10100</v>
      </c>
      <c r="F2371" s="17" t="str">
        <f>+IF(C2371&gt;2,VLOOKUP(C2371,EstructuraCostos!$A$65:$B$170,2),VLOOKUP(E2371,EstructuraCostos!$A$5:$B$60,2))</f>
        <v>Manejo_de_Suelos_y_ Praderas1</v>
      </c>
      <c r="G2371" s="17" t="str">
        <f>+VLOOKUP(B2371,EstructuraCostos!$B$5:$C$146,2)</f>
        <v>Fumigacion Herbicida</v>
      </c>
      <c r="H2371" s="58">
        <v>43707</v>
      </c>
      <c r="I2371" s="17">
        <f t="shared" si="158"/>
        <v>35</v>
      </c>
      <c r="J2371" s="84" t="s">
        <v>241</v>
      </c>
      <c r="K2371" s="143">
        <v>4736932</v>
      </c>
      <c r="L2371" s="52">
        <v>1</v>
      </c>
      <c r="M2371" s="46">
        <v>34000</v>
      </c>
      <c r="N2371" s="48">
        <f t="shared" si="159"/>
        <v>34000</v>
      </c>
      <c r="O2371" s="45" t="s">
        <v>1972</v>
      </c>
      <c r="P2371" s="45" t="s">
        <v>1973</v>
      </c>
      <c r="Q2371" s="1" t="s">
        <v>1937</v>
      </c>
      <c r="R2371" s="137" t="s">
        <v>1863</v>
      </c>
    </row>
    <row r="2372" spans="1:18">
      <c r="A2372" s="17">
        <v>52</v>
      </c>
      <c r="B2372" s="135">
        <v>10104</v>
      </c>
      <c r="C2372" s="17">
        <f t="shared" si="157"/>
        <v>1</v>
      </c>
      <c r="D2372" s="14" t="str">
        <f>+VLOOKUP(C2372,EstructuraCostos!$A$5:$B$146,2)</f>
        <v>Levante_y_Ceba</v>
      </c>
      <c r="E2372" s="21">
        <f t="shared" si="160"/>
        <v>10100</v>
      </c>
      <c r="F2372" s="17" t="str">
        <f>+IF(C2372&gt;2,VLOOKUP(C2372,EstructuraCostos!$A$65:$B$170,2),VLOOKUP(E2372,EstructuraCostos!$A$5:$B$60,2))</f>
        <v>Manejo_de_Suelos_y_ Praderas1</v>
      </c>
      <c r="G2372" s="17" t="str">
        <f>+VLOOKUP(B2372,EstructuraCostos!$B$5:$C$146,2)</f>
        <v>Fumigacion Herbicida</v>
      </c>
      <c r="H2372" s="58">
        <v>43707</v>
      </c>
      <c r="I2372" s="17">
        <f t="shared" si="158"/>
        <v>35</v>
      </c>
      <c r="J2372" s="84" t="s">
        <v>242</v>
      </c>
      <c r="K2372" s="83">
        <v>4335739</v>
      </c>
      <c r="L2372" s="52">
        <v>1</v>
      </c>
      <c r="M2372" s="46">
        <v>34000</v>
      </c>
      <c r="N2372" s="48">
        <f t="shared" si="159"/>
        <v>34000</v>
      </c>
      <c r="O2372" s="45" t="s">
        <v>1684</v>
      </c>
      <c r="P2372" s="45" t="s">
        <v>1966</v>
      </c>
      <c r="Q2372" s="1" t="s">
        <v>132</v>
      </c>
      <c r="R2372" s="137" t="s">
        <v>1899</v>
      </c>
    </row>
    <row r="2373" spans="1:18">
      <c r="A2373" s="17">
        <v>53</v>
      </c>
      <c r="B2373" s="135">
        <v>10501</v>
      </c>
      <c r="C2373" s="17">
        <f t="shared" si="157"/>
        <v>1</v>
      </c>
      <c r="D2373" s="14" t="str">
        <f>+VLOOKUP(C2373,EstructuraCostos!$A$5:$B$146,2)</f>
        <v>Levante_y_Ceba</v>
      </c>
      <c r="E2373" s="21">
        <f t="shared" si="160"/>
        <v>10500</v>
      </c>
      <c r="F2373" s="17" t="str">
        <f>+IF(C2373&gt;2,VLOOKUP(C2373,EstructuraCostos!$A$65:$B$170,2),VLOOKUP(E2373,EstructuraCostos!$A$5:$B$60,2))</f>
        <v>Movimiento_de_Ganado1</v>
      </c>
      <c r="G2373" s="17" t="str">
        <f>+VLOOKUP(B2373,EstructuraCostos!$B$5:$C$146,2)</f>
        <v>Manejo de Ganados</v>
      </c>
      <c r="H2373" s="58">
        <v>43707</v>
      </c>
      <c r="I2373" s="17">
        <f t="shared" si="158"/>
        <v>35</v>
      </c>
      <c r="J2373" s="45" t="s">
        <v>245</v>
      </c>
      <c r="K2373" s="51">
        <v>1023702269</v>
      </c>
      <c r="L2373" s="52">
        <v>1</v>
      </c>
      <c r="M2373" s="46">
        <v>38000</v>
      </c>
      <c r="N2373" s="48">
        <f t="shared" si="159"/>
        <v>38000</v>
      </c>
      <c r="O2373" s="45" t="s">
        <v>126</v>
      </c>
      <c r="P2373" s="45" t="s">
        <v>128</v>
      </c>
    </row>
    <row r="2374" spans="1:18">
      <c r="A2374" s="17">
        <v>54</v>
      </c>
      <c r="B2374" s="135">
        <v>10501</v>
      </c>
      <c r="C2374" s="17">
        <f t="shared" si="157"/>
        <v>1</v>
      </c>
      <c r="D2374" s="14" t="str">
        <f>+VLOOKUP(C2374,EstructuraCostos!$A$5:$B$146,2)</f>
        <v>Levante_y_Ceba</v>
      </c>
      <c r="E2374" s="21">
        <f t="shared" si="160"/>
        <v>10500</v>
      </c>
      <c r="F2374" s="17" t="str">
        <f>+IF(C2374&gt;2,VLOOKUP(C2374,EstructuraCostos!$A$65:$B$170,2),VLOOKUP(E2374,EstructuraCostos!$A$5:$B$60,2))</f>
        <v>Movimiento_de_Ganado1</v>
      </c>
      <c r="G2374" s="17" t="str">
        <f>+VLOOKUP(B2374,EstructuraCostos!$B$5:$C$146,2)</f>
        <v>Manejo de Ganados</v>
      </c>
      <c r="H2374" s="58">
        <v>43707</v>
      </c>
      <c r="I2374" s="17">
        <f t="shared" si="158"/>
        <v>35</v>
      </c>
      <c r="J2374" s="45" t="s">
        <v>417</v>
      </c>
      <c r="K2374" s="143">
        <v>1097720182</v>
      </c>
      <c r="L2374" s="52">
        <v>1</v>
      </c>
      <c r="M2374" s="46">
        <v>38000</v>
      </c>
      <c r="N2374" s="48">
        <f t="shared" si="159"/>
        <v>38000</v>
      </c>
      <c r="Q2374" s="1" t="s">
        <v>1774</v>
      </c>
    </row>
    <row r="2375" spans="1:18">
      <c r="A2375" s="17">
        <v>55</v>
      </c>
      <c r="B2375" s="135">
        <v>50103</v>
      </c>
      <c r="C2375" s="17">
        <f t="shared" si="157"/>
        <v>5</v>
      </c>
      <c r="D2375" s="14" t="str">
        <f>+VLOOKUP(C2375,EstructuraCostos!$A$5:$B$146,2)</f>
        <v>Generales</v>
      </c>
      <c r="E2375" s="21">
        <f t="shared" si="160"/>
        <v>50103</v>
      </c>
      <c r="F2375" s="17" t="str">
        <f>+IF(C2375&gt;2,VLOOKUP(C2375,EstructuraCostos!$A$65:$B$170,2),VLOOKUP(E2375,EstructuraCostos!$A$5:$B$60,2))</f>
        <v>Generales</v>
      </c>
      <c r="G2375" s="17" t="str">
        <f>+VLOOKUP(B2375,EstructuraCostos!$B$5:$C$146,2)</f>
        <v xml:space="preserve">Mantenimiento Cercos </v>
      </c>
      <c r="H2375" s="58">
        <v>43707</v>
      </c>
      <c r="I2375" s="17">
        <f t="shared" si="158"/>
        <v>35</v>
      </c>
      <c r="J2375" s="45" t="s">
        <v>791</v>
      </c>
      <c r="K2375" s="143">
        <v>78730185</v>
      </c>
      <c r="L2375" s="52">
        <v>1</v>
      </c>
      <c r="M2375" s="46">
        <v>34000</v>
      </c>
      <c r="N2375" s="48">
        <f t="shared" si="159"/>
        <v>34000</v>
      </c>
      <c r="O2375" s="45" t="s">
        <v>138</v>
      </c>
      <c r="P2375" s="45" t="s">
        <v>1970</v>
      </c>
      <c r="Q2375" s="1" t="s">
        <v>1774</v>
      </c>
    </row>
    <row r="2376" spans="1:18">
      <c r="A2376" s="17">
        <v>56</v>
      </c>
      <c r="B2376" s="135">
        <v>50105</v>
      </c>
      <c r="C2376" s="17">
        <f t="shared" si="157"/>
        <v>5</v>
      </c>
      <c r="D2376" s="14" t="str">
        <f>+VLOOKUP(C2376,EstructuraCostos!$A$5:$B$146,2)</f>
        <v>Generales</v>
      </c>
      <c r="E2376" s="21">
        <f t="shared" si="160"/>
        <v>50105</v>
      </c>
      <c r="F2376" s="17" t="str">
        <f>+IF(C2376&gt;2,VLOOKUP(C2376,EstructuraCostos!$A$65:$B$170,2),VLOOKUP(E2376,EstructuraCostos!$A$5:$B$60,2))</f>
        <v>Generales</v>
      </c>
      <c r="G2376" s="17" t="str">
        <f>+VLOOKUP(B2376,EstructuraCostos!$B$5:$C$146,2)</f>
        <v>Mantenimiento Corrales y Puentes</v>
      </c>
      <c r="H2376" s="58">
        <v>43707</v>
      </c>
      <c r="I2376" s="17">
        <f t="shared" si="158"/>
        <v>35</v>
      </c>
      <c r="J2376" s="1" t="s">
        <v>1469</v>
      </c>
      <c r="K2376" s="85">
        <v>1054990950</v>
      </c>
      <c r="L2376" s="52">
        <v>1</v>
      </c>
      <c r="M2376" s="186">
        <v>36000</v>
      </c>
      <c r="N2376" s="48">
        <f t="shared" si="159"/>
        <v>36000</v>
      </c>
      <c r="O2376" s="45" t="s">
        <v>688</v>
      </c>
      <c r="P2376" s="45" t="s">
        <v>137</v>
      </c>
    </row>
    <row r="2377" spans="1:18">
      <c r="A2377" s="17">
        <v>57</v>
      </c>
      <c r="B2377" s="135">
        <v>90101</v>
      </c>
      <c r="C2377" s="17">
        <f t="shared" si="157"/>
        <v>9</v>
      </c>
      <c r="D2377" s="14" t="str">
        <f>+VLOOKUP(C2377,EstructuraCostos!$A$5:$B$146,2)</f>
        <v>Hacienda</v>
      </c>
      <c r="E2377" s="21">
        <f t="shared" si="160"/>
        <v>90101</v>
      </c>
      <c r="F2377" s="17" t="str">
        <f>+IF(C2377&gt;2,VLOOKUP(C2377,EstructuraCostos!$A$65:$B$170,2),VLOOKUP(E2377,EstructuraCostos!$A$5:$B$60,2))</f>
        <v>Hacienda</v>
      </c>
      <c r="G2377" s="17" t="str">
        <f>+VLOOKUP(B2377,EstructuraCostos!$B$5:$C$146,2)</f>
        <v>Salarios</v>
      </c>
      <c r="H2377" s="58">
        <v>43707</v>
      </c>
      <c r="I2377" s="17">
        <f t="shared" si="158"/>
        <v>35</v>
      </c>
      <c r="J2377" s="45" t="s">
        <v>1584</v>
      </c>
      <c r="K2377" s="51">
        <v>24989065</v>
      </c>
      <c r="L2377" s="52">
        <v>1</v>
      </c>
      <c r="M2377" s="186">
        <v>34000</v>
      </c>
      <c r="N2377" s="48">
        <f t="shared" si="159"/>
        <v>34000</v>
      </c>
      <c r="O2377" s="45" t="s">
        <v>153</v>
      </c>
      <c r="P2377" s="45" t="s">
        <v>147</v>
      </c>
    </row>
    <row r="2378" spans="1:18">
      <c r="A2378" s="17">
        <v>58</v>
      </c>
      <c r="B2378" s="135">
        <v>50105</v>
      </c>
      <c r="C2378" s="17">
        <f t="shared" si="157"/>
        <v>5</v>
      </c>
      <c r="D2378" s="14" t="str">
        <f>+VLOOKUP(C2378,EstructuraCostos!$A$5:$B$146,2)</f>
        <v>Generales</v>
      </c>
      <c r="E2378" s="21">
        <f t="shared" si="160"/>
        <v>50105</v>
      </c>
      <c r="F2378" s="17" t="str">
        <f>+IF(C2378&gt;2,VLOOKUP(C2378,EstructuraCostos!$A$65:$B$170,2),VLOOKUP(E2378,EstructuraCostos!$A$5:$B$60,2))</f>
        <v>Generales</v>
      </c>
      <c r="G2378" s="17" t="str">
        <f>+VLOOKUP(B2378,EstructuraCostos!$B$5:$C$146,2)</f>
        <v>Mantenimiento Corrales y Puentes</v>
      </c>
      <c r="H2378" s="58">
        <v>43707</v>
      </c>
      <c r="I2378" s="17">
        <f t="shared" si="158"/>
        <v>35</v>
      </c>
      <c r="J2378" s="1" t="s">
        <v>1663</v>
      </c>
      <c r="K2378" s="51">
        <v>79132685</v>
      </c>
      <c r="L2378" s="52">
        <v>1</v>
      </c>
      <c r="M2378" s="186">
        <v>38000</v>
      </c>
      <c r="N2378" s="48">
        <f t="shared" si="159"/>
        <v>38000</v>
      </c>
      <c r="O2378" s="45" t="s">
        <v>1846</v>
      </c>
      <c r="P2378" s="45" t="s">
        <v>142</v>
      </c>
    </row>
    <row r="2379" spans="1:18">
      <c r="A2379" s="17">
        <v>59</v>
      </c>
      <c r="B2379" s="135">
        <v>90102</v>
      </c>
      <c r="C2379" s="17">
        <f t="shared" si="157"/>
        <v>9</v>
      </c>
      <c r="D2379" s="14" t="str">
        <f>+VLOOKUP(C2379,EstructuraCostos!$A$5:$B$146,2)</f>
        <v>Hacienda</v>
      </c>
      <c r="E2379" s="21">
        <f t="shared" si="160"/>
        <v>90102</v>
      </c>
      <c r="F2379" s="17" t="str">
        <f>+IF(C2379&gt;2,VLOOKUP(C2379,EstructuraCostos!$A$65:$B$170,2),VLOOKUP(E2379,EstructuraCostos!$A$5:$B$60,2))</f>
        <v>Hacienda</v>
      </c>
      <c r="G2379" s="17" t="str">
        <f>+VLOOKUP(B2379,EstructuraCostos!$B$5:$C$146,2)</f>
        <v>Mantenimiento</v>
      </c>
      <c r="H2379" s="58">
        <v>43707</v>
      </c>
      <c r="I2379" s="17">
        <f t="shared" si="158"/>
        <v>35</v>
      </c>
      <c r="J2379" s="45" t="s">
        <v>1688</v>
      </c>
      <c r="K2379" s="51">
        <v>6281862</v>
      </c>
      <c r="L2379" s="52">
        <v>1</v>
      </c>
      <c r="M2379" s="186">
        <v>34000</v>
      </c>
      <c r="N2379" s="48">
        <f t="shared" si="159"/>
        <v>34000</v>
      </c>
      <c r="O2379" s="45" t="s">
        <v>1971</v>
      </c>
      <c r="P2379" s="45" t="s">
        <v>147</v>
      </c>
    </row>
    <row r="2380" spans="1:18">
      <c r="A2380" s="17">
        <v>60</v>
      </c>
      <c r="B2380" s="135">
        <v>50103</v>
      </c>
      <c r="C2380" s="17">
        <f t="shared" si="157"/>
        <v>5</v>
      </c>
      <c r="D2380" s="14" t="str">
        <f>+VLOOKUP(C2380,EstructuraCostos!$A$5:$B$146,2)</f>
        <v>Generales</v>
      </c>
      <c r="E2380" s="21">
        <f t="shared" si="160"/>
        <v>50103</v>
      </c>
      <c r="F2380" s="17" t="str">
        <f>+IF(C2380&gt;2,VLOOKUP(C2380,EstructuraCostos!$A$65:$B$170,2),VLOOKUP(E2380,EstructuraCostos!$A$5:$B$60,2))</f>
        <v>Generales</v>
      </c>
      <c r="G2380" s="17" t="str">
        <f>+VLOOKUP(B2380,EstructuraCostos!$B$5:$C$146,2)</f>
        <v xml:space="preserve">Mantenimiento Cercos </v>
      </c>
      <c r="H2380" s="58">
        <v>43707</v>
      </c>
      <c r="I2380" s="17">
        <f t="shared" si="158"/>
        <v>35</v>
      </c>
      <c r="J2380" s="1" t="s">
        <v>1685</v>
      </c>
      <c r="K2380" s="85">
        <v>78036942</v>
      </c>
      <c r="L2380" s="52">
        <v>1</v>
      </c>
      <c r="M2380" s="186">
        <v>34000</v>
      </c>
      <c r="N2380" s="48">
        <f t="shared" si="159"/>
        <v>34000</v>
      </c>
      <c r="O2380" s="45" t="s">
        <v>138</v>
      </c>
      <c r="P2380" s="45" t="s">
        <v>155</v>
      </c>
    </row>
    <row r="2381" spans="1:18">
      <c r="A2381" s="17">
        <v>61</v>
      </c>
      <c r="C2381" s="17"/>
      <c r="F2381" s="17"/>
      <c r="G2381" s="17" t="e">
        <f>+VLOOKUP(B2381,EstructuraCostos!$B$5:$C$146,2)</f>
        <v>#N/A</v>
      </c>
      <c r="H2381" s="58">
        <v>43707</v>
      </c>
      <c r="I2381" s="17">
        <f t="shared" si="158"/>
        <v>35</v>
      </c>
      <c r="J2381" s="1" t="s">
        <v>399</v>
      </c>
      <c r="K2381" s="85"/>
      <c r="L2381" s="52">
        <v>1</v>
      </c>
      <c r="N2381" s="48"/>
      <c r="O2381" s="45" t="s">
        <v>1791</v>
      </c>
      <c r="P2381" s="45" t="s">
        <v>1975</v>
      </c>
    </row>
    <row r="2382" spans="1:18">
      <c r="A2382" s="17">
        <v>62</v>
      </c>
      <c r="C2382" s="17"/>
      <c r="F2382" s="17"/>
      <c r="G2382" s="17" t="e">
        <f>+VLOOKUP(B2382,EstructuraCostos!$B$5:$C$146,2)</f>
        <v>#N/A</v>
      </c>
      <c r="H2382" s="58">
        <v>43707</v>
      </c>
      <c r="I2382" s="17">
        <f>+WEEKNUM(H2382,2)</f>
        <v>35</v>
      </c>
      <c r="J2382" s="1" t="s">
        <v>1133</v>
      </c>
      <c r="K2382" s="85"/>
      <c r="L2382" s="52">
        <v>20</v>
      </c>
      <c r="M2382" s="186" t="s">
        <v>299</v>
      </c>
      <c r="N2382" s="48"/>
      <c r="O2382" s="45" t="s">
        <v>1976</v>
      </c>
      <c r="P2382" s="45" t="s">
        <v>354</v>
      </c>
      <c r="Q2382" s="1" t="s">
        <v>1964</v>
      </c>
      <c r="R2382" s="137" t="s">
        <v>1974</v>
      </c>
    </row>
    <row r="2383" spans="1:18">
      <c r="A2383" s="17">
        <v>63</v>
      </c>
      <c r="B2383" s="135" t="s">
        <v>1979</v>
      </c>
      <c r="C2383" s="17"/>
      <c r="F2383" s="17"/>
      <c r="G2383" s="17">
        <f>+VLOOKUP(B2383,EstructuraCostos!$B$5:$C$146,2)</f>
        <v>0</v>
      </c>
      <c r="H2383" s="58">
        <v>43707</v>
      </c>
      <c r="I2383" s="17">
        <f>+WEEKNUM(H2383,2)</f>
        <v>35</v>
      </c>
      <c r="J2383" s="1" t="s">
        <v>287</v>
      </c>
      <c r="K2383" s="85"/>
      <c r="L2383" s="52">
        <v>450</v>
      </c>
      <c r="M2383" s="186">
        <v>450</v>
      </c>
      <c r="N2383" s="48">
        <f t="shared" si="159"/>
        <v>202500</v>
      </c>
      <c r="O2383" s="45" t="s">
        <v>1978</v>
      </c>
      <c r="P2383" s="45" t="s">
        <v>1474</v>
      </c>
    </row>
    <row r="2384" spans="1:18">
      <c r="A2384" s="17">
        <v>64</v>
      </c>
      <c r="B2384" s="135" t="s">
        <v>1979</v>
      </c>
      <c r="C2384" s="17"/>
      <c r="F2384" s="17"/>
      <c r="G2384" s="17">
        <f>+VLOOKUP(B2384,EstructuraCostos!$B$5:$C$146,2)</f>
        <v>0</v>
      </c>
      <c r="H2384" s="58">
        <v>43707</v>
      </c>
      <c r="I2384" s="17">
        <f>+WEEKNUM(H2384,2)</f>
        <v>35</v>
      </c>
      <c r="J2384" s="1" t="s">
        <v>287</v>
      </c>
      <c r="K2384" s="85"/>
      <c r="L2384" s="52">
        <v>300</v>
      </c>
      <c r="M2384" s="186">
        <v>450</v>
      </c>
      <c r="N2384" s="48">
        <f t="shared" si="159"/>
        <v>135000</v>
      </c>
      <c r="O2384" s="45" t="s">
        <v>1978</v>
      </c>
      <c r="P2384" s="45" t="s">
        <v>1474</v>
      </c>
    </row>
    <row r="2385" spans="1:18">
      <c r="A2385" s="17">
        <v>65</v>
      </c>
      <c r="C2385" s="17">
        <f t="shared" si="157"/>
        <v>0</v>
      </c>
      <c r="D2385" s="14" t="e">
        <f>+VLOOKUP(C2385,EstructuraCostos!$A$5:$B$146,2)</f>
        <v>#N/A</v>
      </c>
      <c r="E2385" s="21">
        <f t="shared" si="160"/>
        <v>0</v>
      </c>
      <c r="F2385" s="17" t="e">
        <f>+IF(C2385&gt;2,VLOOKUP(C2385,EstructuraCostos!$A$65:$B$170,2),VLOOKUP(E2385,EstructuraCostos!$A$5:$B$60,2))</f>
        <v>#N/A</v>
      </c>
      <c r="G2385" s="17" t="e">
        <f>+VLOOKUP(B2385,EstructuraCostos!$B$5:$C$146,2)</f>
        <v>#N/A</v>
      </c>
      <c r="H2385" s="58">
        <v>43707</v>
      </c>
      <c r="I2385" s="17">
        <f t="shared" si="158"/>
        <v>35</v>
      </c>
      <c r="J2385" s="1" t="s">
        <v>260</v>
      </c>
      <c r="K2385" s="85"/>
      <c r="M2385" s="186" t="s">
        <v>261</v>
      </c>
      <c r="N2385" s="48"/>
      <c r="O2385" s="45" t="s">
        <v>1684</v>
      </c>
      <c r="P2385" s="45" t="s">
        <v>593</v>
      </c>
      <c r="Q2385" s="1" t="s">
        <v>1937</v>
      </c>
      <c r="R2385" s="137" t="s">
        <v>1863</v>
      </c>
    </row>
    <row r="2386" spans="1:18">
      <c r="A2386" s="17">
        <v>66</v>
      </c>
      <c r="C2386" s="17">
        <f t="shared" si="157"/>
        <v>0</v>
      </c>
      <c r="D2386" s="14" t="e">
        <f>+VLOOKUP(C2386,EstructuraCostos!$A$5:$B$146,2)</f>
        <v>#N/A</v>
      </c>
      <c r="E2386" s="21">
        <f t="shared" si="160"/>
        <v>0</v>
      </c>
      <c r="F2386" s="17" t="e">
        <f>+IF(C2386&gt;2,VLOOKUP(C2386,EstructuraCostos!$A$65:$B$170,2),VLOOKUP(E2386,EstructuraCostos!$A$5:$B$60,2))</f>
        <v>#N/A</v>
      </c>
      <c r="G2386" s="17" t="e">
        <f>+VLOOKUP(B2386,EstructuraCostos!$B$5:$C$146,2)</f>
        <v>#N/A</v>
      </c>
      <c r="H2386" s="58">
        <v>43707</v>
      </c>
      <c r="I2386" s="17">
        <f t="shared" si="158"/>
        <v>35</v>
      </c>
      <c r="J2386" s="1" t="s">
        <v>260</v>
      </c>
      <c r="K2386" s="85"/>
      <c r="M2386" s="186" t="s">
        <v>261</v>
      </c>
      <c r="N2386" s="48"/>
      <c r="O2386" s="45" t="s">
        <v>1684</v>
      </c>
      <c r="P2386" s="45" t="s">
        <v>1977</v>
      </c>
      <c r="Q2386" s="1" t="s">
        <v>132</v>
      </c>
      <c r="R2386" s="137" t="s">
        <v>1899</v>
      </c>
    </row>
    <row r="2387" spans="1:18">
      <c r="A2387" s="17">
        <v>67</v>
      </c>
      <c r="B2387" s="135">
        <v>10103</v>
      </c>
      <c r="C2387" s="17">
        <f t="shared" si="157"/>
        <v>1</v>
      </c>
      <c r="D2387" s="14" t="str">
        <f>+VLOOKUP(C2387,EstructuraCostos!$A$5:$B$146,2)</f>
        <v>Levante_y_Ceba</v>
      </c>
      <c r="E2387" s="21">
        <f t="shared" si="160"/>
        <v>10100</v>
      </c>
      <c r="F2387" s="17" t="str">
        <f>+IF(C2387&gt;2,VLOOKUP(C2387,EstructuraCostos!$A$65:$B$170,2),VLOOKUP(E2387,EstructuraCostos!$A$5:$B$60,2))</f>
        <v>Manejo_de_Suelos_y_ Praderas1</v>
      </c>
      <c r="G2387" s="17" t="str">
        <f>+VLOOKUP(B2387,EstructuraCostos!$B$5:$C$146,2)</f>
        <v>Fertilizacion, correctivos</v>
      </c>
      <c r="H2387" s="58">
        <v>43708</v>
      </c>
      <c r="I2387" s="17">
        <f t="shared" si="158"/>
        <v>35</v>
      </c>
      <c r="J2387" s="84" t="s">
        <v>241</v>
      </c>
      <c r="K2387" s="143">
        <v>4736932</v>
      </c>
      <c r="L2387" s="52">
        <v>1</v>
      </c>
      <c r="M2387" s="46">
        <v>34000</v>
      </c>
      <c r="N2387" s="48">
        <f t="shared" si="159"/>
        <v>34000</v>
      </c>
      <c r="O2387" s="45" t="s">
        <v>1980</v>
      </c>
      <c r="P2387" s="45" t="s">
        <v>1996</v>
      </c>
      <c r="Q2387" s="1" t="s">
        <v>1981</v>
      </c>
      <c r="R2387" s="137" t="s">
        <v>1982</v>
      </c>
    </row>
    <row r="2388" spans="1:18">
      <c r="A2388" s="17">
        <v>68</v>
      </c>
      <c r="B2388" s="135" t="s">
        <v>1906</v>
      </c>
      <c r="C2388" s="17" t="e">
        <f t="shared" si="157"/>
        <v>#VALUE!</v>
      </c>
      <c r="D2388" s="14" t="e">
        <f>+VLOOKUP(C2388,EstructuraCostos!$A$5:$B$146,2)</f>
        <v>#VALUE!</v>
      </c>
      <c r="E2388" s="21" t="e">
        <f t="shared" si="160"/>
        <v>#VALUE!</v>
      </c>
      <c r="F2388" s="17" t="e">
        <f>+IF(C2388&gt;2,VLOOKUP(C2388,EstructuraCostos!$A$65:$B$170,2),VLOOKUP(E2388,EstructuraCostos!$A$5:$B$60,2))</f>
        <v>#VALUE!</v>
      </c>
      <c r="G2388" s="17">
        <f>+VLOOKUP(B2388,EstructuraCostos!$B$5:$C$146,2)</f>
        <v>0</v>
      </c>
      <c r="H2388" s="58">
        <v>43708</v>
      </c>
      <c r="I2388" s="17">
        <f t="shared" si="158"/>
        <v>35</v>
      </c>
      <c r="J2388" s="84" t="s">
        <v>242</v>
      </c>
      <c r="K2388" s="83">
        <v>4335739</v>
      </c>
      <c r="L2388" s="52">
        <v>1</v>
      </c>
      <c r="M2388" s="46">
        <v>34000</v>
      </c>
      <c r="N2388" s="48">
        <f t="shared" si="159"/>
        <v>34000</v>
      </c>
      <c r="O2388" s="45" t="s">
        <v>1858</v>
      </c>
      <c r="P2388" s="45" t="s">
        <v>1409</v>
      </c>
    </row>
    <row r="2389" spans="1:18">
      <c r="A2389" s="17">
        <v>69</v>
      </c>
      <c r="B2389" s="135">
        <v>10501</v>
      </c>
      <c r="C2389" s="17">
        <f t="shared" si="157"/>
        <v>1</v>
      </c>
      <c r="D2389" s="14" t="str">
        <f>+VLOOKUP(C2389,EstructuraCostos!$A$5:$B$146,2)</f>
        <v>Levante_y_Ceba</v>
      </c>
      <c r="E2389" s="21">
        <f t="shared" si="160"/>
        <v>10500</v>
      </c>
      <c r="F2389" s="17" t="str">
        <f>+IF(C2389&gt;2,VLOOKUP(C2389,EstructuraCostos!$A$65:$B$170,2),VLOOKUP(E2389,EstructuraCostos!$A$5:$B$60,2))</f>
        <v>Movimiento_de_Ganado1</v>
      </c>
      <c r="G2389" s="17" t="str">
        <f>+VLOOKUP(B2389,EstructuraCostos!$B$5:$C$146,2)</f>
        <v>Manejo de Ganados</v>
      </c>
      <c r="H2389" s="58">
        <v>43708</v>
      </c>
      <c r="I2389" s="17">
        <f t="shared" si="158"/>
        <v>35</v>
      </c>
      <c r="J2389" s="45" t="s">
        <v>245</v>
      </c>
      <c r="K2389" s="51">
        <v>1023702269</v>
      </c>
      <c r="L2389" s="52">
        <v>1</v>
      </c>
      <c r="M2389" s="46">
        <v>38000</v>
      </c>
      <c r="N2389" s="48">
        <f t="shared" si="159"/>
        <v>38000</v>
      </c>
      <c r="O2389" s="45" t="s">
        <v>126</v>
      </c>
      <c r="P2389" s="45" t="s">
        <v>128</v>
      </c>
    </row>
    <row r="2390" spans="1:18">
      <c r="A2390" s="17">
        <v>70</v>
      </c>
      <c r="B2390" s="135">
        <v>10501</v>
      </c>
      <c r="C2390" s="17">
        <f t="shared" si="157"/>
        <v>1</v>
      </c>
      <c r="D2390" s="14" t="str">
        <f>+VLOOKUP(C2390,EstructuraCostos!$A$5:$B$146,2)</f>
        <v>Levante_y_Ceba</v>
      </c>
      <c r="E2390" s="21">
        <f t="shared" si="160"/>
        <v>10500</v>
      </c>
      <c r="F2390" s="17" t="str">
        <f>+IF(C2390&gt;2,VLOOKUP(C2390,EstructuraCostos!$A$65:$B$170,2),VLOOKUP(E2390,EstructuraCostos!$A$5:$B$60,2))</f>
        <v>Movimiento_de_Ganado1</v>
      </c>
      <c r="G2390" s="17" t="str">
        <f>+VLOOKUP(B2390,EstructuraCostos!$B$5:$C$146,2)</f>
        <v>Manejo de Ganados</v>
      </c>
      <c r="H2390" s="58">
        <v>43708</v>
      </c>
      <c r="I2390" s="17">
        <f t="shared" si="158"/>
        <v>35</v>
      </c>
      <c r="J2390" s="45" t="s">
        <v>417</v>
      </c>
      <c r="K2390" s="143">
        <v>1097720182</v>
      </c>
      <c r="L2390" s="52">
        <v>1</v>
      </c>
      <c r="M2390" s="46">
        <v>38000</v>
      </c>
      <c r="N2390" s="48">
        <f t="shared" si="159"/>
        <v>38000</v>
      </c>
      <c r="O2390" s="45" t="s">
        <v>125</v>
      </c>
      <c r="P2390" s="45" t="s">
        <v>128</v>
      </c>
    </row>
    <row r="2391" spans="1:18">
      <c r="A2391" s="17">
        <v>71</v>
      </c>
      <c r="B2391" s="135">
        <v>50109</v>
      </c>
      <c r="C2391" s="17">
        <f t="shared" si="157"/>
        <v>5</v>
      </c>
      <c r="D2391" s="14" t="str">
        <f>+VLOOKUP(C2391,EstructuraCostos!$A$5:$B$146,2)</f>
        <v>Generales</v>
      </c>
      <c r="E2391" s="21">
        <f t="shared" si="160"/>
        <v>50109</v>
      </c>
      <c r="F2391" s="17" t="str">
        <f>+IF(C2391&gt;2,VLOOKUP(C2391,EstructuraCostos!$A$65:$B$170,2),VLOOKUP(E2391,EstructuraCostos!$A$5:$B$60,2))</f>
        <v>Generales</v>
      </c>
      <c r="G2391" s="17" t="str">
        <f>+VLOOKUP(B2391,EstructuraCostos!$B$5:$C$146,2)</f>
        <v>Mantenimiento Carreteras Externas</v>
      </c>
      <c r="H2391" s="58">
        <v>43708</v>
      </c>
      <c r="I2391" s="17">
        <f t="shared" si="158"/>
        <v>35</v>
      </c>
      <c r="J2391" s="45" t="s">
        <v>791</v>
      </c>
      <c r="K2391" s="143">
        <v>78730185</v>
      </c>
      <c r="L2391" s="52">
        <v>1</v>
      </c>
      <c r="M2391" s="46">
        <v>34000</v>
      </c>
      <c r="N2391" s="48">
        <f t="shared" si="159"/>
        <v>34000</v>
      </c>
      <c r="O2391" s="45" t="s">
        <v>1983</v>
      </c>
      <c r="P2391" s="45" t="s">
        <v>190</v>
      </c>
    </row>
    <row r="2392" spans="1:18">
      <c r="A2392" s="17">
        <v>72</v>
      </c>
      <c r="B2392" s="135">
        <v>10502</v>
      </c>
      <c r="C2392" s="17">
        <f t="shared" si="157"/>
        <v>1</v>
      </c>
      <c r="D2392" s="14" t="str">
        <f>+VLOOKUP(C2392,EstructuraCostos!$A$5:$B$146,2)</f>
        <v>Levante_y_Ceba</v>
      </c>
      <c r="E2392" s="21">
        <f t="shared" si="160"/>
        <v>10500</v>
      </c>
      <c r="F2392" s="17" t="str">
        <f>+IF(C2392&gt;2,VLOOKUP(C2392,EstructuraCostos!$A$65:$B$170,2),VLOOKUP(E2392,EstructuraCostos!$A$5:$B$60,2))</f>
        <v>Movimiento_de_Ganado1</v>
      </c>
      <c r="G2392" s="17" t="str">
        <f>+VLOOKUP(B2392,EstructuraCostos!$B$5:$C$146,2)</f>
        <v>Repartida pollinaza</v>
      </c>
      <c r="H2392" s="58">
        <v>43708</v>
      </c>
      <c r="I2392" s="17">
        <f t="shared" si="158"/>
        <v>35</v>
      </c>
      <c r="J2392" s="1" t="s">
        <v>1469</v>
      </c>
      <c r="K2392" s="85">
        <v>1054990950</v>
      </c>
      <c r="L2392" s="52">
        <v>1</v>
      </c>
      <c r="M2392" s="186">
        <v>36000</v>
      </c>
      <c r="N2392" s="48">
        <f t="shared" si="159"/>
        <v>36000</v>
      </c>
      <c r="O2392" s="45" t="s">
        <v>1984</v>
      </c>
      <c r="P2392" s="45" t="s">
        <v>137</v>
      </c>
    </row>
    <row r="2393" spans="1:18">
      <c r="A2393" s="17">
        <v>73</v>
      </c>
      <c r="B2393" s="135">
        <v>90101</v>
      </c>
      <c r="C2393" s="17">
        <f t="shared" si="157"/>
        <v>9</v>
      </c>
      <c r="D2393" s="14" t="str">
        <f>+VLOOKUP(C2393,EstructuraCostos!$A$5:$B$146,2)</f>
        <v>Hacienda</v>
      </c>
      <c r="E2393" s="21">
        <f t="shared" si="160"/>
        <v>90101</v>
      </c>
      <c r="F2393" s="17" t="str">
        <f>+IF(C2393&gt;2,VLOOKUP(C2393,EstructuraCostos!$A$65:$B$170,2),VLOOKUP(E2393,EstructuraCostos!$A$5:$B$60,2))</f>
        <v>Hacienda</v>
      </c>
      <c r="G2393" s="17" t="str">
        <f>+VLOOKUP(B2393,EstructuraCostos!$B$5:$C$146,2)</f>
        <v>Salarios</v>
      </c>
      <c r="H2393" s="58">
        <v>43708</v>
      </c>
      <c r="I2393" s="17">
        <f t="shared" si="158"/>
        <v>35</v>
      </c>
      <c r="J2393" s="45" t="s">
        <v>1584</v>
      </c>
      <c r="K2393" s="51">
        <v>24989065</v>
      </c>
      <c r="L2393" s="52">
        <v>1</v>
      </c>
      <c r="M2393" s="186">
        <v>34000</v>
      </c>
      <c r="N2393" s="48">
        <f t="shared" si="159"/>
        <v>34000</v>
      </c>
      <c r="O2393" s="142" t="s">
        <v>153</v>
      </c>
      <c r="P2393" s="45" t="s">
        <v>147</v>
      </c>
    </row>
    <row r="2394" spans="1:18">
      <c r="A2394" s="17">
        <v>74</v>
      </c>
      <c r="B2394" s="135">
        <v>50109</v>
      </c>
      <c r="C2394" s="17">
        <f t="shared" si="157"/>
        <v>5</v>
      </c>
      <c r="D2394" s="14" t="str">
        <f>+VLOOKUP(C2394,EstructuraCostos!$A$5:$B$146,2)</f>
        <v>Generales</v>
      </c>
      <c r="E2394" s="21">
        <f t="shared" si="160"/>
        <v>50109</v>
      </c>
      <c r="F2394" s="17" t="str">
        <f>+IF(C2394&gt;2,VLOOKUP(C2394,EstructuraCostos!$A$65:$B$170,2),VLOOKUP(E2394,EstructuraCostos!$A$5:$B$60,2))</f>
        <v>Generales</v>
      </c>
      <c r="G2394" s="17" t="str">
        <f>+VLOOKUP(B2394,EstructuraCostos!$B$5:$C$146,2)</f>
        <v>Mantenimiento Carreteras Externas</v>
      </c>
      <c r="H2394" s="58">
        <v>43708</v>
      </c>
      <c r="I2394" s="17">
        <f t="shared" si="158"/>
        <v>35</v>
      </c>
      <c r="J2394" s="1" t="s">
        <v>1663</v>
      </c>
      <c r="K2394" s="51">
        <v>79132685</v>
      </c>
      <c r="L2394" s="52">
        <v>1</v>
      </c>
      <c r="M2394" s="186">
        <v>38000</v>
      </c>
      <c r="N2394" s="48">
        <f t="shared" si="159"/>
        <v>38000</v>
      </c>
      <c r="O2394" s="45" t="s">
        <v>1983</v>
      </c>
      <c r="P2394" s="45" t="s">
        <v>1985</v>
      </c>
      <c r="Q2394" s="1" t="s">
        <v>190</v>
      </c>
    </row>
    <row r="2395" spans="1:18">
      <c r="A2395" s="17">
        <v>75</v>
      </c>
      <c r="B2395" s="135">
        <v>10105</v>
      </c>
      <c r="C2395" s="17">
        <f t="shared" si="157"/>
        <v>1</v>
      </c>
      <c r="D2395" s="14" t="str">
        <f>+VLOOKUP(C2395,EstructuraCostos!$A$5:$B$146,2)</f>
        <v>Levante_y_Ceba</v>
      </c>
      <c r="E2395" s="21">
        <f t="shared" si="160"/>
        <v>10110</v>
      </c>
      <c r="F2395" s="17" t="str">
        <f>+IF(C2395&gt;2,VLOOKUP(C2395,EstructuraCostos!$A$65:$B$170,2),VLOOKUP(E2395,EstructuraCostos!$A$5:$B$60,2))</f>
        <v>Manejo_de_Suelos_y_ Praderas1</v>
      </c>
      <c r="G2395" s="17" t="str">
        <f>+VLOOKUP(B2395,EstructuraCostos!$B$5:$C$146,2)</f>
        <v>Guadañada</v>
      </c>
      <c r="H2395" s="58">
        <v>43708</v>
      </c>
      <c r="I2395" s="17">
        <f t="shared" si="158"/>
        <v>35</v>
      </c>
      <c r="J2395" s="45" t="s">
        <v>1688</v>
      </c>
      <c r="K2395" s="51">
        <v>6281862</v>
      </c>
      <c r="L2395" s="52">
        <v>1</v>
      </c>
      <c r="M2395" s="186">
        <v>34000</v>
      </c>
      <c r="N2395" s="48">
        <f t="shared" si="159"/>
        <v>34000</v>
      </c>
      <c r="O2395" s="45" t="s">
        <v>1986</v>
      </c>
      <c r="P2395" s="45" t="s">
        <v>155</v>
      </c>
    </row>
    <row r="2396" spans="1:18">
      <c r="A2396" s="17">
        <v>76</v>
      </c>
      <c r="B2396" s="135">
        <v>50103</v>
      </c>
      <c r="C2396" s="17">
        <f t="shared" si="157"/>
        <v>5</v>
      </c>
      <c r="D2396" s="14" t="str">
        <f>+VLOOKUP(C2396,EstructuraCostos!$A$5:$B$146,2)</f>
        <v>Generales</v>
      </c>
      <c r="E2396" s="21">
        <f t="shared" si="160"/>
        <v>50103</v>
      </c>
      <c r="F2396" s="17" t="str">
        <f>+IF(C2396&gt;2,VLOOKUP(C2396,EstructuraCostos!$A$65:$B$170,2),VLOOKUP(E2396,EstructuraCostos!$A$5:$B$60,2))</f>
        <v>Generales</v>
      </c>
      <c r="G2396" s="17" t="str">
        <f>+VLOOKUP(B2396,EstructuraCostos!$B$5:$C$146,2)</f>
        <v xml:space="preserve">Mantenimiento Cercos </v>
      </c>
      <c r="H2396" s="58">
        <v>43708</v>
      </c>
      <c r="I2396" s="17">
        <f t="shared" si="158"/>
        <v>35</v>
      </c>
      <c r="J2396" s="1" t="s">
        <v>1685</v>
      </c>
      <c r="K2396" s="85">
        <v>78036942</v>
      </c>
      <c r="L2396" s="52">
        <v>1</v>
      </c>
      <c r="M2396" s="186">
        <v>34000</v>
      </c>
      <c r="N2396" s="48">
        <f t="shared" si="159"/>
        <v>34000</v>
      </c>
      <c r="O2396" s="45" t="s">
        <v>138</v>
      </c>
      <c r="P2396" s="45" t="s">
        <v>155</v>
      </c>
    </row>
    <row r="2397" spans="1:18">
      <c r="A2397" s="17">
        <v>77</v>
      </c>
      <c r="C2397" s="17">
        <f t="shared" si="157"/>
        <v>0</v>
      </c>
      <c r="D2397" s="14" t="e">
        <f>+VLOOKUP(C2397,EstructuraCostos!$A$5:$B$146,2)</f>
        <v>#N/A</v>
      </c>
      <c r="E2397" s="21">
        <f t="shared" si="160"/>
        <v>0</v>
      </c>
      <c r="F2397" s="17" t="e">
        <f>+IF(C2397&gt;2,VLOOKUP(C2397,EstructuraCostos!$A$65:$B$170,2),VLOOKUP(E2397,EstructuraCostos!$A$5:$B$60,2))</f>
        <v>#N/A</v>
      </c>
      <c r="G2397" s="17" t="e">
        <f>+VLOOKUP(B2397,EstructuraCostos!$B$5:$C$146,2)</f>
        <v>#N/A</v>
      </c>
      <c r="H2397" s="58">
        <v>43708</v>
      </c>
      <c r="I2397" s="17">
        <f t="shared" si="158"/>
        <v>35</v>
      </c>
      <c r="J2397" s="1" t="s">
        <v>260</v>
      </c>
      <c r="K2397" s="85"/>
      <c r="L2397" s="52">
        <v>200</v>
      </c>
      <c r="M2397" s="186" t="s">
        <v>261</v>
      </c>
      <c r="N2397" s="48"/>
      <c r="O2397" s="45" t="s">
        <v>1980</v>
      </c>
      <c r="P2397" s="45" t="s">
        <v>1997</v>
      </c>
      <c r="Q2397" s="1" t="s">
        <v>1981</v>
      </c>
      <c r="R2397" s="137" t="s">
        <v>1982</v>
      </c>
    </row>
    <row r="2398" spans="1:18">
      <c r="A2398" s="17">
        <v>78</v>
      </c>
      <c r="B2398" s="135" t="s">
        <v>1990</v>
      </c>
      <c r="C2398" s="17"/>
      <c r="F2398" s="17"/>
      <c r="G2398" s="17"/>
      <c r="H2398" s="58">
        <v>43708</v>
      </c>
      <c r="I2398" s="17">
        <f>+WEEKNUM(H2398,2)</f>
        <v>35</v>
      </c>
      <c r="J2398" s="1" t="s">
        <v>1989</v>
      </c>
      <c r="K2398" s="85"/>
      <c r="L2398" s="52">
        <v>2</v>
      </c>
      <c r="M2398" s="186" t="s">
        <v>1562</v>
      </c>
      <c r="N2398" s="48"/>
      <c r="O2398" s="475" t="s">
        <v>1998</v>
      </c>
      <c r="P2398" s="69" t="s">
        <v>1999</v>
      </c>
      <c r="Q2398" t="s">
        <v>2003</v>
      </c>
    </row>
    <row r="2399" spans="1:18">
      <c r="A2399" s="17">
        <v>79</v>
      </c>
      <c r="B2399" s="135">
        <v>10501</v>
      </c>
      <c r="C2399" s="17">
        <f t="shared" si="157"/>
        <v>1</v>
      </c>
      <c r="D2399" s="14" t="str">
        <f>+VLOOKUP(C2399,EstructuraCostos!$A$5:$B$146,2)</f>
        <v>Levante_y_Ceba</v>
      </c>
      <c r="E2399" s="21">
        <f t="shared" si="160"/>
        <v>10500</v>
      </c>
      <c r="F2399" s="17" t="str">
        <f>+IF(C2399&gt;2,VLOOKUP(C2399,EstructuraCostos!$A$65:$B$170,2),VLOOKUP(E2399,EstructuraCostos!$A$5:$B$60,2))</f>
        <v>Movimiento_de_Ganado1</v>
      </c>
      <c r="G2399" s="17" t="str">
        <f>+VLOOKUP(B2399,EstructuraCostos!$B$5:$C$146,2)</f>
        <v>Manejo de Ganados</v>
      </c>
      <c r="H2399" s="58">
        <v>43709</v>
      </c>
      <c r="I2399" s="17">
        <f t="shared" si="158"/>
        <v>35</v>
      </c>
      <c r="J2399" s="45" t="s">
        <v>417</v>
      </c>
      <c r="K2399" s="143">
        <v>1097720182</v>
      </c>
      <c r="L2399" s="52">
        <v>0.5</v>
      </c>
      <c r="M2399" s="186">
        <v>36000</v>
      </c>
      <c r="N2399" s="48">
        <f t="shared" si="159"/>
        <v>18000</v>
      </c>
      <c r="O2399" s="45" t="s">
        <v>125</v>
      </c>
      <c r="P2399" s="45" t="s">
        <v>128</v>
      </c>
    </row>
    <row r="2400" spans="1:18">
      <c r="A2400" s="17">
        <v>80</v>
      </c>
      <c r="C2400" s="17">
        <f t="shared" si="157"/>
        <v>0</v>
      </c>
      <c r="D2400" s="14" t="e">
        <f>+VLOOKUP(C2400,EstructuraCostos!$A$5:$B$146,2)</f>
        <v>#N/A</v>
      </c>
      <c r="E2400" s="21">
        <f t="shared" si="160"/>
        <v>0</v>
      </c>
      <c r="F2400" s="17" t="e">
        <f>+IF(C2400&gt;2,VLOOKUP(C2400,EstructuraCostos!$A$65:$B$170,2),VLOOKUP(E2400,EstructuraCostos!$A$5:$B$60,2))</f>
        <v>#N/A</v>
      </c>
      <c r="G2400" s="17" t="e">
        <f>+VLOOKUP(B2400,EstructuraCostos!$B$5:$C$146,2)</f>
        <v>#N/A</v>
      </c>
      <c r="H2400" s="58">
        <v>43709</v>
      </c>
      <c r="I2400" s="17">
        <f t="shared" si="158"/>
        <v>35</v>
      </c>
      <c r="J2400" s="1" t="s">
        <v>1685</v>
      </c>
      <c r="K2400" s="85">
        <v>78036942</v>
      </c>
      <c r="L2400" s="52">
        <v>0.5</v>
      </c>
      <c r="M2400" s="186">
        <v>36000</v>
      </c>
      <c r="N2400" s="48">
        <f t="shared" si="159"/>
        <v>18000</v>
      </c>
      <c r="O2400" s="45" t="s">
        <v>138</v>
      </c>
      <c r="P2400" s="45" t="s">
        <v>257</v>
      </c>
    </row>
    <row r="2401" spans="1:18">
      <c r="A2401" s="17">
        <v>81</v>
      </c>
      <c r="C2401" s="17">
        <f t="shared" si="157"/>
        <v>0</v>
      </c>
      <c r="D2401" s="14" t="e">
        <f>+VLOOKUP(C2401,EstructuraCostos!$A$5:$B$146,2)</f>
        <v>#N/A</v>
      </c>
      <c r="E2401" s="21">
        <f t="shared" si="160"/>
        <v>0</v>
      </c>
      <c r="F2401" s="17" t="e">
        <f>+IF(C2401&gt;2,VLOOKUP(C2401,EstructuraCostos!$A$65:$B$170,2),VLOOKUP(E2401,EstructuraCostos!$A$5:$B$60,2))</f>
        <v>#N/A</v>
      </c>
      <c r="G2401" s="17" t="e">
        <f>+VLOOKUP(B2401,EstructuraCostos!$B$5:$C$146,2)</f>
        <v>#N/A</v>
      </c>
      <c r="H2401" s="58">
        <v>43709</v>
      </c>
      <c r="I2401" s="17">
        <f t="shared" si="158"/>
        <v>35</v>
      </c>
      <c r="J2401" s="1" t="s">
        <v>289</v>
      </c>
      <c r="K2401" s="83"/>
      <c r="L2401" s="52">
        <v>10</v>
      </c>
      <c r="M2401" s="186" t="s">
        <v>124</v>
      </c>
      <c r="N2401" s="48"/>
      <c r="O2401" s="45" t="s">
        <v>1987</v>
      </c>
      <c r="P2401" s="45" t="s">
        <v>436</v>
      </c>
      <c r="Q2401" s="1" t="s">
        <v>1988</v>
      </c>
    </row>
    <row r="2402" spans="1:18">
      <c r="A2402" s="17">
        <v>82</v>
      </c>
      <c r="B2402" s="135" t="s">
        <v>1990</v>
      </c>
      <c r="C2402" s="17"/>
      <c r="F2402" s="17"/>
      <c r="G2402" s="17"/>
      <c r="H2402" s="58">
        <v>43709</v>
      </c>
      <c r="I2402" s="17">
        <f>+WEEKNUM(H2402,2)</f>
        <v>35</v>
      </c>
      <c r="J2402" s="1" t="s">
        <v>1989</v>
      </c>
      <c r="K2402" s="83"/>
      <c r="L2402" s="52">
        <v>2</v>
      </c>
      <c r="M2402" s="186" t="s">
        <v>1562</v>
      </c>
      <c r="N2402" s="48"/>
      <c r="O2402" s="475" t="s">
        <v>2000</v>
      </c>
      <c r="P2402" s="69" t="s">
        <v>2001</v>
      </c>
      <c r="Q2402" t="s">
        <v>2002</v>
      </c>
    </row>
    <row r="2403" spans="1:18">
      <c r="A2403" s="17">
        <v>1</v>
      </c>
      <c r="B2403" s="135">
        <v>10104</v>
      </c>
      <c r="C2403" s="17">
        <f t="shared" si="157"/>
        <v>1</v>
      </c>
      <c r="D2403" s="14" t="str">
        <f>+VLOOKUP(C2403,EstructuraCostos!$A$5:$B$146,2)</f>
        <v>Levante_y_Ceba</v>
      </c>
      <c r="E2403" s="21">
        <f t="shared" si="160"/>
        <v>10100</v>
      </c>
      <c r="F2403" s="17" t="str">
        <f>+IF(C2403&gt;2,VLOOKUP(C2403,EstructuraCostos!$A$65:$B$170,2),VLOOKUP(E2403,EstructuraCostos!$A$5:$B$60,2))</f>
        <v>Manejo_de_Suelos_y_ Praderas1</v>
      </c>
      <c r="G2403" s="17" t="str">
        <f>+VLOOKUP(B2403,EstructuraCostos!$B$5:$C$146,2)</f>
        <v>Fumigacion Herbicida</v>
      </c>
      <c r="H2403" s="58">
        <v>43710</v>
      </c>
      <c r="I2403" s="17">
        <f t="shared" si="158"/>
        <v>36</v>
      </c>
      <c r="J2403" s="84" t="s">
        <v>241</v>
      </c>
      <c r="K2403" s="143">
        <v>4736932</v>
      </c>
      <c r="L2403" s="52">
        <v>1</v>
      </c>
      <c r="M2403" s="46">
        <v>34000</v>
      </c>
      <c r="N2403" s="48">
        <f t="shared" si="159"/>
        <v>34000</v>
      </c>
      <c r="O2403" s="45" t="s">
        <v>1684</v>
      </c>
      <c r="P2403" s="45" t="s">
        <v>1973</v>
      </c>
      <c r="Q2403" s="1" t="s">
        <v>2004</v>
      </c>
      <c r="R2403" s="137" t="s">
        <v>221</v>
      </c>
    </row>
    <row r="2404" spans="1:18">
      <c r="A2404" s="17">
        <v>2</v>
      </c>
      <c r="B2404" s="135">
        <v>10101</v>
      </c>
      <c r="C2404" s="17">
        <f t="shared" si="157"/>
        <v>1</v>
      </c>
      <c r="D2404" s="14" t="str">
        <f>+VLOOKUP(C2404,EstructuraCostos!$A$5:$B$146,2)</f>
        <v>Levante_y_Ceba</v>
      </c>
      <c r="E2404" s="21">
        <f t="shared" si="160"/>
        <v>10100</v>
      </c>
      <c r="F2404" s="17" t="str">
        <f>+IF(C2404&gt;2,VLOOKUP(C2404,EstructuraCostos!$A$65:$B$170,2),VLOOKUP(E2404,EstructuraCostos!$A$5:$B$60,2))</f>
        <v>Manejo_de_Suelos_y_ Praderas1</v>
      </c>
      <c r="G2404" s="17" t="str">
        <f>+VLOOKUP(B2404,EstructuraCostos!$B$5:$C$146,2)</f>
        <v>Fumigacion Matamalezas</v>
      </c>
      <c r="H2404" s="58">
        <v>43710</v>
      </c>
      <c r="I2404" s="17">
        <f t="shared" si="158"/>
        <v>36</v>
      </c>
      <c r="J2404" s="84" t="s">
        <v>242</v>
      </c>
      <c r="K2404" s="83">
        <v>4335739</v>
      </c>
      <c r="L2404" s="52">
        <v>1</v>
      </c>
      <c r="M2404" s="46">
        <v>34000</v>
      </c>
      <c r="N2404" s="48">
        <f t="shared" si="159"/>
        <v>34000</v>
      </c>
      <c r="O2404" s="45" t="s">
        <v>1686</v>
      </c>
      <c r="P2404" s="45" t="s">
        <v>1991</v>
      </c>
      <c r="Q2404" s="1" t="s">
        <v>132</v>
      </c>
      <c r="R2404" s="137" t="s">
        <v>131</v>
      </c>
    </row>
    <row r="2405" spans="1:18">
      <c r="A2405" s="17">
        <v>3</v>
      </c>
      <c r="B2405" s="135">
        <v>10501</v>
      </c>
      <c r="C2405" s="17">
        <f t="shared" si="157"/>
        <v>1</v>
      </c>
      <c r="D2405" s="14" t="str">
        <f>+VLOOKUP(C2405,EstructuraCostos!$A$5:$B$146,2)</f>
        <v>Levante_y_Ceba</v>
      </c>
      <c r="E2405" s="21">
        <f t="shared" si="160"/>
        <v>10500</v>
      </c>
      <c r="F2405" s="17" t="str">
        <f>+IF(C2405&gt;2,VLOOKUP(C2405,EstructuraCostos!$A$65:$B$170,2),VLOOKUP(E2405,EstructuraCostos!$A$5:$B$60,2))</f>
        <v>Movimiento_de_Ganado1</v>
      </c>
      <c r="G2405" s="17" t="str">
        <f>+VLOOKUP(B2405,EstructuraCostos!$B$5:$C$146,2)</f>
        <v>Manejo de Ganados</v>
      </c>
      <c r="H2405" s="58">
        <v>43710</v>
      </c>
      <c r="I2405" s="17">
        <f t="shared" si="158"/>
        <v>36</v>
      </c>
      <c r="J2405" s="45" t="s">
        <v>245</v>
      </c>
      <c r="K2405" s="51">
        <v>1023702269</v>
      </c>
      <c r="L2405" s="52">
        <v>1</v>
      </c>
      <c r="M2405" s="46">
        <v>38000</v>
      </c>
      <c r="N2405" s="48">
        <f t="shared" si="159"/>
        <v>38000</v>
      </c>
      <c r="O2405" s="45" t="s">
        <v>126</v>
      </c>
      <c r="P2405" s="45" t="s">
        <v>128</v>
      </c>
    </row>
    <row r="2406" spans="1:18">
      <c r="A2406" s="17">
        <v>4</v>
      </c>
      <c r="B2406" s="135">
        <v>50103</v>
      </c>
      <c r="C2406" s="17">
        <f t="shared" si="157"/>
        <v>5</v>
      </c>
      <c r="D2406" s="14" t="str">
        <f>+VLOOKUP(C2406,EstructuraCostos!$A$5:$B$146,2)</f>
        <v>Generales</v>
      </c>
      <c r="E2406" s="21">
        <f t="shared" si="160"/>
        <v>50103</v>
      </c>
      <c r="F2406" s="17" t="str">
        <f>+IF(C2406&gt;2,VLOOKUP(C2406,EstructuraCostos!$A$65:$B$170,2),VLOOKUP(E2406,EstructuraCostos!$A$5:$B$60,2))</f>
        <v>Generales</v>
      </c>
      <c r="G2406" s="17" t="str">
        <f>+VLOOKUP(B2406,EstructuraCostos!$B$5:$C$146,2)</f>
        <v xml:space="preserve">Mantenimiento Cercos </v>
      </c>
      <c r="H2406" s="58">
        <v>43710</v>
      </c>
      <c r="I2406" s="17">
        <f t="shared" si="158"/>
        <v>36</v>
      </c>
      <c r="J2406" s="45" t="s">
        <v>417</v>
      </c>
      <c r="K2406" s="143">
        <v>1097720182</v>
      </c>
      <c r="L2406" s="52">
        <v>1</v>
      </c>
      <c r="M2406" s="46">
        <v>38000</v>
      </c>
      <c r="N2406" s="48">
        <f t="shared" si="159"/>
        <v>38000</v>
      </c>
      <c r="O2406" s="45" t="s">
        <v>138</v>
      </c>
      <c r="P2406" s="45" t="s">
        <v>654</v>
      </c>
    </row>
    <row r="2407" spans="1:18">
      <c r="A2407" s="17">
        <v>5</v>
      </c>
      <c r="B2407" s="135">
        <v>50103</v>
      </c>
      <c r="C2407" s="17">
        <f t="shared" si="157"/>
        <v>5</v>
      </c>
      <c r="D2407" s="14" t="str">
        <f>+VLOOKUP(C2407,EstructuraCostos!$A$5:$B$146,2)</f>
        <v>Generales</v>
      </c>
      <c r="E2407" s="21">
        <f t="shared" si="160"/>
        <v>50103</v>
      </c>
      <c r="F2407" s="17" t="str">
        <f>+IF(C2407&gt;2,VLOOKUP(C2407,EstructuraCostos!$A$65:$B$170,2),VLOOKUP(E2407,EstructuraCostos!$A$5:$B$60,2))</f>
        <v>Generales</v>
      </c>
      <c r="G2407" s="17" t="str">
        <f>+VLOOKUP(B2407,EstructuraCostos!$B$5:$C$146,2)</f>
        <v xml:space="preserve">Mantenimiento Cercos </v>
      </c>
      <c r="H2407" s="58">
        <v>43710</v>
      </c>
      <c r="I2407" s="17">
        <f t="shared" si="158"/>
        <v>36</v>
      </c>
      <c r="J2407" s="45" t="s">
        <v>791</v>
      </c>
      <c r="K2407" s="143">
        <v>78730185</v>
      </c>
      <c r="L2407" s="52">
        <v>1</v>
      </c>
      <c r="M2407" s="46">
        <v>34000</v>
      </c>
      <c r="N2407" s="48">
        <f t="shared" si="159"/>
        <v>34000</v>
      </c>
      <c r="O2407" s="45" t="s">
        <v>671</v>
      </c>
      <c r="P2407" s="45" t="s">
        <v>1303</v>
      </c>
    </row>
    <row r="2408" spans="1:18">
      <c r="A2408" s="17">
        <v>6</v>
      </c>
      <c r="B2408" s="135">
        <v>10502</v>
      </c>
      <c r="C2408" s="17">
        <f t="shared" si="157"/>
        <v>1</v>
      </c>
      <c r="D2408" s="14" t="str">
        <f>+VLOOKUP(C2408,EstructuraCostos!$A$5:$B$146,2)</f>
        <v>Levante_y_Ceba</v>
      </c>
      <c r="E2408" s="21">
        <f t="shared" si="160"/>
        <v>10500</v>
      </c>
      <c r="F2408" s="17" t="str">
        <f>+IF(C2408&gt;2,VLOOKUP(C2408,EstructuraCostos!$A$65:$B$170,2),VLOOKUP(E2408,EstructuraCostos!$A$5:$B$60,2))</f>
        <v>Movimiento_de_Ganado1</v>
      </c>
      <c r="G2408" s="17" t="str">
        <f>+VLOOKUP(B2408,EstructuraCostos!$B$5:$C$146,2)</f>
        <v>Repartida pollinaza</v>
      </c>
      <c r="H2408" s="58">
        <v>43710</v>
      </c>
      <c r="I2408" s="17">
        <f t="shared" si="158"/>
        <v>36</v>
      </c>
      <c r="J2408" s="1" t="s">
        <v>1469</v>
      </c>
      <c r="K2408" s="85">
        <v>1054990950</v>
      </c>
      <c r="L2408" s="52">
        <v>1</v>
      </c>
      <c r="M2408" s="186">
        <v>36000</v>
      </c>
      <c r="N2408" s="48">
        <f t="shared" si="159"/>
        <v>36000</v>
      </c>
      <c r="O2408" s="45" t="s">
        <v>1984</v>
      </c>
      <c r="P2408" s="45" t="s">
        <v>137</v>
      </c>
    </row>
    <row r="2409" spans="1:18">
      <c r="A2409" s="17">
        <v>7</v>
      </c>
      <c r="B2409" s="135">
        <v>90101</v>
      </c>
      <c r="C2409" s="17">
        <f t="shared" si="157"/>
        <v>9</v>
      </c>
      <c r="D2409" s="14" t="str">
        <f>+VLOOKUP(C2409,EstructuraCostos!$A$5:$B$146,2)</f>
        <v>Hacienda</v>
      </c>
      <c r="E2409" s="21">
        <f t="shared" si="160"/>
        <v>90101</v>
      </c>
      <c r="F2409" s="17" t="str">
        <f>+IF(C2409&gt;2,VLOOKUP(C2409,EstructuraCostos!$A$65:$B$170,2),VLOOKUP(E2409,EstructuraCostos!$A$5:$B$60,2))</f>
        <v>Hacienda</v>
      </c>
      <c r="G2409" s="17" t="str">
        <f>+VLOOKUP(B2409,EstructuraCostos!$B$5:$C$146,2)</f>
        <v>Salarios</v>
      </c>
      <c r="H2409" s="58">
        <v>43710</v>
      </c>
      <c r="I2409" s="17">
        <f t="shared" si="158"/>
        <v>36</v>
      </c>
      <c r="J2409" s="45" t="s">
        <v>1584</v>
      </c>
      <c r="K2409" s="51">
        <v>24989065</v>
      </c>
      <c r="L2409" s="52">
        <v>1</v>
      </c>
      <c r="M2409" s="186">
        <v>34000</v>
      </c>
      <c r="N2409" s="48">
        <f t="shared" si="159"/>
        <v>34000</v>
      </c>
      <c r="O2409" s="142" t="s">
        <v>153</v>
      </c>
      <c r="P2409" s="45" t="s">
        <v>147</v>
      </c>
    </row>
    <row r="2410" spans="1:18">
      <c r="A2410" s="17">
        <v>8</v>
      </c>
      <c r="B2410" s="135">
        <v>50103</v>
      </c>
      <c r="C2410" s="17">
        <f t="shared" si="157"/>
        <v>5</v>
      </c>
      <c r="D2410" s="14" t="str">
        <f>+VLOOKUP(C2410,EstructuraCostos!$A$5:$B$146,2)</f>
        <v>Generales</v>
      </c>
      <c r="E2410" s="21">
        <f t="shared" si="160"/>
        <v>50103</v>
      </c>
      <c r="F2410" s="17" t="str">
        <f>+IF(C2410&gt;2,VLOOKUP(C2410,EstructuraCostos!$A$65:$B$170,2),VLOOKUP(E2410,EstructuraCostos!$A$5:$B$60,2))</f>
        <v>Generales</v>
      </c>
      <c r="G2410" s="17" t="str">
        <f>+VLOOKUP(B2410,EstructuraCostos!$B$5:$C$146,2)</f>
        <v xml:space="preserve">Mantenimiento Cercos </v>
      </c>
      <c r="H2410" s="58">
        <v>43710</v>
      </c>
      <c r="I2410" s="17">
        <f t="shared" si="158"/>
        <v>36</v>
      </c>
      <c r="J2410" s="45" t="s">
        <v>1688</v>
      </c>
      <c r="K2410" s="51">
        <v>6281862</v>
      </c>
      <c r="L2410" s="52">
        <v>1</v>
      </c>
      <c r="M2410" s="186">
        <v>34000</v>
      </c>
      <c r="N2410" s="48">
        <f t="shared" si="159"/>
        <v>34000</v>
      </c>
      <c r="O2410" s="45" t="s">
        <v>138</v>
      </c>
      <c r="P2410" s="45" t="s">
        <v>257</v>
      </c>
    </row>
    <row r="2411" spans="1:18">
      <c r="A2411" s="17">
        <v>9</v>
      </c>
      <c r="B2411" s="135">
        <v>50103</v>
      </c>
      <c r="C2411" s="17">
        <f t="shared" si="157"/>
        <v>5</v>
      </c>
      <c r="D2411" s="14" t="str">
        <f>+VLOOKUP(C2411,EstructuraCostos!$A$5:$B$146,2)</f>
        <v>Generales</v>
      </c>
      <c r="E2411" s="21">
        <f t="shared" si="160"/>
        <v>50103</v>
      </c>
      <c r="F2411" s="17" t="str">
        <f>+IF(C2411&gt;2,VLOOKUP(C2411,EstructuraCostos!$A$65:$B$170,2),VLOOKUP(E2411,EstructuraCostos!$A$5:$B$60,2))</f>
        <v>Generales</v>
      </c>
      <c r="G2411" s="17" t="str">
        <f>+VLOOKUP(B2411,EstructuraCostos!$B$5:$C$146,2)</f>
        <v xml:space="preserve">Mantenimiento Cercos </v>
      </c>
      <c r="H2411" s="58">
        <v>43710</v>
      </c>
      <c r="I2411" s="17">
        <f t="shared" si="158"/>
        <v>36</v>
      </c>
      <c r="J2411" s="1" t="s">
        <v>1685</v>
      </c>
      <c r="K2411" s="85">
        <v>78036942</v>
      </c>
      <c r="L2411" s="52">
        <v>1</v>
      </c>
      <c r="M2411" s="186">
        <v>34000</v>
      </c>
      <c r="N2411" s="48">
        <f t="shared" si="159"/>
        <v>34000</v>
      </c>
      <c r="O2411" s="45" t="s">
        <v>138</v>
      </c>
      <c r="P2411" s="45" t="s">
        <v>1130</v>
      </c>
    </row>
    <row r="2412" spans="1:18">
      <c r="A2412" s="17">
        <v>10</v>
      </c>
      <c r="C2412" s="17">
        <f t="shared" si="157"/>
        <v>0</v>
      </c>
      <c r="D2412" s="14" t="e">
        <f>+VLOOKUP(C2412,EstructuraCostos!$A$5:$B$146,2)</f>
        <v>#N/A</v>
      </c>
      <c r="E2412" s="21">
        <f t="shared" si="160"/>
        <v>0</v>
      </c>
      <c r="F2412" s="17" t="e">
        <f>+IF(C2412&gt;2,VLOOKUP(C2412,EstructuraCostos!$A$65:$B$170,2),VLOOKUP(E2412,EstructuraCostos!$A$5:$B$60,2))</f>
        <v>#N/A</v>
      </c>
      <c r="G2412" s="17" t="e">
        <f>+VLOOKUP(B2412,EstructuraCostos!$B$5:$C$146,2)</f>
        <v>#N/A</v>
      </c>
      <c r="H2412" s="58">
        <v>43710</v>
      </c>
      <c r="I2412" s="17">
        <f t="shared" si="158"/>
        <v>36</v>
      </c>
      <c r="J2412" s="1" t="s">
        <v>260</v>
      </c>
      <c r="K2412" s="85"/>
      <c r="M2412" s="186" t="s">
        <v>261</v>
      </c>
      <c r="N2412" s="48"/>
      <c r="O2412" s="45" t="s">
        <v>1686</v>
      </c>
      <c r="P2412" s="45" t="s">
        <v>1991</v>
      </c>
      <c r="Q2412" s="1" t="s">
        <v>132</v>
      </c>
      <c r="R2412" s="137" t="s">
        <v>131</v>
      </c>
    </row>
    <row r="2413" spans="1:18">
      <c r="A2413" s="17">
        <v>11</v>
      </c>
      <c r="C2413" s="17">
        <f t="shared" si="157"/>
        <v>0</v>
      </c>
      <c r="D2413" s="14" t="e">
        <f>+VLOOKUP(C2413,EstructuraCostos!$A$5:$B$146,2)</f>
        <v>#N/A</v>
      </c>
      <c r="E2413" s="21">
        <f t="shared" si="160"/>
        <v>0</v>
      </c>
      <c r="F2413" s="17" t="e">
        <f>+IF(C2413&gt;2,VLOOKUP(C2413,EstructuraCostos!$A$65:$B$170,2),VLOOKUP(E2413,EstructuraCostos!$A$5:$B$60,2))</f>
        <v>#N/A</v>
      </c>
      <c r="G2413" s="17" t="e">
        <f>+VLOOKUP(B2413,EstructuraCostos!$B$5:$C$146,2)</f>
        <v>#N/A</v>
      </c>
      <c r="H2413" s="58">
        <v>43710</v>
      </c>
      <c r="I2413" s="17">
        <f t="shared" si="158"/>
        <v>36</v>
      </c>
      <c r="J2413" s="1" t="s">
        <v>260</v>
      </c>
      <c r="K2413" s="83"/>
      <c r="M2413" s="186" t="s">
        <v>261</v>
      </c>
      <c r="N2413" s="48"/>
      <c r="O2413" s="45" t="s">
        <v>1684</v>
      </c>
      <c r="P2413" s="45" t="s">
        <v>1973</v>
      </c>
      <c r="Q2413" s="1" t="s">
        <v>2004</v>
      </c>
      <c r="R2413" s="137" t="s">
        <v>221</v>
      </c>
    </row>
    <row r="2414" spans="1:18">
      <c r="A2414" s="17">
        <v>12</v>
      </c>
      <c r="B2414" s="135" t="s">
        <v>155</v>
      </c>
      <c r="C2414" s="17" t="e">
        <f t="shared" si="157"/>
        <v>#VALUE!</v>
      </c>
      <c r="D2414" s="14" t="e">
        <f>+VLOOKUP(C2414,EstructuraCostos!$A$5:$B$146,2)</f>
        <v>#VALUE!</v>
      </c>
      <c r="E2414" s="21" t="e">
        <f t="shared" si="160"/>
        <v>#VALUE!</v>
      </c>
      <c r="F2414" s="17" t="e">
        <f>+IF(C2414&gt;2,VLOOKUP(C2414,EstructuraCostos!$A$65:$B$170,2),VLOOKUP(E2414,EstructuraCostos!$A$5:$B$60,2))</f>
        <v>#VALUE!</v>
      </c>
      <c r="G2414" s="17">
        <f>+VLOOKUP(B2414,EstructuraCostos!$B$5:$C$146,2)</f>
        <v>0</v>
      </c>
      <c r="H2414" s="58">
        <v>43711</v>
      </c>
      <c r="I2414" s="17">
        <f t="shared" si="158"/>
        <v>36</v>
      </c>
      <c r="J2414" s="84" t="s">
        <v>241</v>
      </c>
      <c r="K2414" s="143">
        <v>4736932</v>
      </c>
      <c r="L2414" s="52">
        <v>1</v>
      </c>
      <c r="M2414" s="46">
        <v>34000</v>
      </c>
      <c r="N2414" s="48">
        <f t="shared" si="159"/>
        <v>34000</v>
      </c>
      <c r="O2414" s="45" t="s">
        <v>2016</v>
      </c>
      <c r="P2414" s="45" t="s">
        <v>155</v>
      </c>
    </row>
    <row r="2415" spans="1:18">
      <c r="A2415" s="17">
        <v>13</v>
      </c>
      <c r="B2415" s="135" t="s">
        <v>155</v>
      </c>
      <c r="C2415" s="17" t="e">
        <f t="shared" si="157"/>
        <v>#VALUE!</v>
      </c>
      <c r="D2415" s="14" t="e">
        <f>+VLOOKUP(C2415,EstructuraCostos!$A$5:$B$146,2)</f>
        <v>#VALUE!</v>
      </c>
      <c r="E2415" s="21" t="e">
        <f t="shared" si="160"/>
        <v>#VALUE!</v>
      </c>
      <c r="F2415" s="17" t="e">
        <f>+IF(C2415&gt;2,VLOOKUP(C2415,EstructuraCostos!$A$65:$B$170,2),VLOOKUP(E2415,EstructuraCostos!$A$5:$B$60,2))</f>
        <v>#VALUE!</v>
      </c>
      <c r="G2415" s="17">
        <f>+VLOOKUP(B2415,EstructuraCostos!$B$5:$C$146,2)</f>
        <v>0</v>
      </c>
      <c r="H2415" s="58">
        <v>43711</v>
      </c>
      <c r="I2415" s="17">
        <f t="shared" si="158"/>
        <v>36</v>
      </c>
      <c r="J2415" s="84" t="s">
        <v>242</v>
      </c>
      <c r="K2415" s="83">
        <v>4335739</v>
      </c>
      <c r="L2415" s="52">
        <v>1</v>
      </c>
      <c r="M2415" s="46">
        <v>34000</v>
      </c>
      <c r="N2415" s="48">
        <f t="shared" si="159"/>
        <v>34000</v>
      </c>
      <c r="O2415" s="45" t="s">
        <v>2016</v>
      </c>
      <c r="P2415" s="45" t="s">
        <v>155</v>
      </c>
    </row>
    <row r="2416" spans="1:18">
      <c r="A2416" s="17">
        <v>14</v>
      </c>
      <c r="B2416" s="135">
        <v>10501</v>
      </c>
      <c r="C2416" s="17">
        <f t="shared" si="157"/>
        <v>1</v>
      </c>
      <c r="D2416" s="14" t="str">
        <f>+VLOOKUP(C2416,EstructuraCostos!$A$5:$B$146,2)</f>
        <v>Levante_y_Ceba</v>
      </c>
      <c r="E2416" s="21">
        <f t="shared" si="160"/>
        <v>10500</v>
      </c>
      <c r="F2416" s="17" t="str">
        <f>+IF(C2416&gt;2,VLOOKUP(C2416,EstructuraCostos!$A$65:$B$170,2),VLOOKUP(E2416,EstructuraCostos!$A$5:$B$60,2))</f>
        <v>Movimiento_de_Ganado1</v>
      </c>
      <c r="G2416" s="17" t="str">
        <f>+VLOOKUP(B2416,EstructuraCostos!$B$5:$C$146,2)</f>
        <v>Manejo de Ganados</v>
      </c>
      <c r="H2416" s="58">
        <v>43711</v>
      </c>
      <c r="I2416" s="17">
        <f t="shared" si="158"/>
        <v>36</v>
      </c>
      <c r="J2416" s="45" t="s">
        <v>245</v>
      </c>
      <c r="K2416" s="51">
        <v>1023702269</v>
      </c>
      <c r="L2416" s="52">
        <v>1</v>
      </c>
      <c r="M2416" s="46">
        <v>38000</v>
      </c>
      <c r="N2416" s="48">
        <f t="shared" si="159"/>
        <v>38000</v>
      </c>
      <c r="O2416" s="45" t="s">
        <v>126</v>
      </c>
      <c r="P2416" s="45" t="s">
        <v>128</v>
      </c>
    </row>
    <row r="2417" spans="1:18">
      <c r="A2417" s="17">
        <v>15</v>
      </c>
      <c r="B2417" s="135">
        <v>50103</v>
      </c>
      <c r="C2417" s="17">
        <f t="shared" si="157"/>
        <v>5</v>
      </c>
      <c r="D2417" s="14" t="str">
        <f>+VLOOKUP(C2417,EstructuraCostos!$A$5:$B$146,2)</f>
        <v>Generales</v>
      </c>
      <c r="E2417" s="21">
        <f t="shared" si="160"/>
        <v>50103</v>
      </c>
      <c r="F2417" s="17" t="str">
        <f>+IF(C2417&gt;2,VLOOKUP(C2417,EstructuraCostos!$A$65:$B$170,2),VLOOKUP(E2417,EstructuraCostos!$A$5:$B$60,2))</f>
        <v>Generales</v>
      </c>
      <c r="G2417" s="17" t="str">
        <f>+VLOOKUP(B2417,EstructuraCostos!$B$5:$C$146,2)</f>
        <v xml:space="preserve">Mantenimiento Cercos </v>
      </c>
      <c r="H2417" s="58">
        <v>43711</v>
      </c>
      <c r="I2417" s="17">
        <f t="shared" si="158"/>
        <v>36</v>
      </c>
      <c r="J2417" s="45" t="s">
        <v>417</v>
      </c>
      <c r="K2417" s="143">
        <v>1097720182</v>
      </c>
      <c r="L2417" s="52">
        <v>1</v>
      </c>
      <c r="M2417" s="46">
        <v>38000</v>
      </c>
      <c r="N2417" s="48">
        <f t="shared" si="159"/>
        <v>38000</v>
      </c>
      <c r="O2417" s="45" t="s">
        <v>138</v>
      </c>
      <c r="P2417" s="45" t="s">
        <v>155</v>
      </c>
    </row>
    <row r="2418" spans="1:18">
      <c r="A2418" s="17">
        <v>16</v>
      </c>
      <c r="B2418" s="135">
        <v>50103</v>
      </c>
      <c r="C2418" s="17">
        <f t="shared" si="157"/>
        <v>5</v>
      </c>
      <c r="D2418" s="14" t="str">
        <f>+VLOOKUP(C2418,EstructuraCostos!$A$5:$B$146,2)</f>
        <v>Generales</v>
      </c>
      <c r="E2418" s="21">
        <f t="shared" si="160"/>
        <v>50103</v>
      </c>
      <c r="F2418" s="17" t="str">
        <f>+IF(C2418&gt;2,VLOOKUP(C2418,EstructuraCostos!$A$65:$B$170,2),VLOOKUP(E2418,EstructuraCostos!$A$5:$B$60,2))</f>
        <v>Generales</v>
      </c>
      <c r="G2418" s="17" t="str">
        <f>+VLOOKUP(B2418,EstructuraCostos!$B$5:$C$146,2)</f>
        <v xml:space="preserve">Mantenimiento Cercos </v>
      </c>
      <c r="H2418" s="58">
        <v>43711</v>
      </c>
      <c r="I2418" s="17">
        <f t="shared" si="158"/>
        <v>36</v>
      </c>
      <c r="J2418" s="45" t="s">
        <v>791</v>
      </c>
      <c r="K2418" s="143">
        <v>78730185</v>
      </c>
      <c r="L2418" s="52">
        <v>1</v>
      </c>
      <c r="M2418" s="46">
        <v>34000</v>
      </c>
      <c r="N2418" s="48">
        <f t="shared" si="159"/>
        <v>34000</v>
      </c>
      <c r="O2418" s="45" t="s">
        <v>671</v>
      </c>
      <c r="P2418" s="45" t="s">
        <v>2014</v>
      </c>
    </row>
    <row r="2419" spans="1:18">
      <c r="A2419" s="17">
        <v>17</v>
      </c>
      <c r="B2419" s="135">
        <v>10202</v>
      </c>
      <c r="C2419" s="17">
        <f t="shared" si="157"/>
        <v>1</v>
      </c>
      <c r="D2419" s="14" t="str">
        <f>+VLOOKUP(C2419,EstructuraCostos!$A$5:$B$146,2)</f>
        <v>Levante_y_Ceba</v>
      </c>
      <c r="E2419" s="21">
        <f t="shared" si="160"/>
        <v>10200</v>
      </c>
      <c r="F2419" s="17" t="str">
        <f>+IF(C2419&gt;2,VLOOKUP(C2419,EstructuraCostos!$A$65:$B$170,2),VLOOKUP(E2419,EstructuraCostos!$A$5:$B$60,2))</f>
        <v>Alimentacion1</v>
      </c>
      <c r="G2419" s="17" t="str">
        <f>+VLOOKUP(B2419,EstructuraCostos!$B$5:$C$146,2)</f>
        <v>Pollinaza</v>
      </c>
      <c r="H2419" s="58">
        <v>43711</v>
      </c>
      <c r="I2419" s="17">
        <f t="shared" si="158"/>
        <v>36</v>
      </c>
      <c r="J2419" s="1" t="s">
        <v>1469</v>
      </c>
      <c r="K2419" s="85">
        <v>1054990950</v>
      </c>
      <c r="L2419" s="52">
        <v>1</v>
      </c>
      <c r="M2419" s="186">
        <v>36000</v>
      </c>
      <c r="N2419" s="48">
        <f t="shared" si="159"/>
        <v>36000</v>
      </c>
      <c r="O2419" s="45" t="s">
        <v>688</v>
      </c>
      <c r="P2419" s="45" t="s">
        <v>137</v>
      </c>
    </row>
    <row r="2420" spans="1:18">
      <c r="A2420" s="17">
        <v>18</v>
      </c>
      <c r="B2420" s="135">
        <v>90101</v>
      </c>
      <c r="C2420" s="17">
        <f t="shared" si="157"/>
        <v>9</v>
      </c>
      <c r="D2420" s="14" t="str">
        <f>+VLOOKUP(C2420,EstructuraCostos!$A$5:$B$146,2)</f>
        <v>Hacienda</v>
      </c>
      <c r="E2420" s="21">
        <f t="shared" si="160"/>
        <v>90101</v>
      </c>
      <c r="F2420" s="17" t="str">
        <f>+IF(C2420&gt;2,VLOOKUP(C2420,EstructuraCostos!$A$65:$B$170,2),VLOOKUP(E2420,EstructuraCostos!$A$5:$B$60,2))</f>
        <v>Hacienda</v>
      </c>
      <c r="G2420" s="17" t="str">
        <f>+VLOOKUP(B2420,EstructuraCostos!$B$5:$C$146,2)</f>
        <v>Salarios</v>
      </c>
      <c r="H2420" s="58">
        <v>43711</v>
      </c>
      <c r="I2420" s="17">
        <f t="shared" si="158"/>
        <v>36</v>
      </c>
      <c r="J2420" s="45" t="s">
        <v>1584</v>
      </c>
      <c r="K2420" s="51">
        <v>24989065</v>
      </c>
      <c r="L2420" s="52">
        <v>1</v>
      </c>
      <c r="M2420" s="186">
        <v>34000</v>
      </c>
      <c r="N2420" s="48">
        <f t="shared" si="159"/>
        <v>34000</v>
      </c>
      <c r="O2420" s="45" t="s">
        <v>153</v>
      </c>
      <c r="P2420" s="45" t="s">
        <v>147</v>
      </c>
    </row>
    <row r="2421" spans="1:18">
      <c r="A2421" s="17">
        <v>19</v>
      </c>
      <c r="B2421" s="135" t="s">
        <v>155</v>
      </c>
      <c r="C2421" s="17" t="e">
        <f t="shared" si="157"/>
        <v>#VALUE!</v>
      </c>
      <c r="D2421" s="14" t="e">
        <f>+VLOOKUP(C2421,EstructuraCostos!$A$5:$B$146,2)</f>
        <v>#VALUE!</v>
      </c>
      <c r="E2421" s="21" t="e">
        <f t="shared" si="160"/>
        <v>#VALUE!</v>
      </c>
      <c r="F2421" s="17" t="e">
        <f>+IF(C2421&gt;2,VLOOKUP(C2421,EstructuraCostos!$A$65:$B$170,2),VLOOKUP(E2421,EstructuraCostos!$A$5:$B$60,2))</f>
        <v>#VALUE!</v>
      </c>
      <c r="G2421" s="17">
        <f>+VLOOKUP(B2421,EstructuraCostos!$B$5:$C$146,2)</f>
        <v>0</v>
      </c>
      <c r="H2421" s="58">
        <v>43711</v>
      </c>
      <c r="I2421" s="17">
        <f t="shared" si="158"/>
        <v>36</v>
      </c>
      <c r="J2421" s="45" t="s">
        <v>1688</v>
      </c>
      <c r="K2421" s="51">
        <v>6281862</v>
      </c>
      <c r="L2421" s="52">
        <v>1</v>
      </c>
      <c r="M2421" s="186">
        <v>34000</v>
      </c>
      <c r="N2421" s="48">
        <f t="shared" si="159"/>
        <v>34000</v>
      </c>
      <c r="O2421" s="45" t="s">
        <v>1986</v>
      </c>
      <c r="P2421" s="45" t="s">
        <v>155</v>
      </c>
    </row>
    <row r="2422" spans="1:18">
      <c r="A2422" s="17">
        <v>20</v>
      </c>
      <c r="B2422" s="135" t="s">
        <v>155</v>
      </c>
      <c r="C2422" s="17" t="e">
        <f t="shared" si="157"/>
        <v>#VALUE!</v>
      </c>
      <c r="D2422" s="14" t="e">
        <f>+VLOOKUP(C2422,EstructuraCostos!$A$5:$B$146,2)</f>
        <v>#VALUE!</v>
      </c>
      <c r="E2422" s="21" t="e">
        <f t="shared" si="160"/>
        <v>#VALUE!</v>
      </c>
      <c r="F2422" s="17" t="e">
        <f>+IF(C2422&gt;2,VLOOKUP(C2422,EstructuraCostos!$A$65:$B$170,2),VLOOKUP(E2422,EstructuraCostos!$A$5:$B$60,2))</f>
        <v>#VALUE!</v>
      </c>
      <c r="G2422" s="17">
        <f>+VLOOKUP(B2422,EstructuraCostos!$B$5:$C$146,2)</f>
        <v>0</v>
      </c>
      <c r="H2422" s="58">
        <v>43711</v>
      </c>
      <c r="I2422" s="17">
        <f t="shared" si="158"/>
        <v>36</v>
      </c>
      <c r="J2422" s="1" t="s">
        <v>1685</v>
      </c>
      <c r="K2422" s="85">
        <v>78036942</v>
      </c>
      <c r="L2422" s="52">
        <v>1</v>
      </c>
      <c r="M2422" s="186">
        <v>34000</v>
      </c>
      <c r="N2422" s="48">
        <f t="shared" si="159"/>
        <v>34000</v>
      </c>
      <c r="O2422" s="45" t="s">
        <v>2015</v>
      </c>
      <c r="P2422" s="45" t="s">
        <v>155</v>
      </c>
    </row>
    <row r="2423" spans="1:18">
      <c r="A2423" s="17">
        <v>21</v>
      </c>
      <c r="B2423" s="135" t="s">
        <v>1979</v>
      </c>
      <c r="C2423" s="17" t="e">
        <f t="shared" si="157"/>
        <v>#VALUE!</v>
      </c>
      <c r="E2423" s="21" t="e">
        <f t="shared" si="160"/>
        <v>#VALUE!</v>
      </c>
      <c r="F2423" s="17"/>
      <c r="G2423" s="17"/>
      <c r="H2423" s="58">
        <v>43711</v>
      </c>
      <c r="I2423" s="17">
        <f t="shared" ref="I2423" si="161">+WEEKNUM(H2423,2)</f>
        <v>36</v>
      </c>
      <c r="J2423" s="1" t="s">
        <v>2076</v>
      </c>
      <c r="K2423" s="85"/>
      <c r="L2423" s="52">
        <v>408</v>
      </c>
      <c r="M2423" s="186">
        <v>600</v>
      </c>
      <c r="N2423" s="48">
        <v>245000</v>
      </c>
      <c r="O2423" s="45" t="s">
        <v>2077</v>
      </c>
      <c r="P2423" s="45" t="s">
        <v>1474</v>
      </c>
    </row>
    <row r="2424" spans="1:18">
      <c r="A2424" s="17">
        <v>22</v>
      </c>
      <c r="B2424" s="135">
        <v>10103</v>
      </c>
      <c r="C2424" s="17">
        <f t="shared" si="157"/>
        <v>1</v>
      </c>
      <c r="D2424" s="14" t="str">
        <f>+VLOOKUP(C2424,EstructuraCostos!$A$5:$B$146,2)</f>
        <v>Levante_y_Ceba</v>
      </c>
      <c r="E2424" s="21">
        <f t="shared" si="160"/>
        <v>10100</v>
      </c>
      <c r="F2424" s="17" t="str">
        <f>+IF(C2424&gt;2,VLOOKUP(C2424,EstructuraCostos!$A$65:$B$170,2),VLOOKUP(E2424,EstructuraCostos!$A$5:$B$60,2))</f>
        <v>Manejo_de_Suelos_y_ Praderas1</v>
      </c>
      <c r="G2424" s="17" t="str">
        <f>+VLOOKUP(B2424,EstructuraCostos!$B$5:$C$146,2)</f>
        <v>Fertilizacion, correctivos</v>
      </c>
      <c r="H2424" s="58">
        <v>43712</v>
      </c>
      <c r="I2424" s="17">
        <f t="shared" si="158"/>
        <v>36</v>
      </c>
      <c r="J2424" s="84" t="s">
        <v>241</v>
      </c>
      <c r="K2424" s="143">
        <v>4736932</v>
      </c>
      <c r="L2424" s="52">
        <v>1</v>
      </c>
      <c r="M2424" s="46">
        <v>34000</v>
      </c>
      <c r="N2424" s="48">
        <f t="shared" si="159"/>
        <v>34000</v>
      </c>
      <c r="O2424" s="45" t="s">
        <v>1684</v>
      </c>
      <c r="P2424" s="45" t="s">
        <v>593</v>
      </c>
      <c r="Q2424" s="1" t="s">
        <v>2064</v>
      </c>
      <c r="R2424" s="137" t="s">
        <v>1863</v>
      </c>
    </row>
    <row r="2425" spans="1:18">
      <c r="A2425" s="17">
        <v>23</v>
      </c>
      <c r="B2425" s="135">
        <v>10101</v>
      </c>
      <c r="C2425" s="17">
        <f t="shared" ref="C2425:C2490" si="162">ROUND(B2425/10000,0)</f>
        <v>1</v>
      </c>
      <c r="D2425" s="14" t="str">
        <f>+VLOOKUP(C2425,EstructuraCostos!$A$5:$B$146,2)</f>
        <v>Levante_y_Ceba</v>
      </c>
      <c r="E2425" s="21">
        <f t="shared" si="160"/>
        <v>10100</v>
      </c>
      <c r="F2425" s="17" t="str">
        <f>+IF(C2425&gt;2,VLOOKUP(C2425,EstructuraCostos!$A$65:$B$170,2),VLOOKUP(E2425,EstructuraCostos!$A$5:$B$60,2))</f>
        <v>Manejo_de_Suelos_y_ Praderas1</v>
      </c>
      <c r="G2425" s="17" t="str">
        <f>+VLOOKUP(B2425,EstructuraCostos!$B$5:$C$146,2)</f>
        <v>Fumigacion Matamalezas</v>
      </c>
      <c r="H2425" s="58">
        <v>43712</v>
      </c>
      <c r="I2425" s="17">
        <f t="shared" ref="I2425:I2490" si="163">+WEEKNUM(H2425,2)</f>
        <v>36</v>
      </c>
      <c r="J2425" s="84" t="s">
        <v>242</v>
      </c>
      <c r="K2425" s="83">
        <v>4335739</v>
      </c>
      <c r="L2425" s="52">
        <v>1</v>
      </c>
      <c r="M2425" s="46">
        <v>34000</v>
      </c>
      <c r="N2425" s="48">
        <f t="shared" ref="N2425:N2490" si="164">+L2425*M2425</f>
        <v>34000</v>
      </c>
      <c r="O2425" s="45" t="s">
        <v>2016</v>
      </c>
      <c r="P2425" s="45" t="s">
        <v>155</v>
      </c>
    </row>
    <row r="2426" spans="1:18">
      <c r="A2426" s="17">
        <v>24</v>
      </c>
      <c r="B2426" s="135">
        <v>10501</v>
      </c>
      <c r="C2426" s="17">
        <f t="shared" si="162"/>
        <v>1</v>
      </c>
      <c r="D2426" s="14" t="str">
        <f>+VLOOKUP(C2426,EstructuraCostos!$A$5:$B$146,2)</f>
        <v>Levante_y_Ceba</v>
      </c>
      <c r="E2426" s="21">
        <f t="shared" si="160"/>
        <v>10500</v>
      </c>
      <c r="F2426" s="17" t="str">
        <f>+IF(C2426&gt;2,VLOOKUP(C2426,EstructuraCostos!$A$65:$B$170,2),VLOOKUP(E2426,EstructuraCostos!$A$5:$B$60,2))</f>
        <v>Movimiento_de_Ganado1</v>
      </c>
      <c r="G2426" s="17" t="str">
        <f>+VLOOKUP(B2426,EstructuraCostos!$B$5:$C$146,2)</f>
        <v>Manejo de Ganados</v>
      </c>
      <c r="H2426" s="58">
        <v>43712</v>
      </c>
      <c r="I2426" s="17">
        <f t="shared" si="163"/>
        <v>36</v>
      </c>
      <c r="J2426" s="45" t="s">
        <v>245</v>
      </c>
      <c r="K2426" s="51">
        <v>1023702269</v>
      </c>
      <c r="L2426" s="52">
        <v>1</v>
      </c>
      <c r="M2426" s="46">
        <v>38000</v>
      </c>
      <c r="N2426" s="48">
        <f t="shared" si="164"/>
        <v>38000</v>
      </c>
      <c r="O2426" s="45" t="s">
        <v>126</v>
      </c>
      <c r="P2426" s="45" t="s">
        <v>128</v>
      </c>
    </row>
    <row r="2427" spans="1:18">
      <c r="A2427" s="17">
        <v>25</v>
      </c>
      <c r="B2427" s="135">
        <v>10501</v>
      </c>
      <c r="C2427" s="17">
        <f t="shared" si="162"/>
        <v>1</v>
      </c>
      <c r="D2427" s="14" t="str">
        <f>+VLOOKUP(C2427,EstructuraCostos!$A$5:$B$146,2)</f>
        <v>Levante_y_Ceba</v>
      </c>
      <c r="E2427" s="21">
        <f t="shared" si="160"/>
        <v>10500</v>
      </c>
      <c r="F2427" s="17" t="str">
        <f>+IF(C2427&gt;2,VLOOKUP(C2427,EstructuraCostos!$A$65:$B$170,2),VLOOKUP(E2427,EstructuraCostos!$A$5:$B$60,2))</f>
        <v>Movimiento_de_Ganado1</v>
      </c>
      <c r="G2427" s="17" t="str">
        <f>+VLOOKUP(B2427,EstructuraCostos!$B$5:$C$146,2)</f>
        <v>Manejo de Ganados</v>
      </c>
      <c r="H2427" s="58">
        <v>43712</v>
      </c>
      <c r="I2427" s="17">
        <f t="shared" si="163"/>
        <v>36</v>
      </c>
      <c r="J2427" s="45" t="s">
        <v>417</v>
      </c>
      <c r="K2427" s="143">
        <v>1097720182</v>
      </c>
      <c r="L2427" s="52">
        <v>1</v>
      </c>
      <c r="M2427" s="46">
        <v>38000</v>
      </c>
      <c r="N2427" s="48">
        <f t="shared" si="164"/>
        <v>38000</v>
      </c>
      <c r="O2427" s="45" t="s">
        <v>125</v>
      </c>
      <c r="P2427" s="45" t="s">
        <v>128</v>
      </c>
    </row>
    <row r="2428" spans="1:18">
      <c r="A2428" s="17">
        <v>26</v>
      </c>
      <c r="B2428" s="135">
        <v>50103</v>
      </c>
      <c r="C2428" s="17">
        <f t="shared" si="162"/>
        <v>5</v>
      </c>
      <c r="D2428" s="14" t="str">
        <f>+VLOOKUP(C2428,EstructuraCostos!$A$5:$B$146,2)</f>
        <v>Generales</v>
      </c>
      <c r="E2428" s="21">
        <f t="shared" si="160"/>
        <v>50103</v>
      </c>
      <c r="F2428" s="17" t="str">
        <f>+IF(C2428&gt;2,VLOOKUP(C2428,EstructuraCostos!$A$65:$B$170,2),VLOOKUP(E2428,EstructuraCostos!$A$5:$B$60,2))</f>
        <v>Generales</v>
      </c>
      <c r="G2428" s="17" t="str">
        <f>+VLOOKUP(B2428,EstructuraCostos!$B$5:$C$146,2)</f>
        <v xml:space="preserve">Mantenimiento Cercos </v>
      </c>
      <c r="H2428" s="58">
        <v>43712</v>
      </c>
      <c r="I2428" s="17">
        <f t="shared" si="163"/>
        <v>36</v>
      </c>
      <c r="J2428" s="45" t="s">
        <v>791</v>
      </c>
      <c r="K2428" s="143">
        <v>78730185</v>
      </c>
      <c r="L2428" s="52">
        <v>1</v>
      </c>
      <c r="M2428" s="46">
        <v>34000</v>
      </c>
      <c r="N2428" s="48">
        <f t="shared" si="164"/>
        <v>34000</v>
      </c>
      <c r="O2428" s="45" t="s">
        <v>671</v>
      </c>
      <c r="P2428" s="45" t="s">
        <v>1936</v>
      </c>
    </row>
    <row r="2429" spans="1:18">
      <c r="A2429" s="17">
        <v>27</v>
      </c>
      <c r="B2429" s="135">
        <v>10202</v>
      </c>
      <c r="C2429" s="17">
        <f t="shared" si="162"/>
        <v>1</v>
      </c>
      <c r="D2429" s="14" t="str">
        <f>+VLOOKUP(C2429,EstructuraCostos!$A$5:$B$146,2)</f>
        <v>Levante_y_Ceba</v>
      </c>
      <c r="E2429" s="21">
        <f t="shared" si="160"/>
        <v>10200</v>
      </c>
      <c r="F2429" s="17" t="str">
        <f>+IF(C2429&gt;2,VLOOKUP(C2429,EstructuraCostos!$A$65:$B$170,2),VLOOKUP(E2429,EstructuraCostos!$A$5:$B$60,2))</f>
        <v>Alimentacion1</v>
      </c>
      <c r="G2429" s="17" t="str">
        <f>+VLOOKUP(B2429,EstructuraCostos!$B$5:$C$146,2)</f>
        <v>Pollinaza</v>
      </c>
      <c r="H2429" s="58">
        <v>43712</v>
      </c>
      <c r="I2429" s="17">
        <f t="shared" si="163"/>
        <v>36</v>
      </c>
      <c r="J2429" s="1" t="s">
        <v>1469</v>
      </c>
      <c r="K2429" s="85">
        <v>1054990950</v>
      </c>
      <c r="L2429" s="52">
        <v>1</v>
      </c>
      <c r="M2429" s="186">
        <v>36000</v>
      </c>
      <c r="N2429" s="48">
        <f t="shared" si="164"/>
        <v>36000</v>
      </c>
      <c r="O2429" s="45" t="s">
        <v>671</v>
      </c>
      <c r="P2429" s="45" t="s">
        <v>2014</v>
      </c>
    </row>
    <row r="2430" spans="1:18">
      <c r="A2430" s="17">
        <v>28</v>
      </c>
      <c r="B2430" s="135">
        <v>90101</v>
      </c>
      <c r="C2430" s="17">
        <f t="shared" si="162"/>
        <v>9</v>
      </c>
      <c r="D2430" s="14" t="str">
        <f>+VLOOKUP(C2430,EstructuraCostos!$A$5:$B$146,2)</f>
        <v>Hacienda</v>
      </c>
      <c r="E2430" s="21">
        <f t="shared" si="160"/>
        <v>90101</v>
      </c>
      <c r="F2430" s="17" t="str">
        <f>+IF(C2430&gt;2,VLOOKUP(C2430,EstructuraCostos!$A$65:$B$170,2),VLOOKUP(E2430,EstructuraCostos!$A$5:$B$60,2))</f>
        <v>Hacienda</v>
      </c>
      <c r="G2430" s="17" t="str">
        <f>+VLOOKUP(B2430,EstructuraCostos!$B$5:$C$146,2)</f>
        <v>Salarios</v>
      </c>
      <c r="H2430" s="58">
        <v>43712</v>
      </c>
      <c r="I2430" s="17">
        <f t="shared" si="163"/>
        <v>36</v>
      </c>
      <c r="J2430" s="45" t="s">
        <v>1584</v>
      </c>
      <c r="K2430" s="51">
        <v>24989065</v>
      </c>
      <c r="L2430" s="52">
        <v>1</v>
      </c>
      <c r="M2430" s="186">
        <v>34000</v>
      </c>
      <c r="N2430" s="48">
        <f t="shared" si="164"/>
        <v>34000</v>
      </c>
      <c r="O2430" s="45" t="s">
        <v>688</v>
      </c>
      <c r="P2430" s="45" t="s">
        <v>137</v>
      </c>
    </row>
    <row r="2431" spans="1:18">
      <c r="A2431" s="17">
        <v>29</v>
      </c>
      <c r="B2431" s="135">
        <v>10101</v>
      </c>
      <c r="C2431" s="17">
        <f t="shared" si="162"/>
        <v>1</v>
      </c>
      <c r="D2431" s="14" t="str">
        <f>+VLOOKUP(C2431,EstructuraCostos!$A$5:$B$146,2)</f>
        <v>Levante_y_Ceba</v>
      </c>
      <c r="E2431" s="21">
        <f t="shared" ref="E2431:E2497" si="165">IF(C2431&gt;2,ROUND(B2431/1,0),ROUND(B2431/10,0)*10)</f>
        <v>10100</v>
      </c>
      <c r="F2431" s="17" t="str">
        <f>+IF(C2431&gt;2,VLOOKUP(C2431,EstructuraCostos!$A$65:$B$170,2),VLOOKUP(E2431,EstructuraCostos!$A$5:$B$60,2))</f>
        <v>Manejo_de_Suelos_y_ Praderas1</v>
      </c>
      <c r="G2431" s="17" t="str">
        <f>+VLOOKUP(B2431,EstructuraCostos!$B$5:$C$146,2)</f>
        <v>Fumigacion Matamalezas</v>
      </c>
      <c r="H2431" s="58">
        <v>43712</v>
      </c>
      <c r="I2431" s="17">
        <f t="shared" si="163"/>
        <v>36</v>
      </c>
      <c r="J2431" s="45" t="s">
        <v>1688</v>
      </c>
      <c r="K2431" s="51">
        <v>6281862</v>
      </c>
      <c r="L2431" s="52">
        <v>1</v>
      </c>
      <c r="M2431" s="186">
        <v>34000</v>
      </c>
      <c r="N2431" s="48">
        <f t="shared" si="164"/>
        <v>34000</v>
      </c>
      <c r="O2431" s="45" t="s">
        <v>2016</v>
      </c>
      <c r="P2431" s="45" t="s">
        <v>155</v>
      </c>
    </row>
    <row r="2432" spans="1:18">
      <c r="A2432" s="17">
        <v>30</v>
      </c>
      <c r="B2432" s="135" t="s">
        <v>155</v>
      </c>
      <c r="C2432" s="17" t="e">
        <f t="shared" si="162"/>
        <v>#VALUE!</v>
      </c>
      <c r="D2432" s="14" t="e">
        <f>+VLOOKUP(C2432,EstructuraCostos!$A$5:$B$146,2)</f>
        <v>#VALUE!</v>
      </c>
      <c r="E2432" s="21" t="e">
        <f t="shared" si="165"/>
        <v>#VALUE!</v>
      </c>
      <c r="F2432" s="17" t="e">
        <f>+IF(C2432&gt;2,VLOOKUP(C2432,EstructuraCostos!$A$65:$B$170,2),VLOOKUP(E2432,EstructuraCostos!$A$5:$B$60,2))</f>
        <v>#VALUE!</v>
      </c>
      <c r="G2432" s="17">
        <f>+VLOOKUP(B2432,EstructuraCostos!$B$5:$C$146,2)</f>
        <v>0</v>
      </c>
      <c r="H2432" s="58">
        <v>43712</v>
      </c>
      <c r="I2432" s="17">
        <f t="shared" si="163"/>
        <v>36</v>
      </c>
      <c r="J2432" s="1" t="s">
        <v>1685</v>
      </c>
      <c r="K2432" s="85">
        <v>78036942</v>
      </c>
      <c r="L2432" s="52">
        <v>1</v>
      </c>
      <c r="M2432" s="186">
        <v>34000</v>
      </c>
      <c r="N2432" s="48">
        <f t="shared" si="164"/>
        <v>34000</v>
      </c>
      <c r="O2432" s="45" t="s">
        <v>138</v>
      </c>
      <c r="P2432" s="45" t="s">
        <v>2065</v>
      </c>
    </row>
    <row r="2433" spans="1:18">
      <c r="A2433" s="17">
        <v>31</v>
      </c>
      <c r="C2433" s="17">
        <f t="shared" si="162"/>
        <v>0</v>
      </c>
      <c r="D2433" s="14" t="e">
        <f>+VLOOKUP(C2433,EstructuraCostos!$A$5:$B$146,2)</f>
        <v>#N/A</v>
      </c>
      <c r="E2433" s="21">
        <f t="shared" si="165"/>
        <v>0</v>
      </c>
      <c r="F2433" s="17" t="e">
        <f>+IF(C2433&gt;2,VLOOKUP(C2433,EstructuraCostos!$A$65:$B$170,2),VLOOKUP(E2433,EstructuraCostos!$A$5:$B$60,2))</f>
        <v>#N/A</v>
      </c>
      <c r="G2433" s="17" t="e">
        <f>+VLOOKUP(B2433,EstructuraCostos!$B$5:$C$146,2)</f>
        <v>#N/A</v>
      </c>
      <c r="H2433" s="58">
        <v>43712</v>
      </c>
      <c r="I2433" s="17">
        <f t="shared" si="163"/>
        <v>36</v>
      </c>
      <c r="J2433" s="1" t="s">
        <v>435</v>
      </c>
      <c r="K2433" s="85"/>
      <c r="L2433" s="52">
        <v>5</v>
      </c>
      <c r="M2433" s="186" t="s">
        <v>124</v>
      </c>
      <c r="N2433" s="48"/>
      <c r="O2433" s="45" t="s">
        <v>227</v>
      </c>
    </row>
    <row r="2434" spans="1:18">
      <c r="A2434" s="17">
        <v>32</v>
      </c>
      <c r="C2434" s="17"/>
      <c r="F2434" s="17"/>
      <c r="G2434" s="17"/>
      <c r="H2434" s="58">
        <v>43712</v>
      </c>
      <c r="I2434" s="17">
        <f t="shared" ref="I2434:I2435" si="166">+WEEKNUM(H2434,2)</f>
        <v>36</v>
      </c>
      <c r="J2434" s="1" t="s">
        <v>287</v>
      </c>
      <c r="K2434" s="85"/>
      <c r="L2434" s="52">
        <v>500</v>
      </c>
      <c r="M2434" s="186">
        <v>450</v>
      </c>
      <c r="N2434" s="48">
        <f t="shared" si="164"/>
        <v>225000</v>
      </c>
      <c r="O2434" s="45" t="s">
        <v>2074</v>
      </c>
      <c r="P2434" s="45" t="s">
        <v>1474</v>
      </c>
    </row>
    <row r="2435" spans="1:18">
      <c r="A2435" s="17">
        <v>33</v>
      </c>
      <c r="C2435" s="17"/>
      <c r="F2435" s="17"/>
      <c r="G2435" s="17"/>
      <c r="H2435" s="58">
        <v>43712</v>
      </c>
      <c r="I2435" s="17">
        <f t="shared" si="166"/>
        <v>36</v>
      </c>
      <c r="J2435" s="1" t="s">
        <v>287</v>
      </c>
      <c r="K2435" s="85"/>
      <c r="L2435" s="52">
        <v>370</v>
      </c>
      <c r="M2435" s="186">
        <v>600</v>
      </c>
      <c r="N2435" s="48">
        <f t="shared" si="164"/>
        <v>222000</v>
      </c>
      <c r="O2435" s="45" t="s">
        <v>2075</v>
      </c>
      <c r="P2435" s="45" t="s">
        <v>1474</v>
      </c>
    </row>
    <row r="2436" spans="1:18">
      <c r="A2436" s="17">
        <v>34</v>
      </c>
      <c r="C2436" s="17">
        <f t="shared" si="162"/>
        <v>0</v>
      </c>
      <c r="D2436" s="14" t="e">
        <f>+VLOOKUP(C2436,EstructuraCostos!$A$5:$B$146,2)</f>
        <v>#N/A</v>
      </c>
      <c r="E2436" s="21">
        <f t="shared" si="165"/>
        <v>0</v>
      </c>
      <c r="F2436" s="17" t="e">
        <f>+IF(C2436&gt;2,VLOOKUP(C2436,EstructuraCostos!$A$65:$B$170,2),VLOOKUP(E2436,EstructuraCostos!$A$5:$B$60,2))</f>
        <v>#N/A</v>
      </c>
      <c r="G2436" s="17" t="e">
        <f>+VLOOKUP(B2436,EstructuraCostos!$B$5:$C$146,2)</f>
        <v>#N/A</v>
      </c>
      <c r="H2436" s="58">
        <v>43712</v>
      </c>
      <c r="I2436" s="17">
        <f t="shared" si="163"/>
        <v>36</v>
      </c>
      <c r="J2436" s="1" t="s">
        <v>260</v>
      </c>
      <c r="K2436" s="85"/>
      <c r="N2436" s="48"/>
      <c r="O2436" s="45" t="s">
        <v>1684</v>
      </c>
      <c r="P2436" s="45" t="s">
        <v>593</v>
      </c>
      <c r="Q2436" s="1" t="s">
        <v>2064</v>
      </c>
      <c r="R2436" s="137" t="s">
        <v>1863</v>
      </c>
    </row>
    <row r="2437" spans="1:18">
      <c r="A2437" s="17">
        <v>35</v>
      </c>
      <c r="B2437" s="135">
        <v>50103</v>
      </c>
      <c r="C2437" s="17">
        <f t="shared" si="162"/>
        <v>5</v>
      </c>
      <c r="E2437" s="21">
        <f t="shared" si="165"/>
        <v>50103</v>
      </c>
      <c r="F2437" s="17"/>
      <c r="G2437" s="17" t="str">
        <f>+VLOOKUP(B2437,EstructuraCostos!$B$5:$C$146,2)</f>
        <v xml:space="preserve">Mantenimiento Cercos </v>
      </c>
      <c r="H2437" s="58">
        <v>43713</v>
      </c>
      <c r="I2437" s="17">
        <f>+WEEKNUM(H2437,2)</f>
        <v>36</v>
      </c>
      <c r="J2437" s="84" t="s">
        <v>241</v>
      </c>
      <c r="K2437" s="143">
        <v>4736932</v>
      </c>
      <c r="L2437" s="52">
        <v>1</v>
      </c>
      <c r="M2437" s="46">
        <v>34000</v>
      </c>
      <c r="N2437" s="48">
        <f t="shared" si="164"/>
        <v>34000</v>
      </c>
      <c r="O2437" s="45" t="s">
        <v>138</v>
      </c>
      <c r="P2437" s="45" t="s">
        <v>444</v>
      </c>
    </row>
    <row r="2438" spans="1:18">
      <c r="A2438" s="17">
        <v>36</v>
      </c>
      <c r="B2438" s="135" t="s">
        <v>2066</v>
      </c>
      <c r="C2438" s="17" t="e">
        <f t="shared" si="162"/>
        <v>#VALUE!</v>
      </c>
      <c r="D2438" s="14" t="e">
        <f>+VLOOKUP(C2438,EstructuraCostos!$A$5:$B$146,2)</f>
        <v>#VALUE!</v>
      </c>
      <c r="E2438" s="21" t="e">
        <f t="shared" si="165"/>
        <v>#VALUE!</v>
      </c>
      <c r="F2438" s="17" t="e">
        <f>+IF(C2438&gt;2,VLOOKUP(C2438,EstructuraCostos!$A$65:$B$170,2),VLOOKUP(E2438,EstructuraCostos!$A$5:$B$60,2))</f>
        <v>#VALUE!</v>
      </c>
      <c r="G2438" s="17">
        <f>+VLOOKUP(B2438,EstructuraCostos!$B$5:$C$146,2)</f>
        <v>0</v>
      </c>
      <c r="H2438" s="58">
        <v>43713</v>
      </c>
      <c r="I2438" s="17">
        <f t="shared" si="163"/>
        <v>36</v>
      </c>
      <c r="J2438" s="84" t="s">
        <v>242</v>
      </c>
      <c r="K2438" s="83">
        <v>4335739</v>
      </c>
      <c r="L2438" s="52">
        <v>1</v>
      </c>
      <c r="M2438" s="46">
        <v>34000</v>
      </c>
      <c r="N2438" s="48">
        <f t="shared" si="164"/>
        <v>34000</v>
      </c>
      <c r="O2438" s="45" t="s">
        <v>2016</v>
      </c>
      <c r="P2438" s="45" t="s">
        <v>155</v>
      </c>
    </row>
    <row r="2439" spans="1:18">
      <c r="A2439" s="17">
        <v>37</v>
      </c>
      <c r="B2439" s="135">
        <v>10501</v>
      </c>
      <c r="C2439" s="17">
        <f t="shared" si="162"/>
        <v>1</v>
      </c>
      <c r="D2439" s="14" t="str">
        <f>+VLOOKUP(C2439,EstructuraCostos!$A$5:$B$146,2)</f>
        <v>Levante_y_Ceba</v>
      </c>
      <c r="E2439" s="21">
        <f t="shared" si="165"/>
        <v>10500</v>
      </c>
      <c r="F2439" s="17" t="str">
        <f>+IF(C2439&gt;2,VLOOKUP(C2439,EstructuraCostos!$A$65:$B$170,2),VLOOKUP(E2439,EstructuraCostos!$A$5:$B$60,2))</f>
        <v>Movimiento_de_Ganado1</v>
      </c>
      <c r="G2439" s="17" t="str">
        <f>+VLOOKUP(B2439,EstructuraCostos!$B$5:$C$146,2)</f>
        <v>Manejo de Ganados</v>
      </c>
      <c r="H2439" s="58">
        <v>43713</v>
      </c>
      <c r="I2439" s="17">
        <f t="shared" si="163"/>
        <v>36</v>
      </c>
      <c r="J2439" s="45" t="s">
        <v>245</v>
      </c>
      <c r="K2439" s="51">
        <v>1023702269</v>
      </c>
      <c r="L2439" s="52">
        <v>1</v>
      </c>
      <c r="M2439" s="46">
        <v>38000</v>
      </c>
      <c r="N2439" s="48">
        <f t="shared" si="164"/>
        <v>38000</v>
      </c>
      <c r="O2439" s="45" t="s">
        <v>126</v>
      </c>
      <c r="P2439" s="45" t="s">
        <v>128</v>
      </c>
    </row>
    <row r="2440" spans="1:18">
      <c r="A2440" s="17">
        <v>38</v>
      </c>
      <c r="B2440" s="135">
        <v>50103</v>
      </c>
      <c r="C2440" s="17">
        <f t="shared" si="162"/>
        <v>5</v>
      </c>
      <c r="D2440" s="14" t="str">
        <f>+VLOOKUP(C2440,EstructuraCostos!$A$5:$B$146,2)</f>
        <v>Generales</v>
      </c>
      <c r="E2440" s="21">
        <f t="shared" si="165"/>
        <v>50103</v>
      </c>
      <c r="F2440" s="17" t="str">
        <f>+IF(C2440&gt;2,VLOOKUP(C2440,EstructuraCostos!$A$65:$B$170,2),VLOOKUP(E2440,EstructuraCostos!$A$5:$B$60,2))</f>
        <v>Generales</v>
      </c>
      <c r="G2440" s="17" t="str">
        <f>+VLOOKUP(B2440,EstructuraCostos!$B$5:$C$146,2)</f>
        <v xml:space="preserve">Mantenimiento Cercos </v>
      </c>
      <c r="H2440" s="58">
        <v>43713</v>
      </c>
      <c r="I2440" s="17">
        <f t="shared" si="163"/>
        <v>36</v>
      </c>
      <c r="J2440" s="45" t="s">
        <v>417</v>
      </c>
      <c r="K2440" s="143">
        <v>1097720182</v>
      </c>
      <c r="L2440" s="52">
        <v>1</v>
      </c>
      <c r="M2440" s="46">
        <v>38000</v>
      </c>
      <c r="N2440" s="48">
        <f t="shared" si="164"/>
        <v>38000</v>
      </c>
      <c r="O2440" s="45" t="s">
        <v>138</v>
      </c>
      <c r="P2440" s="45" t="s">
        <v>444</v>
      </c>
    </row>
    <row r="2441" spans="1:18">
      <c r="A2441" s="17">
        <v>39</v>
      </c>
      <c r="B2441" s="135">
        <v>50103</v>
      </c>
      <c r="C2441" s="17">
        <f t="shared" si="162"/>
        <v>5</v>
      </c>
      <c r="D2441" s="14" t="str">
        <f>+VLOOKUP(C2441,EstructuraCostos!$A$5:$B$146,2)</f>
        <v>Generales</v>
      </c>
      <c r="E2441" s="21">
        <f t="shared" si="165"/>
        <v>50103</v>
      </c>
      <c r="F2441" s="17" t="str">
        <f>+IF(C2441&gt;2,VLOOKUP(C2441,EstructuraCostos!$A$65:$B$170,2),VLOOKUP(E2441,EstructuraCostos!$A$5:$B$60,2))</f>
        <v>Generales</v>
      </c>
      <c r="G2441" s="17" t="str">
        <f>+VLOOKUP(B2441,EstructuraCostos!$B$5:$C$146,2)</f>
        <v xml:space="preserve">Mantenimiento Cercos </v>
      </c>
      <c r="H2441" s="58">
        <v>43713</v>
      </c>
      <c r="I2441" s="17">
        <f t="shared" si="163"/>
        <v>36</v>
      </c>
      <c r="J2441" s="45" t="s">
        <v>791</v>
      </c>
      <c r="K2441" s="143">
        <v>78730185</v>
      </c>
      <c r="L2441" s="52">
        <v>1</v>
      </c>
      <c r="M2441" s="46">
        <v>34000</v>
      </c>
      <c r="N2441" s="48">
        <f t="shared" si="164"/>
        <v>34000</v>
      </c>
      <c r="O2441" s="45" t="s">
        <v>138</v>
      </c>
      <c r="P2441" s="45" t="s">
        <v>155</v>
      </c>
    </row>
    <row r="2442" spans="1:18">
      <c r="A2442" s="17">
        <v>40</v>
      </c>
      <c r="B2442" s="135">
        <v>10202</v>
      </c>
      <c r="C2442" s="17">
        <f t="shared" si="162"/>
        <v>1</v>
      </c>
      <c r="D2442" s="14" t="str">
        <f>+VLOOKUP(C2442,EstructuraCostos!$A$5:$B$146,2)</f>
        <v>Levante_y_Ceba</v>
      </c>
      <c r="E2442" s="21">
        <f t="shared" si="165"/>
        <v>10200</v>
      </c>
      <c r="F2442" s="17" t="str">
        <f>+IF(C2442&gt;2,VLOOKUP(C2442,EstructuraCostos!$A$65:$B$170,2),VLOOKUP(E2442,EstructuraCostos!$A$5:$B$60,2))</f>
        <v>Alimentacion1</v>
      </c>
      <c r="G2442" s="17" t="str">
        <f>+VLOOKUP(B2442,EstructuraCostos!$B$5:$C$146,2)</f>
        <v>Pollinaza</v>
      </c>
      <c r="H2442" s="58">
        <v>43713</v>
      </c>
      <c r="I2442" s="17">
        <f t="shared" si="163"/>
        <v>36</v>
      </c>
      <c r="J2442" s="1" t="s">
        <v>1469</v>
      </c>
      <c r="K2442" s="85">
        <v>1054990950</v>
      </c>
      <c r="L2442" s="52">
        <v>1</v>
      </c>
      <c r="M2442" s="186">
        <v>36000</v>
      </c>
      <c r="N2442" s="48">
        <f t="shared" si="164"/>
        <v>36000</v>
      </c>
      <c r="O2442" s="45" t="s">
        <v>688</v>
      </c>
      <c r="P2442" s="45" t="s">
        <v>137</v>
      </c>
    </row>
    <row r="2443" spans="1:18">
      <c r="A2443" s="17">
        <v>41</v>
      </c>
      <c r="B2443" s="135">
        <v>90101</v>
      </c>
      <c r="C2443" s="17">
        <f t="shared" si="162"/>
        <v>9</v>
      </c>
      <c r="D2443" s="14" t="str">
        <f>+VLOOKUP(C2443,EstructuraCostos!$A$5:$B$146,2)</f>
        <v>Hacienda</v>
      </c>
      <c r="E2443" s="21">
        <f t="shared" si="165"/>
        <v>90101</v>
      </c>
      <c r="F2443" s="17" t="str">
        <f>+IF(C2443&gt;2,VLOOKUP(C2443,EstructuraCostos!$A$65:$B$170,2),VLOOKUP(E2443,EstructuraCostos!$A$5:$B$60,2))</f>
        <v>Hacienda</v>
      </c>
      <c r="G2443" s="17" t="str">
        <f>+VLOOKUP(B2443,EstructuraCostos!$B$5:$C$146,2)</f>
        <v>Salarios</v>
      </c>
      <c r="H2443" s="58">
        <v>43713</v>
      </c>
      <c r="I2443" s="17">
        <f t="shared" si="163"/>
        <v>36</v>
      </c>
      <c r="J2443" s="45" t="s">
        <v>1584</v>
      </c>
      <c r="K2443" s="51">
        <v>24989065</v>
      </c>
      <c r="L2443" s="52">
        <v>1</v>
      </c>
      <c r="M2443" s="186">
        <v>34000</v>
      </c>
      <c r="N2443" s="48">
        <f t="shared" si="164"/>
        <v>34000</v>
      </c>
      <c r="O2443" s="45" t="s">
        <v>688</v>
      </c>
      <c r="P2443" s="45" t="s">
        <v>137</v>
      </c>
    </row>
    <row r="2444" spans="1:18">
      <c r="A2444" s="17">
        <v>42</v>
      </c>
      <c r="B2444" s="135" t="s">
        <v>2066</v>
      </c>
      <c r="C2444" s="17" t="e">
        <f t="shared" si="162"/>
        <v>#VALUE!</v>
      </c>
      <c r="D2444" s="14" t="e">
        <f>+VLOOKUP(C2444,EstructuraCostos!$A$5:$B$146,2)</f>
        <v>#VALUE!</v>
      </c>
      <c r="E2444" s="21" t="e">
        <f t="shared" si="165"/>
        <v>#VALUE!</v>
      </c>
      <c r="F2444" s="17" t="e">
        <f>+IF(C2444&gt;2,VLOOKUP(C2444,EstructuraCostos!$A$65:$B$170,2),VLOOKUP(E2444,EstructuraCostos!$A$5:$B$60,2))</f>
        <v>#VALUE!</v>
      </c>
      <c r="G2444" s="17">
        <f>+VLOOKUP(B2444,EstructuraCostos!$B$5:$C$146,2)</f>
        <v>0</v>
      </c>
      <c r="H2444" s="58">
        <v>43713</v>
      </c>
      <c r="I2444" s="17">
        <f t="shared" si="163"/>
        <v>36</v>
      </c>
      <c r="J2444" s="45" t="s">
        <v>1688</v>
      </c>
      <c r="K2444" s="51">
        <v>6281862</v>
      </c>
      <c r="L2444" s="52">
        <v>1</v>
      </c>
      <c r="M2444" s="186">
        <v>34000</v>
      </c>
      <c r="N2444" s="48">
        <f t="shared" si="164"/>
        <v>34000</v>
      </c>
      <c r="O2444" s="45" t="s">
        <v>2016</v>
      </c>
      <c r="P2444" s="45" t="s">
        <v>155</v>
      </c>
    </row>
    <row r="2445" spans="1:18">
      <c r="A2445" s="17">
        <v>43</v>
      </c>
      <c r="B2445" s="135">
        <v>50103</v>
      </c>
      <c r="C2445" s="17">
        <f t="shared" si="162"/>
        <v>5</v>
      </c>
      <c r="D2445" s="14" t="str">
        <f>+VLOOKUP(C2445,EstructuraCostos!$A$5:$B$146,2)</f>
        <v>Generales</v>
      </c>
      <c r="E2445" s="21">
        <f t="shared" si="165"/>
        <v>50103</v>
      </c>
      <c r="F2445" s="17" t="str">
        <f>+IF(C2445&gt;2,VLOOKUP(C2445,EstructuraCostos!$A$65:$B$170,2),VLOOKUP(E2445,EstructuraCostos!$A$5:$B$60,2))</f>
        <v>Generales</v>
      </c>
      <c r="G2445" s="17" t="str">
        <f>+VLOOKUP(B2445,EstructuraCostos!$B$5:$C$146,2)</f>
        <v xml:space="preserve">Mantenimiento Cercos </v>
      </c>
      <c r="H2445" s="58">
        <v>43713</v>
      </c>
      <c r="I2445" s="17">
        <f t="shared" si="163"/>
        <v>36</v>
      </c>
      <c r="J2445" s="1" t="s">
        <v>1685</v>
      </c>
      <c r="K2445" s="85">
        <v>78036942</v>
      </c>
      <c r="L2445" s="52">
        <v>1</v>
      </c>
      <c r="M2445" s="186">
        <v>34000</v>
      </c>
      <c r="N2445" s="48">
        <f t="shared" si="164"/>
        <v>34000</v>
      </c>
      <c r="O2445" s="45" t="s">
        <v>138</v>
      </c>
      <c r="P2445" s="45" t="s">
        <v>2065</v>
      </c>
    </row>
    <row r="2446" spans="1:18">
      <c r="A2446" s="17">
        <v>44</v>
      </c>
      <c r="B2446" s="135" t="s">
        <v>1979</v>
      </c>
      <c r="C2446" s="17" t="e">
        <f t="shared" si="162"/>
        <v>#VALUE!</v>
      </c>
      <c r="D2446" s="14" t="e">
        <f>+VLOOKUP(C2446,EstructuraCostos!$A$5:$B$146,2)</f>
        <v>#VALUE!</v>
      </c>
      <c r="E2446" s="21" t="e">
        <f t="shared" si="165"/>
        <v>#VALUE!</v>
      </c>
      <c r="F2446" s="17" t="e">
        <f>+IF(C2446&gt;2,VLOOKUP(C2446,EstructuraCostos!$A$65:$B$170,2),VLOOKUP(E2446,EstructuraCostos!$A$5:$B$60,2))</f>
        <v>#VALUE!</v>
      </c>
      <c r="G2446" s="17">
        <f>+VLOOKUP(B2446,EstructuraCostos!$B$5:$C$146,2)</f>
        <v>0</v>
      </c>
      <c r="H2446" s="58">
        <v>43713</v>
      </c>
      <c r="I2446" s="17">
        <f t="shared" si="163"/>
        <v>36</v>
      </c>
      <c r="J2446" s="1" t="s">
        <v>287</v>
      </c>
      <c r="K2446" s="85"/>
      <c r="L2446" s="52">
        <v>350</v>
      </c>
      <c r="M2446" s="186">
        <v>900</v>
      </c>
      <c r="N2446" s="48">
        <f t="shared" si="164"/>
        <v>315000</v>
      </c>
      <c r="O2446" s="45" t="s">
        <v>1234</v>
      </c>
      <c r="P2446" s="45" t="s">
        <v>1474</v>
      </c>
    </row>
    <row r="2447" spans="1:18">
      <c r="A2447" s="17">
        <v>45</v>
      </c>
      <c r="C2447" s="17"/>
      <c r="F2447" s="17"/>
      <c r="G2447" s="17"/>
      <c r="H2447" s="58">
        <v>43713</v>
      </c>
      <c r="I2447" s="17">
        <f t="shared" ref="I2447" si="167">+WEEKNUM(H2447,2)</f>
        <v>36</v>
      </c>
      <c r="J2447" s="1" t="s">
        <v>287</v>
      </c>
      <c r="K2447" s="85"/>
      <c r="L2447" s="52">
        <v>300</v>
      </c>
      <c r="M2447" s="186">
        <v>600</v>
      </c>
      <c r="N2447" s="48">
        <f t="shared" si="164"/>
        <v>180000</v>
      </c>
      <c r="O2447" s="45" t="s">
        <v>1244</v>
      </c>
      <c r="P2447" s="45" t="s">
        <v>1474</v>
      </c>
    </row>
    <row r="2448" spans="1:18">
      <c r="A2448" s="17">
        <v>46</v>
      </c>
      <c r="B2448" s="135">
        <v>50103</v>
      </c>
      <c r="C2448" s="17">
        <f t="shared" si="162"/>
        <v>5</v>
      </c>
      <c r="D2448" s="14" t="str">
        <f>+VLOOKUP(C2448,EstructuraCostos!$A$5:$B$146,2)</f>
        <v>Generales</v>
      </c>
      <c r="E2448" s="21">
        <f t="shared" si="165"/>
        <v>50103</v>
      </c>
      <c r="F2448" s="17" t="str">
        <f>+IF(C2448&gt;2,VLOOKUP(C2448,EstructuraCostos!$A$65:$B$170,2),VLOOKUP(E2448,EstructuraCostos!$A$5:$B$60,2))</f>
        <v>Generales</v>
      </c>
      <c r="G2448" s="17" t="str">
        <f>+VLOOKUP(B2448,EstructuraCostos!$B$5:$C$146,2)</f>
        <v xml:space="preserve">Mantenimiento Cercos </v>
      </c>
      <c r="H2448" s="58">
        <v>43714</v>
      </c>
      <c r="I2448" s="17">
        <f t="shared" si="163"/>
        <v>36</v>
      </c>
      <c r="J2448" s="84" t="s">
        <v>241</v>
      </c>
      <c r="K2448" s="143">
        <v>4736932</v>
      </c>
      <c r="L2448" s="52">
        <v>1</v>
      </c>
      <c r="M2448" s="46">
        <v>34000</v>
      </c>
      <c r="N2448" s="48">
        <f t="shared" si="164"/>
        <v>34000</v>
      </c>
      <c r="O2448" s="45" t="s">
        <v>138</v>
      </c>
      <c r="P2448" s="45" t="s">
        <v>1303</v>
      </c>
    </row>
    <row r="2449" spans="1:18">
      <c r="A2449" s="17">
        <v>47</v>
      </c>
      <c r="B2449" s="135">
        <v>70107</v>
      </c>
      <c r="C2449" s="17">
        <f t="shared" si="162"/>
        <v>7</v>
      </c>
      <c r="D2449" s="14" t="str">
        <f>+VLOOKUP(C2449,EstructuraCostos!$A$5:$B$146,2)</f>
        <v>Laborales y Otros</v>
      </c>
      <c r="E2449" s="21">
        <f t="shared" si="165"/>
        <v>70107</v>
      </c>
      <c r="F2449" s="17" t="str">
        <f>+IF(C2449&gt;2,VLOOKUP(C2449,EstructuraCostos!$A$65:$B$170,2),VLOOKUP(E2449,EstructuraCostos!$A$5:$B$60,2))</f>
        <v>Laborales y Otros</v>
      </c>
      <c r="G2449" s="17" t="str">
        <f>+VLOOKUP(B2449,EstructuraCostos!$B$5:$C$146,2)</f>
        <v>Incapacidades-drogas</v>
      </c>
      <c r="H2449" s="58">
        <v>43714</v>
      </c>
      <c r="I2449" s="17">
        <f t="shared" si="163"/>
        <v>36</v>
      </c>
      <c r="J2449" s="84" t="s">
        <v>242</v>
      </c>
      <c r="K2449" s="83">
        <v>4335739</v>
      </c>
      <c r="L2449" s="52">
        <v>1</v>
      </c>
      <c r="M2449" s="46">
        <v>34000</v>
      </c>
      <c r="N2449" s="48">
        <f t="shared" si="164"/>
        <v>34000</v>
      </c>
      <c r="O2449" s="45" t="s">
        <v>2067</v>
      </c>
      <c r="P2449" s="45" t="s">
        <v>300</v>
      </c>
    </row>
    <row r="2450" spans="1:18">
      <c r="A2450" s="17">
        <v>48</v>
      </c>
      <c r="B2450" s="135">
        <v>10501</v>
      </c>
      <c r="C2450" s="17">
        <f t="shared" si="162"/>
        <v>1</v>
      </c>
      <c r="D2450" s="14" t="str">
        <f>+VLOOKUP(C2450,EstructuraCostos!$A$5:$B$146,2)</f>
        <v>Levante_y_Ceba</v>
      </c>
      <c r="E2450" s="21">
        <f t="shared" si="165"/>
        <v>10500</v>
      </c>
      <c r="F2450" s="17" t="str">
        <f>+IF(C2450&gt;2,VLOOKUP(C2450,EstructuraCostos!$A$65:$B$170,2),VLOOKUP(E2450,EstructuraCostos!$A$5:$B$60,2))</f>
        <v>Movimiento_de_Ganado1</v>
      </c>
      <c r="G2450" s="17" t="str">
        <f>+VLOOKUP(B2450,EstructuraCostos!$B$5:$C$146,2)</f>
        <v>Manejo de Ganados</v>
      </c>
      <c r="H2450" s="58">
        <v>43714</v>
      </c>
      <c r="I2450" s="17">
        <f t="shared" si="163"/>
        <v>36</v>
      </c>
      <c r="J2450" s="45" t="s">
        <v>245</v>
      </c>
      <c r="K2450" s="51">
        <v>1023702269</v>
      </c>
      <c r="L2450" s="52">
        <v>1</v>
      </c>
      <c r="M2450" s="46">
        <v>38000</v>
      </c>
      <c r="N2450" s="48">
        <f t="shared" si="164"/>
        <v>38000</v>
      </c>
      <c r="O2450" s="45" t="s">
        <v>126</v>
      </c>
      <c r="P2450" s="45" t="s">
        <v>128</v>
      </c>
    </row>
    <row r="2451" spans="1:18">
      <c r="A2451" s="17">
        <v>49</v>
      </c>
      <c r="B2451" s="135">
        <v>50103</v>
      </c>
      <c r="C2451" s="17">
        <f t="shared" si="162"/>
        <v>5</v>
      </c>
      <c r="D2451" s="14" t="str">
        <f>+VLOOKUP(C2451,EstructuraCostos!$A$5:$B$146,2)</f>
        <v>Generales</v>
      </c>
      <c r="E2451" s="21">
        <f t="shared" si="165"/>
        <v>50103</v>
      </c>
      <c r="F2451" s="17" t="str">
        <f>+IF(C2451&gt;2,VLOOKUP(C2451,EstructuraCostos!$A$65:$B$170,2),VLOOKUP(E2451,EstructuraCostos!$A$5:$B$60,2))</f>
        <v>Generales</v>
      </c>
      <c r="G2451" s="17" t="str">
        <f>+VLOOKUP(B2451,EstructuraCostos!$B$5:$C$146,2)</f>
        <v xml:space="preserve">Mantenimiento Cercos </v>
      </c>
      <c r="H2451" s="58">
        <v>43714</v>
      </c>
      <c r="I2451" s="17">
        <f t="shared" si="163"/>
        <v>36</v>
      </c>
      <c r="J2451" s="45" t="s">
        <v>417</v>
      </c>
      <c r="K2451" s="143">
        <v>1097720182</v>
      </c>
      <c r="L2451" s="52">
        <v>1</v>
      </c>
      <c r="M2451" s="46">
        <v>38000</v>
      </c>
      <c r="N2451" s="48">
        <f t="shared" si="164"/>
        <v>38000</v>
      </c>
      <c r="O2451" s="45" t="s">
        <v>138</v>
      </c>
      <c r="P2451" s="45" t="s">
        <v>2068</v>
      </c>
    </row>
    <row r="2452" spans="1:18">
      <c r="A2452" s="17">
        <v>50</v>
      </c>
      <c r="B2452" s="135">
        <v>50103</v>
      </c>
      <c r="C2452" s="17">
        <f t="shared" si="162"/>
        <v>5</v>
      </c>
      <c r="D2452" s="14" t="str">
        <f>+VLOOKUP(C2452,EstructuraCostos!$A$5:$B$146,2)</f>
        <v>Generales</v>
      </c>
      <c r="E2452" s="21">
        <f t="shared" si="165"/>
        <v>50103</v>
      </c>
      <c r="F2452" s="17" t="str">
        <f>+IF(C2452&gt;2,VLOOKUP(C2452,EstructuraCostos!$A$65:$B$170,2),VLOOKUP(E2452,EstructuraCostos!$A$5:$B$60,2))</f>
        <v>Generales</v>
      </c>
      <c r="G2452" s="17" t="str">
        <f>+VLOOKUP(B2452,EstructuraCostos!$B$5:$C$146,2)</f>
        <v xml:space="preserve">Mantenimiento Cercos </v>
      </c>
      <c r="H2452" s="58">
        <v>43714</v>
      </c>
      <c r="I2452" s="17">
        <f t="shared" si="163"/>
        <v>36</v>
      </c>
      <c r="J2452" s="45" t="s">
        <v>791</v>
      </c>
      <c r="K2452" s="143">
        <v>78730185</v>
      </c>
      <c r="L2452" s="52">
        <v>1</v>
      </c>
      <c r="M2452" s="46">
        <v>34000</v>
      </c>
      <c r="N2452" s="48">
        <f t="shared" si="164"/>
        <v>34000</v>
      </c>
      <c r="O2452" s="45" t="s">
        <v>138</v>
      </c>
      <c r="P2452" s="45" t="s">
        <v>387</v>
      </c>
      <c r="Q2452" s="1" t="s">
        <v>2069</v>
      </c>
    </row>
    <row r="2453" spans="1:18">
      <c r="A2453" s="17">
        <v>51</v>
      </c>
      <c r="B2453" s="135">
        <v>10202</v>
      </c>
      <c r="C2453" s="17">
        <f t="shared" si="162"/>
        <v>1</v>
      </c>
      <c r="D2453" s="14" t="str">
        <f>+VLOOKUP(C2453,EstructuraCostos!$A$5:$B$146,2)</f>
        <v>Levante_y_Ceba</v>
      </c>
      <c r="E2453" s="21">
        <f t="shared" si="165"/>
        <v>10200</v>
      </c>
      <c r="F2453" s="17" t="str">
        <f>+IF(C2453&gt;2,VLOOKUP(C2453,EstructuraCostos!$A$65:$B$170,2),VLOOKUP(E2453,EstructuraCostos!$A$5:$B$60,2))</f>
        <v>Alimentacion1</v>
      </c>
      <c r="G2453" s="17" t="str">
        <f>+VLOOKUP(B2453,EstructuraCostos!$B$5:$C$146,2)</f>
        <v>Pollinaza</v>
      </c>
      <c r="H2453" s="58">
        <v>43714</v>
      </c>
      <c r="I2453" s="17">
        <f t="shared" si="163"/>
        <v>36</v>
      </c>
      <c r="J2453" s="1" t="s">
        <v>1469</v>
      </c>
      <c r="K2453" s="85">
        <v>1054990950</v>
      </c>
      <c r="L2453" s="52">
        <v>1</v>
      </c>
      <c r="M2453" s="186">
        <v>36000</v>
      </c>
      <c r="N2453" s="48">
        <f t="shared" si="164"/>
        <v>36000</v>
      </c>
      <c r="O2453" s="45" t="s">
        <v>2070</v>
      </c>
      <c r="P2453" s="45" t="s">
        <v>137</v>
      </c>
    </row>
    <row r="2454" spans="1:18">
      <c r="A2454" s="17">
        <v>52</v>
      </c>
      <c r="B2454" s="135">
        <v>90101</v>
      </c>
      <c r="C2454" s="17">
        <f t="shared" si="162"/>
        <v>9</v>
      </c>
      <c r="D2454" s="14" t="str">
        <f>+VLOOKUP(C2454,EstructuraCostos!$A$5:$B$146,2)</f>
        <v>Hacienda</v>
      </c>
      <c r="E2454" s="21">
        <f t="shared" si="165"/>
        <v>90101</v>
      </c>
      <c r="F2454" s="17" t="str">
        <f>+IF(C2454&gt;2,VLOOKUP(C2454,EstructuraCostos!$A$65:$B$170,2),VLOOKUP(E2454,EstructuraCostos!$A$5:$B$60,2))</f>
        <v>Hacienda</v>
      </c>
      <c r="G2454" s="17" t="str">
        <f>+VLOOKUP(B2454,EstructuraCostos!$B$5:$C$146,2)</f>
        <v>Salarios</v>
      </c>
      <c r="H2454" s="58">
        <v>43714</v>
      </c>
      <c r="I2454" s="17">
        <f t="shared" si="163"/>
        <v>36</v>
      </c>
      <c r="J2454" s="45" t="s">
        <v>1584</v>
      </c>
      <c r="K2454" s="51">
        <v>24989065</v>
      </c>
      <c r="L2454" s="52">
        <v>1</v>
      </c>
      <c r="M2454" s="186">
        <v>34000</v>
      </c>
      <c r="N2454" s="48">
        <f t="shared" si="164"/>
        <v>34000</v>
      </c>
      <c r="O2454" s="45" t="s">
        <v>153</v>
      </c>
      <c r="P2454" s="45" t="s">
        <v>147</v>
      </c>
    </row>
    <row r="2455" spans="1:18">
      <c r="A2455" s="17">
        <v>53</v>
      </c>
      <c r="B2455" s="135">
        <v>10105</v>
      </c>
      <c r="C2455" s="17">
        <f t="shared" si="162"/>
        <v>1</v>
      </c>
      <c r="D2455" s="14" t="str">
        <f>+VLOOKUP(C2455,EstructuraCostos!$A$5:$B$146,2)</f>
        <v>Levante_y_Ceba</v>
      </c>
      <c r="E2455" s="21">
        <f t="shared" si="165"/>
        <v>10110</v>
      </c>
      <c r="F2455" s="17" t="str">
        <f>+IF(C2455&gt;2,VLOOKUP(C2455,EstructuraCostos!$A$65:$B$170,2),VLOOKUP(E2455,EstructuraCostos!$A$5:$B$60,2))</f>
        <v>Manejo_de_Suelos_y_ Praderas1</v>
      </c>
      <c r="G2455" s="17" t="str">
        <f>+VLOOKUP(B2455,EstructuraCostos!$B$5:$C$146,2)</f>
        <v>Guadañada</v>
      </c>
      <c r="H2455" s="58">
        <v>43714</v>
      </c>
      <c r="I2455" s="17">
        <f t="shared" si="163"/>
        <v>36</v>
      </c>
      <c r="J2455" s="45" t="s">
        <v>1688</v>
      </c>
      <c r="K2455" s="51">
        <v>6281862</v>
      </c>
      <c r="L2455" s="52">
        <v>1</v>
      </c>
      <c r="M2455" s="186">
        <v>34000</v>
      </c>
      <c r="N2455" s="48">
        <f t="shared" si="164"/>
        <v>34000</v>
      </c>
      <c r="O2455" s="45" t="s">
        <v>133</v>
      </c>
      <c r="P2455" s="45" t="s">
        <v>310</v>
      </c>
    </row>
    <row r="2456" spans="1:18">
      <c r="A2456" s="17">
        <v>54</v>
      </c>
      <c r="B2456" s="135">
        <v>50103</v>
      </c>
      <c r="C2456" s="17">
        <f t="shared" si="162"/>
        <v>5</v>
      </c>
      <c r="D2456" s="14" t="str">
        <f>+VLOOKUP(C2456,EstructuraCostos!$A$5:$B$146,2)</f>
        <v>Generales</v>
      </c>
      <c r="E2456" s="21">
        <f t="shared" si="165"/>
        <v>50103</v>
      </c>
      <c r="F2456" s="17" t="str">
        <f>+IF(C2456&gt;2,VLOOKUP(C2456,EstructuraCostos!$A$65:$B$170,2),VLOOKUP(E2456,EstructuraCostos!$A$5:$B$60,2))</f>
        <v>Generales</v>
      </c>
      <c r="G2456" s="17" t="str">
        <f>+VLOOKUP(B2456,EstructuraCostos!$B$5:$C$146,2)</f>
        <v xml:space="preserve">Mantenimiento Cercos </v>
      </c>
      <c r="H2456" s="58">
        <v>43714</v>
      </c>
      <c r="I2456" s="17">
        <f t="shared" si="163"/>
        <v>36</v>
      </c>
      <c r="J2456" s="1" t="s">
        <v>1685</v>
      </c>
      <c r="K2456" s="85">
        <v>78036942</v>
      </c>
      <c r="L2456" s="52">
        <v>1</v>
      </c>
      <c r="M2456" s="186">
        <v>34000</v>
      </c>
      <c r="N2456" s="48">
        <f t="shared" si="164"/>
        <v>34000</v>
      </c>
      <c r="O2456" s="45" t="s">
        <v>138</v>
      </c>
      <c r="P2456" s="45" t="s">
        <v>387</v>
      </c>
      <c r="Q2456" s="1" t="s">
        <v>2069</v>
      </c>
    </row>
    <row r="2457" spans="1:18">
      <c r="A2457" s="17">
        <v>55</v>
      </c>
      <c r="B2457" s="135" t="s">
        <v>1979</v>
      </c>
      <c r="C2457" s="17" t="e">
        <f t="shared" si="162"/>
        <v>#VALUE!</v>
      </c>
      <c r="D2457" s="14" t="e">
        <f>+VLOOKUP(C2457,EstructuraCostos!$A$5:$B$146,2)</f>
        <v>#VALUE!</v>
      </c>
      <c r="E2457" s="21" t="e">
        <f t="shared" si="165"/>
        <v>#VALUE!</v>
      </c>
      <c r="F2457" s="17" t="e">
        <f>+IF(C2457&gt;2,VLOOKUP(C2457,EstructuraCostos!$A$65:$B$170,2),VLOOKUP(E2457,EstructuraCostos!$A$5:$B$60,2))</f>
        <v>#VALUE!</v>
      </c>
      <c r="G2457" s="17">
        <f>+VLOOKUP(B2457,EstructuraCostos!$B$5:$C$146,2)</f>
        <v>0</v>
      </c>
      <c r="H2457" s="58">
        <v>43714</v>
      </c>
      <c r="I2457" s="17">
        <f t="shared" si="163"/>
        <v>36</v>
      </c>
      <c r="J2457" s="45" t="s">
        <v>434</v>
      </c>
      <c r="L2457" s="52">
        <v>270</v>
      </c>
      <c r="M2457" s="186">
        <v>1200</v>
      </c>
      <c r="N2457" s="48">
        <f t="shared" si="164"/>
        <v>324000</v>
      </c>
      <c r="O2457" s="45" t="s">
        <v>1835</v>
      </c>
      <c r="P2457" s="45" t="s">
        <v>1474</v>
      </c>
    </row>
    <row r="2458" spans="1:18">
      <c r="A2458" s="17">
        <v>56</v>
      </c>
      <c r="B2458" s="135">
        <v>10103</v>
      </c>
      <c r="C2458" s="17">
        <f t="shared" si="162"/>
        <v>1</v>
      </c>
      <c r="D2458" s="14" t="str">
        <f>+VLOOKUP(C2458,EstructuraCostos!$A$5:$B$146,2)</f>
        <v>Levante_y_Ceba</v>
      </c>
      <c r="E2458" s="21">
        <f t="shared" si="165"/>
        <v>10100</v>
      </c>
      <c r="F2458" s="17" t="str">
        <f>+IF(C2458&gt;2,VLOOKUP(C2458,EstructuraCostos!$A$65:$B$170,2),VLOOKUP(E2458,EstructuraCostos!$A$5:$B$60,2))</f>
        <v>Manejo_de_Suelos_y_ Praderas1</v>
      </c>
      <c r="G2458" s="17" t="str">
        <f>+VLOOKUP(B2458,EstructuraCostos!$B$5:$C$146,2)</f>
        <v>Fertilizacion, correctivos</v>
      </c>
      <c r="H2458" s="58">
        <v>43715</v>
      </c>
      <c r="I2458" s="17">
        <f t="shared" si="163"/>
        <v>36</v>
      </c>
      <c r="J2458" s="84" t="s">
        <v>241</v>
      </c>
      <c r="K2458" s="143">
        <v>4736932</v>
      </c>
      <c r="L2458" s="52">
        <v>1</v>
      </c>
      <c r="M2458" s="46">
        <v>34000</v>
      </c>
      <c r="N2458" s="48">
        <f t="shared" si="164"/>
        <v>34000</v>
      </c>
      <c r="O2458" s="45" t="s">
        <v>2072</v>
      </c>
      <c r="P2458" s="45" t="s">
        <v>127</v>
      </c>
      <c r="Q2458" s="1" t="s">
        <v>2073</v>
      </c>
    </row>
    <row r="2459" spans="1:18">
      <c r="A2459" s="17">
        <v>57</v>
      </c>
      <c r="B2459" s="135">
        <v>10101</v>
      </c>
      <c r="C2459" s="17">
        <f t="shared" si="162"/>
        <v>1</v>
      </c>
      <c r="D2459" s="14" t="str">
        <f>+VLOOKUP(C2459,EstructuraCostos!$A$5:$B$146,2)</f>
        <v>Levante_y_Ceba</v>
      </c>
      <c r="E2459" s="21">
        <f t="shared" si="165"/>
        <v>10100</v>
      </c>
      <c r="F2459" s="17" t="str">
        <f>+IF(C2459&gt;2,VLOOKUP(C2459,EstructuraCostos!$A$65:$B$170,2),VLOOKUP(E2459,EstructuraCostos!$A$5:$B$60,2))</f>
        <v>Manejo_de_Suelos_y_ Praderas1</v>
      </c>
      <c r="G2459" s="17" t="str">
        <f>+VLOOKUP(B2459,EstructuraCostos!$B$5:$C$146,2)</f>
        <v>Fumigacion Matamalezas</v>
      </c>
      <c r="H2459" s="58">
        <v>43715</v>
      </c>
      <c r="I2459" s="17">
        <f t="shared" si="163"/>
        <v>36</v>
      </c>
      <c r="J2459" s="84" t="s">
        <v>242</v>
      </c>
      <c r="K2459" s="83">
        <v>4335739</v>
      </c>
      <c r="L2459" s="52">
        <v>1</v>
      </c>
      <c r="M2459" s="46">
        <v>34000</v>
      </c>
      <c r="N2459" s="48">
        <f t="shared" si="164"/>
        <v>34000</v>
      </c>
      <c r="O2459" s="45" t="s">
        <v>1686</v>
      </c>
      <c r="P2459" s="45" t="s">
        <v>1144</v>
      </c>
      <c r="Q2459" s="1" t="s">
        <v>132</v>
      </c>
      <c r="R2459" s="137" t="s">
        <v>131</v>
      </c>
    </row>
    <row r="2460" spans="1:18">
      <c r="A2460" s="17">
        <v>58</v>
      </c>
      <c r="B2460" s="135">
        <v>10501</v>
      </c>
      <c r="C2460" s="17">
        <f t="shared" si="162"/>
        <v>1</v>
      </c>
      <c r="D2460" s="14" t="str">
        <f>+VLOOKUP(C2460,EstructuraCostos!$A$5:$B$146,2)</f>
        <v>Levante_y_Ceba</v>
      </c>
      <c r="E2460" s="21">
        <f t="shared" si="165"/>
        <v>10500</v>
      </c>
      <c r="F2460" s="17" t="str">
        <f>+IF(C2460&gt;2,VLOOKUP(C2460,EstructuraCostos!$A$65:$B$170,2),VLOOKUP(E2460,EstructuraCostos!$A$5:$B$60,2))</f>
        <v>Movimiento_de_Ganado1</v>
      </c>
      <c r="G2460" s="17" t="str">
        <f>+VLOOKUP(B2460,EstructuraCostos!$B$5:$C$146,2)</f>
        <v>Manejo de Ganados</v>
      </c>
      <c r="H2460" s="58">
        <v>43715</v>
      </c>
      <c r="I2460" s="17">
        <f t="shared" si="163"/>
        <v>36</v>
      </c>
      <c r="J2460" s="45" t="s">
        <v>245</v>
      </c>
      <c r="K2460" s="51">
        <v>1023702269</v>
      </c>
      <c r="L2460" s="52">
        <v>1</v>
      </c>
      <c r="M2460" s="46">
        <v>38000</v>
      </c>
      <c r="N2460" s="48">
        <f t="shared" si="164"/>
        <v>38000</v>
      </c>
      <c r="O2460" s="45" t="s">
        <v>126</v>
      </c>
      <c r="P2460" s="45" t="s">
        <v>128</v>
      </c>
    </row>
    <row r="2461" spans="1:18">
      <c r="A2461" s="17">
        <v>59</v>
      </c>
      <c r="B2461" s="135">
        <v>10501</v>
      </c>
      <c r="C2461" s="17">
        <f t="shared" si="162"/>
        <v>1</v>
      </c>
      <c r="D2461" s="14" t="str">
        <f>+VLOOKUP(C2461,EstructuraCostos!$A$5:$B$146,2)</f>
        <v>Levante_y_Ceba</v>
      </c>
      <c r="E2461" s="21">
        <f t="shared" si="165"/>
        <v>10500</v>
      </c>
      <c r="F2461" s="17" t="str">
        <f>+IF(C2461&gt;2,VLOOKUP(C2461,EstructuraCostos!$A$65:$B$170,2),VLOOKUP(E2461,EstructuraCostos!$A$5:$B$60,2))</f>
        <v>Movimiento_de_Ganado1</v>
      </c>
      <c r="G2461" s="17" t="str">
        <f>+VLOOKUP(B2461,EstructuraCostos!$B$5:$C$146,2)</f>
        <v>Manejo de Ganados</v>
      </c>
      <c r="H2461" s="58">
        <v>43715</v>
      </c>
      <c r="I2461" s="17">
        <f t="shared" si="163"/>
        <v>36</v>
      </c>
      <c r="J2461" s="45" t="s">
        <v>417</v>
      </c>
      <c r="K2461" s="143">
        <v>1097720182</v>
      </c>
      <c r="L2461" s="52">
        <v>1</v>
      </c>
      <c r="M2461" s="46">
        <v>38000</v>
      </c>
      <c r="N2461" s="48">
        <f t="shared" si="164"/>
        <v>38000</v>
      </c>
      <c r="O2461" s="45" t="s">
        <v>125</v>
      </c>
      <c r="P2461" s="45" t="s">
        <v>128</v>
      </c>
    </row>
    <row r="2462" spans="1:18">
      <c r="A2462" s="17">
        <v>60</v>
      </c>
      <c r="B2462" s="135">
        <v>50103</v>
      </c>
      <c r="C2462" s="17">
        <f t="shared" si="162"/>
        <v>5</v>
      </c>
      <c r="D2462" s="14" t="str">
        <f>+VLOOKUP(C2462,EstructuraCostos!$A$5:$B$146,2)</f>
        <v>Generales</v>
      </c>
      <c r="E2462" s="21">
        <f t="shared" si="165"/>
        <v>50103</v>
      </c>
      <c r="F2462" s="17" t="str">
        <f>+IF(C2462&gt;2,VLOOKUP(C2462,EstructuraCostos!$A$65:$B$170,2),VLOOKUP(E2462,EstructuraCostos!$A$5:$B$60,2))</f>
        <v>Generales</v>
      </c>
      <c r="G2462" s="17" t="str">
        <f>+VLOOKUP(B2462,EstructuraCostos!$B$5:$C$146,2)</f>
        <v xml:space="preserve">Mantenimiento Cercos </v>
      </c>
      <c r="H2462" s="58">
        <v>43715</v>
      </c>
      <c r="I2462" s="17">
        <f t="shared" si="163"/>
        <v>36</v>
      </c>
      <c r="J2462" s="45" t="s">
        <v>791</v>
      </c>
      <c r="K2462" s="143">
        <v>78730185</v>
      </c>
      <c r="L2462" s="52">
        <v>1</v>
      </c>
      <c r="M2462" s="46">
        <v>34000</v>
      </c>
      <c r="N2462" s="48">
        <f t="shared" si="164"/>
        <v>34000</v>
      </c>
      <c r="O2462" s="45" t="s">
        <v>138</v>
      </c>
      <c r="P2462" s="45" t="s">
        <v>2071</v>
      </c>
    </row>
    <row r="2463" spans="1:18">
      <c r="A2463" s="17">
        <v>61</v>
      </c>
      <c r="B2463" s="135">
        <v>10202</v>
      </c>
      <c r="C2463" s="17">
        <f t="shared" si="162"/>
        <v>1</v>
      </c>
      <c r="D2463" s="14" t="str">
        <f>+VLOOKUP(C2463,EstructuraCostos!$A$5:$B$146,2)</f>
        <v>Levante_y_Ceba</v>
      </c>
      <c r="E2463" s="21">
        <f t="shared" si="165"/>
        <v>10200</v>
      </c>
      <c r="F2463" s="17" t="str">
        <f>+IF(C2463&gt;2,VLOOKUP(C2463,EstructuraCostos!$A$65:$B$170,2),VLOOKUP(E2463,EstructuraCostos!$A$5:$B$60,2))</f>
        <v>Alimentacion1</v>
      </c>
      <c r="G2463" s="17" t="str">
        <f>+VLOOKUP(B2463,EstructuraCostos!$B$5:$C$146,2)</f>
        <v>Pollinaza</v>
      </c>
      <c r="H2463" s="58">
        <v>43715</v>
      </c>
      <c r="I2463" s="17">
        <f t="shared" si="163"/>
        <v>36</v>
      </c>
      <c r="J2463" s="1" t="s">
        <v>1469</v>
      </c>
      <c r="K2463" s="85">
        <v>1054990950</v>
      </c>
      <c r="L2463" s="52">
        <v>1</v>
      </c>
      <c r="M2463" s="186">
        <v>36000</v>
      </c>
      <c r="N2463" s="48">
        <f t="shared" si="164"/>
        <v>36000</v>
      </c>
      <c r="O2463" s="45" t="s">
        <v>688</v>
      </c>
      <c r="P2463" s="45" t="s">
        <v>137</v>
      </c>
    </row>
    <row r="2464" spans="1:18">
      <c r="A2464" s="17">
        <v>62</v>
      </c>
      <c r="B2464" s="135">
        <v>90101</v>
      </c>
      <c r="C2464" s="17">
        <f t="shared" si="162"/>
        <v>9</v>
      </c>
      <c r="D2464" s="14" t="str">
        <f>+VLOOKUP(C2464,EstructuraCostos!$A$5:$B$146,2)</f>
        <v>Hacienda</v>
      </c>
      <c r="E2464" s="21">
        <f t="shared" si="165"/>
        <v>90101</v>
      </c>
      <c r="F2464" s="17" t="str">
        <f>+IF(C2464&gt;2,VLOOKUP(C2464,EstructuraCostos!$A$65:$B$170,2),VLOOKUP(E2464,EstructuraCostos!$A$5:$B$60,2))</f>
        <v>Hacienda</v>
      </c>
      <c r="G2464" s="17" t="str">
        <f>+VLOOKUP(B2464,EstructuraCostos!$B$5:$C$146,2)</f>
        <v>Salarios</v>
      </c>
      <c r="H2464" s="58">
        <v>43715</v>
      </c>
      <c r="I2464" s="17">
        <f t="shared" si="163"/>
        <v>36</v>
      </c>
      <c r="J2464" s="45" t="s">
        <v>1584</v>
      </c>
      <c r="K2464" s="51">
        <v>24989065</v>
      </c>
      <c r="L2464" s="52">
        <v>1</v>
      </c>
      <c r="M2464" s="186">
        <v>34000</v>
      </c>
      <c r="N2464" s="48">
        <f t="shared" si="164"/>
        <v>34000</v>
      </c>
      <c r="O2464" s="45" t="s">
        <v>153</v>
      </c>
      <c r="P2464" s="45" t="s">
        <v>147</v>
      </c>
    </row>
    <row r="2465" spans="1:19">
      <c r="A2465" s="17">
        <v>63</v>
      </c>
      <c r="B2465" s="135">
        <v>10105</v>
      </c>
      <c r="C2465" s="17">
        <f t="shared" si="162"/>
        <v>1</v>
      </c>
      <c r="D2465" s="14" t="str">
        <f>+VLOOKUP(C2465,EstructuraCostos!$A$5:$B$146,2)</f>
        <v>Levante_y_Ceba</v>
      </c>
      <c r="E2465" s="21">
        <f t="shared" si="165"/>
        <v>10110</v>
      </c>
      <c r="F2465" s="17" t="str">
        <f>+IF(C2465&gt;2,VLOOKUP(C2465,EstructuraCostos!$A$65:$B$170,2),VLOOKUP(E2465,EstructuraCostos!$A$5:$B$60,2))</f>
        <v>Manejo_de_Suelos_y_ Praderas1</v>
      </c>
      <c r="G2465" s="17" t="str">
        <f>+VLOOKUP(B2465,EstructuraCostos!$B$5:$C$146,2)</f>
        <v>Guadañada</v>
      </c>
      <c r="H2465" s="58">
        <v>43715</v>
      </c>
      <c r="I2465" s="17">
        <f t="shared" si="163"/>
        <v>36</v>
      </c>
      <c r="J2465" s="45" t="s">
        <v>1688</v>
      </c>
      <c r="K2465" s="51">
        <v>6281862</v>
      </c>
      <c r="L2465" s="52">
        <v>1</v>
      </c>
      <c r="M2465" s="186">
        <v>34000</v>
      </c>
      <c r="N2465" s="48">
        <f t="shared" si="164"/>
        <v>34000</v>
      </c>
      <c r="O2465" s="45" t="s">
        <v>133</v>
      </c>
      <c r="P2465" s="45" t="s">
        <v>310</v>
      </c>
    </row>
    <row r="2466" spans="1:19">
      <c r="A2466" s="17">
        <v>64</v>
      </c>
      <c r="B2466" s="135">
        <v>50103</v>
      </c>
      <c r="C2466" s="17">
        <f t="shared" si="162"/>
        <v>5</v>
      </c>
      <c r="D2466" s="14" t="str">
        <f>+VLOOKUP(C2466,EstructuraCostos!$A$5:$B$146,2)</f>
        <v>Generales</v>
      </c>
      <c r="E2466" s="21">
        <f t="shared" si="165"/>
        <v>50103</v>
      </c>
      <c r="F2466" s="17" t="str">
        <f>+IF(C2466&gt;2,VLOOKUP(C2466,EstructuraCostos!$A$65:$B$170,2),VLOOKUP(E2466,EstructuraCostos!$A$5:$B$60,2))</f>
        <v>Generales</v>
      </c>
      <c r="G2466" s="17" t="str">
        <f>+VLOOKUP(B2466,EstructuraCostos!$B$5:$C$146,2)</f>
        <v xml:space="preserve">Mantenimiento Cercos </v>
      </c>
      <c r="H2466" s="58">
        <v>43715</v>
      </c>
      <c r="I2466" s="17">
        <f t="shared" si="163"/>
        <v>36</v>
      </c>
      <c r="J2466" s="1" t="s">
        <v>1685</v>
      </c>
      <c r="K2466" s="85">
        <v>78036942</v>
      </c>
      <c r="L2466" s="52">
        <v>1</v>
      </c>
      <c r="M2466" s="186">
        <v>34000</v>
      </c>
      <c r="N2466" s="48">
        <f t="shared" si="164"/>
        <v>34000</v>
      </c>
      <c r="O2466" s="45" t="s">
        <v>138</v>
      </c>
      <c r="P2466" s="45" t="s">
        <v>2071</v>
      </c>
    </row>
    <row r="2467" spans="1:19">
      <c r="A2467" s="17">
        <v>65</v>
      </c>
      <c r="C2467" s="17">
        <f t="shared" si="162"/>
        <v>0</v>
      </c>
      <c r="D2467" s="14" t="e">
        <f>+VLOOKUP(C2467,EstructuraCostos!$A$5:$B$146,2)</f>
        <v>#N/A</v>
      </c>
      <c r="E2467" s="21">
        <f t="shared" si="165"/>
        <v>0</v>
      </c>
      <c r="F2467" s="17" t="e">
        <f>+IF(C2467&gt;2,VLOOKUP(C2467,EstructuraCostos!$A$65:$B$170,2),VLOOKUP(E2467,EstructuraCostos!$A$5:$B$60,2))</f>
        <v>#N/A</v>
      </c>
      <c r="G2467" s="17" t="e">
        <f>+VLOOKUP(B2467,EstructuraCostos!$B$5:$C$146,2)</f>
        <v>#N/A</v>
      </c>
      <c r="H2467" s="58">
        <v>43715</v>
      </c>
      <c r="I2467" s="17">
        <f t="shared" si="163"/>
        <v>36</v>
      </c>
      <c r="J2467" s="45" t="s">
        <v>260</v>
      </c>
      <c r="M2467" s="186" t="s">
        <v>261</v>
      </c>
      <c r="N2467" s="48"/>
      <c r="O2467" s="45" t="s">
        <v>1980</v>
      </c>
      <c r="P2467" s="45" t="s">
        <v>1997</v>
      </c>
      <c r="Q2467" s="1" t="s">
        <v>1981</v>
      </c>
      <c r="R2467" s="137" t="s">
        <v>1982</v>
      </c>
    </row>
    <row r="2468" spans="1:19">
      <c r="A2468" s="17">
        <v>66</v>
      </c>
      <c r="C2468" s="17"/>
      <c r="F2468" s="17"/>
      <c r="G2468" s="17"/>
      <c r="H2468" s="58">
        <v>43715</v>
      </c>
      <c r="I2468" s="17">
        <f t="shared" ref="I2468" si="168">+WEEKNUM(H2468,2)</f>
        <v>36</v>
      </c>
      <c r="J2468" s="45" t="s">
        <v>260</v>
      </c>
      <c r="M2468" s="186" t="s">
        <v>261</v>
      </c>
      <c r="N2468" s="48"/>
      <c r="O2468" s="45" t="s">
        <v>1686</v>
      </c>
      <c r="P2468" s="45" t="s">
        <v>893</v>
      </c>
      <c r="Q2468" s="1" t="s">
        <v>132</v>
      </c>
      <c r="R2468" s="137" t="s">
        <v>131</v>
      </c>
    </row>
    <row r="2469" spans="1:19">
      <c r="A2469" s="17">
        <v>67</v>
      </c>
      <c r="B2469" s="135">
        <v>10501</v>
      </c>
      <c r="C2469" s="17">
        <f t="shared" si="162"/>
        <v>1</v>
      </c>
      <c r="D2469" s="14" t="str">
        <f>+VLOOKUP(C2469,EstructuraCostos!$A$5:$B$146,2)</f>
        <v>Levante_y_Ceba</v>
      </c>
      <c r="E2469" s="21">
        <f t="shared" si="165"/>
        <v>10500</v>
      </c>
      <c r="F2469" s="17" t="str">
        <f>+IF(C2469&gt;2,VLOOKUP(C2469,EstructuraCostos!$A$65:$B$170,2),VLOOKUP(E2469,EstructuraCostos!$A$5:$B$60,2))</f>
        <v>Movimiento_de_Ganado1</v>
      </c>
      <c r="G2469" s="17" t="str">
        <f>+VLOOKUP(B2469,EstructuraCostos!$B$5:$C$146,2)</f>
        <v>Manejo de Ganados</v>
      </c>
      <c r="H2469" s="58">
        <v>43716</v>
      </c>
      <c r="I2469" s="17">
        <f t="shared" si="163"/>
        <v>36</v>
      </c>
      <c r="J2469" s="1" t="s">
        <v>1469</v>
      </c>
      <c r="K2469" s="85">
        <v>1054990950</v>
      </c>
      <c r="L2469" s="52">
        <v>0.5</v>
      </c>
      <c r="M2469" s="186">
        <v>36000</v>
      </c>
      <c r="N2469" s="48">
        <f t="shared" si="164"/>
        <v>18000</v>
      </c>
      <c r="O2469" s="45" t="s">
        <v>125</v>
      </c>
      <c r="P2469" s="45" t="s">
        <v>128</v>
      </c>
    </row>
    <row r="2470" spans="1:19">
      <c r="A2470" s="17">
        <v>68</v>
      </c>
      <c r="B2470" s="135">
        <v>90101</v>
      </c>
      <c r="C2470" s="17">
        <f t="shared" si="162"/>
        <v>9</v>
      </c>
      <c r="D2470" s="14" t="str">
        <f>+VLOOKUP(C2470,EstructuraCostos!$A$5:$B$146,2)</f>
        <v>Hacienda</v>
      </c>
      <c r="E2470" s="21">
        <f t="shared" si="165"/>
        <v>90101</v>
      </c>
      <c r="F2470" s="17" t="str">
        <f>+IF(C2470&gt;2,VLOOKUP(C2470,EstructuraCostos!$A$65:$B$170,2),VLOOKUP(E2470,EstructuraCostos!$A$5:$B$60,2))</f>
        <v>Hacienda</v>
      </c>
      <c r="G2470" s="17" t="str">
        <f>+VLOOKUP(B2470,EstructuraCostos!$B$5:$C$146,2)</f>
        <v>Salarios</v>
      </c>
      <c r="H2470" s="58">
        <v>43716</v>
      </c>
      <c r="I2470" s="17">
        <f t="shared" si="163"/>
        <v>36</v>
      </c>
      <c r="J2470" s="45" t="s">
        <v>1584</v>
      </c>
      <c r="K2470" s="51">
        <v>24989065</v>
      </c>
      <c r="L2470" s="52">
        <v>1</v>
      </c>
      <c r="M2470" s="186">
        <v>34000</v>
      </c>
      <c r="N2470" s="48">
        <f t="shared" si="164"/>
        <v>34000</v>
      </c>
      <c r="O2470" s="45" t="s">
        <v>153</v>
      </c>
      <c r="P2470" s="45" t="s">
        <v>147</v>
      </c>
    </row>
    <row r="2471" spans="1:19">
      <c r="A2471" s="17">
        <v>1</v>
      </c>
      <c r="B2471" s="135">
        <v>10104</v>
      </c>
      <c r="C2471" s="17">
        <f t="shared" si="162"/>
        <v>1</v>
      </c>
      <c r="D2471" s="14" t="str">
        <f>+VLOOKUP(C2471,EstructuraCostos!$A$5:$B$146,2)</f>
        <v>Levante_y_Ceba</v>
      </c>
      <c r="E2471" s="21">
        <f t="shared" si="165"/>
        <v>10100</v>
      </c>
      <c r="F2471" s="17" t="str">
        <f>+IF(C2471&gt;2,VLOOKUP(C2471,EstructuraCostos!$A$65:$B$170,2),VLOOKUP(E2471,EstructuraCostos!$A$5:$B$60,2))</f>
        <v>Manejo_de_Suelos_y_ Praderas1</v>
      </c>
      <c r="G2471" s="17" t="str">
        <f>+VLOOKUP(B2471,EstructuraCostos!$B$5:$C$146,2)</f>
        <v>Fumigacion Herbicida</v>
      </c>
      <c r="H2471" s="58">
        <v>43717</v>
      </c>
      <c r="I2471" s="17">
        <f t="shared" si="163"/>
        <v>37</v>
      </c>
      <c r="J2471" s="84" t="s">
        <v>241</v>
      </c>
      <c r="K2471" s="143">
        <v>4736932</v>
      </c>
      <c r="L2471" s="52">
        <v>1</v>
      </c>
      <c r="M2471" s="46">
        <v>34000</v>
      </c>
      <c r="N2471" s="48">
        <f t="shared" si="164"/>
        <v>34000</v>
      </c>
      <c r="O2471" s="45" t="s">
        <v>1684</v>
      </c>
      <c r="P2471" s="45" t="s">
        <v>1973</v>
      </c>
      <c r="Q2471" s="1" t="s">
        <v>2064</v>
      </c>
      <c r="R2471" s="137" t="s">
        <v>1863</v>
      </c>
    </row>
    <row r="2472" spans="1:19">
      <c r="A2472" s="17">
        <v>2</v>
      </c>
      <c r="B2472" s="135">
        <v>10104</v>
      </c>
      <c r="C2472" s="17">
        <f t="shared" si="162"/>
        <v>1</v>
      </c>
      <c r="D2472" s="14" t="str">
        <f>+VLOOKUP(C2472,EstructuraCostos!$A$5:$B$146,2)</f>
        <v>Levante_y_Ceba</v>
      </c>
      <c r="E2472" s="21">
        <f t="shared" si="165"/>
        <v>10100</v>
      </c>
      <c r="F2472" s="17" t="str">
        <f>+IF(C2472&gt;2,VLOOKUP(C2472,EstructuraCostos!$A$65:$B$170,2),VLOOKUP(E2472,EstructuraCostos!$A$5:$B$60,2))</f>
        <v>Manejo_de_Suelos_y_ Praderas1</v>
      </c>
      <c r="G2472" s="17" t="str">
        <f>+VLOOKUP(B2472,EstructuraCostos!$B$5:$C$146,2)</f>
        <v>Fumigacion Herbicida</v>
      </c>
      <c r="H2472" s="58">
        <v>43717</v>
      </c>
      <c r="I2472" s="17">
        <f t="shared" si="163"/>
        <v>37</v>
      </c>
      <c r="J2472" s="84" t="s">
        <v>242</v>
      </c>
      <c r="K2472" s="83">
        <v>4335739</v>
      </c>
      <c r="L2472" s="52">
        <v>1</v>
      </c>
      <c r="M2472" s="46">
        <v>34000</v>
      </c>
      <c r="N2472" s="48">
        <f t="shared" si="164"/>
        <v>34000</v>
      </c>
      <c r="O2472" s="45" t="s">
        <v>1684</v>
      </c>
      <c r="P2472" s="45" t="s">
        <v>1054</v>
      </c>
      <c r="Q2472" s="1" t="s">
        <v>132</v>
      </c>
      <c r="R2472" s="137" t="s">
        <v>1530</v>
      </c>
      <c r="S2472" s="139" t="s">
        <v>2078</v>
      </c>
    </row>
    <row r="2473" spans="1:19">
      <c r="A2473" s="17">
        <v>3</v>
      </c>
      <c r="B2473" s="135">
        <v>10501</v>
      </c>
      <c r="C2473" s="17">
        <f t="shared" si="162"/>
        <v>1</v>
      </c>
      <c r="E2473" s="21">
        <f t="shared" si="165"/>
        <v>10500</v>
      </c>
      <c r="F2473" s="17"/>
      <c r="G2473" s="17" t="str">
        <f>+VLOOKUP(B2473,EstructuraCostos!$B$5:$C$146,2)</f>
        <v>Manejo de Ganados</v>
      </c>
      <c r="H2473" s="58">
        <v>43717</v>
      </c>
      <c r="I2473" s="17">
        <f t="shared" si="163"/>
        <v>37</v>
      </c>
      <c r="J2473" s="45" t="s">
        <v>245</v>
      </c>
      <c r="K2473" s="51">
        <v>1023702269</v>
      </c>
      <c r="L2473" s="52">
        <v>1</v>
      </c>
      <c r="M2473" s="46">
        <v>38000</v>
      </c>
      <c r="N2473" s="48">
        <f t="shared" si="164"/>
        <v>38000</v>
      </c>
      <c r="O2473" s="45" t="s">
        <v>126</v>
      </c>
      <c r="P2473" s="45" t="s">
        <v>128</v>
      </c>
    </row>
    <row r="2474" spans="1:19">
      <c r="A2474" s="17">
        <v>4</v>
      </c>
      <c r="B2474" s="135">
        <v>10501</v>
      </c>
      <c r="C2474" s="17">
        <f t="shared" si="162"/>
        <v>1</v>
      </c>
      <c r="D2474" s="14" t="str">
        <f>+VLOOKUP(C2474,EstructuraCostos!$A$5:$B$146,2)</f>
        <v>Levante_y_Ceba</v>
      </c>
      <c r="E2474" s="21">
        <f t="shared" si="165"/>
        <v>10500</v>
      </c>
      <c r="F2474" s="17" t="str">
        <f>+IF(C2474&gt;2,VLOOKUP(C2474,EstructuraCostos!$A$65:$B$170,2),VLOOKUP(E2474,EstructuraCostos!$A$5:$B$60,2))</f>
        <v>Movimiento_de_Ganado1</v>
      </c>
      <c r="G2474" s="17" t="str">
        <f>+VLOOKUP(B2474,EstructuraCostos!$B$5:$C$146,2)</f>
        <v>Manejo de Ganados</v>
      </c>
      <c r="H2474" s="58">
        <v>43717</v>
      </c>
      <c r="I2474" s="17">
        <f t="shared" si="163"/>
        <v>37</v>
      </c>
      <c r="J2474" s="45" t="s">
        <v>417</v>
      </c>
      <c r="K2474" s="143">
        <v>1097720182</v>
      </c>
      <c r="L2474" s="52">
        <v>1</v>
      </c>
      <c r="M2474" s="46">
        <v>38000</v>
      </c>
      <c r="N2474" s="48">
        <f t="shared" si="164"/>
        <v>38000</v>
      </c>
      <c r="O2474" s="45" t="s">
        <v>125</v>
      </c>
      <c r="P2474" s="45" t="s">
        <v>128</v>
      </c>
    </row>
    <row r="2475" spans="1:19">
      <c r="A2475" s="17">
        <v>5</v>
      </c>
      <c r="B2475" s="135">
        <v>50103</v>
      </c>
      <c r="C2475" s="17">
        <f t="shared" si="162"/>
        <v>5</v>
      </c>
      <c r="D2475" s="14" t="str">
        <f>+VLOOKUP(C2475,EstructuraCostos!$A$5:$B$146,2)</f>
        <v>Generales</v>
      </c>
      <c r="E2475" s="21">
        <f t="shared" si="165"/>
        <v>50103</v>
      </c>
      <c r="F2475" s="17" t="str">
        <f>+IF(C2475&gt;2,VLOOKUP(C2475,EstructuraCostos!$A$65:$B$170,2),VLOOKUP(E2475,EstructuraCostos!$A$5:$B$60,2))</f>
        <v>Generales</v>
      </c>
      <c r="G2475" s="17" t="str">
        <f>+VLOOKUP(B2475,EstructuraCostos!$B$5:$C$146,2)</f>
        <v xml:space="preserve">Mantenimiento Cercos </v>
      </c>
      <c r="H2475" s="58">
        <v>43717</v>
      </c>
      <c r="I2475" s="17">
        <f t="shared" si="163"/>
        <v>37</v>
      </c>
      <c r="J2475" s="45" t="s">
        <v>791</v>
      </c>
      <c r="K2475" s="143">
        <v>78730185</v>
      </c>
      <c r="L2475" s="52">
        <v>1</v>
      </c>
      <c r="M2475" s="46">
        <v>34000</v>
      </c>
      <c r="N2475" s="48">
        <f t="shared" si="164"/>
        <v>34000</v>
      </c>
      <c r="O2475" s="45" t="s">
        <v>445</v>
      </c>
      <c r="P2475" s="45" t="s">
        <v>387</v>
      </c>
    </row>
    <row r="2476" spans="1:19">
      <c r="A2476" s="17">
        <v>6</v>
      </c>
      <c r="B2476" s="135">
        <v>10202</v>
      </c>
      <c r="C2476" s="17">
        <f t="shared" si="162"/>
        <v>1</v>
      </c>
      <c r="D2476" s="14" t="str">
        <f>+VLOOKUP(C2476,EstructuraCostos!$A$5:$B$146,2)</f>
        <v>Levante_y_Ceba</v>
      </c>
      <c r="E2476" s="21">
        <f t="shared" si="165"/>
        <v>10200</v>
      </c>
      <c r="F2476" s="17" t="str">
        <f>+IF(C2476&gt;2,VLOOKUP(C2476,EstructuraCostos!$A$65:$B$170,2),VLOOKUP(E2476,EstructuraCostos!$A$5:$B$60,2))</f>
        <v>Alimentacion1</v>
      </c>
      <c r="G2476" s="17" t="str">
        <f>+VLOOKUP(B2476,EstructuraCostos!$B$5:$C$146,2)</f>
        <v>Pollinaza</v>
      </c>
      <c r="H2476" s="58">
        <v>43717</v>
      </c>
      <c r="I2476" s="17">
        <f t="shared" si="163"/>
        <v>37</v>
      </c>
      <c r="J2476" s="1" t="s">
        <v>1469</v>
      </c>
      <c r="K2476" s="85">
        <v>1054990950</v>
      </c>
      <c r="L2476" s="52">
        <v>1</v>
      </c>
      <c r="M2476" s="186">
        <v>36000</v>
      </c>
      <c r="N2476" s="48">
        <f t="shared" si="164"/>
        <v>36000</v>
      </c>
      <c r="O2476" s="45" t="s">
        <v>688</v>
      </c>
      <c r="P2476" s="45" t="s">
        <v>137</v>
      </c>
    </row>
    <row r="2477" spans="1:19">
      <c r="A2477" s="17">
        <v>7</v>
      </c>
      <c r="B2477" s="135">
        <v>90101</v>
      </c>
      <c r="C2477" s="17">
        <f t="shared" si="162"/>
        <v>9</v>
      </c>
      <c r="D2477" s="14" t="str">
        <f>+VLOOKUP(C2477,EstructuraCostos!$A$5:$B$146,2)</f>
        <v>Hacienda</v>
      </c>
      <c r="E2477" s="21">
        <f t="shared" si="165"/>
        <v>90101</v>
      </c>
      <c r="F2477" s="17" t="str">
        <f>+IF(C2477&gt;2,VLOOKUP(C2477,EstructuraCostos!$A$65:$B$170,2),VLOOKUP(E2477,EstructuraCostos!$A$5:$B$60,2))</f>
        <v>Hacienda</v>
      </c>
      <c r="G2477" s="17" t="str">
        <f>+VLOOKUP(B2477,EstructuraCostos!$B$5:$C$146,2)</f>
        <v>Salarios</v>
      </c>
      <c r="H2477" s="58">
        <v>43717</v>
      </c>
      <c r="I2477" s="17">
        <f t="shared" si="163"/>
        <v>37</v>
      </c>
      <c r="J2477" s="45" t="s">
        <v>1584</v>
      </c>
      <c r="K2477" s="51">
        <v>24989065</v>
      </c>
      <c r="L2477" s="52">
        <v>1</v>
      </c>
      <c r="M2477" s="186">
        <v>34000</v>
      </c>
      <c r="N2477" s="48">
        <f t="shared" si="164"/>
        <v>34000</v>
      </c>
      <c r="O2477" s="45" t="s">
        <v>153</v>
      </c>
      <c r="P2477" s="45" t="s">
        <v>147</v>
      </c>
    </row>
    <row r="2478" spans="1:19">
      <c r="A2478" s="17">
        <v>8</v>
      </c>
      <c r="B2478" s="135">
        <v>10105</v>
      </c>
      <c r="C2478" s="17">
        <f t="shared" si="162"/>
        <v>1</v>
      </c>
      <c r="D2478" s="14" t="str">
        <f>+VLOOKUP(C2478,EstructuraCostos!$A$5:$B$146,2)</f>
        <v>Levante_y_Ceba</v>
      </c>
      <c r="E2478" s="21">
        <f t="shared" si="165"/>
        <v>10110</v>
      </c>
      <c r="F2478" s="17" t="str">
        <f>+IF(C2478&gt;2,VLOOKUP(C2478,EstructuraCostos!$A$65:$B$170,2),VLOOKUP(E2478,EstructuraCostos!$A$5:$B$60,2))</f>
        <v>Manejo_de_Suelos_y_ Praderas1</v>
      </c>
      <c r="G2478" s="17" t="str">
        <f>+VLOOKUP(B2478,EstructuraCostos!$B$5:$C$146,2)</f>
        <v>Guadañada</v>
      </c>
      <c r="H2478" s="58">
        <v>43717</v>
      </c>
      <c r="I2478" s="17">
        <f t="shared" si="163"/>
        <v>37</v>
      </c>
      <c r="J2478" s="45" t="s">
        <v>1688</v>
      </c>
      <c r="K2478" s="51">
        <v>6281862</v>
      </c>
      <c r="L2478" s="52">
        <v>1</v>
      </c>
      <c r="M2478" s="186">
        <v>34000</v>
      </c>
      <c r="N2478" s="48">
        <f t="shared" si="164"/>
        <v>34000</v>
      </c>
      <c r="O2478" s="45" t="s">
        <v>865</v>
      </c>
      <c r="P2478" s="45" t="s">
        <v>364</v>
      </c>
    </row>
    <row r="2479" spans="1:19">
      <c r="A2479" s="17">
        <v>9</v>
      </c>
      <c r="C2479" s="17">
        <f t="shared" si="162"/>
        <v>0</v>
      </c>
      <c r="D2479" s="14" t="e">
        <f>+VLOOKUP(C2479,EstructuraCostos!$A$5:$B$146,2)</f>
        <v>#N/A</v>
      </c>
      <c r="E2479" s="21">
        <f t="shared" si="165"/>
        <v>0</v>
      </c>
      <c r="F2479" s="17" t="e">
        <f>+IF(C2479&gt;2,VLOOKUP(C2479,EstructuraCostos!$A$65:$B$170,2),VLOOKUP(E2479,EstructuraCostos!$A$5:$B$60,2))</f>
        <v>#N/A</v>
      </c>
      <c r="G2479" s="17" t="e">
        <f>+VLOOKUP(B2479,EstructuraCostos!$B$5:$C$146,2)</f>
        <v>#N/A</v>
      </c>
      <c r="H2479" s="58">
        <v>43717</v>
      </c>
      <c r="I2479" s="17">
        <f t="shared" si="163"/>
        <v>37</v>
      </c>
      <c r="J2479" s="45" t="s">
        <v>260</v>
      </c>
      <c r="M2479" s="186" t="s">
        <v>261</v>
      </c>
      <c r="N2479" s="48"/>
      <c r="O2479" s="45" t="s">
        <v>1684</v>
      </c>
      <c r="P2479" s="45" t="s">
        <v>1973</v>
      </c>
      <c r="Q2479" s="1" t="s">
        <v>2064</v>
      </c>
      <c r="R2479" s="137" t="s">
        <v>1863</v>
      </c>
    </row>
    <row r="2480" spans="1:19">
      <c r="A2480" s="17">
        <v>10</v>
      </c>
      <c r="C2480" s="17">
        <f t="shared" si="162"/>
        <v>0</v>
      </c>
      <c r="D2480" s="14" t="e">
        <f>+VLOOKUP(C2480,EstructuraCostos!$A$5:$B$146,2)</f>
        <v>#N/A</v>
      </c>
      <c r="E2480" s="21">
        <f t="shared" si="165"/>
        <v>0</v>
      </c>
      <c r="F2480" s="17" t="e">
        <f>+IF(C2480&gt;2,VLOOKUP(C2480,EstructuraCostos!$A$65:$B$170,2),VLOOKUP(E2480,EstructuraCostos!$A$5:$B$60,2))</f>
        <v>#N/A</v>
      </c>
      <c r="G2480" s="17" t="e">
        <f>+VLOOKUP(B2480,EstructuraCostos!$B$5:$C$146,2)</f>
        <v>#N/A</v>
      </c>
      <c r="H2480" s="58">
        <v>43717</v>
      </c>
      <c r="I2480" s="17">
        <f t="shared" si="163"/>
        <v>37</v>
      </c>
      <c r="J2480" s="45" t="s">
        <v>260</v>
      </c>
      <c r="M2480" s="186" t="s">
        <v>261</v>
      </c>
      <c r="N2480" s="48"/>
      <c r="O2480" s="45" t="s">
        <v>1684</v>
      </c>
      <c r="P2480" s="45" t="s">
        <v>1054</v>
      </c>
      <c r="Q2480" s="1" t="s">
        <v>132</v>
      </c>
      <c r="R2480" s="137" t="s">
        <v>1530</v>
      </c>
    </row>
    <row r="2481" spans="1:19">
      <c r="A2481" s="17">
        <v>11</v>
      </c>
      <c r="B2481" s="135" t="s">
        <v>1979</v>
      </c>
      <c r="C2481" s="17" t="e">
        <f t="shared" si="162"/>
        <v>#VALUE!</v>
      </c>
      <c r="D2481" s="14" t="e">
        <f>+VLOOKUP(C2481,EstructuraCostos!$A$5:$B$146,2)</f>
        <v>#VALUE!</v>
      </c>
      <c r="E2481" s="21" t="e">
        <f t="shared" si="165"/>
        <v>#VALUE!</v>
      </c>
      <c r="F2481" s="17" t="e">
        <f>+IF(C2481&gt;2,VLOOKUP(C2481,EstructuraCostos!$A$65:$B$170,2),VLOOKUP(E2481,EstructuraCostos!$A$5:$B$60,2))</f>
        <v>#VALUE!</v>
      </c>
      <c r="G2481" s="17">
        <f>+VLOOKUP(B2481,EstructuraCostos!$B$5:$C$146,2)</f>
        <v>0</v>
      </c>
      <c r="H2481" s="58">
        <v>43717</v>
      </c>
      <c r="I2481" s="17">
        <f t="shared" si="163"/>
        <v>37</v>
      </c>
      <c r="J2481" s="45" t="s">
        <v>287</v>
      </c>
      <c r="K2481" s="83"/>
      <c r="L2481" s="52">
        <v>400</v>
      </c>
      <c r="M2481" s="186">
        <v>450</v>
      </c>
      <c r="N2481" s="48">
        <f t="shared" si="164"/>
        <v>180000</v>
      </c>
      <c r="O2481" s="45" t="s">
        <v>1978</v>
      </c>
      <c r="P2481" s="45" t="s">
        <v>1474</v>
      </c>
    </row>
    <row r="2482" spans="1:19">
      <c r="A2482" s="17">
        <v>12</v>
      </c>
      <c r="B2482" s="135" t="s">
        <v>1979</v>
      </c>
      <c r="C2482" s="17" t="e">
        <f t="shared" si="162"/>
        <v>#VALUE!</v>
      </c>
      <c r="D2482" s="14" t="e">
        <f>+VLOOKUP(C2482,EstructuraCostos!$A$5:$B$146,2)</f>
        <v>#VALUE!</v>
      </c>
      <c r="E2482" s="21" t="e">
        <f t="shared" si="165"/>
        <v>#VALUE!</v>
      </c>
      <c r="F2482" s="17" t="e">
        <f>+IF(C2482&gt;2,VLOOKUP(C2482,EstructuraCostos!$A$65:$B$170,2),VLOOKUP(E2482,EstructuraCostos!$A$5:$B$60,2))</f>
        <v>#VALUE!</v>
      </c>
      <c r="G2482" s="17">
        <f>+VLOOKUP(B2482,EstructuraCostos!$B$5:$C$146,2)</f>
        <v>0</v>
      </c>
      <c r="H2482" s="58">
        <v>43717</v>
      </c>
      <c r="I2482" s="17">
        <f t="shared" si="163"/>
        <v>37</v>
      </c>
      <c r="J2482" s="45" t="s">
        <v>287</v>
      </c>
      <c r="L2482" s="52">
        <v>400</v>
      </c>
      <c r="M2482" s="186">
        <v>450</v>
      </c>
      <c r="N2482" s="48">
        <f t="shared" si="164"/>
        <v>180000</v>
      </c>
      <c r="O2482" s="45" t="s">
        <v>1978</v>
      </c>
      <c r="P2482" s="45" t="s">
        <v>1474</v>
      </c>
    </row>
    <row r="2483" spans="1:19">
      <c r="A2483" s="17">
        <v>13</v>
      </c>
      <c r="B2483" s="135" t="s">
        <v>1979</v>
      </c>
      <c r="C2483" s="17" t="e">
        <f t="shared" si="162"/>
        <v>#VALUE!</v>
      </c>
      <c r="D2483" s="14" t="e">
        <f>+VLOOKUP(C2483,EstructuraCostos!$A$5:$B$146,2)</f>
        <v>#VALUE!</v>
      </c>
      <c r="E2483" s="21" t="e">
        <f t="shared" si="165"/>
        <v>#VALUE!</v>
      </c>
      <c r="F2483" s="17" t="e">
        <f>+IF(C2483&gt;2,VLOOKUP(C2483,EstructuraCostos!$A$65:$B$170,2),VLOOKUP(E2483,EstructuraCostos!$A$5:$B$60,2))</f>
        <v>#VALUE!</v>
      </c>
      <c r="G2483" s="17">
        <f>+VLOOKUP(B2483,EstructuraCostos!$B$5:$C$146,2)</f>
        <v>0</v>
      </c>
      <c r="H2483" s="58">
        <v>43717</v>
      </c>
      <c r="I2483" s="17">
        <f t="shared" si="163"/>
        <v>37</v>
      </c>
      <c r="J2483" s="45" t="s">
        <v>287</v>
      </c>
      <c r="L2483" s="52" t="s">
        <v>2080</v>
      </c>
      <c r="N2483" s="48">
        <v>285000</v>
      </c>
      <c r="P2483" s="45" t="s">
        <v>1474</v>
      </c>
    </row>
    <row r="2484" spans="1:19">
      <c r="A2484" s="17">
        <v>14</v>
      </c>
      <c r="B2484" s="135">
        <v>10104</v>
      </c>
      <c r="C2484" s="17">
        <f t="shared" si="162"/>
        <v>1</v>
      </c>
      <c r="D2484" s="14" t="str">
        <f>+VLOOKUP(C2484,EstructuraCostos!$A$5:$B$146,2)</f>
        <v>Levante_y_Ceba</v>
      </c>
      <c r="E2484" s="21">
        <f t="shared" si="165"/>
        <v>10100</v>
      </c>
      <c r="F2484" s="17" t="str">
        <f>+IF(C2484&gt;2,VLOOKUP(C2484,EstructuraCostos!$A$65:$B$170,2),VLOOKUP(E2484,EstructuraCostos!$A$5:$B$60,2))</f>
        <v>Manejo_de_Suelos_y_ Praderas1</v>
      </c>
      <c r="G2484" s="17" t="str">
        <f>+VLOOKUP(B2484,EstructuraCostos!$B$5:$C$146,2)</f>
        <v>Fumigacion Herbicida</v>
      </c>
      <c r="H2484" s="58">
        <v>43718</v>
      </c>
      <c r="I2484" s="17">
        <f t="shared" si="163"/>
        <v>37</v>
      </c>
      <c r="J2484" s="84" t="s">
        <v>241</v>
      </c>
      <c r="K2484" s="143">
        <v>4736932</v>
      </c>
      <c r="L2484" s="52">
        <v>1</v>
      </c>
      <c r="M2484" s="46">
        <v>34000</v>
      </c>
      <c r="N2484" s="48">
        <f t="shared" si="164"/>
        <v>34000</v>
      </c>
      <c r="O2484" s="45" t="s">
        <v>1684</v>
      </c>
      <c r="P2484" s="45" t="s">
        <v>1973</v>
      </c>
      <c r="Q2484" s="1" t="s">
        <v>2064</v>
      </c>
      <c r="R2484" s="137" t="s">
        <v>1863</v>
      </c>
    </row>
    <row r="2485" spans="1:19">
      <c r="A2485" s="17">
        <v>15</v>
      </c>
      <c r="B2485" s="135">
        <v>10104</v>
      </c>
      <c r="C2485" s="17">
        <f t="shared" si="162"/>
        <v>1</v>
      </c>
      <c r="D2485" s="14" t="str">
        <f>+VLOOKUP(C2485,EstructuraCostos!$A$5:$B$146,2)</f>
        <v>Levante_y_Ceba</v>
      </c>
      <c r="E2485" s="21">
        <f t="shared" si="165"/>
        <v>10100</v>
      </c>
      <c r="F2485" s="17" t="str">
        <f>+IF(C2485&gt;2,VLOOKUP(C2485,EstructuraCostos!$A$65:$B$170,2),VLOOKUP(E2485,EstructuraCostos!$A$5:$B$60,2))</f>
        <v>Manejo_de_Suelos_y_ Praderas1</v>
      </c>
      <c r="G2485" s="17" t="str">
        <f>+VLOOKUP(B2485,EstructuraCostos!$B$5:$C$146,2)</f>
        <v>Fumigacion Herbicida</v>
      </c>
      <c r="H2485" s="58">
        <v>43718</v>
      </c>
      <c r="I2485" s="17">
        <f t="shared" si="163"/>
        <v>37</v>
      </c>
      <c r="J2485" s="84" t="s">
        <v>242</v>
      </c>
      <c r="K2485" s="83">
        <v>4335739</v>
      </c>
      <c r="L2485" s="52">
        <v>1</v>
      </c>
      <c r="M2485" s="46">
        <v>34000</v>
      </c>
      <c r="N2485" s="48">
        <f t="shared" si="164"/>
        <v>34000</v>
      </c>
      <c r="O2485" s="45" t="s">
        <v>1684</v>
      </c>
      <c r="P2485" s="45" t="s">
        <v>2079</v>
      </c>
      <c r="Q2485" s="1" t="s">
        <v>132</v>
      </c>
      <c r="R2485" s="137" t="s">
        <v>1530</v>
      </c>
      <c r="S2485" s="139" t="s">
        <v>2078</v>
      </c>
    </row>
    <row r="2486" spans="1:19">
      <c r="A2486" s="17">
        <v>16</v>
      </c>
      <c r="B2486" s="135">
        <v>10501</v>
      </c>
      <c r="C2486" s="17">
        <f t="shared" si="162"/>
        <v>1</v>
      </c>
      <c r="D2486" s="14" t="str">
        <f>+VLOOKUP(C2486,EstructuraCostos!$A$5:$B$146,2)</f>
        <v>Levante_y_Ceba</v>
      </c>
      <c r="E2486" s="21">
        <f t="shared" si="165"/>
        <v>10500</v>
      </c>
      <c r="F2486" s="17" t="str">
        <f>+IF(C2486&gt;2,VLOOKUP(C2486,EstructuraCostos!$A$65:$B$170,2),VLOOKUP(E2486,EstructuraCostos!$A$5:$B$60,2))</f>
        <v>Movimiento_de_Ganado1</v>
      </c>
      <c r="G2486" s="17" t="str">
        <f>+VLOOKUP(B2486,EstructuraCostos!$B$5:$C$146,2)</f>
        <v>Manejo de Ganados</v>
      </c>
      <c r="H2486" s="58">
        <v>43718</v>
      </c>
      <c r="I2486" s="17">
        <f t="shared" si="163"/>
        <v>37</v>
      </c>
      <c r="J2486" s="45" t="s">
        <v>245</v>
      </c>
      <c r="K2486" s="51">
        <v>1023702269</v>
      </c>
      <c r="L2486" s="52">
        <v>1</v>
      </c>
      <c r="M2486" s="46">
        <v>38000</v>
      </c>
      <c r="N2486" s="48">
        <f t="shared" si="164"/>
        <v>38000</v>
      </c>
      <c r="O2486" s="45" t="s">
        <v>126</v>
      </c>
      <c r="P2486" s="45" t="s">
        <v>128</v>
      </c>
    </row>
    <row r="2487" spans="1:19">
      <c r="A2487" s="17">
        <v>17</v>
      </c>
      <c r="B2487" s="135">
        <v>50103</v>
      </c>
      <c r="C2487" s="17">
        <f t="shared" si="162"/>
        <v>5</v>
      </c>
      <c r="D2487" s="14" t="str">
        <f>+VLOOKUP(C2487,EstructuraCostos!$A$5:$B$146,2)</f>
        <v>Generales</v>
      </c>
      <c r="E2487" s="21">
        <f t="shared" si="165"/>
        <v>50103</v>
      </c>
      <c r="F2487" s="17" t="str">
        <f>+IF(C2487&gt;2,VLOOKUP(C2487,EstructuraCostos!$A$65:$B$170,2),VLOOKUP(E2487,EstructuraCostos!$A$5:$B$60,2))</f>
        <v>Generales</v>
      </c>
      <c r="G2487" s="17" t="str">
        <f>+VLOOKUP(B2487,EstructuraCostos!$B$5:$C$146,2)</f>
        <v xml:space="preserve">Mantenimiento Cercos </v>
      </c>
      <c r="H2487" s="58">
        <v>43718</v>
      </c>
      <c r="I2487" s="17">
        <f t="shared" si="163"/>
        <v>37</v>
      </c>
      <c r="J2487" s="45" t="s">
        <v>417</v>
      </c>
      <c r="K2487" s="143">
        <v>1097720182</v>
      </c>
      <c r="L2487" s="52">
        <v>1</v>
      </c>
      <c r="M2487" s="46">
        <v>38000</v>
      </c>
      <c r="N2487" s="48">
        <f t="shared" si="164"/>
        <v>38000</v>
      </c>
      <c r="O2487" s="45" t="s">
        <v>138</v>
      </c>
      <c r="P2487" s="45" t="s">
        <v>355</v>
      </c>
    </row>
    <row r="2488" spans="1:19">
      <c r="A2488" s="17">
        <v>18</v>
      </c>
      <c r="B2488" s="135">
        <v>50103</v>
      </c>
      <c r="C2488" s="17">
        <f t="shared" si="162"/>
        <v>5</v>
      </c>
      <c r="D2488" s="14" t="str">
        <f>+VLOOKUP(C2488,EstructuraCostos!$A$5:$B$146,2)</f>
        <v>Generales</v>
      </c>
      <c r="E2488" s="21">
        <f t="shared" si="165"/>
        <v>50103</v>
      </c>
      <c r="F2488" s="17" t="str">
        <f>+IF(C2488&gt;2,VLOOKUP(C2488,EstructuraCostos!$A$65:$B$170,2),VLOOKUP(E2488,EstructuraCostos!$A$5:$B$60,2))</f>
        <v>Generales</v>
      </c>
      <c r="G2488" s="17" t="str">
        <f>+VLOOKUP(B2488,EstructuraCostos!$B$5:$C$146,2)</f>
        <v xml:space="preserve">Mantenimiento Cercos </v>
      </c>
      <c r="H2488" s="58">
        <v>43718</v>
      </c>
      <c r="I2488" s="17">
        <f t="shared" si="163"/>
        <v>37</v>
      </c>
      <c r="J2488" s="45" t="s">
        <v>791</v>
      </c>
      <c r="K2488" s="143">
        <v>78730185</v>
      </c>
      <c r="L2488" s="52">
        <v>1</v>
      </c>
      <c r="M2488" s="46">
        <v>34000</v>
      </c>
      <c r="N2488" s="48">
        <f t="shared" si="164"/>
        <v>34000</v>
      </c>
      <c r="O2488" s="45" t="s">
        <v>138</v>
      </c>
      <c r="P2488" s="45" t="s">
        <v>355</v>
      </c>
    </row>
    <row r="2489" spans="1:19">
      <c r="A2489" s="17">
        <v>19</v>
      </c>
      <c r="B2489" s="135">
        <v>10202</v>
      </c>
      <c r="C2489" s="17">
        <f t="shared" si="162"/>
        <v>1</v>
      </c>
      <c r="D2489" s="14" t="str">
        <f>+VLOOKUP(C2489,EstructuraCostos!$A$5:$B$146,2)</f>
        <v>Levante_y_Ceba</v>
      </c>
      <c r="E2489" s="21">
        <f t="shared" si="165"/>
        <v>10200</v>
      </c>
      <c r="F2489" s="17" t="str">
        <f>+IF(C2489&gt;2,VLOOKUP(C2489,EstructuraCostos!$A$65:$B$170,2),VLOOKUP(E2489,EstructuraCostos!$A$5:$B$60,2))</f>
        <v>Alimentacion1</v>
      </c>
      <c r="G2489" s="17" t="str">
        <f>+VLOOKUP(B2489,EstructuraCostos!$B$5:$C$146,2)</f>
        <v>Pollinaza</v>
      </c>
      <c r="H2489" s="58">
        <v>43718</v>
      </c>
      <c r="I2489" s="17">
        <f t="shared" si="163"/>
        <v>37</v>
      </c>
      <c r="J2489" s="1" t="s">
        <v>1469</v>
      </c>
      <c r="K2489" s="85">
        <v>1054990950</v>
      </c>
      <c r="L2489" s="52">
        <v>1</v>
      </c>
      <c r="M2489" s="186">
        <v>36000</v>
      </c>
      <c r="N2489" s="48">
        <f t="shared" si="164"/>
        <v>36000</v>
      </c>
      <c r="O2489" s="45" t="s">
        <v>688</v>
      </c>
      <c r="P2489" s="45" t="s">
        <v>137</v>
      </c>
    </row>
    <row r="2490" spans="1:19">
      <c r="A2490" s="17">
        <v>20</v>
      </c>
      <c r="B2490" s="135">
        <v>90101</v>
      </c>
      <c r="C2490" s="17">
        <f t="shared" si="162"/>
        <v>9</v>
      </c>
      <c r="D2490" s="14" t="str">
        <f>+VLOOKUP(C2490,EstructuraCostos!$A$5:$B$146,2)</f>
        <v>Hacienda</v>
      </c>
      <c r="E2490" s="21">
        <f t="shared" si="165"/>
        <v>90101</v>
      </c>
      <c r="F2490" s="17" t="str">
        <f>+IF(C2490&gt;2,VLOOKUP(C2490,EstructuraCostos!$A$65:$B$170,2),VLOOKUP(E2490,EstructuraCostos!$A$5:$B$60,2))</f>
        <v>Hacienda</v>
      </c>
      <c r="G2490" s="17" t="str">
        <f>+VLOOKUP(B2490,EstructuraCostos!$B$5:$C$146,2)</f>
        <v>Salarios</v>
      </c>
      <c r="H2490" s="58">
        <v>43718</v>
      </c>
      <c r="I2490" s="17">
        <f t="shared" si="163"/>
        <v>37</v>
      </c>
      <c r="J2490" s="45" t="s">
        <v>1584</v>
      </c>
      <c r="K2490" s="51">
        <v>24989065</v>
      </c>
      <c r="L2490" s="52">
        <v>1</v>
      </c>
      <c r="M2490" s="186">
        <v>34000</v>
      </c>
      <c r="N2490" s="48">
        <f t="shared" si="164"/>
        <v>34000</v>
      </c>
      <c r="O2490" s="45" t="s">
        <v>153</v>
      </c>
      <c r="P2490" s="45" t="s">
        <v>147</v>
      </c>
    </row>
    <row r="2491" spans="1:19">
      <c r="A2491" s="17">
        <v>21</v>
      </c>
      <c r="B2491" s="135">
        <v>10105</v>
      </c>
      <c r="C2491" s="17">
        <f t="shared" ref="C2491:C2554" si="169">ROUND(B2491/10000,0)</f>
        <v>1</v>
      </c>
      <c r="D2491" s="14" t="str">
        <f>+VLOOKUP(C2491,EstructuraCostos!$A$5:$B$146,2)</f>
        <v>Levante_y_Ceba</v>
      </c>
      <c r="E2491" s="21">
        <f t="shared" si="165"/>
        <v>10110</v>
      </c>
      <c r="F2491" s="17" t="str">
        <f>+IF(C2491&gt;2,VLOOKUP(C2491,EstructuraCostos!$A$65:$B$170,2),VLOOKUP(E2491,EstructuraCostos!$A$5:$B$60,2))</f>
        <v>Manejo_de_Suelos_y_ Praderas1</v>
      </c>
      <c r="G2491" s="17" t="str">
        <f>+VLOOKUP(B2491,EstructuraCostos!$B$5:$C$146,2)</f>
        <v>Guadañada</v>
      </c>
      <c r="H2491" s="58">
        <v>43718</v>
      </c>
      <c r="I2491" s="17">
        <f t="shared" ref="I2491:I2554" si="170">+WEEKNUM(H2491,2)</f>
        <v>37</v>
      </c>
      <c r="J2491" s="45" t="s">
        <v>1688</v>
      </c>
      <c r="K2491" s="51">
        <v>6281862</v>
      </c>
      <c r="L2491" s="52">
        <v>1</v>
      </c>
      <c r="M2491" s="186">
        <v>34000</v>
      </c>
      <c r="N2491" s="48">
        <f t="shared" ref="N2491:N2554" si="171">+L2491*M2491</f>
        <v>34000</v>
      </c>
      <c r="O2491" s="45" t="s">
        <v>865</v>
      </c>
      <c r="P2491" s="45" t="s">
        <v>364</v>
      </c>
    </row>
    <row r="2492" spans="1:19">
      <c r="A2492" s="17">
        <v>22</v>
      </c>
      <c r="C2492" s="17">
        <f t="shared" si="169"/>
        <v>0</v>
      </c>
      <c r="D2492" s="14" t="e">
        <f>+VLOOKUP(C2492,EstructuraCostos!$A$5:$B$146,2)</f>
        <v>#N/A</v>
      </c>
      <c r="E2492" s="21">
        <f t="shared" si="165"/>
        <v>0</v>
      </c>
      <c r="F2492" s="17" t="e">
        <f>+IF(C2492&gt;2,VLOOKUP(C2492,EstructuraCostos!$A$65:$B$170,2),VLOOKUP(E2492,EstructuraCostos!$A$5:$B$60,2))</f>
        <v>#N/A</v>
      </c>
      <c r="G2492" s="17" t="e">
        <f>+VLOOKUP(B2492,EstructuraCostos!$B$5:$C$146,2)</f>
        <v>#N/A</v>
      </c>
      <c r="H2492" s="58">
        <v>43718</v>
      </c>
      <c r="I2492" s="17">
        <f t="shared" si="170"/>
        <v>37</v>
      </c>
      <c r="J2492" s="45" t="s">
        <v>260</v>
      </c>
      <c r="M2492" s="186" t="s">
        <v>261</v>
      </c>
      <c r="N2492" s="48"/>
      <c r="O2492" s="45" t="s">
        <v>1684</v>
      </c>
      <c r="P2492" s="45" t="s">
        <v>1973</v>
      </c>
      <c r="Q2492" s="1" t="s">
        <v>2064</v>
      </c>
      <c r="R2492" s="137" t="s">
        <v>1863</v>
      </c>
    </row>
    <row r="2493" spans="1:19">
      <c r="A2493" s="17">
        <v>23</v>
      </c>
      <c r="C2493" s="17">
        <f t="shared" si="169"/>
        <v>0</v>
      </c>
      <c r="D2493" s="14" t="e">
        <f>+VLOOKUP(C2493,EstructuraCostos!$A$5:$B$146,2)</f>
        <v>#N/A</v>
      </c>
      <c r="E2493" s="21">
        <f t="shared" si="165"/>
        <v>0</v>
      </c>
      <c r="F2493" s="17" t="e">
        <f>+IF(C2493&gt;2,VLOOKUP(C2493,EstructuraCostos!$A$65:$B$170,2),VLOOKUP(E2493,EstructuraCostos!$A$5:$B$60,2))</f>
        <v>#N/A</v>
      </c>
      <c r="G2493" s="17" t="e">
        <f>+VLOOKUP(B2493,EstructuraCostos!$B$5:$C$146,2)</f>
        <v>#N/A</v>
      </c>
      <c r="H2493" s="58">
        <v>43718</v>
      </c>
      <c r="I2493" s="17">
        <f t="shared" si="170"/>
        <v>37</v>
      </c>
      <c r="J2493" s="45" t="s">
        <v>260</v>
      </c>
      <c r="M2493" s="186" t="s">
        <v>261</v>
      </c>
      <c r="N2493" s="48"/>
      <c r="O2493" s="45" t="s">
        <v>1684</v>
      </c>
      <c r="P2493" s="45" t="s">
        <v>1054</v>
      </c>
      <c r="Q2493" s="1" t="s">
        <v>132</v>
      </c>
      <c r="R2493" s="137" t="s">
        <v>1530</v>
      </c>
    </row>
    <row r="2494" spans="1:19">
      <c r="A2494" s="17">
        <v>24</v>
      </c>
      <c r="B2494" s="135">
        <v>10101</v>
      </c>
      <c r="C2494" s="17">
        <f t="shared" si="169"/>
        <v>1</v>
      </c>
      <c r="D2494" s="14" t="str">
        <f>+VLOOKUP(C2494,EstructuraCostos!$A$5:$B$146,2)</f>
        <v>Levante_y_Ceba</v>
      </c>
      <c r="E2494" s="21">
        <f t="shared" si="165"/>
        <v>10100</v>
      </c>
      <c r="F2494" s="17" t="str">
        <f>+IF(C2494&gt;2,VLOOKUP(C2494,EstructuraCostos!$A$65:$B$170,2),VLOOKUP(E2494,EstructuraCostos!$A$5:$B$60,2))</f>
        <v>Manejo_de_Suelos_y_ Praderas1</v>
      </c>
      <c r="G2494" s="17" t="str">
        <f>+VLOOKUP(B2494,EstructuraCostos!$B$5:$C$146,2)</f>
        <v>Fumigacion Matamalezas</v>
      </c>
      <c r="H2494" s="58">
        <v>43719</v>
      </c>
      <c r="I2494" s="17">
        <f t="shared" si="170"/>
        <v>37</v>
      </c>
      <c r="J2494" s="84" t="s">
        <v>241</v>
      </c>
      <c r="K2494" s="143">
        <v>4736932</v>
      </c>
      <c r="L2494" s="52">
        <v>1</v>
      </c>
      <c r="M2494" s="46">
        <v>34000</v>
      </c>
      <c r="N2494" s="48">
        <f t="shared" si="171"/>
        <v>34000</v>
      </c>
      <c r="O2494" s="45" t="s">
        <v>1686</v>
      </c>
      <c r="P2494" s="45" t="s">
        <v>2110</v>
      </c>
      <c r="Q2494" s="1" t="s">
        <v>2111</v>
      </c>
      <c r="R2494" s="137" t="s">
        <v>131</v>
      </c>
    </row>
    <row r="2495" spans="1:19">
      <c r="A2495" s="17">
        <v>25</v>
      </c>
      <c r="B2495" s="135">
        <v>10104</v>
      </c>
      <c r="C2495" s="17">
        <f t="shared" si="169"/>
        <v>1</v>
      </c>
      <c r="D2495" s="14" t="str">
        <f>+VLOOKUP(C2495,EstructuraCostos!$A$5:$B$146,2)</f>
        <v>Levante_y_Ceba</v>
      </c>
      <c r="E2495" s="21">
        <f t="shared" si="165"/>
        <v>10100</v>
      </c>
      <c r="F2495" s="17" t="str">
        <f>+IF(C2495&gt;2,VLOOKUP(C2495,EstructuraCostos!$A$65:$B$170,2),VLOOKUP(E2495,EstructuraCostos!$A$5:$B$60,2))</f>
        <v>Manejo_de_Suelos_y_ Praderas1</v>
      </c>
      <c r="G2495" s="17" t="str">
        <f>+VLOOKUP(B2495,EstructuraCostos!$B$5:$C$146,2)</f>
        <v>Fumigacion Herbicida</v>
      </c>
      <c r="H2495" s="58">
        <v>43719</v>
      </c>
      <c r="I2495" s="17">
        <f t="shared" si="170"/>
        <v>37</v>
      </c>
      <c r="J2495" s="84" t="s">
        <v>242</v>
      </c>
      <c r="K2495" s="83">
        <v>4335739</v>
      </c>
      <c r="L2495" s="52">
        <v>1</v>
      </c>
      <c r="M2495" s="46">
        <v>34000</v>
      </c>
      <c r="N2495" s="48">
        <f t="shared" si="171"/>
        <v>34000</v>
      </c>
      <c r="O2495" s="45" t="s">
        <v>1684</v>
      </c>
      <c r="P2495" s="45" t="s">
        <v>2112</v>
      </c>
      <c r="Q2495" s="1" t="s">
        <v>132</v>
      </c>
      <c r="R2495" s="137" t="s">
        <v>1530</v>
      </c>
    </row>
    <row r="2496" spans="1:19">
      <c r="A2496" s="17">
        <v>26</v>
      </c>
      <c r="B2496" s="135">
        <v>10501</v>
      </c>
      <c r="C2496" s="17">
        <f t="shared" si="169"/>
        <v>1</v>
      </c>
      <c r="D2496" s="14" t="str">
        <f>+VLOOKUP(C2496,EstructuraCostos!$A$5:$B$146,2)</f>
        <v>Levante_y_Ceba</v>
      </c>
      <c r="E2496" s="21">
        <f t="shared" si="165"/>
        <v>10500</v>
      </c>
      <c r="F2496" s="17" t="str">
        <f>+IF(C2496&gt;2,VLOOKUP(C2496,EstructuraCostos!$A$65:$B$170,2),VLOOKUP(E2496,EstructuraCostos!$A$5:$B$60,2))</f>
        <v>Movimiento_de_Ganado1</v>
      </c>
      <c r="G2496" s="17" t="str">
        <f>+VLOOKUP(B2496,EstructuraCostos!$B$5:$C$146,2)</f>
        <v>Manejo de Ganados</v>
      </c>
      <c r="H2496" s="58">
        <v>43719</v>
      </c>
      <c r="I2496" s="17">
        <f t="shared" si="170"/>
        <v>37</v>
      </c>
      <c r="J2496" s="45" t="s">
        <v>245</v>
      </c>
      <c r="K2496" s="51">
        <v>1023702269</v>
      </c>
      <c r="L2496" s="52">
        <v>1</v>
      </c>
      <c r="M2496" s="46">
        <v>38000</v>
      </c>
      <c r="N2496" s="48">
        <f t="shared" si="171"/>
        <v>38000</v>
      </c>
      <c r="O2496" s="45" t="s">
        <v>126</v>
      </c>
      <c r="P2496" s="45" t="s">
        <v>128</v>
      </c>
    </row>
    <row r="2497" spans="1:18">
      <c r="A2497" s="17">
        <v>27</v>
      </c>
      <c r="B2497" s="135">
        <v>50103</v>
      </c>
      <c r="C2497" s="17">
        <f t="shared" si="169"/>
        <v>5</v>
      </c>
      <c r="D2497" s="14" t="str">
        <f>+VLOOKUP(C2497,EstructuraCostos!$A$5:$B$146,2)</f>
        <v>Generales</v>
      </c>
      <c r="E2497" s="21">
        <f t="shared" si="165"/>
        <v>50103</v>
      </c>
      <c r="F2497" s="17" t="str">
        <f>+IF(C2497&gt;2,VLOOKUP(C2497,EstructuraCostos!$A$65:$B$170,2),VLOOKUP(E2497,EstructuraCostos!$A$5:$B$60,2))</f>
        <v>Generales</v>
      </c>
      <c r="G2497" s="17" t="str">
        <f>+VLOOKUP(B2497,EstructuraCostos!$B$5:$C$146,2)</f>
        <v xml:space="preserve">Mantenimiento Cercos </v>
      </c>
      <c r="H2497" s="58">
        <v>43719</v>
      </c>
      <c r="I2497" s="17">
        <f t="shared" si="170"/>
        <v>37</v>
      </c>
      <c r="J2497" s="45" t="s">
        <v>417</v>
      </c>
      <c r="K2497" s="143">
        <v>1097720182</v>
      </c>
      <c r="L2497" s="52">
        <v>1</v>
      </c>
      <c r="M2497" s="46">
        <v>38000</v>
      </c>
      <c r="N2497" s="48">
        <f t="shared" si="171"/>
        <v>38000</v>
      </c>
      <c r="O2497" s="45" t="s">
        <v>138</v>
      </c>
      <c r="P2497" s="45" t="s">
        <v>654</v>
      </c>
    </row>
    <row r="2498" spans="1:18">
      <c r="A2498" s="17">
        <v>28</v>
      </c>
      <c r="B2498" s="135">
        <v>50103</v>
      </c>
      <c r="C2498" s="17">
        <f t="shared" si="169"/>
        <v>5</v>
      </c>
      <c r="D2498" s="14" t="str">
        <f>+VLOOKUP(C2498,EstructuraCostos!$A$5:$B$146,2)</f>
        <v>Generales</v>
      </c>
      <c r="E2498" s="21">
        <f t="shared" ref="E2498:E2560" si="172">IF(C2498&gt;2,ROUND(B2498/1,0),ROUND(B2498/10,0)*10)</f>
        <v>50103</v>
      </c>
      <c r="F2498" s="17" t="str">
        <f>+IF(C2498&gt;2,VLOOKUP(C2498,EstructuraCostos!$A$65:$B$170,2),VLOOKUP(E2498,EstructuraCostos!$A$5:$B$60,2))</f>
        <v>Generales</v>
      </c>
      <c r="G2498" s="17" t="str">
        <f>+VLOOKUP(B2498,EstructuraCostos!$B$5:$C$146,2)</f>
        <v xml:space="preserve">Mantenimiento Cercos </v>
      </c>
      <c r="H2498" s="58">
        <v>43719</v>
      </c>
      <c r="I2498" s="17">
        <f t="shared" si="170"/>
        <v>37</v>
      </c>
      <c r="J2498" s="45" t="s">
        <v>791</v>
      </c>
      <c r="K2498" s="143">
        <v>78730185</v>
      </c>
      <c r="L2498" s="52">
        <v>1</v>
      </c>
      <c r="M2498" s="46">
        <v>34000</v>
      </c>
      <c r="N2498" s="48">
        <f t="shared" si="171"/>
        <v>34000</v>
      </c>
      <c r="O2498" s="45" t="s">
        <v>138</v>
      </c>
      <c r="P2498" s="45" t="s">
        <v>654</v>
      </c>
    </row>
    <row r="2499" spans="1:18">
      <c r="A2499" s="17">
        <v>29</v>
      </c>
      <c r="B2499" s="135">
        <v>10202</v>
      </c>
      <c r="C2499" s="17">
        <f t="shared" si="169"/>
        <v>1</v>
      </c>
      <c r="D2499" s="14" t="str">
        <f>+VLOOKUP(C2499,EstructuraCostos!$A$5:$B$146,2)</f>
        <v>Levante_y_Ceba</v>
      </c>
      <c r="E2499" s="21">
        <f t="shared" si="172"/>
        <v>10200</v>
      </c>
      <c r="F2499" s="17" t="str">
        <f>+IF(C2499&gt;2,VLOOKUP(C2499,EstructuraCostos!$A$65:$B$170,2),VLOOKUP(E2499,EstructuraCostos!$A$5:$B$60,2))</f>
        <v>Alimentacion1</v>
      </c>
      <c r="G2499" s="17" t="str">
        <f>+VLOOKUP(B2499,EstructuraCostos!$B$5:$C$146,2)</f>
        <v>Pollinaza</v>
      </c>
      <c r="H2499" s="58">
        <v>43719</v>
      </c>
      <c r="I2499" s="17">
        <f t="shared" si="170"/>
        <v>37</v>
      </c>
      <c r="J2499" s="1" t="s">
        <v>1469</v>
      </c>
      <c r="K2499" s="85">
        <v>1054990950</v>
      </c>
      <c r="L2499" s="52">
        <v>1</v>
      </c>
      <c r="M2499" s="186">
        <v>36000</v>
      </c>
      <c r="N2499" s="48">
        <f t="shared" si="171"/>
        <v>36000</v>
      </c>
      <c r="O2499" s="45" t="s">
        <v>688</v>
      </c>
      <c r="P2499" s="45" t="s">
        <v>137</v>
      </c>
    </row>
    <row r="2500" spans="1:18">
      <c r="A2500" s="17">
        <v>30</v>
      </c>
      <c r="B2500" s="135">
        <v>90101</v>
      </c>
      <c r="C2500" s="17">
        <f t="shared" si="169"/>
        <v>9</v>
      </c>
      <c r="D2500" s="14" t="str">
        <f>+VLOOKUP(C2500,EstructuraCostos!$A$5:$B$146,2)</f>
        <v>Hacienda</v>
      </c>
      <c r="E2500" s="21">
        <f t="shared" si="172"/>
        <v>90101</v>
      </c>
      <c r="F2500" s="17" t="str">
        <f>+IF(C2500&gt;2,VLOOKUP(C2500,EstructuraCostos!$A$65:$B$170,2),VLOOKUP(E2500,EstructuraCostos!$A$5:$B$60,2))</f>
        <v>Hacienda</v>
      </c>
      <c r="G2500" s="17" t="str">
        <f>+VLOOKUP(B2500,EstructuraCostos!$B$5:$C$146,2)</f>
        <v>Salarios</v>
      </c>
      <c r="H2500" s="58">
        <v>43719</v>
      </c>
      <c r="I2500" s="17">
        <f t="shared" si="170"/>
        <v>37</v>
      </c>
      <c r="J2500" s="45" t="s">
        <v>1584</v>
      </c>
      <c r="K2500" s="51">
        <v>24989065</v>
      </c>
      <c r="L2500" s="52">
        <v>1</v>
      </c>
      <c r="M2500" s="186">
        <v>34000</v>
      </c>
      <c r="N2500" s="48">
        <f t="shared" si="171"/>
        <v>34000</v>
      </c>
      <c r="O2500" s="45" t="s">
        <v>153</v>
      </c>
      <c r="P2500" s="45" t="s">
        <v>147</v>
      </c>
    </row>
    <row r="2501" spans="1:18">
      <c r="A2501" s="17">
        <v>31</v>
      </c>
      <c r="B2501" s="135">
        <v>10105</v>
      </c>
      <c r="C2501" s="17">
        <f t="shared" si="169"/>
        <v>1</v>
      </c>
      <c r="D2501" s="14" t="str">
        <f>+VLOOKUP(C2501,EstructuraCostos!$A$5:$B$146,2)</f>
        <v>Levante_y_Ceba</v>
      </c>
      <c r="E2501" s="21">
        <f t="shared" si="172"/>
        <v>10110</v>
      </c>
      <c r="F2501" s="17" t="str">
        <f>+IF(C2501&gt;2,VLOOKUP(C2501,EstructuraCostos!$A$65:$B$170,2),VLOOKUP(E2501,EstructuraCostos!$A$5:$B$60,2))</f>
        <v>Manejo_de_Suelos_y_ Praderas1</v>
      </c>
      <c r="G2501" s="17" t="str">
        <f>+VLOOKUP(B2501,EstructuraCostos!$B$5:$C$146,2)</f>
        <v>Guadañada</v>
      </c>
      <c r="H2501" s="58">
        <v>43719</v>
      </c>
      <c r="I2501" s="17">
        <f t="shared" si="170"/>
        <v>37</v>
      </c>
      <c r="J2501" s="45" t="s">
        <v>1688</v>
      </c>
      <c r="K2501" s="51">
        <v>6281862</v>
      </c>
      <c r="L2501" s="52">
        <v>1</v>
      </c>
      <c r="M2501" s="186">
        <v>34000</v>
      </c>
      <c r="N2501" s="48">
        <f t="shared" si="171"/>
        <v>34000</v>
      </c>
      <c r="O2501" s="45" t="s">
        <v>865</v>
      </c>
      <c r="P2501" s="45" t="s">
        <v>364</v>
      </c>
    </row>
    <row r="2502" spans="1:18">
      <c r="A2502" s="17">
        <v>32</v>
      </c>
      <c r="C2502" s="17"/>
      <c r="F2502" s="17"/>
      <c r="G2502" s="17" t="e">
        <f>+VLOOKUP(B2502,EstructuraCostos!$B$5:$C$146,2)</f>
        <v>#N/A</v>
      </c>
      <c r="H2502" s="58">
        <v>43719</v>
      </c>
      <c r="I2502" s="17">
        <f t="shared" si="170"/>
        <v>37</v>
      </c>
      <c r="J2502" s="45" t="s">
        <v>287</v>
      </c>
      <c r="L2502" s="52">
        <v>333</v>
      </c>
      <c r="M2502" s="186">
        <v>900</v>
      </c>
      <c r="N2502" s="48">
        <v>320000</v>
      </c>
      <c r="O2502" s="45" t="s">
        <v>1174</v>
      </c>
      <c r="P2502" s="45" t="s">
        <v>1474</v>
      </c>
    </row>
    <row r="2503" spans="1:18">
      <c r="A2503" s="17">
        <v>33</v>
      </c>
      <c r="C2503" s="17">
        <f t="shared" si="169"/>
        <v>0</v>
      </c>
      <c r="D2503" s="14" t="e">
        <f>+VLOOKUP(C2503,EstructuraCostos!$A$5:$B$146,2)</f>
        <v>#N/A</v>
      </c>
      <c r="E2503" s="21">
        <f t="shared" si="172"/>
        <v>0</v>
      </c>
      <c r="F2503" s="17" t="e">
        <f>+IF(C2503&gt;2,VLOOKUP(C2503,EstructuraCostos!$A$65:$B$170,2),VLOOKUP(E2503,EstructuraCostos!$A$5:$B$60,2))</f>
        <v>#N/A</v>
      </c>
      <c r="G2503" s="17" t="e">
        <f>+VLOOKUP(B2503,EstructuraCostos!$B$5:$C$146,2)</f>
        <v>#N/A</v>
      </c>
      <c r="H2503" s="58">
        <v>43719</v>
      </c>
      <c r="I2503" s="17">
        <f t="shared" si="170"/>
        <v>37</v>
      </c>
      <c r="J2503" s="45" t="s">
        <v>260</v>
      </c>
      <c r="M2503" s="186" t="s">
        <v>261</v>
      </c>
      <c r="N2503" s="48"/>
      <c r="O2503" s="45" t="s">
        <v>1686</v>
      </c>
      <c r="P2503" s="45" t="s">
        <v>2110</v>
      </c>
      <c r="Q2503" s="1" t="s">
        <v>2111</v>
      </c>
      <c r="R2503" s="137" t="s">
        <v>131</v>
      </c>
    </row>
    <row r="2504" spans="1:18">
      <c r="A2504" s="17">
        <v>34</v>
      </c>
      <c r="C2504" s="17">
        <f t="shared" si="169"/>
        <v>0</v>
      </c>
      <c r="D2504" s="14" t="e">
        <f>+VLOOKUP(C2504,EstructuraCostos!$A$5:$B$146,2)</f>
        <v>#N/A</v>
      </c>
      <c r="E2504" s="21">
        <f t="shared" si="172"/>
        <v>0</v>
      </c>
      <c r="F2504" s="17" t="e">
        <f>+IF(C2504&gt;2,VLOOKUP(C2504,EstructuraCostos!$A$65:$B$170,2),VLOOKUP(E2504,EstructuraCostos!$A$5:$B$60,2))</f>
        <v>#N/A</v>
      </c>
      <c r="G2504" s="17" t="e">
        <f>+VLOOKUP(B2504,EstructuraCostos!$B$5:$C$146,2)</f>
        <v>#N/A</v>
      </c>
      <c r="H2504" s="58">
        <v>43719</v>
      </c>
      <c r="I2504" s="17">
        <f t="shared" si="170"/>
        <v>37</v>
      </c>
      <c r="J2504" s="45" t="s">
        <v>260</v>
      </c>
      <c r="M2504" s="186" t="s">
        <v>261</v>
      </c>
      <c r="N2504" s="48"/>
      <c r="O2504" s="45" t="s">
        <v>1684</v>
      </c>
      <c r="P2504" s="45" t="s">
        <v>1054</v>
      </c>
      <c r="Q2504" s="1" t="s">
        <v>132</v>
      </c>
      <c r="R2504" s="137" t="s">
        <v>2114</v>
      </c>
    </row>
    <row r="2505" spans="1:18">
      <c r="A2505" s="17">
        <v>35</v>
      </c>
      <c r="B2505" s="135">
        <v>10101</v>
      </c>
      <c r="C2505" s="17">
        <f t="shared" si="169"/>
        <v>1</v>
      </c>
      <c r="D2505" s="14" t="str">
        <f>+VLOOKUP(C2505,EstructuraCostos!$A$5:$B$146,2)</f>
        <v>Levante_y_Ceba</v>
      </c>
      <c r="E2505" s="21">
        <f t="shared" si="172"/>
        <v>10100</v>
      </c>
      <c r="F2505" s="17" t="str">
        <f>+IF(C2505&gt;2,VLOOKUP(C2505,EstructuraCostos!$A$65:$B$170,2),VLOOKUP(E2505,EstructuraCostos!$A$5:$B$60,2))</f>
        <v>Manejo_de_Suelos_y_ Praderas1</v>
      </c>
      <c r="G2505" s="17" t="str">
        <f>+VLOOKUP(B2505,EstructuraCostos!$B$5:$C$146,2)</f>
        <v>Fumigacion Matamalezas</v>
      </c>
      <c r="H2505" s="58">
        <v>43720</v>
      </c>
      <c r="I2505" s="17">
        <f t="shared" si="170"/>
        <v>37</v>
      </c>
      <c r="J2505" s="84" t="s">
        <v>241</v>
      </c>
      <c r="K2505" s="143">
        <v>4736932</v>
      </c>
      <c r="L2505" s="52">
        <v>1</v>
      </c>
      <c r="M2505" s="46">
        <v>34000</v>
      </c>
      <c r="N2505" s="48">
        <f t="shared" si="171"/>
        <v>34000</v>
      </c>
      <c r="O2505" s="45" t="s">
        <v>1686</v>
      </c>
      <c r="P2505" s="45" t="s">
        <v>2110</v>
      </c>
      <c r="Q2505" s="1" t="s">
        <v>2111</v>
      </c>
      <c r="R2505" s="137" t="s">
        <v>131</v>
      </c>
    </row>
    <row r="2506" spans="1:18">
      <c r="A2506" s="17">
        <v>36</v>
      </c>
      <c r="B2506" s="135">
        <v>10104</v>
      </c>
      <c r="C2506" s="17">
        <f t="shared" si="169"/>
        <v>1</v>
      </c>
      <c r="D2506" s="14" t="str">
        <f>+VLOOKUP(C2506,EstructuraCostos!$A$5:$B$146,2)</f>
        <v>Levante_y_Ceba</v>
      </c>
      <c r="E2506" s="21">
        <f t="shared" si="172"/>
        <v>10100</v>
      </c>
      <c r="F2506" s="17" t="str">
        <f>+IF(C2506&gt;2,VLOOKUP(C2506,EstructuraCostos!$A$65:$B$170,2),VLOOKUP(E2506,EstructuraCostos!$A$5:$B$60,2))</f>
        <v>Manejo_de_Suelos_y_ Praderas1</v>
      </c>
      <c r="G2506" s="17" t="str">
        <f>+VLOOKUP(B2506,EstructuraCostos!$B$5:$C$146,2)</f>
        <v>Fumigacion Herbicida</v>
      </c>
      <c r="H2506" s="58">
        <v>43720</v>
      </c>
      <c r="I2506" s="17">
        <f t="shared" si="170"/>
        <v>37</v>
      </c>
      <c r="J2506" s="84" t="s">
        <v>242</v>
      </c>
      <c r="K2506" s="83">
        <v>4335739</v>
      </c>
      <c r="L2506" s="52">
        <v>1</v>
      </c>
      <c r="M2506" s="46">
        <v>34000</v>
      </c>
      <c r="N2506" s="48">
        <f t="shared" si="171"/>
        <v>34000</v>
      </c>
      <c r="O2506" s="45" t="s">
        <v>1684</v>
      </c>
      <c r="P2506" s="45" t="s">
        <v>2113</v>
      </c>
      <c r="Q2506" s="1" t="s">
        <v>132</v>
      </c>
      <c r="R2506" s="137" t="s">
        <v>2114</v>
      </c>
    </row>
    <row r="2507" spans="1:18">
      <c r="A2507" s="17">
        <v>37</v>
      </c>
      <c r="B2507" s="135">
        <v>10501</v>
      </c>
      <c r="C2507" s="17">
        <f t="shared" si="169"/>
        <v>1</v>
      </c>
      <c r="D2507" s="14" t="str">
        <f>+VLOOKUP(C2507,EstructuraCostos!$A$5:$B$146,2)</f>
        <v>Levante_y_Ceba</v>
      </c>
      <c r="E2507" s="21">
        <f t="shared" si="172"/>
        <v>10500</v>
      </c>
      <c r="F2507" s="17" t="str">
        <f>+IF(C2507&gt;2,VLOOKUP(C2507,EstructuraCostos!$A$65:$B$170,2),VLOOKUP(E2507,EstructuraCostos!$A$5:$B$60,2))</f>
        <v>Movimiento_de_Ganado1</v>
      </c>
      <c r="G2507" s="17" t="str">
        <f>+VLOOKUP(B2507,EstructuraCostos!$B$5:$C$146,2)</f>
        <v>Manejo de Ganados</v>
      </c>
      <c r="H2507" s="58">
        <v>43720</v>
      </c>
      <c r="I2507" s="17">
        <f t="shared" si="170"/>
        <v>37</v>
      </c>
      <c r="J2507" s="45" t="s">
        <v>245</v>
      </c>
      <c r="K2507" s="51">
        <v>1023702269</v>
      </c>
      <c r="L2507" s="52">
        <v>1</v>
      </c>
      <c r="M2507" s="46">
        <v>38000</v>
      </c>
      <c r="N2507" s="48">
        <f t="shared" si="171"/>
        <v>38000</v>
      </c>
      <c r="O2507" s="45" t="s">
        <v>126</v>
      </c>
      <c r="P2507" s="45" t="s">
        <v>128</v>
      </c>
    </row>
    <row r="2508" spans="1:18">
      <c r="A2508" s="17">
        <v>38</v>
      </c>
      <c r="B2508" s="135">
        <v>50103</v>
      </c>
      <c r="C2508" s="17">
        <f t="shared" si="169"/>
        <v>5</v>
      </c>
      <c r="D2508" s="14" t="str">
        <f>+VLOOKUP(C2508,EstructuraCostos!$A$5:$B$146,2)</f>
        <v>Generales</v>
      </c>
      <c r="E2508" s="21">
        <f t="shared" si="172"/>
        <v>50103</v>
      </c>
      <c r="F2508" s="17" t="str">
        <f>+IF(C2508&gt;2,VLOOKUP(C2508,EstructuraCostos!$A$65:$B$170,2),VLOOKUP(E2508,EstructuraCostos!$A$5:$B$60,2))</f>
        <v>Generales</v>
      </c>
      <c r="G2508" s="17" t="str">
        <f>+VLOOKUP(B2508,EstructuraCostos!$B$5:$C$146,2)</f>
        <v xml:space="preserve">Mantenimiento Cercos </v>
      </c>
      <c r="H2508" s="58">
        <v>43720</v>
      </c>
      <c r="I2508" s="17">
        <f t="shared" si="170"/>
        <v>37</v>
      </c>
      <c r="J2508" s="45" t="s">
        <v>417</v>
      </c>
      <c r="K2508" s="143">
        <v>1097720182</v>
      </c>
      <c r="L2508" s="52">
        <v>1</v>
      </c>
      <c r="M2508" s="46">
        <v>38000</v>
      </c>
      <c r="N2508" s="48">
        <f t="shared" si="171"/>
        <v>38000</v>
      </c>
      <c r="O2508" s="45" t="s">
        <v>138</v>
      </c>
      <c r="P2508" s="45" t="s">
        <v>355</v>
      </c>
    </row>
    <row r="2509" spans="1:18">
      <c r="A2509" s="17">
        <v>39</v>
      </c>
      <c r="B2509" s="135">
        <v>50103</v>
      </c>
      <c r="C2509" s="17">
        <f t="shared" si="169"/>
        <v>5</v>
      </c>
      <c r="D2509" s="14" t="str">
        <f>+VLOOKUP(C2509,EstructuraCostos!$A$5:$B$146,2)</f>
        <v>Generales</v>
      </c>
      <c r="E2509" s="21">
        <f t="shared" si="172"/>
        <v>50103</v>
      </c>
      <c r="F2509" s="17" t="str">
        <f>+IF(C2509&gt;2,VLOOKUP(C2509,EstructuraCostos!$A$65:$B$170,2),VLOOKUP(E2509,EstructuraCostos!$A$5:$B$60,2))</f>
        <v>Generales</v>
      </c>
      <c r="G2509" s="17" t="str">
        <f>+VLOOKUP(B2509,EstructuraCostos!$B$5:$C$146,2)</f>
        <v xml:space="preserve">Mantenimiento Cercos </v>
      </c>
      <c r="H2509" s="58">
        <v>43720</v>
      </c>
      <c r="I2509" s="17">
        <f t="shared" si="170"/>
        <v>37</v>
      </c>
      <c r="J2509" s="45" t="s">
        <v>791</v>
      </c>
      <c r="K2509" s="143">
        <v>78730185</v>
      </c>
      <c r="L2509" s="52">
        <v>1</v>
      </c>
      <c r="M2509" s="46">
        <v>34000</v>
      </c>
      <c r="N2509" s="48">
        <f t="shared" si="171"/>
        <v>34000</v>
      </c>
      <c r="O2509" s="45" t="s">
        <v>138</v>
      </c>
      <c r="P2509" s="45" t="s">
        <v>355</v>
      </c>
    </row>
    <row r="2510" spans="1:18">
      <c r="A2510" s="17">
        <v>40</v>
      </c>
      <c r="B2510" s="135">
        <v>10202</v>
      </c>
      <c r="C2510" s="17">
        <f t="shared" si="169"/>
        <v>1</v>
      </c>
      <c r="D2510" s="14" t="str">
        <f>+VLOOKUP(C2510,EstructuraCostos!$A$5:$B$146,2)</f>
        <v>Levante_y_Ceba</v>
      </c>
      <c r="E2510" s="21">
        <f t="shared" si="172"/>
        <v>10200</v>
      </c>
      <c r="F2510" s="17" t="str">
        <f>+IF(C2510&gt;2,VLOOKUP(C2510,EstructuraCostos!$A$65:$B$170,2),VLOOKUP(E2510,EstructuraCostos!$A$5:$B$60,2))</f>
        <v>Alimentacion1</v>
      </c>
      <c r="G2510" s="17" t="str">
        <f>+VLOOKUP(B2510,EstructuraCostos!$B$5:$C$146,2)</f>
        <v>Pollinaza</v>
      </c>
      <c r="H2510" s="58">
        <v>43720</v>
      </c>
      <c r="I2510" s="17">
        <f t="shared" si="170"/>
        <v>37</v>
      </c>
      <c r="J2510" s="1" t="s">
        <v>1469</v>
      </c>
      <c r="K2510" s="85">
        <v>1054990950</v>
      </c>
      <c r="L2510" s="52">
        <v>1</v>
      </c>
      <c r="M2510" s="186">
        <v>36000</v>
      </c>
      <c r="N2510" s="48">
        <f t="shared" si="171"/>
        <v>36000</v>
      </c>
      <c r="O2510" s="45" t="s">
        <v>688</v>
      </c>
      <c r="P2510" s="45" t="s">
        <v>137</v>
      </c>
    </row>
    <row r="2511" spans="1:18">
      <c r="A2511" s="17">
        <v>41</v>
      </c>
      <c r="B2511" s="135">
        <v>90101</v>
      </c>
      <c r="C2511" s="17">
        <f t="shared" si="169"/>
        <v>9</v>
      </c>
      <c r="D2511" s="14" t="str">
        <f>+VLOOKUP(C2511,EstructuraCostos!$A$5:$B$146,2)</f>
        <v>Hacienda</v>
      </c>
      <c r="E2511" s="21">
        <f t="shared" si="172"/>
        <v>90101</v>
      </c>
      <c r="F2511" s="17" t="str">
        <f>+IF(C2511&gt;2,VLOOKUP(C2511,EstructuraCostos!$A$65:$B$170,2),VLOOKUP(E2511,EstructuraCostos!$A$5:$B$60,2))</f>
        <v>Hacienda</v>
      </c>
      <c r="G2511" s="17" t="str">
        <f>+VLOOKUP(B2511,EstructuraCostos!$B$5:$C$146,2)</f>
        <v>Salarios</v>
      </c>
      <c r="H2511" s="58">
        <v>43720</v>
      </c>
      <c r="I2511" s="17">
        <f t="shared" si="170"/>
        <v>37</v>
      </c>
      <c r="J2511" s="45" t="s">
        <v>1584</v>
      </c>
      <c r="K2511" s="51">
        <v>24989065</v>
      </c>
      <c r="L2511" s="52">
        <v>1</v>
      </c>
      <c r="M2511" s="186">
        <v>34000</v>
      </c>
      <c r="N2511" s="48">
        <f t="shared" si="171"/>
        <v>34000</v>
      </c>
      <c r="O2511" s="45" t="s">
        <v>153</v>
      </c>
      <c r="P2511" s="45" t="s">
        <v>147</v>
      </c>
    </row>
    <row r="2512" spans="1:18">
      <c r="A2512" s="17">
        <v>42</v>
      </c>
      <c r="B2512" s="135">
        <v>10105</v>
      </c>
      <c r="C2512" s="17">
        <f t="shared" si="169"/>
        <v>1</v>
      </c>
      <c r="D2512" s="14" t="str">
        <f>+VLOOKUP(C2512,EstructuraCostos!$A$5:$B$146,2)</f>
        <v>Levante_y_Ceba</v>
      </c>
      <c r="E2512" s="21">
        <f t="shared" si="172"/>
        <v>10110</v>
      </c>
      <c r="F2512" s="17" t="str">
        <f>+IF(C2512&gt;2,VLOOKUP(C2512,EstructuraCostos!$A$65:$B$170,2),VLOOKUP(E2512,EstructuraCostos!$A$5:$B$60,2))</f>
        <v>Manejo_de_Suelos_y_ Praderas1</v>
      </c>
      <c r="G2512" s="17" t="str">
        <f>+VLOOKUP(B2512,EstructuraCostos!$B$5:$C$146,2)</f>
        <v>Guadañada</v>
      </c>
      <c r="H2512" s="58">
        <v>43720</v>
      </c>
      <c r="I2512" s="17">
        <f t="shared" si="170"/>
        <v>37</v>
      </c>
      <c r="J2512" s="45" t="s">
        <v>1688</v>
      </c>
      <c r="K2512" s="51">
        <v>6281862</v>
      </c>
      <c r="L2512" s="52">
        <v>1</v>
      </c>
      <c r="M2512" s="186">
        <v>34000</v>
      </c>
      <c r="N2512" s="48">
        <f t="shared" si="171"/>
        <v>34000</v>
      </c>
      <c r="O2512" s="45" t="s">
        <v>865</v>
      </c>
      <c r="P2512" s="45" t="s">
        <v>364</v>
      </c>
    </row>
    <row r="2513" spans="1:18">
      <c r="A2513" s="17">
        <v>43</v>
      </c>
      <c r="C2513" s="17">
        <f t="shared" si="169"/>
        <v>0</v>
      </c>
      <c r="D2513" s="14" t="e">
        <f>+VLOOKUP(C2513,EstructuraCostos!$A$5:$B$146,2)</f>
        <v>#N/A</v>
      </c>
      <c r="E2513" s="21">
        <f t="shared" si="172"/>
        <v>0</v>
      </c>
      <c r="F2513" s="17" t="e">
        <f>+IF(C2513&gt;2,VLOOKUP(C2513,EstructuraCostos!$A$65:$B$170,2),VLOOKUP(E2513,EstructuraCostos!$A$5:$B$60,2))</f>
        <v>#N/A</v>
      </c>
      <c r="G2513" s="17" t="e">
        <f>+VLOOKUP(B2513,EstructuraCostos!$B$5:$C$146,2)</f>
        <v>#N/A</v>
      </c>
      <c r="H2513" s="58">
        <v>43720</v>
      </c>
      <c r="I2513" s="17">
        <f t="shared" si="170"/>
        <v>37</v>
      </c>
      <c r="J2513" s="45" t="s">
        <v>289</v>
      </c>
      <c r="L2513" s="52">
        <v>2</v>
      </c>
      <c r="M2513" s="186" t="s">
        <v>124</v>
      </c>
      <c r="N2513" s="48"/>
      <c r="O2513" s="45" t="s">
        <v>227</v>
      </c>
    </row>
    <row r="2514" spans="1:18">
      <c r="A2514" s="17">
        <v>44</v>
      </c>
      <c r="C2514" s="17">
        <f t="shared" si="169"/>
        <v>0</v>
      </c>
      <c r="D2514" s="14" t="e">
        <f>+VLOOKUP(C2514,EstructuraCostos!$A$5:$B$146,2)</f>
        <v>#N/A</v>
      </c>
      <c r="E2514" s="21">
        <f t="shared" si="172"/>
        <v>0</v>
      </c>
      <c r="F2514" s="17" t="e">
        <f>+IF(C2514&gt;2,VLOOKUP(C2514,EstructuraCostos!$A$65:$B$170,2),VLOOKUP(E2514,EstructuraCostos!$A$5:$B$60,2))</f>
        <v>#N/A</v>
      </c>
      <c r="G2514" s="17" t="e">
        <f>+VLOOKUP(B2514,EstructuraCostos!$B$5:$C$146,2)</f>
        <v>#N/A</v>
      </c>
      <c r="H2514" s="58">
        <v>43720</v>
      </c>
      <c r="I2514" s="17">
        <f t="shared" si="170"/>
        <v>37</v>
      </c>
      <c r="J2514" s="45" t="s">
        <v>260</v>
      </c>
      <c r="M2514" s="186" t="s">
        <v>261</v>
      </c>
      <c r="N2514" s="48"/>
      <c r="O2514" s="45" t="s">
        <v>1686</v>
      </c>
      <c r="P2514" s="45" t="s">
        <v>2110</v>
      </c>
      <c r="Q2514" s="1" t="s">
        <v>2111</v>
      </c>
      <c r="R2514" s="137" t="s">
        <v>131</v>
      </c>
    </row>
    <row r="2515" spans="1:18">
      <c r="A2515" s="17">
        <v>45</v>
      </c>
      <c r="C2515" s="17">
        <f t="shared" si="169"/>
        <v>0</v>
      </c>
      <c r="D2515" s="14" t="e">
        <f>+VLOOKUP(C2515,EstructuraCostos!$A$5:$B$146,2)</f>
        <v>#N/A</v>
      </c>
      <c r="E2515" s="21">
        <f t="shared" si="172"/>
        <v>0</v>
      </c>
      <c r="F2515" s="17" t="e">
        <f>+IF(C2515&gt;2,VLOOKUP(C2515,EstructuraCostos!$A$65:$B$170,2),VLOOKUP(E2515,EstructuraCostos!$A$5:$B$60,2))</f>
        <v>#N/A</v>
      </c>
      <c r="G2515" s="17" t="e">
        <f>+VLOOKUP(B2515,EstructuraCostos!$B$5:$C$146,2)</f>
        <v>#N/A</v>
      </c>
      <c r="H2515" s="58">
        <v>43720</v>
      </c>
      <c r="I2515" s="17">
        <f t="shared" si="170"/>
        <v>37</v>
      </c>
      <c r="J2515" s="45" t="s">
        <v>260</v>
      </c>
      <c r="M2515" s="186" t="s">
        <v>261</v>
      </c>
      <c r="N2515" s="48"/>
      <c r="O2515" s="45" t="s">
        <v>1684</v>
      </c>
      <c r="P2515" s="45" t="s">
        <v>2113</v>
      </c>
      <c r="Q2515" s="1" t="s">
        <v>132</v>
      </c>
      <c r="R2515" s="137" t="s">
        <v>1530</v>
      </c>
    </row>
    <row r="2516" spans="1:18">
      <c r="A2516" s="17">
        <v>46</v>
      </c>
      <c r="B2516" s="135">
        <v>10101</v>
      </c>
      <c r="C2516" s="17">
        <f t="shared" si="169"/>
        <v>1</v>
      </c>
      <c r="D2516" s="14" t="str">
        <f>+VLOOKUP(C2516,EstructuraCostos!$A$5:$B$146,2)</f>
        <v>Levante_y_Ceba</v>
      </c>
      <c r="E2516" s="21">
        <f t="shared" si="172"/>
        <v>10100</v>
      </c>
      <c r="F2516" s="17" t="str">
        <f>+IF(C2516&gt;2,VLOOKUP(C2516,EstructuraCostos!$A$65:$B$170,2),VLOOKUP(E2516,EstructuraCostos!$A$5:$B$60,2))</f>
        <v>Manejo_de_Suelos_y_ Praderas1</v>
      </c>
      <c r="G2516" s="17" t="str">
        <f>+VLOOKUP(B2516,EstructuraCostos!$B$5:$C$146,2)</f>
        <v>Fumigacion Matamalezas</v>
      </c>
      <c r="H2516" s="58">
        <v>43721</v>
      </c>
      <c r="I2516" s="17">
        <f t="shared" si="170"/>
        <v>37</v>
      </c>
      <c r="J2516" s="84" t="s">
        <v>241</v>
      </c>
      <c r="K2516" s="143">
        <v>4736932</v>
      </c>
      <c r="L2516" s="52">
        <v>1</v>
      </c>
      <c r="M2516" s="46">
        <v>34000</v>
      </c>
      <c r="N2516" s="48">
        <f t="shared" si="171"/>
        <v>34000</v>
      </c>
      <c r="O2516" s="45" t="s">
        <v>1686</v>
      </c>
      <c r="P2516" s="45" t="s">
        <v>2127</v>
      </c>
      <c r="Q2516" s="1" t="s">
        <v>2111</v>
      </c>
      <c r="R2516" s="137" t="s">
        <v>131</v>
      </c>
    </row>
    <row r="2517" spans="1:18">
      <c r="A2517" s="17">
        <v>47</v>
      </c>
      <c r="B2517" s="135">
        <v>10104</v>
      </c>
      <c r="C2517" s="17">
        <f t="shared" si="169"/>
        <v>1</v>
      </c>
      <c r="D2517" s="14" t="str">
        <f>+VLOOKUP(C2517,EstructuraCostos!$A$5:$B$146,2)</f>
        <v>Levante_y_Ceba</v>
      </c>
      <c r="E2517" s="21">
        <f t="shared" si="172"/>
        <v>10100</v>
      </c>
      <c r="F2517" s="17" t="str">
        <f>+IF(C2517&gt;2,VLOOKUP(C2517,EstructuraCostos!$A$65:$B$170,2),VLOOKUP(E2517,EstructuraCostos!$A$5:$B$60,2))</f>
        <v>Manejo_de_Suelos_y_ Praderas1</v>
      </c>
      <c r="G2517" s="17" t="str">
        <f>+VLOOKUP(B2517,EstructuraCostos!$B$5:$C$146,2)</f>
        <v>Fumigacion Herbicida</v>
      </c>
      <c r="H2517" s="58">
        <v>43721</v>
      </c>
      <c r="I2517" s="17">
        <f t="shared" si="170"/>
        <v>37</v>
      </c>
      <c r="J2517" s="84" t="s">
        <v>242</v>
      </c>
      <c r="K2517" s="83">
        <v>4335739</v>
      </c>
      <c r="L2517" s="52">
        <v>1</v>
      </c>
      <c r="M2517" s="46">
        <v>34000</v>
      </c>
      <c r="N2517" s="48">
        <f t="shared" si="171"/>
        <v>34000</v>
      </c>
      <c r="O2517" s="45" t="s">
        <v>1684</v>
      </c>
      <c r="P2517" s="45" t="s">
        <v>866</v>
      </c>
      <c r="Q2517" s="1" t="s">
        <v>132</v>
      </c>
      <c r="R2517" s="137" t="s">
        <v>1530</v>
      </c>
    </row>
    <row r="2518" spans="1:18">
      <c r="A2518" s="17">
        <v>48</v>
      </c>
      <c r="B2518" s="135">
        <v>10501</v>
      </c>
      <c r="C2518" s="17">
        <f t="shared" si="169"/>
        <v>1</v>
      </c>
      <c r="D2518" s="14" t="str">
        <f>+VLOOKUP(C2518,EstructuraCostos!$A$5:$B$146,2)</f>
        <v>Levante_y_Ceba</v>
      </c>
      <c r="E2518" s="21">
        <f t="shared" si="172"/>
        <v>10500</v>
      </c>
      <c r="F2518" s="17" t="str">
        <f>+IF(C2518&gt;2,VLOOKUP(C2518,EstructuraCostos!$A$65:$B$170,2),VLOOKUP(E2518,EstructuraCostos!$A$5:$B$60,2))</f>
        <v>Movimiento_de_Ganado1</v>
      </c>
      <c r="G2518" s="17" t="str">
        <f>+VLOOKUP(B2518,EstructuraCostos!$B$5:$C$146,2)</f>
        <v>Manejo de Ganados</v>
      </c>
      <c r="H2518" s="58">
        <v>43721</v>
      </c>
      <c r="I2518" s="17">
        <f t="shared" si="170"/>
        <v>37</v>
      </c>
      <c r="J2518" s="45" t="s">
        <v>245</v>
      </c>
      <c r="K2518" s="51">
        <v>1023702269</v>
      </c>
      <c r="L2518" s="52">
        <v>1</v>
      </c>
      <c r="M2518" s="46">
        <v>38000</v>
      </c>
      <c r="N2518" s="48">
        <f t="shared" si="171"/>
        <v>38000</v>
      </c>
      <c r="O2518" s="45" t="s">
        <v>126</v>
      </c>
      <c r="P2518" s="45" t="s">
        <v>128</v>
      </c>
    </row>
    <row r="2519" spans="1:18">
      <c r="A2519" s="17">
        <v>49</v>
      </c>
      <c r="B2519" s="135">
        <v>50103</v>
      </c>
      <c r="C2519" s="17">
        <f t="shared" si="169"/>
        <v>5</v>
      </c>
      <c r="D2519" s="14" t="str">
        <f>+VLOOKUP(C2519,EstructuraCostos!$A$5:$B$146,2)</f>
        <v>Generales</v>
      </c>
      <c r="E2519" s="21">
        <f t="shared" si="172"/>
        <v>50103</v>
      </c>
      <c r="F2519" s="17" t="str">
        <f>+IF(C2519&gt;2,VLOOKUP(C2519,EstructuraCostos!$A$65:$B$170,2),VLOOKUP(E2519,EstructuraCostos!$A$5:$B$60,2))</f>
        <v>Generales</v>
      </c>
      <c r="G2519" s="17" t="str">
        <f>+VLOOKUP(B2519,EstructuraCostos!$B$5:$C$146,2)</f>
        <v xml:space="preserve">Mantenimiento Cercos </v>
      </c>
      <c r="H2519" s="58">
        <v>43721</v>
      </c>
      <c r="I2519" s="17">
        <f t="shared" si="170"/>
        <v>37</v>
      </c>
      <c r="J2519" s="45" t="s">
        <v>417</v>
      </c>
      <c r="K2519" s="143">
        <v>1097720182</v>
      </c>
      <c r="L2519" s="52">
        <v>1</v>
      </c>
      <c r="M2519" s="46">
        <v>38000</v>
      </c>
      <c r="N2519" s="48">
        <f t="shared" si="171"/>
        <v>38000</v>
      </c>
      <c r="O2519" s="45" t="s">
        <v>138</v>
      </c>
      <c r="P2519" s="45" t="s">
        <v>355</v>
      </c>
    </row>
    <row r="2520" spans="1:18">
      <c r="A2520" s="17">
        <v>50</v>
      </c>
      <c r="B2520" s="135">
        <v>50103</v>
      </c>
      <c r="C2520" s="17">
        <f t="shared" si="169"/>
        <v>5</v>
      </c>
      <c r="D2520" s="14" t="str">
        <f>+VLOOKUP(C2520,EstructuraCostos!$A$5:$B$146,2)</f>
        <v>Generales</v>
      </c>
      <c r="E2520" s="21">
        <f t="shared" si="172"/>
        <v>50103</v>
      </c>
      <c r="F2520" s="17" t="str">
        <f>+IF(C2520&gt;2,VLOOKUP(C2520,EstructuraCostos!$A$65:$B$170,2),VLOOKUP(E2520,EstructuraCostos!$A$5:$B$60,2))</f>
        <v>Generales</v>
      </c>
      <c r="G2520" s="17" t="str">
        <f>+VLOOKUP(B2520,EstructuraCostos!$B$5:$C$146,2)</f>
        <v xml:space="preserve">Mantenimiento Cercos </v>
      </c>
      <c r="H2520" s="58">
        <v>43721</v>
      </c>
      <c r="I2520" s="17">
        <f t="shared" si="170"/>
        <v>37</v>
      </c>
      <c r="J2520" s="45" t="s">
        <v>791</v>
      </c>
      <c r="K2520" s="143">
        <v>78730185</v>
      </c>
      <c r="L2520" s="52">
        <v>1</v>
      </c>
      <c r="M2520" s="46">
        <v>34000</v>
      </c>
      <c r="N2520" s="48">
        <f t="shared" si="171"/>
        <v>34000</v>
      </c>
      <c r="O2520" s="45" t="s">
        <v>138</v>
      </c>
      <c r="P2520" s="45" t="s">
        <v>355</v>
      </c>
    </row>
    <row r="2521" spans="1:18">
      <c r="A2521" s="17">
        <v>51</v>
      </c>
      <c r="B2521" s="135">
        <v>10501</v>
      </c>
      <c r="C2521" s="17">
        <f t="shared" si="169"/>
        <v>1</v>
      </c>
      <c r="D2521" s="14" t="str">
        <f>+VLOOKUP(C2521,EstructuraCostos!$A$5:$B$146,2)</f>
        <v>Levante_y_Ceba</v>
      </c>
      <c r="E2521" s="21">
        <f t="shared" si="172"/>
        <v>10500</v>
      </c>
      <c r="F2521" s="17" t="str">
        <f>+IF(C2521&gt;2,VLOOKUP(C2521,EstructuraCostos!$A$65:$B$170,2),VLOOKUP(E2521,EstructuraCostos!$A$5:$B$60,2))</f>
        <v>Movimiento_de_Ganado1</v>
      </c>
      <c r="G2521" s="17" t="str">
        <f>+VLOOKUP(B2521,EstructuraCostos!$B$5:$C$146,2)</f>
        <v>Manejo de Ganados</v>
      </c>
      <c r="H2521" s="58">
        <v>43721</v>
      </c>
      <c r="I2521" s="17">
        <f t="shared" si="170"/>
        <v>37</v>
      </c>
      <c r="J2521" s="1" t="s">
        <v>1469</v>
      </c>
      <c r="K2521" s="85">
        <v>1054990950</v>
      </c>
      <c r="L2521" s="52">
        <v>1</v>
      </c>
      <c r="M2521" s="186">
        <v>36000</v>
      </c>
      <c r="N2521" s="48">
        <f t="shared" si="171"/>
        <v>36000</v>
      </c>
      <c r="O2521" s="45" t="s">
        <v>125</v>
      </c>
      <c r="P2521" s="45" t="s">
        <v>137</v>
      </c>
    </row>
    <row r="2522" spans="1:18">
      <c r="A2522" s="17">
        <v>52</v>
      </c>
      <c r="B2522" s="135">
        <v>90101</v>
      </c>
      <c r="C2522" s="17">
        <f t="shared" si="169"/>
        <v>9</v>
      </c>
      <c r="D2522" s="14" t="str">
        <f>+VLOOKUP(C2522,EstructuraCostos!$A$5:$B$146,2)</f>
        <v>Hacienda</v>
      </c>
      <c r="E2522" s="21">
        <f t="shared" si="172"/>
        <v>90101</v>
      </c>
      <c r="F2522" s="17" t="str">
        <f>+IF(C2522&gt;2,VLOOKUP(C2522,EstructuraCostos!$A$65:$B$170,2),VLOOKUP(E2522,EstructuraCostos!$A$5:$B$60,2))</f>
        <v>Hacienda</v>
      </c>
      <c r="G2522" s="17" t="str">
        <f>+VLOOKUP(B2522,EstructuraCostos!$B$5:$C$146,2)</f>
        <v>Salarios</v>
      </c>
      <c r="H2522" s="58">
        <v>43721</v>
      </c>
      <c r="I2522" s="17">
        <f t="shared" si="170"/>
        <v>37</v>
      </c>
      <c r="J2522" s="45" t="s">
        <v>1584</v>
      </c>
      <c r="K2522" s="51">
        <v>24989065</v>
      </c>
      <c r="L2522" s="52">
        <v>1</v>
      </c>
      <c r="M2522" s="186">
        <v>34000</v>
      </c>
      <c r="N2522" s="48">
        <f t="shared" si="171"/>
        <v>34000</v>
      </c>
      <c r="O2522" s="45" t="s">
        <v>153</v>
      </c>
      <c r="P2522" s="45" t="s">
        <v>147</v>
      </c>
    </row>
    <row r="2523" spans="1:18">
      <c r="A2523" s="17">
        <v>53</v>
      </c>
      <c r="B2523" s="135">
        <v>50103</v>
      </c>
      <c r="C2523" s="17">
        <f t="shared" si="169"/>
        <v>5</v>
      </c>
      <c r="D2523" s="14" t="str">
        <f>+VLOOKUP(C2523,EstructuraCostos!$A$5:$B$146,2)</f>
        <v>Generales</v>
      </c>
      <c r="E2523" s="21">
        <f t="shared" si="172"/>
        <v>50103</v>
      </c>
      <c r="F2523" s="17" t="str">
        <f>+IF(C2523&gt;2,VLOOKUP(C2523,EstructuraCostos!$A$65:$B$170,2),VLOOKUP(E2523,EstructuraCostos!$A$5:$B$60,2))</f>
        <v>Generales</v>
      </c>
      <c r="G2523" s="17" t="str">
        <f>+VLOOKUP(B2523,EstructuraCostos!$B$5:$C$146,2)</f>
        <v xml:space="preserve">Mantenimiento Cercos </v>
      </c>
      <c r="H2523" s="58">
        <v>43721</v>
      </c>
      <c r="I2523" s="17">
        <f t="shared" si="170"/>
        <v>37</v>
      </c>
      <c r="J2523" s="45" t="s">
        <v>1688</v>
      </c>
      <c r="K2523" s="51">
        <v>6281862</v>
      </c>
      <c r="L2523" s="52">
        <v>1</v>
      </c>
      <c r="M2523" s="186">
        <v>34000</v>
      </c>
      <c r="N2523" s="48">
        <f t="shared" si="171"/>
        <v>34000</v>
      </c>
      <c r="O2523" s="45" t="s">
        <v>1846</v>
      </c>
      <c r="P2523" s="45" t="s">
        <v>142</v>
      </c>
    </row>
    <row r="2524" spans="1:18">
      <c r="A2524" s="17">
        <v>54</v>
      </c>
      <c r="C2524" s="17"/>
      <c r="F2524" s="17"/>
      <c r="G2524" s="17"/>
      <c r="H2524" s="58">
        <v>43721</v>
      </c>
      <c r="I2524" s="17">
        <f t="shared" ref="I2524" si="173">+WEEKNUM(H2524,2)</f>
        <v>37</v>
      </c>
      <c r="J2524" s="45" t="s">
        <v>289</v>
      </c>
      <c r="L2524" s="52">
        <v>5</v>
      </c>
      <c r="M2524" s="186" t="s">
        <v>124</v>
      </c>
      <c r="N2524" s="48"/>
      <c r="O2524" s="45" t="s">
        <v>436</v>
      </c>
    </row>
    <row r="2525" spans="1:18">
      <c r="A2525" s="17">
        <v>55</v>
      </c>
      <c r="C2525" s="17">
        <f t="shared" si="169"/>
        <v>0</v>
      </c>
      <c r="D2525" s="14" t="e">
        <f>+VLOOKUP(C2525,EstructuraCostos!$A$5:$B$146,2)</f>
        <v>#N/A</v>
      </c>
      <c r="E2525" s="21">
        <f t="shared" si="172"/>
        <v>0</v>
      </c>
      <c r="F2525" s="17" t="e">
        <f>+IF(C2525&gt;2,VLOOKUP(C2525,EstructuraCostos!$A$65:$B$170,2),VLOOKUP(E2525,EstructuraCostos!$A$5:$B$60,2))</f>
        <v>#N/A</v>
      </c>
      <c r="G2525" s="17" t="e">
        <f>+VLOOKUP(B2525,EstructuraCostos!$B$5:$C$146,2)</f>
        <v>#N/A</v>
      </c>
      <c r="H2525" s="58">
        <v>43721</v>
      </c>
      <c r="I2525" s="17">
        <f t="shared" si="170"/>
        <v>37</v>
      </c>
      <c r="J2525" s="45" t="s">
        <v>260</v>
      </c>
      <c r="M2525" s="186" t="s">
        <v>261</v>
      </c>
      <c r="N2525" s="48"/>
      <c r="O2525" s="45" t="s">
        <v>1686</v>
      </c>
      <c r="P2525" s="45" t="s">
        <v>2127</v>
      </c>
      <c r="Q2525" s="1" t="s">
        <v>2111</v>
      </c>
      <c r="R2525" s="137" t="s">
        <v>131</v>
      </c>
    </row>
    <row r="2526" spans="1:18">
      <c r="A2526" s="17">
        <v>56</v>
      </c>
      <c r="C2526" s="17">
        <f t="shared" si="169"/>
        <v>0</v>
      </c>
      <c r="D2526" s="14" t="e">
        <f>+VLOOKUP(C2526,EstructuraCostos!$A$5:$B$146,2)</f>
        <v>#N/A</v>
      </c>
      <c r="E2526" s="21">
        <f t="shared" si="172"/>
        <v>0</v>
      </c>
      <c r="F2526" s="17" t="e">
        <f>+IF(C2526&gt;2,VLOOKUP(C2526,EstructuraCostos!$A$65:$B$170,2),VLOOKUP(E2526,EstructuraCostos!$A$5:$B$60,2))</f>
        <v>#N/A</v>
      </c>
      <c r="G2526" s="17" t="e">
        <f>+VLOOKUP(B2526,EstructuraCostos!$B$5:$C$146,2)</f>
        <v>#N/A</v>
      </c>
      <c r="H2526" s="58">
        <v>43721</v>
      </c>
      <c r="I2526" s="17">
        <f t="shared" si="170"/>
        <v>37</v>
      </c>
      <c r="J2526" s="45" t="s">
        <v>260</v>
      </c>
      <c r="M2526" s="186" t="s">
        <v>261</v>
      </c>
      <c r="N2526" s="48"/>
      <c r="O2526" s="45" t="s">
        <v>1684</v>
      </c>
      <c r="P2526" s="45" t="s">
        <v>2128</v>
      </c>
      <c r="Q2526" s="1" t="s">
        <v>132</v>
      </c>
      <c r="R2526" s="137" t="s">
        <v>1530</v>
      </c>
    </row>
    <row r="2527" spans="1:18">
      <c r="A2527" s="17">
        <v>57</v>
      </c>
      <c r="B2527" s="135">
        <v>10101</v>
      </c>
      <c r="C2527" s="17">
        <f t="shared" si="169"/>
        <v>1</v>
      </c>
      <c r="D2527" s="14" t="str">
        <f>+VLOOKUP(C2527,EstructuraCostos!$A$5:$B$146,2)</f>
        <v>Levante_y_Ceba</v>
      </c>
      <c r="E2527" s="21">
        <f t="shared" si="172"/>
        <v>10100</v>
      </c>
      <c r="F2527" s="17" t="str">
        <f>+IF(C2527&gt;2,VLOOKUP(C2527,EstructuraCostos!$A$65:$B$170,2),VLOOKUP(E2527,EstructuraCostos!$A$5:$B$60,2))</f>
        <v>Manejo_de_Suelos_y_ Praderas1</v>
      </c>
      <c r="G2527" s="17" t="str">
        <f>+VLOOKUP(B2527,EstructuraCostos!$B$5:$C$146,2)</f>
        <v>Fumigacion Matamalezas</v>
      </c>
      <c r="H2527" s="58">
        <v>43722</v>
      </c>
      <c r="I2527" s="17">
        <f t="shared" si="170"/>
        <v>37</v>
      </c>
      <c r="J2527" s="84" t="s">
        <v>241</v>
      </c>
      <c r="K2527" s="143">
        <v>4736932</v>
      </c>
      <c r="L2527" s="52">
        <v>1</v>
      </c>
      <c r="M2527" s="46">
        <v>34000</v>
      </c>
      <c r="N2527" s="48">
        <f t="shared" si="171"/>
        <v>34000</v>
      </c>
      <c r="O2527" s="45" t="s">
        <v>1686</v>
      </c>
      <c r="P2527" s="45" t="s">
        <v>2129</v>
      </c>
      <c r="Q2527" s="1" t="s">
        <v>2111</v>
      </c>
      <c r="R2527" s="137" t="s">
        <v>131</v>
      </c>
    </row>
    <row r="2528" spans="1:18">
      <c r="A2528" s="17">
        <v>58</v>
      </c>
      <c r="B2528" s="135" t="s">
        <v>170</v>
      </c>
      <c r="C2528" s="17" t="e">
        <f t="shared" si="169"/>
        <v>#VALUE!</v>
      </c>
      <c r="D2528" s="14" t="e">
        <f>+VLOOKUP(C2528,EstructuraCostos!$A$5:$B$146,2)</f>
        <v>#VALUE!</v>
      </c>
      <c r="E2528" s="21" t="e">
        <f t="shared" si="172"/>
        <v>#VALUE!</v>
      </c>
      <c r="F2528" s="17" t="e">
        <f>+IF(C2528&gt;2,VLOOKUP(C2528,EstructuraCostos!$A$65:$B$170,2),VLOOKUP(E2528,EstructuraCostos!$A$5:$B$60,2))</f>
        <v>#VALUE!</v>
      </c>
      <c r="G2528" s="17">
        <f>+VLOOKUP(B2528,EstructuraCostos!$B$5:$C$146,2)</f>
        <v>0</v>
      </c>
      <c r="H2528" s="58">
        <v>43722</v>
      </c>
      <c r="I2528" s="17">
        <f t="shared" si="170"/>
        <v>37</v>
      </c>
      <c r="J2528" s="84" t="s">
        <v>242</v>
      </c>
      <c r="K2528" s="83">
        <v>4335739</v>
      </c>
      <c r="L2528" s="52">
        <v>1</v>
      </c>
      <c r="M2528" s="46">
        <v>34000</v>
      </c>
      <c r="N2528" s="48">
        <f t="shared" si="171"/>
        <v>34000</v>
      </c>
      <c r="O2528" s="45" t="s">
        <v>2130</v>
      </c>
      <c r="P2528" s="45" t="s">
        <v>1409</v>
      </c>
    </row>
    <row r="2529" spans="1:18">
      <c r="A2529" s="17">
        <v>59</v>
      </c>
      <c r="B2529" s="135">
        <v>10501</v>
      </c>
      <c r="C2529" s="17">
        <f t="shared" si="169"/>
        <v>1</v>
      </c>
      <c r="D2529" s="14" t="str">
        <f>+VLOOKUP(C2529,EstructuraCostos!$A$5:$B$146,2)</f>
        <v>Levante_y_Ceba</v>
      </c>
      <c r="E2529" s="21">
        <f t="shared" si="172"/>
        <v>10500</v>
      </c>
      <c r="F2529" s="17" t="str">
        <f>+IF(C2529&gt;2,VLOOKUP(C2529,EstructuraCostos!$A$65:$B$170,2),VLOOKUP(E2529,EstructuraCostos!$A$5:$B$60,2))</f>
        <v>Movimiento_de_Ganado1</v>
      </c>
      <c r="G2529" s="17" t="str">
        <f>+VLOOKUP(B2529,EstructuraCostos!$B$5:$C$146,2)</f>
        <v>Manejo de Ganados</v>
      </c>
      <c r="H2529" s="58">
        <v>43722</v>
      </c>
      <c r="I2529" s="17">
        <f t="shared" si="170"/>
        <v>37</v>
      </c>
      <c r="J2529" s="45" t="s">
        <v>245</v>
      </c>
      <c r="K2529" s="51">
        <v>1023702269</v>
      </c>
      <c r="L2529" s="52">
        <v>1</v>
      </c>
      <c r="M2529" s="46">
        <v>38000</v>
      </c>
      <c r="N2529" s="48">
        <f t="shared" si="171"/>
        <v>38000</v>
      </c>
      <c r="O2529" s="45" t="s">
        <v>126</v>
      </c>
      <c r="P2529" s="45" t="s">
        <v>128</v>
      </c>
    </row>
    <row r="2530" spans="1:18">
      <c r="A2530" s="17">
        <v>60</v>
      </c>
      <c r="B2530" s="135">
        <v>50113</v>
      </c>
      <c r="C2530" s="17">
        <f t="shared" si="169"/>
        <v>5</v>
      </c>
      <c r="D2530" s="14" t="str">
        <f>+VLOOKUP(C2530,EstructuraCostos!$A$5:$B$146,2)</f>
        <v>Generales</v>
      </c>
      <c r="E2530" s="21">
        <f t="shared" si="172"/>
        <v>50113</v>
      </c>
      <c r="F2530" s="17" t="str">
        <f>+IF(C2530&gt;2,VLOOKUP(C2530,EstructuraCostos!$A$65:$B$170,2),VLOOKUP(E2530,EstructuraCostos!$A$5:$B$60,2))</f>
        <v>Generales</v>
      </c>
      <c r="G2530" s="17" t="str">
        <f>+VLOOKUP(B2530,EstructuraCostos!$B$5:$C$146,2)</f>
        <v>Levantamiento Topografico</v>
      </c>
      <c r="H2530" s="58">
        <v>43722</v>
      </c>
      <c r="I2530" s="17">
        <f t="shared" si="170"/>
        <v>37</v>
      </c>
      <c r="J2530" s="45" t="s">
        <v>417</v>
      </c>
      <c r="K2530" s="143">
        <v>1097720182</v>
      </c>
      <c r="L2530" s="52">
        <v>1</v>
      </c>
      <c r="M2530" s="46">
        <v>38000</v>
      </c>
      <c r="N2530" s="48">
        <f t="shared" si="171"/>
        <v>38000</v>
      </c>
      <c r="O2530" s="45" t="s">
        <v>1847</v>
      </c>
      <c r="P2530" s="45" t="s">
        <v>2131</v>
      </c>
    </row>
    <row r="2531" spans="1:18">
      <c r="A2531" s="17">
        <v>61</v>
      </c>
      <c r="B2531" s="135">
        <v>50103</v>
      </c>
      <c r="C2531" s="17">
        <f t="shared" si="169"/>
        <v>5</v>
      </c>
      <c r="D2531" s="14" t="str">
        <f>+VLOOKUP(C2531,EstructuraCostos!$A$5:$B$146,2)</f>
        <v>Generales</v>
      </c>
      <c r="E2531" s="21">
        <f t="shared" si="172"/>
        <v>50103</v>
      </c>
      <c r="F2531" s="17" t="str">
        <f>+IF(C2531&gt;2,VLOOKUP(C2531,EstructuraCostos!$A$65:$B$170,2),VLOOKUP(E2531,EstructuraCostos!$A$5:$B$60,2))</f>
        <v>Generales</v>
      </c>
      <c r="G2531" s="17" t="str">
        <f>+VLOOKUP(B2531,EstructuraCostos!$B$5:$C$146,2)</f>
        <v xml:space="preserve">Mantenimiento Cercos </v>
      </c>
      <c r="H2531" s="58">
        <v>43722</v>
      </c>
      <c r="I2531" s="17">
        <f t="shared" si="170"/>
        <v>37</v>
      </c>
      <c r="J2531" s="45" t="s">
        <v>791</v>
      </c>
      <c r="K2531" s="143">
        <v>78730185</v>
      </c>
      <c r="L2531" s="52">
        <v>1</v>
      </c>
      <c r="M2531" s="46">
        <v>34000</v>
      </c>
      <c r="N2531" s="48">
        <f t="shared" si="171"/>
        <v>34000</v>
      </c>
      <c r="O2531" s="45" t="s">
        <v>138</v>
      </c>
      <c r="P2531" s="45" t="s">
        <v>355</v>
      </c>
    </row>
    <row r="2532" spans="1:18">
      <c r="A2532" s="17">
        <v>62</v>
      </c>
      <c r="B2532" s="135">
        <v>10502</v>
      </c>
      <c r="C2532" s="17">
        <f t="shared" si="169"/>
        <v>1</v>
      </c>
      <c r="D2532" s="14" t="str">
        <f>+VLOOKUP(C2532,EstructuraCostos!$A$5:$B$146,2)</f>
        <v>Levante_y_Ceba</v>
      </c>
      <c r="E2532" s="21">
        <f t="shared" si="172"/>
        <v>10500</v>
      </c>
      <c r="F2532" s="17" t="str">
        <f>+IF(C2532&gt;2,VLOOKUP(C2532,EstructuraCostos!$A$65:$B$170,2),VLOOKUP(E2532,EstructuraCostos!$A$5:$B$60,2))</f>
        <v>Movimiento_de_Ganado1</v>
      </c>
      <c r="G2532" s="17" t="str">
        <f>+VLOOKUP(B2532,EstructuraCostos!$B$5:$C$146,2)</f>
        <v>Repartida pollinaza</v>
      </c>
      <c r="H2532" s="58">
        <v>43722</v>
      </c>
      <c r="I2532" s="17">
        <f t="shared" si="170"/>
        <v>37</v>
      </c>
      <c r="J2532" s="1" t="s">
        <v>1469</v>
      </c>
      <c r="K2532" s="85">
        <v>1054990950</v>
      </c>
      <c r="L2532" s="52">
        <v>1</v>
      </c>
      <c r="M2532" s="186">
        <v>36000</v>
      </c>
      <c r="N2532" s="48">
        <f t="shared" si="171"/>
        <v>36000</v>
      </c>
      <c r="O2532" s="45" t="s">
        <v>688</v>
      </c>
      <c r="P2532" s="45" t="s">
        <v>137</v>
      </c>
    </row>
    <row r="2533" spans="1:18">
      <c r="A2533" s="17">
        <v>63</v>
      </c>
      <c r="B2533" s="135">
        <v>90101</v>
      </c>
      <c r="C2533" s="17">
        <f t="shared" si="169"/>
        <v>9</v>
      </c>
      <c r="D2533" s="14" t="str">
        <f>+VLOOKUP(C2533,EstructuraCostos!$A$5:$B$146,2)</f>
        <v>Hacienda</v>
      </c>
      <c r="E2533" s="21">
        <f t="shared" si="172"/>
        <v>90101</v>
      </c>
      <c r="F2533" s="17" t="str">
        <f>+IF(C2533&gt;2,VLOOKUP(C2533,EstructuraCostos!$A$65:$B$170,2),VLOOKUP(E2533,EstructuraCostos!$A$5:$B$60,2))</f>
        <v>Hacienda</v>
      </c>
      <c r="G2533" s="17" t="str">
        <f>+VLOOKUP(B2533,EstructuraCostos!$B$5:$C$146,2)</f>
        <v>Salarios</v>
      </c>
      <c r="H2533" s="58">
        <v>43722</v>
      </c>
      <c r="I2533" s="17">
        <f t="shared" si="170"/>
        <v>37</v>
      </c>
      <c r="J2533" s="45" t="s">
        <v>1584</v>
      </c>
      <c r="K2533" s="51">
        <v>24989065</v>
      </c>
      <c r="L2533" s="52">
        <v>1</v>
      </c>
      <c r="M2533" s="186">
        <v>34000</v>
      </c>
      <c r="N2533" s="48">
        <f t="shared" si="171"/>
        <v>34000</v>
      </c>
      <c r="O2533" s="45" t="s">
        <v>153</v>
      </c>
      <c r="P2533" s="45" t="s">
        <v>147</v>
      </c>
    </row>
    <row r="2534" spans="1:18">
      <c r="A2534" s="17">
        <v>64</v>
      </c>
      <c r="B2534" s="135">
        <v>50103</v>
      </c>
      <c r="C2534" s="17">
        <f t="shared" si="169"/>
        <v>5</v>
      </c>
      <c r="D2534" s="14" t="str">
        <f>+VLOOKUP(C2534,EstructuraCostos!$A$5:$B$146,2)</f>
        <v>Generales</v>
      </c>
      <c r="E2534" s="21">
        <f t="shared" si="172"/>
        <v>50103</v>
      </c>
      <c r="F2534" s="17" t="str">
        <f>+IF(C2534&gt;2,VLOOKUP(C2534,EstructuraCostos!$A$65:$B$170,2),VLOOKUP(E2534,EstructuraCostos!$A$5:$B$60,2))</f>
        <v>Generales</v>
      </c>
      <c r="G2534" s="17" t="str">
        <f>+VLOOKUP(B2534,EstructuraCostos!$B$5:$C$146,2)</f>
        <v xml:space="preserve">Mantenimiento Cercos </v>
      </c>
      <c r="H2534" s="58">
        <v>43722</v>
      </c>
      <c r="I2534" s="17">
        <f t="shared" si="170"/>
        <v>37</v>
      </c>
      <c r="J2534" s="45" t="s">
        <v>1688</v>
      </c>
      <c r="K2534" s="51">
        <v>6281862</v>
      </c>
      <c r="L2534" s="52">
        <v>1</v>
      </c>
      <c r="M2534" s="186">
        <v>34000</v>
      </c>
      <c r="N2534" s="48">
        <f t="shared" si="171"/>
        <v>34000</v>
      </c>
      <c r="O2534" s="45" t="s">
        <v>1846</v>
      </c>
      <c r="P2534" s="45" t="s">
        <v>2132</v>
      </c>
    </row>
    <row r="2535" spans="1:18">
      <c r="A2535" s="17">
        <v>65</v>
      </c>
      <c r="C2535" s="17">
        <f t="shared" si="169"/>
        <v>0</v>
      </c>
      <c r="D2535" s="14" t="e">
        <f>+VLOOKUP(C2535,EstructuraCostos!$A$5:$B$146,2)</f>
        <v>#N/A</v>
      </c>
      <c r="E2535" s="21">
        <f t="shared" si="172"/>
        <v>0</v>
      </c>
      <c r="F2535" s="17" t="e">
        <f>+IF(C2535&gt;2,VLOOKUP(C2535,EstructuraCostos!$A$65:$B$170,2),VLOOKUP(E2535,EstructuraCostos!$A$5:$B$60,2))</f>
        <v>#N/A</v>
      </c>
      <c r="G2535" s="17" t="e">
        <f>+VLOOKUP(B2535,EstructuraCostos!$B$5:$C$146,2)</f>
        <v>#N/A</v>
      </c>
      <c r="H2535" s="58">
        <v>43722</v>
      </c>
      <c r="I2535" s="17">
        <f t="shared" si="170"/>
        <v>37</v>
      </c>
      <c r="J2535" s="45" t="s">
        <v>260</v>
      </c>
      <c r="M2535" s="186" t="s">
        <v>261</v>
      </c>
      <c r="N2535" s="48"/>
      <c r="O2535" s="45" t="s">
        <v>1686</v>
      </c>
      <c r="P2535" s="45" t="s">
        <v>2129</v>
      </c>
      <c r="Q2535" s="1" t="s">
        <v>2111</v>
      </c>
      <c r="R2535" s="137" t="s">
        <v>131</v>
      </c>
    </row>
    <row r="2536" spans="1:18">
      <c r="A2536" s="17">
        <v>66</v>
      </c>
      <c r="B2536" s="135">
        <v>10501</v>
      </c>
      <c r="C2536" s="17">
        <f t="shared" si="169"/>
        <v>1</v>
      </c>
      <c r="D2536" s="14" t="str">
        <f>+VLOOKUP(C2536,EstructuraCostos!$A$5:$B$146,2)</f>
        <v>Levante_y_Ceba</v>
      </c>
      <c r="E2536" s="21">
        <f t="shared" si="172"/>
        <v>10500</v>
      </c>
      <c r="F2536" s="17" t="str">
        <f>+IF(C2536&gt;2,VLOOKUP(C2536,EstructuraCostos!$A$65:$B$170,2),VLOOKUP(E2536,EstructuraCostos!$A$5:$B$60,2))</f>
        <v>Movimiento_de_Ganado1</v>
      </c>
      <c r="G2536" s="17" t="str">
        <f>+VLOOKUP(B2536,EstructuraCostos!$B$5:$C$146,2)</f>
        <v>Manejo de Ganados</v>
      </c>
      <c r="H2536" s="58">
        <v>43723</v>
      </c>
      <c r="I2536" s="17">
        <f t="shared" si="170"/>
        <v>37</v>
      </c>
      <c r="J2536" s="45" t="s">
        <v>245</v>
      </c>
      <c r="K2536" s="51">
        <v>1023702269</v>
      </c>
      <c r="L2536" s="52">
        <v>1</v>
      </c>
      <c r="M2536" s="46">
        <v>38000</v>
      </c>
      <c r="N2536" s="48">
        <f t="shared" ref="N2536" si="174">+L2536*M2536</f>
        <v>38000</v>
      </c>
      <c r="O2536" s="45" t="s">
        <v>125</v>
      </c>
      <c r="P2536" s="45" t="s">
        <v>128</v>
      </c>
    </row>
    <row r="2537" spans="1:18">
      <c r="A2537" s="17">
        <v>67</v>
      </c>
      <c r="B2537" s="135">
        <v>10501</v>
      </c>
      <c r="C2537" s="17">
        <f t="shared" si="169"/>
        <v>1</v>
      </c>
      <c r="D2537" s="14" t="str">
        <f>+VLOOKUP(C2537,EstructuraCostos!$A$5:$B$146,2)</f>
        <v>Levante_y_Ceba</v>
      </c>
      <c r="E2537" s="21">
        <f t="shared" si="172"/>
        <v>10500</v>
      </c>
      <c r="F2537" s="17" t="str">
        <f>+IF(C2537&gt;2,VLOOKUP(C2537,EstructuraCostos!$A$65:$B$170,2),VLOOKUP(E2537,EstructuraCostos!$A$5:$B$60,2))</f>
        <v>Movimiento_de_Ganado1</v>
      </c>
      <c r="G2537" s="17" t="str">
        <f>+VLOOKUP(B2537,EstructuraCostos!$B$5:$C$146,2)</f>
        <v>Manejo de Ganados</v>
      </c>
      <c r="H2537" s="58">
        <v>43723</v>
      </c>
      <c r="I2537" s="17">
        <f t="shared" si="170"/>
        <v>37</v>
      </c>
      <c r="J2537" s="45" t="s">
        <v>417</v>
      </c>
      <c r="K2537" s="143">
        <v>1097720182</v>
      </c>
      <c r="L2537" s="52">
        <v>0.5</v>
      </c>
      <c r="M2537" s="186">
        <v>36000</v>
      </c>
      <c r="N2537" s="48">
        <f t="shared" si="171"/>
        <v>18000</v>
      </c>
      <c r="O2537" s="45" t="s">
        <v>125</v>
      </c>
      <c r="P2537" s="45" t="s">
        <v>128</v>
      </c>
    </row>
    <row r="2538" spans="1:18">
      <c r="A2538" s="17">
        <v>1</v>
      </c>
      <c r="B2538" s="135">
        <v>10101</v>
      </c>
      <c r="C2538" s="17">
        <f t="shared" si="169"/>
        <v>1</v>
      </c>
      <c r="D2538" s="14" t="str">
        <f>+VLOOKUP(C2538,EstructuraCostos!$A$5:$B$146,2)</f>
        <v>Levante_y_Ceba</v>
      </c>
      <c r="E2538" s="21">
        <f t="shared" si="172"/>
        <v>10100</v>
      </c>
      <c r="F2538" s="17" t="str">
        <f>+IF(C2538&gt;2,VLOOKUP(C2538,EstructuraCostos!$A$65:$B$170,2),VLOOKUP(E2538,EstructuraCostos!$A$5:$B$60,2))</f>
        <v>Manejo_de_Suelos_y_ Praderas1</v>
      </c>
      <c r="G2538" s="17" t="str">
        <f>+VLOOKUP(B2538,EstructuraCostos!$B$5:$C$146,2)</f>
        <v>Fumigacion Matamalezas</v>
      </c>
      <c r="H2538" s="58">
        <v>43724</v>
      </c>
      <c r="I2538" s="17">
        <f t="shared" si="170"/>
        <v>38</v>
      </c>
      <c r="J2538" s="84" t="s">
        <v>241</v>
      </c>
      <c r="K2538" s="143">
        <v>4736932</v>
      </c>
      <c r="L2538" s="52">
        <v>1</v>
      </c>
      <c r="M2538" s="46">
        <v>34000</v>
      </c>
      <c r="N2538" s="48">
        <f t="shared" si="171"/>
        <v>34000</v>
      </c>
      <c r="O2538" s="45" t="s">
        <v>1686</v>
      </c>
      <c r="P2538" s="45" t="s">
        <v>2133</v>
      </c>
      <c r="Q2538" s="1" t="s">
        <v>2111</v>
      </c>
      <c r="R2538" s="137" t="s">
        <v>131</v>
      </c>
    </row>
    <row r="2539" spans="1:18">
      <c r="A2539" s="17">
        <v>2</v>
      </c>
      <c r="B2539" s="135" t="s">
        <v>170</v>
      </c>
      <c r="C2539" s="17" t="e">
        <f t="shared" si="169"/>
        <v>#VALUE!</v>
      </c>
      <c r="D2539" s="14" t="e">
        <f>+VLOOKUP(C2539,EstructuraCostos!$A$5:$B$146,2)</f>
        <v>#VALUE!</v>
      </c>
      <c r="E2539" s="21" t="e">
        <f t="shared" si="172"/>
        <v>#VALUE!</v>
      </c>
      <c r="F2539" s="17" t="e">
        <f>+IF(C2539&gt;2,VLOOKUP(C2539,EstructuraCostos!$A$65:$B$170,2),VLOOKUP(E2539,EstructuraCostos!$A$5:$B$60,2))</f>
        <v>#VALUE!</v>
      </c>
      <c r="G2539" s="17">
        <f>+VLOOKUP(B2539,EstructuraCostos!$B$5:$C$146,2)</f>
        <v>0</v>
      </c>
      <c r="H2539" s="58">
        <v>43724</v>
      </c>
      <c r="I2539" s="17">
        <f t="shared" si="170"/>
        <v>38</v>
      </c>
      <c r="J2539" s="84" t="s">
        <v>242</v>
      </c>
      <c r="K2539" s="83">
        <v>4335739</v>
      </c>
      <c r="L2539" s="52">
        <v>1</v>
      </c>
      <c r="M2539" s="46">
        <v>34000</v>
      </c>
      <c r="N2539" s="48">
        <f t="shared" si="171"/>
        <v>34000</v>
      </c>
      <c r="O2539" s="45" t="s">
        <v>2130</v>
      </c>
      <c r="P2539" s="45" t="s">
        <v>1409</v>
      </c>
    </row>
    <row r="2540" spans="1:18">
      <c r="A2540" s="17">
        <v>3</v>
      </c>
      <c r="B2540" s="135">
        <v>10501</v>
      </c>
      <c r="C2540" s="17">
        <f t="shared" si="169"/>
        <v>1</v>
      </c>
      <c r="D2540" s="14" t="str">
        <f>+VLOOKUP(C2540,EstructuraCostos!$A$5:$B$146,2)</f>
        <v>Levante_y_Ceba</v>
      </c>
      <c r="E2540" s="21">
        <f t="shared" si="172"/>
        <v>10500</v>
      </c>
      <c r="F2540" s="17" t="str">
        <f>+IF(C2540&gt;2,VLOOKUP(C2540,EstructuraCostos!$A$65:$B$170,2),VLOOKUP(E2540,EstructuraCostos!$A$5:$B$60,2))</f>
        <v>Movimiento_de_Ganado1</v>
      </c>
      <c r="G2540" s="17" t="str">
        <f>+VLOOKUP(B2540,EstructuraCostos!$B$5:$C$146,2)</f>
        <v>Manejo de Ganados</v>
      </c>
      <c r="H2540" s="58">
        <v>43724</v>
      </c>
      <c r="I2540" s="17">
        <f t="shared" si="170"/>
        <v>38</v>
      </c>
      <c r="J2540" s="45" t="s">
        <v>245</v>
      </c>
      <c r="K2540" s="51">
        <v>1023702269</v>
      </c>
      <c r="L2540" s="52">
        <v>1</v>
      </c>
      <c r="M2540" s="46">
        <v>38000</v>
      </c>
      <c r="N2540" s="48">
        <f t="shared" si="171"/>
        <v>38000</v>
      </c>
      <c r="O2540" s="45" t="s">
        <v>126</v>
      </c>
      <c r="P2540" s="45" t="s">
        <v>128</v>
      </c>
    </row>
    <row r="2541" spans="1:18">
      <c r="A2541" s="17">
        <v>4</v>
      </c>
      <c r="B2541" s="135">
        <v>10501</v>
      </c>
      <c r="C2541" s="17">
        <f t="shared" si="169"/>
        <v>1</v>
      </c>
      <c r="D2541" s="14" t="str">
        <f>+VLOOKUP(C2541,EstructuraCostos!$A$5:$B$146,2)</f>
        <v>Levante_y_Ceba</v>
      </c>
      <c r="E2541" s="21">
        <f t="shared" si="172"/>
        <v>10500</v>
      </c>
      <c r="F2541" s="17" t="str">
        <f>+IF(C2541&gt;2,VLOOKUP(C2541,EstructuraCostos!$A$65:$B$170,2),VLOOKUP(E2541,EstructuraCostos!$A$5:$B$60,2))</f>
        <v>Movimiento_de_Ganado1</v>
      </c>
      <c r="G2541" s="17" t="str">
        <f>+VLOOKUP(B2541,EstructuraCostos!$B$5:$C$146,2)</f>
        <v>Manejo de Ganados</v>
      </c>
      <c r="H2541" s="58">
        <v>43724</v>
      </c>
      <c r="I2541" s="17">
        <f t="shared" si="170"/>
        <v>38</v>
      </c>
      <c r="J2541" s="45" t="s">
        <v>417</v>
      </c>
      <c r="K2541" s="143">
        <v>1097720182</v>
      </c>
      <c r="L2541" s="52">
        <v>1</v>
      </c>
      <c r="M2541" s="46">
        <v>38000</v>
      </c>
      <c r="N2541" s="48">
        <f t="shared" si="171"/>
        <v>38000</v>
      </c>
      <c r="O2541" s="45" t="s">
        <v>125</v>
      </c>
      <c r="P2541" s="45" t="s">
        <v>128</v>
      </c>
    </row>
    <row r="2542" spans="1:18">
      <c r="A2542" s="17">
        <v>5</v>
      </c>
      <c r="B2542" s="135">
        <v>50103</v>
      </c>
      <c r="C2542" s="17">
        <f t="shared" si="169"/>
        <v>5</v>
      </c>
      <c r="D2542" s="14" t="str">
        <f>+VLOOKUP(C2542,EstructuraCostos!$A$5:$B$146,2)</f>
        <v>Generales</v>
      </c>
      <c r="E2542" s="21">
        <f t="shared" si="172"/>
        <v>50103</v>
      </c>
      <c r="F2542" s="17" t="str">
        <f>+IF(C2542&gt;2,VLOOKUP(C2542,EstructuraCostos!$A$65:$B$170,2),VLOOKUP(E2542,EstructuraCostos!$A$5:$B$60,2))</f>
        <v>Generales</v>
      </c>
      <c r="G2542" s="17" t="str">
        <f>+VLOOKUP(B2542,EstructuraCostos!$B$5:$C$146,2)</f>
        <v xml:space="preserve">Mantenimiento Cercos </v>
      </c>
      <c r="H2542" s="58">
        <v>43724</v>
      </c>
      <c r="I2542" s="17">
        <f t="shared" si="170"/>
        <v>38</v>
      </c>
      <c r="J2542" s="45" t="s">
        <v>791</v>
      </c>
      <c r="K2542" s="143">
        <v>78730185</v>
      </c>
      <c r="L2542" s="52">
        <v>1</v>
      </c>
      <c r="M2542" s="46">
        <v>34000</v>
      </c>
      <c r="N2542" s="48">
        <f t="shared" si="171"/>
        <v>34000</v>
      </c>
      <c r="O2542" s="45" t="s">
        <v>138</v>
      </c>
    </row>
    <row r="2543" spans="1:18">
      <c r="A2543" s="17">
        <v>6</v>
      </c>
      <c r="B2543" s="135">
        <v>10502</v>
      </c>
      <c r="C2543" s="17">
        <f t="shared" si="169"/>
        <v>1</v>
      </c>
      <c r="D2543" s="14" t="str">
        <f>+VLOOKUP(C2543,EstructuraCostos!$A$5:$B$146,2)</f>
        <v>Levante_y_Ceba</v>
      </c>
      <c r="E2543" s="21">
        <f t="shared" si="172"/>
        <v>10500</v>
      </c>
      <c r="F2543" s="17" t="str">
        <f>+IF(C2543&gt;2,VLOOKUP(C2543,EstructuraCostos!$A$65:$B$170,2),VLOOKUP(E2543,EstructuraCostos!$A$5:$B$60,2))</f>
        <v>Movimiento_de_Ganado1</v>
      </c>
      <c r="G2543" s="17" t="str">
        <f>+VLOOKUP(B2543,EstructuraCostos!$B$5:$C$146,2)</f>
        <v>Repartida pollinaza</v>
      </c>
      <c r="H2543" s="58">
        <v>43724</v>
      </c>
      <c r="I2543" s="17">
        <f t="shared" si="170"/>
        <v>38</v>
      </c>
      <c r="J2543" s="1" t="s">
        <v>1469</v>
      </c>
      <c r="K2543" s="85">
        <v>1054990950</v>
      </c>
      <c r="L2543" s="52">
        <v>1</v>
      </c>
      <c r="M2543" s="186">
        <v>36000</v>
      </c>
      <c r="N2543" s="48">
        <f t="shared" si="171"/>
        <v>36000</v>
      </c>
      <c r="O2543" s="45" t="s">
        <v>688</v>
      </c>
      <c r="P2543" s="45" t="s">
        <v>137</v>
      </c>
    </row>
    <row r="2544" spans="1:18">
      <c r="A2544" s="17">
        <v>7</v>
      </c>
      <c r="B2544" s="135">
        <v>90101</v>
      </c>
      <c r="C2544" s="17">
        <f t="shared" si="169"/>
        <v>9</v>
      </c>
      <c r="D2544" s="14" t="str">
        <f>+VLOOKUP(C2544,EstructuraCostos!$A$5:$B$146,2)</f>
        <v>Hacienda</v>
      </c>
      <c r="E2544" s="21">
        <f t="shared" si="172"/>
        <v>90101</v>
      </c>
      <c r="F2544" s="17" t="str">
        <f>+IF(C2544&gt;2,VLOOKUP(C2544,EstructuraCostos!$A$65:$B$170,2),VLOOKUP(E2544,EstructuraCostos!$A$5:$B$60,2))</f>
        <v>Hacienda</v>
      </c>
      <c r="G2544" s="17" t="str">
        <f>+VLOOKUP(B2544,EstructuraCostos!$B$5:$C$146,2)</f>
        <v>Salarios</v>
      </c>
      <c r="H2544" s="58">
        <v>43724</v>
      </c>
      <c r="I2544" s="17">
        <f t="shared" si="170"/>
        <v>38</v>
      </c>
      <c r="J2544" s="45" t="s">
        <v>1584</v>
      </c>
      <c r="K2544" s="51">
        <v>24989065</v>
      </c>
      <c r="L2544" s="52">
        <v>1</v>
      </c>
      <c r="M2544" s="186">
        <v>34000</v>
      </c>
      <c r="N2544" s="48">
        <f t="shared" si="171"/>
        <v>34000</v>
      </c>
      <c r="O2544" s="45" t="s">
        <v>153</v>
      </c>
      <c r="P2544" s="45" t="s">
        <v>147</v>
      </c>
    </row>
    <row r="2545" spans="1:18">
      <c r="A2545" s="17">
        <v>8</v>
      </c>
      <c r="B2545" s="135">
        <v>10105</v>
      </c>
      <c r="C2545" s="17">
        <f t="shared" si="169"/>
        <v>1</v>
      </c>
      <c r="D2545" s="14" t="str">
        <f>+VLOOKUP(C2545,EstructuraCostos!$A$5:$B$146,2)</f>
        <v>Levante_y_Ceba</v>
      </c>
      <c r="E2545" s="21">
        <f t="shared" si="172"/>
        <v>10110</v>
      </c>
      <c r="F2545" s="17" t="str">
        <f>+IF(C2545&gt;2,VLOOKUP(C2545,EstructuraCostos!$A$65:$B$170,2),VLOOKUP(E2545,EstructuraCostos!$A$5:$B$60,2))</f>
        <v>Manejo_de_Suelos_y_ Praderas1</v>
      </c>
      <c r="G2545" s="17" t="str">
        <f>+VLOOKUP(B2545,EstructuraCostos!$B$5:$C$146,2)</f>
        <v>Guadañada</v>
      </c>
      <c r="H2545" s="58">
        <v>43724</v>
      </c>
      <c r="I2545" s="17">
        <f t="shared" si="170"/>
        <v>38</v>
      </c>
      <c r="J2545" s="45" t="s">
        <v>1688</v>
      </c>
      <c r="K2545" s="51">
        <v>6281862</v>
      </c>
      <c r="L2545" s="52">
        <v>1</v>
      </c>
      <c r="M2545" s="186">
        <v>34000</v>
      </c>
      <c r="N2545" s="48">
        <f t="shared" si="171"/>
        <v>34000</v>
      </c>
      <c r="O2545" s="45" t="s">
        <v>2134</v>
      </c>
      <c r="P2545" s="45" t="s">
        <v>354</v>
      </c>
    </row>
    <row r="2546" spans="1:18">
      <c r="A2546" s="17">
        <v>9</v>
      </c>
      <c r="C2546" s="17"/>
      <c r="F2546" s="17"/>
      <c r="G2546" s="17" t="e">
        <f>+VLOOKUP(B2546,EstructuraCostos!$B$5:$C$146,2)</f>
        <v>#N/A</v>
      </c>
      <c r="H2546" s="58">
        <v>43724</v>
      </c>
      <c r="I2546" s="17">
        <f t="shared" ref="I2546" si="175">+WEEKNUM(H2546,2)</f>
        <v>38</v>
      </c>
      <c r="J2546" s="45" t="s">
        <v>289</v>
      </c>
      <c r="L2546" s="52">
        <v>8</v>
      </c>
      <c r="M2546" s="186" t="s">
        <v>124</v>
      </c>
      <c r="N2546" s="48"/>
      <c r="O2546" s="45" t="s">
        <v>227</v>
      </c>
    </row>
    <row r="2547" spans="1:18">
      <c r="A2547" s="17">
        <v>10</v>
      </c>
      <c r="C2547" s="17">
        <f t="shared" si="169"/>
        <v>0</v>
      </c>
      <c r="D2547" s="14" t="e">
        <f>+VLOOKUP(C2547,EstructuraCostos!$A$5:$B$146,2)</f>
        <v>#N/A</v>
      </c>
      <c r="E2547" s="21">
        <f t="shared" si="172"/>
        <v>0</v>
      </c>
      <c r="F2547" s="17" t="e">
        <f>+IF(C2547&gt;2,VLOOKUP(C2547,EstructuraCostos!$A$65:$B$170,2),VLOOKUP(E2547,EstructuraCostos!$A$5:$B$60,2))</f>
        <v>#N/A</v>
      </c>
      <c r="G2547" s="17" t="e">
        <f>+VLOOKUP(B2547,EstructuraCostos!$B$5:$C$146,2)</f>
        <v>#N/A</v>
      </c>
      <c r="H2547" s="58">
        <v>43724</v>
      </c>
      <c r="I2547" s="17">
        <f t="shared" si="170"/>
        <v>38</v>
      </c>
      <c r="J2547" s="45" t="s">
        <v>260</v>
      </c>
      <c r="M2547" s="186" t="s">
        <v>261</v>
      </c>
      <c r="N2547" s="48"/>
      <c r="O2547" s="45" t="s">
        <v>1686</v>
      </c>
      <c r="P2547" s="45" t="s">
        <v>2133</v>
      </c>
      <c r="Q2547" s="1" t="s">
        <v>2111</v>
      </c>
      <c r="R2547" s="137" t="s">
        <v>131</v>
      </c>
    </row>
    <row r="2548" spans="1:18">
      <c r="A2548" s="17">
        <v>11</v>
      </c>
      <c r="B2548" s="135">
        <v>50103</v>
      </c>
      <c r="C2548" s="17">
        <f t="shared" si="169"/>
        <v>5</v>
      </c>
      <c r="D2548" s="14" t="str">
        <f>+VLOOKUP(C2548,EstructuraCostos!$A$5:$B$146,2)</f>
        <v>Generales</v>
      </c>
      <c r="E2548" s="21">
        <f t="shared" si="172"/>
        <v>50103</v>
      </c>
      <c r="F2548" s="17" t="str">
        <f>+IF(C2548&gt;2,VLOOKUP(C2548,EstructuraCostos!$A$65:$B$170,2),VLOOKUP(E2548,EstructuraCostos!$A$5:$B$60,2))</f>
        <v>Generales</v>
      </c>
      <c r="G2548" s="17" t="str">
        <f>+VLOOKUP(B2548,EstructuraCostos!$B$5:$C$146,2)</f>
        <v xml:space="preserve">Mantenimiento Cercos </v>
      </c>
      <c r="H2548" s="58">
        <v>43725</v>
      </c>
      <c r="I2548" s="17">
        <f t="shared" si="170"/>
        <v>38</v>
      </c>
      <c r="J2548" s="84" t="s">
        <v>241</v>
      </c>
      <c r="K2548" s="143">
        <v>4736932</v>
      </c>
      <c r="L2548" s="52">
        <v>1</v>
      </c>
      <c r="M2548" s="46">
        <v>34000</v>
      </c>
      <c r="N2548" s="48">
        <f t="shared" si="171"/>
        <v>34000</v>
      </c>
      <c r="O2548" s="152" t="s">
        <v>138</v>
      </c>
      <c r="P2548" s="45" t="s">
        <v>2140</v>
      </c>
    </row>
    <row r="2549" spans="1:18">
      <c r="A2549" s="17">
        <v>12</v>
      </c>
      <c r="B2549" s="135">
        <v>70107</v>
      </c>
      <c r="C2549" s="17">
        <f t="shared" si="169"/>
        <v>7</v>
      </c>
      <c r="D2549" s="14" t="str">
        <f>+VLOOKUP(C2549,EstructuraCostos!$A$5:$B$146,2)</f>
        <v>Laborales y Otros</v>
      </c>
      <c r="E2549" s="21">
        <f t="shared" si="172"/>
        <v>70107</v>
      </c>
      <c r="F2549" s="17" t="str">
        <f>+IF(C2549&gt;2,VLOOKUP(C2549,EstructuraCostos!$A$65:$B$170,2),VLOOKUP(E2549,EstructuraCostos!$A$5:$B$60,2))</f>
        <v>Laborales y Otros</v>
      </c>
      <c r="G2549" s="17" t="str">
        <f>+VLOOKUP(B2549,EstructuraCostos!$B$5:$C$146,2)</f>
        <v>Incapacidades-drogas</v>
      </c>
      <c r="H2549" s="58">
        <v>43725</v>
      </c>
      <c r="I2549" s="17">
        <f t="shared" si="170"/>
        <v>38</v>
      </c>
      <c r="J2549" s="84" t="s">
        <v>242</v>
      </c>
      <c r="K2549" s="83">
        <v>4335739</v>
      </c>
      <c r="L2549" s="52">
        <v>1</v>
      </c>
      <c r="M2549" s="46">
        <v>34000</v>
      </c>
      <c r="N2549" s="48">
        <f t="shared" si="171"/>
        <v>34000</v>
      </c>
      <c r="O2549" s="152" t="s">
        <v>158</v>
      </c>
      <c r="P2549" s="45" t="s">
        <v>300</v>
      </c>
      <c r="Q2549" s="1" t="s">
        <v>2149</v>
      </c>
    </row>
    <row r="2550" spans="1:18">
      <c r="A2550" s="17">
        <v>13</v>
      </c>
      <c r="B2550" s="135">
        <v>10501</v>
      </c>
      <c r="C2550" s="17">
        <f t="shared" si="169"/>
        <v>1</v>
      </c>
      <c r="D2550" s="14" t="str">
        <f>+VLOOKUP(C2550,EstructuraCostos!$A$5:$B$146,2)</f>
        <v>Levante_y_Ceba</v>
      </c>
      <c r="E2550" s="21">
        <f t="shared" si="172"/>
        <v>10500</v>
      </c>
      <c r="F2550" s="17" t="str">
        <f>+IF(C2550&gt;2,VLOOKUP(C2550,EstructuraCostos!$A$65:$B$170,2),VLOOKUP(E2550,EstructuraCostos!$A$5:$B$60,2))</f>
        <v>Movimiento_de_Ganado1</v>
      </c>
      <c r="G2550" s="17" t="str">
        <f>+VLOOKUP(B2550,EstructuraCostos!$B$5:$C$146,2)</f>
        <v>Manejo de Ganados</v>
      </c>
      <c r="H2550" s="58">
        <v>43725</v>
      </c>
      <c r="I2550" s="17">
        <f t="shared" si="170"/>
        <v>38</v>
      </c>
      <c r="J2550" s="45" t="s">
        <v>245</v>
      </c>
      <c r="K2550" s="51">
        <v>1023702269</v>
      </c>
      <c r="L2550" s="52">
        <v>1</v>
      </c>
      <c r="M2550" s="46">
        <v>38000</v>
      </c>
      <c r="N2550" s="48">
        <f t="shared" si="171"/>
        <v>38000</v>
      </c>
      <c r="O2550" s="152" t="s">
        <v>126</v>
      </c>
      <c r="P2550" s="45" t="s">
        <v>128</v>
      </c>
    </row>
    <row r="2551" spans="1:18">
      <c r="A2551" s="17">
        <v>14</v>
      </c>
      <c r="B2551" s="135">
        <v>10501</v>
      </c>
      <c r="C2551" s="17">
        <f t="shared" si="169"/>
        <v>1</v>
      </c>
      <c r="D2551" s="14" t="str">
        <f>+VLOOKUP(C2551,EstructuraCostos!$A$5:$B$146,2)</f>
        <v>Levante_y_Ceba</v>
      </c>
      <c r="E2551" s="21">
        <f t="shared" si="172"/>
        <v>10500</v>
      </c>
      <c r="F2551" s="17" t="str">
        <f>+IF(C2551&gt;2,VLOOKUP(C2551,EstructuraCostos!$A$65:$B$170,2),VLOOKUP(E2551,EstructuraCostos!$A$5:$B$60,2))</f>
        <v>Movimiento_de_Ganado1</v>
      </c>
      <c r="G2551" s="17" t="str">
        <f>+VLOOKUP(B2551,EstructuraCostos!$B$5:$C$146,2)</f>
        <v>Manejo de Ganados</v>
      </c>
      <c r="H2551" s="58">
        <v>43725</v>
      </c>
      <c r="I2551" s="17">
        <f t="shared" si="170"/>
        <v>38</v>
      </c>
      <c r="J2551" s="45" t="s">
        <v>417</v>
      </c>
      <c r="K2551" s="143">
        <v>1097720182</v>
      </c>
      <c r="L2551" s="52">
        <v>1</v>
      </c>
      <c r="M2551" s="46">
        <v>38000</v>
      </c>
      <c r="N2551" s="48">
        <f t="shared" si="171"/>
        <v>38000</v>
      </c>
      <c r="O2551" s="152" t="s">
        <v>125</v>
      </c>
      <c r="P2551" s="45" t="s">
        <v>128</v>
      </c>
    </row>
    <row r="2552" spans="1:18">
      <c r="A2552" s="17">
        <v>15</v>
      </c>
      <c r="B2552" s="135">
        <v>50103</v>
      </c>
      <c r="C2552" s="17">
        <f t="shared" si="169"/>
        <v>5</v>
      </c>
      <c r="D2552" s="14" t="str">
        <f>+VLOOKUP(C2552,EstructuraCostos!$A$5:$B$146,2)</f>
        <v>Generales</v>
      </c>
      <c r="E2552" s="21">
        <f t="shared" si="172"/>
        <v>50103</v>
      </c>
      <c r="F2552" s="17" t="str">
        <f>+IF(C2552&gt;2,VLOOKUP(C2552,EstructuraCostos!$A$65:$B$170,2),VLOOKUP(E2552,EstructuraCostos!$A$5:$B$60,2))</f>
        <v>Generales</v>
      </c>
      <c r="G2552" s="17" t="str">
        <f>+VLOOKUP(B2552,EstructuraCostos!$B$5:$C$146,2)</f>
        <v xml:space="preserve">Mantenimiento Cercos </v>
      </c>
      <c r="H2552" s="58">
        <v>43725</v>
      </c>
      <c r="I2552" s="17">
        <f t="shared" si="170"/>
        <v>38</v>
      </c>
      <c r="J2552" s="45" t="s">
        <v>791</v>
      </c>
      <c r="K2552" s="143">
        <v>78730185</v>
      </c>
      <c r="L2552" s="52">
        <v>1</v>
      </c>
      <c r="M2552" s="46">
        <v>34000</v>
      </c>
      <c r="N2552" s="48">
        <f t="shared" si="171"/>
        <v>34000</v>
      </c>
      <c r="O2552" s="152" t="s">
        <v>138</v>
      </c>
      <c r="P2552" s="45" t="s">
        <v>2140</v>
      </c>
    </row>
    <row r="2553" spans="1:18">
      <c r="A2553" s="17">
        <v>16</v>
      </c>
      <c r="B2553" s="135">
        <v>10202</v>
      </c>
      <c r="C2553" s="17">
        <f t="shared" si="169"/>
        <v>1</v>
      </c>
      <c r="D2553" s="14" t="str">
        <f>+VLOOKUP(C2553,EstructuraCostos!$A$5:$B$146,2)</f>
        <v>Levante_y_Ceba</v>
      </c>
      <c r="E2553" s="21">
        <f t="shared" si="172"/>
        <v>10200</v>
      </c>
      <c r="F2553" s="17" t="str">
        <f>+IF(C2553&gt;2,VLOOKUP(C2553,EstructuraCostos!$A$65:$B$170,2),VLOOKUP(E2553,EstructuraCostos!$A$5:$B$60,2))</f>
        <v>Alimentacion1</v>
      </c>
      <c r="G2553" s="17" t="str">
        <f>+VLOOKUP(B2553,EstructuraCostos!$B$5:$C$146,2)</f>
        <v>Pollinaza</v>
      </c>
      <c r="H2553" s="58">
        <v>43725</v>
      </c>
      <c r="I2553" s="17">
        <f t="shared" si="170"/>
        <v>38</v>
      </c>
      <c r="J2553" s="1" t="s">
        <v>1469</v>
      </c>
      <c r="K2553" s="85">
        <v>1054990950</v>
      </c>
      <c r="L2553" s="52">
        <v>1</v>
      </c>
      <c r="M2553" s="186">
        <v>36000</v>
      </c>
      <c r="N2553" s="48">
        <f t="shared" si="171"/>
        <v>36000</v>
      </c>
      <c r="O2553" s="152" t="s">
        <v>688</v>
      </c>
      <c r="P2553" s="45" t="s">
        <v>137</v>
      </c>
    </row>
    <row r="2554" spans="1:18">
      <c r="A2554" s="17">
        <v>17</v>
      </c>
      <c r="B2554" s="135">
        <v>90101</v>
      </c>
      <c r="C2554" s="17">
        <f t="shared" si="169"/>
        <v>9</v>
      </c>
      <c r="D2554" s="14" t="str">
        <f>+VLOOKUP(C2554,EstructuraCostos!$A$5:$B$146,2)</f>
        <v>Hacienda</v>
      </c>
      <c r="E2554" s="21">
        <f t="shared" si="172"/>
        <v>90101</v>
      </c>
      <c r="F2554" s="17" t="str">
        <f>+IF(C2554&gt;2,VLOOKUP(C2554,EstructuraCostos!$A$65:$B$170,2),VLOOKUP(E2554,EstructuraCostos!$A$5:$B$60,2))</f>
        <v>Hacienda</v>
      </c>
      <c r="G2554" s="17" t="str">
        <f>+VLOOKUP(B2554,EstructuraCostos!$B$5:$C$146,2)</f>
        <v>Salarios</v>
      </c>
      <c r="H2554" s="58">
        <v>43725</v>
      </c>
      <c r="I2554" s="17">
        <f t="shared" si="170"/>
        <v>38</v>
      </c>
      <c r="J2554" s="45" t="s">
        <v>1584</v>
      </c>
      <c r="K2554" s="51">
        <v>24989065</v>
      </c>
      <c r="L2554" s="52">
        <v>1</v>
      </c>
      <c r="M2554" s="186">
        <v>34000</v>
      </c>
      <c r="N2554" s="48">
        <f t="shared" si="171"/>
        <v>34000</v>
      </c>
      <c r="O2554" s="152" t="s">
        <v>1138</v>
      </c>
    </row>
    <row r="2555" spans="1:18">
      <c r="A2555" s="17">
        <v>18</v>
      </c>
      <c r="B2555" s="135">
        <v>10105</v>
      </c>
      <c r="C2555" s="17">
        <f t="shared" ref="C2555:C2616" si="176">ROUND(B2555/10000,0)</f>
        <v>1</v>
      </c>
      <c r="D2555" s="14" t="str">
        <f>+VLOOKUP(C2555,EstructuraCostos!$A$5:$B$146,2)</f>
        <v>Levante_y_Ceba</v>
      </c>
      <c r="E2555" s="21">
        <f t="shared" si="172"/>
        <v>10110</v>
      </c>
      <c r="F2555" s="17" t="str">
        <f>+IF(C2555&gt;2,VLOOKUP(C2555,EstructuraCostos!$A$65:$B$170,2),VLOOKUP(E2555,EstructuraCostos!$A$5:$B$60,2))</f>
        <v>Manejo_de_Suelos_y_ Praderas1</v>
      </c>
      <c r="G2555" s="17" t="str">
        <f>+VLOOKUP(B2555,EstructuraCostos!$B$5:$C$146,2)</f>
        <v>Guadañada</v>
      </c>
      <c r="H2555" s="58">
        <v>43725</v>
      </c>
      <c r="I2555" s="17">
        <f t="shared" ref="I2555:I2616" si="177">+WEEKNUM(H2555,2)</f>
        <v>38</v>
      </c>
      <c r="J2555" s="45" t="s">
        <v>1688</v>
      </c>
      <c r="K2555" s="51">
        <v>6281862</v>
      </c>
      <c r="L2555" s="52">
        <v>1</v>
      </c>
      <c r="M2555" s="186">
        <v>34000</v>
      </c>
      <c r="N2555" s="48">
        <f t="shared" ref="N2555:N2615" si="178">+L2555*M2555</f>
        <v>34000</v>
      </c>
      <c r="O2555" s="152" t="s">
        <v>1296</v>
      </c>
      <c r="P2555" s="45" t="s">
        <v>355</v>
      </c>
      <c r="Q2555" s="1" t="s">
        <v>38</v>
      </c>
    </row>
    <row r="2556" spans="1:18">
      <c r="A2556" s="17">
        <v>20</v>
      </c>
      <c r="C2556" s="17">
        <f t="shared" si="176"/>
        <v>0</v>
      </c>
      <c r="D2556" s="14" t="e">
        <f>+VLOOKUP(C2556,EstructuraCostos!$A$5:$B$146,2)</f>
        <v>#N/A</v>
      </c>
      <c r="E2556" s="21">
        <f t="shared" si="172"/>
        <v>0</v>
      </c>
      <c r="F2556" s="17" t="e">
        <f>+IF(C2556&gt;2,VLOOKUP(C2556,EstructuraCostos!$A$65:$B$170,2),VLOOKUP(E2556,EstructuraCostos!$A$5:$B$60,2))</f>
        <v>#N/A</v>
      </c>
      <c r="G2556" s="17" t="e">
        <f>+VLOOKUP(B2556,EstructuraCostos!$B$5:$C$146,2)</f>
        <v>#N/A</v>
      </c>
      <c r="H2556" s="58">
        <v>43725</v>
      </c>
      <c r="I2556" s="17">
        <f t="shared" si="177"/>
        <v>38</v>
      </c>
      <c r="J2556" s="45" t="s">
        <v>260</v>
      </c>
      <c r="M2556" s="186" t="s">
        <v>261</v>
      </c>
      <c r="N2556" s="48"/>
    </row>
    <row r="2557" spans="1:18">
      <c r="A2557" s="17">
        <v>21</v>
      </c>
      <c r="B2557" s="135">
        <v>50103</v>
      </c>
      <c r="C2557" s="17">
        <f t="shared" si="176"/>
        <v>5</v>
      </c>
      <c r="D2557" s="14" t="str">
        <f>+VLOOKUP(C2557,EstructuraCostos!$A$5:$B$146,2)</f>
        <v>Generales</v>
      </c>
      <c r="E2557" s="21">
        <f t="shared" si="172"/>
        <v>50103</v>
      </c>
      <c r="F2557" s="17" t="str">
        <f>+IF(C2557&gt;2,VLOOKUP(C2557,EstructuraCostos!$A$65:$B$170,2),VLOOKUP(E2557,EstructuraCostos!$A$5:$B$60,2))</f>
        <v>Generales</v>
      </c>
      <c r="G2557" s="17" t="str">
        <f>+VLOOKUP(B2557,EstructuraCostos!$B$5:$C$146,2)</f>
        <v xml:space="preserve">Mantenimiento Cercos </v>
      </c>
      <c r="H2557" s="58">
        <v>43726</v>
      </c>
      <c r="I2557" s="17">
        <f t="shared" si="177"/>
        <v>38</v>
      </c>
      <c r="J2557" s="84" t="s">
        <v>241</v>
      </c>
      <c r="K2557" s="143">
        <v>4736932</v>
      </c>
      <c r="L2557" s="52">
        <v>1</v>
      </c>
      <c r="M2557" s="46">
        <v>34000</v>
      </c>
      <c r="N2557" s="48">
        <f t="shared" si="178"/>
        <v>34000</v>
      </c>
      <c r="O2557" s="45" t="s">
        <v>138</v>
      </c>
      <c r="P2557" s="45" t="s">
        <v>2145</v>
      </c>
    </row>
    <row r="2558" spans="1:18">
      <c r="A2558" s="17">
        <v>53</v>
      </c>
      <c r="B2558" s="135" t="s">
        <v>170</v>
      </c>
      <c r="C2558" s="17" t="e">
        <f t="shared" si="176"/>
        <v>#VALUE!</v>
      </c>
      <c r="D2558" s="14" t="e">
        <f>+VLOOKUP(C2558,EstructuraCostos!$A$5:$B$146,2)</f>
        <v>#VALUE!</v>
      </c>
      <c r="E2558" s="21" t="e">
        <f t="shared" si="172"/>
        <v>#VALUE!</v>
      </c>
      <c r="F2558" s="17" t="e">
        <f>+IF(C2558&gt;2,VLOOKUP(C2558,EstructuraCostos!$A$65:$B$170,2),VLOOKUP(E2558,EstructuraCostos!$A$5:$B$60,2))</f>
        <v>#VALUE!</v>
      </c>
      <c r="G2558" s="17">
        <f>+VLOOKUP(B2558,EstructuraCostos!$B$5:$C$146,2)</f>
        <v>0</v>
      </c>
      <c r="H2558" s="58">
        <v>43726</v>
      </c>
      <c r="I2558" s="17">
        <f t="shared" si="177"/>
        <v>38</v>
      </c>
      <c r="J2558" s="84" t="s">
        <v>242</v>
      </c>
      <c r="K2558" s="83">
        <v>4335739</v>
      </c>
      <c r="L2558" s="52">
        <v>1</v>
      </c>
      <c r="M2558" s="46">
        <v>34000</v>
      </c>
      <c r="N2558" s="48">
        <f t="shared" si="178"/>
        <v>34000</v>
      </c>
      <c r="O2558" s="45" t="s">
        <v>2130</v>
      </c>
      <c r="P2558" s="45" t="s">
        <v>1409</v>
      </c>
    </row>
    <row r="2559" spans="1:18">
      <c r="A2559" s="17">
        <v>54</v>
      </c>
      <c r="B2559" s="135">
        <v>10501</v>
      </c>
      <c r="C2559" s="17">
        <f t="shared" si="176"/>
        <v>1</v>
      </c>
      <c r="D2559" s="14" t="str">
        <f>+VLOOKUP(C2559,EstructuraCostos!$A$5:$B$146,2)</f>
        <v>Levante_y_Ceba</v>
      </c>
      <c r="E2559" s="21">
        <f t="shared" si="172"/>
        <v>10500</v>
      </c>
      <c r="F2559" s="17" t="str">
        <f>+IF(C2559&gt;2,VLOOKUP(C2559,EstructuraCostos!$A$65:$B$170,2),VLOOKUP(E2559,EstructuraCostos!$A$5:$B$60,2))</f>
        <v>Movimiento_de_Ganado1</v>
      </c>
      <c r="G2559" s="17" t="str">
        <f>+VLOOKUP(B2559,EstructuraCostos!$B$5:$C$146,2)</f>
        <v>Manejo de Ganados</v>
      </c>
      <c r="H2559" s="58">
        <v>43726</v>
      </c>
      <c r="I2559" s="17">
        <f t="shared" si="177"/>
        <v>38</v>
      </c>
      <c r="J2559" s="45" t="s">
        <v>245</v>
      </c>
      <c r="K2559" s="51">
        <v>1023702269</v>
      </c>
      <c r="L2559" s="52">
        <v>1</v>
      </c>
      <c r="M2559" s="46">
        <v>38000</v>
      </c>
      <c r="N2559" s="48">
        <f t="shared" si="178"/>
        <v>38000</v>
      </c>
      <c r="O2559" s="45" t="s">
        <v>126</v>
      </c>
      <c r="P2559" s="45" t="s">
        <v>128</v>
      </c>
    </row>
    <row r="2560" spans="1:18">
      <c r="A2560" s="17">
        <v>55</v>
      </c>
      <c r="B2560" s="135">
        <v>10501</v>
      </c>
      <c r="C2560" s="17">
        <f t="shared" si="176"/>
        <v>1</v>
      </c>
      <c r="D2560" s="14" t="str">
        <f>+VLOOKUP(C2560,EstructuraCostos!$A$5:$B$146,2)</f>
        <v>Levante_y_Ceba</v>
      </c>
      <c r="E2560" s="21">
        <f t="shared" si="172"/>
        <v>10500</v>
      </c>
      <c r="F2560" s="17" t="str">
        <f>+IF(C2560&gt;2,VLOOKUP(C2560,EstructuraCostos!$A$65:$B$170,2),VLOOKUP(E2560,EstructuraCostos!$A$5:$B$60,2))</f>
        <v>Movimiento_de_Ganado1</v>
      </c>
      <c r="G2560" s="17" t="str">
        <f>+VLOOKUP(B2560,EstructuraCostos!$B$5:$C$146,2)</f>
        <v>Manejo de Ganados</v>
      </c>
      <c r="H2560" s="58">
        <v>43726</v>
      </c>
      <c r="I2560" s="17">
        <f t="shared" si="177"/>
        <v>38</v>
      </c>
      <c r="J2560" s="45" t="s">
        <v>417</v>
      </c>
      <c r="K2560" s="143">
        <v>1097720182</v>
      </c>
      <c r="L2560" s="52">
        <v>1</v>
      </c>
      <c r="M2560" s="46">
        <v>38000</v>
      </c>
      <c r="N2560" s="48">
        <f t="shared" si="178"/>
        <v>38000</v>
      </c>
      <c r="O2560" s="45" t="s">
        <v>125</v>
      </c>
      <c r="P2560" s="45" t="s">
        <v>128</v>
      </c>
    </row>
    <row r="2561" spans="1:18">
      <c r="A2561" s="17">
        <v>56</v>
      </c>
      <c r="B2561" s="135">
        <v>50103</v>
      </c>
      <c r="C2561" s="17">
        <f t="shared" si="176"/>
        <v>5</v>
      </c>
      <c r="D2561" s="14" t="str">
        <f>+VLOOKUP(C2561,EstructuraCostos!$A$5:$B$146,2)</f>
        <v>Generales</v>
      </c>
      <c r="E2561" s="21">
        <f t="shared" ref="E2561:E2625" si="179">IF(C2561&gt;2,ROUND(B2561/1,0),ROUND(B2561/10,0)*10)</f>
        <v>50103</v>
      </c>
      <c r="F2561" s="17" t="str">
        <f>+IF(C2561&gt;2,VLOOKUP(C2561,EstructuraCostos!$A$65:$B$170,2),VLOOKUP(E2561,EstructuraCostos!$A$5:$B$60,2))</f>
        <v>Generales</v>
      </c>
      <c r="G2561" s="17" t="str">
        <f>+VLOOKUP(B2561,EstructuraCostos!$B$5:$C$146,2)</f>
        <v xml:space="preserve">Mantenimiento Cercos </v>
      </c>
      <c r="H2561" s="58">
        <v>43726</v>
      </c>
      <c r="I2561" s="17">
        <f t="shared" si="177"/>
        <v>38</v>
      </c>
      <c r="J2561" s="45" t="s">
        <v>791</v>
      </c>
      <c r="K2561" s="143">
        <v>78730185</v>
      </c>
      <c r="L2561" s="52">
        <v>1</v>
      </c>
      <c r="M2561" s="46">
        <v>34000</v>
      </c>
      <c r="N2561" s="48">
        <f t="shared" si="178"/>
        <v>34000</v>
      </c>
      <c r="O2561" s="45" t="s">
        <v>138</v>
      </c>
      <c r="P2561" s="45" t="s">
        <v>2145</v>
      </c>
    </row>
    <row r="2562" spans="1:18">
      <c r="A2562" s="17">
        <v>57</v>
      </c>
      <c r="B2562" s="135">
        <v>10501</v>
      </c>
      <c r="C2562" s="17">
        <f t="shared" si="176"/>
        <v>1</v>
      </c>
      <c r="D2562" s="14" t="str">
        <f>+VLOOKUP(C2562,EstructuraCostos!$A$5:$B$146,2)</f>
        <v>Levante_y_Ceba</v>
      </c>
      <c r="E2562" s="21">
        <f t="shared" si="179"/>
        <v>10500</v>
      </c>
      <c r="F2562" s="17" t="str">
        <f>+IF(C2562&gt;2,VLOOKUP(C2562,EstructuraCostos!$A$65:$B$170,2),VLOOKUP(E2562,EstructuraCostos!$A$5:$B$60,2))</f>
        <v>Movimiento_de_Ganado1</v>
      </c>
      <c r="G2562" s="17" t="str">
        <f>+VLOOKUP(B2562,EstructuraCostos!$B$5:$C$146,2)</f>
        <v>Manejo de Ganados</v>
      </c>
      <c r="H2562" s="58">
        <v>43726</v>
      </c>
      <c r="I2562" s="17">
        <f t="shared" si="177"/>
        <v>38</v>
      </c>
      <c r="J2562" s="1" t="s">
        <v>1469</v>
      </c>
      <c r="K2562" s="85">
        <v>1054990950</v>
      </c>
      <c r="L2562" s="52">
        <v>1</v>
      </c>
      <c r="M2562" s="186">
        <v>36000</v>
      </c>
      <c r="N2562" s="48">
        <f t="shared" si="178"/>
        <v>36000</v>
      </c>
      <c r="O2562" s="45" t="s">
        <v>688</v>
      </c>
      <c r="P2562" s="45" t="s">
        <v>137</v>
      </c>
    </row>
    <row r="2563" spans="1:18">
      <c r="A2563" s="17">
        <v>58</v>
      </c>
      <c r="B2563" s="135">
        <v>90101</v>
      </c>
      <c r="C2563" s="17">
        <f t="shared" si="176"/>
        <v>9</v>
      </c>
      <c r="D2563" s="14" t="str">
        <f>+VLOOKUP(C2563,EstructuraCostos!$A$5:$B$146,2)</f>
        <v>Hacienda</v>
      </c>
      <c r="E2563" s="21">
        <f t="shared" si="179"/>
        <v>90101</v>
      </c>
      <c r="F2563" s="17" t="str">
        <f>+IF(C2563&gt;2,VLOOKUP(C2563,EstructuraCostos!$A$65:$B$170,2),VLOOKUP(E2563,EstructuraCostos!$A$5:$B$60,2))</f>
        <v>Hacienda</v>
      </c>
      <c r="G2563" s="17" t="str">
        <f>+VLOOKUP(B2563,EstructuraCostos!$B$5:$C$146,2)</f>
        <v>Salarios</v>
      </c>
      <c r="H2563" s="58">
        <v>43726</v>
      </c>
      <c r="I2563" s="17">
        <f t="shared" si="177"/>
        <v>38</v>
      </c>
      <c r="J2563" s="45" t="s">
        <v>1584</v>
      </c>
      <c r="K2563" s="51">
        <v>24989065</v>
      </c>
      <c r="L2563" s="52">
        <v>1</v>
      </c>
      <c r="M2563" s="186">
        <v>34000</v>
      </c>
      <c r="N2563" s="48">
        <f t="shared" si="178"/>
        <v>34000</v>
      </c>
      <c r="O2563" s="45" t="s">
        <v>153</v>
      </c>
      <c r="P2563" s="45" t="s">
        <v>147</v>
      </c>
    </row>
    <row r="2564" spans="1:18">
      <c r="A2564" s="17">
        <v>59</v>
      </c>
      <c r="B2564" s="135">
        <v>10105</v>
      </c>
      <c r="C2564" s="17">
        <f t="shared" si="176"/>
        <v>1</v>
      </c>
      <c r="D2564" s="14" t="str">
        <f>+VLOOKUP(C2564,EstructuraCostos!$A$5:$B$146,2)</f>
        <v>Levante_y_Ceba</v>
      </c>
      <c r="E2564" s="21">
        <f t="shared" si="179"/>
        <v>10110</v>
      </c>
      <c r="F2564" s="17" t="str">
        <f>+IF(C2564&gt;2,VLOOKUP(C2564,EstructuraCostos!$A$65:$B$170,2),VLOOKUP(E2564,EstructuraCostos!$A$5:$B$60,2))</f>
        <v>Manejo_de_Suelos_y_ Praderas1</v>
      </c>
      <c r="G2564" s="17" t="str">
        <f>+VLOOKUP(B2564,EstructuraCostos!$B$5:$C$146,2)</f>
        <v>Guadañada</v>
      </c>
      <c r="H2564" s="58">
        <v>43726</v>
      </c>
      <c r="I2564" s="17">
        <f t="shared" si="177"/>
        <v>38</v>
      </c>
      <c r="J2564" s="45" t="s">
        <v>1688</v>
      </c>
      <c r="K2564" s="51">
        <v>6281862</v>
      </c>
      <c r="L2564" s="52">
        <v>1</v>
      </c>
      <c r="M2564" s="186">
        <v>34000</v>
      </c>
      <c r="N2564" s="48">
        <f t="shared" si="178"/>
        <v>34000</v>
      </c>
      <c r="O2564" s="45" t="s">
        <v>133</v>
      </c>
      <c r="P2564" s="45" t="s">
        <v>1053</v>
      </c>
    </row>
    <row r="2565" spans="1:18">
      <c r="A2565" s="17">
        <v>60</v>
      </c>
      <c r="C2565" s="17">
        <f t="shared" si="176"/>
        <v>0</v>
      </c>
      <c r="D2565" s="14" t="e">
        <f>+VLOOKUP(C2565,EstructuraCostos!$A$5:$B$146,2)</f>
        <v>#N/A</v>
      </c>
      <c r="E2565" s="21">
        <f t="shared" si="179"/>
        <v>0</v>
      </c>
      <c r="F2565" s="17" t="e">
        <f>+IF(C2565&gt;2,VLOOKUP(C2565,EstructuraCostos!$A$65:$B$170,2),VLOOKUP(E2565,EstructuraCostos!$A$5:$B$60,2))</f>
        <v>#N/A</v>
      </c>
      <c r="G2565" s="17" t="e">
        <f>+VLOOKUP(B2565,EstructuraCostos!$B$5:$C$146,2)</f>
        <v>#N/A</v>
      </c>
      <c r="H2565" s="58">
        <v>43726</v>
      </c>
      <c r="I2565" s="17">
        <f t="shared" si="177"/>
        <v>38</v>
      </c>
      <c r="J2565" s="45" t="s">
        <v>289</v>
      </c>
      <c r="L2565" s="52" t="s">
        <v>2146</v>
      </c>
      <c r="M2565" s="186" t="s">
        <v>124</v>
      </c>
      <c r="N2565" s="48"/>
      <c r="O2565" s="45" t="s">
        <v>721</v>
      </c>
    </row>
    <row r="2566" spans="1:18">
      <c r="A2566" s="17">
        <v>61</v>
      </c>
      <c r="C2566" s="17">
        <f t="shared" si="176"/>
        <v>0</v>
      </c>
      <c r="D2566" s="14" t="e">
        <f>+VLOOKUP(C2566,EstructuraCostos!$A$5:$B$146,2)</f>
        <v>#N/A</v>
      </c>
      <c r="E2566" s="21">
        <f t="shared" si="179"/>
        <v>0</v>
      </c>
      <c r="F2566" s="17" t="e">
        <f>+IF(C2566&gt;2,VLOOKUP(C2566,EstructuraCostos!$A$65:$B$170,2),VLOOKUP(E2566,EstructuraCostos!$A$5:$B$60,2))</f>
        <v>#N/A</v>
      </c>
      <c r="G2566" s="17" t="e">
        <f>+VLOOKUP(B2566,EstructuraCostos!$B$5:$C$146,2)</f>
        <v>#N/A</v>
      </c>
      <c r="H2566" s="58">
        <v>43726</v>
      </c>
      <c r="I2566" s="17">
        <f t="shared" si="177"/>
        <v>38</v>
      </c>
      <c r="J2566" s="45" t="s">
        <v>287</v>
      </c>
      <c r="L2566" s="52">
        <v>200</v>
      </c>
      <c r="M2566" s="186">
        <v>900</v>
      </c>
      <c r="N2566" s="48">
        <f t="shared" si="178"/>
        <v>180000</v>
      </c>
      <c r="O2566" s="45" t="s">
        <v>1234</v>
      </c>
      <c r="P2566" s="45" t="s">
        <v>1474</v>
      </c>
    </row>
    <row r="2567" spans="1:18">
      <c r="A2567" s="17">
        <v>62</v>
      </c>
      <c r="C2567" s="17">
        <f t="shared" si="176"/>
        <v>0</v>
      </c>
      <c r="D2567" s="14" t="e">
        <f>+VLOOKUP(C2567,EstructuraCostos!$A$5:$B$146,2)</f>
        <v>#N/A</v>
      </c>
      <c r="E2567" s="21">
        <f t="shared" si="179"/>
        <v>0</v>
      </c>
      <c r="F2567" s="17" t="e">
        <f>+IF(C2567&gt;2,VLOOKUP(C2567,EstructuraCostos!$A$65:$B$170,2),VLOOKUP(E2567,EstructuraCostos!$A$5:$B$60,2))</f>
        <v>#N/A</v>
      </c>
      <c r="G2567" s="17" t="e">
        <f>+VLOOKUP(B2567,EstructuraCostos!$B$5:$C$146,2)</f>
        <v>#N/A</v>
      </c>
      <c r="H2567" s="58">
        <v>43726</v>
      </c>
      <c r="I2567" s="17">
        <f t="shared" si="177"/>
        <v>38</v>
      </c>
      <c r="J2567" s="45" t="s">
        <v>287</v>
      </c>
      <c r="K2567" s="83"/>
      <c r="L2567" s="52">
        <v>375</v>
      </c>
      <c r="M2567" s="186">
        <v>600</v>
      </c>
      <c r="N2567" s="48">
        <f t="shared" si="178"/>
        <v>225000</v>
      </c>
      <c r="O2567" s="45" t="s">
        <v>2147</v>
      </c>
      <c r="P2567" s="45" t="s">
        <v>1474</v>
      </c>
    </row>
    <row r="2568" spans="1:18">
      <c r="A2568" s="17">
        <v>63</v>
      </c>
      <c r="B2568" s="135">
        <v>50103</v>
      </c>
      <c r="C2568" s="17">
        <f t="shared" si="176"/>
        <v>5</v>
      </c>
      <c r="D2568" s="14" t="str">
        <f>+VLOOKUP(C2568,EstructuraCostos!$A$5:$B$146,2)</f>
        <v>Generales</v>
      </c>
      <c r="E2568" s="21">
        <f t="shared" si="179"/>
        <v>50103</v>
      </c>
      <c r="F2568" s="17" t="str">
        <f>+IF(C2568&gt;2,VLOOKUP(C2568,EstructuraCostos!$A$65:$B$170,2),VLOOKUP(E2568,EstructuraCostos!$A$5:$B$60,2))</f>
        <v>Generales</v>
      </c>
      <c r="G2568" s="17" t="str">
        <f>+VLOOKUP(B2568,EstructuraCostos!$B$5:$C$146,2)</f>
        <v xml:space="preserve">Mantenimiento Cercos </v>
      </c>
      <c r="H2568" s="58">
        <v>43727</v>
      </c>
      <c r="I2568" s="17">
        <f t="shared" si="177"/>
        <v>38</v>
      </c>
      <c r="J2568" s="84" t="s">
        <v>241</v>
      </c>
      <c r="K2568" s="143">
        <v>4736932</v>
      </c>
      <c r="L2568" s="52">
        <v>1</v>
      </c>
      <c r="M2568" s="46">
        <v>34000</v>
      </c>
      <c r="N2568" s="48">
        <f t="shared" si="178"/>
        <v>34000</v>
      </c>
      <c r="O2568" s="45" t="s">
        <v>138</v>
      </c>
      <c r="P2568" s="45" t="s">
        <v>484</v>
      </c>
    </row>
    <row r="2569" spans="1:18">
      <c r="A2569" s="17">
        <v>64</v>
      </c>
      <c r="B2569" s="135">
        <v>10104</v>
      </c>
      <c r="C2569" s="17">
        <f t="shared" si="176"/>
        <v>1</v>
      </c>
      <c r="D2569" s="14" t="str">
        <f>+VLOOKUP(C2569,EstructuraCostos!$A$5:$B$146,2)</f>
        <v>Levante_y_Ceba</v>
      </c>
      <c r="E2569" s="21">
        <f t="shared" si="179"/>
        <v>10100</v>
      </c>
      <c r="F2569" s="17" t="str">
        <f>+IF(C2569&gt;2,VLOOKUP(C2569,EstructuraCostos!$A$65:$B$170,2),VLOOKUP(E2569,EstructuraCostos!$A$5:$B$60,2))</f>
        <v>Manejo_de_Suelos_y_ Praderas1</v>
      </c>
      <c r="G2569" s="17" t="str">
        <f>+VLOOKUP(B2569,EstructuraCostos!$B$5:$C$146,2)</f>
        <v>Fumigacion Herbicida</v>
      </c>
      <c r="H2569" s="58">
        <v>43727</v>
      </c>
      <c r="I2569" s="17">
        <f t="shared" si="177"/>
        <v>38</v>
      </c>
      <c r="J2569" s="84" t="s">
        <v>242</v>
      </c>
      <c r="K2569" s="83">
        <v>4335739</v>
      </c>
      <c r="L2569" s="52">
        <v>1</v>
      </c>
      <c r="M2569" s="46">
        <v>34000</v>
      </c>
      <c r="N2569" s="48">
        <f t="shared" si="178"/>
        <v>34000</v>
      </c>
      <c r="O2569" s="45" t="s">
        <v>2148</v>
      </c>
      <c r="P2569" s="45" t="s">
        <v>364</v>
      </c>
      <c r="Q2569" s="1" t="s">
        <v>132</v>
      </c>
      <c r="R2569" s="137" t="s">
        <v>702</v>
      </c>
    </row>
    <row r="2570" spans="1:18">
      <c r="A2570" s="17">
        <v>65</v>
      </c>
      <c r="B2570" s="135">
        <v>10501</v>
      </c>
      <c r="C2570" s="17">
        <f t="shared" si="176"/>
        <v>1</v>
      </c>
      <c r="D2570" s="14" t="str">
        <f>+VLOOKUP(C2570,EstructuraCostos!$A$5:$B$146,2)</f>
        <v>Levante_y_Ceba</v>
      </c>
      <c r="E2570" s="21">
        <f t="shared" si="179"/>
        <v>10500</v>
      </c>
      <c r="F2570" s="17" t="str">
        <f>+IF(C2570&gt;2,VLOOKUP(C2570,EstructuraCostos!$A$65:$B$170,2),VLOOKUP(E2570,EstructuraCostos!$A$5:$B$60,2))</f>
        <v>Movimiento_de_Ganado1</v>
      </c>
      <c r="G2570" s="17" t="str">
        <f>+VLOOKUP(B2570,EstructuraCostos!$B$5:$C$146,2)</f>
        <v>Manejo de Ganados</v>
      </c>
      <c r="H2570" s="58">
        <v>43727</v>
      </c>
      <c r="I2570" s="17">
        <f t="shared" si="177"/>
        <v>38</v>
      </c>
      <c r="J2570" s="45" t="s">
        <v>245</v>
      </c>
      <c r="K2570" s="51">
        <v>1023702269</v>
      </c>
      <c r="L2570" s="52">
        <v>1</v>
      </c>
      <c r="M2570" s="46">
        <v>38000</v>
      </c>
      <c r="N2570" s="48">
        <f t="shared" si="178"/>
        <v>38000</v>
      </c>
      <c r="O2570" s="45" t="s">
        <v>126</v>
      </c>
      <c r="P2570" s="45" t="s">
        <v>128</v>
      </c>
    </row>
    <row r="2571" spans="1:18">
      <c r="A2571" s="17">
        <v>66</v>
      </c>
      <c r="B2571" s="135">
        <v>50102</v>
      </c>
      <c r="C2571" s="17">
        <f t="shared" si="176"/>
        <v>5</v>
      </c>
      <c r="D2571" s="14" t="str">
        <f>+VLOOKUP(C2571,EstructuraCostos!$A$5:$B$146,2)</f>
        <v>Generales</v>
      </c>
      <c r="E2571" s="21">
        <f t="shared" si="179"/>
        <v>50102</v>
      </c>
      <c r="F2571" s="17" t="str">
        <f>+IF(C2571&gt;2,VLOOKUP(C2571,EstructuraCostos!$A$65:$B$170,2),VLOOKUP(E2571,EstructuraCostos!$A$5:$B$60,2))</f>
        <v>Generales</v>
      </c>
      <c r="G2571" s="17" t="str">
        <f>+VLOOKUP(B2571,EstructuraCostos!$B$5:$C$146,2)</f>
        <v>Mantenimiento otras casas y Cuarteles</v>
      </c>
      <c r="H2571" s="58">
        <v>43727</v>
      </c>
      <c r="I2571" s="17">
        <f t="shared" si="177"/>
        <v>38</v>
      </c>
      <c r="J2571" s="45" t="s">
        <v>417</v>
      </c>
      <c r="K2571" s="143">
        <v>1097720182</v>
      </c>
      <c r="L2571" s="52">
        <v>1</v>
      </c>
      <c r="M2571" s="46">
        <v>38000</v>
      </c>
      <c r="N2571" s="48">
        <f t="shared" si="178"/>
        <v>38000</v>
      </c>
      <c r="O2571" s="45" t="s">
        <v>2151</v>
      </c>
      <c r="P2571" s="45" t="s">
        <v>2152</v>
      </c>
    </row>
    <row r="2572" spans="1:18">
      <c r="A2572" s="17">
        <v>67</v>
      </c>
      <c r="B2572" s="135">
        <v>50103</v>
      </c>
      <c r="C2572" s="17">
        <f t="shared" si="176"/>
        <v>5</v>
      </c>
      <c r="D2572" s="14" t="str">
        <f>+VLOOKUP(C2572,EstructuraCostos!$A$5:$B$146,2)</f>
        <v>Generales</v>
      </c>
      <c r="E2572" s="21">
        <f t="shared" si="179"/>
        <v>50103</v>
      </c>
      <c r="F2572" s="17" t="str">
        <f>+IF(C2572&gt;2,VLOOKUP(C2572,EstructuraCostos!$A$65:$B$170,2),VLOOKUP(E2572,EstructuraCostos!$A$5:$B$60,2))</f>
        <v>Generales</v>
      </c>
      <c r="G2572" s="17" t="str">
        <f>+VLOOKUP(B2572,EstructuraCostos!$B$5:$C$146,2)</f>
        <v xml:space="preserve">Mantenimiento Cercos </v>
      </c>
      <c r="H2572" s="58">
        <v>43727</v>
      </c>
      <c r="I2572" s="17">
        <f t="shared" si="177"/>
        <v>38</v>
      </c>
      <c r="J2572" s="45" t="s">
        <v>791</v>
      </c>
      <c r="K2572" s="143">
        <v>78730185</v>
      </c>
      <c r="L2572" s="52">
        <v>1</v>
      </c>
      <c r="M2572" s="46">
        <v>34000</v>
      </c>
      <c r="N2572" s="48">
        <f t="shared" si="178"/>
        <v>34000</v>
      </c>
      <c r="O2572" s="45" t="s">
        <v>138</v>
      </c>
      <c r="P2572" s="45" t="s">
        <v>893</v>
      </c>
    </row>
    <row r="2573" spans="1:18">
      <c r="A2573" s="17">
        <v>68</v>
      </c>
      <c r="B2573" s="135">
        <v>10501</v>
      </c>
      <c r="C2573" s="17">
        <f t="shared" si="176"/>
        <v>1</v>
      </c>
      <c r="D2573" s="14" t="str">
        <f>+VLOOKUP(C2573,EstructuraCostos!$A$5:$B$146,2)</f>
        <v>Levante_y_Ceba</v>
      </c>
      <c r="E2573" s="21">
        <f t="shared" si="179"/>
        <v>10500</v>
      </c>
      <c r="F2573" s="17" t="str">
        <f>+IF(C2573&gt;2,VLOOKUP(C2573,EstructuraCostos!$A$65:$B$170,2),VLOOKUP(E2573,EstructuraCostos!$A$5:$B$60,2))</f>
        <v>Movimiento_de_Ganado1</v>
      </c>
      <c r="G2573" s="17" t="str">
        <f>+VLOOKUP(B2573,EstructuraCostos!$B$5:$C$146,2)</f>
        <v>Manejo de Ganados</v>
      </c>
      <c r="H2573" s="58">
        <v>43727</v>
      </c>
      <c r="I2573" s="17">
        <f t="shared" si="177"/>
        <v>38</v>
      </c>
      <c r="J2573" s="1" t="s">
        <v>1469</v>
      </c>
      <c r="K2573" s="85">
        <v>1054990950</v>
      </c>
      <c r="L2573" s="52">
        <v>1</v>
      </c>
      <c r="M2573" s="186">
        <v>36000</v>
      </c>
      <c r="N2573" s="48">
        <f t="shared" si="178"/>
        <v>36000</v>
      </c>
      <c r="O2573" s="45" t="s">
        <v>688</v>
      </c>
      <c r="P2573" s="45" t="s">
        <v>137</v>
      </c>
    </row>
    <row r="2574" spans="1:18">
      <c r="A2574" s="17">
        <v>69</v>
      </c>
      <c r="B2574" s="135">
        <v>90101</v>
      </c>
      <c r="C2574" s="17">
        <f t="shared" si="176"/>
        <v>9</v>
      </c>
      <c r="D2574" s="14" t="str">
        <f>+VLOOKUP(C2574,EstructuraCostos!$A$5:$B$146,2)</f>
        <v>Hacienda</v>
      </c>
      <c r="E2574" s="21">
        <f t="shared" si="179"/>
        <v>90101</v>
      </c>
      <c r="F2574" s="17" t="str">
        <f>+IF(C2574&gt;2,VLOOKUP(C2574,EstructuraCostos!$A$65:$B$170,2),VLOOKUP(E2574,EstructuraCostos!$A$5:$B$60,2))</f>
        <v>Hacienda</v>
      </c>
      <c r="G2574" s="17" t="str">
        <f>+VLOOKUP(B2574,EstructuraCostos!$B$5:$C$146,2)</f>
        <v>Salarios</v>
      </c>
      <c r="H2574" s="58">
        <v>43727</v>
      </c>
      <c r="I2574" s="17">
        <f t="shared" si="177"/>
        <v>38</v>
      </c>
      <c r="J2574" s="45" t="s">
        <v>1584</v>
      </c>
      <c r="K2574" s="51">
        <v>24989065</v>
      </c>
      <c r="L2574" s="52">
        <v>1</v>
      </c>
      <c r="M2574" s="186">
        <v>34000</v>
      </c>
      <c r="N2574" s="48">
        <f t="shared" si="178"/>
        <v>34000</v>
      </c>
      <c r="O2574" s="45" t="s">
        <v>153</v>
      </c>
      <c r="P2574" s="45" t="s">
        <v>147</v>
      </c>
    </row>
    <row r="2575" spans="1:18">
      <c r="A2575" s="17">
        <v>70</v>
      </c>
      <c r="B2575" s="135">
        <v>50101</v>
      </c>
      <c r="C2575" s="17">
        <f t="shared" si="176"/>
        <v>5</v>
      </c>
      <c r="D2575" s="14" t="str">
        <f>+VLOOKUP(C2575,EstructuraCostos!$A$5:$B$146,2)</f>
        <v>Generales</v>
      </c>
      <c r="E2575" s="21">
        <f t="shared" si="179"/>
        <v>50101</v>
      </c>
      <c r="F2575" s="17" t="str">
        <f>+IF(C2575&gt;2,VLOOKUP(C2575,EstructuraCostos!$A$65:$B$170,2),VLOOKUP(E2575,EstructuraCostos!$A$5:$B$60,2))</f>
        <v>Generales</v>
      </c>
      <c r="G2575" s="17" t="str">
        <f>+VLOOKUP(B2575,EstructuraCostos!$B$5:$C$146,2)</f>
        <v>Mantenimiento Carreteras y caminos Internos</v>
      </c>
      <c r="H2575" s="58">
        <v>43727</v>
      </c>
      <c r="I2575" s="17">
        <f t="shared" si="177"/>
        <v>38</v>
      </c>
      <c r="J2575" s="45" t="s">
        <v>1688</v>
      </c>
      <c r="K2575" s="51">
        <v>6281862</v>
      </c>
      <c r="L2575" s="52">
        <v>1</v>
      </c>
      <c r="M2575" s="186">
        <v>34000</v>
      </c>
      <c r="N2575" s="48">
        <f t="shared" si="178"/>
        <v>34000</v>
      </c>
      <c r="O2575" s="45" t="s">
        <v>2150</v>
      </c>
      <c r="P2575" s="45" t="s">
        <v>302</v>
      </c>
      <c r="Q2575" s="1" t="s">
        <v>142</v>
      </c>
    </row>
    <row r="2576" spans="1:18">
      <c r="A2576" s="17">
        <v>71</v>
      </c>
      <c r="C2576" s="17">
        <f t="shared" si="176"/>
        <v>0</v>
      </c>
      <c r="D2576" s="14" t="e">
        <f>+VLOOKUP(C2576,EstructuraCostos!$A$5:$B$146,2)</f>
        <v>#N/A</v>
      </c>
      <c r="E2576" s="21">
        <f t="shared" si="179"/>
        <v>0</v>
      </c>
      <c r="F2576" s="17" t="e">
        <f>+IF(C2576&gt;2,VLOOKUP(C2576,EstructuraCostos!$A$65:$B$170,2),VLOOKUP(E2576,EstructuraCostos!$A$5:$B$60,2))</f>
        <v>#N/A</v>
      </c>
      <c r="G2576" s="17" t="e">
        <f>+VLOOKUP(B2576,EstructuraCostos!$B$5:$C$146,2)</f>
        <v>#N/A</v>
      </c>
      <c r="H2576" s="58">
        <v>43727</v>
      </c>
      <c r="I2576" s="17">
        <f t="shared" si="177"/>
        <v>38</v>
      </c>
      <c r="J2576" s="45" t="s">
        <v>289</v>
      </c>
      <c r="L2576" s="52">
        <v>40</v>
      </c>
      <c r="M2576" s="186" t="s">
        <v>124</v>
      </c>
      <c r="N2576" s="48"/>
      <c r="O2576" s="45" t="s">
        <v>721</v>
      </c>
    </row>
    <row r="2577" spans="1:18">
      <c r="A2577" s="17">
        <v>72</v>
      </c>
      <c r="C2577" s="17">
        <f t="shared" si="176"/>
        <v>0</v>
      </c>
      <c r="D2577" s="14" t="e">
        <f>+VLOOKUP(C2577,EstructuraCostos!$A$5:$B$146,2)</f>
        <v>#N/A</v>
      </c>
      <c r="E2577" s="21">
        <f t="shared" si="179"/>
        <v>0</v>
      </c>
      <c r="F2577" s="17" t="e">
        <f>+IF(C2577&gt;2,VLOOKUP(C2577,EstructuraCostos!$A$65:$B$170,2),VLOOKUP(E2577,EstructuraCostos!$A$5:$B$60,2))</f>
        <v>#N/A</v>
      </c>
      <c r="G2577" s="17" t="e">
        <f>+VLOOKUP(B2577,EstructuraCostos!$B$5:$C$146,2)</f>
        <v>#N/A</v>
      </c>
      <c r="H2577" s="58">
        <v>43727</v>
      </c>
      <c r="I2577" s="17">
        <f t="shared" si="177"/>
        <v>38</v>
      </c>
      <c r="J2577" s="45" t="s">
        <v>287</v>
      </c>
      <c r="N2577" s="48">
        <f t="shared" si="178"/>
        <v>0</v>
      </c>
      <c r="P2577" s="45" t="s">
        <v>1474</v>
      </c>
    </row>
    <row r="2578" spans="1:18">
      <c r="A2578" s="17">
        <v>73</v>
      </c>
      <c r="C2578" s="17"/>
      <c r="F2578" s="17"/>
      <c r="G2578" s="17" t="e">
        <f>+VLOOKUP(B2578,EstructuraCostos!$B$5:$C$146,2)</f>
        <v>#N/A</v>
      </c>
      <c r="H2578" s="58">
        <v>43728</v>
      </c>
      <c r="I2578" s="17">
        <f t="shared" ref="I2578" si="180">+WEEKNUM(H2578,2)</f>
        <v>38</v>
      </c>
      <c r="J2578" s="45" t="s">
        <v>260</v>
      </c>
      <c r="M2578" s="186" t="s">
        <v>261</v>
      </c>
      <c r="N2578" s="48"/>
      <c r="O2578" s="45" t="s">
        <v>2148</v>
      </c>
      <c r="P2578" s="45" t="s">
        <v>310</v>
      </c>
      <c r="Q2578" s="1" t="s">
        <v>132</v>
      </c>
      <c r="R2578" s="137" t="s">
        <v>702</v>
      </c>
    </row>
    <row r="2579" spans="1:18">
      <c r="A2579" s="17">
        <v>74</v>
      </c>
      <c r="B2579" s="135">
        <v>10501</v>
      </c>
      <c r="C2579" s="17">
        <f t="shared" si="176"/>
        <v>1</v>
      </c>
      <c r="D2579" s="14" t="str">
        <f>+VLOOKUP(C2579,EstructuraCostos!$A$5:$B$146,2)</f>
        <v>Levante_y_Ceba</v>
      </c>
      <c r="E2579" s="21">
        <f t="shared" si="179"/>
        <v>10500</v>
      </c>
      <c r="F2579" s="17" t="str">
        <f>+IF(C2579&gt;2,VLOOKUP(C2579,EstructuraCostos!$A$65:$B$170,2),VLOOKUP(E2579,EstructuraCostos!$A$5:$B$60,2))</f>
        <v>Movimiento_de_Ganado1</v>
      </c>
      <c r="G2579" s="17" t="str">
        <f>+VLOOKUP(B2579,EstructuraCostos!$B$5:$C$146,2)</f>
        <v>Manejo de Ganados</v>
      </c>
      <c r="H2579" s="58">
        <v>43728</v>
      </c>
      <c r="I2579" s="17">
        <f t="shared" si="177"/>
        <v>38</v>
      </c>
      <c r="J2579" s="84" t="s">
        <v>241</v>
      </c>
      <c r="K2579" s="143">
        <v>4736932</v>
      </c>
      <c r="L2579" s="52">
        <v>1</v>
      </c>
      <c r="M2579" s="46">
        <v>34000</v>
      </c>
      <c r="N2579" s="48">
        <f t="shared" si="178"/>
        <v>34000</v>
      </c>
      <c r="O2579" s="45" t="s">
        <v>220</v>
      </c>
      <c r="P2579" s="45" t="s">
        <v>137</v>
      </c>
    </row>
    <row r="2580" spans="1:18">
      <c r="A2580" s="17">
        <v>75</v>
      </c>
      <c r="B2580" s="135">
        <v>10104</v>
      </c>
      <c r="C2580" s="17">
        <f t="shared" si="176"/>
        <v>1</v>
      </c>
      <c r="D2580" s="14" t="str">
        <f>+VLOOKUP(C2580,EstructuraCostos!$A$5:$B$146,2)</f>
        <v>Levante_y_Ceba</v>
      </c>
      <c r="E2580" s="21">
        <f t="shared" si="179"/>
        <v>10100</v>
      </c>
      <c r="F2580" s="17" t="str">
        <f>+IF(C2580&gt;2,VLOOKUP(C2580,EstructuraCostos!$A$65:$B$170,2),VLOOKUP(E2580,EstructuraCostos!$A$5:$B$60,2))</f>
        <v>Manejo_de_Suelos_y_ Praderas1</v>
      </c>
      <c r="G2580" s="17" t="str">
        <f>+VLOOKUP(B2580,EstructuraCostos!$B$5:$C$146,2)</f>
        <v>Fumigacion Herbicida</v>
      </c>
      <c r="H2580" s="58">
        <v>43728</v>
      </c>
      <c r="I2580" s="17">
        <f t="shared" si="177"/>
        <v>38</v>
      </c>
      <c r="J2580" s="84" t="s">
        <v>242</v>
      </c>
      <c r="K2580" s="83">
        <v>4335739</v>
      </c>
      <c r="L2580" s="52">
        <v>1</v>
      </c>
      <c r="M2580" s="46">
        <v>34000</v>
      </c>
      <c r="N2580" s="48">
        <f t="shared" si="178"/>
        <v>34000</v>
      </c>
      <c r="O2580" s="45" t="s">
        <v>2148</v>
      </c>
      <c r="P2580" s="45" t="s">
        <v>364</v>
      </c>
      <c r="Q2580" s="1" t="s">
        <v>132</v>
      </c>
      <c r="R2580" s="137" t="s">
        <v>702</v>
      </c>
    </row>
    <row r="2581" spans="1:18">
      <c r="A2581" s="17">
        <v>76</v>
      </c>
      <c r="B2581" s="135">
        <v>10501</v>
      </c>
      <c r="C2581" s="17">
        <f t="shared" si="176"/>
        <v>1</v>
      </c>
      <c r="D2581" s="14" t="str">
        <f>+VLOOKUP(C2581,EstructuraCostos!$A$5:$B$146,2)</f>
        <v>Levante_y_Ceba</v>
      </c>
      <c r="E2581" s="21">
        <f t="shared" si="179"/>
        <v>10500</v>
      </c>
      <c r="F2581" s="17" t="str">
        <f>+IF(C2581&gt;2,VLOOKUP(C2581,EstructuraCostos!$A$65:$B$170,2),VLOOKUP(E2581,EstructuraCostos!$A$5:$B$60,2))</f>
        <v>Movimiento_de_Ganado1</v>
      </c>
      <c r="G2581" s="17" t="str">
        <f>+VLOOKUP(B2581,EstructuraCostos!$B$5:$C$146,2)</f>
        <v>Manejo de Ganados</v>
      </c>
      <c r="H2581" s="58">
        <v>43728</v>
      </c>
      <c r="I2581" s="17">
        <f t="shared" si="177"/>
        <v>38</v>
      </c>
      <c r="J2581" s="45" t="s">
        <v>245</v>
      </c>
      <c r="K2581" s="51">
        <v>1023702269</v>
      </c>
      <c r="L2581" s="52">
        <v>1</v>
      </c>
      <c r="M2581" s="46">
        <v>38000</v>
      </c>
      <c r="N2581" s="48">
        <f t="shared" si="178"/>
        <v>38000</v>
      </c>
      <c r="O2581" s="45" t="s">
        <v>126</v>
      </c>
      <c r="P2581" s="45" t="s">
        <v>128</v>
      </c>
    </row>
    <row r="2582" spans="1:18">
      <c r="A2582" s="17">
        <v>77</v>
      </c>
      <c r="B2582" s="135">
        <v>50103</v>
      </c>
      <c r="C2582" s="17">
        <f t="shared" si="176"/>
        <v>5</v>
      </c>
      <c r="D2582" s="14" t="str">
        <f>+VLOOKUP(C2582,EstructuraCostos!$A$5:$B$146,2)</f>
        <v>Generales</v>
      </c>
      <c r="E2582" s="21">
        <f t="shared" si="179"/>
        <v>50103</v>
      </c>
      <c r="F2582" s="17" t="str">
        <f>+IF(C2582&gt;2,VLOOKUP(C2582,EstructuraCostos!$A$65:$B$170,2),VLOOKUP(E2582,EstructuraCostos!$A$5:$B$60,2))</f>
        <v>Generales</v>
      </c>
      <c r="G2582" s="17" t="str">
        <f>+VLOOKUP(B2582,EstructuraCostos!$B$5:$C$146,2)</f>
        <v xml:space="preserve">Mantenimiento Cercos </v>
      </c>
      <c r="H2582" s="58">
        <v>43728</v>
      </c>
      <c r="I2582" s="17">
        <f t="shared" si="177"/>
        <v>38</v>
      </c>
      <c r="J2582" s="45" t="s">
        <v>417</v>
      </c>
      <c r="K2582" s="143">
        <v>1097720182</v>
      </c>
      <c r="L2582" s="52">
        <v>1</v>
      </c>
      <c r="M2582" s="46">
        <v>38000</v>
      </c>
      <c r="N2582" s="48">
        <f t="shared" si="178"/>
        <v>38000</v>
      </c>
      <c r="O2582" s="45" t="s">
        <v>125</v>
      </c>
      <c r="P2582" s="45" t="s">
        <v>128</v>
      </c>
    </row>
    <row r="2583" spans="1:18">
      <c r="A2583" s="17">
        <v>78</v>
      </c>
      <c r="B2583" s="135">
        <v>40103</v>
      </c>
      <c r="C2583" s="17">
        <f t="shared" si="176"/>
        <v>4</v>
      </c>
      <c r="D2583" s="14" t="str">
        <f>+VLOOKUP(C2583,EstructuraCostos!$A$5:$B$146,2)</f>
        <v>Levante_y_Ceba</v>
      </c>
      <c r="E2583" s="21">
        <f t="shared" si="179"/>
        <v>40103</v>
      </c>
      <c r="F2583" s="17" t="str">
        <f>+IF(C2583&gt;2,VLOOKUP(C2583,EstructuraCostos!$A$65:$B$170,2),VLOOKUP(E2583,EstructuraCostos!$A$5:$B$60,2))</f>
        <v>Administrativos</v>
      </c>
      <c r="G2583" s="17" t="str">
        <f>+VLOOKUP(B2583,EstructuraCostos!$B$5:$C$146,2)</f>
        <v>Materiales_e_Insunos</v>
      </c>
      <c r="H2583" s="58">
        <v>43728</v>
      </c>
      <c r="I2583" s="17">
        <f t="shared" si="177"/>
        <v>38</v>
      </c>
      <c r="J2583" s="45" t="s">
        <v>791</v>
      </c>
      <c r="K2583" s="143">
        <v>78730185</v>
      </c>
      <c r="L2583" s="52">
        <v>1</v>
      </c>
      <c r="M2583" s="46">
        <v>34000</v>
      </c>
      <c r="N2583" s="48">
        <f t="shared" si="178"/>
        <v>34000</v>
      </c>
      <c r="O2583" s="45" t="s">
        <v>2158</v>
      </c>
      <c r="P2583" s="45" t="s">
        <v>2159</v>
      </c>
    </row>
    <row r="2584" spans="1:18">
      <c r="A2584" s="17">
        <v>79</v>
      </c>
      <c r="B2584" s="135">
        <v>10501</v>
      </c>
      <c r="C2584" s="17">
        <f t="shared" si="176"/>
        <v>1</v>
      </c>
      <c r="D2584" s="14" t="str">
        <f>+VLOOKUP(C2584,EstructuraCostos!$A$5:$B$146,2)</f>
        <v>Levante_y_Ceba</v>
      </c>
      <c r="E2584" s="21">
        <f t="shared" si="179"/>
        <v>10500</v>
      </c>
      <c r="F2584" s="17" t="str">
        <f>+IF(C2584&gt;2,VLOOKUP(C2584,EstructuraCostos!$A$65:$B$170,2),VLOOKUP(E2584,EstructuraCostos!$A$5:$B$60,2))</f>
        <v>Movimiento_de_Ganado1</v>
      </c>
      <c r="G2584" s="17" t="str">
        <f>+VLOOKUP(B2584,EstructuraCostos!$B$5:$C$146,2)</f>
        <v>Manejo de Ganados</v>
      </c>
      <c r="H2584" s="58">
        <v>43728</v>
      </c>
      <c r="I2584" s="17">
        <f t="shared" si="177"/>
        <v>38</v>
      </c>
      <c r="J2584" s="1" t="s">
        <v>1469</v>
      </c>
      <c r="K2584" s="85">
        <v>1054990950</v>
      </c>
      <c r="L2584" s="52">
        <v>1</v>
      </c>
      <c r="M2584" s="186">
        <v>36000</v>
      </c>
      <c r="N2584" s="48">
        <f t="shared" si="178"/>
        <v>36000</v>
      </c>
      <c r="O2584" s="45" t="s">
        <v>688</v>
      </c>
      <c r="P2584" s="45" t="s">
        <v>137</v>
      </c>
    </row>
    <row r="2585" spans="1:18">
      <c r="A2585" s="17">
        <v>80</v>
      </c>
      <c r="B2585" s="135">
        <v>90101</v>
      </c>
      <c r="C2585" s="17">
        <f t="shared" si="176"/>
        <v>9</v>
      </c>
      <c r="D2585" s="14" t="str">
        <f>+VLOOKUP(C2585,EstructuraCostos!$A$5:$B$146,2)</f>
        <v>Hacienda</v>
      </c>
      <c r="E2585" s="21">
        <f t="shared" si="179"/>
        <v>90101</v>
      </c>
      <c r="F2585" s="17" t="str">
        <f>+IF(C2585&gt;2,VLOOKUP(C2585,EstructuraCostos!$A$65:$B$170,2),VLOOKUP(E2585,EstructuraCostos!$A$5:$B$60,2))</f>
        <v>Hacienda</v>
      </c>
      <c r="G2585" s="17" t="str">
        <f>+VLOOKUP(B2585,EstructuraCostos!$B$5:$C$146,2)</f>
        <v>Salarios</v>
      </c>
      <c r="H2585" s="58">
        <v>43728</v>
      </c>
      <c r="I2585" s="17">
        <f t="shared" si="177"/>
        <v>38</v>
      </c>
      <c r="J2585" s="45" t="s">
        <v>1584</v>
      </c>
      <c r="K2585" s="51">
        <v>24989065</v>
      </c>
      <c r="L2585" s="52">
        <v>1</v>
      </c>
      <c r="M2585" s="186">
        <v>34000</v>
      </c>
      <c r="N2585" s="48">
        <f t="shared" si="178"/>
        <v>34000</v>
      </c>
      <c r="O2585" s="45" t="s">
        <v>153</v>
      </c>
      <c r="P2585" s="45" t="s">
        <v>147</v>
      </c>
    </row>
    <row r="2586" spans="1:18">
      <c r="A2586" s="17">
        <v>81</v>
      </c>
      <c r="B2586" s="135">
        <v>50101</v>
      </c>
      <c r="C2586" s="17">
        <f t="shared" si="176"/>
        <v>5</v>
      </c>
      <c r="D2586" s="14" t="str">
        <f>+VLOOKUP(C2586,EstructuraCostos!$A$5:$B$146,2)</f>
        <v>Generales</v>
      </c>
      <c r="E2586" s="21">
        <f t="shared" si="179"/>
        <v>50101</v>
      </c>
      <c r="F2586" s="17" t="str">
        <f>+IF(C2586&gt;2,VLOOKUP(C2586,EstructuraCostos!$A$65:$B$170,2),VLOOKUP(E2586,EstructuraCostos!$A$5:$B$60,2))</f>
        <v>Generales</v>
      </c>
      <c r="G2586" s="17" t="str">
        <f>+VLOOKUP(B2586,EstructuraCostos!$B$5:$C$146,2)</f>
        <v>Mantenimiento Carreteras y caminos Internos</v>
      </c>
      <c r="H2586" s="58">
        <v>43728</v>
      </c>
      <c r="I2586" s="17">
        <f t="shared" si="177"/>
        <v>38</v>
      </c>
      <c r="J2586" s="45" t="s">
        <v>1688</v>
      </c>
      <c r="K2586" s="51">
        <v>6281862</v>
      </c>
      <c r="L2586" s="52">
        <v>1</v>
      </c>
      <c r="M2586" s="186">
        <v>34000</v>
      </c>
      <c r="N2586" s="48">
        <f t="shared" si="178"/>
        <v>34000</v>
      </c>
      <c r="O2586" s="45" t="s">
        <v>2150</v>
      </c>
      <c r="P2586" s="45" t="s">
        <v>127</v>
      </c>
      <c r="Q2586" s="1" t="s">
        <v>142</v>
      </c>
    </row>
    <row r="2587" spans="1:18">
      <c r="A2587" s="17">
        <v>82</v>
      </c>
      <c r="C2587" s="17">
        <f t="shared" si="176"/>
        <v>0</v>
      </c>
      <c r="D2587" s="14" t="e">
        <f>+VLOOKUP(C2587,EstructuraCostos!$A$5:$B$146,2)</f>
        <v>#N/A</v>
      </c>
      <c r="E2587" s="21">
        <f t="shared" si="179"/>
        <v>0</v>
      </c>
      <c r="F2587" s="17" t="e">
        <f>+IF(C2587&gt;2,VLOOKUP(C2587,EstructuraCostos!$A$65:$B$170,2),VLOOKUP(E2587,EstructuraCostos!$A$5:$B$60,2))</f>
        <v>#N/A</v>
      </c>
      <c r="G2587" s="17" t="e">
        <f>+VLOOKUP(B2587,EstructuraCostos!$B$5:$C$146,2)</f>
        <v>#N/A</v>
      </c>
      <c r="H2587" s="58">
        <v>43728</v>
      </c>
      <c r="I2587" s="17">
        <f t="shared" si="177"/>
        <v>38</v>
      </c>
      <c r="J2587" s="45" t="s">
        <v>289</v>
      </c>
      <c r="L2587" s="52">
        <v>8</v>
      </c>
      <c r="M2587" s="186" t="s">
        <v>124</v>
      </c>
      <c r="N2587" s="48"/>
      <c r="O2587" s="45" t="s">
        <v>768</v>
      </c>
    </row>
    <row r="2588" spans="1:18">
      <c r="A2588" s="17">
        <v>83</v>
      </c>
      <c r="C2588" s="17">
        <f t="shared" si="176"/>
        <v>0</v>
      </c>
      <c r="D2588" s="14" t="e">
        <f>+VLOOKUP(C2588,EstructuraCostos!$A$5:$B$146,2)</f>
        <v>#N/A</v>
      </c>
      <c r="E2588" s="21">
        <f t="shared" si="179"/>
        <v>0</v>
      </c>
      <c r="F2588" s="17" t="e">
        <f>+IF(C2588&gt;2,VLOOKUP(C2588,EstructuraCostos!$A$65:$B$170,2),VLOOKUP(E2588,EstructuraCostos!$A$5:$B$60,2))</f>
        <v>#N/A</v>
      </c>
      <c r="G2588" s="17" t="e">
        <f>+VLOOKUP(B2588,EstructuraCostos!$B$5:$C$146,2)</f>
        <v>#N/A</v>
      </c>
      <c r="H2588" s="58">
        <v>43728</v>
      </c>
      <c r="I2588" s="17">
        <f t="shared" si="177"/>
        <v>38</v>
      </c>
      <c r="J2588" s="45" t="s">
        <v>260</v>
      </c>
      <c r="M2588" s="186" t="s">
        <v>261</v>
      </c>
      <c r="N2588" s="48"/>
      <c r="O2588" s="45" t="s">
        <v>2148</v>
      </c>
      <c r="P2588" s="45" t="s">
        <v>310</v>
      </c>
      <c r="Q2588" s="1" t="s">
        <v>132</v>
      </c>
      <c r="R2588" s="137" t="s">
        <v>702</v>
      </c>
    </row>
    <row r="2589" spans="1:18">
      <c r="A2589" s="17">
        <v>84</v>
      </c>
      <c r="B2589" s="135">
        <v>50103</v>
      </c>
      <c r="C2589" s="17">
        <f t="shared" si="176"/>
        <v>5</v>
      </c>
      <c r="D2589" s="14" t="str">
        <f>+VLOOKUP(C2589,EstructuraCostos!$A$5:$B$146,2)</f>
        <v>Generales</v>
      </c>
      <c r="E2589" s="21">
        <f t="shared" si="179"/>
        <v>50103</v>
      </c>
      <c r="F2589" s="17" t="str">
        <f>+IF(C2589&gt;2,VLOOKUP(C2589,EstructuraCostos!$A$65:$B$170,2),VLOOKUP(E2589,EstructuraCostos!$A$5:$B$60,2))</f>
        <v>Generales</v>
      </c>
      <c r="G2589" s="17" t="str">
        <f>+VLOOKUP(B2589,EstructuraCostos!$B$5:$C$146,2)</f>
        <v xml:space="preserve">Mantenimiento Cercos </v>
      </c>
      <c r="H2589" s="58">
        <v>43729</v>
      </c>
      <c r="I2589" s="17">
        <f t="shared" si="177"/>
        <v>38</v>
      </c>
      <c r="J2589" s="84" t="s">
        <v>241</v>
      </c>
      <c r="K2589" s="143">
        <v>4736932</v>
      </c>
      <c r="L2589" s="52">
        <v>1</v>
      </c>
      <c r="M2589" s="46">
        <v>34000</v>
      </c>
      <c r="N2589" s="48">
        <f t="shared" ref="N2589:N2596" si="181">+L2589*M2589</f>
        <v>34000</v>
      </c>
      <c r="O2589" s="45" t="s">
        <v>138</v>
      </c>
    </row>
    <row r="2590" spans="1:18">
      <c r="A2590" s="17">
        <v>85</v>
      </c>
      <c r="B2590" s="135">
        <v>10104</v>
      </c>
      <c r="C2590" s="17">
        <f t="shared" si="176"/>
        <v>1</v>
      </c>
      <c r="D2590" s="14" t="str">
        <f>+VLOOKUP(C2590,EstructuraCostos!$A$5:$B$146,2)</f>
        <v>Levante_y_Ceba</v>
      </c>
      <c r="E2590" s="21">
        <f t="shared" si="179"/>
        <v>10100</v>
      </c>
      <c r="F2590" s="17" t="str">
        <f>+IF(C2590&gt;2,VLOOKUP(C2590,EstructuraCostos!$A$65:$B$170,2),VLOOKUP(E2590,EstructuraCostos!$A$5:$B$60,2))</f>
        <v>Manejo_de_Suelos_y_ Praderas1</v>
      </c>
      <c r="G2590" s="17" t="str">
        <f>+VLOOKUP(B2590,EstructuraCostos!$B$5:$C$146,2)</f>
        <v>Fumigacion Herbicida</v>
      </c>
      <c r="H2590" s="58">
        <v>43729</v>
      </c>
      <c r="I2590" s="17">
        <f t="shared" si="177"/>
        <v>38</v>
      </c>
      <c r="J2590" s="84" t="s">
        <v>242</v>
      </c>
      <c r="K2590" s="83">
        <v>4335739</v>
      </c>
      <c r="L2590" s="52">
        <v>1</v>
      </c>
      <c r="M2590" s="46">
        <v>34000</v>
      </c>
      <c r="N2590" s="48">
        <f t="shared" si="181"/>
        <v>34000</v>
      </c>
      <c r="O2590" s="45" t="s">
        <v>2148</v>
      </c>
      <c r="P2590" s="45" t="s">
        <v>364</v>
      </c>
      <c r="Q2590" s="1" t="s">
        <v>132</v>
      </c>
      <c r="R2590" s="137" t="s">
        <v>702</v>
      </c>
    </row>
    <row r="2591" spans="1:18">
      <c r="A2591" s="17">
        <v>86</v>
      </c>
      <c r="B2591" s="135">
        <v>10501</v>
      </c>
      <c r="C2591" s="17">
        <f t="shared" si="176"/>
        <v>1</v>
      </c>
      <c r="D2591" s="14" t="str">
        <f>+VLOOKUP(C2591,EstructuraCostos!$A$5:$B$146,2)</f>
        <v>Levante_y_Ceba</v>
      </c>
      <c r="E2591" s="21">
        <f t="shared" si="179"/>
        <v>10500</v>
      </c>
      <c r="F2591" s="17" t="str">
        <f>+IF(C2591&gt;2,VLOOKUP(C2591,EstructuraCostos!$A$65:$B$170,2),VLOOKUP(E2591,EstructuraCostos!$A$5:$B$60,2))</f>
        <v>Movimiento_de_Ganado1</v>
      </c>
      <c r="G2591" s="17" t="str">
        <f>+VLOOKUP(B2591,EstructuraCostos!$B$5:$C$146,2)</f>
        <v>Manejo de Ganados</v>
      </c>
      <c r="H2591" s="58">
        <v>43729</v>
      </c>
      <c r="I2591" s="17">
        <f t="shared" si="177"/>
        <v>38</v>
      </c>
      <c r="J2591" s="45" t="s">
        <v>245</v>
      </c>
      <c r="K2591" s="51">
        <v>1023702269</v>
      </c>
      <c r="L2591" s="52">
        <v>1</v>
      </c>
      <c r="M2591" s="46">
        <v>38000</v>
      </c>
      <c r="N2591" s="48">
        <f t="shared" si="181"/>
        <v>38000</v>
      </c>
      <c r="O2591" s="45" t="s">
        <v>126</v>
      </c>
      <c r="P2591" s="45" t="s">
        <v>128</v>
      </c>
    </row>
    <row r="2592" spans="1:18">
      <c r="A2592" s="17">
        <v>87</v>
      </c>
      <c r="B2592" s="135">
        <v>10501</v>
      </c>
      <c r="C2592" s="17">
        <f t="shared" si="176"/>
        <v>1</v>
      </c>
      <c r="D2592" s="14" t="str">
        <f>+VLOOKUP(C2592,EstructuraCostos!$A$5:$B$146,2)</f>
        <v>Levante_y_Ceba</v>
      </c>
      <c r="E2592" s="21">
        <f t="shared" si="179"/>
        <v>10500</v>
      </c>
      <c r="F2592" s="17" t="str">
        <f>+IF(C2592&gt;2,VLOOKUP(C2592,EstructuraCostos!$A$65:$B$170,2),VLOOKUP(E2592,EstructuraCostos!$A$5:$B$60,2))</f>
        <v>Movimiento_de_Ganado1</v>
      </c>
      <c r="G2592" s="17" t="str">
        <f>+VLOOKUP(B2592,EstructuraCostos!$B$5:$C$146,2)</f>
        <v>Manejo de Ganados</v>
      </c>
      <c r="H2592" s="58">
        <v>43729</v>
      </c>
      <c r="I2592" s="17">
        <f t="shared" si="177"/>
        <v>38</v>
      </c>
      <c r="J2592" s="45" t="s">
        <v>417</v>
      </c>
      <c r="K2592" s="143">
        <v>1097720182</v>
      </c>
      <c r="L2592" s="52">
        <v>1</v>
      </c>
      <c r="M2592" s="46">
        <v>38000</v>
      </c>
      <c r="N2592" s="48">
        <f t="shared" si="181"/>
        <v>38000</v>
      </c>
      <c r="O2592" s="45" t="s">
        <v>125</v>
      </c>
      <c r="P2592" s="45" t="s">
        <v>128</v>
      </c>
    </row>
    <row r="2593" spans="1:18">
      <c r="A2593" s="17">
        <v>88</v>
      </c>
      <c r="B2593" s="135">
        <v>50103</v>
      </c>
      <c r="C2593" s="17">
        <f t="shared" si="176"/>
        <v>5</v>
      </c>
      <c r="D2593" s="14" t="str">
        <f>+VLOOKUP(C2593,EstructuraCostos!$A$5:$B$146,2)</f>
        <v>Generales</v>
      </c>
      <c r="E2593" s="21">
        <f t="shared" si="179"/>
        <v>50103</v>
      </c>
      <c r="F2593" s="17" t="str">
        <f>+IF(C2593&gt;2,VLOOKUP(C2593,EstructuraCostos!$A$65:$B$170,2),VLOOKUP(E2593,EstructuraCostos!$A$5:$B$60,2))</f>
        <v>Generales</v>
      </c>
      <c r="G2593" s="17" t="str">
        <f>+VLOOKUP(B2593,EstructuraCostos!$B$5:$C$146,2)</f>
        <v xml:space="preserve">Mantenimiento Cercos </v>
      </c>
      <c r="H2593" s="58">
        <v>43729</v>
      </c>
      <c r="I2593" s="17">
        <f t="shared" si="177"/>
        <v>38</v>
      </c>
      <c r="J2593" s="45" t="s">
        <v>791</v>
      </c>
      <c r="K2593" s="143">
        <v>78730185</v>
      </c>
      <c r="L2593" s="52">
        <v>1</v>
      </c>
      <c r="M2593" s="46">
        <v>34000</v>
      </c>
      <c r="N2593" s="48">
        <f t="shared" si="181"/>
        <v>34000</v>
      </c>
      <c r="O2593" s="45" t="s">
        <v>138</v>
      </c>
    </row>
    <row r="2594" spans="1:18">
      <c r="A2594" s="17">
        <v>89</v>
      </c>
      <c r="B2594" s="135">
        <v>10202</v>
      </c>
      <c r="C2594" s="17">
        <f t="shared" si="176"/>
        <v>1</v>
      </c>
      <c r="D2594" s="14" t="str">
        <f>+VLOOKUP(C2594,EstructuraCostos!$A$5:$B$146,2)</f>
        <v>Levante_y_Ceba</v>
      </c>
      <c r="E2594" s="21">
        <f t="shared" si="179"/>
        <v>10200</v>
      </c>
      <c r="F2594" s="17" t="str">
        <f>+IF(C2594&gt;2,VLOOKUP(C2594,EstructuraCostos!$A$65:$B$170,2),VLOOKUP(E2594,EstructuraCostos!$A$5:$B$60,2))</f>
        <v>Alimentacion1</v>
      </c>
      <c r="G2594" s="17" t="str">
        <f>+VLOOKUP(B2594,EstructuraCostos!$B$5:$C$146,2)</f>
        <v>Pollinaza</v>
      </c>
      <c r="H2594" s="58">
        <v>43729</v>
      </c>
      <c r="I2594" s="17">
        <f t="shared" si="177"/>
        <v>38</v>
      </c>
      <c r="J2594" s="1" t="s">
        <v>1469</v>
      </c>
      <c r="K2594" s="85">
        <v>1054990950</v>
      </c>
      <c r="L2594" s="52">
        <v>1</v>
      </c>
      <c r="M2594" s="186">
        <v>36000</v>
      </c>
      <c r="N2594" s="48">
        <f t="shared" si="181"/>
        <v>36000</v>
      </c>
      <c r="O2594" s="45" t="s">
        <v>688</v>
      </c>
      <c r="P2594" s="45" t="s">
        <v>137</v>
      </c>
    </row>
    <row r="2595" spans="1:18">
      <c r="A2595" s="17">
        <v>90</v>
      </c>
      <c r="B2595" s="135">
        <v>90101</v>
      </c>
      <c r="C2595" s="17">
        <f t="shared" si="176"/>
        <v>9</v>
      </c>
      <c r="D2595" s="14" t="str">
        <f>+VLOOKUP(C2595,EstructuraCostos!$A$5:$B$146,2)</f>
        <v>Hacienda</v>
      </c>
      <c r="E2595" s="21">
        <f t="shared" si="179"/>
        <v>90101</v>
      </c>
      <c r="F2595" s="17" t="str">
        <f>+IF(C2595&gt;2,VLOOKUP(C2595,EstructuraCostos!$A$65:$B$170,2),VLOOKUP(E2595,EstructuraCostos!$A$5:$B$60,2))</f>
        <v>Hacienda</v>
      </c>
      <c r="G2595" s="17" t="str">
        <f>+VLOOKUP(B2595,EstructuraCostos!$B$5:$C$146,2)</f>
        <v>Salarios</v>
      </c>
      <c r="H2595" s="58">
        <v>43729</v>
      </c>
      <c r="I2595" s="17">
        <f t="shared" si="177"/>
        <v>38</v>
      </c>
      <c r="J2595" s="45" t="s">
        <v>1584</v>
      </c>
      <c r="K2595" s="51">
        <v>24989065</v>
      </c>
      <c r="L2595" s="52">
        <v>1</v>
      </c>
      <c r="M2595" s="186">
        <v>34000</v>
      </c>
      <c r="N2595" s="48">
        <f t="shared" si="181"/>
        <v>34000</v>
      </c>
      <c r="O2595" s="45" t="s">
        <v>153</v>
      </c>
      <c r="P2595" s="45" t="s">
        <v>147</v>
      </c>
    </row>
    <row r="2596" spans="1:18">
      <c r="A2596" s="17">
        <v>91</v>
      </c>
      <c r="B2596" s="135">
        <v>50101</v>
      </c>
      <c r="C2596" s="17">
        <f t="shared" si="176"/>
        <v>5</v>
      </c>
      <c r="D2596" s="14" t="str">
        <f>+VLOOKUP(C2596,EstructuraCostos!$A$5:$B$146,2)</f>
        <v>Generales</v>
      </c>
      <c r="E2596" s="21">
        <f t="shared" si="179"/>
        <v>50101</v>
      </c>
      <c r="F2596" s="17" t="str">
        <f>+IF(C2596&gt;2,VLOOKUP(C2596,EstructuraCostos!$A$65:$B$170,2),VLOOKUP(E2596,EstructuraCostos!$A$5:$B$60,2))</f>
        <v>Generales</v>
      </c>
      <c r="G2596" s="17" t="str">
        <f>+VLOOKUP(B2596,EstructuraCostos!$B$5:$C$146,2)</f>
        <v>Mantenimiento Carreteras y caminos Internos</v>
      </c>
      <c r="H2596" s="58">
        <v>43729</v>
      </c>
      <c r="I2596" s="17">
        <f t="shared" si="177"/>
        <v>38</v>
      </c>
      <c r="J2596" s="45" t="s">
        <v>1688</v>
      </c>
      <c r="K2596" s="51">
        <v>6281862</v>
      </c>
      <c r="L2596" s="52">
        <v>1</v>
      </c>
      <c r="M2596" s="186">
        <v>34000</v>
      </c>
      <c r="N2596" s="48">
        <f t="shared" si="181"/>
        <v>34000</v>
      </c>
      <c r="O2596" s="45" t="s">
        <v>2150</v>
      </c>
      <c r="P2596" s="45" t="s">
        <v>893</v>
      </c>
      <c r="Q2596" s="1" t="s">
        <v>142</v>
      </c>
    </row>
    <row r="2597" spans="1:18">
      <c r="A2597" s="17">
        <v>92</v>
      </c>
      <c r="C2597" s="17">
        <f t="shared" si="176"/>
        <v>0</v>
      </c>
      <c r="D2597" s="14" t="e">
        <f>+VLOOKUP(C2597,EstructuraCostos!$A$5:$B$146,2)</f>
        <v>#N/A</v>
      </c>
      <c r="E2597" s="21">
        <f t="shared" si="179"/>
        <v>0</v>
      </c>
      <c r="F2597" s="17" t="e">
        <f>+IF(C2597&gt;2,VLOOKUP(C2597,EstructuraCostos!$A$65:$B$170,2),VLOOKUP(E2597,EstructuraCostos!$A$5:$B$60,2))</f>
        <v>#N/A</v>
      </c>
      <c r="G2597" s="17" t="e">
        <f>+VLOOKUP(B2597,EstructuraCostos!$B$5:$C$146,2)</f>
        <v>#N/A</v>
      </c>
      <c r="H2597" s="58">
        <v>43729</v>
      </c>
      <c r="I2597" s="17">
        <f t="shared" si="177"/>
        <v>38</v>
      </c>
      <c r="J2597" s="45" t="s">
        <v>289</v>
      </c>
      <c r="M2597" s="186" t="s">
        <v>124</v>
      </c>
      <c r="N2597" s="48"/>
      <c r="O2597" s="45" t="s">
        <v>768</v>
      </c>
    </row>
    <row r="2598" spans="1:18">
      <c r="A2598" s="17">
        <v>93</v>
      </c>
      <c r="C2598" s="17">
        <f t="shared" si="176"/>
        <v>0</v>
      </c>
      <c r="D2598" s="14" t="e">
        <f>+VLOOKUP(C2598,EstructuraCostos!$A$5:$B$146,2)</f>
        <v>#N/A</v>
      </c>
      <c r="E2598" s="21">
        <f t="shared" si="179"/>
        <v>0</v>
      </c>
      <c r="F2598" s="17" t="e">
        <f>+IF(C2598&gt;2,VLOOKUP(C2598,EstructuraCostos!$A$65:$B$170,2),VLOOKUP(E2598,EstructuraCostos!$A$5:$B$60,2))</f>
        <v>#N/A</v>
      </c>
      <c r="G2598" s="17" t="e">
        <f>+VLOOKUP(B2598,EstructuraCostos!$B$5:$C$146,2)</f>
        <v>#N/A</v>
      </c>
      <c r="H2598" s="58">
        <v>43729</v>
      </c>
      <c r="I2598" s="17">
        <f t="shared" si="177"/>
        <v>38</v>
      </c>
      <c r="J2598" s="45" t="s">
        <v>260</v>
      </c>
      <c r="M2598" s="186" t="s">
        <v>261</v>
      </c>
      <c r="N2598" s="48"/>
      <c r="O2598" s="45" t="s">
        <v>2148</v>
      </c>
      <c r="P2598" s="45" t="s">
        <v>310</v>
      </c>
      <c r="Q2598" s="1" t="s">
        <v>132</v>
      </c>
      <c r="R2598" s="137" t="s">
        <v>702</v>
      </c>
    </row>
    <row r="2599" spans="1:18">
      <c r="A2599" s="17">
        <v>94</v>
      </c>
      <c r="B2599" s="135">
        <v>10501</v>
      </c>
      <c r="C2599" s="17">
        <f t="shared" si="176"/>
        <v>1</v>
      </c>
      <c r="D2599" s="14" t="str">
        <f>+VLOOKUP(C2599,EstructuraCostos!$A$5:$B$146,2)</f>
        <v>Levante_y_Ceba</v>
      </c>
      <c r="E2599" s="21">
        <f t="shared" si="179"/>
        <v>10500</v>
      </c>
      <c r="F2599" s="17" t="str">
        <f>+IF(C2599&gt;2,VLOOKUP(C2599,EstructuraCostos!$A$65:$B$170,2),VLOOKUP(E2599,EstructuraCostos!$A$5:$B$60,2))</f>
        <v>Movimiento_de_Ganado1</v>
      </c>
      <c r="G2599" s="17" t="str">
        <f>+VLOOKUP(B2599,EstructuraCostos!$B$5:$C$146,2)</f>
        <v>Manejo de Ganados</v>
      </c>
      <c r="H2599" s="58">
        <v>43730</v>
      </c>
      <c r="I2599" s="17">
        <f t="shared" si="177"/>
        <v>38</v>
      </c>
      <c r="J2599" s="45" t="s">
        <v>417</v>
      </c>
      <c r="K2599" s="143">
        <v>1097720182</v>
      </c>
      <c r="L2599" s="52">
        <v>0.5</v>
      </c>
      <c r="M2599" s="186">
        <v>36000</v>
      </c>
      <c r="N2599" s="48">
        <f t="shared" si="178"/>
        <v>18000</v>
      </c>
      <c r="O2599" s="45" t="s">
        <v>125</v>
      </c>
      <c r="P2599" s="45" t="s">
        <v>128</v>
      </c>
    </row>
    <row r="2600" spans="1:18">
      <c r="A2600" s="17">
        <v>1</v>
      </c>
      <c r="B2600" s="135">
        <v>80108</v>
      </c>
      <c r="C2600" s="17">
        <f t="shared" si="176"/>
        <v>8</v>
      </c>
      <c r="D2600" s="14" t="str">
        <f>+VLOOKUP(C2600,EstructuraCostos!$A$5:$B$146,2)</f>
        <v>Inversion</v>
      </c>
      <c r="E2600" s="21">
        <f t="shared" si="179"/>
        <v>80108</v>
      </c>
      <c r="F2600" s="17" t="str">
        <f>+IF(C2600&gt;2,VLOOKUP(C2600,EstructuraCostos!$A$65:$B$170,2),VLOOKUP(E2600,EstructuraCostos!$A$5:$B$60,2))</f>
        <v>Inversion</v>
      </c>
      <c r="G2600" s="17" t="str">
        <f>+VLOOKUP(B2600,EstructuraCostos!$B$5:$C$146,2)</f>
        <v>Establecimiento de Nuevas Praderas</v>
      </c>
      <c r="H2600" s="58">
        <v>43731</v>
      </c>
      <c r="I2600" s="17">
        <f t="shared" si="177"/>
        <v>39</v>
      </c>
      <c r="J2600" s="84" t="s">
        <v>241</v>
      </c>
      <c r="K2600" s="143">
        <v>4736932</v>
      </c>
      <c r="L2600" s="52">
        <v>1</v>
      </c>
      <c r="M2600" s="46">
        <v>34000</v>
      </c>
      <c r="N2600" s="48">
        <f t="shared" si="178"/>
        <v>34000</v>
      </c>
      <c r="O2600" s="45" t="s">
        <v>2174</v>
      </c>
      <c r="P2600" s="45" t="s">
        <v>256</v>
      </c>
      <c r="Q2600" s="1" t="s">
        <v>766</v>
      </c>
    </row>
    <row r="2601" spans="1:18">
      <c r="A2601" s="17">
        <v>2</v>
      </c>
      <c r="B2601" s="135">
        <v>80108</v>
      </c>
      <c r="C2601" s="17">
        <f t="shared" si="176"/>
        <v>8</v>
      </c>
      <c r="D2601" s="14" t="str">
        <f>+VLOOKUP(C2601,EstructuraCostos!$A$5:$B$146,2)</f>
        <v>Inversion</v>
      </c>
      <c r="E2601" s="21">
        <f t="shared" si="179"/>
        <v>80108</v>
      </c>
      <c r="F2601" s="17" t="str">
        <f>+IF(C2601&gt;2,VLOOKUP(C2601,EstructuraCostos!$A$65:$B$170,2),VLOOKUP(E2601,EstructuraCostos!$A$5:$B$60,2))</f>
        <v>Inversion</v>
      </c>
      <c r="G2601" s="17" t="str">
        <f>+VLOOKUP(B2601,EstructuraCostos!$B$5:$C$146,2)</f>
        <v>Establecimiento de Nuevas Praderas</v>
      </c>
      <c r="H2601" s="58">
        <v>43731</v>
      </c>
      <c r="I2601" s="17">
        <f t="shared" si="177"/>
        <v>39</v>
      </c>
      <c r="J2601" s="84" t="s">
        <v>242</v>
      </c>
      <c r="K2601" s="83">
        <v>4335739</v>
      </c>
      <c r="L2601" s="52">
        <v>1</v>
      </c>
      <c r="M2601" s="46">
        <v>34000</v>
      </c>
      <c r="N2601" s="48">
        <f t="shared" si="178"/>
        <v>34000</v>
      </c>
      <c r="O2601" s="45" t="s">
        <v>1684</v>
      </c>
      <c r="P2601" s="45" t="s">
        <v>256</v>
      </c>
      <c r="Q2601" s="1" t="s">
        <v>132</v>
      </c>
      <c r="R2601" s="137" t="s">
        <v>2175</v>
      </c>
    </row>
    <row r="2602" spans="1:18">
      <c r="A2602" s="17">
        <v>3</v>
      </c>
      <c r="B2602" s="135">
        <v>10501</v>
      </c>
      <c r="C2602" s="17">
        <f t="shared" si="176"/>
        <v>1</v>
      </c>
      <c r="D2602" s="14" t="str">
        <f>+VLOOKUP(C2602,EstructuraCostos!$A$5:$B$146,2)</f>
        <v>Levante_y_Ceba</v>
      </c>
      <c r="E2602" s="21">
        <f t="shared" si="179"/>
        <v>10500</v>
      </c>
      <c r="F2602" s="17" t="str">
        <f>+IF(C2602&gt;2,VLOOKUP(C2602,EstructuraCostos!$A$65:$B$170,2),VLOOKUP(E2602,EstructuraCostos!$A$5:$B$60,2))</f>
        <v>Movimiento_de_Ganado1</v>
      </c>
      <c r="G2602" s="17" t="str">
        <f>+VLOOKUP(B2602,EstructuraCostos!$B$5:$C$146,2)</f>
        <v>Manejo de Ganados</v>
      </c>
      <c r="H2602" s="58">
        <v>43731</v>
      </c>
      <c r="I2602" s="17">
        <f t="shared" si="177"/>
        <v>39</v>
      </c>
      <c r="J2602" s="45" t="s">
        <v>245</v>
      </c>
      <c r="K2602" s="51">
        <v>1023702269</v>
      </c>
      <c r="L2602" s="52">
        <v>1</v>
      </c>
      <c r="M2602" s="46">
        <v>38000</v>
      </c>
      <c r="N2602" s="48">
        <f t="shared" si="178"/>
        <v>38000</v>
      </c>
      <c r="O2602" s="45" t="s">
        <v>126</v>
      </c>
      <c r="P2602" s="45" t="s">
        <v>128</v>
      </c>
    </row>
    <row r="2603" spans="1:18">
      <c r="A2603" s="17">
        <v>4</v>
      </c>
      <c r="B2603" s="135">
        <v>10501</v>
      </c>
      <c r="C2603" s="17">
        <f t="shared" si="176"/>
        <v>1</v>
      </c>
      <c r="D2603" s="14" t="str">
        <f>+VLOOKUP(C2603,EstructuraCostos!$A$5:$B$146,2)</f>
        <v>Levante_y_Ceba</v>
      </c>
      <c r="E2603" s="21">
        <f t="shared" si="179"/>
        <v>10500</v>
      </c>
      <c r="F2603" s="17" t="str">
        <f>+IF(C2603&gt;2,VLOOKUP(C2603,EstructuraCostos!$A$65:$B$170,2),VLOOKUP(E2603,EstructuraCostos!$A$5:$B$60,2))</f>
        <v>Movimiento_de_Ganado1</v>
      </c>
      <c r="G2603" s="17" t="str">
        <f>+VLOOKUP(B2603,EstructuraCostos!$B$5:$C$146,2)</f>
        <v>Manejo de Ganados</v>
      </c>
      <c r="H2603" s="58">
        <v>43731</v>
      </c>
      <c r="I2603" s="17">
        <f t="shared" si="177"/>
        <v>39</v>
      </c>
      <c r="J2603" s="45" t="s">
        <v>417</v>
      </c>
      <c r="K2603" s="143">
        <v>1097720182</v>
      </c>
      <c r="L2603" s="52">
        <v>1</v>
      </c>
      <c r="M2603" s="46">
        <v>38000</v>
      </c>
      <c r="N2603" s="48">
        <f t="shared" si="178"/>
        <v>38000</v>
      </c>
      <c r="O2603" s="45" t="s">
        <v>125</v>
      </c>
      <c r="P2603" s="45" t="s">
        <v>128</v>
      </c>
    </row>
    <row r="2604" spans="1:18">
      <c r="A2604" s="17">
        <v>5</v>
      </c>
      <c r="B2604" s="135">
        <v>10202</v>
      </c>
      <c r="C2604" s="17">
        <f t="shared" si="176"/>
        <v>1</v>
      </c>
      <c r="D2604" s="14" t="str">
        <f>+VLOOKUP(C2604,EstructuraCostos!$A$5:$B$146,2)</f>
        <v>Levante_y_Ceba</v>
      </c>
      <c r="E2604" s="21">
        <f t="shared" si="179"/>
        <v>10200</v>
      </c>
      <c r="F2604" s="17" t="str">
        <f>+IF(C2604&gt;2,VLOOKUP(C2604,EstructuraCostos!$A$65:$B$170,2),VLOOKUP(E2604,EstructuraCostos!$A$5:$B$60,2))</f>
        <v>Alimentacion1</v>
      </c>
      <c r="G2604" s="17" t="str">
        <f>+VLOOKUP(B2604,EstructuraCostos!$B$5:$C$146,2)</f>
        <v>Pollinaza</v>
      </c>
      <c r="H2604" s="58">
        <v>43731</v>
      </c>
      <c r="I2604" s="17">
        <f t="shared" si="177"/>
        <v>39</v>
      </c>
      <c r="J2604" s="1" t="s">
        <v>1469</v>
      </c>
      <c r="K2604" s="85">
        <v>1054990950</v>
      </c>
      <c r="L2604" s="52">
        <v>1</v>
      </c>
      <c r="M2604" s="186">
        <v>36000</v>
      </c>
      <c r="N2604" s="48">
        <f t="shared" si="178"/>
        <v>36000</v>
      </c>
      <c r="O2604" s="45" t="s">
        <v>688</v>
      </c>
      <c r="P2604" s="45" t="s">
        <v>137</v>
      </c>
    </row>
    <row r="2605" spans="1:18">
      <c r="A2605" s="17">
        <v>6</v>
      </c>
      <c r="B2605" s="135">
        <v>90101</v>
      </c>
      <c r="C2605" s="17">
        <f t="shared" si="176"/>
        <v>9</v>
      </c>
      <c r="D2605" s="14" t="str">
        <f>+VLOOKUP(C2605,EstructuraCostos!$A$5:$B$146,2)</f>
        <v>Hacienda</v>
      </c>
      <c r="E2605" s="21">
        <f t="shared" si="179"/>
        <v>90101</v>
      </c>
      <c r="F2605" s="17" t="str">
        <f>+IF(C2605&gt;2,VLOOKUP(C2605,EstructuraCostos!$A$65:$B$170,2),VLOOKUP(E2605,EstructuraCostos!$A$5:$B$60,2))</f>
        <v>Hacienda</v>
      </c>
      <c r="G2605" s="17" t="str">
        <f>+VLOOKUP(B2605,EstructuraCostos!$B$5:$C$146,2)</f>
        <v>Salarios</v>
      </c>
      <c r="H2605" s="58">
        <v>43731</v>
      </c>
      <c r="I2605" s="17">
        <f t="shared" si="177"/>
        <v>39</v>
      </c>
      <c r="J2605" s="45" t="s">
        <v>1584</v>
      </c>
      <c r="K2605" s="51">
        <v>24989065</v>
      </c>
      <c r="L2605" s="52">
        <v>1</v>
      </c>
      <c r="M2605" s="186">
        <v>34000</v>
      </c>
      <c r="N2605" s="48">
        <f t="shared" si="178"/>
        <v>34000</v>
      </c>
      <c r="O2605" s="45" t="s">
        <v>153</v>
      </c>
      <c r="P2605" s="45" t="s">
        <v>147</v>
      </c>
    </row>
    <row r="2606" spans="1:18">
      <c r="A2606" s="17">
        <v>7</v>
      </c>
      <c r="B2606" s="135">
        <v>10105</v>
      </c>
      <c r="C2606" s="17">
        <f t="shared" si="176"/>
        <v>1</v>
      </c>
      <c r="D2606" s="14" t="str">
        <f>+VLOOKUP(C2606,EstructuraCostos!$A$5:$B$146,2)</f>
        <v>Levante_y_Ceba</v>
      </c>
      <c r="E2606" s="21">
        <f t="shared" si="179"/>
        <v>10110</v>
      </c>
      <c r="F2606" s="17" t="str">
        <f>+IF(C2606&gt;2,VLOOKUP(C2606,EstructuraCostos!$A$65:$B$170,2),VLOOKUP(E2606,EstructuraCostos!$A$5:$B$60,2))</f>
        <v>Manejo_de_Suelos_y_ Praderas1</v>
      </c>
      <c r="G2606" s="17" t="str">
        <f>+VLOOKUP(B2606,EstructuraCostos!$B$5:$C$146,2)</f>
        <v>Guadañada</v>
      </c>
      <c r="H2606" s="58">
        <v>43731</v>
      </c>
      <c r="I2606" s="17">
        <f t="shared" si="177"/>
        <v>39</v>
      </c>
      <c r="J2606" s="45" t="s">
        <v>1688</v>
      </c>
      <c r="K2606" s="51">
        <v>6281862</v>
      </c>
      <c r="L2606" s="52">
        <v>1</v>
      </c>
      <c r="M2606" s="186">
        <v>34000</v>
      </c>
      <c r="N2606" s="48">
        <f t="shared" si="178"/>
        <v>34000</v>
      </c>
      <c r="O2606" s="45" t="s">
        <v>133</v>
      </c>
      <c r="P2606" s="45" t="s">
        <v>1053</v>
      </c>
    </row>
    <row r="2607" spans="1:18">
      <c r="A2607" s="17">
        <v>8</v>
      </c>
      <c r="C2607" s="17">
        <f t="shared" si="176"/>
        <v>0</v>
      </c>
      <c r="D2607" s="14" t="e">
        <f>+VLOOKUP(C2607,EstructuraCostos!$A$5:$B$146,2)</f>
        <v>#N/A</v>
      </c>
      <c r="E2607" s="21">
        <f t="shared" si="179"/>
        <v>0</v>
      </c>
      <c r="F2607" s="17" t="e">
        <f>+IF(C2607&gt;2,VLOOKUP(C2607,EstructuraCostos!$A$65:$B$170,2),VLOOKUP(E2607,EstructuraCostos!$A$5:$B$60,2))</f>
        <v>#N/A</v>
      </c>
      <c r="G2607" s="17" t="e">
        <f>+VLOOKUP(B2607,EstructuraCostos!$B$5:$C$146,2)</f>
        <v>#N/A</v>
      </c>
      <c r="H2607" s="58">
        <v>43731</v>
      </c>
      <c r="I2607" s="17">
        <f t="shared" si="177"/>
        <v>39</v>
      </c>
      <c r="J2607" s="45" t="s">
        <v>289</v>
      </c>
      <c r="L2607" s="52">
        <v>10</v>
      </c>
      <c r="M2607" s="186" t="s">
        <v>124</v>
      </c>
      <c r="N2607" s="48"/>
      <c r="O2607" s="45" t="s">
        <v>436</v>
      </c>
    </row>
    <row r="2608" spans="1:18">
      <c r="A2608" s="17">
        <v>9</v>
      </c>
      <c r="C2608" s="17">
        <f t="shared" si="176"/>
        <v>0</v>
      </c>
      <c r="D2608" s="14" t="e">
        <f>+VLOOKUP(C2608,EstructuraCostos!$A$5:$B$146,2)</f>
        <v>#N/A</v>
      </c>
      <c r="E2608" s="21">
        <f t="shared" si="179"/>
        <v>0</v>
      </c>
      <c r="F2608" s="17" t="e">
        <f>+IF(C2608&gt;2,VLOOKUP(C2608,EstructuraCostos!$A$65:$B$170,2),VLOOKUP(E2608,EstructuraCostos!$A$5:$B$60,2))</f>
        <v>#N/A</v>
      </c>
      <c r="G2608" s="17" t="e">
        <f>+VLOOKUP(B2608,EstructuraCostos!$B$5:$C$146,2)</f>
        <v>#N/A</v>
      </c>
      <c r="H2608" s="58">
        <v>43731</v>
      </c>
      <c r="I2608" s="17">
        <f t="shared" si="177"/>
        <v>39</v>
      </c>
      <c r="J2608" s="45" t="s">
        <v>260</v>
      </c>
      <c r="M2608" s="186" t="s">
        <v>261</v>
      </c>
      <c r="N2608" s="48"/>
      <c r="O2608" s="45" t="s">
        <v>1684</v>
      </c>
      <c r="P2608" s="45" t="s">
        <v>256</v>
      </c>
      <c r="Q2608" s="1" t="s">
        <v>132</v>
      </c>
      <c r="R2608" s="137" t="s">
        <v>2175</v>
      </c>
    </row>
    <row r="2609" spans="1:18">
      <c r="A2609" s="17">
        <v>10</v>
      </c>
      <c r="B2609" s="135">
        <v>50103</v>
      </c>
      <c r="C2609" s="17">
        <f t="shared" si="176"/>
        <v>5</v>
      </c>
      <c r="D2609" s="14" t="str">
        <f>+VLOOKUP(C2609,EstructuraCostos!$A$5:$B$146,2)</f>
        <v>Generales</v>
      </c>
      <c r="E2609" s="21">
        <f t="shared" si="179"/>
        <v>50103</v>
      </c>
      <c r="F2609" s="17" t="str">
        <f>+IF(C2609&gt;2,VLOOKUP(C2609,EstructuraCostos!$A$65:$B$170,2),VLOOKUP(E2609,EstructuraCostos!$A$5:$B$60,2))</f>
        <v>Generales</v>
      </c>
      <c r="G2609" s="17" t="str">
        <f>+VLOOKUP(B2609,EstructuraCostos!$B$5:$C$146,2)</f>
        <v xml:space="preserve">Mantenimiento Cercos </v>
      </c>
      <c r="H2609" s="58">
        <v>43732</v>
      </c>
      <c r="I2609" s="17">
        <f t="shared" si="177"/>
        <v>39</v>
      </c>
      <c r="J2609" s="84" t="s">
        <v>241</v>
      </c>
      <c r="K2609" s="143">
        <v>4736932</v>
      </c>
      <c r="L2609" s="52">
        <v>1</v>
      </c>
      <c r="M2609" s="46">
        <v>34000</v>
      </c>
      <c r="N2609" s="48">
        <f t="shared" si="178"/>
        <v>34000</v>
      </c>
      <c r="O2609" s="45" t="s">
        <v>138</v>
      </c>
      <c r="P2609" s="45" t="s">
        <v>444</v>
      </c>
    </row>
    <row r="2610" spans="1:18">
      <c r="A2610" s="17">
        <v>11</v>
      </c>
      <c r="B2610" s="135">
        <v>10104</v>
      </c>
      <c r="C2610" s="17">
        <f t="shared" si="176"/>
        <v>1</v>
      </c>
      <c r="D2610" s="14" t="str">
        <f>+VLOOKUP(C2610,EstructuraCostos!$A$5:$B$146,2)</f>
        <v>Levante_y_Ceba</v>
      </c>
      <c r="E2610" s="21">
        <f t="shared" si="179"/>
        <v>10100</v>
      </c>
      <c r="F2610" s="17" t="str">
        <f>+IF(C2610&gt;2,VLOOKUP(C2610,EstructuraCostos!$A$65:$B$170,2),VLOOKUP(E2610,EstructuraCostos!$A$5:$B$60,2))</f>
        <v>Manejo_de_Suelos_y_ Praderas1</v>
      </c>
      <c r="G2610" s="17" t="str">
        <f>+VLOOKUP(B2610,EstructuraCostos!$B$5:$C$146,2)</f>
        <v>Fumigacion Herbicida</v>
      </c>
      <c r="H2610" s="58">
        <v>43732</v>
      </c>
      <c r="I2610" s="17">
        <f t="shared" si="177"/>
        <v>39</v>
      </c>
      <c r="J2610" s="84" t="s">
        <v>242</v>
      </c>
      <c r="K2610" s="83">
        <v>4335739</v>
      </c>
      <c r="L2610" s="52">
        <v>1</v>
      </c>
      <c r="M2610" s="46">
        <v>34000</v>
      </c>
      <c r="N2610" s="48">
        <f t="shared" si="178"/>
        <v>34000</v>
      </c>
      <c r="O2610" s="45" t="s">
        <v>2176</v>
      </c>
      <c r="P2610" s="45" t="s">
        <v>127</v>
      </c>
      <c r="Q2610" s="1" t="s">
        <v>132</v>
      </c>
      <c r="R2610" s="137" t="s">
        <v>702</v>
      </c>
    </row>
    <row r="2611" spans="1:18">
      <c r="A2611" s="17">
        <v>12</v>
      </c>
      <c r="B2611" s="135">
        <v>10501</v>
      </c>
      <c r="C2611" s="17">
        <f t="shared" si="176"/>
        <v>1</v>
      </c>
      <c r="D2611" s="14" t="str">
        <f>+VLOOKUP(C2611,EstructuraCostos!$A$5:$B$146,2)</f>
        <v>Levante_y_Ceba</v>
      </c>
      <c r="E2611" s="21">
        <f t="shared" si="179"/>
        <v>10500</v>
      </c>
      <c r="F2611" s="17" t="str">
        <f>+IF(C2611&gt;2,VLOOKUP(C2611,EstructuraCostos!$A$65:$B$170,2),VLOOKUP(E2611,EstructuraCostos!$A$5:$B$60,2))</f>
        <v>Movimiento_de_Ganado1</v>
      </c>
      <c r="G2611" s="17" t="str">
        <f>+VLOOKUP(B2611,EstructuraCostos!$B$5:$C$146,2)</f>
        <v>Manejo de Ganados</v>
      </c>
      <c r="H2611" s="58">
        <v>43732</v>
      </c>
      <c r="I2611" s="17">
        <f t="shared" si="177"/>
        <v>39</v>
      </c>
      <c r="J2611" s="45" t="s">
        <v>245</v>
      </c>
      <c r="K2611" s="51">
        <v>1023702269</v>
      </c>
      <c r="L2611" s="52">
        <v>1</v>
      </c>
      <c r="M2611" s="46">
        <v>38000</v>
      </c>
      <c r="N2611" s="48">
        <f t="shared" si="178"/>
        <v>38000</v>
      </c>
      <c r="O2611" s="45" t="s">
        <v>139</v>
      </c>
      <c r="P2611" s="45" t="s">
        <v>128</v>
      </c>
    </row>
    <row r="2612" spans="1:18">
      <c r="A2612" s="17">
        <v>13</v>
      </c>
      <c r="B2612" s="135">
        <v>50103</v>
      </c>
      <c r="C2612" s="17">
        <f t="shared" si="176"/>
        <v>5</v>
      </c>
      <c r="D2612" s="14" t="str">
        <f>+VLOOKUP(C2612,EstructuraCostos!$A$5:$B$146,2)</f>
        <v>Generales</v>
      </c>
      <c r="E2612" s="21">
        <f t="shared" si="179"/>
        <v>50103</v>
      </c>
      <c r="F2612" s="17" t="str">
        <f>+IF(C2612&gt;2,VLOOKUP(C2612,EstructuraCostos!$A$65:$B$170,2),VLOOKUP(E2612,EstructuraCostos!$A$5:$B$60,2))</f>
        <v>Generales</v>
      </c>
      <c r="G2612" s="17" t="str">
        <f>+VLOOKUP(B2612,EstructuraCostos!$B$5:$C$146,2)</f>
        <v xml:space="preserve">Mantenimiento Cercos </v>
      </c>
      <c r="H2612" s="58">
        <v>43732</v>
      </c>
      <c r="I2612" s="17">
        <f t="shared" si="177"/>
        <v>39</v>
      </c>
      <c r="J2612" s="45" t="s">
        <v>417</v>
      </c>
      <c r="K2612" s="143">
        <v>1097720182</v>
      </c>
      <c r="L2612" s="52">
        <v>1</v>
      </c>
      <c r="M2612" s="46">
        <v>38000</v>
      </c>
      <c r="N2612" s="48">
        <f t="shared" si="178"/>
        <v>38000</v>
      </c>
      <c r="O2612" s="45" t="s">
        <v>1294</v>
      </c>
      <c r="P2612" s="45" t="s">
        <v>2177</v>
      </c>
      <c r="Q2612" s="1" t="s">
        <v>445</v>
      </c>
    </row>
    <row r="2613" spans="1:18">
      <c r="A2613" s="17">
        <v>14</v>
      </c>
      <c r="B2613" s="135">
        <v>10501</v>
      </c>
      <c r="C2613" s="17">
        <f t="shared" si="176"/>
        <v>1</v>
      </c>
      <c r="D2613" s="14" t="str">
        <f>+VLOOKUP(C2613,EstructuraCostos!$A$5:$B$146,2)</f>
        <v>Levante_y_Ceba</v>
      </c>
      <c r="E2613" s="21">
        <f t="shared" si="179"/>
        <v>10500</v>
      </c>
      <c r="F2613" s="17" t="str">
        <f>+IF(C2613&gt;2,VLOOKUP(C2613,EstructuraCostos!$A$65:$B$170,2),VLOOKUP(E2613,EstructuraCostos!$A$5:$B$60,2))</f>
        <v>Movimiento_de_Ganado1</v>
      </c>
      <c r="G2613" s="17" t="str">
        <f>+VLOOKUP(B2613,EstructuraCostos!$B$5:$C$146,2)</f>
        <v>Manejo de Ganados</v>
      </c>
      <c r="H2613" s="58">
        <v>43732</v>
      </c>
      <c r="I2613" s="17">
        <f t="shared" si="177"/>
        <v>39</v>
      </c>
      <c r="J2613" s="1" t="s">
        <v>1469</v>
      </c>
      <c r="K2613" s="85">
        <v>1054990950</v>
      </c>
      <c r="L2613" s="52">
        <v>1</v>
      </c>
      <c r="M2613" s="186">
        <v>36000</v>
      </c>
      <c r="N2613" s="48">
        <f t="shared" si="178"/>
        <v>36000</v>
      </c>
      <c r="O2613" s="45" t="s">
        <v>688</v>
      </c>
      <c r="P2613" s="45" t="s">
        <v>137</v>
      </c>
    </row>
    <row r="2614" spans="1:18">
      <c r="A2614" s="17">
        <v>15</v>
      </c>
      <c r="B2614" s="135">
        <v>90101</v>
      </c>
      <c r="C2614" s="17">
        <f t="shared" si="176"/>
        <v>9</v>
      </c>
      <c r="D2614" s="14" t="str">
        <f>+VLOOKUP(C2614,EstructuraCostos!$A$5:$B$146,2)</f>
        <v>Hacienda</v>
      </c>
      <c r="E2614" s="21">
        <f t="shared" si="179"/>
        <v>90101</v>
      </c>
      <c r="F2614" s="17" t="str">
        <f>+IF(C2614&gt;2,VLOOKUP(C2614,EstructuraCostos!$A$65:$B$170,2),VLOOKUP(E2614,EstructuraCostos!$A$5:$B$60,2))</f>
        <v>Hacienda</v>
      </c>
      <c r="G2614" s="17" t="str">
        <f>+VLOOKUP(B2614,EstructuraCostos!$B$5:$C$146,2)</f>
        <v>Salarios</v>
      </c>
      <c r="H2614" s="58">
        <v>43732</v>
      </c>
      <c r="I2614" s="17">
        <f t="shared" si="177"/>
        <v>39</v>
      </c>
      <c r="J2614" s="45" t="s">
        <v>1584</v>
      </c>
      <c r="K2614" s="51">
        <v>24989065</v>
      </c>
      <c r="L2614" s="52">
        <v>1</v>
      </c>
      <c r="M2614" s="186">
        <v>34000</v>
      </c>
      <c r="N2614" s="48">
        <f t="shared" si="178"/>
        <v>34000</v>
      </c>
      <c r="O2614" s="45" t="s">
        <v>153</v>
      </c>
      <c r="P2614" s="45" t="s">
        <v>147</v>
      </c>
    </row>
    <row r="2615" spans="1:18">
      <c r="A2615" s="17">
        <v>16</v>
      </c>
      <c r="B2615" s="135">
        <v>10105</v>
      </c>
      <c r="C2615" s="17">
        <f t="shared" si="176"/>
        <v>1</v>
      </c>
      <c r="D2615" s="14" t="str">
        <f>+VLOOKUP(C2615,EstructuraCostos!$A$5:$B$146,2)</f>
        <v>Levante_y_Ceba</v>
      </c>
      <c r="E2615" s="21">
        <f t="shared" si="179"/>
        <v>10110</v>
      </c>
      <c r="F2615" s="17" t="str">
        <f>+IF(C2615&gt;2,VLOOKUP(C2615,EstructuraCostos!$A$65:$B$170,2),VLOOKUP(E2615,EstructuraCostos!$A$5:$B$60,2))</f>
        <v>Manejo_de_Suelos_y_ Praderas1</v>
      </c>
      <c r="G2615" s="17" t="str">
        <f>+VLOOKUP(B2615,EstructuraCostos!$B$5:$C$146,2)</f>
        <v>Guadañada</v>
      </c>
      <c r="H2615" s="58">
        <v>43732</v>
      </c>
      <c r="I2615" s="17">
        <f t="shared" si="177"/>
        <v>39</v>
      </c>
      <c r="J2615" s="45" t="s">
        <v>1688</v>
      </c>
      <c r="K2615" s="51">
        <v>6281862</v>
      </c>
      <c r="L2615" s="52">
        <v>1</v>
      </c>
      <c r="M2615" s="186">
        <v>34000</v>
      </c>
      <c r="N2615" s="48">
        <f t="shared" si="178"/>
        <v>34000</v>
      </c>
      <c r="O2615" s="45" t="s">
        <v>133</v>
      </c>
      <c r="P2615" s="45" t="s">
        <v>1053</v>
      </c>
    </row>
    <row r="2616" spans="1:18">
      <c r="A2616" s="17">
        <v>17</v>
      </c>
      <c r="C2616" s="17">
        <f t="shared" si="176"/>
        <v>0</v>
      </c>
      <c r="D2616" s="14" t="e">
        <f>+VLOOKUP(C2616,EstructuraCostos!$A$5:$B$146,2)</f>
        <v>#N/A</v>
      </c>
      <c r="E2616" s="21">
        <f t="shared" si="179"/>
        <v>0</v>
      </c>
      <c r="F2616" s="17" t="e">
        <f>+IF(C2616&gt;2,VLOOKUP(C2616,EstructuraCostos!$A$65:$B$170,2),VLOOKUP(E2616,EstructuraCostos!$A$5:$B$60,2))</f>
        <v>#N/A</v>
      </c>
      <c r="G2616" s="17" t="e">
        <f>+VLOOKUP(B2616,EstructuraCostos!$B$5:$C$146,2)</f>
        <v>#N/A</v>
      </c>
      <c r="H2616" s="58">
        <v>43732</v>
      </c>
      <c r="I2616" s="17">
        <f t="shared" si="177"/>
        <v>39</v>
      </c>
      <c r="J2616" s="45" t="s">
        <v>289</v>
      </c>
      <c r="L2616" s="52">
        <v>8</v>
      </c>
      <c r="M2616" s="186" t="s">
        <v>124</v>
      </c>
      <c r="N2616" s="48"/>
      <c r="O2616" s="45" t="s">
        <v>436</v>
      </c>
    </row>
    <row r="2617" spans="1:18">
      <c r="A2617" s="17">
        <v>18</v>
      </c>
      <c r="C2617" s="17"/>
      <c r="F2617" s="17"/>
      <c r="G2617" s="17" t="e">
        <f>+VLOOKUP(B2617,EstructuraCostos!$B$5:$C$146,2)</f>
        <v>#N/A</v>
      </c>
      <c r="H2617" s="58">
        <v>43732</v>
      </c>
      <c r="I2617" s="17">
        <f t="shared" ref="I2617:I2618" si="182">+WEEKNUM(H2617,2)</f>
        <v>39</v>
      </c>
      <c r="J2617" s="45" t="s">
        <v>439</v>
      </c>
      <c r="M2617" s="186" t="s">
        <v>299</v>
      </c>
      <c r="N2617" s="48"/>
      <c r="O2617" s="45" t="s">
        <v>2178</v>
      </c>
      <c r="P2617" s="45" t="s">
        <v>354</v>
      </c>
      <c r="Q2617" s="1" t="s">
        <v>303</v>
      </c>
    </row>
    <row r="2618" spans="1:18">
      <c r="A2618" s="17">
        <v>19</v>
      </c>
      <c r="C2618" s="17"/>
      <c r="F2618" s="17"/>
      <c r="G2618" s="17" t="e">
        <f>+VLOOKUP(B2618,EstructuraCostos!$B$5:$C$146,2)</f>
        <v>#N/A</v>
      </c>
      <c r="H2618" s="58">
        <v>43732</v>
      </c>
      <c r="I2618" s="17">
        <f t="shared" si="182"/>
        <v>39</v>
      </c>
      <c r="J2618" s="45" t="s">
        <v>439</v>
      </c>
      <c r="M2618" s="186" t="s">
        <v>299</v>
      </c>
      <c r="N2618" s="48"/>
      <c r="O2618" s="45" t="s">
        <v>1976</v>
      </c>
      <c r="P2618" s="45" t="s">
        <v>354</v>
      </c>
    </row>
    <row r="2619" spans="1:18">
      <c r="A2619" s="17">
        <v>20</v>
      </c>
      <c r="C2619" s="17">
        <f t="shared" ref="C2619:C2684" si="183">ROUND(B2619/10000,0)</f>
        <v>0</v>
      </c>
      <c r="D2619" s="14" t="e">
        <f>+VLOOKUP(C2619,EstructuraCostos!$A$5:$B$146,2)</f>
        <v>#N/A</v>
      </c>
      <c r="E2619" s="21">
        <f t="shared" si="179"/>
        <v>0</v>
      </c>
      <c r="F2619" s="17" t="e">
        <f>+IF(C2619&gt;2,VLOOKUP(C2619,EstructuraCostos!$A$65:$B$170,2),VLOOKUP(E2619,EstructuraCostos!$A$5:$B$60,2))</f>
        <v>#N/A</v>
      </c>
      <c r="G2619" s="17" t="e">
        <f>+VLOOKUP(B2619,EstructuraCostos!$B$5:$C$146,2)</f>
        <v>#N/A</v>
      </c>
      <c r="H2619" s="58">
        <v>43732</v>
      </c>
      <c r="I2619" s="17">
        <f t="shared" ref="I2619:I2684" si="184">+WEEKNUM(H2619,2)</f>
        <v>39</v>
      </c>
      <c r="J2619" s="45" t="s">
        <v>260</v>
      </c>
      <c r="M2619" s="186" t="s">
        <v>261</v>
      </c>
      <c r="N2619" s="48"/>
      <c r="O2619" s="45" t="s">
        <v>2176</v>
      </c>
      <c r="P2619" s="45" t="s">
        <v>127</v>
      </c>
      <c r="Q2619" s="1" t="s">
        <v>132</v>
      </c>
      <c r="R2619" s="137" t="s">
        <v>702</v>
      </c>
    </row>
    <row r="2620" spans="1:18">
      <c r="A2620" s="17">
        <v>21</v>
      </c>
      <c r="B2620" s="135">
        <v>50103</v>
      </c>
      <c r="C2620" s="17">
        <f t="shared" si="183"/>
        <v>5</v>
      </c>
      <c r="D2620" s="14" t="str">
        <f>+VLOOKUP(C2620,EstructuraCostos!$A$5:$B$146,2)</f>
        <v>Generales</v>
      </c>
      <c r="E2620" s="21">
        <f t="shared" si="179"/>
        <v>50103</v>
      </c>
      <c r="F2620" s="17" t="str">
        <f>+IF(C2620&gt;2,VLOOKUP(C2620,EstructuraCostos!$A$65:$B$170,2),VLOOKUP(E2620,EstructuraCostos!$A$5:$B$60,2))</f>
        <v>Generales</v>
      </c>
      <c r="G2620" s="17" t="str">
        <f>+VLOOKUP(B2620,EstructuraCostos!$B$5:$C$146,2)</f>
        <v xml:space="preserve">Mantenimiento Cercos </v>
      </c>
      <c r="H2620" s="58">
        <v>43733</v>
      </c>
      <c r="I2620" s="17">
        <f t="shared" si="184"/>
        <v>39</v>
      </c>
      <c r="J2620" s="84" t="s">
        <v>241</v>
      </c>
      <c r="K2620" s="143">
        <v>4736932</v>
      </c>
      <c r="L2620" s="52">
        <v>1</v>
      </c>
      <c r="M2620" s="46">
        <v>34000</v>
      </c>
      <c r="N2620" s="48">
        <f t="shared" ref="N2620:N2683" si="185">+L2620*M2620</f>
        <v>34000</v>
      </c>
      <c r="O2620" s="45" t="s">
        <v>138</v>
      </c>
      <c r="P2620" s="45" t="s">
        <v>302</v>
      </c>
    </row>
    <row r="2621" spans="1:18">
      <c r="A2621" s="17">
        <v>22</v>
      </c>
      <c r="B2621" s="135">
        <v>10104</v>
      </c>
      <c r="C2621" s="17">
        <f t="shared" si="183"/>
        <v>1</v>
      </c>
      <c r="D2621" s="14" t="str">
        <f>+VLOOKUP(C2621,EstructuraCostos!$A$5:$B$146,2)</f>
        <v>Levante_y_Ceba</v>
      </c>
      <c r="E2621" s="21">
        <f t="shared" si="179"/>
        <v>10100</v>
      </c>
      <c r="F2621" s="17" t="str">
        <f>+IF(C2621&gt;2,VLOOKUP(C2621,EstructuraCostos!$A$65:$B$170,2),VLOOKUP(E2621,EstructuraCostos!$A$5:$B$60,2))</f>
        <v>Manejo_de_Suelos_y_ Praderas1</v>
      </c>
      <c r="G2621" s="17" t="str">
        <f>+VLOOKUP(B2621,EstructuraCostos!$B$5:$C$146,2)</f>
        <v>Fumigacion Herbicida</v>
      </c>
      <c r="H2621" s="58">
        <v>43733</v>
      </c>
      <c r="I2621" s="17">
        <f t="shared" si="184"/>
        <v>39</v>
      </c>
      <c r="J2621" s="84" t="s">
        <v>242</v>
      </c>
      <c r="K2621" s="83">
        <v>4335739</v>
      </c>
      <c r="L2621" s="52">
        <v>1</v>
      </c>
      <c r="M2621" s="46">
        <v>34000</v>
      </c>
      <c r="N2621" s="48">
        <f t="shared" si="185"/>
        <v>34000</v>
      </c>
      <c r="O2621" s="45" t="s">
        <v>2176</v>
      </c>
      <c r="P2621" s="45" t="s">
        <v>127</v>
      </c>
      <c r="Q2621" s="1" t="s">
        <v>132</v>
      </c>
      <c r="R2621" s="137" t="s">
        <v>702</v>
      </c>
    </row>
    <row r="2622" spans="1:18">
      <c r="A2622" s="17">
        <v>23</v>
      </c>
      <c r="B2622" s="135">
        <v>10501</v>
      </c>
      <c r="C2622" s="17">
        <f t="shared" si="183"/>
        <v>1</v>
      </c>
      <c r="D2622" s="14" t="str">
        <f>+VLOOKUP(C2622,EstructuraCostos!$A$5:$B$146,2)</f>
        <v>Levante_y_Ceba</v>
      </c>
      <c r="E2622" s="21">
        <f t="shared" si="179"/>
        <v>10500</v>
      </c>
      <c r="F2622" s="17" t="str">
        <f>+IF(C2622&gt;2,VLOOKUP(C2622,EstructuraCostos!$A$65:$B$170,2),VLOOKUP(E2622,EstructuraCostos!$A$5:$B$60,2))</f>
        <v>Movimiento_de_Ganado1</v>
      </c>
      <c r="G2622" s="17" t="str">
        <f>+VLOOKUP(B2622,EstructuraCostos!$B$5:$C$146,2)</f>
        <v>Manejo de Ganados</v>
      </c>
      <c r="H2622" s="58">
        <v>43733</v>
      </c>
      <c r="I2622" s="17">
        <f t="shared" si="184"/>
        <v>39</v>
      </c>
      <c r="J2622" s="45" t="s">
        <v>245</v>
      </c>
      <c r="K2622" s="51">
        <v>1023702269</v>
      </c>
      <c r="L2622" s="52">
        <v>1</v>
      </c>
      <c r="M2622" s="46">
        <v>38000</v>
      </c>
      <c r="N2622" s="48">
        <f t="shared" si="185"/>
        <v>38000</v>
      </c>
      <c r="O2622" s="45" t="s">
        <v>126</v>
      </c>
      <c r="P2622" s="45" t="s">
        <v>128</v>
      </c>
    </row>
    <row r="2623" spans="1:18">
      <c r="A2623" s="17">
        <v>24</v>
      </c>
      <c r="B2623" s="135">
        <v>10501</v>
      </c>
      <c r="C2623" s="17">
        <f t="shared" si="183"/>
        <v>1</v>
      </c>
      <c r="D2623" s="14" t="str">
        <f>+VLOOKUP(C2623,EstructuraCostos!$A$5:$B$146,2)</f>
        <v>Levante_y_Ceba</v>
      </c>
      <c r="E2623" s="21">
        <f t="shared" si="179"/>
        <v>10500</v>
      </c>
      <c r="F2623" s="17" t="str">
        <f>+IF(C2623&gt;2,VLOOKUP(C2623,EstructuraCostos!$A$65:$B$170,2),VLOOKUP(E2623,EstructuraCostos!$A$5:$B$60,2))</f>
        <v>Movimiento_de_Ganado1</v>
      </c>
      <c r="G2623" s="17" t="str">
        <f>+VLOOKUP(B2623,EstructuraCostos!$B$5:$C$146,2)</f>
        <v>Manejo de Ganados</v>
      </c>
      <c r="H2623" s="58">
        <v>43733</v>
      </c>
      <c r="I2623" s="17">
        <f t="shared" si="184"/>
        <v>39</v>
      </c>
      <c r="J2623" s="45" t="s">
        <v>417</v>
      </c>
      <c r="K2623" s="143">
        <v>1097720182</v>
      </c>
      <c r="L2623" s="52">
        <v>1</v>
      </c>
      <c r="M2623" s="46">
        <v>38000</v>
      </c>
      <c r="N2623" s="48">
        <f t="shared" si="185"/>
        <v>38000</v>
      </c>
      <c r="O2623" s="45" t="s">
        <v>125</v>
      </c>
      <c r="P2623" s="45" t="s">
        <v>128</v>
      </c>
    </row>
    <row r="2624" spans="1:18">
      <c r="A2624" s="17">
        <v>25</v>
      </c>
      <c r="B2624" s="135">
        <v>10202</v>
      </c>
      <c r="C2624" s="17">
        <f t="shared" si="183"/>
        <v>1</v>
      </c>
      <c r="D2624" s="14" t="str">
        <f>+VLOOKUP(C2624,EstructuraCostos!$A$5:$B$146,2)</f>
        <v>Levante_y_Ceba</v>
      </c>
      <c r="E2624" s="21">
        <f t="shared" si="179"/>
        <v>10200</v>
      </c>
      <c r="F2624" s="17" t="str">
        <f>+IF(C2624&gt;2,VLOOKUP(C2624,EstructuraCostos!$A$65:$B$170,2),VLOOKUP(E2624,EstructuraCostos!$A$5:$B$60,2))</f>
        <v>Alimentacion1</v>
      </c>
      <c r="G2624" s="17" t="str">
        <f>+VLOOKUP(B2624,EstructuraCostos!$B$5:$C$146,2)</f>
        <v>Pollinaza</v>
      </c>
      <c r="H2624" s="58">
        <v>43733</v>
      </c>
      <c r="I2624" s="17">
        <f t="shared" si="184"/>
        <v>39</v>
      </c>
      <c r="J2624" s="1" t="s">
        <v>1469</v>
      </c>
      <c r="K2624" s="85">
        <v>1054990950</v>
      </c>
      <c r="L2624" s="52">
        <v>1</v>
      </c>
      <c r="M2624" s="186">
        <v>36000</v>
      </c>
      <c r="N2624" s="48">
        <f t="shared" si="185"/>
        <v>36000</v>
      </c>
      <c r="O2624" s="45" t="s">
        <v>688</v>
      </c>
      <c r="P2624" s="45" t="s">
        <v>137</v>
      </c>
    </row>
    <row r="2625" spans="1:18">
      <c r="A2625" s="17">
        <v>26</v>
      </c>
      <c r="B2625" s="135">
        <v>90101</v>
      </c>
      <c r="C2625" s="17">
        <f t="shared" si="183"/>
        <v>9</v>
      </c>
      <c r="D2625" s="14" t="str">
        <f>+VLOOKUP(C2625,EstructuraCostos!$A$5:$B$146,2)</f>
        <v>Hacienda</v>
      </c>
      <c r="E2625" s="21">
        <f t="shared" si="179"/>
        <v>90101</v>
      </c>
      <c r="F2625" s="17" t="str">
        <f>+IF(C2625&gt;2,VLOOKUP(C2625,EstructuraCostos!$A$65:$B$170,2),VLOOKUP(E2625,EstructuraCostos!$A$5:$B$60,2))</f>
        <v>Hacienda</v>
      </c>
      <c r="G2625" s="17" t="str">
        <f>+VLOOKUP(B2625,EstructuraCostos!$B$5:$C$146,2)</f>
        <v>Salarios</v>
      </c>
      <c r="H2625" s="58">
        <v>43733</v>
      </c>
      <c r="I2625" s="17">
        <f t="shared" si="184"/>
        <v>39</v>
      </c>
      <c r="J2625" s="45" t="s">
        <v>1584</v>
      </c>
      <c r="K2625" s="51">
        <v>24989065</v>
      </c>
      <c r="L2625" s="52">
        <v>1</v>
      </c>
      <c r="M2625" s="186">
        <v>34000</v>
      </c>
      <c r="N2625" s="48">
        <f t="shared" si="185"/>
        <v>34000</v>
      </c>
      <c r="O2625" s="45" t="s">
        <v>153</v>
      </c>
      <c r="P2625" s="45" t="s">
        <v>147</v>
      </c>
    </row>
    <row r="2626" spans="1:18">
      <c r="A2626" s="17">
        <v>27</v>
      </c>
      <c r="B2626" s="135">
        <v>50101</v>
      </c>
      <c r="C2626" s="17">
        <f t="shared" si="183"/>
        <v>5</v>
      </c>
      <c r="D2626" s="14" t="str">
        <f>+VLOOKUP(C2626,EstructuraCostos!$A$5:$B$146,2)</f>
        <v>Generales</v>
      </c>
      <c r="E2626" s="21">
        <f t="shared" ref="E2626:E2692" si="186">IF(C2626&gt;2,ROUND(B2626/1,0),ROUND(B2626/10,0)*10)</f>
        <v>50101</v>
      </c>
      <c r="F2626" s="17" t="str">
        <f>+IF(C2626&gt;2,VLOOKUP(C2626,EstructuraCostos!$A$65:$B$170,2),VLOOKUP(E2626,EstructuraCostos!$A$5:$B$60,2))</f>
        <v>Generales</v>
      </c>
      <c r="G2626" s="17" t="str">
        <f>+VLOOKUP(B2626,EstructuraCostos!$B$5:$C$146,2)</f>
        <v>Mantenimiento Carreteras y caminos Internos</v>
      </c>
      <c r="H2626" s="58">
        <v>43733</v>
      </c>
      <c r="I2626" s="17">
        <f t="shared" si="184"/>
        <v>39</v>
      </c>
      <c r="J2626" s="45" t="s">
        <v>1688</v>
      </c>
      <c r="K2626" s="51">
        <v>6281862</v>
      </c>
      <c r="L2626" s="52">
        <v>1</v>
      </c>
      <c r="M2626" s="186">
        <v>34000</v>
      </c>
      <c r="N2626" s="48">
        <f t="shared" si="185"/>
        <v>34000</v>
      </c>
      <c r="O2626" s="45" t="s">
        <v>2150</v>
      </c>
      <c r="P2626" s="45" t="s">
        <v>142</v>
      </c>
    </row>
    <row r="2627" spans="1:18">
      <c r="A2627" s="17">
        <v>28</v>
      </c>
      <c r="C2627" s="17">
        <f t="shared" si="183"/>
        <v>0</v>
      </c>
      <c r="D2627" s="14" t="e">
        <f>+VLOOKUP(C2627,EstructuraCostos!$A$5:$B$146,2)</f>
        <v>#N/A</v>
      </c>
      <c r="E2627" s="21">
        <f t="shared" si="186"/>
        <v>0</v>
      </c>
      <c r="F2627" s="17" t="e">
        <f>+IF(C2627&gt;2,VLOOKUP(C2627,EstructuraCostos!$A$65:$B$170,2),VLOOKUP(E2627,EstructuraCostos!$A$5:$B$60,2))</f>
        <v>#N/A</v>
      </c>
      <c r="G2627" s="17" t="e">
        <f>+VLOOKUP(B2627,EstructuraCostos!$B$5:$C$146,2)</f>
        <v>#N/A</v>
      </c>
      <c r="H2627" s="58">
        <v>43733</v>
      </c>
      <c r="I2627" s="17">
        <f t="shared" si="184"/>
        <v>39</v>
      </c>
      <c r="J2627" s="45" t="s">
        <v>289</v>
      </c>
      <c r="L2627" s="52">
        <v>15</v>
      </c>
      <c r="M2627" s="186" t="s">
        <v>124</v>
      </c>
      <c r="N2627" s="48"/>
      <c r="O2627" s="45" t="s">
        <v>228</v>
      </c>
    </row>
    <row r="2628" spans="1:18">
      <c r="A2628" s="17">
        <v>29</v>
      </c>
      <c r="C2628" s="17">
        <f t="shared" si="183"/>
        <v>0</v>
      </c>
      <c r="D2628" s="14" t="e">
        <f>+VLOOKUP(C2628,EstructuraCostos!$A$5:$B$146,2)</f>
        <v>#N/A</v>
      </c>
      <c r="E2628" s="21">
        <f t="shared" si="186"/>
        <v>0</v>
      </c>
      <c r="F2628" s="17" t="e">
        <f>+IF(C2628&gt;2,VLOOKUP(C2628,EstructuraCostos!$A$65:$B$170,2),VLOOKUP(E2628,EstructuraCostos!$A$5:$B$60,2))</f>
        <v>#N/A</v>
      </c>
      <c r="G2628" s="17" t="e">
        <f>+VLOOKUP(B2628,EstructuraCostos!$B$5:$C$146,2)</f>
        <v>#N/A</v>
      </c>
      <c r="H2628" s="58">
        <v>43733</v>
      </c>
      <c r="I2628" s="17">
        <f t="shared" si="184"/>
        <v>39</v>
      </c>
      <c r="J2628" s="45" t="s">
        <v>260</v>
      </c>
      <c r="L2628" s="52">
        <v>100</v>
      </c>
      <c r="M2628" s="186" t="s">
        <v>261</v>
      </c>
      <c r="N2628" s="48"/>
      <c r="O2628" s="45" t="s">
        <v>2176</v>
      </c>
      <c r="P2628" s="45" t="s">
        <v>127</v>
      </c>
      <c r="Q2628" s="1" t="s">
        <v>132</v>
      </c>
      <c r="R2628" s="137" t="s">
        <v>702</v>
      </c>
    </row>
    <row r="2629" spans="1:18">
      <c r="A2629" s="17">
        <v>30</v>
      </c>
      <c r="B2629" s="135">
        <v>50111</v>
      </c>
      <c r="C2629" s="17">
        <f t="shared" si="183"/>
        <v>5</v>
      </c>
      <c r="D2629" s="14" t="str">
        <f>+VLOOKUP(C2629,EstructuraCostos!$A$5:$B$146,2)</f>
        <v>Generales</v>
      </c>
      <c r="E2629" s="21">
        <f t="shared" si="186"/>
        <v>50111</v>
      </c>
      <c r="F2629" s="17" t="str">
        <f>+IF(C2629&gt;2,VLOOKUP(C2629,EstructuraCostos!$A$65:$B$170,2),VLOOKUP(E2629,EstructuraCostos!$A$5:$B$60,2))</f>
        <v>Generales</v>
      </c>
      <c r="G2629" s="17" t="str">
        <f>+VLOOKUP(B2629,EstructuraCostos!$B$5:$C$146,2)</f>
        <v>Otros Diversos</v>
      </c>
      <c r="H2629" s="58">
        <v>43734</v>
      </c>
      <c r="I2629" s="17">
        <f t="shared" si="184"/>
        <v>39</v>
      </c>
      <c r="J2629" s="84" t="s">
        <v>241</v>
      </c>
      <c r="K2629" s="143">
        <v>4736932</v>
      </c>
      <c r="L2629" s="52">
        <v>1</v>
      </c>
      <c r="M2629" s="46">
        <v>34000</v>
      </c>
      <c r="N2629" s="48">
        <f t="shared" si="185"/>
        <v>34000</v>
      </c>
      <c r="O2629" s="45" t="s">
        <v>2202</v>
      </c>
    </row>
    <row r="2630" spans="1:18">
      <c r="A2630" s="17">
        <v>31</v>
      </c>
      <c r="B2630" s="135">
        <v>50111</v>
      </c>
      <c r="C2630" s="17">
        <f t="shared" si="183"/>
        <v>5</v>
      </c>
      <c r="D2630" s="14" t="str">
        <f>+VLOOKUP(C2630,EstructuraCostos!$A$5:$B$146,2)</f>
        <v>Generales</v>
      </c>
      <c r="E2630" s="21">
        <f t="shared" si="186"/>
        <v>50111</v>
      </c>
      <c r="F2630" s="17" t="str">
        <f>+IF(C2630&gt;2,VLOOKUP(C2630,EstructuraCostos!$A$65:$B$170,2),VLOOKUP(E2630,EstructuraCostos!$A$5:$B$60,2))</f>
        <v>Generales</v>
      </c>
      <c r="G2630" s="17" t="str">
        <f>+VLOOKUP(B2630,EstructuraCostos!$B$5:$C$146,2)</f>
        <v>Otros Diversos</v>
      </c>
      <c r="H2630" s="58">
        <v>43734</v>
      </c>
      <c r="I2630" s="17">
        <f t="shared" si="184"/>
        <v>39</v>
      </c>
      <c r="J2630" s="84" t="s">
        <v>242</v>
      </c>
      <c r="K2630" s="83">
        <v>4335739</v>
      </c>
      <c r="L2630" s="52">
        <v>1</v>
      </c>
      <c r="M2630" s="46">
        <v>34000</v>
      </c>
      <c r="N2630" s="48">
        <f t="shared" si="185"/>
        <v>34000</v>
      </c>
      <c r="O2630" s="45" t="s">
        <v>2202</v>
      </c>
    </row>
    <row r="2631" spans="1:18">
      <c r="A2631" s="17">
        <v>32</v>
      </c>
      <c r="B2631" s="135">
        <v>50111</v>
      </c>
      <c r="C2631" s="17">
        <f t="shared" si="183"/>
        <v>5</v>
      </c>
      <c r="D2631" s="14" t="str">
        <f>+VLOOKUP(C2631,EstructuraCostos!$A$5:$B$146,2)</f>
        <v>Generales</v>
      </c>
      <c r="E2631" s="21">
        <f t="shared" si="186"/>
        <v>50111</v>
      </c>
      <c r="F2631" s="17" t="str">
        <f>+IF(C2631&gt;2,VLOOKUP(C2631,EstructuraCostos!$A$65:$B$170,2),VLOOKUP(E2631,EstructuraCostos!$A$5:$B$60,2))</f>
        <v>Generales</v>
      </c>
      <c r="G2631" s="17" t="str">
        <f>+VLOOKUP(B2631,EstructuraCostos!$B$5:$C$146,2)</f>
        <v>Otros Diversos</v>
      </c>
      <c r="H2631" s="58">
        <v>43734</v>
      </c>
      <c r="I2631" s="17">
        <f t="shared" si="184"/>
        <v>39</v>
      </c>
      <c r="J2631" s="45" t="s">
        <v>245</v>
      </c>
      <c r="K2631" s="51">
        <v>1023702269</v>
      </c>
      <c r="L2631" s="52">
        <v>1</v>
      </c>
      <c r="M2631" s="46">
        <v>38000</v>
      </c>
      <c r="N2631" s="48">
        <f t="shared" si="185"/>
        <v>38000</v>
      </c>
      <c r="O2631" s="45" t="s">
        <v>2202</v>
      </c>
    </row>
    <row r="2632" spans="1:18">
      <c r="A2632" s="17">
        <v>33</v>
      </c>
      <c r="B2632" s="135">
        <v>50111</v>
      </c>
      <c r="C2632" s="17">
        <f t="shared" si="183"/>
        <v>5</v>
      </c>
      <c r="D2632" s="14" t="str">
        <f>+VLOOKUP(C2632,EstructuraCostos!$A$5:$B$146,2)</f>
        <v>Generales</v>
      </c>
      <c r="E2632" s="21">
        <f t="shared" si="186"/>
        <v>50111</v>
      </c>
      <c r="F2632" s="17" t="str">
        <f>+IF(C2632&gt;2,VLOOKUP(C2632,EstructuraCostos!$A$65:$B$170,2),VLOOKUP(E2632,EstructuraCostos!$A$5:$B$60,2))</f>
        <v>Generales</v>
      </c>
      <c r="G2632" s="17" t="str">
        <f>+VLOOKUP(B2632,EstructuraCostos!$B$5:$C$146,2)</f>
        <v>Otros Diversos</v>
      </c>
      <c r="H2632" s="58">
        <v>43734</v>
      </c>
      <c r="I2632" s="17">
        <f t="shared" si="184"/>
        <v>39</v>
      </c>
      <c r="J2632" s="45" t="s">
        <v>417</v>
      </c>
      <c r="K2632" s="143">
        <v>1097720182</v>
      </c>
      <c r="L2632" s="52">
        <v>1</v>
      </c>
      <c r="M2632" s="46">
        <v>38000</v>
      </c>
      <c r="N2632" s="48">
        <f t="shared" si="185"/>
        <v>38000</v>
      </c>
      <c r="O2632" s="45" t="s">
        <v>2202</v>
      </c>
    </row>
    <row r="2633" spans="1:18">
      <c r="A2633" s="17">
        <v>34</v>
      </c>
      <c r="B2633" s="135">
        <v>50111</v>
      </c>
      <c r="C2633" s="17">
        <f t="shared" si="183"/>
        <v>5</v>
      </c>
      <c r="D2633" s="14" t="str">
        <f>+VLOOKUP(C2633,EstructuraCostos!$A$5:$B$146,2)</f>
        <v>Generales</v>
      </c>
      <c r="E2633" s="21">
        <f t="shared" si="186"/>
        <v>50111</v>
      </c>
      <c r="F2633" s="17" t="str">
        <f>+IF(C2633&gt;2,VLOOKUP(C2633,EstructuraCostos!$A$65:$B$170,2),VLOOKUP(E2633,EstructuraCostos!$A$5:$B$60,2))</f>
        <v>Generales</v>
      </c>
      <c r="G2633" s="17" t="str">
        <f>+VLOOKUP(B2633,EstructuraCostos!$B$5:$C$146,2)</f>
        <v>Otros Diversos</v>
      </c>
      <c r="H2633" s="58">
        <v>43734</v>
      </c>
      <c r="I2633" s="17">
        <f t="shared" si="184"/>
        <v>39</v>
      </c>
      <c r="J2633" s="1" t="s">
        <v>1469</v>
      </c>
      <c r="K2633" s="85">
        <v>1054990950</v>
      </c>
      <c r="L2633" s="52">
        <v>1</v>
      </c>
      <c r="M2633" s="186">
        <v>36000</v>
      </c>
      <c r="N2633" s="48">
        <f t="shared" si="185"/>
        <v>36000</v>
      </c>
      <c r="O2633" s="45" t="s">
        <v>2202</v>
      </c>
    </row>
    <row r="2634" spans="1:18">
      <c r="A2634" s="17">
        <v>35</v>
      </c>
      <c r="B2634" s="135">
        <v>50111</v>
      </c>
      <c r="C2634" s="17">
        <f t="shared" si="183"/>
        <v>5</v>
      </c>
      <c r="D2634" s="14" t="str">
        <f>+VLOOKUP(C2634,EstructuraCostos!$A$5:$B$146,2)</f>
        <v>Generales</v>
      </c>
      <c r="E2634" s="21">
        <f t="shared" si="186"/>
        <v>50111</v>
      </c>
      <c r="F2634" s="17" t="str">
        <f>+IF(C2634&gt;2,VLOOKUP(C2634,EstructuraCostos!$A$65:$B$170,2),VLOOKUP(E2634,EstructuraCostos!$A$5:$B$60,2))</f>
        <v>Generales</v>
      </c>
      <c r="G2634" s="17" t="str">
        <f>+VLOOKUP(B2634,EstructuraCostos!$B$5:$C$146,2)</f>
        <v>Otros Diversos</v>
      </c>
      <c r="H2634" s="58">
        <v>43734</v>
      </c>
      <c r="I2634" s="17">
        <f t="shared" si="184"/>
        <v>39</v>
      </c>
      <c r="J2634" s="45" t="s">
        <v>1584</v>
      </c>
      <c r="K2634" s="51">
        <v>24989065</v>
      </c>
      <c r="L2634" s="52">
        <v>1</v>
      </c>
      <c r="M2634" s="186">
        <v>34000</v>
      </c>
      <c r="N2634" s="48">
        <f t="shared" si="185"/>
        <v>34000</v>
      </c>
      <c r="O2634" s="45" t="s">
        <v>2202</v>
      </c>
    </row>
    <row r="2635" spans="1:18">
      <c r="A2635" s="17">
        <v>36</v>
      </c>
      <c r="B2635" s="135">
        <v>50111</v>
      </c>
      <c r="C2635" s="17">
        <f t="shared" si="183"/>
        <v>5</v>
      </c>
      <c r="D2635" s="14" t="str">
        <f>+VLOOKUP(C2635,EstructuraCostos!$A$5:$B$146,2)</f>
        <v>Generales</v>
      </c>
      <c r="E2635" s="21">
        <f t="shared" si="186"/>
        <v>50111</v>
      </c>
      <c r="F2635" s="17" t="str">
        <f>+IF(C2635&gt;2,VLOOKUP(C2635,EstructuraCostos!$A$65:$B$170,2),VLOOKUP(E2635,EstructuraCostos!$A$5:$B$60,2))</f>
        <v>Generales</v>
      </c>
      <c r="G2635" s="17" t="str">
        <f>+VLOOKUP(B2635,EstructuraCostos!$B$5:$C$146,2)</f>
        <v>Otros Diversos</v>
      </c>
      <c r="H2635" s="58">
        <v>43734</v>
      </c>
      <c r="I2635" s="17">
        <f t="shared" si="184"/>
        <v>39</v>
      </c>
      <c r="J2635" s="45" t="s">
        <v>1688</v>
      </c>
      <c r="K2635" s="51">
        <v>6281862</v>
      </c>
      <c r="L2635" s="52">
        <v>1</v>
      </c>
      <c r="M2635" s="186">
        <v>34000</v>
      </c>
      <c r="N2635" s="48">
        <f t="shared" si="185"/>
        <v>34000</v>
      </c>
      <c r="O2635" s="45" t="s">
        <v>2202</v>
      </c>
    </row>
    <row r="2636" spans="1:18">
      <c r="A2636" s="17">
        <v>37</v>
      </c>
      <c r="C2636" s="17">
        <f t="shared" si="183"/>
        <v>0</v>
      </c>
      <c r="D2636" s="14" t="e">
        <f>+VLOOKUP(C2636,EstructuraCostos!$A$5:$B$146,2)</f>
        <v>#N/A</v>
      </c>
      <c r="E2636" s="21">
        <f t="shared" si="186"/>
        <v>0</v>
      </c>
      <c r="F2636" s="17" t="e">
        <f>+IF(C2636&gt;2,VLOOKUP(C2636,EstructuraCostos!$A$65:$B$170,2),VLOOKUP(E2636,EstructuraCostos!$A$5:$B$60,2))</f>
        <v>#N/A</v>
      </c>
      <c r="G2636" s="17" t="e">
        <f>+VLOOKUP(B2636,EstructuraCostos!$B$5:$C$146,2)</f>
        <v>#N/A</v>
      </c>
      <c r="H2636" s="58">
        <v>43734</v>
      </c>
      <c r="I2636" s="17">
        <f t="shared" si="184"/>
        <v>39</v>
      </c>
      <c r="J2636" s="45" t="s">
        <v>289</v>
      </c>
      <c r="L2636" s="52">
        <v>10</v>
      </c>
      <c r="M2636" s="186" t="s">
        <v>124</v>
      </c>
      <c r="N2636" s="48"/>
      <c r="O2636" s="45" t="s">
        <v>227</v>
      </c>
    </row>
    <row r="2637" spans="1:18">
      <c r="A2637" s="17">
        <v>38</v>
      </c>
      <c r="B2637" s="135">
        <v>50103</v>
      </c>
      <c r="C2637" s="17">
        <f t="shared" si="183"/>
        <v>5</v>
      </c>
      <c r="D2637" s="14" t="str">
        <f>+VLOOKUP(C2637,EstructuraCostos!$A$5:$B$146,2)</f>
        <v>Generales</v>
      </c>
      <c r="E2637" s="21">
        <f t="shared" si="186"/>
        <v>50103</v>
      </c>
      <c r="F2637" s="17" t="str">
        <f>+IF(C2637&gt;2,VLOOKUP(C2637,EstructuraCostos!$A$65:$B$170,2),VLOOKUP(E2637,EstructuraCostos!$A$5:$B$60,2))</f>
        <v>Generales</v>
      </c>
      <c r="G2637" s="17" t="str">
        <f>+VLOOKUP(B2637,EstructuraCostos!$B$5:$C$146,2)</f>
        <v xml:space="preserve">Mantenimiento Cercos </v>
      </c>
      <c r="H2637" s="58">
        <v>43735</v>
      </c>
      <c r="I2637" s="17">
        <f t="shared" si="184"/>
        <v>39</v>
      </c>
      <c r="J2637" s="84" t="s">
        <v>241</v>
      </c>
      <c r="K2637" s="143">
        <v>4736932</v>
      </c>
      <c r="L2637" s="52">
        <v>1</v>
      </c>
      <c r="M2637" s="46">
        <v>34000</v>
      </c>
      <c r="N2637" s="48">
        <f t="shared" si="185"/>
        <v>34000</v>
      </c>
      <c r="O2637" s="152" t="s">
        <v>138</v>
      </c>
      <c r="P2637" s="45" t="s">
        <v>2203</v>
      </c>
    </row>
    <row r="2638" spans="1:18">
      <c r="A2638" s="17">
        <v>39</v>
      </c>
      <c r="B2638" s="135">
        <v>10104</v>
      </c>
      <c r="C2638" s="17">
        <f t="shared" si="183"/>
        <v>1</v>
      </c>
      <c r="D2638" s="14" t="str">
        <f>+VLOOKUP(C2638,EstructuraCostos!$A$5:$B$146,2)</f>
        <v>Levante_y_Ceba</v>
      </c>
      <c r="E2638" s="21">
        <f t="shared" si="186"/>
        <v>10100</v>
      </c>
      <c r="F2638" s="17" t="str">
        <f>+IF(C2638&gt;2,VLOOKUP(C2638,EstructuraCostos!$A$65:$B$170,2),VLOOKUP(E2638,EstructuraCostos!$A$5:$B$60,2))</f>
        <v>Manejo_de_Suelos_y_ Praderas1</v>
      </c>
      <c r="G2638" s="17" t="str">
        <f>+VLOOKUP(B2638,EstructuraCostos!$B$5:$C$146,2)</f>
        <v>Fumigacion Herbicida</v>
      </c>
      <c r="H2638" s="58">
        <v>43735</v>
      </c>
      <c r="I2638" s="17">
        <f t="shared" si="184"/>
        <v>39</v>
      </c>
      <c r="J2638" s="84" t="s">
        <v>242</v>
      </c>
      <c r="K2638" s="83">
        <v>4335739</v>
      </c>
      <c r="L2638" s="52">
        <v>1</v>
      </c>
      <c r="M2638" s="46">
        <v>34000</v>
      </c>
      <c r="N2638" s="48">
        <f t="shared" si="185"/>
        <v>34000</v>
      </c>
      <c r="O2638" s="152" t="s">
        <v>2232</v>
      </c>
      <c r="P2638" s="45" t="s">
        <v>2204</v>
      </c>
      <c r="Q2638" s="1" t="s">
        <v>132</v>
      </c>
      <c r="R2638" s="137" t="s">
        <v>2205</v>
      </c>
    </row>
    <row r="2639" spans="1:18">
      <c r="A2639" s="17">
        <v>40</v>
      </c>
      <c r="B2639" s="135">
        <v>10501</v>
      </c>
      <c r="C2639" s="17">
        <f t="shared" si="183"/>
        <v>1</v>
      </c>
      <c r="D2639" s="14" t="str">
        <f>+VLOOKUP(C2639,EstructuraCostos!$A$5:$B$146,2)</f>
        <v>Levante_y_Ceba</v>
      </c>
      <c r="E2639" s="21">
        <f t="shared" si="186"/>
        <v>10500</v>
      </c>
      <c r="F2639" s="17" t="str">
        <f>+IF(C2639&gt;2,VLOOKUP(C2639,EstructuraCostos!$A$65:$B$170,2),VLOOKUP(E2639,EstructuraCostos!$A$5:$B$60,2))</f>
        <v>Movimiento_de_Ganado1</v>
      </c>
      <c r="G2639" s="17" t="str">
        <f>+VLOOKUP(B2639,EstructuraCostos!$B$5:$C$146,2)</f>
        <v>Manejo de Ganados</v>
      </c>
      <c r="H2639" s="58">
        <v>43735</v>
      </c>
      <c r="I2639" s="17">
        <f t="shared" si="184"/>
        <v>39</v>
      </c>
      <c r="J2639" s="45" t="s">
        <v>245</v>
      </c>
      <c r="K2639" s="51">
        <v>1023702269</v>
      </c>
      <c r="L2639" s="52">
        <v>1</v>
      </c>
      <c r="M2639" s="46">
        <v>38000</v>
      </c>
      <c r="N2639" s="48">
        <f t="shared" si="185"/>
        <v>38000</v>
      </c>
      <c r="O2639" s="152" t="s">
        <v>128</v>
      </c>
      <c r="P2639" s="45" t="s">
        <v>128</v>
      </c>
    </row>
    <row r="2640" spans="1:18">
      <c r="A2640" s="17">
        <v>41</v>
      </c>
      <c r="B2640" s="135">
        <v>50104</v>
      </c>
      <c r="C2640" s="17">
        <f t="shared" si="183"/>
        <v>5</v>
      </c>
      <c r="D2640" s="14" t="str">
        <f>+VLOOKUP(C2640,EstructuraCostos!$A$5:$B$146,2)</f>
        <v>Generales</v>
      </c>
      <c r="E2640" s="21">
        <f t="shared" si="186"/>
        <v>50104</v>
      </c>
      <c r="F2640" s="17" t="str">
        <f>+IF(C2640&gt;2,VLOOKUP(C2640,EstructuraCostos!$A$65:$B$170,2),VLOOKUP(E2640,EstructuraCostos!$A$5:$B$60,2))</f>
        <v>Generales</v>
      </c>
      <c r="G2640" s="17" t="str">
        <f>+VLOOKUP(B2640,EstructuraCostos!$B$5:$C$146,2)</f>
        <v>Mantenimiento Acueducto y Aguas</v>
      </c>
      <c r="H2640" s="58">
        <v>43735</v>
      </c>
      <c r="I2640" s="17">
        <f t="shared" si="184"/>
        <v>39</v>
      </c>
      <c r="J2640" s="45" t="s">
        <v>417</v>
      </c>
      <c r="K2640" s="143">
        <v>1097720182</v>
      </c>
      <c r="L2640" s="52">
        <v>1</v>
      </c>
      <c r="M2640" s="46">
        <v>38000</v>
      </c>
      <c r="N2640" s="48">
        <f t="shared" si="185"/>
        <v>38000</v>
      </c>
      <c r="O2640" s="152" t="s">
        <v>2233</v>
      </c>
      <c r="P2640" s="45" t="s">
        <v>125</v>
      </c>
    </row>
    <row r="2641" spans="1:18">
      <c r="A2641" s="17">
        <v>42</v>
      </c>
      <c r="B2641" s="135">
        <v>10202</v>
      </c>
      <c r="C2641" s="17">
        <f t="shared" si="183"/>
        <v>1</v>
      </c>
      <c r="D2641" s="14" t="str">
        <f>+VLOOKUP(C2641,EstructuraCostos!$A$5:$B$146,2)</f>
        <v>Levante_y_Ceba</v>
      </c>
      <c r="E2641" s="21">
        <f t="shared" si="186"/>
        <v>10200</v>
      </c>
      <c r="F2641" s="17" t="str">
        <f>+IF(C2641&gt;2,VLOOKUP(C2641,EstructuraCostos!$A$65:$B$170,2),VLOOKUP(E2641,EstructuraCostos!$A$5:$B$60,2))</f>
        <v>Alimentacion1</v>
      </c>
      <c r="G2641" s="17" t="str">
        <f>+VLOOKUP(B2641,EstructuraCostos!$B$5:$C$146,2)</f>
        <v>Pollinaza</v>
      </c>
      <c r="H2641" s="58">
        <v>43735</v>
      </c>
      <c r="I2641" s="17">
        <f t="shared" si="184"/>
        <v>39</v>
      </c>
      <c r="J2641" s="1" t="s">
        <v>1469</v>
      </c>
      <c r="K2641" s="85">
        <v>1054990950</v>
      </c>
      <c r="L2641" s="52">
        <v>1</v>
      </c>
      <c r="M2641" s="186">
        <v>36000</v>
      </c>
      <c r="N2641" s="48">
        <f t="shared" si="185"/>
        <v>36000</v>
      </c>
      <c r="O2641" s="152" t="s">
        <v>137</v>
      </c>
      <c r="P2641" s="45" t="s">
        <v>137</v>
      </c>
    </row>
    <row r="2642" spans="1:18">
      <c r="A2642" s="17">
        <v>43</v>
      </c>
      <c r="B2642" s="135">
        <v>90101</v>
      </c>
      <c r="C2642" s="17">
        <f t="shared" si="183"/>
        <v>9</v>
      </c>
      <c r="D2642" s="14" t="str">
        <f>+VLOOKUP(C2642,EstructuraCostos!$A$5:$B$146,2)</f>
        <v>Hacienda</v>
      </c>
      <c r="E2642" s="21">
        <f t="shared" si="186"/>
        <v>90101</v>
      </c>
      <c r="F2642" s="17" t="str">
        <f>+IF(C2642&gt;2,VLOOKUP(C2642,EstructuraCostos!$A$65:$B$170,2),VLOOKUP(E2642,EstructuraCostos!$A$5:$B$60,2))</f>
        <v>Hacienda</v>
      </c>
      <c r="G2642" s="17" t="str">
        <f>+VLOOKUP(B2642,EstructuraCostos!$B$5:$C$146,2)</f>
        <v>Salarios</v>
      </c>
      <c r="H2642" s="58">
        <v>43735</v>
      </c>
      <c r="I2642" s="17">
        <f t="shared" si="184"/>
        <v>39</v>
      </c>
      <c r="J2642" s="45" t="s">
        <v>1584</v>
      </c>
      <c r="K2642" s="51">
        <v>24989065</v>
      </c>
      <c r="L2642" s="52">
        <v>1</v>
      </c>
      <c r="M2642" s="186">
        <v>34000</v>
      </c>
      <c r="N2642" s="48">
        <f t="shared" si="185"/>
        <v>34000</v>
      </c>
      <c r="O2642" s="152" t="s">
        <v>1138</v>
      </c>
      <c r="P2642" s="45" t="s">
        <v>147</v>
      </c>
    </row>
    <row r="2643" spans="1:18">
      <c r="A2643" s="17">
        <v>44</v>
      </c>
      <c r="B2643" s="135">
        <v>90106</v>
      </c>
      <c r="C2643" s="17">
        <f t="shared" si="183"/>
        <v>9</v>
      </c>
      <c r="D2643" s="14" t="str">
        <f>+VLOOKUP(C2643,EstructuraCostos!$A$5:$B$146,2)</f>
        <v>Hacienda</v>
      </c>
      <c r="E2643" s="21">
        <f t="shared" si="186"/>
        <v>90106</v>
      </c>
      <c r="F2643" s="17" t="str">
        <f>+IF(C2643&gt;2,VLOOKUP(C2643,EstructuraCostos!$A$65:$B$170,2),VLOOKUP(E2643,EstructuraCostos!$A$5:$B$60,2))</f>
        <v>Hacienda</v>
      </c>
      <c r="G2643" s="17" t="str">
        <f>+VLOOKUP(B2643,EstructuraCostos!$B$5:$C$146,2)</f>
        <v>Mejoras</v>
      </c>
      <c r="H2643" s="58">
        <v>43735</v>
      </c>
      <c r="I2643" s="17">
        <f t="shared" si="184"/>
        <v>39</v>
      </c>
      <c r="J2643" s="45" t="s">
        <v>1688</v>
      </c>
      <c r="K2643" s="51">
        <v>6281862</v>
      </c>
      <c r="L2643" s="52">
        <v>1</v>
      </c>
      <c r="M2643" s="186">
        <v>34000</v>
      </c>
      <c r="N2643" s="48">
        <f t="shared" si="185"/>
        <v>34000</v>
      </c>
      <c r="O2643" s="152" t="s">
        <v>2234</v>
      </c>
      <c r="P2643" s="45" t="s">
        <v>147</v>
      </c>
    </row>
    <row r="2644" spans="1:18">
      <c r="A2644" s="17">
        <v>45</v>
      </c>
      <c r="C2644" s="17"/>
      <c r="F2644" s="17"/>
      <c r="G2644" s="17" t="e">
        <f>+VLOOKUP(B2644,EstructuraCostos!$B$5:$C$146,2)</f>
        <v>#N/A</v>
      </c>
      <c r="H2644" s="58">
        <v>43735</v>
      </c>
      <c r="I2644" s="17">
        <f t="shared" ref="I2644:I2646" si="187">+WEEKNUM(H2644,2)</f>
        <v>39</v>
      </c>
      <c r="J2644" s="45" t="s">
        <v>287</v>
      </c>
      <c r="L2644" s="187">
        <v>200</v>
      </c>
      <c r="M2644" s="416">
        <v>900</v>
      </c>
      <c r="N2644" s="48">
        <f t="shared" si="185"/>
        <v>180000</v>
      </c>
      <c r="O2644" s="478" t="s">
        <v>2229</v>
      </c>
      <c r="P2644" s="45" t="s">
        <v>1474</v>
      </c>
    </row>
    <row r="2645" spans="1:18">
      <c r="A2645" s="17">
        <v>46</v>
      </c>
      <c r="C2645" s="17"/>
      <c r="F2645" s="17"/>
      <c r="G2645" s="17" t="e">
        <f>+VLOOKUP(B2645,EstructuraCostos!$B$5:$C$146,2)</f>
        <v>#N/A</v>
      </c>
      <c r="H2645" s="58">
        <v>43735</v>
      </c>
      <c r="I2645" s="17">
        <f t="shared" si="187"/>
        <v>39</v>
      </c>
      <c r="J2645" s="45" t="s">
        <v>287</v>
      </c>
      <c r="L2645" s="187">
        <v>510</v>
      </c>
      <c r="M2645" s="416">
        <v>600</v>
      </c>
      <c r="N2645" s="48">
        <f t="shared" si="185"/>
        <v>306000</v>
      </c>
      <c r="O2645" s="478" t="s">
        <v>2230</v>
      </c>
      <c r="P2645" s="45" t="s">
        <v>1474</v>
      </c>
    </row>
    <row r="2646" spans="1:18">
      <c r="A2646" s="17">
        <v>47</v>
      </c>
      <c r="C2646" s="17"/>
      <c r="F2646" s="17"/>
      <c r="G2646" s="17" t="e">
        <f>+VLOOKUP(B2646,EstructuraCostos!$B$5:$C$146,2)</f>
        <v>#N/A</v>
      </c>
      <c r="H2646" s="58">
        <v>43735</v>
      </c>
      <c r="I2646" s="17">
        <f t="shared" si="187"/>
        <v>39</v>
      </c>
      <c r="J2646" s="45" t="s">
        <v>287</v>
      </c>
      <c r="L2646" s="187">
        <v>200</v>
      </c>
      <c r="M2646" s="416">
        <v>900</v>
      </c>
      <c r="N2646" s="48">
        <f t="shared" si="185"/>
        <v>180000</v>
      </c>
      <c r="O2646" s="478" t="s">
        <v>2229</v>
      </c>
      <c r="P2646" s="45" t="s">
        <v>1474</v>
      </c>
    </row>
    <row r="2647" spans="1:18">
      <c r="A2647" s="17">
        <v>48</v>
      </c>
      <c r="C2647" s="17">
        <f t="shared" si="183"/>
        <v>0</v>
      </c>
      <c r="D2647" s="14" t="e">
        <f>+VLOOKUP(C2647,EstructuraCostos!$A$5:$B$146,2)</f>
        <v>#N/A</v>
      </c>
      <c r="E2647" s="21">
        <f t="shared" si="186"/>
        <v>0</v>
      </c>
      <c r="F2647" s="17" t="e">
        <f>+IF(C2647&gt;2,VLOOKUP(C2647,EstructuraCostos!$A$65:$B$170,2),VLOOKUP(E2647,EstructuraCostos!$A$5:$B$60,2))</f>
        <v>#N/A</v>
      </c>
      <c r="G2647" s="17" t="e">
        <f>+VLOOKUP(B2647,EstructuraCostos!$B$5:$C$146,2)</f>
        <v>#N/A</v>
      </c>
      <c r="H2647" s="58">
        <v>43735</v>
      </c>
      <c r="I2647" s="17">
        <f t="shared" si="184"/>
        <v>39</v>
      </c>
      <c r="J2647" s="45" t="s">
        <v>2228</v>
      </c>
      <c r="K2647" s="83"/>
      <c r="L2647" s="187">
        <v>44</v>
      </c>
      <c r="M2647" s="188" t="s">
        <v>278</v>
      </c>
      <c r="N2647" s="48"/>
      <c r="O2647" s="45" t="s">
        <v>2231</v>
      </c>
      <c r="P2647" s="45" t="s">
        <v>302</v>
      </c>
    </row>
    <row r="2648" spans="1:18">
      <c r="A2648" s="17">
        <v>49</v>
      </c>
      <c r="C2648" s="17">
        <f t="shared" si="183"/>
        <v>0</v>
      </c>
      <c r="D2648" s="14" t="e">
        <f>+VLOOKUP(C2648,EstructuraCostos!$A$5:$B$146,2)</f>
        <v>#N/A</v>
      </c>
      <c r="E2648" s="21">
        <f t="shared" si="186"/>
        <v>0</v>
      </c>
      <c r="F2648" s="17" t="e">
        <f>+IF(C2648&gt;2,VLOOKUP(C2648,EstructuraCostos!$A$65:$B$170,2),VLOOKUP(E2648,EstructuraCostos!$A$5:$B$60,2))</f>
        <v>#N/A</v>
      </c>
      <c r="G2648" s="17" t="e">
        <f>+VLOOKUP(B2648,EstructuraCostos!$B$5:$C$146,2)</f>
        <v>#N/A</v>
      </c>
      <c r="H2648" s="58">
        <v>43735</v>
      </c>
      <c r="I2648" s="17">
        <f t="shared" si="184"/>
        <v>39</v>
      </c>
      <c r="J2648" s="45" t="s">
        <v>260</v>
      </c>
      <c r="L2648" s="187"/>
      <c r="M2648" s="188" t="s">
        <v>261</v>
      </c>
      <c r="N2648" s="48"/>
      <c r="O2648" s="45" t="s">
        <v>1684</v>
      </c>
      <c r="P2648" s="45" t="s">
        <v>387</v>
      </c>
      <c r="Q2648" s="1" t="s">
        <v>132</v>
      </c>
      <c r="R2648" s="137" t="s">
        <v>2205</v>
      </c>
    </row>
    <row r="2649" spans="1:18">
      <c r="A2649" s="17">
        <v>50</v>
      </c>
      <c r="B2649" s="135">
        <v>50103</v>
      </c>
      <c r="C2649" s="17">
        <f t="shared" si="183"/>
        <v>5</v>
      </c>
      <c r="D2649" s="14" t="str">
        <f>+VLOOKUP(C2649,EstructuraCostos!$A$5:$B$146,2)</f>
        <v>Generales</v>
      </c>
      <c r="E2649" s="21">
        <f t="shared" si="186"/>
        <v>50103</v>
      </c>
      <c r="F2649" s="17" t="str">
        <f>+IF(C2649&gt;2,VLOOKUP(C2649,EstructuraCostos!$A$65:$B$170,2),VLOOKUP(E2649,EstructuraCostos!$A$5:$B$60,2))</f>
        <v>Generales</v>
      </c>
      <c r="G2649" s="17" t="str">
        <f>+VLOOKUP(B2649,EstructuraCostos!$B$5:$C$146,2)</f>
        <v xml:space="preserve">Mantenimiento Cercos </v>
      </c>
      <c r="H2649" s="58">
        <v>43736</v>
      </c>
      <c r="I2649" s="17">
        <f t="shared" si="184"/>
        <v>39</v>
      </c>
      <c r="J2649" s="84" t="s">
        <v>241</v>
      </c>
      <c r="K2649" s="143">
        <v>4736932</v>
      </c>
      <c r="L2649" s="52">
        <v>1</v>
      </c>
      <c r="M2649" s="46">
        <v>34000</v>
      </c>
      <c r="N2649" s="48">
        <f t="shared" si="185"/>
        <v>34000</v>
      </c>
      <c r="O2649" s="152" t="s">
        <v>138</v>
      </c>
      <c r="P2649" s="45" t="s">
        <v>2235</v>
      </c>
    </row>
    <row r="2650" spans="1:18">
      <c r="A2650" s="17">
        <v>51</v>
      </c>
      <c r="B2650" s="135">
        <v>10104</v>
      </c>
      <c r="C2650" s="17">
        <f t="shared" si="183"/>
        <v>1</v>
      </c>
      <c r="D2650" s="14" t="str">
        <f>+VLOOKUP(C2650,EstructuraCostos!$A$5:$B$146,2)</f>
        <v>Levante_y_Ceba</v>
      </c>
      <c r="E2650" s="21">
        <f t="shared" si="186"/>
        <v>10100</v>
      </c>
      <c r="F2650" s="17" t="str">
        <f>+IF(C2650&gt;2,VLOOKUP(C2650,EstructuraCostos!$A$65:$B$170,2),VLOOKUP(E2650,EstructuraCostos!$A$5:$B$60,2))</f>
        <v>Manejo_de_Suelos_y_ Praderas1</v>
      </c>
      <c r="G2650" s="17" t="str">
        <f>+VLOOKUP(B2650,EstructuraCostos!$B$5:$C$146,2)</f>
        <v>Fumigacion Herbicida</v>
      </c>
      <c r="H2650" s="58">
        <v>43736</v>
      </c>
      <c r="I2650" s="17">
        <f t="shared" si="184"/>
        <v>39</v>
      </c>
      <c r="J2650" s="84" t="s">
        <v>242</v>
      </c>
      <c r="K2650" s="83">
        <v>4335739</v>
      </c>
      <c r="L2650" s="52">
        <v>1</v>
      </c>
      <c r="M2650" s="46">
        <v>34000</v>
      </c>
      <c r="N2650" s="48">
        <f t="shared" si="185"/>
        <v>34000</v>
      </c>
      <c r="O2650" s="152" t="s">
        <v>1684</v>
      </c>
      <c r="P2650" s="45" t="s">
        <v>387</v>
      </c>
      <c r="Q2650" s="1" t="s">
        <v>132</v>
      </c>
      <c r="R2650" s="137" t="s">
        <v>2205</v>
      </c>
    </row>
    <row r="2651" spans="1:18">
      <c r="A2651" s="17">
        <v>52</v>
      </c>
      <c r="B2651" s="135">
        <v>10501</v>
      </c>
      <c r="C2651" s="17">
        <f t="shared" si="183"/>
        <v>1</v>
      </c>
      <c r="D2651" s="14" t="str">
        <f>+VLOOKUP(C2651,EstructuraCostos!$A$5:$B$146,2)</f>
        <v>Levante_y_Ceba</v>
      </c>
      <c r="E2651" s="21">
        <f t="shared" si="186"/>
        <v>10500</v>
      </c>
      <c r="F2651" s="17" t="str">
        <f>+IF(C2651&gt;2,VLOOKUP(C2651,EstructuraCostos!$A$65:$B$170,2),VLOOKUP(E2651,EstructuraCostos!$A$5:$B$60,2))</f>
        <v>Movimiento_de_Ganado1</v>
      </c>
      <c r="G2651" s="17" t="str">
        <f>+VLOOKUP(B2651,EstructuraCostos!$B$5:$C$146,2)</f>
        <v>Manejo de Ganados</v>
      </c>
      <c r="H2651" s="58">
        <v>43736</v>
      </c>
      <c r="I2651" s="17">
        <f t="shared" si="184"/>
        <v>39</v>
      </c>
      <c r="J2651" s="45" t="s">
        <v>245</v>
      </c>
      <c r="K2651" s="51">
        <v>1023702269</v>
      </c>
      <c r="L2651" s="52">
        <v>1</v>
      </c>
      <c r="M2651" s="46">
        <v>38000</v>
      </c>
      <c r="N2651" s="48">
        <f t="shared" si="185"/>
        <v>38000</v>
      </c>
      <c r="O2651" s="152" t="s">
        <v>128</v>
      </c>
      <c r="P2651" s="45" t="s">
        <v>126</v>
      </c>
    </row>
    <row r="2652" spans="1:18">
      <c r="A2652" s="17">
        <v>53</v>
      </c>
      <c r="B2652" s="135">
        <v>50103</v>
      </c>
      <c r="C2652" s="17">
        <f t="shared" si="183"/>
        <v>5</v>
      </c>
      <c r="D2652" s="14" t="str">
        <f>+VLOOKUP(C2652,EstructuraCostos!$A$5:$B$146,2)</f>
        <v>Generales</v>
      </c>
      <c r="E2652" s="21">
        <f t="shared" si="186"/>
        <v>50103</v>
      </c>
      <c r="F2652" s="17" t="str">
        <f>+IF(C2652&gt;2,VLOOKUP(C2652,EstructuraCostos!$A$65:$B$170,2),VLOOKUP(E2652,EstructuraCostos!$A$5:$B$60,2))</f>
        <v>Generales</v>
      </c>
      <c r="G2652" s="17" t="str">
        <f>+VLOOKUP(B2652,EstructuraCostos!$B$5:$C$146,2)</f>
        <v xml:space="preserve">Mantenimiento Cercos </v>
      </c>
      <c r="H2652" s="58">
        <v>43736</v>
      </c>
      <c r="I2652" s="17">
        <f t="shared" si="184"/>
        <v>39</v>
      </c>
      <c r="J2652" s="45" t="s">
        <v>417</v>
      </c>
      <c r="K2652" s="143">
        <v>1097720182</v>
      </c>
      <c r="L2652" s="52">
        <v>1</v>
      </c>
      <c r="M2652" s="46">
        <v>38000</v>
      </c>
      <c r="N2652" s="48">
        <f t="shared" si="185"/>
        <v>38000</v>
      </c>
      <c r="O2652" s="152" t="s">
        <v>138</v>
      </c>
      <c r="P2652" s="45" t="s">
        <v>2159</v>
      </c>
    </row>
    <row r="2653" spans="1:18">
      <c r="A2653" s="17">
        <v>54</v>
      </c>
      <c r="B2653" s="135">
        <v>10202</v>
      </c>
      <c r="C2653" s="17">
        <f t="shared" si="183"/>
        <v>1</v>
      </c>
      <c r="D2653" s="14" t="str">
        <f>+VLOOKUP(C2653,EstructuraCostos!$A$5:$B$146,2)</f>
        <v>Levante_y_Ceba</v>
      </c>
      <c r="E2653" s="21">
        <f t="shared" si="186"/>
        <v>10200</v>
      </c>
      <c r="F2653" s="17" t="str">
        <f>+IF(C2653&gt;2,VLOOKUP(C2653,EstructuraCostos!$A$65:$B$170,2),VLOOKUP(E2653,EstructuraCostos!$A$5:$B$60,2))</f>
        <v>Alimentacion1</v>
      </c>
      <c r="G2653" s="17" t="str">
        <f>+VLOOKUP(B2653,EstructuraCostos!$B$5:$C$146,2)</f>
        <v>Pollinaza</v>
      </c>
      <c r="H2653" s="58">
        <v>43736</v>
      </c>
      <c r="I2653" s="17">
        <f t="shared" si="184"/>
        <v>39</v>
      </c>
      <c r="J2653" s="1" t="s">
        <v>1469</v>
      </c>
      <c r="K2653" s="85">
        <v>1054990950</v>
      </c>
      <c r="L2653" s="52">
        <v>1</v>
      </c>
      <c r="M2653" s="186">
        <v>36000</v>
      </c>
      <c r="N2653" s="48">
        <f t="shared" si="185"/>
        <v>36000</v>
      </c>
      <c r="O2653" s="152" t="s">
        <v>137</v>
      </c>
    </row>
    <row r="2654" spans="1:18">
      <c r="A2654" s="17">
        <v>55</v>
      </c>
      <c r="B2654" s="135">
        <v>90101</v>
      </c>
      <c r="C2654" s="17">
        <f t="shared" si="183"/>
        <v>9</v>
      </c>
      <c r="D2654" s="14" t="str">
        <f>+VLOOKUP(C2654,EstructuraCostos!$A$5:$B$146,2)</f>
        <v>Hacienda</v>
      </c>
      <c r="E2654" s="21">
        <f t="shared" si="186"/>
        <v>90101</v>
      </c>
      <c r="F2654" s="17" t="str">
        <f>+IF(C2654&gt;2,VLOOKUP(C2654,EstructuraCostos!$A$65:$B$170,2),VLOOKUP(E2654,EstructuraCostos!$A$5:$B$60,2))</f>
        <v>Hacienda</v>
      </c>
      <c r="G2654" s="17" t="str">
        <f>+VLOOKUP(B2654,EstructuraCostos!$B$5:$C$146,2)</f>
        <v>Salarios</v>
      </c>
      <c r="H2654" s="58">
        <v>43736</v>
      </c>
      <c r="I2654" s="17">
        <f t="shared" si="184"/>
        <v>39</v>
      </c>
      <c r="J2654" s="45" t="s">
        <v>1584</v>
      </c>
      <c r="K2654" s="51">
        <v>24989065</v>
      </c>
      <c r="L2654" s="52">
        <v>1</v>
      </c>
      <c r="M2654" s="186">
        <v>34000</v>
      </c>
      <c r="N2654" s="48">
        <f t="shared" si="185"/>
        <v>34000</v>
      </c>
      <c r="O2654" s="152" t="s">
        <v>1138</v>
      </c>
    </row>
    <row r="2655" spans="1:18">
      <c r="A2655" s="17">
        <v>56</v>
      </c>
      <c r="B2655" s="135">
        <v>50103</v>
      </c>
      <c r="C2655" s="17">
        <f t="shared" si="183"/>
        <v>5</v>
      </c>
      <c r="D2655" s="14" t="str">
        <f>+VLOOKUP(C2655,EstructuraCostos!$A$5:$B$146,2)</f>
        <v>Generales</v>
      </c>
      <c r="E2655" s="21">
        <f t="shared" si="186"/>
        <v>50103</v>
      </c>
      <c r="F2655" s="17" t="str">
        <f>+IF(C2655&gt;2,VLOOKUP(C2655,EstructuraCostos!$A$65:$B$170,2),VLOOKUP(E2655,EstructuraCostos!$A$5:$B$60,2))</f>
        <v>Generales</v>
      </c>
      <c r="G2655" s="17" t="str">
        <f>+VLOOKUP(B2655,EstructuraCostos!$B$5:$C$146,2)</f>
        <v xml:space="preserve">Mantenimiento Cercos </v>
      </c>
      <c r="H2655" s="58">
        <v>43736</v>
      </c>
      <c r="I2655" s="17">
        <f t="shared" si="184"/>
        <v>39</v>
      </c>
      <c r="J2655" s="45" t="s">
        <v>1688</v>
      </c>
      <c r="K2655" s="51">
        <v>6281862</v>
      </c>
      <c r="L2655" s="52">
        <v>1</v>
      </c>
      <c r="M2655" s="186">
        <v>34000</v>
      </c>
      <c r="N2655" s="48">
        <f t="shared" si="185"/>
        <v>34000</v>
      </c>
      <c r="O2655" s="152" t="s">
        <v>138</v>
      </c>
      <c r="P2655" s="45" t="s">
        <v>444</v>
      </c>
    </row>
    <row r="2656" spans="1:18">
      <c r="A2656" s="17">
        <v>57</v>
      </c>
      <c r="C2656" s="17"/>
      <c r="F2656" s="17"/>
      <c r="G2656" s="17" t="e">
        <f>+VLOOKUP(B2656,EstructuraCostos!$B$5:$C$146,2)</f>
        <v>#N/A</v>
      </c>
      <c r="H2656" s="58">
        <v>43736</v>
      </c>
      <c r="I2656" s="17">
        <f t="shared" si="184"/>
        <v>39</v>
      </c>
      <c r="J2656" s="45" t="s">
        <v>260</v>
      </c>
      <c r="M2656" s="186" t="s">
        <v>261</v>
      </c>
      <c r="N2656" s="48"/>
      <c r="O2656" s="152" t="s">
        <v>1684</v>
      </c>
      <c r="P2656" s="45" t="s">
        <v>387</v>
      </c>
      <c r="Q2656" s="1" t="s">
        <v>132</v>
      </c>
      <c r="R2656" s="137" t="s">
        <v>2205</v>
      </c>
    </row>
    <row r="2657" spans="1:18">
      <c r="A2657" s="17">
        <v>58</v>
      </c>
      <c r="B2657" s="135">
        <v>10501</v>
      </c>
      <c r="C2657" s="17">
        <f t="shared" si="183"/>
        <v>1</v>
      </c>
      <c r="D2657" s="14" t="str">
        <f>+VLOOKUP(C2657,EstructuraCostos!$A$5:$B$146,2)</f>
        <v>Levante_y_Ceba</v>
      </c>
      <c r="E2657" s="21">
        <f t="shared" si="186"/>
        <v>10500</v>
      </c>
      <c r="F2657" s="17" t="str">
        <f>+IF(C2657&gt;2,VLOOKUP(C2657,EstructuraCostos!$A$65:$B$170,2),VLOOKUP(E2657,EstructuraCostos!$A$5:$B$60,2))</f>
        <v>Movimiento_de_Ganado1</v>
      </c>
      <c r="G2657" s="17" t="str">
        <f>+VLOOKUP(B2657,EstructuraCostos!$B$5:$C$146,2)</f>
        <v>Manejo de Ganados</v>
      </c>
      <c r="H2657" s="58">
        <v>43737</v>
      </c>
      <c r="I2657" s="17">
        <f t="shared" si="184"/>
        <v>39</v>
      </c>
      <c r="J2657" s="45" t="s">
        <v>245</v>
      </c>
      <c r="K2657" s="51">
        <v>1023702269</v>
      </c>
      <c r="L2657" s="52">
        <v>0.5</v>
      </c>
      <c r="M2657" s="46">
        <v>36000</v>
      </c>
      <c r="N2657" s="48">
        <f t="shared" si="185"/>
        <v>18000</v>
      </c>
      <c r="O2657" s="152" t="s">
        <v>125</v>
      </c>
      <c r="P2657" s="424" t="s">
        <v>128</v>
      </c>
    </row>
    <row r="2658" spans="1:18">
      <c r="A2658" s="17">
        <v>1</v>
      </c>
      <c r="B2658" s="135">
        <v>10103</v>
      </c>
      <c r="C2658" s="17">
        <f t="shared" si="183"/>
        <v>1</v>
      </c>
      <c r="D2658" s="14" t="str">
        <f>+VLOOKUP(C2658,EstructuraCostos!$A$5:$B$146,2)</f>
        <v>Levante_y_Ceba</v>
      </c>
      <c r="E2658" s="21">
        <f t="shared" si="186"/>
        <v>10100</v>
      </c>
      <c r="F2658" s="17" t="str">
        <f>+IF(C2658&gt;2,VLOOKUP(C2658,EstructuraCostos!$A$65:$B$170,2),VLOOKUP(E2658,EstructuraCostos!$A$5:$B$60,2))</f>
        <v>Manejo_de_Suelos_y_ Praderas1</v>
      </c>
      <c r="G2658" s="17" t="str">
        <f>+VLOOKUP(B2658,EstructuraCostos!$B$5:$C$146,2)</f>
        <v>Fertilizacion, correctivos</v>
      </c>
      <c r="H2658" s="58">
        <v>43738</v>
      </c>
      <c r="I2658" s="17">
        <f t="shared" si="184"/>
        <v>40</v>
      </c>
      <c r="J2658" s="84" t="s">
        <v>241</v>
      </c>
      <c r="K2658" s="566">
        <v>4736932</v>
      </c>
      <c r="L2658" s="52">
        <v>1</v>
      </c>
      <c r="M2658" s="46">
        <v>34000</v>
      </c>
      <c r="N2658" s="48">
        <f t="shared" si="185"/>
        <v>34000</v>
      </c>
      <c r="O2658" s="152" t="s">
        <v>2239</v>
      </c>
      <c r="P2658" s="424" t="s">
        <v>2244</v>
      </c>
      <c r="Q2658" s="1" t="s">
        <v>2245</v>
      </c>
      <c r="R2658" s="137" t="s">
        <v>2246</v>
      </c>
    </row>
    <row r="2659" spans="1:18">
      <c r="A2659" s="17">
        <v>2</v>
      </c>
      <c r="B2659" s="135">
        <v>10104</v>
      </c>
      <c r="C2659" s="17">
        <f t="shared" si="183"/>
        <v>1</v>
      </c>
      <c r="D2659" s="14" t="str">
        <f>+VLOOKUP(C2659,EstructuraCostos!$A$5:$B$146,2)</f>
        <v>Levante_y_Ceba</v>
      </c>
      <c r="E2659" s="21">
        <f t="shared" si="186"/>
        <v>10100</v>
      </c>
      <c r="F2659" s="17" t="str">
        <f>+IF(C2659&gt;2,VLOOKUP(C2659,EstructuraCostos!$A$65:$B$170,2),VLOOKUP(E2659,EstructuraCostos!$A$5:$B$60,2))</f>
        <v>Manejo_de_Suelos_y_ Praderas1</v>
      </c>
      <c r="G2659" s="17" t="str">
        <f>+VLOOKUP(B2659,EstructuraCostos!$B$5:$C$146,2)</f>
        <v>Fumigacion Herbicida</v>
      </c>
      <c r="H2659" s="58">
        <v>43738</v>
      </c>
      <c r="I2659" s="17">
        <f t="shared" si="184"/>
        <v>40</v>
      </c>
      <c r="J2659" s="84" t="s">
        <v>242</v>
      </c>
      <c r="K2659" s="567">
        <v>4335739</v>
      </c>
      <c r="L2659" s="52">
        <v>1</v>
      </c>
      <c r="M2659" s="46">
        <v>34000</v>
      </c>
      <c r="N2659" s="48">
        <f t="shared" si="185"/>
        <v>34000</v>
      </c>
      <c r="O2659" s="152" t="s">
        <v>1684</v>
      </c>
      <c r="P2659" s="424" t="s">
        <v>387</v>
      </c>
      <c r="Q2659" s="1" t="s">
        <v>132</v>
      </c>
      <c r="R2659" s="137" t="s">
        <v>2205</v>
      </c>
    </row>
    <row r="2660" spans="1:18">
      <c r="A2660" s="17">
        <v>3</v>
      </c>
      <c r="B2660" s="135">
        <v>10501</v>
      </c>
      <c r="C2660" s="17">
        <f t="shared" si="183"/>
        <v>1</v>
      </c>
      <c r="D2660" s="14" t="str">
        <f>+VLOOKUP(C2660,EstructuraCostos!$A$5:$B$146,2)</f>
        <v>Levante_y_Ceba</v>
      </c>
      <c r="E2660" s="21">
        <f t="shared" si="186"/>
        <v>10500</v>
      </c>
      <c r="F2660" s="17" t="str">
        <f>+IF(C2660&gt;2,VLOOKUP(C2660,EstructuraCostos!$A$65:$B$170,2),VLOOKUP(E2660,EstructuraCostos!$A$5:$B$60,2))</f>
        <v>Movimiento_de_Ganado1</v>
      </c>
      <c r="G2660" s="17" t="str">
        <f>+VLOOKUP(B2660,EstructuraCostos!$B$5:$C$146,2)</f>
        <v>Manejo de Ganados</v>
      </c>
      <c r="H2660" s="58">
        <v>43738</v>
      </c>
      <c r="I2660" s="17">
        <f t="shared" si="184"/>
        <v>40</v>
      </c>
      <c r="J2660" s="460" t="s">
        <v>2236</v>
      </c>
      <c r="K2660" s="567">
        <v>1023702269</v>
      </c>
      <c r="L2660" s="52">
        <v>1</v>
      </c>
      <c r="M2660" s="46">
        <v>38000</v>
      </c>
      <c r="N2660" s="48">
        <f t="shared" si="185"/>
        <v>38000</v>
      </c>
      <c r="O2660" s="152" t="s">
        <v>126</v>
      </c>
      <c r="P2660" s="424" t="s">
        <v>128</v>
      </c>
    </row>
    <row r="2661" spans="1:18">
      <c r="A2661" s="17">
        <v>4</v>
      </c>
      <c r="B2661" s="135">
        <v>10501</v>
      </c>
      <c r="C2661" s="17">
        <f t="shared" si="183"/>
        <v>1</v>
      </c>
      <c r="D2661" s="14" t="str">
        <f>+VLOOKUP(C2661,EstructuraCostos!$A$5:$B$146,2)</f>
        <v>Levante_y_Ceba</v>
      </c>
      <c r="E2661" s="21">
        <f t="shared" si="186"/>
        <v>10500</v>
      </c>
      <c r="F2661" s="17" t="str">
        <f>+IF(C2661&gt;2,VLOOKUP(C2661,EstructuraCostos!$A$65:$B$170,2),VLOOKUP(E2661,EstructuraCostos!$A$5:$B$60,2))</f>
        <v>Movimiento_de_Ganado1</v>
      </c>
      <c r="G2661" s="17" t="str">
        <f>+VLOOKUP(B2661,EstructuraCostos!$B$5:$C$146,2)</f>
        <v>Manejo de Ganados</v>
      </c>
      <c r="H2661" s="58">
        <v>43738</v>
      </c>
      <c r="I2661" s="17">
        <f t="shared" si="184"/>
        <v>40</v>
      </c>
      <c r="J2661" s="460" t="s">
        <v>417</v>
      </c>
      <c r="K2661" s="568">
        <v>1097720182</v>
      </c>
      <c r="L2661" s="52">
        <v>1</v>
      </c>
      <c r="M2661" s="46">
        <v>38000</v>
      </c>
      <c r="N2661" s="48">
        <f t="shared" si="185"/>
        <v>38000</v>
      </c>
      <c r="O2661" s="152" t="s">
        <v>125</v>
      </c>
      <c r="P2661" s="424" t="s">
        <v>128</v>
      </c>
    </row>
    <row r="2662" spans="1:18">
      <c r="A2662" s="17">
        <v>5</v>
      </c>
      <c r="B2662" s="135">
        <v>10202</v>
      </c>
      <c r="C2662" s="17">
        <f t="shared" si="183"/>
        <v>1</v>
      </c>
      <c r="D2662" s="14" t="str">
        <f>+VLOOKUP(C2662,EstructuraCostos!$A$5:$B$146,2)</f>
        <v>Levante_y_Ceba</v>
      </c>
      <c r="E2662" s="21">
        <f t="shared" si="186"/>
        <v>10200</v>
      </c>
      <c r="F2662" s="17" t="str">
        <f>+IF(C2662&gt;2,VLOOKUP(C2662,EstructuraCostos!$A$65:$B$170,2),VLOOKUP(E2662,EstructuraCostos!$A$5:$B$60,2))</f>
        <v>Alimentacion1</v>
      </c>
      <c r="G2662" s="17" t="str">
        <f>+VLOOKUP(B2662,EstructuraCostos!$B$5:$C$146,2)</f>
        <v>Pollinaza</v>
      </c>
      <c r="H2662" s="58">
        <v>43738</v>
      </c>
      <c r="I2662" s="17">
        <f t="shared" si="184"/>
        <v>40</v>
      </c>
      <c r="J2662" s="1" t="s">
        <v>1469</v>
      </c>
      <c r="K2662" s="85">
        <v>1054990950</v>
      </c>
      <c r="L2662" s="52">
        <v>1</v>
      </c>
      <c r="M2662" s="186">
        <v>36000</v>
      </c>
      <c r="N2662" s="48">
        <f t="shared" si="185"/>
        <v>36000</v>
      </c>
      <c r="O2662" s="152" t="s">
        <v>688</v>
      </c>
      <c r="P2662" s="424" t="s">
        <v>137</v>
      </c>
    </row>
    <row r="2663" spans="1:18">
      <c r="A2663" s="17">
        <v>6</v>
      </c>
      <c r="B2663" s="135">
        <v>90101</v>
      </c>
      <c r="C2663" s="17">
        <f t="shared" si="183"/>
        <v>9</v>
      </c>
      <c r="D2663" s="14" t="str">
        <f>+VLOOKUP(C2663,EstructuraCostos!$A$5:$B$146,2)</f>
        <v>Hacienda</v>
      </c>
      <c r="E2663" s="21">
        <f t="shared" si="186"/>
        <v>90101</v>
      </c>
      <c r="F2663" s="17" t="str">
        <f>+IF(C2663&gt;2,VLOOKUP(C2663,EstructuraCostos!$A$65:$B$170,2),VLOOKUP(E2663,EstructuraCostos!$A$5:$B$60,2))</f>
        <v>Hacienda</v>
      </c>
      <c r="G2663" s="17" t="str">
        <f>+VLOOKUP(B2663,EstructuraCostos!$B$5:$C$146,2)</f>
        <v>Salarios</v>
      </c>
      <c r="H2663" s="58">
        <v>43738</v>
      </c>
      <c r="I2663" s="17">
        <f t="shared" si="184"/>
        <v>40</v>
      </c>
      <c r="J2663" s="1" t="s">
        <v>1584</v>
      </c>
      <c r="K2663" s="85">
        <v>24989065</v>
      </c>
      <c r="L2663" s="52">
        <v>1</v>
      </c>
      <c r="M2663" s="186">
        <v>34000</v>
      </c>
      <c r="N2663" s="48">
        <f t="shared" si="185"/>
        <v>34000</v>
      </c>
      <c r="O2663" s="152" t="s">
        <v>1138</v>
      </c>
      <c r="P2663" s="424" t="s">
        <v>147</v>
      </c>
    </row>
    <row r="2664" spans="1:18">
      <c r="A2664" s="17">
        <v>7</v>
      </c>
      <c r="B2664" s="135">
        <v>10105</v>
      </c>
      <c r="C2664" s="17">
        <f t="shared" si="183"/>
        <v>1</v>
      </c>
      <c r="D2664" s="14" t="str">
        <f>+VLOOKUP(C2664,EstructuraCostos!$A$5:$B$146,2)</f>
        <v>Levante_y_Ceba</v>
      </c>
      <c r="E2664" s="21">
        <f t="shared" si="186"/>
        <v>10110</v>
      </c>
      <c r="F2664" s="17" t="str">
        <f>+IF(C2664&gt;2,VLOOKUP(C2664,EstructuraCostos!$A$65:$B$170,2),VLOOKUP(E2664,EstructuraCostos!$A$5:$B$60,2))</f>
        <v>Manejo_de_Suelos_y_ Praderas1</v>
      </c>
      <c r="G2664" s="17" t="str">
        <f>+VLOOKUP(B2664,EstructuraCostos!$B$5:$C$146,2)</f>
        <v>Guadañada</v>
      </c>
      <c r="H2664" s="58">
        <v>43738</v>
      </c>
      <c r="I2664" s="17">
        <f t="shared" si="184"/>
        <v>40</v>
      </c>
      <c r="J2664" s="45" t="s">
        <v>1688</v>
      </c>
      <c r="K2664" s="51">
        <v>6281862</v>
      </c>
      <c r="L2664" s="52">
        <v>1</v>
      </c>
      <c r="M2664" s="186">
        <v>34000</v>
      </c>
      <c r="N2664" s="48">
        <f t="shared" si="185"/>
        <v>34000</v>
      </c>
      <c r="O2664" s="152" t="s">
        <v>133</v>
      </c>
      <c r="P2664" s="424" t="s">
        <v>2242</v>
      </c>
    </row>
    <row r="2665" spans="1:18">
      <c r="A2665" s="17">
        <v>8</v>
      </c>
      <c r="B2665" s="135">
        <v>50103</v>
      </c>
      <c r="C2665" s="17">
        <f t="shared" si="183"/>
        <v>5</v>
      </c>
      <c r="D2665" s="14" t="str">
        <f>+VLOOKUP(C2665,EstructuraCostos!$A$5:$B$146,2)</f>
        <v>Generales</v>
      </c>
      <c r="E2665" s="21">
        <f t="shared" si="186"/>
        <v>50103</v>
      </c>
      <c r="F2665" s="17" t="str">
        <f>+IF(C2665&gt;2,VLOOKUP(C2665,EstructuraCostos!$A$65:$B$170,2),VLOOKUP(E2665,EstructuraCostos!$A$5:$B$60,2))</f>
        <v>Generales</v>
      </c>
      <c r="G2665" s="17" t="str">
        <f>+VLOOKUP(B2665,EstructuraCostos!$B$5:$C$146,2)</f>
        <v xml:space="preserve">Mantenimiento Cercos </v>
      </c>
      <c r="H2665" s="58">
        <v>43738</v>
      </c>
      <c r="I2665" s="17">
        <f t="shared" si="184"/>
        <v>40</v>
      </c>
      <c r="J2665" s="45" t="s">
        <v>2237</v>
      </c>
      <c r="K2665" s="51">
        <v>700001196</v>
      </c>
      <c r="L2665" s="52">
        <v>1</v>
      </c>
      <c r="M2665" s="186">
        <v>34000</v>
      </c>
      <c r="N2665" s="48">
        <f t="shared" si="185"/>
        <v>34000</v>
      </c>
      <c r="O2665" s="152" t="s">
        <v>138</v>
      </c>
      <c r="P2665" s="424" t="s">
        <v>741</v>
      </c>
    </row>
    <row r="2666" spans="1:18">
      <c r="A2666" s="17">
        <v>9</v>
      </c>
      <c r="B2666" s="135">
        <v>90105</v>
      </c>
      <c r="C2666" s="17">
        <f t="shared" si="183"/>
        <v>9</v>
      </c>
      <c r="D2666" s="14" t="str">
        <f>+VLOOKUP(C2666,EstructuraCostos!$A$5:$B$146,2)</f>
        <v>Hacienda</v>
      </c>
      <c r="E2666" s="21">
        <f t="shared" si="186"/>
        <v>90105</v>
      </c>
      <c r="F2666" s="17" t="str">
        <f>+IF(C2666&gt;2,VLOOKUP(C2666,EstructuraCostos!$A$65:$B$170,2),VLOOKUP(E2666,EstructuraCostos!$A$5:$B$60,2))</f>
        <v>Hacienda</v>
      </c>
      <c r="G2666" s="17" t="str">
        <f>+VLOOKUP(B2666,EstructuraCostos!$B$5:$C$146,2)</f>
        <v>Mejoras</v>
      </c>
      <c r="H2666" s="58">
        <v>43738</v>
      </c>
      <c r="I2666" s="17">
        <f t="shared" si="184"/>
        <v>40</v>
      </c>
      <c r="J2666" s="45" t="s">
        <v>2247</v>
      </c>
      <c r="K2666" s="51">
        <v>8456134</v>
      </c>
      <c r="L2666" s="52">
        <v>1</v>
      </c>
      <c r="M2666" s="186">
        <v>80000</v>
      </c>
      <c r="N2666" s="48">
        <f t="shared" si="185"/>
        <v>80000</v>
      </c>
      <c r="O2666" s="152" t="s">
        <v>223</v>
      </c>
      <c r="P2666" s="142" t="s">
        <v>2240</v>
      </c>
    </row>
    <row r="2667" spans="1:18">
      <c r="A2667" s="17">
        <v>10</v>
      </c>
      <c r="B2667" s="135">
        <v>90105</v>
      </c>
      <c r="C2667" s="17">
        <f t="shared" si="183"/>
        <v>9</v>
      </c>
      <c r="D2667" s="14" t="str">
        <f>+VLOOKUP(C2667,EstructuraCostos!$A$5:$B$146,2)</f>
        <v>Hacienda</v>
      </c>
      <c r="E2667" s="21">
        <f t="shared" si="186"/>
        <v>90105</v>
      </c>
      <c r="F2667" s="17" t="str">
        <f>+IF(C2667&gt;2,VLOOKUP(C2667,EstructuraCostos!$A$65:$B$170,2),VLOOKUP(E2667,EstructuraCostos!$A$5:$B$60,2))</f>
        <v>Hacienda</v>
      </c>
      <c r="G2667" s="17" t="str">
        <f>+VLOOKUP(B2667,EstructuraCostos!$B$5:$C$146,2)</f>
        <v>Mejoras</v>
      </c>
      <c r="H2667" s="58">
        <v>43738</v>
      </c>
      <c r="I2667" s="17">
        <f t="shared" si="184"/>
        <v>40</v>
      </c>
      <c r="J2667" s="45" t="s">
        <v>2238</v>
      </c>
      <c r="K2667" s="51">
        <v>7563297</v>
      </c>
      <c r="L2667" s="52">
        <v>1</v>
      </c>
      <c r="M2667" s="186">
        <v>60000</v>
      </c>
      <c r="N2667" s="48">
        <f t="shared" si="185"/>
        <v>60000</v>
      </c>
      <c r="O2667" s="152" t="s">
        <v>2243</v>
      </c>
      <c r="P2667" s="142" t="s">
        <v>2241</v>
      </c>
    </row>
    <row r="2668" spans="1:18">
      <c r="A2668" s="17">
        <v>11</v>
      </c>
      <c r="C2668" s="17">
        <f t="shared" si="183"/>
        <v>0</v>
      </c>
      <c r="D2668" s="14" t="e">
        <f>+VLOOKUP(C2668,EstructuraCostos!$A$5:$B$146,2)</f>
        <v>#N/A</v>
      </c>
      <c r="E2668" s="21">
        <f t="shared" si="186"/>
        <v>0</v>
      </c>
      <c r="F2668" s="17" t="e">
        <f>+IF(C2668&gt;2,VLOOKUP(C2668,EstructuraCostos!$A$65:$B$170,2),VLOOKUP(E2668,EstructuraCostos!$A$5:$B$60,2))</f>
        <v>#N/A</v>
      </c>
      <c r="G2668" s="17" t="e">
        <f>+VLOOKUP(B2668,EstructuraCostos!$B$5:$C$146,2)</f>
        <v>#N/A</v>
      </c>
      <c r="H2668" s="58">
        <v>43738</v>
      </c>
      <c r="I2668" s="17">
        <f t="shared" si="184"/>
        <v>40</v>
      </c>
      <c r="J2668" s="45" t="s">
        <v>289</v>
      </c>
      <c r="L2668" s="52">
        <v>10</v>
      </c>
      <c r="M2668" s="186" t="s">
        <v>124</v>
      </c>
      <c r="N2668" s="48"/>
      <c r="O2668" s="152" t="s">
        <v>436</v>
      </c>
      <c r="P2668" s="424"/>
    </row>
    <row r="2669" spans="1:18">
      <c r="A2669" s="17">
        <v>12</v>
      </c>
      <c r="C2669" s="17">
        <f t="shared" si="183"/>
        <v>0</v>
      </c>
      <c r="D2669" s="14" t="e">
        <f>+VLOOKUP(C2669,EstructuraCostos!$A$5:$B$146,2)</f>
        <v>#N/A</v>
      </c>
      <c r="E2669" s="21">
        <f t="shared" si="186"/>
        <v>0</v>
      </c>
      <c r="F2669" s="17" t="e">
        <f>+IF(C2669&gt;2,VLOOKUP(C2669,EstructuraCostos!$A$65:$B$170,2),VLOOKUP(E2669,EstructuraCostos!$A$5:$B$60,2))</f>
        <v>#N/A</v>
      </c>
      <c r="G2669" s="17" t="e">
        <f>+VLOOKUP(B2669,EstructuraCostos!$B$5:$C$146,2)</f>
        <v>#N/A</v>
      </c>
      <c r="H2669" s="58">
        <v>43738</v>
      </c>
      <c r="I2669" s="17">
        <f t="shared" si="184"/>
        <v>40</v>
      </c>
      <c r="J2669" s="45" t="s">
        <v>287</v>
      </c>
      <c r="L2669" s="187">
        <v>600</v>
      </c>
      <c r="M2669" s="186">
        <v>600</v>
      </c>
      <c r="N2669" s="48">
        <f t="shared" si="185"/>
        <v>360000</v>
      </c>
      <c r="O2669" s="152" t="s">
        <v>1243</v>
      </c>
      <c r="P2669" s="424" t="s">
        <v>1474</v>
      </c>
    </row>
    <row r="2670" spans="1:18">
      <c r="A2670" s="17">
        <v>13</v>
      </c>
      <c r="C2670" s="17">
        <f t="shared" si="183"/>
        <v>0</v>
      </c>
      <c r="D2670" s="14" t="e">
        <f>+VLOOKUP(C2670,EstructuraCostos!$A$5:$B$146,2)</f>
        <v>#N/A</v>
      </c>
      <c r="E2670" s="21">
        <f t="shared" si="186"/>
        <v>0</v>
      </c>
      <c r="F2670" s="17" t="e">
        <f>+IF(C2670&gt;2,VLOOKUP(C2670,EstructuraCostos!$A$65:$B$170,2),VLOOKUP(E2670,EstructuraCostos!$A$5:$B$60,2))</f>
        <v>#N/A</v>
      </c>
      <c r="G2670" s="17" t="e">
        <f>+VLOOKUP(B2670,EstructuraCostos!$B$5:$C$146,2)</f>
        <v>#N/A</v>
      </c>
      <c r="H2670" s="58">
        <v>43738</v>
      </c>
      <c r="I2670" s="17">
        <f t="shared" si="184"/>
        <v>40</v>
      </c>
      <c r="J2670" s="45" t="s">
        <v>287</v>
      </c>
      <c r="K2670" s="83"/>
      <c r="L2670" s="187">
        <v>400</v>
      </c>
      <c r="M2670" s="186">
        <v>600</v>
      </c>
      <c r="N2670" s="48">
        <f t="shared" si="185"/>
        <v>240000</v>
      </c>
      <c r="O2670" s="152" t="s">
        <v>1243</v>
      </c>
      <c r="P2670" s="424" t="s">
        <v>1474</v>
      </c>
    </row>
    <row r="2671" spans="1:18">
      <c r="A2671" s="17">
        <v>14</v>
      </c>
      <c r="C2671" s="17">
        <f t="shared" si="183"/>
        <v>0</v>
      </c>
      <c r="D2671" s="14" t="e">
        <f>+VLOOKUP(C2671,EstructuraCostos!$A$5:$B$146,2)</f>
        <v>#N/A</v>
      </c>
      <c r="E2671" s="21">
        <f t="shared" si="186"/>
        <v>0</v>
      </c>
      <c r="F2671" s="17" t="e">
        <f>+IF(C2671&gt;2,VLOOKUP(C2671,EstructuraCostos!$A$65:$B$170,2),VLOOKUP(E2671,EstructuraCostos!$A$5:$B$60,2))</f>
        <v>#N/A</v>
      </c>
      <c r="G2671" s="17" t="e">
        <f>+VLOOKUP(B2671,EstructuraCostos!$B$5:$C$146,2)</f>
        <v>#N/A</v>
      </c>
      <c r="H2671" s="58">
        <v>43738</v>
      </c>
      <c r="I2671" s="17">
        <f t="shared" si="184"/>
        <v>40</v>
      </c>
      <c r="J2671" s="1" t="s">
        <v>260</v>
      </c>
      <c r="K2671" s="83"/>
      <c r="L2671" s="569">
        <v>1000</v>
      </c>
      <c r="M2671" s="186" t="s">
        <v>261</v>
      </c>
      <c r="N2671" s="48"/>
      <c r="O2671" s="152" t="s">
        <v>2239</v>
      </c>
      <c r="P2671" s="424" t="s">
        <v>2244</v>
      </c>
      <c r="Q2671" s="1" t="s">
        <v>2245</v>
      </c>
      <c r="R2671" s="137" t="s">
        <v>2246</v>
      </c>
    </row>
    <row r="2672" spans="1:18">
      <c r="A2672" s="17">
        <v>15</v>
      </c>
      <c r="C2672" s="17">
        <f t="shared" si="183"/>
        <v>0</v>
      </c>
      <c r="D2672" s="14" t="e">
        <f>+VLOOKUP(C2672,EstructuraCostos!$A$5:$B$146,2)</f>
        <v>#N/A</v>
      </c>
      <c r="E2672" s="21">
        <f t="shared" si="186"/>
        <v>0</v>
      </c>
      <c r="F2672" s="17" t="e">
        <f>+IF(C2672&gt;2,VLOOKUP(C2672,EstructuraCostos!$A$65:$B$170,2),VLOOKUP(E2672,EstructuraCostos!$A$5:$B$60,2))</f>
        <v>#N/A</v>
      </c>
      <c r="G2672" s="17" t="e">
        <f>+VLOOKUP(B2672,EstructuraCostos!$B$5:$C$146,2)</f>
        <v>#N/A</v>
      </c>
      <c r="H2672" s="58">
        <v>43738</v>
      </c>
      <c r="I2672" s="17">
        <f t="shared" si="184"/>
        <v>40</v>
      </c>
      <c r="J2672" s="1" t="s">
        <v>260</v>
      </c>
      <c r="K2672" s="83"/>
      <c r="L2672" s="187">
        <v>140</v>
      </c>
      <c r="M2672" s="186" t="s">
        <v>261</v>
      </c>
      <c r="N2672" s="48"/>
      <c r="O2672" s="152" t="s">
        <v>1684</v>
      </c>
      <c r="P2672" s="424" t="s">
        <v>387</v>
      </c>
      <c r="Q2672" s="1" t="s">
        <v>132</v>
      </c>
      <c r="R2672" s="137" t="s">
        <v>2205</v>
      </c>
    </row>
    <row r="2673" spans="1:18">
      <c r="A2673" s="17">
        <v>16</v>
      </c>
      <c r="B2673" s="135">
        <v>50103</v>
      </c>
      <c r="C2673" s="17">
        <f t="shared" si="183"/>
        <v>5</v>
      </c>
      <c r="D2673" s="14" t="str">
        <f>+VLOOKUP(C2673,EstructuraCostos!$A$5:$B$146,2)</f>
        <v>Generales</v>
      </c>
      <c r="E2673" s="21">
        <f t="shared" si="186"/>
        <v>50103</v>
      </c>
      <c r="F2673" s="17" t="str">
        <f>+IF(C2673&gt;2,VLOOKUP(C2673,EstructuraCostos!$A$65:$B$170,2),VLOOKUP(E2673,EstructuraCostos!$A$5:$B$60,2))</f>
        <v>Generales</v>
      </c>
      <c r="G2673" s="17" t="str">
        <f>+VLOOKUP(B2673,EstructuraCostos!$B$5:$C$146,2)</f>
        <v xml:space="preserve">Mantenimiento Cercos </v>
      </c>
      <c r="H2673" s="58">
        <v>43739</v>
      </c>
      <c r="I2673" s="17">
        <f t="shared" si="184"/>
        <v>40</v>
      </c>
      <c r="J2673" s="84" t="s">
        <v>241</v>
      </c>
      <c r="K2673" s="566">
        <v>4736932</v>
      </c>
      <c r="L2673" s="52">
        <v>1</v>
      </c>
      <c r="M2673" s="46">
        <v>34000</v>
      </c>
      <c r="N2673" s="48">
        <f t="shared" si="185"/>
        <v>34000</v>
      </c>
      <c r="O2673" s="45" t="s">
        <v>138</v>
      </c>
      <c r="P2673" s="45" t="s">
        <v>2248</v>
      </c>
    </row>
    <row r="2674" spans="1:18">
      <c r="A2674" s="17">
        <v>17</v>
      </c>
      <c r="B2674" s="135">
        <v>10103</v>
      </c>
      <c r="C2674" s="17">
        <f t="shared" si="183"/>
        <v>1</v>
      </c>
      <c r="D2674" s="14" t="str">
        <f>+VLOOKUP(C2674,EstructuraCostos!$A$5:$B$146,2)</f>
        <v>Levante_y_Ceba</v>
      </c>
      <c r="E2674" s="21">
        <f t="shared" si="186"/>
        <v>10100</v>
      </c>
      <c r="F2674" s="17" t="str">
        <f>+IF(C2674&gt;2,VLOOKUP(C2674,EstructuraCostos!$A$65:$B$170,2),VLOOKUP(E2674,EstructuraCostos!$A$5:$B$60,2))</f>
        <v>Manejo_de_Suelos_y_ Praderas1</v>
      </c>
      <c r="G2674" s="17" t="str">
        <f>+VLOOKUP(B2674,EstructuraCostos!$B$5:$C$146,2)</f>
        <v>Fertilizacion, correctivos</v>
      </c>
      <c r="H2674" s="58">
        <v>43739</v>
      </c>
      <c r="I2674" s="17">
        <f t="shared" si="184"/>
        <v>40</v>
      </c>
      <c r="J2674" s="84" t="s">
        <v>242</v>
      </c>
      <c r="K2674" s="567">
        <v>4335739</v>
      </c>
      <c r="L2674" s="52">
        <v>1</v>
      </c>
      <c r="M2674" s="46">
        <v>34000</v>
      </c>
      <c r="N2674" s="48">
        <f t="shared" si="185"/>
        <v>34000</v>
      </c>
      <c r="O2674" s="45" t="s">
        <v>2261</v>
      </c>
      <c r="P2674" s="45" t="s">
        <v>387</v>
      </c>
    </row>
    <row r="2675" spans="1:18">
      <c r="A2675" s="17">
        <v>18</v>
      </c>
      <c r="B2675" s="135">
        <v>10501</v>
      </c>
      <c r="C2675" s="17">
        <f t="shared" si="183"/>
        <v>1</v>
      </c>
      <c r="D2675" s="14" t="str">
        <f>+VLOOKUP(C2675,EstructuraCostos!$A$5:$B$146,2)</f>
        <v>Levante_y_Ceba</v>
      </c>
      <c r="E2675" s="21">
        <f t="shared" si="186"/>
        <v>10500</v>
      </c>
      <c r="F2675" s="17" t="str">
        <f>+IF(C2675&gt;2,VLOOKUP(C2675,EstructuraCostos!$A$65:$B$170,2),VLOOKUP(E2675,EstructuraCostos!$A$5:$B$60,2))</f>
        <v>Movimiento_de_Ganado1</v>
      </c>
      <c r="G2675" s="17" t="str">
        <f>+VLOOKUP(B2675,EstructuraCostos!$B$5:$C$146,2)</f>
        <v>Manejo de Ganados</v>
      </c>
      <c r="H2675" s="58">
        <v>43739</v>
      </c>
      <c r="I2675" s="17">
        <f t="shared" si="184"/>
        <v>40</v>
      </c>
      <c r="J2675" s="460" t="s">
        <v>2236</v>
      </c>
      <c r="K2675" s="567">
        <v>1023702269</v>
      </c>
      <c r="L2675" s="52">
        <v>1</v>
      </c>
      <c r="M2675" s="46">
        <v>38000</v>
      </c>
      <c r="N2675" s="48">
        <f t="shared" si="185"/>
        <v>38000</v>
      </c>
      <c r="O2675" s="45" t="s">
        <v>126</v>
      </c>
      <c r="P2675" s="45" t="s">
        <v>128</v>
      </c>
    </row>
    <row r="2676" spans="1:18">
      <c r="A2676" s="17">
        <v>19</v>
      </c>
      <c r="B2676" s="135">
        <v>50103</v>
      </c>
      <c r="C2676" s="17">
        <f t="shared" si="183"/>
        <v>5</v>
      </c>
      <c r="D2676" s="14" t="str">
        <f>+VLOOKUP(C2676,EstructuraCostos!$A$5:$B$146,2)</f>
        <v>Generales</v>
      </c>
      <c r="E2676" s="21">
        <f t="shared" si="186"/>
        <v>50103</v>
      </c>
      <c r="F2676" s="17" t="str">
        <f>+IF(C2676&gt;2,VLOOKUP(C2676,EstructuraCostos!$A$65:$B$170,2),VLOOKUP(E2676,EstructuraCostos!$A$5:$B$60,2))</f>
        <v>Generales</v>
      </c>
      <c r="G2676" s="17"/>
      <c r="H2676" s="58">
        <v>43739</v>
      </c>
      <c r="I2676" s="17">
        <f t="shared" si="184"/>
        <v>40</v>
      </c>
      <c r="J2676" s="460" t="s">
        <v>417</v>
      </c>
      <c r="K2676" s="568">
        <v>1097720182</v>
      </c>
      <c r="L2676" s="52">
        <v>1</v>
      </c>
      <c r="M2676" s="46">
        <v>38000</v>
      </c>
      <c r="N2676" s="48">
        <f t="shared" si="185"/>
        <v>38000</v>
      </c>
      <c r="O2676" s="45" t="s">
        <v>138</v>
      </c>
      <c r="P2676" s="45" t="s">
        <v>484</v>
      </c>
    </row>
    <row r="2677" spans="1:18">
      <c r="A2677" s="17">
        <v>20</v>
      </c>
      <c r="B2677" s="135">
        <v>10202</v>
      </c>
      <c r="C2677" s="17">
        <f t="shared" si="183"/>
        <v>1</v>
      </c>
      <c r="D2677" s="14" t="str">
        <f>+VLOOKUP(C2677,EstructuraCostos!$A$5:$B$146,2)</f>
        <v>Levante_y_Ceba</v>
      </c>
      <c r="E2677" s="21">
        <f t="shared" si="186"/>
        <v>10200</v>
      </c>
      <c r="F2677" s="17" t="str">
        <f>+IF(C2677&gt;2,VLOOKUP(C2677,EstructuraCostos!$A$65:$B$170,2),VLOOKUP(E2677,EstructuraCostos!$A$5:$B$60,2))</f>
        <v>Alimentacion1</v>
      </c>
      <c r="G2677" s="17" t="str">
        <f>+VLOOKUP(B2677,EstructuraCostos!$B$5:$C$146,2)</f>
        <v>Pollinaza</v>
      </c>
      <c r="H2677" s="58">
        <v>43739</v>
      </c>
      <c r="I2677" s="17">
        <f t="shared" si="184"/>
        <v>40</v>
      </c>
      <c r="J2677" s="1" t="s">
        <v>1469</v>
      </c>
      <c r="K2677" s="85">
        <v>1054990950</v>
      </c>
      <c r="L2677" s="52">
        <v>1</v>
      </c>
      <c r="M2677" s="186">
        <v>36000</v>
      </c>
      <c r="N2677" s="48">
        <f t="shared" si="185"/>
        <v>36000</v>
      </c>
      <c r="O2677" s="45" t="s">
        <v>688</v>
      </c>
      <c r="P2677" s="45" t="s">
        <v>137</v>
      </c>
    </row>
    <row r="2678" spans="1:18">
      <c r="A2678" s="17">
        <v>21</v>
      </c>
      <c r="B2678" s="135">
        <v>90101</v>
      </c>
      <c r="C2678" s="17">
        <f t="shared" si="183"/>
        <v>9</v>
      </c>
      <c r="D2678" s="14" t="str">
        <f>+VLOOKUP(C2678,EstructuraCostos!$A$5:$B$146,2)</f>
        <v>Hacienda</v>
      </c>
      <c r="E2678" s="21">
        <f t="shared" si="186"/>
        <v>90101</v>
      </c>
      <c r="F2678" s="17" t="str">
        <f>+IF(C2678&gt;2,VLOOKUP(C2678,EstructuraCostos!$A$65:$B$170,2),VLOOKUP(E2678,EstructuraCostos!$A$5:$B$60,2))</f>
        <v>Hacienda</v>
      </c>
      <c r="G2678" s="17" t="str">
        <f>+VLOOKUP(B2678,EstructuraCostos!$B$5:$C$146,2)</f>
        <v>Salarios</v>
      </c>
      <c r="H2678" s="58">
        <v>43739</v>
      </c>
      <c r="I2678" s="17">
        <f t="shared" si="184"/>
        <v>40</v>
      </c>
      <c r="J2678" s="1" t="s">
        <v>1584</v>
      </c>
      <c r="K2678" s="85">
        <v>24989065</v>
      </c>
      <c r="L2678" s="52">
        <v>1</v>
      </c>
      <c r="M2678" s="186">
        <v>34000</v>
      </c>
      <c r="N2678" s="48">
        <f t="shared" si="185"/>
        <v>34000</v>
      </c>
      <c r="O2678" s="45" t="s">
        <v>1138</v>
      </c>
      <c r="P2678" s="45" t="s">
        <v>147</v>
      </c>
    </row>
    <row r="2679" spans="1:18">
      <c r="A2679" s="17">
        <v>22</v>
      </c>
      <c r="B2679" s="135">
        <v>50103</v>
      </c>
      <c r="C2679" s="17">
        <f t="shared" si="183"/>
        <v>5</v>
      </c>
      <c r="D2679" s="14" t="str">
        <f>+VLOOKUP(C2679,EstructuraCostos!$A$5:$B$146,2)</f>
        <v>Generales</v>
      </c>
      <c r="E2679" s="21">
        <f t="shared" si="186"/>
        <v>50103</v>
      </c>
      <c r="F2679" s="17" t="str">
        <f>+IF(C2679&gt;2,VLOOKUP(C2679,EstructuraCostos!$A$65:$B$170,2),VLOOKUP(E2679,EstructuraCostos!$A$5:$B$60,2))</f>
        <v>Generales</v>
      </c>
      <c r="G2679" s="17" t="str">
        <f>+VLOOKUP(B2679,EstructuraCostos!$B$5:$C$146,2)</f>
        <v xml:space="preserve">Mantenimiento Cercos </v>
      </c>
      <c r="H2679" s="58">
        <v>43739</v>
      </c>
      <c r="I2679" s="17">
        <f t="shared" si="184"/>
        <v>40</v>
      </c>
      <c r="J2679" s="45" t="s">
        <v>1688</v>
      </c>
      <c r="K2679" s="51">
        <v>6281862</v>
      </c>
      <c r="L2679" s="52">
        <v>1</v>
      </c>
      <c r="M2679" s="186">
        <v>34000</v>
      </c>
      <c r="N2679" s="48">
        <f t="shared" si="185"/>
        <v>34000</v>
      </c>
      <c r="O2679" s="45" t="s">
        <v>138</v>
      </c>
      <c r="P2679" s="45" t="s">
        <v>384</v>
      </c>
    </row>
    <row r="2680" spans="1:18">
      <c r="A2680" s="17">
        <v>23</v>
      </c>
      <c r="B2680" s="135">
        <v>50103</v>
      </c>
      <c r="C2680" s="17">
        <f t="shared" si="183"/>
        <v>5</v>
      </c>
      <c r="D2680" s="14" t="str">
        <f>+VLOOKUP(C2680,EstructuraCostos!$A$5:$B$146,2)</f>
        <v>Generales</v>
      </c>
      <c r="E2680" s="21">
        <f t="shared" si="186"/>
        <v>50103</v>
      </c>
      <c r="F2680" s="17" t="str">
        <f>+IF(C2680&gt;2,VLOOKUP(C2680,EstructuraCostos!$A$65:$B$170,2),VLOOKUP(E2680,EstructuraCostos!$A$5:$B$60,2))</f>
        <v>Generales</v>
      </c>
      <c r="G2680" s="17" t="str">
        <f>+VLOOKUP(B2680,EstructuraCostos!$B$5:$C$146,2)</f>
        <v xml:space="preserve">Mantenimiento Cercos </v>
      </c>
      <c r="H2680" s="58">
        <v>43739</v>
      </c>
      <c r="I2680" s="17">
        <f t="shared" si="184"/>
        <v>40</v>
      </c>
      <c r="J2680" s="45" t="s">
        <v>2237</v>
      </c>
      <c r="K2680" s="51">
        <v>700001196</v>
      </c>
      <c r="L2680" s="52">
        <v>1</v>
      </c>
      <c r="M2680" s="186">
        <v>34000</v>
      </c>
      <c r="N2680" s="48">
        <f t="shared" si="185"/>
        <v>34000</v>
      </c>
      <c r="O2680" s="45" t="s">
        <v>138</v>
      </c>
      <c r="P2680" s="45" t="s">
        <v>484</v>
      </c>
    </row>
    <row r="2681" spans="1:18">
      <c r="A2681" s="17">
        <v>24</v>
      </c>
      <c r="B2681" s="135">
        <v>90105</v>
      </c>
      <c r="C2681" s="17">
        <f t="shared" si="183"/>
        <v>9</v>
      </c>
      <c r="D2681" s="14" t="str">
        <f>+VLOOKUP(C2681,EstructuraCostos!$A$5:$B$146,2)</f>
        <v>Hacienda</v>
      </c>
      <c r="E2681" s="21">
        <f t="shared" si="186"/>
        <v>90105</v>
      </c>
      <c r="F2681" s="17" t="str">
        <f>+IF(C2681&gt;2,VLOOKUP(C2681,EstructuraCostos!$A$65:$B$170,2),VLOOKUP(E2681,EstructuraCostos!$A$5:$B$60,2))</f>
        <v>Hacienda</v>
      </c>
      <c r="G2681" s="17" t="str">
        <f>+VLOOKUP(B2681,EstructuraCostos!$B$5:$C$146,2)</f>
        <v>Mejoras</v>
      </c>
      <c r="H2681" s="58">
        <v>43739</v>
      </c>
      <c r="I2681" s="17">
        <f t="shared" si="184"/>
        <v>40</v>
      </c>
      <c r="J2681" s="45" t="s">
        <v>2247</v>
      </c>
      <c r="K2681" s="51">
        <v>8456134</v>
      </c>
      <c r="L2681" s="52">
        <v>1</v>
      </c>
      <c r="M2681" s="186">
        <v>80000</v>
      </c>
      <c r="N2681" s="48">
        <f t="shared" si="185"/>
        <v>80000</v>
      </c>
      <c r="O2681" s="45" t="s">
        <v>223</v>
      </c>
      <c r="P2681" s="45" t="s">
        <v>147</v>
      </c>
    </row>
    <row r="2682" spans="1:18">
      <c r="A2682" s="17">
        <v>25</v>
      </c>
      <c r="B2682" s="135">
        <v>90105</v>
      </c>
      <c r="C2682" s="17">
        <f t="shared" si="183"/>
        <v>9</v>
      </c>
      <c r="D2682" s="14" t="str">
        <f>+VLOOKUP(C2682,EstructuraCostos!$A$5:$B$146,2)</f>
        <v>Hacienda</v>
      </c>
      <c r="E2682" s="21">
        <f t="shared" si="186"/>
        <v>90105</v>
      </c>
      <c r="F2682" s="17" t="str">
        <f>+IF(C2682&gt;2,VLOOKUP(C2682,EstructuraCostos!$A$65:$B$170,2),VLOOKUP(E2682,EstructuraCostos!$A$5:$B$60,2))</f>
        <v>Hacienda</v>
      </c>
      <c r="G2682" s="17" t="str">
        <f>+VLOOKUP(B2682,EstructuraCostos!$B$5:$C$146,2)</f>
        <v>Mejoras</v>
      </c>
      <c r="H2682" s="58">
        <v>43739</v>
      </c>
      <c r="I2682" s="17">
        <f t="shared" si="184"/>
        <v>40</v>
      </c>
      <c r="J2682" s="45" t="s">
        <v>2238</v>
      </c>
      <c r="K2682" s="51">
        <v>7563297</v>
      </c>
      <c r="L2682" s="52">
        <v>1</v>
      </c>
      <c r="M2682" s="186">
        <v>60000</v>
      </c>
      <c r="N2682" s="48">
        <f t="shared" si="185"/>
        <v>60000</v>
      </c>
      <c r="O2682" s="45" t="s">
        <v>2243</v>
      </c>
      <c r="P2682" s="45" t="s">
        <v>147</v>
      </c>
    </row>
    <row r="2683" spans="1:18">
      <c r="A2683" s="17">
        <v>26</v>
      </c>
      <c r="B2683" s="135">
        <v>50106</v>
      </c>
      <c r="C2683" s="17">
        <f t="shared" si="183"/>
        <v>5</v>
      </c>
      <c r="E2683" s="21">
        <f t="shared" si="186"/>
        <v>50106</v>
      </c>
      <c r="F2683" s="17"/>
      <c r="G2683" s="17" t="str">
        <f>+VLOOKUP(B2683,EstructuraCostos!$B$5:$C$146,2)</f>
        <v>Mantenimiento Maquinaria y Equipos</v>
      </c>
      <c r="H2683" s="58">
        <v>43739</v>
      </c>
      <c r="I2683" s="17">
        <f t="shared" si="184"/>
        <v>40</v>
      </c>
      <c r="J2683" s="45" t="s">
        <v>1663</v>
      </c>
      <c r="K2683" s="51">
        <v>79132685</v>
      </c>
      <c r="L2683" s="52">
        <v>1</v>
      </c>
      <c r="M2683" s="186">
        <v>50000</v>
      </c>
      <c r="N2683" s="48">
        <f t="shared" si="185"/>
        <v>50000</v>
      </c>
      <c r="O2683" s="45" t="s">
        <v>2249</v>
      </c>
      <c r="P2683" s="45" t="s">
        <v>1712</v>
      </c>
    </row>
    <row r="2684" spans="1:18">
      <c r="A2684" s="17">
        <v>27</v>
      </c>
      <c r="C2684" s="17">
        <f t="shared" si="183"/>
        <v>0</v>
      </c>
      <c r="D2684" s="14" t="e">
        <f>+VLOOKUP(C2684,EstructuraCostos!$A$5:$B$146,2)</f>
        <v>#N/A</v>
      </c>
      <c r="E2684" s="21">
        <f t="shared" si="186"/>
        <v>0</v>
      </c>
      <c r="F2684" s="17" t="e">
        <f>+IF(C2684&gt;2,VLOOKUP(C2684,EstructuraCostos!$A$65:$B$170,2),VLOOKUP(E2684,EstructuraCostos!$A$5:$B$60,2))</f>
        <v>#N/A</v>
      </c>
      <c r="G2684" s="17" t="e">
        <f>+VLOOKUP(B2684,EstructuraCostos!$B$5:$C$146,2)</f>
        <v>#N/A</v>
      </c>
      <c r="H2684" s="58">
        <v>43739</v>
      </c>
      <c r="I2684" s="17">
        <f t="shared" si="184"/>
        <v>40</v>
      </c>
      <c r="J2684" s="45" t="s">
        <v>289</v>
      </c>
      <c r="L2684" s="52">
        <v>35</v>
      </c>
      <c r="M2684" s="186" t="s">
        <v>124</v>
      </c>
      <c r="N2684" s="48"/>
      <c r="O2684" s="45" t="s">
        <v>228</v>
      </c>
    </row>
    <row r="2685" spans="1:18">
      <c r="A2685" s="17">
        <v>28</v>
      </c>
      <c r="C2685" s="17"/>
      <c r="F2685" s="17"/>
      <c r="G2685" s="17" t="e">
        <f>+VLOOKUP(B2685,EstructuraCostos!$B$5:$C$146,2)</f>
        <v>#N/A</v>
      </c>
      <c r="H2685" s="58">
        <v>43739</v>
      </c>
      <c r="I2685" s="17">
        <f t="shared" ref="I2685" si="188">+WEEKNUM(H2685,2)</f>
        <v>40</v>
      </c>
      <c r="J2685" s="45" t="s">
        <v>287</v>
      </c>
      <c r="N2685" s="48"/>
    </row>
    <row r="2686" spans="1:18">
      <c r="A2686" s="17">
        <v>29</v>
      </c>
      <c r="C2686" s="17">
        <f t="shared" ref="C2686:C2756" si="189">ROUND(B2686/10000,0)</f>
        <v>0</v>
      </c>
      <c r="D2686" s="14" t="e">
        <f>+VLOOKUP(C2686,EstructuraCostos!$A$5:$B$146,2)</f>
        <v>#N/A</v>
      </c>
      <c r="E2686" s="21">
        <f t="shared" si="186"/>
        <v>0</v>
      </c>
      <c r="F2686" s="17" t="e">
        <f>+IF(C2686&gt;2,VLOOKUP(C2686,EstructuraCostos!$A$65:$B$170,2),VLOOKUP(E2686,EstructuraCostos!$A$5:$B$60,2))</f>
        <v>#N/A</v>
      </c>
      <c r="G2686" s="17" t="e">
        <f>+VLOOKUP(B2686,EstructuraCostos!$B$5:$C$146,2)</f>
        <v>#N/A</v>
      </c>
      <c r="H2686" s="58">
        <v>43739</v>
      </c>
      <c r="I2686" s="17">
        <f t="shared" ref="I2686:I2756" si="190">+WEEKNUM(H2686,2)</f>
        <v>40</v>
      </c>
      <c r="J2686" s="45" t="s">
        <v>260</v>
      </c>
      <c r="L2686" s="52">
        <v>100</v>
      </c>
      <c r="M2686" s="186" t="s">
        <v>276</v>
      </c>
      <c r="N2686" s="48"/>
      <c r="O2686" s="45" t="s">
        <v>2250</v>
      </c>
      <c r="P2686" s="45" t="s">
        <v>387</v>
      </c>
    </row>
    <row r="2687" spans="1:18">
      <c r="A2687" s="17">
        <v>30</v>
      </c>
      <c r="B2687" s="135">
        <v>10103</v>
      </c>
      <c r="C2687" s="17">
        <f t="shared" si="189"/>
        <v>1</v>
      </c>
      <c r="D2687" s="14" t="str">
        <f>+VLOOKUP(C2687,EstructuraCostos!$A$5:$B$146,2)</f>
        <v>Levante_y_Ceba</v>
      </c>
      <c r="E2687" s="21">
        <f t="shared" si="186"/>
        <v>10100</v>
      </c>
      <c r="F2687" s="17" t="str">
        <f>+IF(C2687&gt;2,VLOOKUP(C2687,EstructuraCostos!$A$65:$B$170,2),VLOOKUP(E2687,EstructuraCostos!$A$5:$B$60,2))</f>
        <v>Manejo_de_Suelos_y_ Praderas1</v>
      </c>
      <c r="G2687" s="17" t="str">
        <f>+VLOOKUP(B2687,EstructuraCostos!$B$5:$C$146,2)</f>
        <v>Fertilizacion, correctivos</v>
      </c>
      <c r="H2687" s="58">
        <v>43740</v>
      </c>
      <c r="I2687" s="17">
        <f t="shared" si="190"/>
        <v>40</v>
      </c>
      <c r="J2687" s="84" t="s">
        <v>241</v>
      </c>
      <c r="K2687" s="566">
        <v>4736932</v>
      </c>
      <c r="L2687" s="52">
        <v>1</v>
      </c>
      <c r="M2687" s="46">
        <v>34000</v>
      </c>
      <c r="N2687" s="48">
        <f t="shared" ref="N2687:N2756" si="191">+L2687*M2687</f>
        <v>34000</v>
      </c>
      <c r="O2687" s="152" t="s">
        <v>2239</v>
      </c>
      <c r="P2687" s="424" t="s">
        <v>2244</v>
      </c>
      <c r="Q2687" s="1" t="s">
        <v>2245</v>
      </c>
      <c r="R2687" s="137" t="s">
        <v>2246</v>
      </c>
    </row>
    <row r="2688" spans="1:18">
      <c r="A2688" s="17">
        <v>31</v>
      </c>
      <c r="B2688" s="135">
        <v>10104</v>
      </c>
      <c r="C2688" s="17">
        <f t="shared" si="189"/>
        <v>1</v>
      </c>
      <c r="D2688" s="14" t="str">
        <f>+VLOOKUP(C2688,EstructuraCostos!$A$5:$B$146,2)</f>
        <v>Levante_y_Ceba</v>
      </c>
      <c r="E2688" s="21">
        <f t="shared" si="186"/>
        <v>10100</v>
      </c>
      <c r="F2688" s="17" t="str">
        <f>+IF(C2688&gt;2,VLOOKUP(C2688,EstructuraCostos!$A$65:$B$170,2),VLOOKUP(E2688,EstructuraCostos!$A$5:$B$60,2))</f>
        <v>Manejo_de_Suelos_y_ Praderas1</v>
      </c>
      <c r="G2688" s="17" t="str">
        <f>+VLOOKUP(B2688,EstructuraCostos!$B$5:$C$146,2)</f>
        <v>Fumigacion Herbicida</v>
      </c>
      <c r="H2688" s="58">
        <v>43740</v>
      </c>
      <c r="I2688" s="17">
        <f t="shared" si="190"/>
        <v>40</v>
      </c>
      <c r="J2688" s="84" t="s">
        <v>242</v>
      </c>
      <c r="K2688" s="567">
        <v>4335739</v>
      </c>
      <c r="L2688" s="52">
        <v>1</v>
      </c>
      <c r="M2688" s="46">
        <v>34000</v>
      </c>
      <c r="N2688" s="48">
        <f t="shared" si="191"/>
        <v>34000</v>
      </c>
      <c r="O2688" s="45" t="s">
        <v>1684</v>
      </c>
      <c r="P2688" s="45" t="s">
        <v>387</v>
      </c>
      <c r="Q2688" s="1" t="s">
        <v>132</v>
      </c>
      <c r="R2688" s="137" t="s">
        <v>2205</v>
      </c>
    </row>
    <row r="2689" spans="1:18">
      <c r="A2689" s="17">
        <v>32</v>
      </c>
      <c r="B2689" s="135">
        <v>10501</v>
      </c>
      <c r="C2689" s="17">
        <f t="shared" si="189"/>
        <v>1</v>
      </c>
      <c r="D2689" s="14" t="str">
        <f>+VLOOKUP(C2689,EstructuraCostos!$A$5:$B$146,2)</f>
        <v>Levante_y_Ceba</v>
      </c>
      <c r="E2689" s="21">
        <f t="shared" si="186"/>
        <v>10500</v>
      </c>
      <c r="F2689" s="17" t="str">
        <f>+IF(C2689&gt;2,VLOOKUP(C2689,EstructuraCostos!$A$65:$B$170,2),VLOOKUP(E2689,EstructuraCostos!$A$5:$B$60,2))</f>
        <v>Movimiento_de_Ganado1</v>
      </c>
      <c r="G2689" s="17" t="str">
        <f>+VLOOKUP(B2689,EstructuraCostos!$B$5:$C$146,2)</f>
        <v>Manejo de Ganados</v>
      </c>
      <c r="H2689" s="58">
        <v>43740</v>
      </c>
      <c r="I2689" s="17">
        <f t="shared" si="190"/>
        <v>40</v>
      </c>
      <c r="J2689" s="460" t="s">
        <v>2236</v>
      </c>
      <c r="K2689" s="567">
        <v>1023702269</v>
      </c>
      <c r="L2689" s="52">
        <v>1</v>
      </c>
      <c r="M2689" s="46">
        <v>38000</v>
      </c>
      <c r="N2689" s="48">
        <f t="shared" si="191"/>
        <v>38000</v>
      </c>
      <c r="O2689" s="45" t="s">
        <v>2251</v>
      </c>
      <c r="P2689" s="45" t="s">
        <v>128</v>
      </c>
    </row>
    <row r="2690" spans="1:18">
      <c r="A2690" s="17">
        <v>33</v>
      </c>
      <c r="B2690" s="135">
        <v>50103</v>
      </c>
      <c r="C2690" s="17">
        <f t="shared" si="189"/>
        <v>5</v>
      </c>
      <c r="D2690" s="14" t="str">
        <f>+VLOOKUP(C2690,EstructuraCostos!$A$5:$B$146,2)</f>
        <v>Generales</v>
      </c>
      <c r="E2690" s="21">
        <f t="shared" si="186"/>
        <v>50103</v>
      </c>
      <c r="F2690" s="17" t="str">
        <f>+IF(C2690&gt;2,VLOOKUP(C2690,EstructuraCostos!$A$65:$B$170,2),VLOOKUP(E2690,EstructuraCostos!$A$5:$B$60,2))</f>
        <v>Generales</v>
      </c>
      <c r="G2690" s="17" t="str">
        <f>+VLOOKUP(B2690,EstructuraCostos!$B$5:$C$146,2)</f>
        <v xml:space="preserve">Mantenimiento Cercos </v>
      </c>
      <c r="H2690" s="58">
        <v>43740</v>
      </c>
      <c r="I2690" s="17">
        <f t="shared" si="190"/>
        <v>40</v>
      </c>
      <c r="J2690" s="460" t="s">
        <v>417</v>
      </c>
      <c r="K2690" s="568">
        <v>1097720182</v>
      </c>
      <c r="L2690" s="52">
        <v>1</v>
      </c>
      <c r="M2690" s="46">
        <v>38000</v>
      </c>
      <c r="N2690" s="48">
        <f t="shared" si="191"/>
        <v>38000</v>
      </c>
      <c r="O2690" s="45" t="s">
        <v>138</v>
      </c>
      <c r="P2690" s="45" t="s">
        <v>484</v>
      </c>
    </row>
    <row r="2691" spans="1:18">
      <c r="A2691" s="17">
        <v>34</v>
      </c>
      <c r="B2691" s="135">
        <v>10202</v>
      </c>
      <c r="C2691" s="17">
        <f t="shared" si="189"/>
        <v>1</v>
      </c>
      <c r="D2691" s="14" t="str">
        <f>+VLOOKUP(C2691,EstructuraCostos!$A$5:$B$146,2)</f>
        <v>Levante_y_Ceba</v>
      </c>
      <c r="E2691" s="21">
        <f t="shared" si="186"/>
        <v>10200</v>
      </c>
      <c r="F2691" s="17" t="str">
        <f>+IF(C2691&gt;2,VLOOKUP(C2691,EstructuraCostos!$A$65:$B$170,2),VLOOKUP(E2691,EstructuraCostos!$A$5:$B$60,2))</f>
        <v>Alimentacion1</v>
      </c>
      <c r="G2691" s="17" t="str">
        <f>+VLOOKUP(B2691,EstructuraCostos!$B$5:$C$146,2)</f>
        <v>Pollinaza</v>
      </c>
      <c r="H2691" s="58">
        <v>43740</v>
      </c>
      <c r="I2691" s="17">
        <f t="shared" si="190"/>
        <v>40</v>
      </c>
      <c r="J2691" s="1" t="s">
        <v>1469</v>
      </c>
      <c r="K2691" s="85">
        <v>1054990950</v>
      </c>
      <c r="L2691" s="52">
        <v>1</v>
      </c>
      <c r="M2691" s="186">
        <v>36000</v>
      </c>
      <c r="N2691" s="48">
        <f t="shared" si="191"/>
        <v>36000</v>
      </c>
      <c r="O2691" s="45" t="s">
        <v>688</v>
      </c>
      <c r="P2691" s="45" t="s">
        <v>137</v>
      </c>
    </row>
    <row r="2692" spans="1:18">
      <c r="A2692" s="17">
        <v>35</v>
      </c>
      <c r="B2692" s="135">
        <v>90101</v>
      </c>
      <c r="C2692" s="17">
        <f t="shared" si="189"/>
        <v>9</v>
      </c>
      <c r="D2692" s="14" t="str">
        <f>+VLOOKUP(C2692,EstructuraCostos!$A$5:$B$146,2)</f>
        <v>Hacienda</v>
      </c>
      <c r="E2692" s="21">
        <f t="shared" si="186"/>
        <v>90101</v>
      </c>
      <c r="F2692" s="17" t="str">
        <f>+IF(C2692&gt;2,VLOOKUP(C2692,EstructuraCostos!$A$65:$B$170,2),VLOOKUP(E2692,EstructuraCostos!$A$5:$B$60,2))</f>
        <v>Hacienda</v>
      </c>
      <c r="G2692" s="17" t="str">
        <f>+VLOOKUP(B2692,EstructuraCostos!$B$5:$C$146,2)</f>
        <v>Salarios</v>
      </c>
      <c r="H2692" s="58">
        <v>43740</v>
      </c>
      <c r="I2692" s="17">
        <f t="shared" si="190"/>
        <v>40</v>
      </c>
      <c r="J2692" s="1" t="s">
        <v>1584</v>
      </c>
      <c r="K2692" s="85">
        <v>24989065</v>
      </c>
      <c r="L2692" s="52">
        <v>1</v>
      </c>
      <c r="M2692" s="186">
        <v>34000</v>
      </c>
      <c r="N2692" s="48">
        <f t="shared" si="191"/>
        <v>34000</v>
      </c>
      <c r="O2692" s="45" t="s">
        <v>1138</v>
      </c>
      <c r="P2692" s="45" t="s">
        <v>147</v>
      </c>
    </row>
    <row r="2693" spans="1:18">
      <c r="A2693" s="17">
        <v>36</v>
      </c>
      <c r="B2693" s="135">
        <v>10104</v>
      </c>
      <c r="C2693" s="17">
        <f t="shared" si="189"/>
        <v>1</v>
      </c>
      <c r="D2693" s="14" t="str">
        <f>+VLOOKUP(C2693,EstructuraCostos!$A$5:$B$146,2)</f>
        <v>Levante_y_Ceba</v>
      </c>
      <c r="E2693" s="21">
        <f t="shared" ref="E2693:E2766" si="192">IF(C2693&gt;2,ROUND(B2693/1,0),ROUND(B2693/10,0)*10)</f>
        <v>10100</v>
      </c>
      <c r="F2693" s="17" t="str">
        <f>+IF(C2693&gt;2,VLOOKUP(C2693,EstructuraCostos!$A$65:$B$170,2),VLOOKUP(E2693,EstructuraCostos!$A$5:$B$60,2))</f>
        <v>Manejo_de_Suelos_y_ Praderas1</v>
      </c>
      <c r="G2693" s="17" t="str">
        <f>+VLOOKUP(B2693,EstructuraCostos!$B$5:$C$146,2)</f>
        <v>Fumigacion Herbicida</v>
      </c>
      <c r="H2693" s="58">
        <v>43740</v>
      </c>
      <c r="I2693" s="17">
        <f t="shared" si="190"/>
        <v>40</v>
      </c>
      <c r="J2693" s="45" t="s">
        <v>1688</v>
      </c>
      <c r="K2693" s="51">
        <v>6281862</v>
      </c>
      <c r="L2693" s="52">
        <v>1</v>
      </c>
      <c r="M2693" s="186">
        <v>34000</v>
      </c>
      <c r="N2693" s="48">
        <f t="shared" si="191"/>
        <v>34000</v>
      </c>
      <c r="O2693" s="45" t="s">
        <v>1684</v>
      </c>
      <c r="P2693" s="45" t="s">
        <v>387</v>
      </c>
      <c r="Q2693" s="1" t="s">
        <v>132</v>
      </c>
      <c r="R2693" s="137" t="s">
        <v>2205</v>
      </c>
    </row>
    <row r="2694" spans="1:18">
      <c r="A2694" s="17">
        <v>37</v>
      </c>
      <c r="B2694" s="135">
        <v>50103</v>
      </c>
      <c r="C2694" s="17">
        <f t="shared" si="189"/>
        <v>5</v>
      </c>
      <c r="D2694" s="14" t="str">
        <f>+VLOOKUP(C2694,EstructuraCostos!$A$5:$B$146,2)</f>
        <v>Generales</v>
      </c>
      <c r="E2694" s="21">
        <f t="shared" si="192"/>
        <v>50103</v>
      </c>
      <c r="F2694" s="17" t="str">
        <f>+IF(C2694&gt;2,VLOOKUP(C2694,EstructuraCostos!$A$65:$B$170,2),VLOOKUP(E2694,EstructuraCostos!$A$5:$B$60,2))</f>
        <v>Generales</v>
      </c>
      <c r="G2694" s="17" t="str">
        <f>+VLOOKUP(B2694,EstructuraCostos!$B$5:$C$146,2)</f>
        <v xml:space="preserve">Mantenimiento Cercos </v>
      </c>
      <c r="H2694" s="58">
        <v>43740</v>
      </c>
      <c r="I2694" s="17">
        <f t="shared" si="190"/>
        <v>40</v>
      </c>
      <c r="J2694" s="45" t="s">
        <v>2237</v>
      </c>
      <c r="K2694" s="51">
        <v>700001196</v>
      </c>
      <c r="L2694" s="52">
        <v>1</v>
      </c>
      <c r="M2694" s="186">
        <v>34000</v>
      </c>
      <c r="N2694" s="48">
        <f t="shared" si="191"/>
        <v>34000</v>
      </c>
      <c r="O2694" s="45" t="s">
        <v>138</v>
      </c>
      <c r="P2694" s="45" t="s">
        <v>484</v>
      </c>
    </row>
    <row r="2695" spans="1:18">
      <c r="A2695" s="17">
        <v>38</v>
      </c>
      <c r="B2695" s="135">
        <v>90105</v>
      </c>
      <c r="C2695" s="17">
        <f t="shared" si="189"/>
        <v>9</v>
      </c>
      <c r="D2695" s="14" t="str">
        <f>+VLOOKUP(C2695,EstructuraCostos!$A$5:$B$146,2)</f>
        <v>Hacienda</v>
      </c>
      <c r="E2695" s="21">
        <f t="shared" si="192"/>
        <v>90105</v>
      </c>
      <c r="F2695" s="17" t="str">
        <f>+IF(C2695&gt;2,VLOOKUP(C2695,EstructuraCostos!$A$65:$B$170,2),VLOOKUP(E2695,EstructuraCostos!$A$5:$B$60,2))</f>
        <v>Hacienda</v>
      </c>
      <c r="G2695" s="17" t="str">
        <f>+VLOOKUP(B2695,EstructuraCostos!$B$5:$C$146,2)</f>
        <v>Mejoras</v>
      </c>
      <c r="H2695" s="58">
        <v>43740</v>
      </c>
      <c r="I2695" s="17">
        <f t="shared" si="190"/>
        <v>40</v>
      </c>
      <c r="J2695" s="45" t="s">
        <v>2247</v>
      </c>
      <c r="K2695" s="51">
        <v>8456134</v>
      </c>
      <c r="L2695" s="52">
        <v>1</v>
      </c>
      <c r="M2695" s="186">
        <v>80000</v>
      </c>
      <c r="N2695" s="48">
        <f t="shared" si="191"/>
        <v>80000</v>
      </c>
      <c r="O2695" s="45" t="s">
        <v>223</v>
      </c>
      <c r="P2695" s="45" t="s">
        <v>147</v>
      </c>
    </row>
    <row r="2696" spans="1:18">
      <c r="A2696" s="17">
        <v>39</v>
      </c>
      <c r="B2696" s="135">
        <v>90105</v>
      </c>
      <c r="C2696" s="17">
        <f t="shared" si="189"/>
        <v>9</v>
      </c>
      <c r="D2696" s="14" t="str">
        <f>+VLOOKUP(C2696,EstructuraCostos!$A$5:$B$146,2)</f>
        <v>Hacienda</v>
      </c>
      <c r="E2696" s="21">
        <f t="shared" si="192"/>
        <v>90105</v>
      </c>
      <c r="F2696" s="17" t="str">
        <f>+IF(C2696&gt;2,VLOOKUP(C2696,EstructuraCostos!$A$65:$B$170,2),VLOOKUP(E2696,EstructuraCostos!$A$5:$B$60,2))</f>
        <v>Hacienda</v>
      </c>
      <c r="G2696" s="17" t="str">
        <f>+VLOOKUP(B2696,EstructuraCostos!$B$5:$C$146,2)</f>
        <v>Mejoras</v>
      </c>
      <c r="H2696" s="58">
        <v>43740</v>
      </c>
      <c r="I2696" s="17">
        <f t="shared" si="190"/>
        <v>40</v>
      </c>
      <c r="J2696" s="45" t="s">
        <v>2238</v>
      </c>
      <c r="K2696" s="51">
        <v>7563297</v>
      </c>
      <c r="L2696" s="52">
        <v>1</v>
      </c>
      <c r="M2696" s="186">
        <v>60000</v>
      </c>
      <c r="N2696" s="48">
        <f t="shared" si="191"/>
        <v>60000</v>
      </c>
      <c r="O2696" s="45" t="s">
        <v>2262</v>
      </c>
      <c r="P2696" s="45" t="s">
        <v>147</v>
      </c>
    </row>
    <row r="2697" spans="1:18">
      <c r="A2697" s="17">
        <v>40</v>
      </c>
      <c r="B2697" s="135">
        <v>90105</v>
      </c>
      <c r="C2697" s="17">
        <f t="shared" si="189"/>
        <v>9</v>
      </c>
      <c r="D2697" s="14" t="str">
        <f>+VLOOKUP(C2697,EstructuraCostos!$A$5:$B$146,2)</f>
        <v>Hacienda</v>
      </c>
      <c r="E2697" s="21">
        <f t="shared" si="192"/>
        <v>90105</v>
      </c>
      <c r="F2697" s="17" t="str">
        <f>+IF(C2697&gt;2,VLOOKUP(C2697,EstructuraCostos!$A$65:$B$170,2),VLOOKUP(E2697,EstructuraCostos!$A$5:$B$60,2))</f>
        <v>Hacienda</v>
      </c>
      <c r="G2697" s="17" t="str">
        <f>+VLOOKUP(B2697,EstructuraCostos!$B$5:$C$146,2)</f>
        <v>Mejoras</v>
      </c>
      <c r="H2697" s="58">
        <v>43740</v>
      </c>
      <c r="I2697" s="17">
        <f t="shared" si="190"/>
        <v>40</v>
      </c>
      <c r="J2697" s="45" t="s">
        <v>1663</v>
      </c>
      <c r="K2697" s="51">
        <v>79132685</v>
      </c>
      <c r="L2697" s="52">
        <v>1</v>
      </c>
      <c r="M2697" s="186">
        <v>50000</v>
      </c>
      <c r="N2697" s="48">
        <f t="shared" si="191"/>
        <v>50000</v>
      </c>
      <c r="O2697" s="45" t="s">
        <v>2263</v>
      </c>
      <c r="P2697" s="45" t="s">
        <v>147</v>
      </c>
    </row>
    <row r="2698" spans="1:18">
      <c r="A2698" s="17"/>
      <c r="C2698" s="17"/>
      <c r="F2698" s="17"/>
      <c r="G2698" s="17"/>
      <c r="H2698" s="58">
        <v>43740</v>
      </c>
      <c r="I2698" s="17">
        <f t="shared" ref="I2698" si="193">+WEEKNUM(H2698,2)</f>
        <v>40</v>
      </c>
      <c r="J2698" s="45" t="s">
        <v>287</v>
      </c>
      <c r="M2698" s="186">
        <v>600</v>
      </c>
      <c r="N2698" s="48"/>
      <c r="O2698" s="57" t="s">
        <v>170</v>
      </c>
      <c r="P2698" s="424" t="s">
        <v>2271</v>
      </c>
    </row>
    <row r="2699" spans="1:18">
      <c r="A2699" s="17">
        <v>41</v>
      </c>
      <c r="C2699" s="17"/>
      <c r="F2699" s="17"/>
      <c r="G2699" s="17" t="e">
        <f>+VLOOKUP(B2699,EstructuraCostos!$B$5:$C$146,2)</f>
        <v>#N/A</v>
      </c>
      <c r="H2699" s="58">
        <v>43740</v>
      </c>
      <c r="I2699" s="17">
        <f t="shared" ref="I2699:I2700" si="194">+WEEKNUM(H2699,2)</f>
        <v>40</v>
      </c>
      <c r="J2699" s="45" t="s">
        <v>2252</v>
      </c>
      <c r="L2699" s="52">
        <v>55</v>
      </c>
      <c r="M2699" s="186" t="s">
        <v>2253</v>
      </c>
      <c r="N2699" s="48"/>
      <c r="O2699" s="57" t="s">
        <v>2254</v>
      </c>
      <c r="P2699" s="424" t="s">
        <v>127</v>
      </c>
      <c r="Q2699" s="1" t="s">
        <v>2256</v>
      </c>
    </row>
    <row r="2700" spans="1:18">
      <c r="A2700" s="17">
        <v>42</v>
      </c>
      <c r="C2700" s="17"/>
      <c r="F2700" s="17"/>
      <c r="G2700" s="17" t="e">
        <f>+VLOOKUP(B2700,EstructuraCostos!$B$5:$C$146,2)</f>
        <v>#N/A</v>
      </c>
      <c r="H2700" s="58">
        <v>43740</v>
      </c>
      <c r="I2700" s="17">
        <f t="shared" si="194"/>
        <v>40</v>
      </c>
      <c r="J2700" s="45" t="s">
        <v>2252</v>
      </c>
      <c r="L2700" s="52">
        <v>61</v>
      </c>
      <c r="M2700" s="186" t="s">
        <v>2253</v>
      </c>
      <c r="N2700" s="48"/>
      <c r="O2700" s="57" t="s">
        <v>2255</v>
      </c>
      <c r="P2700" s="424" t="s">
        <v>364</v>
      </c>
      <c r="Q2700" s="1" t="s">
        <v>2256</v>
      </c>
    </row>
    <row r="2701" spans="1:18">
      <c r="A2701" s="17">
        <v>43</v>
      </c>
      <c r="C2701" s="17"/>
      <c r="F2701" s="17"/>
      <c r="G2701" s="17" t="e">
        <f>+VLOOKUP(B2701,EstructuraCostos!$B$5:$C$146,2)</f>
        <v>#N/A</v>
      </c>
      <c r="H2701" s="58">
        <v>43740</v>
      </c>
      <c r="I2701" s="17">
        <f t="shared" ref="I2701" si="195">+WEEKNUM(H2701,2)</f>
        <v>40</v>
      </c>
      <c r="J2701" s="45" t="s">
        <v>2257</v>
      </c>
      <c r="L2701" s="52">
        <v>1</v>
      </c>
      <c r="N2701" s="48"/>
      <c r="O2701" s="57" t="s">
        <v>2258</v>
      </c>
      <c r="P2701" s="424" t="s">
        <v>2260</v>
      </c>
      <c r="Q2701" s="1" t="s">
        <v>2259</v>
      </c>
    </row>
    <row r="2702" spans="1:18">
      <c r="A2702" s="17">
        <v>44</v>
      </c>
      <c r="C2702" s="17">
        <f t="shared" si="189"/>
        <v>0</v>
      </c>
      <c r="D2702" s="14" t="e">
        <f>+VLOOKUP(C2702,EstructuraCostos!$A$5:$B$146,2)</f>
        <v>#N/A</v>
      </c>
      <c r="E2702" s="21">
        <f t="shared" si="192"/>
        <v>0</v>
      </c>
      <c r="F2702" s="17" t="e">
        <f>+IF(C2702&gt;2,VLOOKUP(C2702,EstructuraCostos!$A$65:$B$170,2),VLOOKUP(E2702,EstructuraCostos!$A$5:$B$60,2))</f>
        <v>#N/A</v>
      </c>
      <c r="G2702" s="17" t="e">
        <f>+VLOOKUP(B2702,EstructuraCostos!$B$5:$C$146,2)</f>
        <v>#N/A</v>
      </c>
      <c r="H2702" s="58">
        <v>43740</v>
      </c>
      <c r="I2702" s="17">
        <f t="shared" si="190"/>
        <v>40</v>
      </c>
      <c r="J2702" s="45" t="s">
        <v>260</v>
      </c>
      <c r="K2702" s="83"/>
      <c r="L2702" s="52">
        <v>1200</v>
      </c>
      <c r="M2702" s="186" t="s">
        <v>261</v>
      </c>
      <c r="N2702" s="48"/>
      <c r="O2702" s="137" t="s">
        <v>2246</v>
      </c>
      <c r="P2702" s="424" t="s">
        <v>2244</v>
      </c>
      <c r="Q2702" s="1" t="s">
        <v>2245</v>
      </c>
      <c r="R2702"/>
    </row>
    <row r="2703" spans="1:18">
      <c r="A2703" s="17">
        <v>45</v>
      </c>
      <c r="C2703" s="17">
        <f t="shared" si="189"/>
        <v>0</v>
      </c>
      <c r="D2703" s="14" t="e">
        <f>+VLOOKUP(C2703,EstructuraCostos!$A$5:$B$146,2)</f>
        <v>#N/A</v>
      </c>
      <c r="E2703" s="21">
        <f t="shared" si="192"/>
        <v>0</v>
      </c>
      <c r="F2703" s="17" t="e">
        <f>+IF(C2703&gt;2,VLOOKUP(C2703,EstructuraCostos!$A$65:$B$170,2),VLOOKUP(E2703,EstructuraCostos!$A$5:$B$60,2))</f>
        <v>#N/A</v>
      </c>
      <c r="G2703" s="17" t="e">
        <f>+VLOOKUP(B2703,EstructuraCostos!$B$5:$C$146,2)</f>
        <v>#N/A</v>
      </c>
      <c r="H2703" s="58">
        <v>43740</v>
      </c>
      <c r="I2703" s="17">
        <f t="shared" si="190"/>
        <v>40</v>
      </c>
      <c r="J2703" s="45" t="s">
        <v>260</v>
      </c>
      <c r="L2703" s="52">
        <v>280</v>
      </c>
      <c r="M2703" s="186" t="s">
        <v>261</v>
      </c>
      <c r="N2703" s="48"/>
      <c r="O2703" s="45" t="s">
        <v>1684</v>
      </c>
      <c r="P2703" s="45" t="s">
        <v>2270</v>
      </c>
      <c r="Q2703" s="1" t="s">
        <v>132</v>
      </c>
      <c r="R2703" s="137" t="s">
        <v>2205</v>
      </c>
    </row>
    <row r="2704" spans="1:18">
      <c r="A2704" s="17">
        <v>46</v>
      </c>
      <c r="B2704" s="135">
        <v>10103</v>
      </c>
      <c r="C2704" s="17">
        <f t="shared" si="189"/>
        <v>1</v>
      </c>
      <c r="D2704" s="14" t="str">
        <f>+VLOOKUP(C2704,EstructuraCostos!$A$5:$B$146,2)</f>
        <v>Levante_y_Ceba</v>
      </c>
      <c r="E2704" s="21">
        <f t="shared" si="192"/>
        <v>10100</v>
      </c>
      <c r="F2704" s="17" t="str">
        <f>+IF(C2704&gt;2,VLOOKUP(C2704,EstructuraCostos!$A$65:$B$170,2),VLOOKUP(E2704,EstructuraCostos!$A$5:$B$60,2))</f>
        <v>Manejo_de_Suelos_y_ Praderas1</v>
      </c>
      <c r="G2704" s="17" t="str">
        <f>+VLOOKUP(B2704,EstructuraCostos!$B$5:$C$146,2)</f>
        <v>Fertilizacion, correctivos</v>
      </c>
      <c r="H2704" s="58">
        <v>43741</v>
      </c>
      <c r="I2704" s="17">
        <f t="shared" si="190"/>
        <v>40</v>
      </c>
      <c r="J2704" s="84" t="s">
        <v>241</v>
      </c>
      <c r="K2704" s="566">
        <v>4736932</v>
      </c>
      <c r="L2704" s="52">
        <v>1</v>
      </c>
      <c r="M2704" s="46">
        <v>34000</v>
      </c>
      <c r="N2704" s="48">
        <f t="shared" si="191"/>
        <v>34000</v>
      </c>
      <c r="O2704" s="152" t="s">
        <v>2239</v>
      </c>
      <c r="P2704" s="424" t="s">
        <v>387</v>
      </c>
      <c r="Q2704" s="1" t="s">
        <v>2245</v>
      </c>
      <c r="R2704" t="s">
        <v>2279</v>
      </c>
    </row>
    <row r="2705" spans="1:18">
      <c r="A2705" s="17">
        <v>47</v>
      </c>
      <c r="B2705" s="135">
        <v>10104</v>
      </c>
      <c r="C2705" s="17">
        <f t="shared" si="189"/>
        <v>1</v>
      </c>
      <c r="D2705" s="14" t="str">
        <f>+VLOOKUP(C2705,EstructuraCostos!$A$5:$B$146,2)</f>
        <v>Levante_y_Ceba</v>
      </c>
      <c r="E2705" s="21">
        <f t="shared" si="192"/>
        <v>10100</v>
      </c>
      <c r="F2705" s="17" t="str">
        <f>+IF(C2705&gt;2,VLOOKUP(C2705,EstructuraCostos!$A$65:$B$170,2),VLOOKUP(E2705,EstructuraCostos!$A$5:$B$60,2))</f>
        <v>Manejo_de_Suelos_y_ Praderas1</v>
      </c>
      <c r="G2705" s="17" t="str">
        <f>+VLOOKUP(B2705,EstructuraCostos!$B$5:$C$146,2)</f>
        <v>Fumigacion Herbicida</v>
      </c>
      <c r="H2705" s="58">
        <v>43741</v>
      </c>
      <c r="I2705" s="17">
        <f t="shared" si="190"/>
        <v>40</v>
      </c>
      <c r="J2705" s="84" t="s">
        <v>242</v>
      </c>
      <c r="K2705" s="567">
        <v>4335739</v>
      </c>
      <c r="L2705" s="52">
        <v>1</v>
      </c>
      <c r="M2705" s="46">
        <v>34000</v>
      </c>
      <c r="N2705" s="48">
        <f t="shared" si="191"/>
        <v>34000</v>
      </c>
      <c r="O2705" s="45" t="s">
        <v>1684</v>
      </c>
      <c r="P2705" s="45" t="s">
        <v>385</v>
      </c>
      <c r="Q2705" s="1" t="s">
        <v>132</v>
      </c>
      <c r="R2705" s="137" t="s">
        <v>2205</v>
      </c>
    </row>
    <row r="2706" spans="1:18">
      <c r="A2706" s="17">
        <v>48</v>
      </c>
      <c r="B2706" s="135">
        <v>10501</v>
      </c>
      <c r="C2706" s="17">
        <f t="shared" si="189"/>
        <v>1</v>
      </c>
      <c r="D2706" s="14" t="str">
        <f>+VLOOKUP(C2706,EstructuraCostos!$A$5:$B$146,2)</f>
        <v>Levante_y_Ceba</v>
      </c>
      <c r="E2706" s="21">
        <f t="shared" si="192"/>
        <v>10500</v>
      </c>
      <c r="F2706" s="17" t="str">
        <f>+IF(C2706&gt;2,VLOOKUP(C2706,EstructuraCostos!$A$65:$B$170,2),VLOOKUP(E2706,EstructuraCostos!$A$5:$B$60,2))</f>
        <v>Movimiento_de_Ganado1</v>
      </c>
      <c r="G2706" s="17" t="str">
        <f>+VLOOKUP(B2706,EstructuraCostos!$B$5:$C$146,2)</f>
        <v>Manejo de Ganados</v>
      </c>
      <c r="H2706" s="58">
        <v>43741</v>
      </c>
      <c r="I2706" s="17">
        <f t="shared" si="190"/>
        <v>40</v>
      </c>
      <c r="J2706" s="460" t="s">
        <v>2236</v>
      </c>
      <c r="K2706" s="567">
        <v>1023702269</v>
      </c>
      <c r="L2706" s="52">
        <v>1</v>
      </c>
      <c r="M2706" s="46">
        <v>38000</v>
      </c>
      <c r="N2706" s="48">
        <f t="shared" si="191"/>
        <v>38000</v>
      </c>
      <c r="O2706" s="45" t="s">
        <v>126</v>
      </c>
      <c r="P2706" s="45" t="s">
        <v>128</v>
      </c>
    </row>
    <row r="2707" spans="1:18">
      <c r="A2707" s="17">
        <v>49</v>
      </c>
      <c r="B2707" s="135">
        <v>50103</v>
      </c>
      <c r="C2707" s="17">
        <f t="shared" si="189"/>
        <v>5</v>
      </c>
      <c r="D2707" s="14" t="str">
        <f>+VLOOKUP(C2707,EstructuraCostos!$A$5:$B$146,2)</f>
        <v>Generales</v>
      </c>
      <c r="E2707" s="21">
        <f t="shared" si="192"/>
        <v>50103</v>
      </c>
      <c r="F2707" s="17" t="str">
        <f>+IF(C2707&gt;2,VLOOKUP(C2707,EstructuraCostos!$A$65:$B$170,2),VLOOKUP(E2707,EstructuraCostos!$A$5:$B$60,2))</f>
        <v>Generales</v>
      </c>
      <c r="G2707" s="17" t="str">
        <f>+VLOOKUP(B2707,EstructuraCostos!$B$5:$C$146,2)</f>
        <v xml:space="preserve">Mantenimiento Cercos </v>
      </c>
      <c r="H2707" s="58">
        <v>43741</v>
      </c>
      <c r="I2707" s="17">
        <f t="shared" si="190"/>
        <v>40</v>
      </c>
      <c r="J2707" s="460" t="s">
        <v>417</v>
      </c>
      <c r="K2707" s="568">
        <v>1097720182</v>
      </c>
      <c r="L2707" s="52">
        <v>1</v>
      </c>
      <c r="M2707" s="46">
        <v>38000</v>
      </c>
      <c r="N2707" s="48">
        <f t="shared" si="191"/>
        <v>38000</v>
      </c>
      <c r="O2707" s="45" t="s">
        <v>138</v>
      </c>
      <c r="P2707" s="45" t="s">
        <v>2272</v>
      </c>
    </row>
    <row r="2708" spans="1:18">
      <c r="A2708" s="17">
        <v>50</v>
      </c>
      <c r="B2708" s="135">
        <v>10202</v>
      </c>
      <c r="C2708" s="17">
        <f t="shared" si="189"/>
        <v>1</v>
      </c>
      <c r="D2708" s="14" t="str">
        <f>+VLOOKUP(C2708,EstructuraCostos!$A$5:$B$146,2)</f>
        <v>Levante_y_Ceba</v>
      </c>
      <c r="E2708" s="21">
        <f t="shared" si="192"/>
        <v>10200</v>
      </c>
      <c r="F2708" s="17" t="str">
        <f>+IF(C2708&gt;2,VLOOKUP(C2708,EstructuraCostos!$A$65:$B$170,2),VLOOKUP(E2708,EstructuraCostos!$A$5:$B$60,2))</f>
        <v>Alimentacion1</v>
      </c>
      <c r="G2708" s="17" t="str">
        <f>+VLOOKUP(B2708,EstructuraCostos!$B$5:$C$146,2)</f>
        <v>Pollinaza</v>
      </c>
      <c r="H2708" s="58">
        <v>43741</v>
      </c>
      <c r="I2708" s="17">
        <f t="shared" si="190"/>
        <v>40</v>
      </c>
      <c r="J2708" s="1" t="s">
        <v>1469</v>
      </c>
      <c r="K2708" s="85">
        <v>1054990950</v>
      </c>
      <c r="L2708" s="52">
        <v>1</v>
      </c>
      <c r="M2708" s="186">
        <v>36000</v>
      </c>
      <c r="N2708" s="48">
        <f t="shared" si="191"/>
        <v>36000</v>
      </c>
      <c r="O2708" s="45" t="s">
        <v>688</v>
      </c>
      <c r="P2708" s="45" t="s">
        <v>137</v>
      </c>
    </row>
    <row r="2709" spans="1:18">
      <c r="A2709" s="17">
        <v>51</v>
      </c>
      <c r="B2709" s="135">
        <v>90101</v>
      </c>
      <c r="C2709" s="17">
        <f t="shared" si="189"/>
        <v>9</v>
      </c>
      <c r="D2709" s="14" t="str">
        <f>+VLOOKUP(C2709,EstructuraCostos!$A$5:$B$146,2)</f>
        <v>Hacienda</v>
      </c>
      <c r="E2709" s="21">
        <f t="shared" si="192"/>
        <v>90101</v>
      </c>
      <c r="F2709" s="17" t="str">
        <f>+IF(C2709&gt;2,VLOOKUP(C2709,EstructuraCostos!$A$65:$B$170,2),VLOOKUP(E2709,EstructuraCostos!$A$5:$B$60,2))</f>
        <v>Hacienda</v>
      </c>
      <c r="G2709" s="17" t="str">
        <f>+VLOOKUP(B2709,EstructuraCostos!$B$5:$C$146,2)</f>
        <v>Salarios</v>
      </c>
      <c r="H2709" s="58">
        <v>43741</v>
      </c>
      <c r="I2709" s="17">
        <f t="shared" si="190"/>
        <v>40</v>
      </c>
      <c r="J2709" s="1" t="s">
        <v>1584</v>
      </c>
      <c r="K2709" s="85">
        <v>24989065</v>
      </c>
      <c r="L2709" s="52">
        <v>1</v>
      </c>
      <c r="M2709" s="186">
        <v>34000</v>
      </c>
      <c r="N2709" s="48">
        <f t="shared" si="191"/>
        <v>34000</v>
      </c>
      <c r="O2709" s="45" t="s">
        <v>1138</v>
      </c>
      <c r="P2709" s="45" t="s">
        <v>147</v>
      </c>
    </row>
    <row r="2710" spans="1:18">
      <c r="A2710" s="17">
        <v>52</v>
      </c>
      <c r="B2710" s="135">
        <v>50103</v>
      </c>
      <c r="C2710" s="17">
        <f t="shared" si="189"/>
        <v>5</v>
      </c>
      <c r="D2710" s="14" t="str">
        <f>+VLOOKUP(C2710,EstructuraCostos!$A$5:$B$146,2)</f>
        <v>Generales</v>
      </c>
      <c r="E2710" s="21">
        <f t="shared" si="192"/>
        <v>50103</v>
      </c>
      <c r="F2710" s="17" t="str">
        <f>+IF(C2710&gt;2,VLOOKUP(C2710,EstructuraCostos!$A$65:$B$170,2),VLOOKUP(E2710,EstructuraCostos!$A$5:$B$60,2))</f>
        <v>Generales</v>
      </c>
      <c r="G2710" s="17" t="str">
        <f>+VLOOKUP(B2710,EstructuraCostos!$B$5:$C$146,2)</f>
        <v xml:space="preserve">Mantenimiento Cercos </v>
      </c>
      <c r="H2710" s="58">
        <v>43741</v>
      </c>
      <c r="I2710" s="17">
        <f t="shared" si="190"/>
        <v>40</v>
      </c>
      <c r="J2710" s="45" t="s">
        <v>1688</v>
      </c>
      <c r="K2710" s="51">
        <v>6281862</v>
      </c>
      <c r="L2710" s="52">
        <v>1</v>
      </c>
      <c r="M2710" s="186">
        <v>34000</v>
      </c>
      <c r="N2710" s="48">
        <f t="shared" si="191"/>
        <v>34000</v>
      </c>
      <c r="O2710" s="45" t="s">
        <v>138</v>
      </c>
      <c r="P2710" s="45" t="s">
        <v>2272</v>
      </c>
    </row>
    <row r="2711" spans="1:18">
      <c r="A2711" s="17">
        <v>53</v>
      </c>
      <c r="B2711" s="135">
        <v>50103</v>
      </c>
      <c r="C2711" s="17">
        <f t="shared" si="189"/>
        <v>5</v>
      </c>
      <c r="D2711" s="14" t="str">
        <f>+VLOOKUP(C2711,EstructuraCostos!$A$5:$B$146,2)</f>
        <v>Generales</v>
      </c>
      <c r="E2711" s="21">
        <f t="shared" si="192"/>
        <v>50103</v>
      </c>
      <c r="F2711" s="17" t="str">
        <f>+IF(C2711&gt;2,VLOOKUP(C2711,EstructuraCostos!$A$65:$B$170,2),VLOOKUP(E2711,EstructuraCostos!$A$5:$B$60,2))</f>
        <v>Generales</v>
      </c>
      <c r="G2711" s="17" t="str">
        <f>+VLOOKUP(B2711,EstructuraCostos!$B$5:$C$146,2)</f>
        <v xml:space="preserve">Mantenimiento Cercos </v>
      </c>
      <c r="H2711" s="58">
        <v>43741</v>
      </c>
      <c r="I2711" s="17">
        <f t="shared" si="190"/>
        <v>40</v>
      </c>
      <c r="J2711" s="45" t="s">
        <v>2237</v>
      </c>
      <c r="K2711" s="51">
        <v>700001196</v>
      </c>
      <c r="L2711" s="52">
        <v>1</v>
      </c>
      <c r="M2711" s="186">
        <v>34000</v>
      </c>
      <c r="N2711" s="48">
        <f t="shared" si="191"/>
        <v>34000</v>
      </c>
      <c r="O2711" s="45" t="s">
        <v>138</v>
      </c>
      <c r="P2711" s="45" t="s">
        <v>2272</v>
      </c>
    </row>
    <row r="2712" spans="1:18">
      <c r="A2712" s="17">
        <v>54</v>
      </c>
      <c r="B2712" s="135">
        <v>90105</v>
      </c>
      <c r="C2712" s="17">
        <f t="shared" si="189"/>
        <v>9</v>
      </c>
      <c r="D2712" s="14" t="str">
        <f>+VLOOKUP(C2712,EstructuraCostos!$A$5:$B$146,2)</f>
        <v>Hacienda</v>
      </c>
      <c r="E2712" s="21">
        <f t="shared" si="192"/>
        <v>90105</v>
      </c>
      <c r="F2712" s="17" t="str">
        <f>+IF(C2712&gt;2,VLOOKUP(C2712,EstructuraCostos!$A$65:$B$170,2),VLOOKUP(E2712,EstructuraCostos!$A$5:$B$60,2))</f>
        <v>Hacienda</v>
      </c>
      <c r="G2712" s="17" t="str">
        <f>+VLOOKUP(B2712,EstructuraCostos!$B$5:$C$146,2)</f>
        <v>Mejoras</v>
      </c>
      <c r="H2712" s="58">
        <v>43741</v>
      </c>
      <c r="I2712" s="17">
        <f t="shared" si="190"/>
        <v>40</v>
      </c>
      <c r="J2712" s="45" t="s">
        <v>2247</v>
      </c>
      <c r="K2712" s="51">
        <v>8456134</v>
      </c>
      <c r="L2712" s="52">
        <v>1</v>
      </c>
      <c r="M2712" s="186">
        <v>80000</v>
      </c>
      <c r="N2712" s="48">
        <f t="shared" si="191"/>
        <v>80000</v>
      </c>
      <c r="O2712" s="45" t="s">
        <v>2262</v>
      </c>
      <c r="P2712" s="45" t="s">
        <v>147</v>
      </c>
    </row>
    <row r="2713" spans="1:18">
      <c r="A2713" s="17">
        <v>55</v>
      </c>
      <c r="B2713" s="135">
        <v>90105</v>
      </c>
      <c r="C2713" s="17">
        <f t="shared" si="189"/>
        <v>9</v>
      </c>
      <c r="D2713" s="14" t="str">
        <f>+VLOOKUP(C2713,EstructuraCostos!$A$5:$B$146,2)</f>
        <v>Hacienda</v>
      </c>
      <c r="E2713" s="21">
        <f t="shared" si="192"/>
        <v>90105</v>
      </c>
      <c r="F2713" s="17" t="str">
        <f>+IF(C2713&gt;2,VLOOKUP(C2713,EstructuraCostos!$A$65:$B$170,2),VLOOKUP(E2713,EstructuraCostos!$A$5:$B$60,2))</f>
        <v>Hacienda</v>
      </c>
      <c r="G2713" s="17" t="str">
        <f>+VLOOKUP(B2713,EstructuraCostos!$B$5:$C$146,2)</f>
        <v>Mejoras</v>
      </c>
      <c r="H2713" s="58">
        <v>43741</v>
      </c>
      <c r="I2713" s="17">
        <f t="shared" si="190"/>
        <v>40</v>
      </c>
      <c r="J2713" s="45" t="s">
        <v>2238</v>
      </c>
      <c r="K2713" s="51">
        <v>7563297</v>
      </c>
      <c r="L2713" s="52">
        <v>1</v>
      </c>
      <c r="M2713" s="186">
        <v>60000</v>
      </c>
      <c r="N2713" s="48">
        <f t="shared" si="191"/>
        <v>60000</v>
      </c>
      <c r="O2713" s="45" t="s">
        <v>2282</v>
      </c>
      <c r="P2713" s="45" t="s">
        <v>147</v>
      </c>
    </row>
    <row r="2714" spans="1:18">
      <c r="A2714" s="17">
        <v>56</v>
      </c>
      <c r="B2714" s="135">
        <v>50103</v>
      </c>
      <c r="C2714" s="17">
        <f t="shared" si="189"/>
        <v>5</v>
      </c>
      <c r="D2714" s="14" t="str">
        <f>+VLOOKUP(C2714,EstructuraCostos!$A$5:$B$146,2)</f>
        <v>Generales</v>
      </c>
      <c r="E2714" s="21">
        <f t="shared" si="192"/>
        <v>50103</v>
      </c>
      <c r="F2714" s="17" t="str">
        <f>+IF(C2714&gt;2,VLOOKUP(C2714,EstructuraCostos!$A$65:$B$170,2),VLOOKUP(E2714,EstructuraCostos!$A$5:$B$60,2))</f>
        <v>Generales</v>
      </c>
      <c r="G2714" s="17" t="str">
        <f>+VLOOKUP(B2714,EstructuraCostos!$B$5:$C$146,2)</f>
        <v xml:space="preserve">Mantenimiento Cercos </v>
      </c>
      <c r="H2714" s="58">
        <v>43741</v>
      </c>
      <c r="I2714" s="17">
        <f t="shared" si="190"/>
        <v>40</v>
      </c>
      <c r="J2714" s="45" t="s">
        <v>1663</v>
      </c>
      <c r="K2714" s="51">
        <v>79132685</v>
      </c>
      <c r="L2714" s="52">
        <v>1</v>
      </c>
      <c r="M2714" s="186">
        <v>50000</v>
      </c>
      <c r="N2714" s="48">
        <f t="shared" si="191"/>
        <v>50000</v>
      </c>
      <c r="O2714" s="45" t="s">
        <v>2273</v>
      </c>
      <c r="P2714" s="45" t="s">
        <v>2272</v>
      </c>
    </row>
    <row r="2715" spans="1:18">
      <c r="A2715" s="17">
        <v>57</v>
      </c>
      <c r="C2715" s="17"/>
      <c r="F2715" s="17"/>
      <c r="G2715" s="17" t="e">
        <f>+VLOOKUP(B2715,EstructuraCostos!$B$5:$C$146,2)</f>
        <v>#N/A</v>
      </c>
      <c r="H2715" s="58">
        <v>43741</v>
      </c>
      <c r="I2715" s="17">
        <f t="shared" ref="I2715" si="196">+WEEKNUM(H2715,2)</f>
        <v>40</v>
      </c>
      <c r="J2715" s="45" t="s">
        <v>287</v>
      </c>
      <c r="N2715" s="48"/>
      <c r="O2715" s="57"/>
      <c r="P2715" s="45" t="s">
        <v>1474</v>
      </c>
    </row>
    <row r="2716" spans="1:18">
      <c r="A2716" s="17">
        <v>58</v>
      </c>
      <c r="C2716" s="17"/>
      <c r="F2716" s="17"/>
      <c r="G2716" s="17" t="e">
        <f>+VLOOKUP(B2716,EstructuraCostos!$B$5:$C$146,2)</f>
        <v>#N/A</v>
      </c>
      <c r="H2716" s="58">
        <v>43741</v>
      </c>
      <c r="I2716" s="17">
        <f t="shared" ref="I2716:I2717" si="197">+WEEKNUM(H2716,2)</f>
        <v>40</v>
      </c>
      <c r="J2716" s="45" t="s">
        <v>667</v>
      </c>
      <c r="L2716" s="52">
        <v>54</v>
      </c>
      <c r="M2716" s="186" t="s">
        <v>299</v>
      </c>
      <c r="N2716" s="48"/>
      <c r="O2716" s="57" t="s">
        <v>2285</v>
      </c>
      <c r="P2716" s="45" t="s">
        <v>744</v>
      </c>
      <c r="Q2716" s="1" t="s">
        <v>2286</v>
      </c>
    </row>
    <row r="2717" spans="1:18">
      <c r="A2717" s="17">
        <v>59</v>
      </c>
      <c r="C2717" s="17"/>
      <c r="F2717" s="17"/>
      <c r="G2717" s="17" t="e">
        <f>+VLOOKUP(B2717,EstructuraCostos!$B$5:$C$146,2)</f>
        <v>#N/A</v>
      </c>
      <c r="H2717" s="58">
        <v>43741</v>
      </c>
      <c r="I2717" s="17">
        <f t="shared" si="197"/>
        <v>40</v>
      </c>
      <c r="J2717" s="45" t="s">
        <v>287</v>
      </c>
      <c r="L2717" s="52">
        <v>43</v>
      </c>
      <c r="M2717" s="186" t="s">
        <v>2268</v>
      </c>
      <c r="N2717" s="48"/>
      <c r="O2717" s="57" t="s">
        <v>2269</v>
      </c>
      <c r="P2717" s="45" t="s">
        <v>744</v>
      </c>
    </row>
    <row r="2718" spans="1:18">
      <c r="A2718" s="17">
        <v>60</v>
      </c>
      <c r="C2718" s="17">
        <f t="shared" si="189"/>
        <v>0</v>
      </c>
      <c r="D2718" s="14" t="e">
        <f>+VLOOKUP(C2718,EstructuraCostos!$A$5:$B$146,2)</f>
        <v>#N/A</v>
      </c>
      <c r="E2718" s="21">
        <f t="shared" si="192"/>
        <v>0</v>
      </c>
      <c r="F2718" s="17" t="e">
        <f>+IF(C2718&gt;2,VLOOKUP(C2718,EstructuraCostos!$A$65:$B$170,2),VLOOKUP(E2718,EstructuraCostos!$A$5:$B$60,2))</f>
        <v>#N/A</v>
      </c>
      <c r="G2718" s="17" t="e">
        <f>+VLOOKUP(B2718,EstructuraCostos!$B$5:$C$146,2)</f>
        <v>#N/A</v>
      </c>
      <c r="H2718" s="58">
        <v>43741</v>
      </c>
      <c r="I2718" s="17">
        <f t="shared" si="190"/>
        <v>40</v>
      </c>
      <c r="J2718" s="45" t="s">
        <v>260</v>
      </c>
      <c r="K2718" s="83"/>
      <c r="L2718" s="52">
        <v>1200</v>
      </c>
      <c r="M2718" s="186" t="s">
        <v>261</v>
      </c>
      <c r="N2718" s="48"/>
      <c r="O2718" s="137" t="s">
        <v>2280</v>
      </c>
      <c r="P2718" s="424" t="s">
        <v>387</v>
      </c>
      <c r="Q2718" s="1" t="s">
        <v>2245</v>
      </c>
      <c r="R2718" t="s">
        <v>2279</v>
      </c>
    </row>
    <row r="2719" spans="1:18">
      <c r="A2719" s="17">
        <v>62</v>
      </c>
      <c r="C2719" s="17">
        <f t="shared" si="189"/>
        <v>0</v>
      </c>
      <c r="D2719" s="14" t="e">
        <f>+VLOOKUP(C2719,EstructuraCostos!$A$5:$B$146,2)</f>
        <v>#N/A</v>
      </c>
      <c r="E2719" s="21">
        <f t="shared" si="192"/>
        <v>0</v>
      </c>
      <c r="F2719" s="17" t="e">
        <f>+IF(C2719&gt;2,VLOOKUP(C2719,EstructuraCostos!$A$65:$B$170,2),VLOOKUP(E2719,EstructuraCostos!$A$5:$B$60,2))</f>
        <v>#N/A</v>
      </c>
      <c r="G2719" s="17" t="e">
        <f>+VLOOKUP(B2719,EstructuraCostos!$B$5:$C$146,2)</f>
        <v>#N/A</v>
      </c>
      <c r="H2719" s="58">
        <v>43741</v>
      </c>
      <c r="I2719" s="17">
        <f t="shared" ref="I2719:I2720" si="198">+WEEKNUM(H2719,2)</f>
        <v>40</v>
      </c>
      <c r="J2719" s="45" t="s">
        <v>260</v>
      </c>
      <c r="M2719" s="186" t="s">
        <v>261</v>
      </c>
      <c r="N2719" s="48"/>
      <c r="O2719" s="45" t="s">
        <v>1684</v>
      </c>
      <c r="P2719" s="45" t="s">
        <v>385</v>
      </c>
      <c r="Q2719" s="1" t="s">
        <v>132</v>
      </c>
      <c r="R2719" s="137" t="s">
        <v>2205</v>
      </c>
    </row>
    <row r="2720" spans="1:18">
      <c r="A2720" s="17">
        <v>63</v>
      </c>
      <c r="C2720" s="17"/>
      <c r="F2720" s="17"/>
      <c r="G2720" s="17" t="e">
        <f>+VLOOKUP(B2720,EstructuraCostos!$B$5:$C$146,2)</f>
        <v>#N/A</v>
      </c>
      <c r="H2720" s="58">
        <v>43741</v>
      </c>
      <c r="I2720" s="17">
        <f t="shared" si="198"/>
        <v>40</v>
      </c>
      <c r="J2720" s="45" t="s">
        <v>260</v>
      </c>
      <c r="L2720" s="52">
        <v>100</v>
      </c>
      <c r="M2720" s="186" t="s">
        <v>276</v>
      </c>
      <c r="N2720" s="48"/>
      <c r="O2720" s="152" t="s">
        <v>2366</v>
      </c>
      <c r="P2720" s="424" t="s">
        <v>387</v>
      </c>
      <c r="Q2720" s="1" t="s">
        <v>2274</v>
      </c>
      <c r="R2720" s="137" t="s">
        <v>2275</v>
      </c>
    </row>
    <row r="2721" spans="1:18">
      <c r="A2721" s="17">
        <v>64</v>
      </c>
      <c r="B2721" s="135">
        <v>10103</v>
      </c>
      <c r="C2721" s="17">
        <f t="shared" si="189"/>
        <v>1</v>
      </c>
      <c r="D2721" s="14" t="str">
        <f>+VLOOKUP(C2721,EstructuraCostos!$A$5:$B$146,2)</f>
        <v>Levante_y_Ceba</v>
      </c>
      <c r="E2721" s="21">
        <f t="shared" si="192"/>
        <v>10100</v>
      </c>
      <c r="F2721" s="17" t="str">
        <f>+IF(C2721&gt;2,VLOOKUP(C2721,EstructuraCostos!$A$65:$B$170,2),VLOOKUP(E2721,EstructuraCostos!$A$5:$B$60,2))</f>
        <v>Manejo_de_Suelos_y_ Praderas1</v>
      </c>
      <c r="G2721" s="17" t="str">
        <f>+VLOOKUP(B2721,EstructuraCostos!$B$5:$C$146,2)</f>
        <v>Fertilizacion, correctivos</v>
      </c>
      <c r="H2721" s="58">
        <v>43742</v>
      </c>
      <c r="I2721" s="17">
        <f t="shared" si="190"/>
        <v>40</v>
      </c>
      <c r="J2721" s="84" t="s">
        <v>241</v>
      </c>
      <c r="K2721" s="566">
        <v>4736932</v>
      </c>
      <c r="L2721" s="52">
        <v>1</v>
      </c>
      <c r="M2721" s="46">
        <v>34000</v>
      </c>
      <c r="N2721" s="48">
        <f t="shared" si="191"/>
        <v>34000</v>
      </c>
      <c r="O2721" s="45" t="s">
        <v>2276</v>
      </c>
      <c r="P2721" s="45" t="s">
        <v>387</v>
      </c>
      <c r="Q2721" s="1" t="s">
        <v>2245</v>
      </c>
      <c r="R2721" t="s">
        <v>2279</v>
      </c>
    </row>
    <row r="2722" spans="1:18">
      <c r="A2722" s="17">
        <v>65</v>
      </c>
      <c r="B2722" s="135">
        <v>10104</v>
      </c>
      <c r="C2722" s="17">
        <f t="shared" si="189"/>
        <v>1</v>
      </c>
      <c r="D2722" s="14" t="str">
        <f>+VLOOKUP(C2722,EstructuraCostos!$A$5:$B$146,2)</f>
        <v>Levante_y_Ceba</v>
      </c>
      <c r="E2722" s="21">
        <f t="shared" si="192"/>
        <v>10100</v>
      </c>
      <c r="F2722" s="17" t="str">
        <f>+IF(C2722&gt;2,VLOOKUP(C2722,EstructuraCostos!$A$65:$B$170,2),VLOOKUP(E2722,EstructuraCostos!$A$5:$B$60,2))</f>
        <v>Manejo_de_Suelos_y_ Praderas1</v>
      </c>
      <c r="G2722" s="17" t="str">
        <f>+VLOOKUP(B2722,EstructuraCostos!$B$5:$C$146,2)</f>
        <v>Fumigacion Herbicida</v>
      </c>
      <c r="H2722" s="58">
        <v>43742</v>
      </c>
      <c r="I2722" s="17">
        <f t="shared" si="190"/>
        <v>40</v>
      </c>
      <c r="J2722" s="84" t="s">
        <v>242</v>
      </c>
      <c r="K2722" s="567">
        <v>4335739</v>
      </c>
      <c r="L2722" s="52">
        <v>1</v>
      </c>
      <c r="M2722" s="46">
        <v>34000</v>
      </c>
      <c r="N2722" s="48">
        <f t="shared" si="191"/>
        <v>34000</v>
      </c>
      <c r="O2722" s="45" t="s">
        <v>1684</v>
      </c>
      <c r="P2722" s="45" t="s">
        <v>2281</v>
      </c>
      <c r="Q2722" s="1" t="s">
        <v>132</v>
      </c>
      <c r="R2722" s="137" t="s">
        <v>2205</v>
      </c>
    </row>
    <row r="2723" spans="1:18">
      <c r="A2723" s="17">
        <v>66</v>
      </c>
      <c r="B2723" s="135">
        <v>10501</v>
      </c>
      <c r="C2723" s="17">
        <f t="shared" si="189"/>
        <v>1</v>
      </c>
      <c r="D2723" s="14" t="str">
        <f>+VLOOKUP(C2723,EstructuraCostos!$A$5:$B$146,2)</f>
        <v>Levante_y_Ceba</v>
      </c>
      <c r="E2723" s="21">
        <f t="shared" si="192"/>
        <v>10500</v>
      </c>
      <c r="F2723" s="17" t="str">
        <f>+IF(C2723&gt;2,VLOOKUP(C2723,EstructuraCostos!$A$65:$B$170,2),VLOOKUP(E2723,EstructuraCostos!$A$5:$B$60,2))</f>
        <v>Movimiento_de_Ganado1</v>
      </c>
      <c r="G2723" s="17" t="str">
        <f>+VLOOKUP(B2723,EstructuraCostos!$B$5:$C$146,2)</f>
        <v>Manejo de Ganados</v>
      </c>
      <c r="H2723" s="58">
        <v>43742</v>
      </c>
      <c r="I2723" s="17">
        <f t="shared" si="190"/>
        <v>40</v>
      </c>
      <c r="J2723" s="460" t="s">
        <v>2236</v>
      </c>
      <c r="K2723" s="567">
        <v>1023702269</v>
      </c>
      <c r="L2723" s="52">
        <v>1</v>
      </c>
      <c r="M2723" s="46">
        <v>38000</v>
      </c>
      <c r="N2723" s="48">
        <f t="shared" si="191"/>
        <v>38000</v>
      </c>
      <c r="O2723" s="45" t="s">
        <v>126</v>
      </c>
      <c r="P2723" s="45" t="s">
        <v>128</v>
      </c>
    </row>
    <row r="2724" spans="1:18">
      <c r="A2724" s="17">
        <v>67</v>
      </c>
      <c r="B2724" s="135">
        <v>50103</v>
      </c>
      <c r="C2724" s="17">
        <f t="shared" si="189"/>
        <v>5</v>
      </c>
      <c r="D2724" s="14" t="str">
        <f>+VLOOKUP(C2724,EstructuraCostos!$A$5:$B$146,2)</f>
        <v>Generales</v>
      </c>
      <c r="E2724" s="21">
        <f t="shared" si="192"/>
        <v>50103</v>
      </c>
      <c r="F2724" s="17" t="str">
        <f>+IF(C2724&gt;2,VLOOKUP(C2724,EstructuraCostos!$A$65:$B$170,2),VLOOKUP(E2724,EstructuraCostos!$A$5:$B$60,2))</f>
        <v>Generales</v>
      </c>
      <c r="G2724" s="17" t="str">
        <f>+VLOOKUP(B2724,EstructuraCostos!$B$5:$C$146,2)</f>
        <v xml:space="preserve">Mantenimiento Cercos </v>
      </c>
      <c r="H2724" s="58">
        <v>43742</v>
      </c>
      <c r="I2724" s="17">
        <f t="shared" si="190"/>
        <v>40</v>
      </c>
      <c r="J2724" s="460" t="s">
        <v>417</v>
      </c>
      <c r="K2724" s="568">
        <v>1097720182</v>
      </c>
      <c r="L2724" s="52">
        <v>1</v>
      </c>
      <c r="M2724" s="46">
        <v>38000</v>
      </c>
      <c r="N2724" s="48">
        <f t="shared" si="191"/>
        <v>38000</v>
      </c>
      <c r="O2724" s="45" t="s">
        <v>138</v>
      </c>
      <c r="P2724" s="45" t="s">
        <v>354</v>
      </c>
    </row>
    <row r="2725" spans="1:18">
      <c r="A2725" s="17">
        <v>68</v>
      </c>
      <c r="B2725" s="135">
        <v>10202</v>
      </c>
      <c r="C2725" s="17">
        <f t="shared" si="189"/>
        <v>1</v>
      </c>
      <c r="D2725" s="14" t="str">
        <f>+VLOOKUP(C2725,EstructuraCostos!$A$5:$B$146,2)</f>
        <v>Levante_y_Ceba</v>
      </c>
      <c r="E2725" s="21">
        <f t="shared" si="192"/>
        <v>10200</v>
      </c>
      <c r="F2725" s="17" t="str">
        <f>+IF(C2725&gt;2,VLOOKUP(C2725,EstructuraCostos!$A$65:$B$170,2),VLOOKUP(E2725,EstructuraCostos!$A$5:$B$60,2))</f>
        <v>Alimentacion1</v>
      </c>
      <c r="G2725" s="17" t="str">
        <f>+VLOOKUP(B2725,EstructuraCostos!$B$5:$C$146,2)</f>
        <v>Pollinaza</v>
      </c>
      <c r="H2725" s="58">
        <v>43742</v>
      </c>
      <c r="I2725" s="17">
        <f t="shared" si="190"/>
        <v>40</v>
      </c>
      <c r="J2725" s="1" t="s">
        <v>1469</v>
      </c>
      <c r="K2725" s="85">
        <v>1054990950</v>
      </c>
      <c r="L2725" s="52">
        <v>1</v>
      </c>
      <c r="M2725" s="186">
        <v>36000</v>
      </c>
      <c r="N2725" s="48">
        <f t="shared" si="191"/>
        <v>36000</v>
      </c>
      <c r="O2725" s="45" t="s">
        <v>688</v>
      </c>
      <c r="P2725" s="45" t="s">
        <v>137</v>
      </c>
    </row>
    <row r="2726" spans="1:18">
      <c r="A2726" s="17">
        <v>69</v>
      </c>
      <c r="B2726" s="135">
        <v>90101</v>
      </c>
      <c r="C2726" s="17">
        <f t="shared" si="189"/>
        <v>9</v>
      </c>
      <c r="D2726" s="14" t="str">
        <f>+VLOOKUP(C2726,EstructuraCostos!$A$5:$B$146,2)</f>
        <v>Hacienda</v>
      </c>
      <c r="E2726" s="21">
        <f t="shared" si="192"/>
        <v>90101</v>
      </c>
      <c r="F2726" s="17" t="str">
        <f>+IF(C2726&gt;2,VLOOKUP(C2726,EstructuraCostos!$A$65:$B$170,2),VLOOKUP(E2726,EstructuraCostos!$A$5:$B$60,2))</f>
        <v>Hacienda</v>
      </c>
      <c r="G2726" s="17" t="str">
        <f>+VLOOKUP(B2726,EstructuraCostos!$B$5:$C$146,2)</f>
        <v>Salarios</v>
      </c>
      <c r="H2726" s="58">
        <v>43742</v>
      </c>
      <c r="I2726" s="17">
        <f t="shared" si="190"/>
        <v>40</v>
      </c>
      <c r="J2726" s="1" t="s">
        <v>1584</v>
      </c>
      <c r="K2726" s="85">
        <v>24989065</v>
      </c>
      <c r="L2726" s="52">
        <v>1</v>
      </c>
      <c r="M2726" s="186">
        <v>34000</v>
      </c>
      <c r="N2726" s="48">
        <f t="shared" si="191"/>
        <v>34000</v>
      </c>
      <c r="O2726" s="45" t="s">
        <v>1138</v>
      </c>
      <c r="P2726" s="45" t="s">
        <v>147</v>
      </c>
    </row>
    <row r="2727" spans="1:18">
      <c r="A2727" s="17">
        <v>70</v>
      </c>
      <c r="B2727" s="135">
        <v>50103</v>
      </c>
      <c r="C2727" s="17">
        <f t="shared" si="189"/>
        <v>5</v>
      </c>
      <c r="D2727" s="14" t="str">
        <f>+VLOOKUP(C2727,EstructuraCostos!$A$5:$B$146,2)</f>
        <v>Generales</v>
      </c>
      <c r="E2727" s="21">
        <f t="shared" si="192"/>
        <v>50103</v>
      </c>
      <c r="F2727" s="17" t="str">
        <f>+IF(C2727&gt;2,VLOOKUP(C2727,EstructuraCostos!$A$65:$B$170,2),VLOOKUP(E2727,EstructuraCostos!$A$5:$B$60,2))</f>
        <v>Generales</v>
      </c>
      <c r="G2727" s="17" t="str">
        <f>+VLOOKUP(B2727,EstructuraCostos!$B$5:$C$146,2)</f>
        <v xml:space="preserve">Mantenimiento Cercos </v>
      </c>
      <c r="H2727" s="58">
        <v>43742</v>
      </c>
      <c r="I2727" s="17">
        <f t="shared" si="190"/>
        <v>40</v>
      </c>
      <c r="J2727" s="45" t="s">
        <v>1688</v>
      </c>
      <c r="K2727" s="51">
        <v>6281862</v>
      </c>
      <c r="L2727" s="52">
        <v>1</v>
      </c>
      <c r="M2727" s="186">
        <v>34000</v>
      </c>
      <c r="N2727" s="48">
        <f t="shared" si="191"/>
        <v>34000</v>
      </c>
      <c r="O2727" s="45" t="s">
        <v>138</v>
      </c>
      <c r="P2727" s="45" t="s">
        <v>852</v>
      </c>
    </row>
    <row r="2728" spans="1:18">
      <c r="A2728" s="17">
        <v>71</v>
      </c>
      <c r="B2728" s="135">
        <v>50103</v>
      </c>
      <c r="C2728" s="17">
        <f t="shared" si="189"/>
        <v>5</v>
      </c>
      <c r="D2728" s="14" t="str">
        <f>+VLOOKUP(C2728,EstructuraCostos!$A$5:$B$146,2)</f>
        <v>Generales</v>
      </c>
      <c r="E2728" s="21">
        <f t="shared" si="192"/>
        <v>50103</v>
      </c>
      <c r="F2728" s="17" t="str">
        <f>+IF(C2728&gt;2,VLOOKUP(C2728,EstructuraCostos!$A$65:$B$170,2),VLOOKUP(E2728,EstructuraCostos!$A$5:$B$60,2))</f>
        <v>Generales</v>
      </c>
      <c r="G2728" s="17" t="str">
        <f>+VLOOKUP(B2728,EstructuraCostos!$B$5:$C$146,2)</f>
        <v xml:space="preserve">Mantenimiento Cercos </v>
      </c>
      <c r="H2728" s="58">
        <v>43742</v>
      </c>
      <c r="I2728" s="17">
        <f t="shared" si="190"/>
        <v>40</v>
      </c>
      <c r="J2728" s="45" t="s">
        <v>2237</v>
      </c>
      <c r="K2728" s="51">
        <v>700001196</v>
      </c>
      <c r="L2728" s="52">
        <v>1</v>
      </c>
      <c r="M2728" s="186">
        <v>34000</v>
      </c>
      <c r="N2728" s="48">
        <f t="shared" si="191"/>
        <v>34000</v>
      </c>
      <c r="O2728" s="45" t="s">
        <v>138</v>
      </c>
      <c r="P2728" s="45" t="s">
        <v>290</v>
      </c>
    </row>
    <row r="2729" spans="1:18">
      <c r="A2729" s="17">
        <v>72</v>
      </c>
      <c r="B2729" s="135">
        <v>90105</v>
      </c>
      <c r="C2729" s="17">
        <f t="shared" si="189"/>
        <v>9</v>
      </c>
      <c r="D2729" s="14" t="str">
        <f>+VLOOKUP(C2729,EstructuraCostos!$A$5:$B$146,2)</f>
        <v>Hacienda</v>
      </c>
      <c r="E2729" s="21">
        <f t="shared" si="192"/>
        <v>90105</v>
      </c>
      <c r="F2729" s="17" t="str">
        <f>+IF(C2729&gt;2,VLOOKUP(C2729,EstructuraCostos!$A$65:$B$170,2),VLOOKUP(E2729,EstructuraCostos!$A$5:$B$60,2))</f>
        <v>Hacienda</v>
      </c>
      <c r="G2729" s="17" t="str">
        <f>+VLOOKUP(B2729,EstructuraCostos!$B$5:$C$146,2)</f>
        <v>Mejoras</v>
      </c>
      <c r="H2729" s="58">
        <v>43742</v>
      </c>
      <c r="I2729" s="17">
        <f t="shared" si="190"/>
        <v>40</v>
      </c>
      <c r="J2729" s="45" t="s">
        <v>2247</v>
      </c>
      <c r="K2729" s="51">
        <v>8456134</v>
      </c>
      <c r="L2729" s="52">
        <v>1</v>
      </c>
      <c r="M2729" s="186">
        <v>80000</v>
      </c>
      <c r="N2729" s="48">
        <f t="shared" si="191"/>
        <v>80000</v>
      </c>
      <c r="O2729" s="45" t="s">
        <v>2262</v>
      </c>
      <c r="P2729" s="45" t="s">
        <v>147</v>
      </c>
    </row>
    <row r="2730" spans="1:18">
      <c r="A2730" s="17">
        <v>73</v>
      </c>
      <c r="B2730" s="135">
        <v>90105</v>
      </c>
      <c r="C2730" s="17">
        <f t="shared" si="189"/>
        <v>9</v>
      </c>
      <c r="D2730" s="14" t="str">
        <f>+VLOOKUP(C2730,EstructuraCostos!$A$5:$B$146,2)</f>
        <v>Hacienda</v>
      </c>
      <c r="E2730" s="21">
        <f t="shared" si="192"/>
        <v>90105</v>
      </c>
      <c r="F2730" s="17" t="str">
        <f>+IF(C2730&gt;2,VLOOKUP(C2730,EstructuraCostos!$A$65:$B$170,2),VLOOKUP(E2730,EstructuraCostos!$A$5:$B$60,2))</f>
        <v>Hacienda</v>
      </c>
      <c r="G2730" s="17" t="str">
        <f>+VLOOKUP(B2730,EstructuraCostos!$B$5:$C$146,2)</f>
        <v>Mejoras</v>
      </c>
      <c r="H2730" s="58">
        <v>43742</v>
      </c>
      <c r="I2730" s="17">
        <f t="shared" si="190"/>
        <v>40</v>
      </c>
      <c r="J2730" s="45" t="s">
        <v>2238</v>
      </c>
      <c r="K2730" s="51">
        <v>7563297</v>
      </c>
      <c r="L2730" s="52">
        <v>1</v>
      </c>
      <c r="M2730" s="186">
        <v>60000</v>
      </c>
      <c r="N2730" s="48">
        <f t="shared" si="191"/>
        <v>60000</v>
      </c>
      <c r="O2730" s="45" t="s">
        <v>2282</v>
      </c>
      <c r="P2730" s="45" t="s">
        <v>147</v>
      </c>
    </row>
    <row r="2731" spans="1:18">
      <c r="A2731" s="17">
        <v>74</v>
      </c>
      <c r="B2731" s="135">
        <v>90105</v>
      </c>
      <c r="C2731" s="17">
        <f t="shared" si="189"/>
        <v>9</v>
      </c>
      <c r="D2731" s="14" t="str">
        <f>+VLOOKUP(C2731,EstructuraCostos!$A$5:$B$146,2)</f>
        <v>Hacienda</v>
      </c>
      <c r="E2731" s="21">
        <f t="shared" si="192"/>
        <v>90105</v>
      </c>
      <c r="F2731" s="17" t="str">
        <f>+IF(C2731&gt;2,VLOOKUP(C2731,EstructuraCostos!$A$65:$B$170,2),VLOOKUP(E2731,EstructuraCostos!$A$5:$B$60,2))</f>
        <v>Hacienda</v>
      </c>
      <c r="G2731" s="17" t="str">
        <f>+VLOOKUP(B2731,EstructuraCostos!$B$5:$C$146,2)</f>
        <v>Mejoras</v>
      </c>
      <c r="H2731" s="58">
        <v>43742</v>
      </c>
      <c r="I2731" s="17">
        <f t="shared" si="190"/>
        <v>40</v>
      </c>
      <c r="J2731" s="45" t="s">
        <v>1663</v>
      </c>
      <c r="K2731" s="51">
        <v>79132685</v>
      </c>
      <c r="L2731" s="52">
        <v>1</v>
      </c>
      <c r="M2731" s="186">
        <v>50000</v>
      </c>
      <c r="N2731" s="48">
        <f t="shared" si="191"/>
        <v>50000</v>
      </c>
      <c r="O2731" s="45" t="s">
        <v>2277</v>
      </c>
      <c r="P2731" s="45" t="s">
        <v>2278</v>
      </c>
    </row>
    <row r="2732" spans="1:18">
      <c r="A2732" s="17">
        <v>75</v>
      </c>
      <c r="C2732" s="17">
        <f t="shared" si="189"/>
        <v>0</v>
      </c>
      <c r="D2732" s="14" t="e">
        <f>+VLOOKUP(C2732,EstructuraCostos!$A$5:$B$146,2)</f>
        <v>#N/A</v>
      </c>
      <c r="E2732" s="21">
        <f t="shared" si="192"/>
        <v>0</v>
      </c>
      <c r="F2732" s="17" t="e">
        <f>+IF(C2732&gt;2,VLOOKUP(C2732,EstructuraCostos!$A$65:$B$170,2),VLOOKUP(E2732,EstructuraCostos!$A$5:$B$60,2))</f>
        <v>#N/A</v>
      </c>
      <c r="G2732" s="17" t="e">
        <f>+VLOOKUP(B2732,EstructuraCostos!$B$5:$C$146,2)</f>
        <v>#N/A</v>
      </c>
      <c r="H2732" s="58">
        <v>43742</v>
      </c>
      <c r="I2732" s="17">
        <f t="shared" si="190"/>
        <v>40</v>
      </c>
      <c r="J2732" s="45" t="s">
        <v>260</v>
      </c>
      <c r="M2732" s="186" t="s">
        <v>261</v>
      </c>
      <c r="N2732" s="48"/>
    </row>
    <row r="2733" spans="1:18">
      <c r="A2733" s="17">
        <v>76</v>
      </c>
      <c r="C2733" s="17">
        <f t="shared" si="189"/>
        <v>0</v>
      </c>
      <c r="D2733" s="14" t="e">
        <f>+VLOOKUP(C2733,EstructuraCostos!$A$5:$B$146,2)</f>
        <v>#N/A</v>
      </c>
      <c r="E2733" s="21">
        <f t="shared" si="192"/>
        <v>0</v>
      </c>
      <c r="F2733" s="17" t="e">
        <f>+IF(C2733&gt;2,VLOOKUP(C2733,EstructuraCostos!$A$65:$B$170,2),VLOOKUP(E2733,EstructuraCostos!$A$5:$B$60,2))</f>
        <v>#N/A</v>
      </c>
      <c r="G2733" s="17" t="e">
        <f>+VLOOKUP(B2733,EstructuraCostos!$B$5:$C$146,2)</f>
        <v>#N/A</v>
      </c>
      <c r="H2733" s="58">
        <v>43742</v>
      </c>
      <c r="I2733" s="17">
        <f t="shared" si="190"/>
        <v>40</v>
      </c>
      <c r="J2733" s="45" t="s">
        <v>260</v>
      </c>
      <c r="M2733" s="186" t="s">
        <v>261</v>
      </c>
      <c r="N2733" s="48"/>
    </row>
    <row r="2734" spans="1:18">
      <c r="A2734" s="17">
        <v>77</v>
      </c>
      <c r="B2734" s="135">
        <v>10103</v>
      </c>
      <c r="C2734" s="17">
        <f t="shared" si="189"/>
        <v>1</v>
      </c>
      <c r="D2734" s="14" t="str">
        <f>+VLOOKUP(C2734,EstructuraCostos!$A$5:$B$146,2)</f>
        <v>Levante_y_Ceba</v>
      </c>
      <c r="E2734" s="21">
        <f t="shared" si="192"/>
        <v>10100</v>
      </c>
      <c r="F2734" s="17" t="str">
        <f>+IF(C2734&gt;2,VLOOKUP(C2734,EstructuraCostos!$A$65:$B$170,2),VLOOKUP(E2734,EstructuraCostos!$A$5:$B$60,2))</f>
        <v>Manejo_de_Suelos_y_ Praderas1</v>
      </c>
      <c r="G2734" s="17" t="str">
        <f>+VLOOKUP(B2734,EstructuraCostos!$B$5:$C$146,2)</f>
        <v>Fertilizacion, correctivos</v>
      </c>
      <c r="H2734" s="58">
        <v>43743</v>
      </c>
      <c r="I2734" s="17">
        <f t="shared" si="190"/>
        <v>40</v>
      </c>
      <c r="J2734" s="84" t="s">
        <v>241</v>
      </c>
      <c r="K2734" s="566">
        <v>4736932</v>
      </c>
      <c r="L2734" s="52">
        <v>1</v>
      </c>
      <c r="M2734" s="46">
        <v>34000</v>
      </c>
      <c r="N2734" s="48">
        <f t="shared" si="191"/>
        <v>34000</v>
      </c>
      <c r="O2734" s="45" t="s">
        <v>2276</v>
      </c>
      <c r="Q2734" s="1" t="s">
        <v>2245</v>
      </c>
    </row>
    <row r="2735" spans="1:18">
      <c r="A2735" s="17">
        <v>78</v>
      </c>
      <c r="B2735" s="135">
        <v>10103</v>
      </c>
      <c r="C2735" s="17">
        <f t="shared" si="189"/>
        <v>1</v>
      </c>
      <c r="D2735" s="14" t="str">
        <f>+VLOOKUP(C2735,EstructuraCostos!$A$5:$B$146,2)</f>
        <v>Levante_y_Ceba</v>
      </c>
      <c r="E2735" s="21">
        <f t="shared" si="192"/>
        <v>10100</v>
      </c>
      <c r="F2735" s="17" t="str">
        <f>+IF(C2735&gt;2,VLOOKUP(C2735,EstructuraCostos!$A$65:$B$170,2),VLOOKUP(E2735,EstructuraCostos!$A$5:$B$60,2))</f>
        <v>Manejo_de_Suelos_y_ Praderas1</v>
      </c>
      <c r="G2735" s="17" t="str">
        <f>+VLOOKUP(B2735,EstructuraCostos!$B$5:$C$146,2)</f>
        <v>Fertilizacion, correctivos</v>
      </c>
      <c r="H2735" s="58">
        <v>43743</v>
      </c>
      <c r="I2735" s="17">
        <f t="shared" si="190"/>
        <v>40</v>
      </c>
      <c r="J2735" s="84" t="s">
        <v>242</v>
      </c>
      <c r="K2735" s="567">
        <v>4335739</v>
      </c>
      <c r="L2735" s="52">
        <v>1</v>
      </c>
      <c r="M2735" s="46">
        <v>34000</v>
      </c>
      <c r="N2735" s="48">
        <f t="shared" si="191"/>
        <v>34000</v>
      </c>
      <c r="O2735" s="152" t="s">
        <v>2366</v>
      </c>
      <c r="P2735" s="45" t="s">
        <v>2270</v>
      </c>
      <c r="Q2735" s="1" t="s">
        <v>2274</v>
      </c>
      <c r="R2735" s="137" t="s">
        <v>2287</v>
      </c>
    </row>
    <row r="2736" spans="1:18">
      <c r="A2736" s="17">
        <v>79</v>
      </c>
      <c r="B2736" s="135">
        <v>10501</v>
      </c>
      <c r="C2736" s="17">
        <f t="shared" si="189"/>
        <v>1</v>
      </c>
      <c r="D2736" s="14" t="str">
        <f>+VLOOKUP(C2736,EstructuraCostos!$A$5:$B$146,2)</f>
        <v>Levante_y_Ceba</v>
      </c>
      <c r="E2736" s="21">
        <f t="shared" si="192"/>
        <v>10500</v>
      </c>
      <c r="F2736" s="17" t="str">
        <f>+IF(C2736&gt;2,VLOOKUP(C2736,EstructuraCostos!$A$65:$B$170,2),VLOOKUP(E2736,EstructuraCostos!$A$5:$B$60,2))</f>
        <v>Movimiento_de_Ganado1</v>
      </c>
      <c r="G2736" s="17" t="str">
        <f>+VLOOKUP(B2736,EstructuraCostos!$B$5:$C$146,2)</f>
        <v>Manejo de Ganados</v>
      </c>
      <c r="H2736" s="58">
        <v>43743</v>
      </c>
      <c r="I2736" s="17">
        <f t="shared" si="190"/>
        <v>40</v>
      </c>
      <c r="J2736" s="460" t="s">
        <v>2236</v>
      </c>
      <c r="K2736" s="567">
        <v>1023702269</v>
      </c>
      <c r="L2736" s="52">
        <v>1</v>
      </c>
      <c r="M2736" s="46">
        <v>38000</v>
      </c>
      <c r="N2736" s="48">
        <f t="shared" si="191"/>
        <v>38000</v>
      </c>
      <c r="O2736" s="45" t="s">
        <v>126</v>
      </c>
      <c r="P2736" s="45" t="s">
        <v>128</v>
      </c>
    </row>
    <row r="2737" spans="1:18">
      <c r="A2737" s="17">
        <v>80</v>
      </c>
      <c r="B2737" s="135">
        <v>10501</v>
      </c>
      <c r="C2737" s="17">
        <f t="shared" si="189"/>
        <v>1</v>
      </c>
      <c r="D2737" s="14" t="str">
        <f>+VLOOKUP(C2737,EstructuraCostos!$A$5:$B$146,2)</f>
        <v>Levante_y_Ceba</v>
      </c>
      <c r="E2737" s="21">
        <f t="shared" si="192"/>
        <v>10500</v>
      </c>
      <c r="F2737" s="17" t="str">
        <f>+IF(C2737&gt;2,VLOOKUP(C2737,EstructuraCostos!$A$65:$B$170,2),VLOOKUP(E2737,EstructuraCostos!$A$5:$B$60,2))</f>
        <v>Movimiento_de_Ganado1</v>
      </c>
      <c r="G2737" s="17" t="str">
        <f>+VLOOKUP(B2737,EstructuraCostos!$B$5:$C$146,2)</f>
        <v>Manejo de Ganados</v>
      </c>
      <c r="H2737" s="58">
        <v>43743</v>
      </c>
      <c r="I2737" s="17">
        <f t="shared" si="190"/>
        <v>40</v>
      </c>
      <c r="J2737" s="460" t="s">
        <v>417</v>
      </c>
      <c r="K2737" s="568">
        <v>1097720182</v>
      </c>
      <c r="L2737" s="52">
        <v>1</v>
      </c>
      <c r="M2737" s="46">
        <v>38000</v>
      </c>
      <c r="N2737" s="48">
        <f t="shared" si="191"/>
        <v>38000</v>
      </c>
      <c r="O2737" s="45" t="s">
        <v>125</v>
      </c>
      <c r="P2737" s="45" t="s">
        <v>128</v>
      </c>
    </row>
    <row r="2738" spans="1:18">
      <c r="A2738" s="17">
        <v>81</v>
      </c>
      <c r="B2738" s="135">
        <v>10202</v>
      </c>
      <c r="C2738" s="17">
        <f t="shared" si="189"/>
        <v>1</v>
      </c>
      <c r="D2738" s="14" t="str">
        <f>+VLOOKUP(C2738,EstructuraCostos!$A$5:$B$146,2)</f>
        <v>Levante_y_Ceba</v>
      </c>
      <c r="E2738" s="21">
        <f t="shared" si="192"/>
        <v>10200</v>
      </c>
      <c r="F2738" s="17" t="str">
        <f>+IF(C2738&gt;2,VLOOKUP(C2738,EstructuraCostos!$A$65:$B$170,2),VLOOKUP(E2738,EstructuraCostos!$A$5:$B$60,2))</f>
        <v>Alimentacion1</v>
      </c>
      <c r="G2738" s="17" t="str">
        <f>+VLOOKUP(B2738,EstructuraCostos!$B$5:$C$146,2)</f>
        <v>Pollinaza</v>
      </c>
      <c r="H2738" s="58">
        <v>43743</v>
      </c>
      <c r="I2738" s="17">
        <f t="shared" si="190"/>
        <v>40</v>
      </c>
      <c r="J2738" s="1" t="s">
        <v>1469</v>
      </c>
      <c r="K2738" s="85">
        <v>1054990950</v>
      </c>
      <c r="L2738" s="52">
        <v>1</v>
      </c>
      <c r="M2738" s="186">
        <v>36000</v>
      </c>
      <c r="N2738" s="48">
        <f t="shared" si="191"/>
        <v>36000</v>
      </c>
      <c r="O2738" s="45" t="s">
        <v>688</v>
      </c>
      <c r="P2738" s="45" t="s">
        <v>137</v>
      </c>
    </row>
    <row r="2739" spans="1:18">
      <c r="A2739" s="17">
        <v>82</v>
      </c>
      <c r="B2739" s="135">
        <v>90101</v>
      </c>
      <c r="C2739" s="17">
        <f t="shared" si="189"/>
        <v>9</v>
      </c>
      <c r="D2739" s="14" t="str">
        <f>+VLOOKUP(C2739,EstructuraCostos!$A$5:$B$146,2)</f>
        <v>Hacienda</v>
      </c>
      <c r="E2739" s="21">
        <f t="shared" si="192"/>
        <v>90101</v>
      </c>
      <c r="F2739" s="17" t="str">
        <f>+IF(C2739&gt;2,VLOOKUP(C2739,EstructuraCostos!$A$65:$B$170,2),VLOOKUP(E2739,EstructuraCostos!$A$5:$B$60,2))</f>
        <v>Hacienda</v>
      </c>
      <c r="G2739" s="17" t="str">
        <f>+VLOOKUP(B2739,EstructuraCostos!$B$5:$C$146,2)</f>
        <v>Salarios</v>
      </c>
      <c r="H2739" s="58">
        <v>43743</v>
      </c>
      <c r="I2739" s="17">
        <f t="shared" si="190"/>
        <v>40</v>
      </c>
      <c r="J2739" s="1" t="s">
        <v>1584</v>
      </c>
      <c r="K2739" s="85">
        <v>24989065</v>
      </c>
      <c r="L2739" s="52">
        <v>1</v>
      </c>
      <c r="M2739" s="186">
        <v>34000</v>
      </c>
      <c r="N2739" s="48">
        <f t="shared" si="191"/>
        <v>34000</v>
      </c>
      <c r="O2739" s="45" t="s">
        <v>1138</v>
      </c>
      <c r="P2739" s="45" t="s">
        <v>147</v>
      </c>
    </row>
    <row r="2740" spans="1:18">
      <c r="A2740" s="17">
        <v>83</v>
      </c>
      <c r="B2740" s="135">
        <v>90102</v>
      </c>
      <c r="C2740" s="17">
        <f t="shared" si="189"/>
        <v>9</v>
      </c>
      <c r="D2740" s="14" t="str">
        <f>+VLOOKUP(C2740,EstructuraCostos!$A$5:$B$146,2)</f>
        <v>Hacienda</v>
      </c>
      <c r="E2740" s="21">
        <f t="shared" si="192"/>
        <v>90102</v>
      </c>
      <c r="F2740" s="17" t="str">
        <f>+IF(C2740&gt;2,VLOOKUP(C2740,EstructuraCostos!$A$65:$B$170,2),VLOOKUP(E2740,EstructuraCostos!$A$5:$B$60,2))</f>
        <v>Hacienda</v>
      </c>
      <c r="G2740" s="17" t="str">
        <f>+VLOOKUP(B2740,EstructuraCostos!$B$5:$C$146,2)</f>
        <v>Mantenimiento</v>
      </c>
      <c r="H2740" s="58">
        <v>43743</v>
      </c>
      <c r="I2740" s="17">
        <f t="shared" si="190"/>
        <v>40</v>
      </c>
      <c r="J2740" s="45" t="s">
        <v>1688</v>
      </c>
      <c r="K2740" s="51">
        <v>6281862</v>
      </c>
      <c r="L2740" s="52">
        <v>1</v>
      </c>
      <c r="M2740" s="186">
        <v>34000</v>
      </c>
      <c r="N2740" s="48">
        <f t="shared" si="191"/>
        <v>34000</v>
      </c>
      <c r="O2740" s="45" t="s">
        <v>1269</v>
      </c>
      <c r="P2740" s="45" t="s">
        <v>147</v>
      </c>
    </row>
    <row r="2741" spans="1:18">
      <c r="A2741" s="17">
        <v>84</v>
      </c>
      <c r="B2741" s="135">
        <v>50103</v>
      </c>
      <c r="C2741" s="17">
        <f t="shared" si="189"/>
        <v>5</v>
      </c>
      <c r="D2741" s="14" t="str">
        <f>+VLOOKUP(C2741,EstructuraCostos!$A$5:$B$146,2)</f>
        <v>Generales</v>
      </c>
      <c r="E2741" s="21">
        <f t="shared" si="192"/>
        <v>50103</v>
      </c>
      <c r="F2741" s="17" t="str">
        <f>+IF(C2741&gt;2,VLOOKUP(C2741,EstructuraCostos!$A$65:$B$170,2),VLOOKUP(E2741,EstructuraCostos!$A$5:$B$60,2))</f>
        <v>Generales</v>
      </c>
      <c r="G2741" s="17" t="str">
        <f>+VLOOKUP(B2741,EstructuraCostos!$B$5:$C$146,2)</f>
        <v xml:space="preserve">Mantenimiento Cercos </v>
      </c>
      <c r="H2741" s="58">
        <v>43743</v>
      </c>
      <c r="I2741" s="17">
        <f t="shared" si="190"/>
        <v>40</v>
      </c>
      <c r="J2741" s="45" t="s">
        <v>2237</v>
      </c>
      <c r="K2741" s="51">
        <v>700001196</v>
      </c>
      <c r="L2741" s="52">
        <v>1</v>
      </c>
      <c r="M2741" s="186">
        <v>34000</v>
      </c>
      <c r="N2741" s="48">
        <f t="shared" si="191"/>
        <v>34000</v>
      </c>
      <c r="O2741" s="45" t="s">
        <v>138</v>
      </c>
      <c r="P2741" s="45" t="s">
        <v>484</v>
      </c>
    </row>
    <row r="2742" spans="1:18">
      <c r="A2742" s="17">
        <v>85</v>
      </c>
      <c r="B2742" s="135">
        <v>90105</v>
      </c>
      <c r="C2742" s="17">
        <f t="shared" si="189"/>
        <v>9</v>
      </c>
      <c r="D2742" s="14" t="str">
        <f>+VLOOKUP(C2742,EstructuraCostos!$A$5:$B$146,2)</f>
        <v>Hacienda</v>
      </c>
      <c r="E2742" s="21">
        <f t="shared" si="192"/>
        <v>90105</v>
      </c>
      <c r="F2742" s="17" t="str">
        <f>+IF(C2742&gt;2,VLOOKUP(C2742,EstructuraCostos!$A$65:$B$170,2),VLOOKUP(E2742,EstructuraCostos!$A$5:$B$60,2))</f>
        <v>Hacienda</v>
      </c>
      <c r="G2742" s="17" t="str">
        <f>+VLOOKUP(B2742,EstructuraCostos!$B$5:$C$146,2)</f>
        <v>Mejoras</v>
      </c>
      <c r="H2742" s="58">
        <v>43743</v>
      </c>
      <c r="I2742" s="17">
        <f t="shared" si="190"/>
        <v>40</v>
      </c>
      <c r="J2742" s="45" t="s">
        <v>2247</v>
      </c>
      <c r="K2742" s="51">
        <v>8456134</v>
      </c>
      <c r="L2742" s="52">
        <v>1</v>
      </c>
      <c r="M2742" s="186">
        <v>80000</v>
      </c>
      <c r="N2742" s="48">
        <f t="shared" si="191"/>
        <v>80000</v>
      </c>
      <c r="O2742" s="45" t="s">
        <v>2262</v>
      </c>
      <c r="P2742" s="45" t="s">
        <v>147</v>
      </c>
    </row>
    <row r="2743" spans="1:18">
      <c r="A2743" s="17">
        <v>86</v>
      </c>
      <c r="B2743" s="135">
        <v>90105</v>
      </c>
      <c r="C2743" s="17">
        <f t="shared" si="189"/>
        <v>9</v>
      </c>
      <c r="D2743" s="14" t="str">
        <f>+VLOOKUP(C2743,EstructuraCostos!$A$5:$B$146,2)</f>
        <v>Hacienda</v>
      </c>
      <c r="E2743" s="21">
        <f t="shared" si="192"/>
        <v>90105</v>
      </c>
      <c r="F2743" s="17" t="str">
        <f>+IF(C2743&gt;2,VLOOKUP(C2743,EstructuraCostos!$A$65:$B$170,2),VLOOKUP(E2743,EstructuraCostos!$A$5:$B$60,2))</f>
        <v>Hacienda</v>
      </c>
      <c r="G2743" s="17" t="str">
        <f>+VLOOKUP(B2743,EstructuraCostos!$B$5:$C$146,2)</f>
        <v>Mejoras</v>
      </c>
      <c r="H2743" s="58">
        <v>43743</v>
      </c>
      <c r="I2743" s="17">
        <f t="shared" si="190"/>
        <v>40</v>
      </c>
      <c r="J2743" s="45" t="s">
        <v>2238</v>
      </c>
      <c r="K2743" s="51">
        <v>7563297</v>
      </c>
      <c r="L2743" s="52">
        <v>1</v>
      </c>
      <c r="M2743" s="186">
        <v>60000</v>
      </c>
      <c r="N2743" s="48">
        <f t="shared" si="191"/>
        <v>60000</v>
      </c>
      <c r="O2743" s="45" t="s">
        <v>2262</v>
      </c>
      <c r="P2743" s="45" t="s">
        <v>147</v>
      </c>
    </row>
    <row r="2744" spans="1:18">
      <c r="A2744" s="17">
        <v>87</v>
      </c>
      <c r="B2744" s="135">
        <v>50104</v>
      </c>
      <c r="C2744" s="17">
        <f t="shared" si="189"/>
        <v>5</v>
      </c>
      <c r="D2744" s="14" t="str">
        <f>+VLOOKUP(C2744,EstructuraCostos!$A$5:$B$146,2)</f>
        <v>Generales</v>
      </c>
      <c r="E2744" s="21">
        <f t="shared" si="192"/>
        <v>50104</v>
      </c>
      <c r="F2744" s="17" t="str">
        <f>+IF(C2744&gt;2,VLOOKUP(C2744,EstructuraCostos!$A$65:$B$170,2),VLOOKUP(E2744,EstructuraCostos!$A$5:$B$60,2))</f>
        <v>Generales</v>
      </c>
      <c r="G2744" s="17" t="str">
        <f>+VLOOKUP(B2744,EstructuraCostos!$B$5:$C$146,2)</f>
        <v>Mantenimiento Acueducto y Aguas</v>
      </c>
      <c r="H2744" s="58">
        <v>43743</v>
      </c>
      <c r="I2744" s="17">
        <f t="shared" si="190"/>
        <v>40</v>
      </c>
      <c r="J2744" s="45" t="s">
        <v>1663</v>
      </c>
      <c r="K2744" s="51">
        <v>79132685</v>
      </c>
      <c r="L2744" s="52">
        <v>1</v>
      </c>
      <c r="M2744" s="186">
        <v>50000</v>
      </c>
      <c r="N2744" s="48">
        <f t="shared" si="191"/>
        <v>50000</v>
      </c>
      <c r="O2744" s="45" t="s">
        <v>2233</v>
      </c>
      <c r="P2744" s="45" t="s">
        <v>2288</v>
      </c>
    </row>
    <row r="2745" spans="1:18">
      <c r="A2745" s="17">
        <v>88</v>
      </c>
      <c r="C2745" s="17">
        <f t="shared" si="189"/>
        <v>0</v>
      </c>
      <c r="D2745" s="14" t="e">
        <f>+VLOOKUP(C2745,EstructuraCostos!$A$5:$B$146,2)</f>
        <v>#N/A</v>
      </c>
      <c r="E2745" s="21">
        <f t="shared" si="192"/>
        <v>0</v>
      </c>
      <c r="F2745" s="17" t="e">
        <f>+IF(C2745&gt;2,VLOOKUP(C2745,EstructuraCostos!$A$65:$B$170,2),VLOOKUP(E2745,EstructuraCostos!$A$5:$B$60,2))</f>
        <v>#N/A</v>
      </c>
      <c r="G2745" s="17" t="e">
        <f>+VLOOKUP(B2745,EstructuraCostos!$B$5:$C$146,2)</f>
        <v>#N/A</v>
      </c>
      <c r="H2745" s="58">
        <v>43743</v>
      </c>
      <c r="I2745" s="17">
        <f t="shared" si="190"/>
        <v>40</v>
      </c>
      <c r="J2745" s="45" t="s">
        <v>260</v>
      </c>
      <c r="M2745" s="186" t="s">
        <v>261</v>
      </c>
      <c r="N2745" s="48"/>
      <c r="O2745" s="45" t="s">
        <v>2293</v>
      </c>
      <c r="Q2745" s="1" t="s">
        <v>2245</v>
      </c>
    </row>
    <row r="2746" spans="1:18">
      <c r="A2746" s="17">
        <v>89</v>
      </c>
      <c r="C2746" s="17">
        <f t="shared" si="189"/>
        <v>0</v>
      </c>
      <c r="D2746" s="14" t="e">
        <f>+VLOOKUP(C2746,EstructuraCostos!$A$5:$B$146,2)</f>
        <v>#N/A</v>
      </c>
      <c r="E2746" s="21">
        <f t="shared" si="192"/>
        <v>0</v>
      </c>
      <c r="F2746" s="17" t="e">
        <f>+IF(C2746&gt;2,VLOOKUP(C2746,EstructuraCostos!$A$65:$B$170,2),VLOOKUP(E2746,EstructuraCostos!$A$5:$B$60,2))</f>
        <v>#N/A</v>
      </c>
      <c r="G2746" s="17" t="e">
        <f>+VLOOKUP(B2746,EstructuraCostos!$B$5:$C$146,2)</f>
        <v>#N/A</v>
      </c>
      <c r="H2746" s="58">
        <v>43743</v>
      </c>
      <c r="I2746" s="17">
        <f t="shared" si="190"/>
        <v>40</v>
      </c>
      <c r="J2746" s="45" t="s">
        <v>260</v>
      </c>
      <c r="M2746" s="186" t="s">
        <v>261</v>
      </c>
      <c r="N2746" s="48"/>
      <c r="O2746" s="152" t="s">
        <v>2366</v>
      </c>
      <c r="P2746" s="45" t="s">
        <v>2270</v>
      </c>
      <c r="Q2746" s="1" t="s">
        <v>2274</v>
      </c>
      <c r="R2746" s="137" t="s">
        <v>2287</v>
      </c>
    </row>
    <row r="2747" spans="1:18">
      <c r="A2747" s="17">
        <v>90</v>
      </c>
      <c r="B2747" s="135">
        <v>10501</v>
      </c>
      <c r="C2747" s="17">
        <f t="shared" si="189"/>
        <v>1</v>
      </c>
      <c r="D2747" s="14" t="str">
        <f>+VLOOKUP(C2747,EstructuraCostos!$A$5:$B$146,2)</f>
        <v>Levante_y_Ceba</v>
      </c>
      <c r="E2747" s="21">
        <f t="shared" si="192"/>
        <v>10500</v>
      </c>
      <c r="F2747" s="17" t="str">
        <f>+IF(C2747&gt;2,VLOOKUP(C2747,EstructuraCostos!$A$65:$B$170,2),VLOOKUP(E2747,EstructuraCostos!$A$5:$B$60,2))</f>
        <v>Movimiento_de_Ganado1</v>
      </c>
      <c r="G2747" s="17" t="str">
        <f>+VLOOKUP(B2747,EstructuraCostos!$B$5:$C$146,2)</f>
        <v>Manejo de Ganados</v>
      </c>
      <c r="H2747" s="58">
        <v>43744</v>
      </c>
      <c r="I2747" s="17">
        <f t="shared" si="190"/>
        <v>40</v>
      </c>
      <c r="J2747" s="460" t="s">
        <v>417</v>
      </c>
      <c r="K2747" s="568">
        <v>1097720182</v>
      </c>
      <c r="L2747" s="52">
        <v>0.5</v>
      </c>
      <c r="M2747" s="186">
        <v>36000</v>
      </c>
      <c r="N2747" s="48">
        <f t="shared" si="191"/>
        <v>18000</v>
      </c>
      <c r="O2747" s="45" t="s">
        <v>125</v>
      </c>
      <c r="P2747" s="45" t="s">
        <v>128</v>
      </c>
    </row>
    <row r="2748" spans="1:18">
      <c r="A2748" s="17">
        <v>91</v>
      </c>
      <c r="B2748" s="135">
        <v>90105</v>
      </c>
      <c r="C2748" s="17">
        <f t="shared" si="189"/>
        <v>9</v>
      </c>
      <c r="D2748" s="14" t="str">
        <f>+VLOOKUP(C2748,EstructuraCostos!$A$5:$B$146,2)</f>
        <v>Hacienda</v>
      </c>
      <c r="E2748" s="21">
        <f t="shared" si="192"/>
        <v>90105</v>
      </c>
      <c r="F2748" s="17" t="str">
        <f>+IF(C2748&gt;2,VLOOKUP(C2748,EstructuraCostos!$A$65:$B$170,2),VLOOKUP(E2748,EstructuraCostos!$A$5:$B$60,2))</f>
        <v>Hacienda</v>
      </c>
      <c r="G2748" s="17" t="str">
        <f>+VLOOKUP(B2748,EstructuraCostos!$B$5:$C$146,2)</f>
        <v>Mejoras</v>
      </c>
      <c r="H2748" s="58">
        <v>43744</v>
      </c>
      <c r="I2748" s="17">
        <f t="shared" si="190"/>
        <v>40</v>
      </c>
      <c r="J2748" s="45" t="s">
        <v>2247</v>
      </c>
      <c r="K2748" s="51">
        <v>8456134</v>
      </c>
      <c r="L2748" s="52">
        <v>0.5</v>
      </c>
      <c r="M2748" s="186">
        <v>32000</v>
      </c>
      <c r="N2748" s="48">
        <f t="shared" si="191"/>
        <v>16000</v>
      </c>
      <c r="O2748" s="45" t="s">
        <v>2292</v>
      </c>
      <c r="P2748" s="45" t="s">
        <v>2240</v>
      </c>
    </row>
    <row r="2749" spans="1:18">
      <c r="A2749" s="17">
        <v>92</v>
      </c>
      <c r="B2749" s="135">
        <v>90105</v>
      </c>
      <c r="C2749" s="17">
        <f t="shared" si="189"/>
        <v>9</v>
      </c>
      <c r="D2749" s="14" t="str">
        <f>+VLOOKUP(C2749,EstructuraCostos!$A$5:$B$146,2)</f>
        <v>Hacienda</v>
      </c>
      <c r="E2749" s="21">
        <f t="shared" si="192"/>
        <v>90105</v>
      </c>
      <c r="F2749" s="17" t="str">
        <f>+IF(C2749&gt;2,VLOOKUP(C2749,EstructuraCostos!$A$65:$B$170,2),VLOOKUP(E2749,EstructuraCostos!$A$5:$B$60,2))</f>
        <v>Hacienda</v>
      </c>
      <c r="G2749" s="17" t="str">
        <f>+VLOOKUP(B2749,EstructuraCostos!$B$5:$C$146,2)</f>
        <v>Mejoras</v>
      </c>
      <c r="H2749" s="58">
        <v>43744</v>
      </c>
      <c r="I2749" s="17">
        <f t="shared" si="190"/>
        <v>40</v>
      </c>
      <c r="J2749" s="45" t="s">
        <v>2238</v>
      </c>
      <c r="K2749" s="51">
        <v>7563297</v>
      </c>
      <c r="L2749" s="52">
        <v>0.5</v>
      </c>
      <c r="M2749" s="186">
        <v>32000</v>
      </c>
      <c r="N2749" s="48">
        <f t="shared" si="191"/>
        <v>16000</v>
      </c>
      <c r="O2749" s="45" t="s">
        <v>2292</v>
      </c>
      <c r="P2749" s="45" t="s">
        <v>2241</v>
      </c>
    </row>
    <row r="2750" spans="1:18">
      <c r="A2750" s="17">
        <v>93</v>
      </c>
      <c r="C2750" s="17">
        <f t="shared" si="189"/>
        <v>0</v>
      </c>
      <c r="D2750" s="14" t="e">
        <f>+VLOOKUP(C2750,EstructuraCostos!$A$5:$B$146,2)</f>
        <v>#N/A</v>
      </c>
      <c r="E2750" s="21">
        <f t="shared" si="192"/>
        <v>0</v>
      </c>
      <c r="F2750" s="17" t="e">
        <f>+IF(C2750&gt;2,VLOOKUP(C2750,EstructuraCostos!$A$65:$B$170,2),VLOOKUP(E2750,EstructuraCostos!$A$5:$B$60,2))</f>
        <v>#N/A</v>
      </c>
      <c r="G2750" s="17" t="e">
        <f>+VLOOKUP(B2750,EstructuraCostos!$B$5:$C$146,2)</f>
        <v>#N/A</v>
      </c>
      <c r="H2750" s="58">
        <v>43744</v>
      </c>
      <c r="I2750" s="17">
        <f t="shared" si="190"/>
        <v>40</v>
      </c>
      <c r="J2750" s="45" t="s">
        <v>289</v>
      </c>
      <c r="L2750" s="52">
        <v>20</v>
      </c>
      <c r="M2750" s="186" t="s">
        <v>124</v>
      </c>
      <c r="N2750" s="48"/>
      <c r="O2750" s="45" t="s">
        <v>436</v>
      </c>
    </row>
    <row r="2751" spans="1:18">
      <c r="A2751" s="17">
        <v>1</v>
      </c>
      <c r="B2751" s="135">
        <v>10103</v>
      </c>
      <c r="C2751" s="17">
        <f t="shared" si="189"/>
        <v>1</v>
      </c>
      <c r="D2751" s="14" t="str">
        <f>+VLOOKUP(C2751,EstructuraCostos!$A$5:$B$146,2)</f>
        <v>Levante_y_Ceba</v>
      </c>
      <c r="E2751" s="21">
        <f t="shared" si="192"/>
        <v>10100</v>
      </c>
      <c r="F2751" s="17" t="str">
        <f>+IF(C2751&gt;2,VLOOKUP(C2751,EstructuraCostos!$A$65:$B$170,2),VLOOKUP(E2751,EstructuraCostos!$A$5:$B$60,2))</f>
        <v>Manejo_de_Suelos_y_ Praderas1</v>
      </c>
      <c r="G2751" s="17" t="str">
        <f>+VLOOKUP(B2751,EstructuraCostos!$B$5:$C$146,2)</f>
        <v>Fertilizacion, correctivos</v>
      </c>
      <c r="H2751" s="58">
        <v>43745</v>
      </c>
      <c r="I2751" s="17">
        <f t="shared" si="190"/>
        <v>41</v>
      </c>
      <c r="J2751" s="84" t="s">
        <v>241</v>
      </c>
      <c r="K2751" s="566">
        <v>4736932</v>
      </c>
      <c r="L2751" s="52">
        <v>1</v>
      </c>
      <c r="M2751" s="46">
        <v>34000</v>
      </c>
      <c r="N2751" s="48">
        <f t="shared" si="191"/>
        <v>34000</v>
      </c>
      <c r="O2751" s="45" t="s">
        <v>2294</v>
      </c>
      <c r="P2751" s="45" t="s">
        <v>2295</v>
      </c>
      <c r="Q2751" s="1" t="s">
        <v>2245</v>
      </c>
      <c r="R2751" s="137" t="s">
        <v>2296</v>
      </c>
    </row>
    <row r="2752" spans="1:18">
      <c r="A2752" s="17">
        <v>2</v>
      </c>
      <c r="B2752" s="135">
        <v>10104</v>
      </c>
      <c r="C2752" s="17">
        <f t="shared" si="189"/>
        <v>1</v>
      </c>
      <c r="D2752" s="14" t="str">
        <f>+VLOOKUP(C2752,EstructuraCostos!$A$5:$B$146,2)</f>
        <v>Levante_y_Ceba</v>
      </c>
      <c r="E2752" s="21">
        <f t="shared" si="192"/>
        <v>10100</v>
      </c>
      <c r="F2752" s="17" t="str">
        <f>+IF(C2752&gt;2,VLOOKUP(C2752,EstructuraCostos!$A$65:$B$170,2),VLOOKUP(E2752,EstructuraCostos!$A$5:$B$60,2))</f>
        <v>Manejo_de_Suelos_y_ Praderas1</v>
      </c>
      <c r="G2752" s="17" t="str">
        <f>+VLOOKUP(B2752,EstructuraCostos!$B$5:$C$146,2)</f>
        <v>Fumigacion Herbicida</v>
      </c>
      <c r="H2752" s="58">
        <v>43745</v>
      </c>
      <c r="I2752" s="17">
        <f t="shared" si="190"/>
        <v>41</v>
      </c>
      <c r="J2752" s="84" t="s">
        <v>242</v>
      </c>
      <c r="K2752" s="567">
        <v>4335739</v>
      </c>
      <c r="L2752" s="52">
        <v>1</v>
      </c>
      <c r="M2752" s="46">
        <v>34000</v>
      </c>
      <c r="N2752" s="48">
        <f t="shared" si="191"/>
        <v>34000</v>
      </c>
      <c r="O2752" s="45" t="s">
        <v>2148</v>
      </c>
      <c r="P2752" s="45" t="s">
        <v>384</v>
      </c>
      <c r="Q2752" s="1" t="s">
        <v>132</v>
      </c>
      <c r="R2752" s="137" t="s">
        <v>702</v>
      </c>
    </row>
    <row r="2753" spans="1:18">
      <c r="A2753" s="17">
        <v>3</v>
      </c>
      <c r="B2753" s="135">
        <v>10501</v>
      </c>
      <c r="C2753" s="17">
        <f t="shared" si="189"/>
        <v>1</v>
      </c>
      <c r="D2753" s="14" t="str">
        <f>+VLOOKUP(C2753,EstructuraCostos!$A$5:$B$146,2)</f>
        <v>Levante_y_Ceba</v>
      </c>
      <c r="E2753" s="21">
        <f t="shared" si="192"/>
        <v>10500</v>
      </c>
      <c r="F2753" s="17" t="str">
        <f>+IF(C2753&gt;2,VLOOKUP(C2753,EstructuraCostos!$A$65:$B$170,2),VLOOKUP(E2753,EstructuraCostos!$A$5:$B$60,2))</f>
        <v>Movimiento_de_Ganado1</v>
      </c>
      <c r="G2753" s="17" t="str">
        <f>+VLOOKUP(B2753,EstructuraCostos!$B$5:$C$146,2)</f>
        <v>Manejo de Ganados</v>
      </c>
      <c r="H2753" s="58">
        <v>43745</v>
      </c>
      <c r="I2753" s="17">
        <f t="shared" si="190"/>
        <v>41</v>
      </c>
      <c r="J2753" s="460" t="s">
        <v>2236</v>
      </c>
      <c r="K2753" s="567">
        <v>1023702269</v>
      </c>
      <c r="L2753" s="52">
        <v>1</v>
      </c>
      <c r="M2753" s="46">
        <v>38000</v>
      </c>
      <c r="N2753" s="48">
        <f t="shared" si="191"/>
        <v>38000</v>
      </c>
      <c r="O2753" s="45" t="s">
        <v>126</v>
      </c>
      <c r="P2753" s="45" t="s">
        <v>128</v>
      </c>
    </row>
    <row r="2754" spans="1:18">
      <c r="A2754" s="17">
        <v>4</v>
      </c>
      <c r="B2754" s="135">
        <v>10501</v>
      </c>
      <c r="C2754" s="17">
        <f t="shared" si="189"/>
        <v>1</v>
      </c>
      <c r="D2754" s="14" t="str">
        <f>+VLOOKUP(C2754,EstructuraCostos!$A$5:$B$146,2)</f>
        <v>Levante_y_Ceba</v>
      </c>
      <c r="E2754" s="21">
        <f t="shared" si="192"/>
        <v>10500</v>
      </c>
      <c r="F2754" s="17" t="str">
        <f>+IF(C2754&gt;2,VLOOKUP(C2754,EstructuraCostos!$A$65:$B$170,2),VLOOKUP(E2754,EstructuraCostos!$A$5:$B$60,2))</f>
        <v>Movimiento_de_Ganado1</v>
      </c>
      <c r="G2754" s="17" t="str">
        <f>+VLOOKUP(B2754,EstructuraCostos!$B$5:$C$146,2)</f>
        <v>Manejo de Ganados</v>
      </c>
      <c r="H2754" s="58">
        <v>43745</v>
      </c>
      <c r="I2754" s="17">
        <f t="shared" si="190"/>
        <v>41</v>
      </c>
      <c r="J2754" s="460" t="s">
        <v>417</v>
      </c>
      <c r="K2754" s="568">
        <v>1097720182</v>
      </c>
      <c r="L2754" s="52">
        <v>1</v>
      </c>
      <c r="M2754" s="46">
        <v>38000</v>
      </c>
      <c r="N2754" s="48">
        <f t="shared" si="191"/>
        <v>38000</v>
      </c>
      <c r="O2754" s="45" t="s">
        <v>125</v>
      </c>
      <c r="P2754" s="45" t="s">
        <v>128</v>
      </c>
    </row>
    <row r="2755" spans="1:18">
      <c r="A2755" s="17">
        <v>5</v>
      </c>
      <c r="B2755" s="135">
        <v>90101</v>
      </c>
      <c r="C2755" s="17">
        <f t="shared" si="189"/>
        <v>9</v>
      </c>
      <c r="D2755" s="14" t="str">
        <f>+VLOOKUP(C2755,EstructuraCostos!$A$5:$B$146,2)</f>
        <v>Hacienda</v>
      </c>
      <c r="E2755" s="21">
        <f t="shared" si="192"/>
        <v>90101</v>
      </c>
      <c r="F2755" s="17" t="str">
        <f>+IF(C2755&gt;2,VLOOKUP(C2755,EstructuraCostos!$A$65:$B$170,2),VLOOKUP(E2755,EstructuraCostos!$A$5:$B$60,2))</f>
        <v>Hacienda</v>
      </c>
      <c r="G2755" s="17" t="str">
        <f>+VLOOKUP(B2755,EstructuraCostos!$B$5:$C$146,2)</f>
        <v>Salarios</v>
      </c>
      <c r="H2755" s="58">
        <v>43745</v>
      </c>
      <c r="I2755" s="17">
        <f t="shared" si="190"/>
        <v>41</v>
      </c>
      <c r="J2755" s="1" t="s">
        <v>1584</v>
      </c>
      <c r="K2755" s="85">
        <v>24989065</v>
      </c>
      <c r="L2755" s="52">
        <v>1</v>
      </c>
      <c r="M2755" s="186">
        <v>34000</v>
      </c>
      <c r="N2755" s="48">
        <f t="shared" si="191"/>
        <v>34000</v>
      </c>
      <c r="O2755" s="45" t="s">
        <v>1138</v>
      </c>
      <c r="P2755" s="45" t="s">
        <v>147</v>
      </c>
    </row>
    <row r="2756" spans="1:18">
      <c r="A2756" s="17">
        <v>6</v>
      </c>
      <c r="B2756" s="135">
        <v>10105</v>
      </c>
      <c r="C2756" s="17">
        <f t="shared" si="189"/>
        <v>1</v>
      </c>
      <c r="D2756" s="14" t="str">
        <f>+VLOOKUP(C2756,EstructuraCostos!$A$5:$B$146,2)</f>
        <v>Levante_y_Ceba</v>
      </c>
      <c r="E2756" s="21">
        <f t="shared" si="192"/>
        <v>10110</v>
      </c>
      <c r="F2756" s="17" t="str">
        <f>+IF(C2756&gt;2,VLOOKUP(C2756,EstructuraCostos!$A$65:$B$170,2),VLOOKUP(E2756,EstructuraCostos!$A$5:$B$60,2))</f>
        <v>Manejo_de_Suelos_y_ Praderas1</v>
      </c>
      <c r="G2756" s="17" t="str">
        <f>+VLOOKUP(B2756,EstructuraCostos!$B$5:$C$146,2)</f>
        <v>Guadañada</v>
      </c>
      <c r="H2756" s="58">
        <v>43745</v>
      </c>
      <c r="I2756" s="17">
        <f t="shared" si="190"/>
        <v>41</v>
      </c>
      <c r="J2756" s="45" t="s">
        <v>1688</v>
      </c>
      <c r="K2756" s="51">
        <v>6281862</v>
      </c>
      <c r="L2756" s="52">
        <v>1</v>
      </c>
      <c r="M2756" s="186">
        <v>34000</v>
      </c>
      <c r="N2756" s="48">
        <f t="shared" si="191"/>
        <v>34000</v>
      </c>
      <c r="O2756" s="45" t="s">
        <v>133</v>
      </c>
      <c r="P2756" s="45" t="s">
        <v>1139</v>
      </c>
    </row>
    <row r="2757" spans="1:18">
      <c r="A2757" s="17">
        <v>7</v>
      </c>
      <c r="B2757" s="135">
        <v>50103</v>
      </c>
      <c r="C2757" s="17">
        <f t="shared" ref="C2757:C2825" si="199">ROUND(B2757/10000,0)</f>
        <v>5</v>
      </c>
      <c r="D2757" s="14" t="str">
        <f>+VLOOKUP(C2757,EstructuraCostos!$A$5:$B$146,2)</f>
        <v>Generales</v>
      </c>
      <c r="E2757" s="21">
        <f t="shared" si="192"/>
        <v>50103</v>
      </c>
      <c r="F2757" s="17" t="str">
        <f>+IF(C2757&gt;2,VLOOKUP(C2757,EstructuraCostos!$A$65:$B$170,2),VLOOKUP(E2757,EstructuraCostos!$A$5:$B$60,2))</f>
        <v>Generales</v>
      </c>
      <c r="G2757" s="17" t="str">
        <f>+VLOOKUP(B2757,EstructuraCostos!$B$5:$C$146,2)</f>
        <v xml:space="preserve">Mantenimiento Cercos </v>
      </c>
      <c r="H2757" s="58">
        <v>43745</v>
      </c>
      <c r="I2757" s="17">
        <f t="shared" ref="I2757:I2825" si="200">+WEEKNUM(H2757,2)</f>
        <v>41</v>
      </c>
      <c r="J2757" s="45" t="s">
        <v>2237</v>
      </c>
      <c r="K2757" s="51">
        <v>700001196</v>
      </c>
      <c r="L2757" s="52">
        <v>1</v>
      </c>
      <c r="M2757" s="186">
        <v>34000</v>
      </c>
      <c r="N2757" s="48">
        <f t="shared" ref="N2757:N2825" si="201">+L2757*M2757</f>
        <v>34000</v>
      </c>
      <c r="O2757" s="45" t="s">
        <v>2297</v>
      </c>
      <c r="P2757" s="45" t="s">
        <v>302</v>
      </c>
    </row>
    <row r="2758" spans="1:18">
      <c r="A2758" s="17">
        <v>8</v>
      </c>
      <c r="B2758" s="135">
        <v>90105</v>
      </c>
      <c r="C2758" s="17">
        <f t="shared" si="199"/>
        <v>9</v>
      </c>
      <c r="D2758" s="14" t="str">
        <f>+VLOOKUP(C2758,EstructuraCostos!$A$5:$B$146,2)</f>
        <v>Hacienda</v>
      </c>
      <c r="E2758" s="21">
        <f t="shared" si="192"/>
        <v>90105</v>
      </c>
      <c r="F2758" s="17" t="str">
        <f>+IF(C2758&gt;2,VLOOKUP(C2758,EstructuraCostos!$A$65:$B$170,2),VLOOKUP(E2758,EstructuraCostos!$A$5:$B$60,2))</f>
        <v>Hacienda</v>
      </c>
      <c r="G2758" s="17" t="str">
        <f>+VLOOKUP(B2758,EstructuraCostos!$B$5:$C$146,2)</f>
        <v>Mejoras</v>
      </c>
      <c r="H2758" s="58">
        <v>43745</v>
      </c>
      <c r="I2758" s="17">
        <f t="shared" si="200"/>
        <v>41</v>
      </c>
      <c r="J2758" s="45" t="s">
        <v>2247</v>
      </c>
      <c r="K2758" s="51">
        <v>8456134</v>
      </c>
      <c r="L2758" s="52">
        <v>1</v>
      </c>
      <c r="M2758" s="186">
        <v>80000</v>
      </c>
      <c r="N2758" s="48">
        <f t="shared" si="201"/>
        <v>80000</v>
      </c>
      <c r="O2758" s="45" t="s">
        <v>2292</v>
      </c>
      <c r="P2758" s="45" t="s">
        <v>2240</v>
      </c>
    </row>
    <row r="2759" spans="1:18">
      <c r="A2759" s="17">
        <v>9</v>
      </c>
      <c r="B2759" s="135">
        <v>90105</v>
      </c>
      <c r="C2759" s="17">
        <f t="shared" si="199"/>
        <v>9</v>
      </c>
      <c r="D2759" s="14" t="str">
        <f>+VLOOKUP(C2759,EstructuraCostos!$A$5:$B$146,2)</f>
        <v>Hacienda</v>
      </c>
      <c r="E2759" s="21">
        <f t="shared" si="192"/>
        <v>90105</v>
      </c>
      <c r="F2759" s="17" t="str">
        <f>+IF(C2759&gt;2,VLOOKUP(C2759,EstructuraCostos!$A$65:$B$170,2),VLOOKUP(E2759,EstructuraCostos!$A$5:$B$60,2))</f>
        <v>Hacienda</v>
      </c>
      <c r="G2759" s="17" t="str">
        <f>+VLOOKUP(B2759,EstructuraCostos!$B$5:$C$146,2)</f>
        <v>Mejoras</v>
      </c>
      <c r="H2759" s="58">
        <v>43745</v>
      </c>
      <c r="I2759" s="17">
        <f t="shared" si="200"/>
        <v>41</v>
      </c>
      <c r="J2759" s="45" t="s">
        <v>2238</v>
      </c>
      <c r="K2759" s="51">
        <v>7563297</v>
      </c>
      <c r="L2759" s="52">
        <v>1</v>
      </c>
      <c r="M2759" s="186">
        <v>60000</v>
      </c>
      <c r="N2759" s="48">
        <f t="shared" si="201"/>
        <v>60000</v>
      </c>
      <c r="O2759" s="45" t="s">
        <v>2292</v>
      </c>
      <c r="P2759" s="45" t="s">
        <v>2241</v>
      </c>
    </row>
    <row r="2760" spans="1:18">
      <c r="A2760" s="17">
        <v>10</v>
      </c>
      <c r="C2760" s="17">
        <f t="shared" si="199"/>
        <v>0</v>
      </c>
      <c r="D2760" s="14" t="e">
        <f>+VLOOKUP(C2760,EstructuraCostos!$A$5:$B$146,2)</f>
        <v>#N/A</v>
      </c>
      <c r="E2760" s="21">
        <f t="shared" si="192"/>
        <v>0</v>
      </c>
      <c r="F2760" s="17" t="e">
        <f>+IF(C2760&gt;2,VLOOKUP(C2760,EstructuraCostos!$A$65:$B$170,2),VLOOKUP(E2760,EstructuraCostos!$A$5:$B$60,2))</f>
        <v>#N/A</v>
      </c>
      <c r="G2760" s="17" t="e">
        <f>+VLOOKUP(B2760,EstructuraCostos!$B$5:$C$146,2)</f>
        <v>#N/A</v>
      </c>
      <c r="H2760" s="58">
        <v>43745</v>
      </c>
      <c r="I2760" s="17">
        <f t="shared" si="200"/>
        <v>41</v>
      </c>
      <c r="J2760" s="45" t="s">
        <v>287</v>
      </c>
      <c r="L2760" s="52">
        <v>15</v>
      </c>
      <c r="M2760" s="186" t="s">
        <v>386</v>
      </c>
      <c r="N2760" s="48"/>
      <c r="O2760" s="45" t="s">
        <v>661</v>
      </c>
      <c r="P2760" s="45" t="s">
        <v>387</v>
      </c>
    </row>
    <row r="2761" spans="1:18">
      <c r="A2761" s="17">
        <v>11</v>
      </c>
      <c r="C2761" s="17"/>
      <c r="F2761" s="17"/>
      <c r="G2761" s="17" t="e">
        <f>+VLOOKUP(B2761,EstructuraCostos!$B$5:$C$146,2)</f>
        <v>#N/A</v>
      </c>
      <c r="H2761" s="58">
        <v>43745</v>
      </c>
      <c r="I2761" s="17">
        <f t="shared" ref="I2761" si="202">+WEEKNUM(H2761,2)</f>
        <v>41</v>
      </c>
      <c r="J2761" s="45" t="s">
        <v>287</v>
      </c>
      <c r="L2761" s="52">
        <v>275</v>
      </c>
      <c r="M2761" s="186">
        <v>600</v>
      </c>
      <c r="N2761" s="48">
        <f t="shared" si="201"/>
        <v>165000</v>
      </c>
      <c r="O2761" s="45" t="s">
        <v>1174</v>
      </c>
      <c r="P2761" s="45" t="s">
        <v>1474</v>
      </c>
    </row>
    <row r="2762" spans="1:18">
      <c r="A2762" s="17">
        <v>12</v>
      </c>
      <c r="C2762" s="17"/>
      <c r="F2762" s="17"/>
      <c r="G2762" s="17"/>
      <c r="H2762" s="58">
        <v>43745</v>
      </c>
      <c r="I2762" s="17">
        <f t="shared" ref="I2762:I2763" si="203">+WEEKNUM(H2762,2)</f>
        <v>41</v>
      </c>
      <c r="J2762" s="45" t="s">
        <v>287</v>
      </c>
      <c r="L2762" s="52">
        <v>300</v>
      </c>
      <c r="M2762" s="186">
        <v>600</v>
      </c>
      <c r="N2762" s="48">
        <f t="shared" si="201"/>
        <v>180000</v>
      </c>
      <c r="O2762" s="45" t="s">
        <v>1243</v>
      </c>
      <c r="P2762" s="45" t="s">
        <v>1474</v>
      </c>
    </row>
    <row r="2763" spans="1:18">
      <c r="A2763" s="17">
        <v>13</v>
      </c>
      <c r="C2763" s="17"/>
      <c r="F2763" s="17"/>
      <c r="G2763" s="17"/>
      <c r="H2763" s="58">
        <v>43745</v>
      </c>
      <c r="I2763" s="17">
        <f t="shared" si="203"/>
        <v>41</v>
      </c>
      <c r="J2763" s="45" t="s">
        <v>287</v>
      </c>
      <c r="L2763" s="52">
        <v>200</v>
      </c>
      <c r="M2763" s="186">
        <v>900</v>
      </c>
      <c r="N2763" s="48">
        <f t="shared" si="201"/>
        <v>180000</v>
      </c>
      <c r="O2763" s="45" t="s">
        <v>2229</v>
      </c>
      <c r="P2763" s="45" t="s">
        <v>1474</v>
      </c>
    </row>
    <row r="2764" spans="1:18">
      <c r="A2764" s="17">
        <v>14</v>
      </c>
      <c r="C2764" s="17">
        <f t="shared" si="199"/>
        <v>0</v>
      </c>
      <c r="D2764" s="14" t="e">
        <f>+VLOOKUP(C2764,EstructuraCostos!$A$5:$B$146,2)</f>
        <v>#N/A</v>
      </c>
      <c r="E2764" s="21">
        <f t="shared" si="192"/>
        <v>0</v>
      </c>
      <c r="F2764" s="17" t="e">
        <f>+IF(C2764&gt;2,VLOOKUP(C2764,EstructuraCostos!$A$65:$B$170,2),VLOOKUP(E2764,EstructuraCostos!$A$5:$B$60,2))</f>
        <v>#N/A</v>
      </c>
      <c r="G2764" s="17" t="e">
        <f>+VLOOKUP(B2764,EstructuraCostos!$B$5:$C$146,2)</f>
        <v>#N/A</v>
      </c>
      <c r="H2764" s="58">
        <v>43745</v>
      </c>
      <c r="I2764" s="17">
        <f t="shared" si="200"/>
        <v>41</v>
      </c>
      <c r="J2764" s="45" t="s">
        <v>260</v>
      </c>
      <c r="M2764" s="186" t="s">
        <v>261</v>
      </c>
      <c r="N2764" s="48"/>
      <c r="O2764" s="45" t="s">
        <v>2294</v>
      </c>
      <c r="P2764" s="45" t="s">
        <v>2295</v>
      </c>
      <c r="Q2764" s="1" t="s">
        <v>2245</v>
      </c>
      <c r="R2764" s="137" t="s">
        <v>2296</v>
      </c>
    </row>
    <row r="2765" spans="1:18">
      <c r="A2765" s="17">
        <v>15</v>
      </c>
      <c r="C2765" s="17">
        <f t="shared" si="199"/>
        <v>0</v>
      </c>
      <c r="D2765" s="14" t="e">
        <f>+VLOOKUP(C2765,EstructuraCostos!$A$5:$B$146,2)</f>
        <v>#N/A</v>
      </c>
      <c r="E2765" s="21">
        <f t="shared" si="192"/>
        <v>0</v>
      </c>
      <c r="F2765" s="17" t="e">
        <f>+IF(C2765&gt;2,VLOOKUP(C2765,EstructuraCostos!$A$65:$B$170,2),VLOOKUP(E2765,EstructuraCostos!$A$5:$B$60,2))</f>
        <v>#N/A</v>
      </c>
      <c r="G2765" s="17" t="e">
        <f>+VLOOKUP(B2765,EstructuraCostos!$B$5:$C$146,2)</f>
        <v>#N/A</v>
      </c>
      <c r="H2765" s="58">
        <v>43745</v>
      </c>
      <c r="I2765" s="17">
        <f t="shared" si="200"/>
        <v>41</v>
      </c>
      <c r="J2765" s="45" t="s">
        <v>260</v>
      </c>
      <c r="M2765" s="186" t="s">
        <v>261</v>
      </c>
      <c r="N2765" s="48"/>
      <c r="O2765" s="45" t="s">
        <v>2148</v>
      </c>
      <c r="P2765" s="45" t="s">
        <v>384</v>
      </c>
      <c r="Q2765" s="1" t="s">
        <v>132</v>
      </c>
      <c r="R2765" s="137" t="s">
        <v>702</v>
      </c>
    </row>
    <row r="2766" spans="1:18">
      <c r="A2766" s="17">
        <v>16</v>
      </c>
      <c r="B2766" s="135">
        <v>10103</v>
      </c>
      <c r="C2766" s="17">
        <f t="shared" si="199"/>
        <v>1</v>
      </c>
      <c r="D2766" s="14" t="str">
        <f>+VLOOKUP(C2766,EstructuraCostos!$A$5:$B$146,2)</f>
        <v>Levante_y_Ceba</v>
      </c>
      <c r="E2766" s="21">
        <f t="shared" si="192"/>
        <v>10100</v>
      </c>
      <c r="F2766" s="17" t="str">
        <f>+IF(C2766&gt;2,VLOOKUP(C2766,EstructuraCostos!$A$65:$B$170,2),VLOOKUP(E2766,EstructuraCostos!$A$5:$B$60,2))</f>
        <v>Manejo_de_Suelos_y_ Praderas1</v>
      </c>
      <c r="G2766" s="17" t="str">
        <f>+VLOOKUP(B2766,EstructuraCostos!$B$5:$C$146,2)</f>
        <v>Fertilizacion, correctivos</v>
      </c>
      <c r="H2766" s="58">
        <v>43746</v>
      </c>
      <c r="I2766" s="17">
        <f t="shared" si="200"/>
        <v>41</v>
      </c>
      <c r="J2766" s="84" t="s">
        <v>241</v>
      </c>
      <c r="K2766" s="566">
        <v>4736932</v>
      </c>
      <c r="L2766" s="52">
        <v>1</v>
      </c>
      <c r="M2766" s="46">
        <v>34000</v>
      </c>
      <c r="N2766" s="48">
        <f t="shared" si="201"/>
        <v>34000</v>
      </c>
      <c r="O2766" s="45" t="s">
        <v>2294</v>
      </c>
      <c r="P2766" s="45" t="s">
        <v>354</v>
      </c>
      <c r="Q2766" s="1" t="s">
        <v>2245</v>
      </c>
      <c r="R2766" s="137" t="s">
        <v>816</v>
      </c>
    </row>
    <row r="2767" spans="1:18">
      <c r="A2767" s="17">
        <v>17</v>
      </c>
      <c r="B2767" s="135">
        <v>10101</v>
      </c>
      <c r="C2767" s="17">
        <f t="shared" si="199"/>
        <v>1</v>
      </c>
      <c r="D2767" s="14" t="str">
        <f>+VLOOKUP(C2767,EstructuraCostos!$A$5:$B$146,2)</f>
        <v>Levante_y_Ceba</v>
      </c>
      <c r="E2767" s="21">
        <f t="shared" ref="E2767:E2833" si="204">IF(C2767&gt;2,ROUND(B2767/1,0),ROUND(B2767/10,0)*10)</f>
        <v>10100</v>
      </c>
      <c r="F2767" s="17" t="str">
        <f>+IF(C2767&gt;2,VLOOKUP(C2767,EstructuraCostos!$A$65:$B$170,2),VLOOKUP(E2767,EstructuraCostos!$A$5:$B$60,2))</f>
        <v>Manejo_de_Suelos_y_ Praderas1</v>
      </c>
      <c r="G2767" s="17" t="str">
        <f>+VLOOKUP(B2767,EstructuraCostos!$B$5:$C$146,2)</f>
        <v>Fumigacion Matamalezas</v>
      </c>
      <c r="H2767" s="58">
        <v>43746</v>
      </c>
      <c r="I2767" s="17">
        <f t="shared" si="200"/>
        <v>41</v>
      </c>
      <c r="J2767" s="84" t="s">
        <v>242</v>
      </c>
      <c r="K2767" s="567">
        <v>4335739</v>
      </c>
      <c r="L2767" s="52">
        <v>1</v>
      </c>
      <c r="M2767" s="46">
        <v>34000</v>
      </c>
      <c r="N2767" s="48">
        <f t="shared" si="201"/>
        <v>34000</v>
      </c>
      <c r="O2767" s="45" t="s">
        <v>2148</v>
      </c>
      <c r="P2767" s="45" t="s">
        <v>384</v>
      </c>
      <c r="Q2767" s="1" t="s">
        <v>132</v>
      </c>
      <c r="R2767" s="137" t="s">
        <v>702</v>
      </c>
    </row>
    <row r="2768" spans="1:18">
      <c r="A2768" s="17">
        <v>18</v>
      </c>
      <c r="B2768" s="135">
        <v>10501</v>
      </c>
      <c r="C2768" s="17">
        <f t="shared" si="199"/>
        <v>1</v>
      </c>
      <c r="D2768" s="14" t="str">
        <f>+VLOOKUP(C2768,EstructuraCostos!$A$5:$B$146,2)</f>
        <v>Levante_y_Ceba</v>
      </c>
      <c r="E2768" s="21">
        <f t="shared" si="204"/>
        <v>10500</v>
      </c>
      <c r="F2768" s="17" t="str">
        <f>+IF(C2768&gt;2,VLOOKUP(C2768,EstructuraCostos!$A$65:$B$170,2),VLOOKUP(E2768,EstructuraCostos!$A$5:$B$60,2))</f>
        <v>Movimiento_de_Ganado1</v>
      </c>
      <c r="G2768" s="17" t="str">
        <f>+VLOOKUP(B2768,EstructuraCostos!$B$5:$C$146,2)</f>
        <v>Manejo de Ganados</v>
      </c>
      <c r="H2768" s="58">
        <v>43746</v>
      </c>
      <c r="I2768" s="17">
        <f t="shared" si="200"/>
        <v>41</v>
      </c>
      <c r="J2768" s="460" t="s">
        <v>2236</v>
      </c>
      <c r="K2768" s="567">
        <v>1023702269</v>
      </c>
      <c r="L2768" s="52">
        <v>1</v>
      </c>
      <c r="M2768" s="46">
        <v>38000</v>
      </c>
      <c r="N2768" s="48">
        <f t="shared" si="201"/>
        <v>38000</v>
      </c>
      <c r="O2768" s="45" t="s">
        <v>126</v>
      </c>
      <c r="P2768" s="45" t="s">
        <v>128</v>
      </c>
    </row>
    <row r="2769" spans="1:18">
      <c r="A2769" s="17">
        <v>19</v>
      </c>
      <c r="B2769" s="135">
        <v>10501</v>
      </c>
      <c r="C2769" s="17">
        <f t="shared" si="199"/>
        <v>1</v>
      </c>
      <c r="D2769" s="14" t="str">
        <f>+VLOOKUP(C2769,EstructuraCostos!$A$5:$B$146,2)</f>
        <v>Levante_y_Ceba</v>
      </c>
      <c r="E2769" s="21">
        <f t="shared" si="204"/>
        <v>10500</v>
      </c>
      <c r="F2769" s="17" t="str">
        <f>+IF(C2769&gt;2,VLOOKUP(C2769,EstructuraCostos!$A$65:$B$170,2),VLOOKUP(E2769,EstructuraCostos!$A$5:$B$60,2))</f>
        <v>Movimiento_de_Ganado1</v>
      </c>
      <c r="G2769" s="17" t="str">
        <f>+VLOOKUP(B2769,EstructuraCostos!$B$5:$C$146,2)</f>
        <v>Manejo de Ganados</v>
      </c>
      <c r="H2769" s="58">
        <v>43746</v>
      </c>
      <c r="I2769" s="17">
        <f t="shared" si="200"/>
        <v>41</v>
      </c>
      <c r="J2769" s="460" t="s">
        <v>417</v>
      </c>
      <c r="K2769" s="568">
        <v>1097720182</v>
      </c>
      <c r="L2769" s="52">
        <v>1</v>
      </c>
      <c r="M2769" s="46">
        <v>38000</v>
      </c>
      <c r="N2769" s="48">
        <f t="shared" si="201"/>
        <v>38000</v>
      </c>
      <c r="O2769" s="45" t="s">
        <v>125</v>
      </c>
      <c r="P2769" s="45" t="s">
        <v>128</v>
      </c>
    </row>
    <row r="2770" spans="1:18">
      <c r="A2770" s="17">
        <v>20</v>
      </c>
      <c r="B2770" s="135">
        <v>90101</v>
      </c>
      <c r="C2770" s="17">
        <f t="shared" si="199"/>
        <v>9</v>
      </c>
      <c r="D2770" s="14" t="str">
        <f>+VLOOKUP(C2770,EstructuraCostos!$A$5:$B$146,2)</f>
        <v>Hacienda</v>
      </c>
      <c r="E2770" s="21">
        <f t="shared" si="204"/>
        <v>90101</v>
      </c>
      <c r="F2770" s="17" t="str">
        <f>+IF(C2770&gt;2,VLOOKUP(C2770,EstructuraCostos!$A$65:$B$170,2),VLOOKUP(E2770,EstructuraCostos!$A$5:$B$60,2))</f>
        <v>Hacienda</v>
      </c>
      <c r="G2770" s="17" t="str">
        <f>+VLOOKUP(B2770,EstructuraCostos!$B$5:$C$146,2)</f>
        <v>Salarios</v>
      </c>
      <c r="H2770" s="58">
        <v>43746</v>
      </c>
      <c r="I2770" s="17">
        <f t="shared" si="200"/>
        <v>41</v>
      </c>
      <c r="J2770" s="1" t="s">
        <v>1584</v>
      </c>
      <c r="K2770" s="85">
        <v>24989065</v>
      </c>
      <c r="L2770" s="52">
        <v>1</v>
      </c>
      <c r="M2770" s="186">
        <v>34000</v>
      </c>
      <c r="N2770" s="48">
        <f t="shared" si="201"/>
        <v>34000</v>
      </c>
      <c r="O2770" s="45" t="s">
        <v>1138</v>
      </c>
      <c r="P2770" s="45" t="s">
        <v>147</v>
      </c>
    </row>
    <row r="2771" spans="1:18">
      <c r="A2771" s="17">
        <v>21</v>
      </c>
      <c r="B2771" s="135">
        <v>90102</v>
      </c>
      <c r="C2771" s="17">
        <f t="shared" si="199"/>
        <v>9</v>
      </c>
      <c r="D2771" s="14" t="str">
        <f>+VLOOKUP(C2771,EstructuraCostos!$A$5:$B$146,2)</f>
        <v>Hacienda</v>
      </c>
      <c r="E2771" s="21">
        <f t="shared" si="204"/>
        <v>90102</v>
      </c>
      <c r="F2771" s="17" t="str">
        <f>+IF(C2771&gt;2,VLOOKUP(C2771,EstructuraCostos!$A$65:$B$170,2),VLOOKUP(E2771,EstructuraCostos!$A$5:$B$60,2))</f>
        <v>Hacienda</v>
      </c>
      <c r="G2771" s="17" t="str">
        <f>+VLOOKUP(B2771,EstructuraCostos!$B$5:$C$146,2)</f>
        <v>Mantenimiento</v>
      </c>
      <c r="H2771" s="58">
        <v>43746</v>
      </c>
      <c r="I2771" s="17">
        <f t="shared" si="200"/>
        <v>41</v>
      </c>
      <c r="J2771" s="45" t="s">
        <v>1688</v>
      </c>
      <c r="K2771" s="51">
        <v>6281862</v>
      </c>
      <c r="L2771" s="52">
        <v>1</v>
      </c>
      <c r="M2771" s="186">
        <v>34000</v>
      </c>
      <c r="N2771" s="48">
        <f t="shared" si="201"/>
        <v>34000</v>
      </c>
      <c r="O2771" s="45" t="s">
        <v>2298</v>
      </c>
      <c r="P2771" s="45" t="s">
        <v>147</v>
      </c>
    </row>
    <row r="2772" spans="1:18">
      <c r="A2772" s="17">
        <v>22</v>
      </c>
      <c r="B2772" s="135">
        <v>50103</v>
      </c>
      <c r="C2772" s="17">
        <f t="shared" si="199"/>
        <v>5</v>
      </c>
      <c r="D2772" s="14" t="str">
        <f>+VLOOKUP(C2772,EstructuraCostos!$A$5:$B$146,2)</f>
        <v>Generales</v>
      </c>
      <c r="E2772" s="21">
        <f t="shared" si="204"/>
        <v>50103</v>
      </c>
      <c r="F2772" s="17" t="str">
        <f>+IF(C2772&gt;2,VLOOKUP(C2772,EstructuraCostos!$A$65:$B$170,2),VLOOKUP(E2772,EstructuraCostos!$A$5:$B$60,2))</f>
        <v>Generales</v>
      </c>
      <c r="G2772" s="17" t="str">
        <f>+VLOOKUP(B2772,EstructuraCostos!$B$5:$C$146,2)</f>
        <v xml:space="preserve">Mantenimiento Cercos </v>
      </c>
      <c r="H2772" s="58">
        <v>43746</v>
      </c>
      <c r="I2772" s="17">
        <f t="shared" si="200"/>
        <v>41</v>
      </c>
      <c r="J2772" s="45" t="s">
        <v>2237</v>
      </c>
      <c r="K2772" s="51">
        <v>700001196</v>
      </c>
      <c r="L2772" s="52">
        <v>1</v>
      </c>
      <c r="M2772" s="186">
        <v>34000</v>
      </c>
      <c r="N2772" s="48">
        <f t="shared" si="201"/>
        <v>34000</v>
      </c>
      <c r="O2772" s="45" t="s">
        <v>138</v>
      </c>
      <c r="P2772" s="45" t="s">
        <v>364</v>
      </c>
    </row>
    <row r="2773" spans="1:18">
      <c r="A2773" s="17">
        <v>23</v>
      </c>
      <c r="B2773" s="135">
        <v>90105</v>
      </c>
      <c r="C2773" s="17">
        <f t="shared" si="199"/>
        <v>9</v>
      </c>
      <c r="D2773" s="14" t="str">
        <f>+VLOOKUP(C2773,EstructuraCostos!$A$5:$B$146,2)</f>
        <v>Hacienda</v>
      </c>
      <c r="E2773" s="21">
        <f t="shared" si="204"/>
        <v>90105</v>
      </c>
      <c r="F2773" s="17" t="str">
        <f>+IF(C2773&gt;2,VLOOKUP(C2773,EstructuraCostos!$A$65:$B$170,2),VLOOKUP(E2773,EstructuraCostos!$A$5:$B$60,2))</f>
        <v>Hacienda</v>
      </c>
      <c r="G2773" s="17" t="str">
        <f>+VLOOKUP(B2773,EstructuraCostos!$B$5:$C$146,2)</f>
        <v>Mejoras</v>
      </c>
      <c r="H2773" s="58">
        <v>43746</v>
      </c>
      <c r="I2773" s="17">
        <f t="shared" si="200"/>
        <v>41</v>
      </c>
      <c r="J2773" s="45" t="s">
        <v>2247</v>
      </c>
      <c r="K2773" s="51">
        <v>8456134</v>
      </c>
      <c r="L2773" s="52">
        <v>1</v>
      </c>
      <c r="M2773" s="186">
        <v>80000</v>
      </c>
      <c r="N2773" s="48">
        <f t="shared" si="201"/>
        <v>80000</v>
      </c>
      <c r="O2773" s="45" t="s">
        <v>2292</v>
      </c>
      <c r="P2773" s="45" t="s">
        <v>2240</v>
      </c>
    </row>
    <row r="2774" spans="1:18">
      <c r="A2774" s="17">
        <v>24</v>
      </c>
      <c r="B2774" s="135">
        <v>90105</v>
      </c>
      <c r="C2774" s="17">
        <f t="shared" si="199"/>
        <v>9</v>
      </c>
      <c r="D2774" s="14" t="str">
        <f>+VLOOKUP(C2774,EstructuraCostos!$A$5:$B$146,2)</f>
        <v>Hacienda</v>
      </c>
      <c r="E2774" s="21">
        <f t="shared" si="204"/>
        <v>90105</v>
      </c>
      <c r="F2774" s="17" t="str">
        <f>+IF(C2774&gt;2,VLOOKUP(C2774,EstructuraCostos!$A$65:$B$170,2),VLOOKUP(E2774,EstructuraCostos!$A$5:$B$60,2))</f>
        <v>Hacienda</v>
      </c>
      <c r="G2774" s="17" t="str">
        <f>+VLOOKUP(B2774,EstructuraCostos!$B$5:$C$146,2)</f>
        <v>Mejoras</v>
      </c>
      <c r="H2774" s="58">
        <v>43746</v>
      </c>
      <c r="I2774" s="17">
        <f t="shared" si="200"/>
        <v>41</v>
      </c>
      <c r="J2774" s="45" t="s">
        <v>2238</v>
      </c>
      <c r="K2774" s="51">
        <v>7563297</v>
      </c>
      <c r="L2774" s="52">
        <v>1</v>
      </c>
      <c r="M2774" s="186">
        <v>60000</v>
      </c>
      <c r="N2774" s="48">
        <f t="shared" si="201"/>
        <v>60000</v>
      </c>
      <c r="O2774" s="45" t="s">
        <v>2292</v>
      </c>
      <c r="P2774" s="45" t="s">
        <v>2241</v>
      </c>
    </row>
    <row r="2775" spans="1:18">
      <c r="A2775" s="17">
        <v>25</v>
      </c>
      <c r="C2775" s="17">
        <f t="shared" si="199"/>
        <v>0</v>
      </c>
      <c r="D2775" s="14" t="e">
        <f>+VLOOKUP(C2775,EstructuraCostos!$A$5:$B$146,2)</f>
        <v>#N/A</v>
      </c>
      <c r="E2775" s="21">
        <f t="shared" si="204"/>
        <v>0</v>
      </c>
      <c r="F2775" s="17" t="e">
        <f>+IF(C2775&gt;2,VLOOKUP(C2775,EstructuraCostos!$A$65:$B$170,2),VLOOKUP(E2775,EstructuraCostos!$A$5:$B$60,2))</f>
        <v>#N/A</v>
      </c>
      <c r="G2775" s="17" t="e">
        <f>+VLOOKUP(B2775,EstructuraCostos!$B$5:$C$146,2)</f>
        <v>#N/A</v>
      </c>
      <c r="H2775" s="58">
        <v>43746</v>
      </c>
      <c r="I2775" s="17">
        <f t="shared" si="200"/>
        <v>41</v>
      </c>
      <c r="J2775" s="45" t="s">
        <v>1663</v>
      </c>
      <c r="K2775" s="51">
        <v>79132685</v>
      </c>
      <c r="L2775" s="52">
        <v>1</v>
      </c>
      <c r="M2775" s="186">
        <v>38000</v>
      </c>
      <c r="N2775" s="48">
        <f t="shared" si="201"/>
        <v>38000</v>
      </c>
      <c r="O2775" s="45" t="s">
        <v>126</v>
      </c>
      <c r="P2775" s="45" t="s">
        <v>128</v>
      </c>
    </row>
    <row r="2776" spans="1:18">
      <c r="A2776" s="17">
        <v>26</v>
      </c>
      <c r="C2776" s="17"/>
      <c r="F2776" s="17"/>
      <c r="G2776" s="17" t="e">
        <f>+VLOOKUP(B2776,EstructuraCostos!$B$5:$C$146,2)</f>
        <v>#N/A</v>
      </c>
      <c r="H2776" s="58">
        <v>43746</v>
      </c>
      <c r="I2776" s="17">
        <f t="shared" ref="I2776:I2777" si="205">+WEEKNUM(H2776,2)</f>
        <v>41</v>
      </c>
      <c r="J2776" s="45" t="s">
        <v>399</v>
      </c>
      <c r="L2776" s="52">
        <v>3</v>
      </c>
      <c r="M2776" s="186" t="s">
        <v>278</v>
      </c>
      <c r="N2776" s="48"/>
      <c r="O2776" s="475" t="s">
        <v>2314</v>
      </c>
      <c r="P2776" s="45" t="s">
        <v>2301</v>
      </c>
    </row>
    <row r="2777" spans="1:18">
      <c r="A2777" s="17">
        <v>27</v>
      </c>
      <c r="C2777" s="17"/>
      <c r="F2777" s="17"/>
      <c r="G2777" s="17" t="e">
        <f>+VLOOKUP(B2777,EstructuraCostos!$B$5:$C$146,2)</f>
        <v>#N/A</v>
      </c>
      <c r="H2777" s="58">
        <v>43746</v>
      </c>
      <c r="I2777" s="17">
        <f t="shared" si="205"/>
        <v>41</v>
      </c>
      <c r="J2777" s="45" t="s">
        <v>287</v>
      </c>
      <c r="N2777" s="48"/>
      <c r="P2777" s="45" t="s">
        <v>1474</v>
      </c>
    </row>
    <row r="2778" spans="1:18">
      <c r="A2778" s="17">
        <v>28</v>
      </c>
      <c r="C2778" s="17">
        <f t="shared" si="199"/>
        <v>0</v>
      </c>
      <c r="D2778" s="14" t="e">
        <f>+VLOOKUP(C2778,EstructuraCostos!$A$5:$B$146,2)</f>
        <v>#N/A</v>
      </c>
      <c r="E2778" s="21">
        <f t="shared" si="204"/>
        <v>0</v>
      </c>
      <c r="F2778" s="17" t="e">
        <f>+IF(C2778&gt;2,VLOOKUP(C2778,EstructuraCostos!$A$65:$B$170,2),VLOOKUP(E2778,EstructuraCostos!$A$5:$B$60,2))</f>
        <v>#N/A</v>
      </c>
      <c r="G2778" s="17" t="e">
        <f>+VLOOKUP(B2778,EstructuraCostos!$B$5:$C$146,2)</f>
        <v>#N/A</v>
      </c>
      <c r="H2778" s="58">
        <v>43746</v>
      </c>
      <c r="I2778" s="17">
        <f t="shared" si="200"/>
        <v>41</v>
      </c>
      <c r="J2778" s="45" t="s">
        <v>2299</v>
      </c>
      <c r="L2778" s="52">
        <v>1000</v>
      </c>
      <c r="M2778" s="186" t="s">
        <v>1667</v>
      </c>
      <c r="N2778" s="48"/>
      <c r="O2778" s="475" t="s">
        <v>2300</v>
      </c>
    </row>
    <row r="2779" spans="1:18">
      <c r="A2779" s="17">
        <v>29</v>
      </c>
      <c r="C2779" s="17">
        <f t="shared" si="199"/>
        <v>0</v>
      </c>
      <c r="D2779" s="14" t="e">
        <f>+VLOOKUP(C2779,EstructuraCostos!$A$5:$B$146,2)</f>
        <v>#N/A</v>
      </c>
      <c r="E2779" s="21">
        <f t="shared" si="204"/>
        <v>0</v>
      </c>
      <c r="F2779" s="17" t="e">
        <f>+IF(C2779&gt;2,VLOOKUP(C2779,EstructuraCostos!$A$65:$B$170,2),VLOOKUP(E2779,EstructuraCostos!$A$5:$B$60,2))</f>
        <v>#N/A</v>
      </c>
      <c r="G2779" s="17" t="e">
        <f>+VLOOKUP(B2779,EstructuraCostos!$B$5:$C$146,2)</f>
        <v>#N/A</v>
      </c>
      <c r="H2779" s="58">
        <v>43746</v>
      </c>
      <c r="I2779" s="17">
        <f t="shared" si="200"/>
        <v>41</v>
      </c>
      <c r="J2779" s="45" t="s">
        <v>260</v>
      </c>
      <c r="M2779" s="186" t="s">
        <v>261</v>
      </c>
      <c r="N2779" s="48"/>
      <c r="O2779" s="45" t="s">
        <v>2294</v>
      </c>
      <c r="P2779" s="45" t="s">
        <v>354</v>
      </c>
      <c r="Q2779" s="1" t="s">
        <v>2245</v>
      </c>
      <c r="R2779" s="137" t="s">
        <v>2296</v>
      </c>
    </row>
    <row r="2780" spans="1:18">
      <c r="A2780" s="17">
        <v>30</v>
      </c>
      <c r="C2780" s="17">
        <f t="shared" si="199"/>
        <v>0</v>
      </c>
      <c r="D2780" s="14" t="e">
        <f>+VLOOKUP(C2780,EstructuraCostos!$A$5:$B$146,2)</f>
        <v>#N/A</v>
      </c>
      <c r="E2780" s="21">
        <f t="shared" si="204"/>
        <v>0</v>
      </c>
      <c r="F2780" s="17" t="e">
        <f>+IF(C2780&gt;2,VLOOKUP(C2780,EstructuraCostos!$A$65:$B$170,2),VLOOKUP(E2780,EstructuraCostos!$A$5:$B$60,2))</f>
        <v>#N/A</v>
      </c>
      <c r="G2780" s="17" t="e">
        <f>+VLOOKUP(B2780,EstructuraCostos!$B$5:$C$146,2)</f>
        <v>#N/A</v>
      </c>
      <c r="H2780" s="58">
        <v>43746</v>
      </c>
      <c r="I2780" s="17">
        <f t="shared" si="200"/>
        <v>41</v>
      </c>
      <c r="J2780" s="45" t="s">
        <v>260</v>
      </c>
      <c r="M2780" s="186" t="s">
        <v>261</v>
      </c>
      <c r="N2780" s="48"/>
      <c r="O2780" s="45" t="s">
        <v>2148</v>
      </c>
      <c r="P2780" s="45" t="s">
        <v>384</v>
      </c>
      <c r="Q2780" s="1" t="s">
        <v>132</v>
      </c>
      <c r="R2780" s="137" t="s">
        <v>702</v>
      </c>
    </row>
    <row r="2781" spans="1:18">
      <c r="A2781" s="17">
        <v>31</v>
      </c>
      <c r="C2781" s="17">
        <f t="shared" si="199"/>
        <v>0</v>
      </c>
      <c r="D2781" s="14" t="e">
        <f>+VLOOKUP(C2781,EstructuraCostos!$A$5:$B$146,2)</f>
        <v>#N/A</v>
      </c>
      <c r="E2781" s="21">
        <f t="shared" si="204"/>
        <v>0</v>
      </c>
      <c r="F2781" s="17" t="e">
        <f>+IF(C2781&gt;2,VLOOKUP(C2781,EstructuraCostos!$A$65:$B$170,2),VLOOKUP(E2781,EstructuraCostos!$A$5:$B$60,2))</f>
        <v>#N/A</v>
      </c>
      <c r="G2781" s="17" t="e">
        <f>+VLOOKUP(B2781,EstructuraCostos!$B$5:$C$146,2)</f>
        <v>#N/A</v>
      </c>
      <c r="H2781" s="58">
        <v>43747</v>
      </c>
      <c r="I2781" s="17">
        <f t="shared" si="200"/>
        <v>41</v>
      </c>
      <c r="J2781" s="84" t="s">
        <v>241</v>
      </c>
      <c r="K2781" s="566">
        <v>4736932</v>
      </c>
      <c r="L2781" s="52">
        <v>1</v>
      </c>
      <c r="M2781" s="46">
        <v>34000</v>
      </c>
      <c r="N2781" s="48">
        <f t="shared" si="201"/>
        <v>34000</v>
      </c>
      <c r="O2781" s="152" t="s">
        <v>688</v>
      </c>
      <c r="P2781" s="45" t="s">
        <v>137</v>
      </c>
    </row>
    <row r="2782" spans="1:18">
      <c r="A2782" s="17">
        <v>32</v>
      </c>
      <c r="B2782" s="135">
        <v>10101</v>
      </c>
      <c r="C2782" s="17">
        <f t="shared" si="199"/>
        <v>1</v>
      </c>
      <c r="D2782" s="14" t="str">
        <f>+VLOOKUP(C2782,EstructuraCostos!$A$5:$B$146,2)</f>
        <v>Levante_y_Ceba</v>
      </c>
      <c r="E2782" s="21">
        <f t="shared" si="204"/>
        <v>10100</v>
      </c>
      <c r="F2782" s="17" t="str">
        <f>+IF(C2782&gt;2,VLOOKUP(C2782,EstructuraCostos!$A$65:$B$170,2),VLOOKUP(E2782,EstructuraCostos!$A$5:$B$60,2))</f>
        <v>Manejo_de_Suelos_y_ Praderas1</v>
      </c>
      <c r="G2782" s="17" t="str">
        <f>+VLOOKUP(B2782,EstructuraCostos!$B$5:$C$146,2)</f>
        <v>Fumigacion Matamalezas</v>
      </c>
      <c r="H2782" s="58">
        <v>43747</v>
      </c>
      <c r="I2782" s="17">
        <f t="shared" si="200"/>
        <v>41</v>
      </c>
      <c r="J2782" s="84" t="s">
        <v>242</v>
      </c>
      <c r="K2782" s="567">
        <v>4335739</v>
      </c>
      <c r="L2782" s="52">
        <v>1</v>
      </c>
      <c r="M2782" s="46">
        <v>34000</v>
      </c>
      <c r="N2782" s="48">
        <f t="shared" si="201"/>
        <v>34000</v>
      </c>
      <c r="O2782" s="152" t="s">
        <v>1686</v>
      </c>
      <c r="P2782" s="1" t="s">
        <v>1054</v>
      </c>
      <c r="Q2782" s="1" t="s">
        <v>132</v>
      </c>
      <c r="R2782" s="137" t="s">
        <v>131</v>
      </c>
    </row>
    <row r="2783" spans="1:18">
      <c r="A2783" s="17">
        <v>33</v>
      </c>
      <c r="B2783" s="135">
        <v>10501</v>
      </c>
      <c r="C2783" s="17">
        <f t="shared" si="199"/>
        <v>1</v>
      </c>
      <c r="D2783" s="14" t="str">
        <f>+VLOOKUP(C2783,EstructuraCostos!$A$5:$B$146,2)</f>
        <v>Levante_y_Ceba</v>
      </c>
      <c r="E2783" s="21">
        <f t="shared" si="204"/>
        <v>10500</v>
      </c>
      <c r="F2783" s="17" t="str">
        <f>+IF(C2783&gt;2,VLOOKUP(C2783,EstructuraCostos!$A$65:$B$170,2),VLOOKUP(E2783,EstructuraCostos!$A$5:$B$60,2))</f>
        <v>Movimiento_de_Ganado1</v>
      </c>
      <c r="G2783" s="17" t="str">
        <f>+VLOOKUP(B2783,EstructuraCostos!$B$5:$C$146,2)</f>
        <v>Manejo de Ganados</v>
      </c>
      <c r="H2783" s="58">
        <v>43747</v>
      </c>
      <c r="I2783" s="17">
        <f t="shared" si="200"/>
        <v>41</v>
      </c>
      <c r="J2783" s="460" t="s">
        <v>2236</v>
      </c>
      <c r="K2783" s="567">
        <v>1023702269</v>
      </c>
      <c r="L2783" s="52">
        <v>1</v>
      </c>
      <c r="M2783" s="46">
        <v>38000</v>
      </c>
      <c r="N2783" s="48">
        <f t="shared" si="201"/>
        <v>38000</v>
      </c>
      <c r="O2783" s="152" t="s">
        <v>126</v>
      </c>
      <c r="P2783" s="1" t="s">
        <v>128</v>
      </c>
    </row>
    <row r="2784" spans="1:18">
      <c r="A2784" s="17">
        <v>34</v>
      </c>
      <c r="B2784" s="135">
        <v>10501</v>
      </c>
      <c r="C2784" s="17">
        <f t="shared" si="199"/>
        <v>1</v>
      </c>
      <c r="D2784" s="14" t="str">
        <f>+VLOOKUP(C2784,EstructuraCostos!$A$5:$B$146,2)</f>
        <v>Levante_y_Ceba</v>
      </c>
      <c r="E2784" s="21">
        <f t="shared" si="204"/>
        <v>10500</v>
      </c>
      <c r="F2784" s="17" t="str">
        <f>+IF(C2784&gt;2,VLOOKUP(C2784,EstructuraCostos!$A$65:$B$170,2),VLOOKUP(E2784,EstructuraCostos!$A$5:$B$60,2))</f>
        <v>Movimiento_de_Ganado1</v>
      </c>
      <c r="G2784" s="17" t="str">
        <f>+VLOOKUP(B2784,EstructuraCostos!$B$5:$C$146,2)</f>
        <v>Manejo de Ganados</v>
      </c>
      <c r="H2784" s="58">
        <v>43747</v>
      </c>
      <c r="I2784" s="17">
        <f t="shared" si="200"/>
        <v>41</v>
      </c>
      <c r="J2784" s="460" t="s">
        <v>417</v>
      </c>
      <c r="K2784" s="568">
        <v>1097720182</v>
      </c>
      <c r="L2784" s="52">
        <v>1</v>
      </c>
      <c r="M2784" s="46">
        <v>38000</v>
      </c>
      <c r="N2784" s="48">
        <f t="shared" si="201"/>
        <v>38000</v>
      </c>
      <c r="O2784" s="152" t="s">
        <v>125</v>
      </c>
      <c r="P2784" s="1" t="s">
        <v>128</v>
      </c>
    </row>
    <row r="2785" spans="1:18">
      <c r="A2785" s="17">
        <v>35</v>
      </c>
      <c r="B2785" s="135">
        <v>90101</v>
      </c>
      <c r="C2785" s="17">
        <f t="shared" si="199"/>
        <v>9</v>
      </c>
      <c r="D2785" s="14" t="str">
        <f>+VLOOKUP(C2785,EstructuraCostos!$A$5:$B$146,2)</f>
        <v>Hacienda</v>
      </c>
      <c r="E2785" s="21">
        <f t="shared" si="204"/>
        <v>90101</v>
      </c>
      <c r="F2785" s="17" t="str">
        <f>+IF(C2785&gt;2,VLOOKUP(C2785,EstructuraCostos!$A$65:$B$170,2),VLOOKUP(E2785,EstructuraCostos!$A$5:$B$60,2))</f>
        <v>Hacienda</v>
      </c>
      <c r="G2785" s="17" t="str">
        <f>+VLOOKUP(B2785,EstructuraCostos!$B$5:$C$146,2)</f>
        <v>Salarios</v>
      </c>
      <c r="H2785" s="58">
        <v>43747</v>
      </c>
      <c r="I2785" s="17">
        <f t="shared" si="200"/>
        <v>41</v>
      </c>
      <c r="J2785" s="1" t="s">
        <v>1584</v>
      </c>
      <c r="K2785" s="85">
        <v>24989065</v>
      </c>
      <c r="L2785" s="52">
        <v>1</v>
      </c>
      <c r="M2785" s="186">
        <v>34000</v>
      </c>
      <c r="N2785" s="48">
        <f t="shared" si="201"/>
        <v>34000</v>
      </c>
      <c r="O2785" s="152" t="s">
        <v>1138</v>
      </c>
      <c r="P2785" s="1" t="s">
        <v>147</v>
      </c>
    </row>
    <row r="2786" spans="1:18">
      <c r="A2786" s="17">
        <v>36</v>
      </c>
      <c r="B2786" s="135">
        <v>90106</v>
      </c>
      <c r="C2786" s="17">
        <f t="shared" si="199"/>
        <v>9</v>
      </c>
      <c r="D2786" s="14" t="str">
        <f>+VLOOKUP(C2786,EstructuraCostos!$A$5:$B$146,2)</f>
        <v>Hacienda</v>
      </c>
      <c r="E2786" s="21">
        <f t="shared" si="204"/>
        <v>90106</v>
      </c>
      <c r="F2786" s="17" t="str">
        <f>+IF(C2786&gt;2,VLOOKUP(C2786,EstructuraCostos!$A$65:$B$170,2),VLOOKUP(E2786,EstructuraCostos!$A$5:$B$60,2))</f>
        <v>Hacienda</v>
      </c>
      <c r="G2786" s="17" t="str">
        <f>+VLOOKUP(B2786,EstructuraCostos!$B$5:$C$146,2)</f>
        <v>Mejoras</v>
      </c>
      <c r="H2786" s="58">
        <v>43747</v>
      </c>
      <c r="I2786" s="17">
        <f t="shared" si="200"/>
        <v>41</v>
      </c>
      <c r="J2786" s="45" t="s">
        <v>1688</v>
      </c>
      <c r="K2786" s="51">
        <v>6281862</v>
      </c>
      <c r="L2786" s="52">
        <v>1</v>
      </c>
      <c r="M2786" s="186">
        <v>34000</v>
      </c>
      <c r="N2786" s="48">
        <f t="shared" si="201"/>
        <v>34000</v>
      </c>
      <c r="O2786" s="152" t="s">
        <v>2356</v>
      </c>
      <c r="P2786" s="1" t="s">
        <v>147</v>
      </c>
    </row>
    <row r="2787" spans="1:18">
      <c r="A2787" s="17">
        <v>37</v>
      </c>
      <c r="B2787" s="135">
        <v>50103</v>
      </c>
      <c r="C2787" s="17">
        <f t="shared" si="199"/>
        <v>5</v>
      </c>
      <c r="D2787" s="14" t="str">
        <f>+VLOOKUP(C2787,EstructuraCostos!$A$5:$B$146,2)</f>
        <v>Generales</v>
      </c>
      <c r="E2787" s="21">
        <f t="shared" si="204"/>
        <v>50103</v>
      </c>
      <c r="F2787" s="17" t="str">
        <f>+IF(C2787&gt;2,VLOOKUP(C2787,EstructuraCostos!$A$65:$B$170,2),VLOOKUP(E2787,EstructuraCostos!$A$5:$B$60,2))</f>
        <v>Generales</v>
      </c>
      <c r="G2787" s="17" t="str">
        <f>+VLOOKUP(B2787,EstructuraCostos!$B$5:$C$146,2)</f>
        <v xml:space="preserve">Mantenimiento Cercos </v>
      </c>
      <c r="H2787" s="58">
        <v>43747</v>
      </c>
      <c r="I2787" s="17">
        <f t="shared" si="200"/>
        <v>41</v>
      </c>
      <c r="J2787" s="45" t="s">
        <v>2237</v>
      </c>
      <c r="K2787" s="51">
        <v>700001196</v>
      </c>
      <c r="L2787" s="52">
        <v>1</v>
      </c>
      <c r="M2787" s="186">
        <v>34000</v>
      </c>
      <c r="N2787" s="48">
        <f t="shared" si="201"/>
        <v>34000</v>
      </c>
      <c r="O2787" s="153" t="s">
        <v>138</v>
      </c>
      <c r="P2787" s="1" t="s">
        <v>484</v>
      </c>
    </row>
    <row r="2788" spans="1:18">
      <c r="A2788" s="17">
        <v>38</v>
      </c>
      <c r="B2788" s="135">
        <v>90105</v>
      </c>
      <c r="C2788" s="17">
        <f t="shared" si="199"/>
        <v>9</v>
      </c>
      <c r="D2788" s="14" t="str">
        <f>+VLOOKUP(C2788,EstructuraCostos!$A$5:$B$146,2)</f>
        <v>Hacienda</v>
      </c>
      <c r="E2788" s="21">
        <f t="shared" si="204"/>
        <v>90105</v>
      </c>
      <c r="F2788" s="17" t="str">
        <f>+IF(C2788&gt;2,VLOOKUP(C2788,EstructuraCostos!$A$65:$B$170,2),VLOOKUP(E2788,EstructuraCostos!$A$5:$B$60,2))</f>
        <v>Hacienda</v>
      </c>
      <c r="G2788" s="17" t="str">
        <f>+VLOOKUP(B2788,EstructuraCostos!$B$5:$C$146,2)</f>
        <v>Mejoras</v>
      </c>
      <c r="H2788" s="58">
        <v>43747</v>
      </c>
      <c r="I2788" s="17">
        <f t="shared" si="200"/>
        <v>41</v>
      </c>
      <c r="J2788" s="45" t="s">
        <v>2247</v>
      </c>
      <c r="K2788" s="51">
        <v>8456134</v>
      </c>
      <c r="L2788" s="52">
        <v>1</v>
      </c>
      <c r="M2788" s="186">
        <v>80000</v>
      </c>
      <c r="N2788" s="48">
        <f t="shared" si="201"/>
        <v>80000</v>
      </c>
      <c r="O2788" s="45" t="s">
        <v>2292</v>
      </c>
      <c r="P2788" s="45" t="s">
        <v>2240</v>
      </c>
    </row>
    <row r="2789" spans="1:18">
      <c r="A2789" s="17">
        <v>39</v>
      </c>
      <c r="B2789" s="135">
        <v>90105</v>
      </c>
      <c r="C2789" s="17">
        <f t="shared" si="199"/>
        <v>9</v>
      </c>
      <c r="D2789" s="14" t="str">
        <f>+VLOOKUP(C2789,EstructuraCostos!$A$5:$B$146,2)</f>
        <v>Hacienda</v>
      </c>
      <c r="E2789" s="21">
        <f t="shared" si="204"/>
        <v>90105</v>
      </c>
      <c r="F2789" s="17" t="str">
        <f>+IF(C2789&gt;2,VLOOKUP(C2789,EstructuraCostos!$A$65:$B$170,2),VLOOKUP(E2789,EstructuraCostos!$A$5:$B$60,2))</f>
        <v>Hacienda</v>
      </c>
      <c r="G2789" s="17" t="str">
        <f>+VLOOKUP(B2789,EstructuraCostos!$B$5:$C$146,2)</f>
        <v>Mejoras</v>
      </c>
      <c r="H2789" s="58">
        <v>43747</v>
      </c>
      <c r="I2789" s="17">
        <f t="shared" si="200"/>
        <v>41</v>
      </c>
      <c r="J2789" s="45" t="s">
        <v>2238</v>
      </c>
      <c r="K2789" s="51">
        <v>7563297</v>
      </c>
      <c r="L2789" s="52">
        <v>1</v>
      </c>
      <c r="M2789" s="186">
        <v>60000</v>
      </c>
      <c r="N2789" s="48">
        <f t="shared" si="201"/>
        <v>60000</v>
      </c>
      <c r="O2789" s="45" t="s">
        <v>2292</v>
      </c>
      <c r="P2789" s="45" t="s">
        <v>2241</v>
      </c>
    </row>
    <row r="2790" spans="1:18">
      <c r="A2790" s="17">
        <v>40</v>
      </c>
      <c r="B2790" s="135">
        <v>10501</v>
      </c>
      <c r="C2790" s="17">
        <f t="shared" si="199"/>
        <v>1</v>
      </c>
      <c r="D2790" s="14" t="str">
        <f>+VLOOKUP(C2790,EstructuraCostos!$A$5:$B$146,2)</f>
        <v>Levante_y_Ceba</v>
      </c>
      <c r="E2790" s="21">
        <f t="shared" si="204"/>
        <v>10500</v>
      </c>
      <c r="F2790" s="17" t="str">
        <f>+IF(C2790&gt;2,VLOOKUP(C2790,EstructuraCostos!$A$65:$B$170,2),VLOOKUP(E2790,EstructuraCostos!$A$5:$B$60,2))</f>
        <v>Movimiento_de_Ganado1</v>
      </c>
      <c r="G2790" s="17" t="str">
        <f>+VLOOKUP(B2790,EstructuraCostos!$B$5:$C$146,2)</f>
        <v>Manejo de Ganados</v>
      </c>
      <c r="H2790" s="58">
        <v>43747</v>
      </c>
      <c r="I2790" s="17">
        <f t="shared" si="200"/>
        <v>41</v>
      </c>
      <c r="J2790" s="45" t="s">
        <v>1663</v>
      </c>
      <c r="K2790" s="51">
        <v>79132685</v>
      </c>
      <c r="L2790" s="52">
        <v>1</v>
      </c>
      <c r="M2790" s="186">
        <v>38000</v>
      </c>
      <c r="N2790" s="48">
        <f t="shared" si="201"/>
        <v>38000</v>
      </c>
      <c r="O2790" s="45" t="s">
        <v>126</v>
      </c>
      <c r="P2790" s="45" t="s">
        <v>128</v>
      </c>
      <c r="R2790"/>
    </row>
    <row r="2791" spans="1:18">
      <c r="A2791" s="17">
        <v>41</v>
      </c>
      <c r="C2791" s="17"/>
      <c r="F2791" s="17"/>
      <c r="G2791" s="17"/>
      <c r="H2791" s="58">
        <v>43747</v>
      </c>
      <c r="I2791" s="17">
        <f t="shared" ref="I2791" si="206">+WEEKNUM(H2791,2)</f>
        <v>41</v>
      </c>
      <c r="J2791" s="45" t="s">
        <v>289</v>
      </c>
      <c r="L2791" s="52">
        <v>20</v>
      </c>
      <c r="M2791" s="186" t="s">
        <v>124</v>
      </c>
      <c r="N2791" s="48"/>
      <c r="O2791" s="45" t="s">
        <v>177</v>
      </c>
      <c r="P2791" s="45" t="s">
        <v>227</v>
      </c>
      <c r="R2791"/>
    </row>
    <row r="2792" spans="1:18">
      <c r="A2792" s="17">
        <v>42</v>
      </c>
      <c r="C2792" s="17">
        <f t="shared" si="199"/>
        <v>0</v>
      </c>
      <c r="D2792" s="14" t="e">
        <f>+VLOOKUP(C2792,EstructuraCostos!$A$5:$B$146,2)</f>
        <v>#N/A</v>
      </c>
      <c r="E2792" s="21">
        <f t="shared" si="204"/>
        <v>0</v>
      </c>
      <c r="F2792" s="17" t="e">
        <f>+IF(C2792&gt;2,VLOOKUP(C2792,EstructuraCostos!$A$65:$B$170,2),VLOOKUP(E2792,EstructuraCostos!$A$5:$B$60,2))</f>
        <v>#N/A</v>
      </c>
      <c r="G2792" s="17" t="e">
        <f>+VLOOKUP(B2792,EstructuraCostos!$B$5:$C$146,2)</f>
        <v>#N/A</v>
      </c>
      <c r="H2792" s="58">
        <v>43747</v>
      </c>
      <c r="I2792" s="17">
        <f t="shared" si="200"/>
        <v>41</v>
      </c>
      <c r="J2792" s="45" t="s">
        <v>287</v>
      </c>
      <c r="L2792" s="52">
        <v>300</v>
      </c>
      <c r="M2792" s="186">
        <v>900</v>
      </c>
      <c r="N2792" s="48">
        <f t="shared" si="201"/>
        <v>270000</v>
      </c>
      <c r="O2792" s="153" t="s">
        <v>2229</v>
      </c>
      <c r="P2792" s="1" t="s">
        <v>1474</v>
      </c>
    </row>
    <row r="2793" spans="1:18">
      <c r="A2793" s="17">
        <v>43</v>
      </c>
      <c r="C2793" s="17">
        <f t="shared" si="199"/>
        <v>0</v>
      </c>
      <c r="D2793" s="14" t="e">
        <f>+VLOOKUP(C2793,EstructuraCostos!$A$5:$B$146,2)</f>
        <v>#N/A</v>
      </c>
      <c r="E2793" s="21">
        <f t="shared" si="204"/>
        <v>0</v>
      </c>
      <c r="F2793" s="17" t="e">
        <f>+IF(C2793&gt;2,VLOOKUP(C2793,EstructuraCostos!$A$65:$B$170,2),VLOOKUP(E2793,EstructuraCostos!$A$5:$B$60,2))</f>
        <v>#N/A</v>
      </c>
      <c r="G2793" s="17" t="e">
        <f>+VLOOKUP(B2793,EstructuraCostos!$B$5:$C$146,2)</f>
        <v>#N/A</v>
      </c>
      <c r="H2793" s="58">
        <v>43747</v>
      </c>
      <c r="I2793" s="17">
        <f t="shared" si="200"/>
        <v>41</v>
      </c>
      <c r="J2793" s="45" t="s">
        <v>260</v>
      </c>
      <c r="K2793" s="83"/>
      <c r="L2793" s="52">
        <v>90</v>
      </c>
      <c r="M2793" s="186" t="s">
        <v>261</v>
      </c>
      <c r="N2793" s="48"/>
      <c r="O2793" s="152" t="s">
        <v>1686</v>
      </c>
      <c r="P2793" s="1" t="s">
        <v>1054</v>
      </c>
      <c r="Q2793" s="1" t="s">
        <v>132</v>
      </c>
      <c r="R2793" s="137" t="s">
        <v>131</v>
      </c>
    </row>
    <row r="2794" spans="1:18">
      <c r="A2794" s="17">
        <v>44</v>
      </c>
      <c r="C2794" s="17">
        <f t="shared" si="199"/>
        <v>0</v>
      </c>
      <c r="D2794" s="14" t="e">
        <f>+VLOOKUP(C2794,EstructuraCostos!$A$5:$B$146,2)</f>
        <v>#N/A</v>
      </c>
      <c r="E2794" s="21">
        <f t="shared" si="204"/>
        <v>0</v>
      </c>
      <c r="F2794" s="17" t="e">
        <f>+IF(C2794&gt;2,VLOOKUP(C2794,EstructuraCostos!$A$65:$B$170,2),VLOOKUP(E2794,EstructuraCostos!$A$5:$B$60,2))</f>
        <v>#N/A</v>
      </c>
      <c r="G2794" s="17" t="e">
        <f>+VLOOKUP(B2794,EstructuraCostos!$B$5:$C$146,2)</f>
        <v>#N/A</v>
      </c>
      <c r="H2794" s="58">
        <v>43747</v>
      </c>
      <c r="I2794" s="17">
        <f t="shared" si="200"/>
        <v>41</v>
      </c>
      <c r="J2794" s="45" t="s">
        <v>260</v>
      </c>
      <c r="K2794" s="83"/>
      <c r="L2794" s="52">
        <v>20</v>
      </c>
      <c r="M2794" s="186" t="s">
        <v>261</v>
      </c>
      <c r="N2794" s="48"/>
      <c r="O2794" s="152" t="s">
        <v>1684</v>
      </c>
      <c r="P2794" s="1" t="s">
        <v>1054</v>
      </c>
      <c r="Q2794" s="1" t="s">
        <v>132</v>
      </c>
      <c r="R2794" s="137" t="s">
        <v>2205</v>
      </c>
    </row>
    <row r="2795" spans="1:18">
      <c r="A2795" s="17">
        <v>45</v>
      </c>
      <c r="C2795" s="17"/>
      <c r="F2795" s="17"/>
      <c r="G2795" s="17" t="e">
        <f>+VLOOKUP(B2795,EstructuraCostos!$B$5:$C$146,2)</f>
        <v>#N/A</v>
      </c>
      <c r="H2795" s="58">
        <v>43747</v>
      </c>
      <c r="I2795" s="17">
        <f t="shared" ref="I2795" si="207">+WEEKNUM(H2795,2)</f>
        <v>41</v>
      </c>
      <c r="J2795" s="45" t="s">
        <v>260</v>
      </c>
      <c r="K2795" s="83"/>
      <c r="L2795" s="52">
        <v>50</v>
      </c>
      <c r="M2795" s="186" t="s">
        <v>276</v>
      </c>
      <c r="N2795" s="48"/>
      <c r="O2795" s="152" t="s">
        <v>2366</v>
      </c>
      <c r="P2795" s="1" t="s">
        <v>1054</v>
      </c>
      <c r="Q2795" s="1" t="s">
        <v>2274</v>
      </c>
      <c r="R2795" s="137" t="s">
        <v>2287</v>
      </c>
    </row>
    <row r="2796" spans="1:18">
      <c r="A2796" s="17">
        <v>46</v>
      </c>
      <c r="B2796" s="135">
        <v>50103</v>
      </c>
      <c r="C2796" s="17">
        <f t="shared" si="199"/>
        <v>5</v>
      </c>
      <c r="D2796" s="14" t="str">
        <f>+VLOOKUP(C2796,EstructuraCostos!$A$5:$B$146,2)</f>
        <v>Generales</v>
      </c>
      <c r="E2796" s="21">
        <f t="shared" si="204"/>
        <v>50103</v>
      </c>
      <c r="F2796" s="17" t="str">
        <f>+IF(C2796&gt;2,VLOOKUP(C2796,EstructuraCostos!$A$65:$B$170,2),VLOOKUP(E2796,EstructuraCostos!$A$5:$B$60,2))</f>
        <v>Generales</v>
      </c>
      <c r="G2796" s="17" t="str">
        <f>+VLOOKUP(B2796,EstructuraCostos!$B$5:$C$146,2)</f>
        <v xml:space="preserve">Mantenimiento Cercos </v>
      </c>
      <c r="H2796" s="58">
        <v>43748</v>
      </c>
      <c r="I2796" s="17">
        <f t="shared" si="200"/>
        <v>41</v>
      </c>
      <c r="J2796" s="84" t="s">
        <v>241</v>
      </c>
      <c r="K2796" s="566">
        <v>4736932</v>
      </c>
      <c r="L2796" s="52">
        <v>1</v>
      </c>
      <c r="M2796" s="46">
        <v>34000</v>
      </c>
      <c r="N2796" s="48">
        <f t="shared" si="201"/>
        <v>34000</v>
      </c>
      <c r="O2796" s="153" t="s">
        <v>138</v>
      </c>
      <c r="P2796" s="1" t="s">
        <v>594</v>
      </c>
    </row>
    <row r="2797" spans="1:18">
      <c r="A2797" s="17">
        <v>47</v>
      </c>
      <c r="B2797" s="135">
        <v>50103</v>
      </c>
      <c r="C2797" s="17">
        <f t="shared" si="199"/>
        <v>5</v>
      </c>
      <c r="D2797" s="14" t="str">
        <f>+VLOOKUP(C2797,EstructuraCostos!$A$5:$B$146,2)</f>
        <v>Generales</v>
      </c>
      <c r="E2797" s="21">
        <f t="shared" si="204"/>
        <v>50103</v>
      </c>
      <c r="F2797" s="17" t="str">
        <f>+IF(C2797&gt;2,VLOOKUP(C2797,EstructuraCostos!$A$65:$B$170,2),VLOOKUP(E2797,EstructuraCostos!$A$5:$B$60,2))</f>
        <v>Generales</v>
      </c>
      <c r="G2797" s="17" t="str">
        <f>+VLOOKUP(B2797,EstructuraCostos!$B$5:$C$146,2)</f>
        <v xml:space="preserve">Mantenimiento Cercos </v>
      </c>
      <c r="H2797" s="58">
        <v>43748</v>
      </c>
      <c r="I2797" s="17">
        <f t="shared" si="200"/>
        <v>41</v>
      </c>
      <c r="J2797" s="84" t="s">
        <v>242</v>
      </c>
      <c r="K2797" s="567">
        <v>4335739</v>
      </c>
      <c r="L2797" s="52">
        <v>1</v>
      </c>
      <c r="M2797" s="46">
        <v>34000</v>
      </c>
      <c r="N2797" s="48">
        <f t="shared" si="201"/>
        <v>34000</v>
      </c>
      <c r="O2797" s="153" t="s">
        <v>138</v>
      </c>
      <c r="P2797" s="1" t="s">
        <v>594</v>
      </c>
    </row>
    <row r="2798" spans="1:18">
      <c r="A2798" s="17">
        <v>48</v>
      </c>
      <c r="B2798" s="135">
        <v>10501</v>
      </c>
      <c r="C2798" s="17">
        <f t="shared" si="199"/>
        <v>1</v>
      </c>
      <c r="D2798" s="14" t="str">
        <f>+VLOOKUP(C2798,EstructuraCostos!$A$5:$B$146,2)</f>
        <v>Levante_y_Ceba</v>
      </c>
      <c r="E2798" s="21">
        <f t="shared" si="204"/>
        <v>10500</v>
      </c>
      <c r="F2798" s="17" t="str">
        <f>+IF(C2798&gt;2,VLOOKUP(C2798,EstructuraCostos!$A$65:$B$170,2),VLOOKUP(E2798,EstructuraCostos!$A$5:$B$60,2))</f>
        <v>Movimiento_de_Ganado1</v>
      </c>
      <c r="G2798" s="17" t="str">
        <f>+VLOOKUP(B2798,EstructuraCostos!$B$5:$C$146,2)</f>
        <v>Manejo de Ganados</v>
      </c>
      <c r="H2798" s="58">
        <v>43748</v>
      </c>
      <c r="I2798" s="17">
        <f t="shared" si="200"/>
        <v>41</v>
      </c>
      <c r="J2798" s="460" t="s">
        <v>2236</v>
      </c>
      <c r="K2798" s="567">
        <v>1023702269</v>
      </c>
      <c r="L2798" s="52">
        <v>1</v>
      </c>
      <c r="M2798" s="46">
        <v>38000</v>
      </c>
      <c r="N2798" s="48">
        <f t="shared" si="201"/>
        <v>38000</v>
      </c>
      <c r="O2798" s="153" t="s">
        <v>126</v>
      </c>
      <c r="P2798" s="1" t="s">
        <v>128</v>
      </c>
    </row>
    <row r="2799" spans="1:18">
      <c r="A2799" s="17">
        <v>49</v>
      </c>
      <c r="B2799" s="135">
        <v>10501</v>
      </c>
      <c r="C2799" s="17">
        <f t="shared" si="199"/>
        <v>1</v>
      </c>
      <c r="D2799" s="14" t="str">
        <f>+VLOOKUP(C2799,EstructuraCostos!$A$5:$B$146,2)</f>
        <v>Levante_y_Ceba</v>
      </c>
      <c r="E2799" s="21">
        <f t="shared" si="204"/>
        <v>10500</v>
      </c>
      <c r="F2799" s="17" t="str">
        <f>+IF(C2799&gt;2,VLOOKUP(C2799,EstructuraCostos!$A$65:$B$170,2),VLOOKUP(E2799,EstructuraCostos!$A$5:$B$60,2))</f>
        <v>Movimiento_de_Ganado1</v>
      </c>
      <c r="G2799" s="17" t="str">
        <f>+VLOOKUP(B2799,EstructuraCostos!$B$5:$C$146,2)</f>
        <v>Manejo de Ganados</v>
      </c>
      <c r="H2799" s="58">
        <v>43748</v>
      </c>
      <c r="I2799" s="17">
        <f t="shared" si="200"/>
        <v>41</v>
      </c>
      <c r="J2799" s="460" t="s">
        <v>417</v>
      </c>
      <c r="K2799" s="568">
        <v>1097720182</v>
      </c>
      <c r="L2799" s="52">
        <v>1</v>
      </c>
      <c r="M2799" s="46">
        <v>38000</v>
      </c>
      <c r="N2799" s="48">
        <f t="shared" si="201"/>
        <v>38000</v>
      </c>
      <c r="O2799" s="153" t="s">
        <v>125</v>
      </c>
      <c r="P2799" s="1" t="s">
        <v>128</v>
      </c>
    </row>
    <row r="2800" spans="1:18">
      <c r="A2800" s="17">
        <v>50</v>
      </c>
      <c r="B2800" s="135">
        <v>90101</v>
      </c>
      <c r="C2800" s="17">
        <f t="shared" si="199"/>
        <v>9</v>
      </c>
      <c r="D2800" s="14" t="str">
        <f>+VLOOKUP(C2800,EstructuraCostos!$A$5:$B$146,2)</f>
        <v>Hacienda</v>
      </c>
      <c r="E2800" s="21">
        <f t="shared" si="204"/>
        <v>90101</v>
      </c>
      <c r="F2800" s="17" t="str">
        <f>+IF(C2800&gt;2,VLOOKUP(C2800,EstructuraCostos!$A$65:$B$170,2),VLOOKUP(E2800,EstructuraCostos!$A$5:$B$60,2))</f>
        <v>Hacienda</v>
      </c>
      <c r="G2800" s="17" t="str">
        <f>+VLOOKUP(B2800,EstructuraCostos!$B$5:$C$146,2)</f>
        <v>Salarios</v>
      </c>
      <c r="H2800" s="58">
        <v>43748</v>
      </c>
      <c r="I2800" s="17">
        <f t="shared" si="200"/>
        <v>41</v>
      </c>
      <c r="J2800" s="1" t="s">
        <v>1584</v>
      </c>
      <c r="K2800" s="85">
        <v>24989065</v>
      </c>
      <c r="L2800" s="52">
        <v>1</v>
      </c>
      <c r="M2800" s="186">
        <v>34000</v>
      </c>
      <c r="N2800" s="48">
        <f t="shared" si="201"/>
        <v>34000</v>
      </c>
      <c r="O2800" s="153" t="s">
        <v>1138</v>
      </c>
      <c r="P2800" s="1" t="s">
        <v>147</v>
      </c>
      <c r="Q2800" s="1" t="s">
        <v>1905</v>
      </c>
      <c r="R2800" s="1"/>
    </row>
    <row r="2801" spans="1:18">
      <c r="A2801" s="17">
        <v>51</v>
      </c>
      <c r="B2801" s="135">
        <v>50104</v>
      </c>
      <c r="C2801" s="17">
        <f t="shared" si="199"/>
        <v>5</v>
      </c>
      <c r="D2801" s="14" t="str">
        <f>+VLOOKUP(C2801,EstructuraCostos!$A$5:$B$146,2)</f>
        <v>Generales</v>
      </c>
      <c r="E2801" s="21">
        <f t="shared" si="204"/>
        <v>50104</v>
      </c>
      <c r="F2801" s="17" t="str">
        <f>+IF(C2801&gt;2,VLOOKUP(C2801,EstructuraCostos!$A$65:$B$170,2),VLOOKUP(E2801,EstructuraCostos!$A$5:$B$60,2))</f>
        <v>Generales</v>
      </c>
      <c r="G2801" s="17" t="str">
        <f>+VLOOKUP(B2801,EstructuraCostos!$B$5:$C$146,2)</f>
        <v>Mantenimiento Acueducto y Aguas</v>
      </c>
      <c r="H2801" s="58">
        <v>43748</v>
      </c>
      <c r="I2801" s="17">
        <f t="shared" si="200"/>
        <v>41</v>
      </c>
      <c r="J2801" s="45" t="s">
        <v>1688</v>
      </c>
      <c r="K2801" s="51">
        <v>6281862</v>
      </c>
      <c r="L2801" s="52">
        <v>1</v>
      </c>
      <c r="M2801" s="186">
        <v>34000</v>
      </c>
      <c r="N2801" s="48">
        <f t="shared" si="201"/>
        <v>34000</v>
      </c>
      <c r="O2801" s="152" t="s">
        <v>2368</v>
      </c>
      <c r="P2801" s="1" t="s">
        <v>2367</v>
      </c>
      <c r="R2801" s="1"/>
    </row>
    <row r="2802" spans="1:18">
      <c r="A2802" s="17">
        <v>52</v>
      </c>
      <c r="B2802" s="135">
        <v>50103</v>
      </c>
      <c r="C2802" s="17">
        <f t="shared" si="199"/>
        <v>5</v>
      </c>
      <c r="D2802" s="14" t="str">
        <f>+VLOOKUP(C2802,EstructuraCostos!$A$5:$B$146,2)</f>
        <v>Generales</v>
      </c>
      <c r="E2802" s="21">
        <f t="shared" si="204"/>
        <v>50103</v>
      </c>
      <c r="F2802" s="17" t="str">
        <f>+IF(C2802&gt;2,VLOOKUP(C2802,EstructuraCostos!$A$65:$B$170,2),VLOOKUP(E2802,EstructuraCostos!$A$5:$B$60,2))</f>
        <v>Generales</v>
      </c>
      <c r="G2802" s="17" t="str">
        <f>+VLOOKUP(B2802,EstructuraCostos!$B$5:$C$146,2)</f>
        <v xml:space="preserve">Mantenimiento Cercos </v>
      </c>
      <c r="H2802" s="58">
        <v>43748</v>
      </c>
      <c r="I2802" s="17">
        <f t="shared" si="200"/>
        <v>41</v>
      </c>
      <c r="J2802" s="45" t="s">
        <v>2237</v>
      </c>
      <c r="K2802" s="51">
        <v>700001196</v>
      </c>
      <c r="L2802" s="52">
        <v>1</v>
      </c>
      <c r="M2802" s="186">
        <v>34000</v>
      </c>
      <c r="N2802" s="48">
        <f t="shared" si="201"/>
        <v>34000</v>
      </c>
      <c r="O2802" s="153" t="s">
        <v>138</v>
      </c>
      <c r="P2802" s="1" t="s">
        <v>383</v>
      </c>
      <c r="R2802" s="1"/>
    </row>
    <row r="2803" spans="1:18">
      <c r="A2803" s="17">
        <v>53</v>
      </c>
      <c r="B2803" s="135">
        <v>90105</v>
      </c>
      <c r="C2803" s="17">
        <f t="shared" si="199"/>
        <v>9</v>
      </c>
      <c r="D2803" s="14" t="str">
        <f>+VLOOKUP(C2803,EstructuraCostos!$A$5:$B$146,2)</f>
        <v>Hacienda</v>
      </c>
      <c r="E2803" s="21">
        <f t="shared" si="204"/>
        <v>90105</v>
      </c>
      <c r="F2803" s="17" t="str">
        <f>+IF(C2803&gt;2,VLOOKUP(C2803,EstructuraCostos!$A$65:$B$170,2),VLOOKUP(E2803,EstructuraCostos!$A$5:$B$60,2))</f>
        <v>Hacienda</v>
      </c>
      <c r="G2803" s="17" t="str">
        <f>+VLOOKUP(B2803,EstructuraCostos!$B$5:$C$146,2)</f>
        <v>Mejoras</v>
      </c>
      <c r="H2803" s="58">
        <v>43748</v>
      </c>
      <c r="I2803" s="17">
        <f t="shared" si="200"/>
        <v>41</v>
      </c>
      <c r="J2803" s="45" t="s">
        <v>2247</v>
      </c>
      <c r="K2803" s="51">
        <v>8456134</v>
      </c>
      <c r="L2803" s="52">
        <v>1</v>
      </c>
      <c r="M2803" s="186">
        <v>80000</v>
      </c>
      <c r="N2803" s="48">
        <f t="shared" si="201"/>
        <v>80000</v>
      </c>
      <c r="O2803" s="45" t="s">
        <v>2292</v>
      </c>
      <c r="P2803" s="45" t="s">
        <v>2240</v>
      </c>
      <c r="R2803" s="1"/>
    </row>
    <row r="2804" spans="1:18">
      <c r="A2804" s="17">
        <v>54</v>
      </c>
      <c r="B2804" s="135">
        <v>90105</v>
      </c>
      <c r="C2804" s="17">
        <f t="shared" si="199"/>
        <v>9</v>
      </c>
      <c r="D2804" s="14" t="str">
        <f>+VLOOKUP(C2804,EstructuraCostos!$A$5:$B$146,2)</f>
        <v>Hacienda</v>
      </c>
      <c r="E2804" s="21">
        <f t="shared" si="204"/>
        <v>90105</v>
      </c>
      <c r="F2804" s="17" t="str">
        <f>+IF(C2804&gt;2,VLOOKUP(C2804,EstructuraCostos!$A$65:$B$170,2),VLOOKUP(E2804,EstructuraCostos!$A$5:$B$60,2))</f>
        <v>Hacienda</v>
      </c>
      <c r="G2804" s="17" t="str">
        <f>+VLOOKUP(B2804,EstructuraCostos!$B$5:$C$146,2)</f>
        <v>Mejoras</v>
      </c>
      <c r="H2804" s="58">
        <v>43748</v>
      </c>
      <c r="I2804" s="17">
        <f t="shared" si="200"/>
        <v>41</v>
      </c>
      <c r="J2804" s="45" t="s">
        <v>2238</v>
      </c>
      <c r="K2804" s="51">
        <v>7563297</v>
      </c>
      <c r="L2804" s="52">
        <v>1</v>
      </c>
      <c r="M2804" s="186">
        <v>60000</v>
      </c>
      <c r="N2804" s="48">
        <f t="shared" si="201"/>
        <v>60000</v>
      </c>
      <c r="O2804" s="45" t="s">
        <v>2292</v>
      </c>
      <c r="P2804" s="45" t="s">
        <v>2241</v>
      </c>
      <c r="R2804" s="1"/>
    </row>
    <row r="2805" spans="1:18">
      <c r="A2805" s="17">
        <v>55</v>
      </c>
      <c r="B2805" s="135">
        <v>50105</v>
      </c>
      <c r="C2805" s="17">
        <f t="shared" si="199"/>
        <v>5</v>
      </c>
      <c r="D2805" s="14" t="str">
        <f>+VLOOKUP(C2805,EstructuraCostos!$A$5:$B$146,2)</f>
        <v>Generales</v>
      </c>
      <c r="E2805" s="21">
        <f t="shared" si="204"/>
        <v>50105</v>
      </c>
      <c r="F2805" s="17" t="str">
        <f>+IF(C2805&gt;2,VLOOKUP(C2805,EstructuraCostos!$A$65:$B$170,2),VLOOKUP(E2805,EstructuraCostos!$A$5:$B$60,2))</f>
        <v>Generales</v>
      </c>
      <c r="G2805" s="17" t="str">
        <f>+VLOOKUP(B2805,EstructuraCostos!$B$5:$C$146,2)</f>
        <v>Mantenimiento Corrales y Puentes</v>
      </c>
      <c r="H2805" s="58">
        <v>43748</v>
      </c>
      <c r="I2805" s="17">
        <f t="shared" si="200"/>
        <v>41</v>
      </c>
      <c r="J2805" s="45" t="s">
        <v>1663</v>
      </c>
      <c r="K2805" s="51">
        <v>79132685</v>
      </c>
      <c r="L2805" s="52">
        <v>1</v>
      </c>
      <c r="M2805" s="186">
        <v>38000</v>
      </c>
      <c r="N2805" s="48">
        <f t="shared" si="201"/>
        <v>38000</v>
      </c>
      <c r="O2805" s="153" t="s">
        <v>2369</v>
      </c>
      <c r="P2805" s="1" t="s">
        <v>185</v>
      </c>
      <c r="R2805" s="1"/>
    </row>
    <row r="2806" spans="1:18">
      <c r="A2806" s="17">
        <v>56</v>
      </c>
      <c r="C2806" s="17">
        <f t="shared" si="199"/>
        <v>0</v>
      </c>
      <c r="D2806" s="14" t="e">
        <f>+VLOOKUP(C2806,EstructuraCostos!$A$5:$B$146,2)</f>
        <v>#N/A</v>
      </c>
      <c r="E2806" s="21">
        <f t="shared" si="204"/>
        <v>0</v>
      </c>
      <c r="F2806" s="17" t="e">
        <f>+IF(C2806&gt;2,VLOOKUP(C2806,EstructuraCostos!$A$65:$B$170,2),VLOOKUP(E2806,EstructuraCostos!$A$5:$B$60,2))</f>
        <v>#N/A</v>
      </c>
      <c r="G2806" s="17" t="e">
        <f>+VLOOKUP(B2806,EstructuraCostos!$B$5:$C$146,2)</f>
        <v>#N/A</v>
      </c>
      <c r="H2806" s="58">
        <v>43748</v>
      </c>
      <c r="I2806" s="17">
        <f t="shared" si="200"/>
        <v>41</v>
      </c>
      <c r="J2806" s="45" t="s">
        <v>289</v>
      </c>
      <c r="L2806" s="52">
        <v>25</v>
      </c>
      <c r="M2806" s="186" t="s">
        <v>124</v>
      </c>
      <c r="N2806" s="48"/>
      <c r="O2806" s="153" t="s">
        <v>446</v>
      </c>
      <c r="P2806" s="1"/>
      <c r="R2806" s="1"/>
    </row>
    <row r="2807" spans="1:18">
      <c r="A2807" s="17">
        <v>57</v>
      </c>
      <c r="C2807" s="17">
        <f t="shared" si="199"/>
        <v>0</v>
      </c>
      <c r="D2807" s="14" t="e">
        <f>+VLOOKUP(C2807,EstructuraCostos!$A$5:$B$146,2)</f>
        <v>#N/A</v>
      </c>
      <c r="E2807" s="21">
        <f t="shared" si="204"/>
        <v>0</v>
      </c>
      <c r="F2807" s="17" t="e">
        <f>+IF(C2807&gt;2,VLOOKUP(C2807,EstructuraCostos!$A$65:$B$170,2),VLOOKUP(E2807,EstructuraCostos!$A$5:$B$60,2))</f>
        <v>#N/A</v>
      </c>
      <c r="G2807" s="17" t="e">
        <f>+VLOOKUP(B2807,EstructuraCostos!$B$5:$C$146,2)</f>
        <v>#N/A</v>
      </c>
      <c r="H2807" s="58">
        <v>43748</v>
      </c>
      <c r="I2807" s="17">
        <f t="shared" si="200"/>
        <v>41</v>
      </c>
      <c r="J2807" s="45" t="s">
        <v>287</v>
      </c>
      <c r="L2807" s="52">
        <v>11</v>
      </c>
      <c r="M2807" s="186" t="s">
        <v>1762</v>
      </c>
      <c r="N2807" s="48"/>
      <c r="O2807" s="153" t="s">
        <v>744</v>
      </c>
      <c r="P2807" s="1" t="s">
        <v>1177</v>
      </c>
      <c r="R2807" s="1"/>
    </row>
    <row r="2808" spans="1:18">
      <c r="A2808" s="17">
        <v>58</v>
      </c>
      <c r="C2808" s="17">
        <f t="shared" si="199"/>
        <v>0</v>
      </c>
      <c r="D2808" s="14" t="e">
        <f>+VLOOKUP(C2808,EstructuraCostos!$A$5:$B$146,2)</f>
        <v>#N/A</v>
      </c>
      <c r="E2808" s="21">
        <f t="shared" si="204"/>
        <v>0</v>
      </c>
      <c r="F2808" s="17" t="e">
        <f>+IF(C2808&gt;2,VLOOKUP(C2808,EstructuraCostos!$A$65:$B$170,2),VLOOKUP(E2808,EstructuraCostos!$A$5:$B$60,2))</f>
        <v>#N/A</v>
      </c>
      <c r="G2808" s="17" t="e">
        <f>+VLOOKUP(B2808,EstructuraCostos!$B$5:$C$146,2)</f>
        <v>#N/A</v>
      </c>
      <c r="H2808" s="58">
        <v>43748</v>
      </c>
      <c r="I2808" s="17">
        <f t="shared" si="200"/>
        <v>41</v>
      </c>
      <c r="J2808" s="1" t="s">
        <v>667</v>
      </c>
      <c r="K2808" s="83"/>
      <c r="L2808" s="52">
        <v>22</v>
      </c>
      <c r="M2808" s="186" t="s">
        <v>299</v>
      </c>
      <c r="N2808" s="48"/>
      <c r="O2808" s="153" t="s">
        <v>744</v>
      </c>
      <c r="P2808" s="1" t="s">
        <v>2313</v>
      </c>
      <c r="Q2808" s="1" t="s">
        <v>2370</v>
      </c>
      <c r="R2808" s="1"/>
    </row>
    <row r="2809" spans="1:18">
      <c r="A2809" s="17">
        <v>59</v>
      </c>
      <c r="C2809" s="17">
        <f t="shared" si="199"/>
        <v>0</v>
      </c>
      <c r="D2809" s="14" t="e">
        <f>+VLOOKUP(C2809,EstructuraCostos!$A$5:$B$146,2)</f>
        <v>#N/A</v>
      </c>
      <c r="E2809" s="21">
        <f t="shared" si="204"/>
        <v>0</v>
      </c>
      <c r="F2809" s="17" t="e">
        <f>+IF(C2809&gt;2,VLOOKUP(C2809,EstructuraCostos!$A$65:$B$170,2),VLOOKUP(E2809,EstructuraCostos!$A$5:$B$60,2))</f>
        <v>#N/A</v>
      </c>
      <c r="G2809" s="17" t="e">
        <f>+VLOOKUP(B2809,EstructuraCostos!$B$5:$C$146,2)</f>
        <v>#N/A</v>
      </c>
      <c r="H2809" s="58">
        <v>43748</v>
      </c>
      <c r="I2809" s="17">
        <f t="shared" si="200"/>
        <v>41</v>
      </c>
      <c r="J2809" s="45" t="s">
        <v>2372</v>
      </c>
      <c r="K2809" s="83"/>
      <c r="L2809" s="52">
        <v>1</v>
      </c>
      <c r="M2809" s="186" t="s">
        <v>278</v>
      </c>
      <c r="N2809" s="48"/>
      <c r="O2809" s="153" t="s">
        <v>2371</v>
      </c>
      <c r="P2809" s="1" t="s">
        <v>185</v>
      </c>
      <c r="Q2809" s="1" t="s">
        <v>2373</v>
      </c>
      <c r="R2809" s="1"/>
    </row>
    <row r="2810" spans="1:18">
      <c r="A2810" s="17">
        <v>60</v>
      </c>
      <c r="B2810" s="135">
        <v>50103</v>
      </c>
      <c r="C2810" s="17">
        <f t="shared" si="199"/>
        <v>5</v>
      </c>
      <c r="D2810" s="14" t="str">
        <f>+VLOOKUP(C2810,EstructuraCostos!$A$5:$B$146,2)</f>
        <v>Generales</v>
      </c>
      <c r="E2810" s="21">
        <f t="shared" si="204"/>
        <v>50103</v>
      </c>
      <c r="F2810" s="17" t="str">
        <f>+IF(C2810&gt;2,VLOOKUP(C2810,EstructuraCostos!$A$65:$B$170,2),VLOOKUP(E2810,EstructuraCostos!$A$5:$B$60,2))</f>
        <v>Generales</v>
      </c>
      <c r="G2810" s="17" t="str">
        <f>+VLOOKUP(B2810,EstructuraCostos!$B$5:$C$146,2)</f>
        <v xml:space="preserve">Mantenimiento Cercos </v>
      </c>
      <c r="H2810" s="58">
        <v>43749</v>
      </c>
      <c r="I2810" s="17">
        <f t="shared" si="200"/>
        <v>41</v>
      </c>
      <c r="J2810" s="84" t="s">
        <v>241</v>
      </c>
      <c r="K2810" s="566">
        <v>4736932</v>
      </c>
      <c r="L2810" s="52">
        <v>1</v>
      </c>
      <c r="M2810" s="46">
        <v>34000</v>
      </c>
      <c r="N2810" s="48">
        <f t="shared" si="201"/>
        <v>34000</v>
      </c>
      <c r="O2810" s="153" t="s">
        <v>138</v>
      </c>
      <c r="P2810" s="1" t="s">
        <v>290</v>
      </c>
      <c r="R2810" s="1"/>
    </row>
    <row r="2811" spans="1:18">
      <c r="A2811" s="17">
        <v>61</v>
      </c>
      <c r="B2811" s="135">
        <v>10104</v>
      </c>
      <c r="C2811" s="17">
        <f t="shared" si="199"/>
        <v>1</v>
      </c>
      <c r="D2811" s="14" t="str">
        <f>+VLOOKUP(C2811,EstructuraCostos!$A$5:$B$146,2)</f>
        <v>Levante_y_Ceba</v>
      </c>
      <c r="E2811" s="21">
        <f t="shared" si="204"/>
        <v>10100</v>
      </c>
      <c r="F2811" s="17" t="str">
        <f>+IF(C2811&gt;2,VLOOKUP(C2811,EstructuraCostos!$A$65:$B$170,2),VLOOKUP(E2811,EstructuraCostos!$A$5:$B$60,2))</f>
        <v>Manejo_de_Suelos_y_ Praderas1</v>
      </c>
      <c r="G2811" s="17" t="str">
        <f>+VLOOKUP(B2811,EstructuraCostos!$B$5:$C$146,2)</f>
        <v>Fumigacion Herbicida</v>
      </c>
      <c r="H2811" s="58">
        <v>43749</v>
      </c>
      <c r="I2811" s="17">
        <f t="shared" si="200"/>
        <v>41</v>
      </c>
      <c r="J2811" s="84" t="s">
        <v>242</v>
      </c>
      <c r="K2811" s="567">
        <v>4335739</v>
      </c>
      <c r="L2811" s="52">
        <v>1</v>
      </c>
      <c r="M2811" s="46">
        <v>34000</v>
      </c>
      <c r="N2811" s="48">
        <f t="shared" si="201"/>
        <v>34000</v>
      </c>
      <c r="O2811" s="153" t="s">
        <v>2148</v>
      </c>
      <c r="P2811" s="1" t="s">
        <v>384</v>
      </c>
      <c r="Q2811" s="1" t="s">
        <v>132</v>
      </c>
      <c r="R2811" s="1" t="s">
        <v>702</v>
      </c>
    </row>
    <row r="2812" spans="1:18">
      <c r="A2812" s="17">
        <v>62</v>
      </c>
      <c r="B2812" s="135">
        <v>10501</v>
      </c>
      <c r="C2812" s="17">
        <f t="shared" si="199"/>
        <v>1</v>
      </c>
      <c r="D2812" s="14" t="str">
        <f>+VLOOKUP(C2812,EstructuraCostos!$A$5:$B$146,2)</f>
        <v>Levante_y_Ceba</v>
      </c>
      <c r="E2812" s="21">
        <f t="shared" si="204"/>
        <v>10500</v>
      </c>
      <c r="F2812" s="17" t="str">
        <f>+IF(C2812&gt;2,VLOOKUP(C2812,EstructuraCostos!$A$65:$B$170,2),VLOOKUP(E2812,EstructuraCostos!$A$5:$B$60,2))</f>
        <v>Movimiento_de_Ganado1</v>
      </c>
      <c r="G2812" s="17" t="str">
        <f>+VLOOKUP(B2812,EstructuraCostos!$B$5:$C$146,2)</f>
        <v>Manejo de Ganados</v>
      </c>
      <c r="H2812" s="58">
        <v>43749</v>
      </c>
      <c r="I2812" s="17">
        <f t="shared" si="200"/>
        <v>41</v>
      </c>
      <c r="J2812" s="460" t="s">
        <v>2236</v>
      </c>
      <c r="K2812" s="567">
        <v>1023702269</v>
      </c>
      <c r="L2812" s="52">
        <v>1</v>
      </c>
      <c r="M2812" s="46">
        <v>38000</v>
      </c>
      <c r="N2812" s="48">
        <f t="shared" si="201"/>
        <v>38000</v>
      </c>
      <c r="O2812" s="153" t="s">
        <v>126</v>
      </c>
      <c r="P2812" s="1" t="s">
        <v>128</v>
      </c>
      <c r="R2812" s="1"/>
    </row>
    <row r="2813" spans="1:18">
      <c r="A2813" s="17">
        <v>63</v>
      </c>
      <c r="B2813" s="135">
        <v>10501</v>
      </c>
      <c r="C2813" s="17">
        <f t="shared" si="199"/>
        <v>1</v>
      </c>
      <c r="D2813" s="14" t="str">
        <f>+VLOOKUP(C2813,EstructuraCostos!$A$5:$B$146,2)</f>
        <v>Levante_y_Ceba</v>
      </c>
      <c r="E2813" s="21">
        <f t="shared" si="204"/>
        <v>10500</v>
      </c>
      <c r="F2813" s="17" t="str">
        <f>+IF(C2813&gt;2,VLOOKUP(C2813,EstructuraCostos!$A$65:$B$170,2),VLOOKUP(E2813,EstructuraCostos!$A$5:$B$60,2))</f>
        <v>Movimiento_de_Ganado1</v>
      </c>
      <c r="G2813" s="17" t="str">
        <f>+VLOOKUP(B2813,EstructuraCostos!$B$5:$C$146,2)</f>
        <v>Manejo de Ganados</v>
      </c>
      <c r="H2813" s="58">
        <v>43749</v>
      </c>
      <c r="I2813" s="17">
        <f t="shared" si="200"/>
        <v>41</v>
      </c>
      <c r="J2813" s="460" t="s">
        <v>417</v>
      </c>
      <c r="K2813" s="568">
        <v>1097720182</v>
      </c>
      <c r="L2813" s="52">
        <v>1</v>
      </c>
      <c r="M2813" s="46">
        <v>38000</v>
      </c>
      <c r="N2813" s="48">
        <f t="shared" si="201"/>
        <v>38000</v>
      </c>
      <c r="O2813" s="153" t="s">
        <v>125</v>
      </c>
      <c r="P2813" s="1" t="s">
        <v>128</v>
      </c>
      <c r="R2813" s="1"/>
    </row>
    <row r="2814" spans="1:18">
      <c r="A2814" s="17">
        <v>64</v>
      </c>
      <c r="B2814" s="135">
        <v>90101</v>
      </c>
      <c r="C2814" s="17">
        <f t="shared" si="199"/>
        <v>9</v>
      </c>
      <c r="D2814" s="14" t="str">
        <f>+VLOOKUP(C2814,EstructuraCostos!$A$5:$B$146,2)</f>
        <v>Hacienda</v>
      </c>
      <c r="E2814" s="21">
        <f t="shared" si="204"/>
        <v>90101</v>
      </c>
      <c r="F2814" s="17" t="str">
        <f>+IF(C2814&gt;2,VLOOKUP(C2814,EstructuraCostos!$A$65:$B$170,2),VLOOKUP(E2814,EstructuraCostos!$A$5:$B$60,2))</f>
        <v>Hacienda</v>
      </c>
      <c r="G2814" s="17" t="str">
        <f>+VLOOKUP(B2814,EstructuraCostos!$B$5:$C$146,2)</f>
        <v>Salarios</v>
      </c>
      <c r="H2814" s="58">
        <v>43749</v>
      </c>
      <c r="I2814" s="17">
        <f t="shared" si="200"/>
        <v>41</v>
      </c>
      <c r="J2814" s="1" t="s">
        <v>1584</v>
      </c>
      <c r="K2814" s="85">
        <v>24989065</v>
      </c>
      <c r="L2814" s="52">
        <v>1</v>
      </c>
      <c r="M2814" s="186">
        <v>34000</v>
      </c>
      <c r="N2814" s="48">
        <f t="shared" si="201"/>
        <v>34000</v>
      </c>
      <c r="O2814" s="153" t="s">
        <v>1138</v>
      </c>
      <c r="P2814" s="1" t="s">
        <v>147</v>
      </c>
      <c r="R2814" s="1"/>
    </row>
    <row r="2815" spans="1:18">
      <c r="A2815" s="17">
        <v>65</v>
      </c>
      <c r="B2815" s="135">
        <v>50103</v>
      </c>
      <c r="C2815" s="17">
        <f t="shared" si="199"/>
        <v>5</v>
      </c>
      <c r="D2815" s="14" t="str">
        <f>+VLOOKUP(C2815,EstructuraCostos!$A$5:$B$146,2)</f>
        <v>Generales</v>
      </c>
      <c r="E2815" s="21">
        <f t="shared" si="204"/>
        <v>50103</v>
      </c>
      <c r="F2815" s="17" t="str">
        <f>+IF(C2815&gt;2,VLOOKUP(C2815,EstructuraCostos!$A$65:$B$170,2),VLOOKUP(E2815,EstructuraCostos!$A$5:$B$60,2))</f>
        <v>Generales</v>
      </c>
      <c r="G2815" s="17" t="str">
        <f>+VLOOKUP(B2815,EstructuraCostos!$B$5:$C$146,2)</f>
        <v xml:space="preserve">Mantenimiento Cercos </v>
      </c>
      <c r="H2815" s="58">
        <v>43749</v>
      </c>
      <c r="I2815" s="17">
        <f t="shared" si="200"/>
        <v>41</v>
      </c>
      <c r="J2815" s="45" t="s">
        <v>1688</v>
      </c>
      <c r="K2815" s="51">
        <v>6281862</v>
      </c>
      <c r="L2815" s="52">
        <v>1</v>
      </c>
      <c r="M2815" s="186">
        <v>34000</v>
      </c>
      <c r="N2815" s="154">
        <f t="shared" si="201"/>
        <v>34000</v>
      </c>
      <c r="O2815" s="152"/>
      <c r="P2815" s="1"/>
      <c r="R2815" s="1"/>
    </row>
    <row r="2816" spans="1:18">
      <c r="A2816" s="17">
        <v>66</v>
      </c>
      <c r="B2816" s="135">
        <v>50103</v>
      </c>
      <c r="C2816" s="17">
        <f t="shared" si="199"/>
        <v>5</v>
      </c>
      <c r="D2816" s="14" t="str">
        <f>+VLOOKUP(C2816,EstructuraCostos!$A$5:$B$146,2)</f>
        <v>Generales</v>
      </c>
      <c r="E2816" s="21">
        <f t="shared" si="204"/>
        <v>50103</v>
      </c>
      <c r="F2816" s="17" t="str">
        <f>+IF(C2816&gt;2,VLOOKUP(C2816,EstructuraCostos!$A$65:$B$170,2),VLOOKUP(E2816,EstructuraCostos!$A$5:$B$60,2))</f>
        <v>Generales</v>
      </c>
      <c r="G2816" s="17" t="str">
        <f>+VLOOKUP(B2816,EstructuraCostos!$B$5:$C$146,2)</f>
        <v xml:space="preserve">Mantenimiento Cercos </v>
      </c>
      <c r="H2816" s="58">
        <v>43749</v>
      </c>
      <c r="I2816" s="17">
        <f t="shared" si="200"/>
        <v>41</v>
      </c>
      <c r="J2816" s="45" t="s">
        <v>2237</v>
      </c>
      <c r="K2816" s="51">
        <v>700001196</v>
      </c>
      <c r="L2816" s="52">
        <v>1</v>
      </c>
      <c r="M2816" s="186">
        <v>34000</v>
      </c>
      <c r="N2816" s="154">
        <f t="shared" si="201"/>
        <v>34000</v>
      </c>
      <c r="O2816" s="153" t="s">
        <v>138</v>
      </c>
      <c r="P2816" s="1" t="s">
        <v>290</v>
      </c>
      <c r="R2816" s="1"/>
    </row>
    <row r="2817" spans="1:19">
      <c r="A2817" s="17">
        <v>67</v>
      </c>
      <c r="B2817" s="135">
        <v>90105</v>
      </c>
      <c r="C2817" s="17">
        <f t="shared" si="199"/>
        <v>9</v>
      </c>
      <c r="D2817" s="14" t="str">
        <f>+VLOOKUP(C2817,EstructuraCostos!$A$5:$B$146,2)</f>
        <v>Hacienda</v>
      </c>
      <c r="E2817" s="21">
        <f t="shared" si="204"/>
        <v>90105</v>
      </c>
      <c r="F2817" s="17" t="str">
        <f>+IF(C2817&gt;2,VLOOKUP(C2817,EstructuraCostos!$A$65:$B$170,2),VLOOKUP(E2817,EstructuraCostos!$A$5:$B$60,2))</f>
        <v>Hacienda</v>
      </c>
      <c r="G2817" s="17" t="str">
        <f>+VLOOKUP(B2817,EstructuraCostos!$B$5:$C$146,2)</f>
        <v>Mejoras</v>
      </c>
      <c r="H2817" s="58">
        <v>43749</v>
      </c>
      <c r="I2817" s="17">
        <f t="shared" si="200"/>
        <v>41</v>
      </c>
      <c r="J2817" s="45" t="s">
        <v>2247</v>
      </c>
      <c r="K2817" s="51">
        <v>8456134</v>
      </c>
      <c r="L2817" s="52">
        <v>1</v>
      </c>
      <c r="M2817" s="186">
        <v>80000</v>
      </c>
      <c r="N2817" s="154">
        <f t="shared" si="201"/>
        <v>80000</v>
      </c>
      <c r="O2817" s="45" t="s">
        <v>2292</v>
      </c>
      <c r="P2817" s="45" t="s">
        <v>2240</v>
      </c>
      <c r="Q2817" s="153"/>
      <c r="R2817" s="1"/>
      <c r="S2817"/>
    </row>
    <row r="2818" spans="1:19">
      <c r="A2818" s="17">
        <v>68</v>
      </c>
      <c r="B2818" s="135">
        <v>90105</v>
      </c>
      <c r="C2818" s="17">
        <f t="shared" si="199"/>
        <v>9</v>
      </c>
      <c r="D2818" s="14" t="str">
        <f>+VLOOKUP(C2818,EstructuraCostos!$A$5:$B$146,2)</f>
        <v>Hacienda</v>
      </c>
      <c r="E2818" s="21">
        <f t="shared" si="204"/>
        <v>90105</v>
      </c>
      <c r="F2818" s="17" t="str">
        <f>+IF(C2818&gt;2,VLOOKUP(C2818,EstructuraCostos!$A$65:$B$170,2),VLOOKUP(E2818,EstructuraCostos!$A$5:$B$60,2))</f>
        <v>Hacienda</v>
      </c>
      <c r="G2818" s="17" t="str">
        <f>+VLOOKUP(B2818,EstructuraCostos!$B$5:$C$146,2)</f>
        <v>Mejoras</v>
      </c>
      <c r="H2818" s="58">
        <v>43749</v>
      </c>
      <c r="I2818" s="17">
        <f t="shared" si="200"/>
        <v>41</v>
      </c>
      <c r="J2818" s="45" t="s">
        <v>2238</v>
      </c>
      <c r="K2818" s="51">
        <v>7563297</v>
      </c>
      <c r="L2818" s="52">
        <v>1</v>
      </c>
      <c r="M2818" s="186">
        <v>60000</v>
      </c>
      <c r="N2818" s="154">
        <f t="shared" si="201"/>
        <v>60000</v>
      </c>
      <c r="O2818" s="45" t="s">
        <v>2292</v>
      </c>
      <c r="P2818" s="45" t="s">
        <v>2241</v>
      </c>
      <c r="Q2818" s="153"/>
      <c r="R2818" s="1"/>
      <c r="S2818"/>
    </row>
    <row r="2819" spans="1:19">
      <c r="A2819" s="17">
        <v>69</v>
      </c>
      <c r="B2819" s="135">
        <v>50103</v>
      </c>
      <c r="C2819" s="17">
        <f t="shared" si="199"/>
        <v>5</v>
      </c>
      <c r="D2819" s="14" t="str">
        <f>+VLOOKUP(C2819,EstructuraCostos!$A$5:$B$146,2)</f>
        <v>Generales</v>
      </c>
      <c r="E2819" s="21">
        <f t="shared" si="204"/>
        <v>50103</v>
      </c>
      <c r="F2819" s="17" t="str">
        <f>+IF(C2819&gt;2,VLOOKUP(C2819,EstructuraCostos!$A$65:$B$170,2),VLOOKUP(E2819,EstructuraCostos!$A$5:$B$60,2))</f>
        <v>Generales</v>
      </c>
      <c r="G2819" s="17" t="str">
        <f>+VLOOKUP(B2819,EstructuraCostos!$B$5:$C$146,2)</f>
        <v xml:space="preserve">Mantenimiento Cercos </v>
      </c>
      <c r="H2819" s="58">
        <v>43749</v>
      </c>
      <c r="I2819" s="17">
        <f t="shared" si="200"/>
        <v>41</v>
      </c>
      <c r="J2819" s="45" t="s">
        <v>1663</v>
      </c>
      <c r="K2819" s="51">
        <v>79132685</v>
      </c>
      <c r="L2819" s="52">
        <v>1</v>
      </c>
      <c r="M2819" s="186">
        <v>38000</v>
      </c>
      <c r="N2819" s="154">
        <f t="shared" si="201"/>
        <v>38000</v>
      </c>
      <c r="O2819" s="153" t="s">
        <v>126</v>
      </c>
      <c r="P2819" s="1" t="s">
        <v>128</v>
      </c>
      <c r="Q2819" s="153"/>
      <c r="R2819" s="1"/>
      <c r="S2819"/>
    </row>
    <row r="2820" spans="1:19">
      <c r="A2820" s="17">
        <v>70</v>
      </c>
      <c r="C2820" s="17"/>
      <c r="F2820" s="17"/>
      <c r="G2820" s="17"/>
      <c r="H2820" s="58">
        <v>43749</v>
      </c>
      <c r="I2820" s="17">
        <f t="shared" ref="I2820" si="208">+WEEKNUM(H2820,2)</f>
        <v>41</v>
      </c>
      <c r="J2820" s="45" t="s">
        <v>289</v>
      </c>
      <c r="L2820" s="52">
        <v>5</v>
      </c>
      <c r="M2820" s="186" t="s">
        <v>124</v>
      </c>
      <c r="N2820" s="154"/>
      <c r="O2820" s="153" t="s">
        <v>227</v>
      </c>
      <c r="P2820" s="1"/>
      <c r="Q2820" s="153"/>
      <c r="S2820"/>
    </row>
    <row r="2821" spans="1:19">
      <c r="A2821" s="17">
        <v>71</v>
      </c>
      <c r="C2821" s="17">
        <f t="shared" si="199"/>
        <v>0</v>
      </c>
      <c r="D2821" s="14" t="e">
        <f>+VLOOKUP(C2821,EstructuraCostos!$A$5:$B$146,2)</f>
        <v>#N/A</v>
      </c>
      <c r="E2821" s="21">
        <f t="shared" si="204"/>
        <v>0</v>
      </c>
      <c r="F2821" s="17" t="e">
        <f>+IF(C2821&gt;2,VLOOKUP(C2821,EstructuraCostos!$A$65:$B$170,2),VLOOKUP(E2821,EstructuraCostos!$A$5:$B$60,2))</f>
        <v>#N/A</v>
      </c>
      <c r="G2821" s="17" t="e">
        <f>+VLOOKUP(B2821,EstructuraCostos!$B$5:$C$146,2)</f>
        <v>#N/A</v>
      </c>
      <c r="H2821" s="58">
        <v>43749</v>
      </c>
      <c r="I2821" s="17">
        <f t="shared" si="200"/>
        <v>41</v>
      </c>
      <c r="J2821" s="45" t="s">
        <v>260</v>
      </c>
      <c r="L2821" s="52">
        <v>120</v>
      </c>
      <c r="M2821" s="186" t="s">
        <v>261</v>
      </c>
      <c r="N2821" s="154"/>
      <c r="O2821" s="152" t="s">
        <v>2148</v>
      </c>
      <c r="P2821" s="1" t="s">
        <v>384</v>
      </c>
      <c r="Q2821" s="1" t="s">
        <v>132</v>
      </c>
      <c r="R2821" s="137" t="s">
        <v>702</v>
      </c>
      <c r="S2821"/>
    </row>
    <row r="2822" spans="1:19">
      <c r="A2822" s="17">
        <v>72</v>
      </c>
      <c r="B2822" s="135">
        <v>50103</v>
      </c>
      <c r="C2822" s="17">
        <f t="shared" si="199"/>
        <v>5</v>
      </c>
      <c r="D2822" s="14" t="str">
        <f>+VLOOKUP(C2822,EstructuraCostos!$A$5:$B$146,2)</f>
        <v>Generales</v>
      </c>
      <c r="E2822" s="21">
        <f t="shared" si="204"/>
        <v>50103</v>
      </c>
      <c r="F2822" s="17" t="str">
        <f>+IF(C2822&gt;2,VLOOKUP(C2822,EstructuraCostos!$A$65:$B$170,2),VLOOKUP(E2822,EstructuraCostos!$A$5:$B$60,2))</f>
        <v>Generales</v>
      </c>
      <c r="G2822" s="17" t="str">
        <f>+VLOOKUP(B2822,EstructuraCostos!$B$5:$C$146,2)</f>
        <v xml:space="preserve">Mantenimiento Cercos </v>
      </c>
      <c r="H2822" s="58">
        <v>43750</v>
      </c>
      <c r="I2822" s="17">
        <f t="shared" si="200"/>
        <v>41</v>
      </c>
      <c r="J2822" s="84" t="s">
        <v>241</v>
      </c>
      <c r="K2822" s="566">
        <v>4736932</v>
      </c>
      <c r="L2822" s="52">
        <v>1</v>
      </c>
      <c r="M2822" s="46">
        <v>34000</v>
      </c>
      <c r="N2822" s="154">
        <f t="shared" si="201"/>
        <v>34000</v>
      </c>
      <c r="O2822" s="152" t="s">
        <v>138</v>
      </c>
      <c r="P2822" s="1" t="s">
        <v>290</v>
      </c>
      <c r="Q2822" s="153"/>
      <c r="R2822" s="1"/>
      <c r="S2822"/>
    </row>
    <row r="2823" spans="1:19">
      <c r="A2823" s="17">
        <v>73</v>
      </c>
      <c r="B2823" s="135">
        <v>10501</v>
      </c>
      <c r="C2823" s="17">
        <f t="shared" si="199"/>
        <v>1</v>
      </c>
      <c r="D2823" s="14" t="str">
        <f>+VLOOKUP(C2823,EstructuraCostos!$A$5:$B$146,2)</f>
        <v>Levante_y_Ceba</v>
      </c>
      <c r="E2823" s="21">
        <f t="shared" si="204"/>
        <v>10500</v>
      </c>
      <c r="F2823" s="17" t="str">
        <f>+IF(C2823&gt;2,VLOOKUP(C2823,EstructuraCostos!$A$65:$B$170,2),VLOOKUP(E2823,EstructuraCostos!$A$5:$B$60,2))</f>
        <v>Movimiento_de_Ganado1</v>
      </c>
      <c r="G2823" s="17" t="str">
        <f>+VLOOKUP(B2823,EstructuraCostos!$B$5:$C$146,2)</f>
        <v>Manejo de Ganados</v>
      </c>
      <c r="H2823" s="58">
        <v>43750</v>
      </c>
      <c r="I2823" s="17">
        <f t="shared" si="200"/>
        <v>41</v>
      </c>
      <c r="J2823" s="84" t="s">
        <v>242</v>
      </c>
      <c r="K2823" s="567">
        <v>4335739</v>
      </c>
      <c r="L2823" s="52">
        <v>1</v>
      </c>
      <c r="M2823" s="46">
        <v>34000</v>
      </c>
      <c r="N2823" s="154">
        <f t="shared" si="201"/>
        <v>34000</v>
      </c>
      <c r="O2823" s="152" t="s">
        <v>2387</v>
      </c>
      <c r="P2823" s="1" t="s">
        <v>137</v>
      </c>
      <c r="Q2823" s="153"/>
      <c r="R2823" s="1"/>
      <c r="S2823"/>
    </row>
    <row r="2824" spans="1:19">
      <c r="A2824" s="17">
        <v>74</v>
      </c>
      <c r="B2824" s="135">
        <v>10501</v>
      </c>
      <c r="C2824" s="17">
        <f t="shared" si="199"/>
        <v>1</v>
      </c>
      <c r="D2824" s="14" t="str">
        <f>+VLOOKUP(C2824,EstructuraCostos!$A$5:$B$146,2)</f>
        <v>Levante_y_Ceba</v>
      </c>
      <c r="E2824" s="21">
        <f t="shared" si="204"/>
        <v>10500</v>
      </c>
      <c r="F2824" s="17" t="str">
        <f>+IF(C2824&gt;2,VLOOKUP(C2824,EstructuraCostos!$A$65:$B$170,2),VLOOKUP(E2824,EstructuraCostos!$A$5:$B$60,2))</f>
        <v>Movimiento_de_Ganado1</v>
      </c>
      <c r="G2824" s="17" t="str">
        <f>+VLOOKUP(B2824,EstructuraCostos!$B$5:$C$146,2)</f>
        <v>Manejo de Ganados</v>
      </c>
      <c r="H2824" s="58">
        <v>43750</v>
      </c>
      <c r="I2824" s="17">
        <f t="shared" si="200"/>
        <v>41</v>
      </c>
      <c r="J2824" s="460" t="s">
        <v>2236</v>
      </c>
      <c r="K2824" s="567">
        <v>1023702269</v>
      </c>
      <c r="L2824" s="52">
        <v>1</v>
      </c>
      <c r="M2824" s="46">
        <v>38000</v>
      </c>
      <c r="N2824" s="154">
        <f t="shared" si="201"/>
        <v>38000</v>
      </c>
      <c r="O2824" s="152" t="s">
        <v>2388</v>
      </c>
      <c r="P2824" s="1" t="s">
        <v>128</v>
      </c>
      <c r="Q2824" s="153"/>
      <c r="R2824" s="1"/>
      <c r="S2824"/>
    </row>
    <row r="2825" spans="1:19">
      <c r="A2825" s="17">
        <v>75</v>
      </c>
      <c r="B2825" s="135">
        <v>10501</v>
      </c>
      <c r="C2825" s="17">
        <f t="shared" si="199"/>
        <v>1</v>
      </c>
      <c r="D2825" s="14" t="str">
        <f>+VLOOKUP(C2825,EstructuraCostos!$A$5:$B$146,2)</f>
        <v>Levante_y_Ceba</v>
      </c>
      <c r="E2825" s="21">
        <f t="shared" si="204"/>
        <v>10500</v>
      </c>
      <c r="F2825" s="17" t="str">
        <f>+IF(C2825&gt;2,VLOOKUP(C2825,EstructuraCostos!$A$65:$B$170,2),VLOOKUP(E2825,EstructuraCostos!$A$5:$B$60,2))</f>
        <v>Movimiento_de_Ganado1</v>
      </c>
      <c r="G2825" s="17" t="str">
        <f>+VLOOKUP(B2825,EstructuraCostos!$B$5:$C$146,2)</f>
        <v>Manejo de Ganados</v>
      </c>
      <c r="H2825" s="58">
        <v>43750</v>
      </c>
      <c r="I2825" s="17">
        <f t="shared" si="200"/>
        <v>41</v>
      </c>
      <c r="J2825" s="460" t="s">
        <v>417</v>
      </c>
      <c r="K2825" s="568">
        <v>1097720182</v>
      </c>
      <c r="L2825" s="52">
        <v>1</v>
      </c>
      <c r="M2825" s="46">
        <v>38000</v>
      </c>
      <c r="N2825" s="154">
        <f t="shared" si="201"/>
        <v>38000</v>
      </c>
      <c r="O2825" s="152" t="s">
        <v>125</v>
      </c>
      <c r="P2825" s="1" t="s">
        <v>128</v>
      </c>
      <c r="Q2825" s="153"/>
      <c r="R2825" s="1"/>
      <c r="S2825"/>
    </row>
    <row r="2826" spans="1:19">
      <c r="A2826" s="17">
        <v>76</v>
      </c>
      <c r="B2826" s="135">
        <v>90101</v>
      </c>
      <c r="C2826" s="17">
        <f t="shared" ref="C2826:C2886" si="209">ROUND(B2826/10000,0)</f>
        <v>9</v>
      </c>
      <c r="D2826" s="14" t="str">
        <f>+VLOOKUP(C2826,EstructuraCostos!$A$5:$B$146,2)</f>
        <v>Hacienda</v>
      </c>
      <c r="E2826" s="21">
        <f t="shared" si="204"/>
        <v>90101</v>
      </c>
      <c r="F2826" s="17" t="str">
        <f>+IF(C2826&gt;2,VLOOKUP(C2826,EstructuraCostos!$A$65:$B$170,2),VLOOKUP(E2826,EstructuraCostos!$A$5:$B$60,2))</f>
        <v>Hacienda</v>
      </c>
      <c r="G2826" s="17" t="str">
        <f>+VLOOKUP(B2826,EstructuraCostos!$B$5:$C$146,2)</f>
        <v>Salarios</v>
      </c>
      <c r="H2826" s="58">
        <v>43750</v>
      </c>
      <c r="I2826" s="17">
        <f t="shared" ref="I2826:I2886" si="210">+WEEKNUM(H2826,2)</f>
        <v>41</v>
      </c>
      <c r="J2826" s="1" t="s">
        <v>1584</v>
      </c>
      <c r="K2826" s="85">
        <v>24989065</v>
      </c>
      <c r="L2826" s="52">
        <v>1</v>
      </c>
      <c r="M2826" s="186">
        <v>34000</v>
      </c>
      <c r="N2826" s="154">
        <f t="shared" ref="N2826:N2886" si="211">+L2826*M2826</f>
        <v>34000</v>
      </c>
      <c r="O2826" s="152" t="s">
        <v>1138</v>
      </c>
      <c r="P2826" s="1" t="s">
        <v>147</v>
      </c>
      <c r="Q2826" s="153"/>
      <c r="R2826" s="1"/>
    </row>
    <row r="2827" spans="1:19">
      <c r="A2827" s="17">
        <v>77</v>
      </c>
      <c r="B2827" s="135">
        <v>90105</v>
      </c>
      <c r="C2827" s="17">
        <f t="shared" si="209"/>
        <v>9</v>
      </c>
      <c r="D2827" s="14" t="str">
        <f>+VLOOKUP(C2827,EstructuraCostos!$A$5:$B$146,2)</f>
        <v>Hacienda</v>
      </c>
      <c r="E2827" s="21">
        <f t="shared" si="204"/>
        <v>90105</v>
      </c>
      <c r="F2827" s="17" t="str">
        <f>+IF(C2827&gt;2,VLOOKUP(C2827,EstructuraCostos!$A$65:$B$170,2),VLOOKUP(E2827,EstructuraCostos!$A$5:$B$60,2))</f>
        <v>Hacienda</v>
      </c>
      <c r="G2827" s="17" t="str">
        <f>+VLOOKUP(B2827,EstructuraCostos!$B$5:$C$146,2)</f>
        <v>Mejoras</v>
      </c>
      <c r="H2827" s="58">
        <v>43750</v>
      </c>
      <c r="I2827" s="17">
        <f t="shared" si="210"/>
        <v>41</v>
      </c>
      <c r="J2827" s="45" t="s">
        <v>1688</v>
      </c>
      <c r="K2827" s="51">
        <v>6281862</v>
      </c>
      <c r="L2827" s="52">
        <v>1</v>
      </c>
      <c r="M2827" s="186">
        <v>34000</v>
      </c>
      <c r="N2827" s="154">
        <f t="shared" si="211"/>
        <v>34000</v>
      </c>
      <c r="O2827" s="152" t="s">
        <v>2389</v>
      </c>
      <c r="P2827" s="1" t="s">
        <v>147</v>
      </c>
      <c r="R2827" s="1"/>
    </row>
    <row r="2828" spans="1:19">
      <c r="A2828" s="17">
        <v>78</v>
      </c>
      <c r="B2828" s="135">
        <v>50103</v>
      </c>
      <c r="C2828" s="17">
        <f t="shared" si="209"/>
        <v>5</v>
      </c>
      <c r="D2828" s="14" t="str">
        <f>+VLOOKUP(C2828,EstructuraCostos!$A$5:$B$146,2)</f>
        <v>Generales</v>
      </c>
      <c r="E2828" s="21">
        <f t="shared" si="204"/>
        <v>50103</v>
      </c>
      <c r="F2828" s="17" t="str">
        <f>+IF(C2828&gt;2,VLOOKUP(C2828,EstructuraCostos!$A$65:$B$170,2),VLOOKUP(E2828,EstructuraCostos!$A$5:$B$60,2))</f>
        <v>Generales</v>
      </c>
      <c r="G2828" s="17" t="str">
        <f>+VLOOKUP(B2828,EstructuraCostos!$B$5:$C$146,2)</f>
        <v xml:space="preserve">Mantenimiento Cercos </v>
      </c>
      <c r="H2828" s="58">
        <v>43750</v>
      </c>
      <c r="I2828" s="17">
        <f t="shared" si="210"/>
        <v>41</v>
      </c>
      <c r="J2828" s="45" t="s">
        <v>2237</v>
      </c>
      <c r="K2828" s="51">
        <v>700001196</v>
      </c>
      <c r="L2828" s="52">
        <v>1</v>
      </c>
      <c r="M2828" s="186">
        <v>34000</v>
      </c>
      <c r="N2828" s="154">
        <f t="shared" si="211"/>
        <v>34000</v>
      </c>
      <c r="O2828" s="152" t="s">
        <v>138</v>
      </c>
      <c r="P2828" s="1" t="s">
        <v>310</v>
      </c>
      <c r="R2828" s="1"/>
    </row>
    <row r="2829" spans="1:19">
      <c r="A2829" s="17">
        <v>79</v>
      </c>
      <c r="B2829" s="135">
        <v>90105</v>
      </c>
      <c r="C2829" s="17">
        <f t="shared" si="209"/>
        <v>9</v>
      </c>
      <c r="D2829" s="14" t="str">
        <f>+VLOOKUP(C2829,EstructuraCostos!$A$5:$B$146,2)</f>
        <v>Hacienda</v>
      </c>
      <c r="E2829" s="21">
        <f t="shared" si="204"/>
        <v>90105</v>
      </c>
      <c r="F2829" s="17" t="str">
        <f>+IF(C2829&gt;2,VLOOKUP(C2829,EstructuraCostos!$A$65:$B$170,2),VLOOKUP(E2829,EstructuraCostos!$A$5:$B$60,2))</f>
        <v>Hacienda</v>
      </c>
      <c r="G2829" s="17" t="str">
        <f>+VLOOKUP(B2829,EstructuraCostos!$B$5:$C$146,2)</f>
        <v>Mejoras</v>
      </c>
      <c r="H2829" s="58">
        <v>43750</v>
      </c>
      <c r="I2829" s="17">
        <f t="shared" si="210"/>
        <v>41</v>
      </c>
      <c r="J2829" s="45" t="s">
        <v>2247</v>
      </c>
      <c r="K2829" s="51">
        <v>8456134</v>
      </c>
      <c r="L2829" s="52">
        <v>1</v>
      </c>
      <c r="M2829" s="186">
        <v>80000</v>
      </c>
      <c r="N2829" s="154">
        <f t="shared" si="211"/>
        <v>80000</v>
      </c>
      <c r="O2829" s="45" t="s">
        <v>2292</v>
      </c>
      <c r="P2829" s="45" t="s">
        <v>2240</v>
      </c>
      <c r="R2829" s="1"/>
    </row>
    <row r="2830" spans="1:19">
      <c r="A2830" s="17">
        <v>80</v>
      </c>
      <c r="B2830" s="135">
        <v>90105</v>
      </c>
      <c r="C2830" s="17">
        <f t="shared" si="209"/>
        <v>9</v>
      </c>
      <c r="D2830" s="14" t="str">
        <f>+VLOOKUP(C2830,EstructuraCostos!$A$5:$B$146,2)</f>
        <v>Hacienda</v>
      </c>
      <c r="E2830" s="21">
        <f t="shared" si="204"/>
        <v>90105</v>
      </c>
      <c r="F2830" s="17" t="str">
        <f>+IF(C2830&gt;2,VLOOKUP(C2830,EstructuraCostos!$A$65:$B$170,2),VLOOKUP(E2830,EstructuraCostos!$A$5:$B$60,2))</f>
        <v>Hacienda</v>
      </c>
      <c r="G2830" s="17" t="str">
        <f>+VLOOKUP(B2830,EstructuraCostos!$B$5:$C$146,2)</f>
        <v>Mejoras</v>
      </c>
      <c r="H2830" s="58">
        <v>43750</v>
      </c>
      <c r="I2830" s="17">
        <f t="shared" si="210"/>
        <v>41</v>
      </c>
      <c r="J2830" s="45" t="s">
        <v>2238</v>
      </c>
      <c r="K2830" s="51">
        <v>7563297</v>
      </c>
      <c r="L2830" s="52">
        <v>1</v>
      </c>
      <c r="M2830" s="186">
        <v>60000</v>
      </c>
      <c r="N2830" s="154">
        <f t="shared" si="211"/>
        <v>60000</v>
      </c>
      <c r="O2830" s="45" t="s">
        <v>2292</v>
      </c>
      <c r="P2830" s="45" t="s">
        <v>2241</v>
      </c>
      <c r="R2830" s="1"/>
    </row>
    <row r="2831" spans="1:19">
      <c r="A2831" s="17">
        <v>81</v>
      </c>
      <c r="B2831" s="135">
        <v>50103</v>
      </c>
      <c r="C2831" s="17">
        <f t="shared" si="209"/>
        <v>5</v>
      </c>
      <c r="D2831" s="14" t="str">
        <f>+VLOOKUP(C2831,EstructuraCostos!$A$5:$B$146,2)</f>
        <v>Generales</v>
      </c>
      <c r="E2831" s="21">
        <f t="shared" si="204"/>
        <v>50103</v>
      </c>
      <c r="F2831" s="17" t="str">
        <f>+IF(C2831&gt;2,VLOOKUP(C2831,EstructuraCostos!$A$65:$B$170,2),VLOOKUP(E2831,EstructuraCostos!$A$5:$B$60,2))</f>
        <v>Generales</v>
      </c>
      <c r="G2831" s="17" t="str">
        <f>+VLOOKUP(B2831,EstructuraCostos!$B$5:$C$146,2)</f>
        <v xml:space="preserve">Mantenimiento Cercos </v>
      </c>
      <c r="H2831" s="58">
        <v>43750</v>
      </c>
      <c r="I2831" s="17">
        <f t="shared" si="210"/>
        <v>41</v>
      </c>
      <c r="J2831" s="45" t="s">
        <v>1663</v>
      </c>
      <c r="K2831" s="51">
        <v>79132685</v>
      </c>
      <c r="L2831" s="52">
        <v>1</v>
      </c>
      <c r="M2831" s="186">
        <v>38000</v>
      </c>
      <c r="N2831" s="154">
        <f t="shared" si="211"/>
        <v>38000</v>
      </c>
      <c r="O2831" s="152" t="s">
        <v>2388</v>
      </c>
      <c r="P2831" s="1" t="s">
        <v>128</v>
      </c>
      <c r="R2831" s="1"/>
    </row>
    <row r="2832" spans="1:19">
      <c r="A2832" s="17">
        <v>82</v>
      </c>
      <c r="B2832" s="135">
        <v>50104</v>
      </c>
      <c r="C2832" s="17">
        <f t="shared" si="209"/>
        <v>5</v>
      </c>
      <c r="E2832" s="21">
        <f t="shared" si="204"/>
        <v>50104</v>
      </c>
      <c r="F2832" s="17"/>
      <c r="G2832" s="17" t="str">
        <f>+VLOOKUP(B2832,EstructuraCostos!$B$5:$C$146,2)</f>
        <v>Mantenimiento Acueducto y Aguas</v>
      </c>
      <c r="H2832" s="58">
        <v>43750</v>
      </c>
      <c r="I2832" s="17">
        <f t="shared" ref="I2832" si="212">+WEEKNUM(H2832,2)</f>
        <v>41</v>
      </c>
      <c r="J2832" s="460" t="s">
        <v>417</v>
      </c>
      <c r="K2832" s="568">
        <v>1097720182</v>
      </c>
      <c r="L2832" s="52">
        <v>0.5</v>
      </c>
      <c r="M2832" s="186">
        <v>36000</v>
      </c>
      <c r="N2832" s="154">
        <f t="shared" si="211"/>
        <v>18000</v>
      </c>
      <c r="O2832" s="152" t="s">
        <v>151</v>
      </c>
      <c r="P2832" s="1" t="s">
        <v>484</v>
      </c>
      <c r="R2832" s="1"/>
    </row>
    <row r="2833" spans="1:18">
      <c r="A2833" s="17">
        <v>83</v>
      </c>
      <c r="B2833" s="135">
        <v>10501</v>
      </c>
      <c r="C2833" s="17">
        <f t="shared" si="209"/>
        <v>1</v>
      </c>
      <c r="D2833" s="14" t="str">
        <f>+VLOOKUP(C2833,EstructuraCostos!$A$5:$B$146,2)</f>
        <v>Levante_y_Ceba</v>
      </c>
      <c r="E2833" s="21">
        <f t="shared" si="204"/>
        <v>10500</v>
      </c>
      <c r="F2833" s="17" t="str">
        <f>+IF(C2833&gt;2,VLOOKUP(C2833,EstructuraCostos!$A$65:$B$170,2),VLOOKUP(E2833,EstructuraCostos!$A$5:$B$60,2))</f>
        <v>Movimiento_de_Ganado1</v>
      </c>
      <c r="G2833" s="17" t="str">
        <f>+VLOOKUP(B2833,EstructuraCostos!$B$5:$C$146,2)</f>
        <v>Manejo de Ganados</v>
      </c>
      <c r="H2833" s="58">
        <v>43751</v>
      </c>
      <c r="I2833" s="17">
        <f t="shared" si="210"/>
        <v>41</v>
      </c>
      <c r="J2833" s="460" t="s">
        <v>2236</v>
      </c>
      <c r="K2833" s="567">
        <v>1023702269</v>
      </c>
      <c r="L2833" s="52">
        <v>0.5</v>
      </c>
      <c r="M2833" s="186">
        <v>36000</v>
      </c>
      <c r="N2833" s="154">
        <f t="shared" si="211"/>
        <v>18000</v>
      </c>
      <c r="O2833" s="152" t="s">
        <v>125</v>
      </c>
      <c r="P2833" s="1" t="s">
        <v>128</v>
      </c>
      <c r="R2833" s="1"/>
    </row>
    <row r="2834" spans="1:18">
      <c r="A2834" s="17"/>
      <c r="B2834" s="135">
        <v>90105</v>
      </c>
      <c r="C2834" s="17"/>
      <c r="F2834" s="17"/>
      <c r="G2834" s="17" t="str">
        <f>+VLOOKUP(B2834,EstructuraCostos!$B$5:$C$146,2)</f>
        <v>Mejoras</v>
      </c>
      <c r="H2834" s="58">
        <v>43751</v>
      </c>
      <c r="I2834" s="17">
        <f t="shared" ref="I2834:I2835" si="213">+WEEKNUM(H2834,2)</f>
        <v>41</v>
      </c>
      <c r="J2834" s="45" t="s">
        <v>2247</v>
      </c>
      <c r="K2834" s="51">
        <v>8456134</v>
      </c>
      <c r="L2834" s="52">
        <v>0.5</v>
      </c>
      <c r="M2834" s="186">
        <v>32000</v>
      </c>
      <c r="N2834" s="154">
        <f t="shared" si="211"/>
        <v>16000</v>
      </c>
      <c r="O2834" s="45" t="s">
        <v>2292</v>
      </c>
      <c r="P2834" s="45" t="s">
        <v>2240</v>
      </c>
      <c r="R2834" s="1"/>
    </row>
    <row r="2835" spans="1:18">
      <c r="A2835" s="17"/>
      <c r="B2835" s="135">
        <v>90105</v>
      </c>
      <c r="C2835" s="17"/>
      <c r="F2835" s="17"/>
      <c r="G2835" s="17" t="str">
        <f>+VLOOKUP(B2835,EstructuraCostos!$B$5:$C$146,2)</f>
        <v>Mejoras</v>
      </c>
      <c r="H2835" s="58">
        <v>43751</v>
      </c>
      <c r="I2835" s="17">
        <f t="shared" si="213"/>
        <v>41</v>
      </c>
      <c r="J2835" s="45" t="s">
        <v>2238</v>
      </c>
      <c r="K2835" s="51">
        <v>7563297</v>
      </c>
      <c r="L2835" s="52">
        <v>0.5</v>
      </c>
      <c r="M2835" s="186">
        <v>32000</v>
      </c>
      <c r="N2835" s="154">
        <f t="shared" si="211"/>
        <v>16000</v>
      </c>
      <c r="O2835" s="45" t="s">
        <v>2292</v>
      </c>
      <c r="P2835" s="45" t="s">
        <v>2241</v>
      </c>
      <c r="R2835" s="1"/>
    </row>
    <row r="2836" spans="1:18">
      <c r="A2836" s="17">
        <v>84</v>
      </c>
      <c r="C2836" s="17">
        <f t="shared" si="209"/>
        <v>0</v>
      </c>
      <c r="D2836" s="14" t="e">
        <f>+VLOOKUP(C2836,EstructuraCostos!$A$5:$B$146,2)</f>
        <v>#N/A</v>
      </c>
      <c r="E2836" s="21">
        <f t="shared" ref="E2836:E2893" si="214">IF(C2836&gt;2,ROUND(B2836/1,0),ROUND(B2836/10,0)*10)</f>
        <v>0</v>
      </c>
      <c r="F2836" s="17" t="e">
        <f>+IF(C2836&gt;2,VLOOKUP(C2836,EstructuraCostos!$A$65:$B$170,2),VLOOKUP(E2836,EstructuraCostos!$A$5:$B$60,2))</f>
        <v>#N/A</v>
      </c>
      <c r="G2836" s="17" t="e">
        <f>+VLOOKUP(B2836,EstructuraCostos!$B$5:$C$146,2)</f>
        <v>#N/A</v>
      </c>
      <c r="H2836" s="58">
        <v>43751</v>
      </c>
      <c r="I2836" s="17">
        <f t="shared" ref="I2836" si="215">+WEEKNUM(H2836,2)</f>
        <v>41</v>
      </c>
      <c r="J2836" s="45" t="s">
        <v>289</v>
      </c>
      <c r="K2836" s="83"/>
      <c r="L2836" s="52">
        <v>8</v>
      </c>
      <c r="M2836" s="186" t="s">
        <v>124</v>
      </c>
      <c r="N2836" s="154"/>
      <c r="O2836" s="152" t="s">
        <v>227</v>
      </c>
      <c r="P2836" s="1"/>
      <c r="R2836" s="1"/>
    </row>
    <row r="2837" spans="1:18">
      <c r="A2837" s="17">
        <v>1</v>
      </c>
      <c r="B2837" s="135">
        <v>50103</v>
      </c>
      <c r="C2837" s="17">
        <f t="shared" si="209"/>
        <v>5</v>
      </c>
      <c r="D2837" s="14" t="str">
        <f>+VLOOKUP(C2837,EstructuraCostos!$A$5:$B$146,2)</f>
        <v>Generales</v>
      </c>
      <c r="E2837" s="21">
        <f t="shared" si="214"/>
        <v>50103</v>
      </c>
      <c r="F2837" s="17" t="str">
        <f>+IF(C2837&gt;2,VLOOKUP(C2837,EstructuraCostos!$A$65:$B$170,2),VLOOKUP(E2837,EstructuraCostos!$A$5:$B$60,2))</f>
        <v>Generales</v>
      </c>
      <c r="G2837" s="17" t="str">
        <f>+VLOOKUP(B2837,EstructuraCostos!$B$5:$C$146,2)</f>
        <v xml:space="preserve">Mantenimiento Cercos </v>
      </c>
      <c r="H2837" s="58">
        <v>43752</v>
      </c>
      <c r="I2837" s="17">
        <f t="shared" si="210"/>
        <v>42</v>
      </c>
      <c r="J2837" s="84" t="s">
        <v>241</v>
      </c>
      <c r="K2837" s="566">
        <v>4736932</v>
      </c>
      <c r="L2837" s="52">
        <v>1</v>
      </c>
      <c r="M2837" s="46">
        <v>34000</v>
      </c>
      <c r="N2837" s="154">
        <f t="shared" si="211"/>
        <v>34000</v>
      </c>
      <c r="O2837" s="152" t="s">
        <v>138</v>
      </c>
      <c r="P2837" s="1" t="s">
        <v>451</v>
      </c>
      <c r="R2837" s="1"/>
    </row>
    <row r="2838" spans="1:18">
      <c r="A2838" s="17">
        <v>2</v>
      </c>
      <c r="B2838" s="135">
        <v>10104</v>
      </c>
      <c r="C2838" s="17">
        <f t="shared" si="209"/>
        <v>1</v>
      </c>
      <c r="D2838" s="14" t="str">
        <f>+VLOOKUP(C2838,EstructuraCostos!$A$5:$B$146,2)</f>
        <v>Levante_y_Ceba</v>
      </c>
      <c r="E2838" s="21">
        <f t="shared" si="214"/>
        <v>10100</v>
      </c>
      <c r="F2838" s="17" t="str">
        <f>+IF(C2838&gt;2,VLOOKUP(C2838,EstructuraCostos!$A$65:$B$170,2),VLOOKUP(E2838,EstructuraCostos!$A$5:$B$60,2))</f>
        <v>Manejo_de_Suelos_y_ Praderas1</v>
      </c>
      <c r="G2838" s="17" t="str">
        <f>+VLOOKUP(B2838,EstructuraCostos!$B$5:$C$146,2)</f>
        <v>Fumigacion Herbicida</v>
      </c>
      <c r="H2838" s="58">
        <v>43752</v>
      </c>
      <c r="I2838" s="17">
        <f t="shared" si="210"/>
        <v>42</v>
      </c>
      <c r="J2838" s="84" t="s">
        <v>242</v>
      </c>
      <c r="K2838" s="567">
        <v>4335739</v>
      </c>
      <c r="L2838" s="52">
        <v>1</v>
      </c>
      <c r="M2838" s="46">
        <v>34000</v>
      </c>
      <c r="N2838" s="154">
        <f t="shared" si="211"/>
        <v>34000</v>
      </c>
      <c r="O2838" s="152" t="s">
        <v>2148</v>
      </c>
      <c r="P2838" s="1" t="s">
        <v>2407</v>
      </c>
      <c r="Q2838" s="1" t="s">
        <v>132</v>
      </c>
      <c r="R2838" s="1" t="s">
        <v>702</v>
      </c>
    </row>
    <row r="2839" spans="1:18">
      <c r="A2839" s="17">
        <v>3</v>
      </c>
      <c r="B2839" s="135">
        <v>10501</v>
      </c>
      <c r="C2839" s="17">
        <f t="shared" si="209"/>
        <v>1</v>
      </c>
      <c r="D2839" s="14" t="str">
        <f>+VLOOKUP(C2839,EstructuraCostos!$A$5:$B$146,2)</f>
        <v>Levante_y_Ceba</v>
      </c>
      <c r="E2839" s="21">
        <f t="shared" si="214"/>
        <v>10500</v>
      </c>
      <c r="F2839" s="17" t="str">
        <f>+IF(C2839&gt;2,VLOOKUP(C2839,EstructuraCostos!$A$65:$B$170,2),VLOOKUP(E2839,EstructuraCostos!$A$5:$B$60,2))</f>
        <v>Movimiento_de_Ganado1</v>
      </c>
      <c r="G2839" s="17" t="str">
        <f>+VLOOKUP(B2839,EstructuraCostos!$B$5:$C$146,2)</f>
        <v>Manejo de Ganados</v>
      </c>
      <c r="H2839" s="58">
        <v>43752</v>
      </c>
      <c r="I2839" s="17">
        <f t="shared" si="210"/>
        <v>42</v>
      </c>
      <c r="J2839" s="460" t="s">
        <v>2236</v>
      </c>
      <c r="K2839" s="567">
        <v>1023702269</v>
      </c>
      <c r="L2839" s="52">
        <v>1</v>
      </c>
      <c r="M2839" s="46">
        <v>38000</v>
      </c>
      <c r="N2839" s="154">
        <f t="shared" si="211"/>
        <v>38000</v>
      </c>
      <c r="O2839" s="152" t="s">
        <v>126</v>
      </c>
      <c r="P2839" s="13" t="s">
        <v>128</v>
      </c>
      <c r="R2839" s="1"/>
    </row>
    <row r="2840" spans="1:18">
      <c r="A2840" s="17">
        <v>4</v>
      </c>
      <c r="B2840" s="135">
        <v>10501</v>
      </c>
      <c r="C2840" s="17">
        <f t="shared" si="209"/>
        <v>1</v>
      </c>
      <c r="D2840" s="14" t="str">
        <f>+VLOOKUP(C2840,EstructuraCostos!$A$5:$B$146,2)</f>
        <v>Levante_y_Ceba</v>
      </c>
      <c r="E2840" s="21">
        <f t="shared" si="214"/>
        <v>10500</v>
      </c>
      <c r="F2840" s="17" t="str">
        <f>+IF(C2840&gt;2,VLOOKUP(C2840,EstructuraCostos!$A$65:$B$170,2),VLOOKUP(E2840,EstructuraCostos!$A$5:$B$60,2))</f>
        <v>Movimiento_de_Ganado1</v>
      </c>
      <c r="G2840" s="17" t="str">
        <f>+VLOOKUP(B2840,EstructuraCostos!$B$5:$C$146,2)</f>
        <v>Manejo de Ganados</v>
      </c>
      <c r="H2840" s="58">
        <v>43752</v>
      </c>
      <c r="I2840" s="17">
        <f t="shared" si="210"/>
        <v>42</v>
      </c>
      <c r="J2840" s="460" t="s">
        <v>417</v>
      </c>
      <c r="K2840" s="568">
        <v>1097720182</v>
      </c>
      <c r="L2840" s="52">
        <v>1</v>
      </c>
      <c r="M2840" s="46">
        <v>38000</v>
      </c>
      <c r="N2840" s="154">
        <f t="shared" si="211"/>
        <v>38000</v>
      </c>
      <c r="O2840" s="152" t="s">
        <v>125</v>
      </c>
      <c r="P2840" s="1" t="s">
        <v>128</v>
      </c>
      <c r="Q2840" s="1" t="s">
        <v>767</v>
      </c>
      <c r="R2840" s="1"/>
    </row>
    <row r="2841" spans="1:18">
      <c r="A2841" s="17">
        <v>5</v>
      </c>
      <c r="B2841" s="135">
        <v>90101</v>
      </c>
      <c r="C2841" s="17">
        <f t="shared" si="209"/>
        <v>9</v>
      </c>
      <c r="D2841" s="14" t="str">
        <f>+VLOOKUP(C2841,EstructuraCostos!$A$5:$B$146,2)</f>
        <v>Hacienda</v>
      </c>
      <c r="E2841" s="21">
        <f t="shared" si="214"/>
        <v>90101</v>
      </c>
      <c r="F2841" s="17" t="str">
        <f>+IF(C2841&gt;2,VLOOKUP(C2841,EstructuraCostos!$A$65:$B$170,2),VLOOKUP(E2841,EstructuraCostos!$A$5:$B$60,2))</f>
        <v>Hacienda</v>
      </c>
      <c r="G2841" s="17" t="str">
        <f>+VLOOKUP(B2841,EstructuraCostos!$B$5:$C$146,2)</f>
        <v>Salarios</v>
      </c>
      <c r="H2841" s="58">
        <v>43752</v>
      </c>
      <c r="I2841" s="17">
        <f t="shared" si="210"/>
        <v>42</v>
      </c>
      <c r="J2841" s="1" t="s">
        <v>1584</v>
      </c>
      <c r="K2841" s="85">
        <v>24989065</v>
      </c>
      <c r="L2841" s="52">
        <v>1</v>
      </c>
      <c r="M2841" s="186">
        <v>34000</v>
      </c>
      <c r="N2841" s="154">
        <f t="shared" si="211"/>
        <v>34000</v>
      </c>
      <c r="O2841" s="152" t="s">
        <v>1138</v>
      </c>
      <c r="P2841" s="1" t="s">
        <v>147</v>
      </c>
      <c r="R2841" s="1"/>
    </row>
    <row r="2842" spans="1:18">
      <c r="A2842" s="17">
        <v>6</v>
      </c>
      <c r="B2842" s="135">
        <v>10202</v>
      </c>
      <c r="C2842" s="17">
        <f t="shared" si="209"/>
        <v>1</v>
      </c>
      <c r="D2842" s="14" t="str">
        <f>+VLOOKUP(C2842,EstructuraCostos!$A$5:$B$146,2)</f>
        <v>Levante_y_Ceba</v>
      </c>
      <c r="E2842" s="21">
        <f t="shared" si="214"/>
        <v>10200</v>
      </c>
      <c r="F2842" s="17" t="str">
        <f>+IF(C2842&gt;2,VLOOKUP(C2842,EstructuraCostos!$A$65:$B$170,2),VLOOKUP(E2842,EstructuraCostos!$A$5:$B$60,2))</f>
        <v>Alimentacion1</v>
      </c>
      <c r="G2842" s="17" t="str">
        <f>+VLOOKUP(B2842,EstructuraCostos!$B$5:$C$146,2)</f>
        <v>Pollinaza</v>
      </c>
      <c r="H2842" s="58">
        <v>43752</v>
      </c>
      <c r="I2842" s="17">
        <f t="shared" si="210"/>
        <v>42</v>
      </c>
      <c r="J2842" s="45" t="s">
        <v>1688</v>
      </c>
      <c r="K2842" s="51">
        <v>6281862</v>
      </c>
      <c r="L2842" s="52">
        <v>1</v>
      </c>
      <c r="M2842" s="186">
        <v>34000</v>
      </c>
      <c r="N2842" s="154">
        <f t="shared" si="211"/>
        <v>34000</v>
      </c>
      <c r="O2842" s="152" t="s">
        <v>688</v>
      </c>
      <c r="P2842" s="1" t="s">
        <v>137</v>
      </c>
      <c r="R2842" s="1"/>
    </row>
    <row r="2843" spans="1:18">
      <c r="A2843" s="17">
        <v>7</v>
      </c>
      <c r="B2843" s="135">
        <v>50103</v>
      </c>
      <c r="C2843" s="17">
        <f t="shared" si="209"/>
        <v>5</v>
      </c>
      <c r="D2843" s="14" t="str">
        <f>+VLOOKUP(C2843,EstructuraCostos!$A$5:$B$146,2)</f>
        <v>Generales</v>
      </c>
      <c r="E2843" s="21">
        <f t="shared" si="214"/>
        <v>50103</v>
      </c>
      <c r="F2843" s="17" t="str">
        <f>+IF(C2843&gt;2,VLOOKUP(C2843,EstructuraCostos!$A$65:$B$170,2),VLOOKUP(E2843,EstructuraCostos!$A$5:$B$60,2))</f>
        <v>Generales</v>
      </c>
      <c r="G2843" s="17" t="str">
        <f>+VLOOKUP(B2843,EstructuraCostos!$B$5:$C$146,2)</f>
        <v xml:space="preserve">Mantenimiento Cercos </v>
      </c>
      <c r="H2843" s="58">
        <v>43752</v>
      </c>
      <c r="I2843" s="17">
        <f t="shared" si="210"/>
        <v>42</v>
      </c>
      <c r="J2843" s="45" t="s">
        <v>2237</v>
      </c>
      <c r="K2843" s="51">
        <v>700001196</v>
      </c>
      <c r="L2843" s="52">
        <v>1</v>
      </c>
      <c r="M2843" s="186">
        <v>34000</v>
      </c>
      <c r="N2843" s="154">
        <f t="shared" si="211"/>
        <v>34000</v>
      </c>
      <c r="O2843" s="152" t="s">
        <v>138</v>
      </c>
      <c r="P2843" s="1" t="s">
        <v>451</v>
      </c>
      <c r="R2843" s="1"/>
    </row>
    <row r="2844" spans="1:18">
      <c r="A2844" s="17">
        <v>8</v>
      </c>
      <c r="B2844" s="135">
        <v>90105</v>
      </c>
      <c r="C2844" s="17">
        <f t="shared" si="209"/>
        <v>9</v>
      </c>
      <c r="D2844" s="14" t="str">
        <f>+VLOOKUP(C2844,EstructuraCostos!$A$5:$B$146,2)</f>
        <v>Hacienda</v>
      </c>
      <c r="E2844" s="21">
        <f t="shared" si="214"/>
        <v>90105</v>
      </c>
      <c r="F2844" s="17" t="str">
        <f>+IF(C2844&gt;2,VLOOKUP(C2844,EstructuraCostos!$A$65:$B$170,2),VLOOKUP(E2844,EstructuraCostos!$A$5:$B$60,2))</f>
        <v>Hacienda</v>
      </c>
      <c r="G2844" s="17" t="str">
        <f>+VLOOKUP(B2844,EstructuraCostos!$B$5:$C$146,2)</f>
        <v>Mejoras</v>
      </c>
      <c r="H2844" s="58">
        <v>43752</v>
      </c>
      <c r="I2844" s="17">
        <f t="shared" si="210"/>
        <v>42</v>
      </c>
      <c r="J2844" s="45" t="s">
        <v>2247</v>
      </c>
      <c r="K2844" s="51">
        <v>8456134</v>
      </c>
      <c r="L2844" s="52">
        <v>1</v>
      </c>
      <c r="M2844" s="186">
        <v>80000</v>
      </c>
      <c r="N2844" s="154">
        <f t="shared" si="211"/>
        <v>80000</v>
      </c>
      <c r="O2844" s="152" t="s">
        <v>2404</v>
      </c>
      <c r="P2844" s="1" t="s">
        <v>147</v>
      </c>
      <c r="R2844" s="1"/>
    </row>
    <row r="2845" spans="1:18">
      <c r="A2845" s="17">
        <v>9</v>
      </c>
      <c r="B2845" s="135">
        <v>90105</v>
      </c>
      <c r="C2845" s="17">
        <f t="shared" si="209"/>
        <v>9</v>
      </c>
      <c r="D2845" s="14" t="str">
        <f>+VLOOKUP(C2845,EstructuraCostos!$A$5:$B$146,2)</f>
        <v>Hacienda</v>
      </c>
      <c r="E2845" s="21">
        <f t="shared" si="214"/>
        <v>90105</v>
      </c>
      <c r="F2845" s="17" t="str">
        <f>+IF(C2845&gt;2,VLOOKUP(C2845,EstructuraCostos!$A$65:$B$170,2),VLOOKUP(E2845,EstructuraCostos!$A$5:$B$60,2))</f>
        <v>Hacienda</v>
      </c>
      <c r="G2845" s="17" t="str">
        <f>+VLOOKUP(B2845,EstructuraCostos!$B$5:$C$146,2)</f>
        <v>Mejoras</v>
      </c>
      <c r="H2845" s="58">
        <v>43752</v>
      </c>
      <c r="I2845" s="17">
        <f t="shared" si="210"/>
        <v>42</v>
      </c>
      <c r="J2845" s="45" t="s">
        <v>2238</v>
      </c>
      <c r="K2845" s="51">
        <v>7563297</v>
      </c>
      <c r="L2845" s="52">
        <v>1</v>
      </c>
      <c r="M2845" s="186">
        <v>60000</v>
      </c>
      <c r="N2845" s="154">
        <f t="shared" si="211"/>
        <v>60000</v>
      </c>
      <c r="O2845" s="152" t="s">
        <v>2402</v>
      </c>
      <c r="P2845" s="1" t="s">
        <v>147</v>
      </c>
      <c r="R2845" s="1"/>
    </row>
    <row r="2846" spans="1:18">
      <c r="A2846" s="17">
        <v>10</v>
      </c>
      <c r="B2846" s="135">
        <v>10501</v>
      </c>
      <c r="C2846" s="17">
        <f t="shared" si="209"/>
        <v>1</v>
      </c>
      <c r="D2846" s="14" t="str">
        <f>+VLOOKUP(C2846,EstructuraCostos!$A$5:$B$146,2)</f>
        <v>Levante_y_Ceba</v>
      </c>
      <c r="E2846" s="21">
        <f t="shared" si="214"/>
        <v>10500</v>
      </c>
      <c r="F2846" s="17" t="str">
        <f>+IF(C2846&gt;2,VLOOKUP(C2846,EstructuraCostos!$A$65:$B$170,2),VLOOKUP(E2846,EstructuraCostos!$A$5:$B$60,2))</f>
        <v>Movimiento_de_Ganado1</v>
      </c>
      <c r="G2846" s="17" t="str">
        <f>+VLOOKUP(B2846,EstructuraCostos!$B$5:$C$146,2)</f>
        <v>Manejo de Ganados</v>
      </c>
      <c r="H2846" s="58">
        <v>43752</v>
      </c>
      <c r="I2846" s="17">
        <f t="shared" si="210"/>
        <v>42</v>
      </c>
      <c r="J2846" s="45" t="s">
        <v>1663</v>
      </c>
      <c r="K2846" s="51">
        <v>79132685</v>
      </c>
      <c r="L2846" s="52">
        <v>1</v>
      </c>
      <c r="M2846" s="186">
        <v>38000</v>
      </c>
      <c r="N2846" s="154">
        <f t="shared" si="211"/>
        <v>38000</v>
      </c>
      <c r="O2846" s="152" t="s">
        <v>126</v>
      </c>
      <c r="P2846" s="13" t="s">
        <v>128</v>
      </c>
      <c r="R2846" s="1"/>
    </row>
    <row r="2847" spans="1:18">
      <c r="A2847" s="17">
        <v>11</v>
      </c>
      <c r="C2847" s="17">
        <f t="shared" si="209"/>
        <v>0</v>
      </c>
      <c r="D2847" s="14" t="e">
        <f>+VLOOKUP(C2847,EstructuraCostos!$A$5:$B$146,2)</f>
        <v>#N/A</v>
      </c>
      <c r="E2847" s="21">
        <f t="shared" si="214"/>
        <v>0</v>
      </c>
      <c r="F2847" s="17" t="e">
        <f>+IF(C2847&gt;2,VLOOKUP(C2847,EstructuraCostos!$A$65:$B$170,2),VLOOKUP(E2847,EstructuraCostos!$A$5:$B$60,2))</f>
        <v>#N/A</v>
      </c>
      <c r="G2847" s="17" t="e">
        <f>+VLOOKUP(B2847,EstructuraCostos!$B$5:$C$146,2)</f>
        <v>#N/A</v>
      </c>
      <c r="H2847" s="58">
        <v>43752</v>
      </c>
      <c r="I2847" s="17">
        <f t="shared" si="210"/>
        <v>42</v>
      </c>
      <c r="J2847" s="45" t="s">
        <v>260</v>
      </c>
      <c r="L2847" s="52">
        <v>140</v>
      </c>
      <c r="M2847" s="186" t="s">
        <v>261</v>
      </c>
      <c r="N2847" s="154"/>
      <c r="O2847" s="152" t="s">
        <v>2148</v>
      </c>
      <c r="P2847" s="1" t="s">
        <v>2407</v>
      </c>
      <c r="Q2847" s="1" t="s">
        <v>132</v>
      </c>
      <c r="R2847" s="1" t="s">
        <v>702</v>
      </c>
    </row>
    <row r="2848" spans="1:18">
      <c r="A2848" s="17">
        <v>12</v>
      </c>
      <c r="B2848" s="135">
        <v>10103</v>
      </c>
      <c r="C2848" s="17">
        <f t="shared" si="209"/>
        <v>1</v>
      </c>
      <c r="D2848" s="14" t="str">
        <f>+VLOOKUP(C2848,EstructuraCostos!$A$5:$B$146,2)</f>
        <v>Levante_y_Ceba</v>
      </c>
      <c r="E2848" s="21">
        <f t="shared" si="214"/>
        <v>10100</v>
      </c>
      <c r="F2848" s="17" t="str">
        <f>+IF(C2848&gt;2,VLOOKUP(C2848,EstructuraCostos!$A$65:$B$170,2),VLOOKUP(E2848,EstructuraCostos!$A$5:$B$60,2))</f>
        <v>Manejo_de_Suelos_y_ Praderas1</v>
      </c>
      <c r="G2848" s="17" t="str">
        <f>+VLOOKUP(B2848,EstructuraCostos!$B$5:$C$146,2)</f>
        <v>Fertilizacion, correctivos</v>
      </c>
      <c r="H2848" s="58">
        <v>43753</v>
      </c>
      <c r="I2848" s="17">
        <f t="shared" si="210"/>
        <v>42</v>
      </c>
      <c r="J2848" s="84" t="s">
        <v>241</v>
      </c>
      <c r="K2848" s="566">
        <v>4736932</v>
      </c>
      <c r="L2848" s="52">
        <v>1</v>
      </c>
      <c r="M2848" s="46">
        <v>34000</v>
      </c>
      <c r="N2848" s="154">
        <f t="shared" si="211"/>
        <v>34000</v>
      </c>
      <c r="O2848" s="45" t="s">
        <v>2294</v>
      </c>
      <c r="P2848" s="45" t="s">
        <v>2412</v>
      </c>
      <c r="Q2848" s="1" t="s">
        <v>2245</v>
      </c>
      <c r="R2848" s="137" t="s">
        <v>2296</v>
      </c>
    </row>
    <row r="2849" spans="1:19">
      <c r="A2849" s="17">
        <v>13</v>
      </c>
      <c r="B2849" s="135">
        <v>10104</v>
      </c>
      <c r="C2849" s="17">
        <f t="shared" si="209"/>
        <v>1</v>
      </c>
      <c r="D2849" s="14" t="str">
        <f>+VLOOKUP(C2849,EstructuraCostos!$A$5:$B$146,2)</f>
        <v>Levante_y_Ceba</v>
      </c>
      <c r="E2849" s="21">
        <f t="shared" si="214"/>
        <v>10100</v>
      </c>
      <c r="F2849" s="17" t="str">
        <f>+IF(C2849&gt;2,VLOOKUP(C2849,EstructuraCostos!$A$65:$B$170,2),VLOOKUP(E2849,EstructuraCostos!$A$5:$B$60,2))</f>
        <v>Manejo_de_Suelos_y_ Praderas1</v>
      </c>
      <c r="G2849" s="17" t="str">
        <f>+VLOOKUP(B2849,EstructuraCostos!$B$5:$C$146,2)</f>
        <v>Fumigacion Herbicida</v>
      </c>
      <c r="H2849" s="58">
        <v>43753</v>
      </c>
      <c r="I2849" s="17">
        <f t="shared" si="210"/>
        <v>42</v>
      </c>
      <c r="J2849" s="84" t="s">
        <v>242</v>
      </c>
      <c r="K2849" s="567">
        <v>4335739</v>
      </c>
      <c r="L2849" s="52">
        <v>1</v>
      </c>
      <c r="M2849" s="46">
        <v>34000</v>
      </c>
      <c r="N2849" s="154">
        <f t="shared" si="211"/>
        <v>34000</v>
      </c>
      <c r="O2849" s="152" t="s">
        <v>2148</v>
      </c>
      <c r="P2849" s="1" t="s">
        <v>2408</v>
      </c>
      <c r="Q2849" s="1" t="s">
        <v>132</v>
      </c>
      <c r="R2849" s="1" t="s">
        <v>702</v>
      </c>
    </row>
    <row r="2850" spans="1:19">
      <c r="A2850" s="17">
        <v>14</v>
      </c>
      <c r="B2850" s="135">
        <v>10501</v>
      </c>
      <c r="C2850" s="17">
        <f t="shared" si="209"/>
        <v>1</v>
      </c>
      <c r="D2850" s="14" t="str">
        <f>+VLOOKUP(C2850,EstructuraCostos!$A$5:$B$146,2)</f>
        <v>Levante_y_Ceba</v>
      </c>
      <c r="E2850" s="21">
        <f t="shared" si="214"/>
        <v>10500</v>
      </c>
      <c r="F2850" s="17" t="str">
        <f>+IF(C2850&gt;2,VLOOKUP(C2850,EstructuraCostos!$A$65:$B$170,2),VLOOKUP(E2850,EstructuraCostos!$A$5:$B$60,2))</f>
        <v>Movimiento_de_Ganado1</v>
      </c>
      <c r="G2850" s="17" t="str">
        <f>+VLOOKUP(B2850,EstructuraCostos!$B$5:$C$146,2)</f>
        <v>Manejo de Ganados</v>
      </c>
      <c r="H2850" s="58">
        <v>43753</v>
      </c>
      <c r="I2850" s="17">
        <f t="shared" si="210"/>
        <v>42</v>
      </c>
      <c r="J2850" s="460" t="s">
        <v>2236</v>
      </c>
      <c r="K2850" s="567">
        <v>1023702269</v>
      </c>
      <c r="L2850" s="52">
        <v>1</v>
      </c>
      <c r="M2850" s="46">
        <v>38000</v>
      </c>
      <c r="N2850" s="154">
        <f t="shared" si="211"/>
        <v>38000</v>
      </c>
      <c r="O2850" s="152" t="s">
        <v>126</v>
      </c>
      <c r="P2850" s="13" t="s">
        <v>128</v>
      </c>
      <c r="R2850" s="1"/>
    </row>
    <row r="2851" spans="1:19">
      <c r="A2851" s="17">
        <v>15</v>
      </c>
      <c r="B2851" s="135">
        <v>80108</v>
      </c>
      <c r="C2851" s="17">
        <f t="shared" si="209"/>
        <v>8</v>
      </c>
      <c r="D2851" s="14" t="str">
        <f>+VLOOKUP(C2851,EstructuraCostos!$A$5:$B$146,2)</f>
        <v>Inversion</v>
      </c>
      <c r="E2851" s="21">
        <f t="shared" si="214"/>
        <v>80108</v>
      </c>
      <c r="F2851" s="17" t="str">
        <f>+IF(C2851&gt;2,VLOOKUP(C2851,EstructuraCostos!$A$65:$B$170,2),VLOOKUP(E2851,EstructuraCostos!$A$5:$B$60,2))</f>
        <v>Inversion</v>
      </c>
      <c r="G2851" s="17" t="str">
        <f>+VLOOKUP(B2851,EstructuraCostos!$B$5:$C$146,2)</f>
        <v>Establecimiento de Nuevas Praderas</v>
      </c>
      <c r="H2851" s="58">
        <v>43753</v>
      </c>
      <c r="I2851" s="17">
        <f t="shared" si="210"/>
        <v>42</v>
      </c>
      <c r="J2851" s="460" t="s">
        <v>417</v>
      </c>
      <c r="K2851" s="568">
        <v>1097720182</v>
      </c>
      <c r="L2851" s="52">
        <v>1</v>
      </c>
      <c r="M2851" s="46">
        <v>38000</v>
      </c>
      <c r="N2851" s="154">
        <f t="shared" si="211"/>
        <v>38000</v>
      </c>
      <c r="O2851" s="152" t="s">
        <v>2403</v>
      </c>
      <c r="P2851" s="1" t="s">
        <v>256</v>
      </c>
      <c r="R2851" s="1"/>
    </row>
    <row r="2852" spans="1:19">
      <c r="A2852" s="17">
        <v>16</v>
      </c>
      <c r="B2852" s="135">
        <v>90101</v>
      </c>
      <c r="C2852" s="17">
        <f t="shared" si="209"/>
        <v>9</v>
      </c>
      <c r="D2852" s="14" t="str">
        <f>+VLOOKUP(C2852,EstructuraCostos!$A$5:$B$146,2)</f>
        <v>Hacienda</v>
      </c>
      <c r="E2852" s="21">
        <f t="shared" si="214"/>
        <v>90101</v>
      </c>
      <c r="F2852" s="17" t="str">
        <f>+IF(C2852&gt;2,VLOOKUP(C2852,EstructuraCostos!$A$65:$B$170,2),VLOOKUP(E2852,EstructuraCostos!$A$5:$B$60,2))</f>
        <v>Hacienda</v>
      </c>
      <c r="G2852" s="17" t="str">
        <f>+VLOOKUP(B2852,EstructuraCostos!$B$5:$C$146,2)</f>
        <v>Salarios</v>
      </c>
      <c r="H2852" s="58">
        <v>43753</v>
      </c>
      <c r="I2852" s="17">
        <f t="shared" si="210"/>
        <v>42</v>
      </c>
      <c r="J2852" s="1" t="s">
        <v>1584</v>
      </c>
      <c r="K2852" s="85">
        <v>24989065</v>
      </c>
      <c r="L2852" s="52">
        <v>1</v>
      </c>
      <c r="M2852" s="186">
        <v>34000</v>
      </c>
      <c r="N2852" s="154">
        <f t="shared" si="211"/>
        <v>34000</v>
      </c>
      <c r="O2852" s="152" t="s">
        <v>1138</v>
      </c>
      <c r="P2852" s="1" t="s">
        <v>147</v>
      </c>
      <c r="R2852" s="1"/>
    </row>
    <row r="2853" spans="1:19">
      <c r="A2853" s="17">
        <v>17</v>
      </c>
      <c r="B2853" s="135">
        <v>90105</v>
      </c>
      <c r="C2853" s="17">
        <f t="shared" si="209"/>
        <v>9</v>
      </c>
      <c r="D2853" s="14" t="str">
        <f>+VLOOKUP(C2853,EstructuraCostos!$A$5:$B$146,2)</f>
        <v>Hacienda</v>
      </c>
      <c r="E2853" s="21">
        <f t="shared" si="214"/>
        <v>90105</v>
      </c>
      <c r="F2853" s="17" t="str">
        <f>+IF(C2853&gt;2,VLOOKUP(C2853,EstructuraCostos!$A$65:$B$170,2),VLOOKUP(E2853,EstructuraCostos!$A$5:$B$60,2))</f>
        <v>Hacienda</v>
      </c>
      <c r="G2853" s="17" t="str">
        <f>+VLOOKUP(B2853,EstructuraCostos!$B$5:$C$146,2)</f>
        <v>Mejoras</v>
      </c>
      <c r="H2853" s="58">
        <v>43753</v>
      </c>
      <c r="I2853" s="17">
        <f t="shared" si="210"/>
        <v>42</v>
      </c>
      <c r="J2853" s="45" t="s">
        <v>1688</v>
      </c>
      <c r="K2853" s="51">
        <v>6281862</v>
      </c>
      <c r="L2853" s="52">
        <v>1</v>
      </c>
      <c r="M2853" s="186">
        <v>34000</v>
      </c>
      <c r="N2853" s="154">
        <f t="shared" si="211"/>
        <v>34000</v>
      </c>
      <c r="O2853" s="152" t="s">
        <v>2241</v>
      </c>
      <c r="P2853" s="1" t="s">
        <v>147</v>
      </c>
      <c r="Q2853" s="1" t="s">
        <v>2410</v>
      </c>
      <c r="R2853" s="1"/>
    </row>
    <row r="2854" spans="1:19">
      <c r="A2854" s="17">
        <v>18</v>
      </c>
      <c r="B2854" s="135">
        <v>50103</v>
      </c>
      <c r="C2854" s="17">
        <f t="shared" si="209"/>
        <v>5</v>
      </c>
      <c r="D2854" s="14" t="str">
        <f>+VLOOKUP(C2854,EstructuraCostos!$A$5:$B$146,2)</f>
        <v>Generales</v>
      </c>
      <c r="E2854" s="21">
        <f t="shared" si="214"/>
        <v>50103</v>
      </c>
      <c r="F2854" s="17" t="str">
        <f>+IF(C2854&gt;2,VLOOKUP(C2854,EstructuraCostos!$A$65:$B$170,2),VLOOKUP(E2854,EstructuraCostos!$A$5:$B$60,2))</f>
        <v>Generales</v>
      </c>
      <c r="G2854" s="17" t="str">
        <f>+VLOOKUP(B2854,EstructuraCostos!$B$5:$C$146,2)</f>
        <v xml:space="preserve">Mantenimiento Cercos </v>
      </c>
      <c r="H2854" s="58">
        <v>43753</v>
      </c>
      <c r="I2854" s="17">
        <f t="shared" si="210"/>
        <v>42</v>
      </c>
      <c r="J2854" s="45" t="s">
        <v>2237</v>
      </c>
      <c r="K2854" s="51">
        <v>700001196</v>
      </c>
      <c r="L2854" s="52">
        <v>1</v>
      </c>
      <c r="M2854" s="186">
        <v>34000</v>
      </c>
      <c r="N2854" s="154">
        <f t="shared" si="211"/>
        <v>34000</v>
      </c>
      <c r="O2854" s="152" t="s">
        <v>2403</v>
      </c>
      <c r="P2854" s="1" t="s">
        <v>256</v>
      </c>
      <c r="R2854" s="1"/>
    </row>
    <row r="2855" spans="1:19">
      <c r="A2855" s="17">
        <v>19</v>
      </c>
      <c r="B2855" s="135">
        <v>90105</v>
      </c>
      <c r="C2855" s="17">
        <f t="shared" si="209"/>
        <v>9</v>
      </c>
      <c r="D2855" s="14" t="str">
        <f>+VLOOKUP(C2855,EstructuraCostos!$A$5:$B$146,2)</f>
        <v>Hacienda</v>
      </c>
      <c r="E2855" s="21">
        <f t="shared" si="214"/>
        <v>90105</v>
      </c>
      <c r="F2855" s="17" t="str">
        <f>+IF(C2855&gt;2,VLOOKUP(C2855,EstructuraCostos!$A$65:$B$170,2),VLOOKUP(E2855,EstructuraCostos!$A$5:$B$60,2))</f>
        <v>Hacienda</v>
      </c>
      <c r="G2855" s="17" t="str">
        <f>+VLOOKUP(B2855,EstructuraCostos!$B$5:$C$146,2)</f>
        <v>Mejoras</v>
      </c>
      <c r="H2855" s="58">
        <v>43753</v>
      </c>
      <c r="I2855" s="17">
        <f t="shared" si="210"/>
        <v>42</v>
      </c>
      <c r="J2855" s="45" t="s">
        <v>2247</v>
      </c>
      <c r="K2855" s="51">
        <v>8456134</v>
      </c>
      <c r="L2855" s="52">
        <v>1</v>
      </c>
      <c r="M2855" s="186">
        <v>80000</v>
      </c>
      <c r="N2855" s="154">
        <f t="shared" si="211"/>
        <v>80000</v>
      </c>
      <c r="O2855" s="152" t="s">
        <v>2390</v>
      </c>
      <c r="P2855" s="1" t="s">
        <v>147</v>
      </c>
      <c r="R2855" s="1"/>
    </row>
    <row r="2856" spans="1:19">
      <c r="A2856" s="17">
        <v>20</v>
      </c>
      <c r="B2856" s="135">
        <v>90105</v>
      </c>
      <c r="C2856" s="17">
        <f t="shared" si="209"/>
        <v>9</v>
      </c>
      <c r="D2856" s="14" t="str">
        <f>+VLOOKUP(C2856,EstructuraCostos!$A$5:$B$146,2)</f>
        <v>Hacienda</v>
      </c>
      <c r="E2856" s="21">
        <f t="shared" si="214"/>
        <v>90105</v>
      </c>
      <c r="F2856" s="17" t="str">
        <f>+IF(C2856&gt;2,VLOOKUP(C2856,EstructuraCostos!$A$65:$B$170,2),VLOOKUP(E2856,EstructuraCostos!$A$5:$B$60,2))</f>
        <v>Hacienda</v>
      </c>
      <c r="G2856" s="17" t="str">
        <f>+VLOOKUP(B2856,EstructuraCostos!$B$5:$C$146,2)</f>
        <v>Mejoras</v>
      </c>
      <c r="H2856" s="58">
        <v>43753</v>
      </c>
      <c r="I2856" s="17">
        <f t="shared" si="210"/>
        <v>42</v>
      </c>
      <c r="J2856" s="45" t="s">
        <v>2238</v>
      </c>
      <c r="K2856" s="51">
        <v>7563297</v>
      </c>
      <c r="L2856" s="52">
        <v>1</v>
      </c>
      <c r="M2856" s="186">
        <v>60000</v>
      </c>
      <c r="N2856" s="154">
        <f t="shared" si="211"/>
        <v>60000</v>
      </c>
      <c r="O2856" s="152" t="s">
        <v>2411</v>
      </c>
      <c r="P2856" s="1" t="s">
        <v>147</v>
      </c>
      <c r="R2856" s="1"/>
    </row>
    <row r="2857" spans="1:19">
      <c r="A2857" s="17">
        <v>21</v>
      </c>
      <c r="B2857" s="135">
        <v>10501</v>
      </c>
      <c r="C2857" s="17">
        <f t="shared" si="209"/>
        <v>1</v>
      </c>
      <c r="D2857" s="14" t="str">
        <f>+VLOOKUP(C2857,EstructuraCostos!$A$5:$B$146,2)</f>
        <v>Levante_y_Ceba</v>
      </c>
      <c r="E2857" s="21">
        <f t="shared" si="214"/>
        <v>10500</v>
      </c>
      <c r="F2857" s="17" t="str">
        <f>+IF(C2857&gt;2,VLOOKUP(C2857,EstructuraCostos!$A$65:$B$170,2),VLOOKUP(E2857,EstructuraCostos!$A$5:$B$60,2))</f>
        <v>Movimiento_de_Ganado1</v>
      </c>
      <c r="G2857" s="17" t="str">
        <f>+VLOOKUP(B2857,EstructuraCostos!$B$5:$C$146,2)</f>
        <v>Manejo de Ganados</v>
      </c>
      <c r="H2857" s="58">
        <v>43753</v>
      </c>
      <c r="I2857" s="17">
        <f t="shared" si="210"/>
        <v>42</v>
      </c>
      <c r="J2857" s="45" t="s">
        <v>1663</v>
      </c>
      <c r="K2857" s="51">
        <v>79132685</v>
      </c>
      <c r="L2857" s="52">
        <v>1</v>
      </c>
      <c r="M2857" s="186">
        <v>38000</v>
      </c>
      <c r="N2857" s="154">
        <f t="shared" si="211"/>
        <v>38000</v>
      </c>
      <c r="O2857" s="152" t="s">
        <v>2405</v>
      </c>
      <c r="P2857" s="1" t="s">
        <v>128</v>
      </c>
      <c r="Q2857" s="1" t="s">
        <v>2406</v>
      </c>
      <c r="R2857" s="1"/>
    </row>
    <row r="2858" spans="1:19">
      <c r="A2858" s="17">
        <v>22</v>
      </c>
      <c r="B2858" s="135" t="s">
        <v>170</v>
      </c>
      <c r="C2858" s="17"/>
      <c r="F2858" s="17"/>
      <c r="G2858" s="17">
        <f>+VLOOKUP(B2858,EstructuraCostos!$B$5:$C$146,2)</f>
        <v>0</v>
      </c>
      <c r="H2858" s="58">
        <v>43753</v>
      </c>
      <c r="I2858" s="17">
        <f t="shared" ref="I2858" si="216">+WEEKNUM(H2858,2)</f>
        <v>42</v>
      </c>
      <c r="J2858" s="45" t="s">
        <v>287</v>
      </c>
      <c r="M2858" s="186">
        <v>600</v>
      </c>
      <c r="N2858" s="154"/>
      <c r="O2858" s="140" t="s">
        <v>2271</v>
      </c>
      <c r="P2858" s="1" t="s">
        <v>2416</v>
      </c>
      <c r="R2858" s="1"/>
    </row>
    <row r="2859" spans="1:19">
      <c r="A2859" s="17">
        <v>23</v>
      </c>
      <c r="C2859" s="17">
        <f t="shared" si="209"/>
        <v>0</v>
      </c>
      <c r="D2859" s="14" t="e">
        <f>+VLOOKUP(C2859,EstructuraCostos!$A$5:$B$146,2)</f>
        <v>#N/A</v>
      </c>
      <c r="E2859" s="21">
        <f t="shared" si="214"/>
        <v>0</v>
      </c>
      <c r="F2859" s="17" t="e">
        <f>+IF(C2859&gt;2,VLOOKUP(C2859,EstructuraCostos!$A$65:$B$170,2),VLOOKUP(E2859,EstructuraCostos!$A$5:$B$60,2))</f>
        <v>#N/A</v>
      </c>
      <c r="G2859" s="17" t="e">
        <f>+VLOOKUP(B2859,EstructuraCostos!$B$5:$C$146,2)</f>
        <v>#N/A</v>
      </c>
      <c r="H2859" s="58">
        <v>43753</v>
      </c>
      <c r="I2859" s="17">
        <f t="shared" si="210"/>
        <v>42</v>
      </c>
      <c r="J2859" s="45" t="s">
        <v>2299</v>
      </c>
      <c r="L2859" s="52">
        <v>1000</v>
      </c>
      <c r="M2859" s="186" t="s">
        <v>261</v>
      </c>
      <c r="N2859" s="154"/>
      <c r="O2859" s="475" t="s">
        <v>2300</v>
      </c>
      <c r="P2859" s="1"/>
      <c r="R2859" s="1"/>
      <c r="S2859"/>
    </row>
    <row r="2860" spans="1:19">
      <c r="A2860" s="17">
        <v>24</v>
      </c>
      <c r="C2860" s="17">
        <f t="shared" si="209"/>
        <v>0</v>
      </c>
      <c r="D2860" s="14" t="e">
        <f>+VLOOKUP(C2860,EstructuraCostos!$A$5:$B$146,2)</f>
        <v>#N/A</v>
      </c>
      <c r="E2860" s="21">
        <f t="shared" si="214"/>
        <v>0</v>
      </c>
      <c r="F2860" s="17" t="e">
        <f>+IF(C2860&gt;2,VLOOKUP(C2860,EstructuraCostos!$A$65:$B$170,2),VLOOKUP(E2860,EstructuraCostos!$A$5:$B$60,2))</f>
        <v>#N/A</v>
      </c>
      <c r="G2860" s="17" t="e">
        <f>+VLOOKUP(B2860,EstructuraCostos!$B$5:$C$146,2)</f>
        <v>#N/A</v>
      </c>
      <c r="H2860" s="58">
        <v>43753</v>
      </c>
      <c r="I2860" s="17">
        <f t="shared" si="210"/>
        <v>42</v>
      </c>
      <c r="J2860" s="45" t="s">
        <v>260</v>
      </c>
      <c r="L2860" s="52">
        <v>1200</v>
      </c>
      <c r="M2860" s="186" t="s">
        <v>261</v>
      </c>
      <c r="N2860" s="154"/>
      <c r="O2860" s="45" t="s">
        <v>2294</v>
      </c>
      <c r="P2860" s="45" t="s">
        <v>2412</v>
      </c>
      <c r="Q2860" s="1" t="s">
        <v>2245</v>
      </c>
      <c r="R2860" s="137" t="s">
        <v>2296</v>
      </c>
      <c r="S2860"/>
    </row>
    <row r="2861" spans="1:19">
      <c r="A2861" s="17">
        <v>25</v>
      </c>
      <c r="C2861" s="17">
        <f t="shared" si="209"/>
        <v>0</v>
      </c>
      <c r="D2861" s="14" t="e">
        <f>+VLOOKUP(C2861,EstructuraCostos!$A$5:$B$146,2)</f>
        <v>#N/A</v>
      </c>
      <c r="E2861" s="21">
        <f t="shared" si="214"/>
        <v>0</v>
      </c>
      <c r="F2861" s="17" t="e">
        <f>+IF(C2861&gt;2,VLOOKUP(C2861,EstructuraCostos!$A$65:$B$170,2),VLOOKUP(E2861,EstructuraCostos!$A$5:$B$60,2))</f>
        <v>#N/A</v>
      </c>
      <c r="G2861" s="17" t="e">
        <f>+VLOOKUP(B2861,EstructuraCostos!$B$5:$C$146,2)</f>
        <v>#N/A</v>
      </c>
      <c r="H2861" s="58">
        <v>43753</v>
      </c>
      <c r="I2861" s="17">
        <f t="shared" si="210"/>
        <v>42</v>
      </c>
      <c r="J2861" s="45" t="s">
        <v>260</v>
      </c>
      <c r="L2861" s="52">
        <v>120</v>
      </c>
      <c r="M2861" s="186" t="s">
        <v>261</v>
      </c>
      <c r="N2861" s="154"/>
      <c r="O2861" s="152" t="s">
        <v>2148</v>
      </c>
      <c r="P2861" s="1" t="s">
        <v>2408</v>
      </c>
      <c r="Q2861" s="1" t="s">
        <v>132</v>
      </c>
      <c r="R2861" s="1" t="s">
        <v>702</v>
      </c>
      <c r="S2861"/>
    </row>
    <row r="2862" spans="1:19">
      <c r="A2862" s="17">
        <v>26</v>
      </c>
      <c r="B2862" s="135">
        <v>10103</v>
      </c>
      <c r="C2862" s="17">
        <f t="shared" si="209"/>
        <v>1</v>
      </c>
      <c r="D2862" s="14" t="str">
        <f>+VLOOKUP(C2862,EstructuraCostos!$A$5:$B$146,2)</f>
        <v>Levante_y_Ceba</v>
      </c>
      <c r="E2862" s="21">
        <f t="shared" si="214"/>
        <v>10100</v>
      </c>
      <c r="F2862" s="17" t="str">
        <f>+IF(C2862&gt;2,VLOOKUP(C2862,EstructuraCostos!$A$65:$B$170,2),VLOOKUP(E2862,EstructuraCostos!$A$5:$B$60,2))</f>
        <v>Manejo_de_Suelos_y_ Praderas1</v>
      </c>
      <c r="G2862" s="17" t="str">
        <f>+VLOOKUP(B2862,EstructuraCostos!$B$5:$C$146,2)</f>
        <v>Fertilizacion, correctivos</v>
      </c>
      <c r="H2862" s="58">
        <v>43754</v>
      </c>
      <c r="I2862" s="17">
        <f t="shared" si="210"/>
        <v>42</v>
      </c>
      <c r="J2862" s="84" t="s">
        <v>241</v>
      </c>
      <c r="K2862" s="566">
        <v>4736932</v>
      </c>
      <c r="L2862" s="52">
        <v>1</v>
      </c>
      <c r="M2862" s="46">
        <v>34000</v>
      </c>
      <c r="N2862" s="154">
        <f t="shared" si="211"/>
        <v>34000</v>
      </c>
      <c r="O2862" s="45" t="s">
        <v>2413</v>
      </c>
      <c r="P2862" s="45" t="s">
        <v>2446</v>
      </c>
      <c r="Q2862" s="1" t="s">
        <v>2245</v>
      </c>
      <c r="R2862" s="137" t="s">
        <v>2296</v>
      </c>
      <c r="S2862"/>
    </row>
    <row r="2863" spans="1:19">
      <c r="A2863" s="17">
        <v>27</v>
      </c>
      <c r="B2863" s="135">
        <v>10104</v>
      </c>
      <c r="C2863" s="17">
        <f t="shared" si="209"/>
        <v>1</v>
      </c>
      <c r="D2863" s="14" t="str">
        <f>+VLOOKUP(C2863,EstructuraCostos!$A$5:$B$146,2)</f>
        <v>Levante_y_Ceba</v>
      </c>
      <c r="E2863" s="21">
        <f t="shared" si="214"/>
        <v>10100</v>
      </c>
      <c r="F2863" s="17" t="str">
        <f>+IF(C2863&gt;2,VLOOKUP(C2863,EstructuraCostos!$A$65:$B$170,2),VLOOKUP(E2863,EstructuraCostos!$A$5:$B$60,2))</f>
        <v>Manejo_de_Suelos_y_ Praderas1</v>
      </c>
      <c r="G2863" s="17" t="str">
        <f>+VLOOKUP(B2863,EstructuraCostos!$B$5:$C$146,2)</f>
        <v>Fumigacion Herbicida</v>
      </c>
      <c r="H2863" s="58">
        <v>43754</v>
      </c>
      <c r="I2863" s="17">
        <f t="shared" si="210"/>
        <v>42</v>
      </c>
      <c r="J2863" s="84" t="s">
        <v>242</v>
      </c>
      <c r="K2863" s="567">
        <v>4335739</v>
      </c>
      <c r="L2863" s="52">
        <v>1</v>
      </c>
      <c r="M2863" s="46">
        <v>34000</v>
      </c>
      <c r="N2863" s="154">
        <f t="shared" si="211"/>
        <v>34000</v>
      </c>
      <c r="O2863" s="152" t="s">
        <v>2148</v>
      </c>
      <c r="P2863" s="1" t="s">
        <v>2408</v>
      </c>
      <c r="Q2863" s="1" t="s">
        <v>132</v>
      </c>
      <c r="R2863" s="1" t="s">
        <v>702</v>
      </c>
      <c r="S2863"/>
    </row>
    <row r="2864" spans="1:19">
      <c r="A2864" s="17">
        <v>28</v>
      </c>
      <c r="B2864" s="135">
        <v>10501</v>
      </c>
      <c r="C2864" s="17">
        <f t="shared" si="209"/>
        <v>1</v>
      </c>
      <c r="D2864" s="14" t="str">
        <f>+VLOOKUP(C2864,EstructuraCostos!$A$5:$B$146,2)</f>
        <v>Levante_y_Ceba</v>
      </c>
      <c r="E2864" s="21">
        <f t="shared" si="214"/>
        <v>10500</v>
      </c>
      <c r="F2864" s="17" t="str">
        <f>+IF(C2864&gt;2,VLOOKUP(C2864,EstructuraCostos!$A$65:$B$170,2),VLOOKUP(E2864,EstructuraCostos!$A$5:$B$60,2))</f>
        <v>Movimiento_de_Ganado1</v>
      </c>
      <c r="G2864" s="17" t="str">
        <f>+VLOOKUP(B2864,EstructuraCostos!$B$5:$C$146,2)</f>
        <v>Manejo de Ganados</v>
      </c>
      <c r="H2864" s="58">
        <v>43754</v>
      </c>
      <c r="I2864" s="17">
        <f t="shared" si="210"/>
        <v>42</v>
      </c>
      <c r="J2864" s="460" t="s">
        <v>2236</v>
      </c>
      <c r="K2864" s="567">
        <v>1023702269</v>
      </c>
      <c r="L2864" s="52">
        <v>1</v>
      </c>
      <c r="M2864" s="46">
        <v>38000</v>
      </c>
      <c r="N2864" s="154">
        <f t="shared" si="211"/>
        <v>38000</v>
      </c>
      <c r="O2864" s="152" t="s">
        <v>139</v>
      </c>
      <c r="P2864" s="13" t="s">
        <v>128</v>
      </c>
      <c r="R2864" s="1"/>
      <c r="S2864"/>
    </row>
    <row r="2865" spans="1:19">
      <c r="A2865" s="17">
        <v>29</v>
      </c>
      <c r="B2865" s="135">
        <v>80108</v>
      </c>
      <c r="C2865" s="17">
        <f t="shared" si="209"/>
        <v>8</v>
      </c>
      <c r="D2865" s="14" t="str">
        <f>+VLOOKUP(C2865,EstructuraCostos!$A$5:$B$146,2)</f>
        <v>Inversion</v>
      </c>
      <c r="E2865" s="21">
        <f t="shared" si="214"/>
        <v>80108</v>
      </c>
      <c r="F2865" s="17" t="str">
        <f>+IF(C2865&gt;2,VLOOKUP(C2865,EstructuraCostos!$A$65:$B$170,2),VLOOKUP(E2865,EstructuraCostos!$A$5:$B$60,2))</f>
        <v>Inversion</v>
      </c>
      <c r="G2865" s="17" t="str">
        <f>+VLOOKUP(B2865,EstructuraCostos!$B$5:$C$146,2)</f>
        <v>Establecimiento de Nuevas Praderas</v>
      </c>
      <c r="H2865" s="58">
        <v>43754</v>
      </c>
      <c r="I2865" s="17">
        <f t="shared" si="210"/>
        <v>42</v>
      </c>
      <c r="J2865" s="460" t="s">
        <v>417</v>
      </c>
      <c r="K2865" s="568">
        <v>1097720182</v>
      </c>
      <c r="L2865" s="52">
        <v>1</v>
      </c>
      <c r="M2865" s="46">
        <v>38000</v>
      </c>
      <c r="N2865" s="154">
        <f t="shared" si="211"/>
        <v>38000</v>
      </c>
      <c r="O2865" s="152" t="s">
        <v>2403</v>
      </c>
      <c r="P2865" s="1" t="s">
        <v>256</v>
      </c>
      <c r="R2865" s="1"/>
      <c r="S2865"/>
    </row>
    <row r="2866" spans="1:19">
      <c r="A2866" s="17">
        <v>30</v>
      </c>
      <c r="B2866" s="135">
        <v>90101</v>
      </c>
      <c r="C2866" s="17">
        <f t="shared" si="209"/>
        <v>9</v>
      </c>
      <c r="D2866" s="14" t="str">
        <f>+VLOOKUP(C2866,EstructuraCostos!$A$5:$B$146,2)</f>
        <v>Hacienda</v>
      </c>
      <c r="E2866" s="21">
        <f t="shared" si="214"/>
        <v>90101</v>
      </c>
      <c r="F2866" s="17" t="str">
        <f>+IF(C2866&gt;2,VLOOKUP(C2866,EstructuraCostos!$A$65:$B$170,2),VLOOKUP(E2866,EstructuraCostos!$A$5:$B$60,2))</f>
        <v>Hacienda</v>
      </c>
      <c r="G2866" s="17" t="str">
        <f>+VLOOKUP(B2866,EstructuraCostos!$B$5:$C$146,2)</f>
        <v>Salarios</v>
      </c>
      <c r="H2866" s="58">
        <v>43754</v>
      </c>
      <c r="I2866" s="17">
        <f t="shared" si="210"/>
        <v>42</v>
      </c>
      <c r="J2866" s="1" t="s">
        <v>1584</v>
      </c>
      <c r="K2866" s="85">
        <v>24989065</v>
      </c>
      <c r="L2866" s="52">
        <v>1</v>
      </c>
      <c r="M2866" s="186">
        <v>34000</v>
      </c>
      <c r="N2866" s="154">
        <f t="shared" si="211"/>
        <v>34000</v>
      </c>
      <c r="O2866" s="152" t="s">
        <v>1138</v>
      </c>
      <c r="P2866" s="1" t="s">
        <v>147</v>
      </c>
      <c r="R2866" s="1"/>
      <c r="S2866"/>
    </row>
    <row r="2867" spans="1:19">
      <c r="A2867" s="17">
        <v>31</v>
      </c>
      <c r="B2867" s="135">
        <v>90105</v>
      </c>
      <c r="C2867" s="17">
        <f t="shared" si="209"/>
        <v>9</v>
      </c>
      <c r="D2867" s="14" t="str">
        <f>+VLOOKUP(C2867,EstructuraCostos!$A$5:$B$146,2)</f>
        <v>Hacienda</v>
      </c>
      <c r="E2867" s="21">
        <f t="shared" si="214"/>
        <v>90105</v>
      </c>
      <c r="F2867" s="17" t="str">
        <f>+IF(C2867&gt;2,VLOOKUP(C2867,EstructuraCostos!$A$65:$B$170,2),VLOOKUP(E2867,EstructuraCostos!$A$5:$B$60,2))</f>
        <v>Hacienda</v>
      </c>
      <c r="G2867" s="17" t="str">
        <f>+VLOOKUP(B2867,EstructuraCostos!$B$5:$C$146,2)</f>
        <v>Mejoras</v>
      </c>
      <c r="H2867" s="58">
        <v>43754</v>
      </c>
      <c r="I2867" s="17">
        <f t="shared" si="210"/>
        <v>42</v>
      </c>
      <c r="J2867" s="45" t="s">
        <v>1688</v>
      </c>
      <c r="K2867" s="51">
        <v>6281862</v>
      </c>
      <c r="L2867" s="52">
        <v>1</v>
      </c>
      <c r="M2867" s="186">
        <v>34000</v>
      </c>
      <c r="N2867" s="154">
        <f t="shared" si="211"/>
        <v>34000</v>
      </c>
      <c r="O2867" s="152" t="s">
        <v>2241</v>
      </c>
      <c r="P2867" s="1" t="s">
        <v>147</v>
      </c>
      <c r="Q2867" s="1" t="s">
        <v>2414</v>
      </c>
      <c r="R2867" s="1"/>
      <c r="S2867"/>
    </row>
    <row r="2868" spans="1:19">
      <c r="A2868" s="17">
        <v>32</v>
      </c>
      <c r="B2868" s="135">
        <v>80108</v>
      </c>
      <c r="C2868" s="17">
        <f t="shared" si="209"/>
        <v>8</v>
      </c>
      <c r="D2868" s="14" t="str">
        <f>+VLOOKUP(C2868,EstructuraCostos!$A$5:$B$146,2)</f>
        <v>Inversion</v>
      </c>
      <c r="E2868" s="21">
        <f t="shared" si="214"/>
        <v>80108</v>
      </c>
      <c r="F2868" s="17" t="str">
        <f>+IF(C2868&gt;2,VLOOKUP(C2868,EstructuraCostos!$A$65:$B$170,2),VLOOKUP(E2868,EstructuraCostos!$A$5:$B$60,2))</f>
        <v>Inversion</v>
      </c>
      <c r="G2868" s="17" t="str">
        <f>+VLOOKUP(B2868,EstructuraCostos!$B$5:$C$146,2)</f>
        <v>Establecimiento de Nuevas Praderas</v>
      </c>
      <c r="H2868" s="58">
        <v>43754</v>
      </c>
      <c r="I2868" s="17">
        <f t="shared" si="210"/>
        <v>42</v>
      </c>
      <c r="J2868" s="45" t="s">
        <v>2237</v>
      </c>
      <c r="K2868" s="51">
        <v>700001196</v>
      </c>
      <c r="L2868" s="52">
        <v>1</v>
      </c>
      <c r="M2868" s="186">
        <v>34000</v>
      </c>
      <c r="N2868" s="154">
        <f t="shared" si="211"/>
        <v>34000</v>
      </c>
      <c r="O2868" s="152" t="s">
        <v>2403</v>
      </c>
      <c r="P2868" s="1" t="s">
        <v>256</v>
      </c>
      <c r="R2868" s="1"/>
      <c r="S2868"/>
    </row>
    <row r="2869" spans="1:19">
      <c r="A2869" s="17">
        <v>33</v>
      </c>
      <c r="B2869" s="135">
        <v>90105</v>
      </c>
      <c r="C2869" s="17">
        <f t="shared" si="209"/>
        <v>9</v>
      </c>
      <c r="D2869" s="14" t="str">
        <f>+VLOOKUP(C2869,EstructuraCostos!$A$5:$B$146,2)</f>
        <v>Hacienda</v>
      </c>
      <c r="E2869" s="21">
        <f t="shared" si="214"/>
        <v>90105</v>
      </c>
      <c r="F2869" s="17" t="str">
        <f>+IF(C2869&gt;2,VLOOKUP(C2869,EstructuraCostos!$A$65:$B$170,2),VLOOKUP(E2869,EstructuraCostos!$A$5:$B$60,2))</f>
        <v>Hacienda</v>
      </c>
      <c r="G2869" s="17" t="str">
        <f>+VLOOKUP(B2869,EstructuraCostos!$B$5:$C$146,2)</f>
        <v>Mejoras</v>
      </c>
      <c r="H2869" s="58">
        <v>43754</v>
      </c>
      <c r="I2869" s="17">
        <f t="shared" si="210"/>
        <v>42</v>
      </c>
      <c r="J2869" s="45" t="s">
        <v>2247</v>
      </c>
      <c r="K2869" s="51">
        <v>8456134</v>
      </c>
      <c r="L2869" s="52">
        <v>1</v>
      </c>
      <c r="M2869" s="186">
        <v>80000</v>
      </c>
      <c r="N2869" s="154">
        <f t="shared" si="211"/>
        <v>80000</v>
      </c>
      <c r="O2869" s="152" t="s">
        <v>2415</v>
      </c>
      <c r="P2869" s="1" t="s">
        <v>147</v>
      </c>
      <c r="R2869" s="1"/>
      <c r="S2869"/>
    </row>
    <row r="2870" spans="1:19">
      <c r="A2870" s="17">
        <v>34</v>
      </c>
      <c r="B2870" s="135">
        <v>10501</v>
      </c>
      <c r="C2870" s="17">
        <f t="shared" si="209"/>
        <v>1</v>
      </c>
      <c r="D2870" s="14" t="str">
        <f>+VLOOKUP(C2870,EstructuraCostos!$A$5:$B$146,2)</f>
        <v>Levante_y_Ceba</v>
      </c>
      <c r="E2870" s="21">
        <f t="shared" si="214"/>
        <v>10500</v>
      </c>
      <c r="F2870" s="17" t="str">
        <f>+IF(C2870&gt;2,VLOOKUP(C2870,EstructuraCostos!$A$65:$B$170,2),VLOOKUP(E2870,EstructuraCostos!$A$5:$B$60,2))</f>
        <v>Movimiento_de_Ganado1</v>
      </c>
      <c r="G2870" s="17" t="str">
        <f>+VLOOKUP(B2870,EstructuraCostos!$B$5:$C$146,2)</f>
        <v>Manejo de Ganados</v>
      </c>
      <c r="H2870" s="58">
        <v>43754</v>
      </c>
      <c r="I2870" s="17">
        <f t="shared" si="210"/>
        <v>42</v>
      </c>
      <c r="J2870" s="45" t="s">
        <v>1663</v>
      </c>
      <c r="K2870" s="51">
        <v>79132685</v>
      </c>
      <c r="L2870" s="52">
        <v>1</v>
      </c>
      <c r="M2870" s="186">
        <v>38000</v>
      </c>
      <c r="N2870" s="154">
        <f t="shared" si="211"/>
        <v>38000</v>
      </c>
      <c r="O2870" s="152" t="s">
        <v>139</v>
      </c>
      <c r="P2870" s="13" t="s">
        <v>128</v>
      </c>
      <c r="R2870" s="1"/>
      <c r="S2870"/>
    </row>
    <row r="2871" spans="1:19">
      <c r="A2871" s="17">
        <v>35</v>
      </c>
      <c r="C2871" s="17">
        <f t="shared" si="209"/>
        <v>0</v>
      </c>
      <c r="D2871" s="14" t="e">
        <f>+VLOOKUP(C2871,EstructuraCostos!$A$5:$B$146,2)</f>
        <v>#N/A</v>
      </c>
      <c r="E2871" s="21">
        <f t="shared" si="214"/>
        <v>0</v>
      </c>
      <c r="F2871" s="17" t="e">
        <f>+IF(C2871&gt;2,VLOOKUP(C2871,EstructuraCostos!$A$65:$B$170,2),VLOOKUP(E2871,EstructuraCostos!$A$5:$B$60,2))</f>
        <v>#N/A</v>
      </c>
      <c r="G2871" s="17" t="e">
        <f>+VLOOKUP(B2871,EstructuraCostos!$B$5:$C$146,2)</f>
        <v>#N/A</v>
      </c>
      <c r="H2871" s="58">
        <v>43754</v>
      </c>
      <c r="I2871" s="17">
        <f t="shared" si="210"/>
        <v>42</v>
      </c>
      <c r="J2871" s="45" t="s">
        <v>289</v>
      </c>
      <c r="L2871" s="187">
        <v>10</v>
      </c>
      <c r="M2871" s="592" t="s">
        <v>124</v>
      </c>
      <c r="N2871" s="154"/>
      <c r="O2871" s="45" t="s">
        <v>2413</v>
      </c>
      <c r="P2871" s="45" t="s">
        <v>302</v>
      </c>
      <c r="Q2871" s="1" t="s">
        <v>2245</v>
      </c>
      <c r="R2871" s="137" t="s">
        <v>2296</v>
      </c>
      <c r="S2871"/>
    </row>
    <row r="2872" spans="1:19">
      <c r="A2872" s="17">
        <v>36</v>
      </c>
      <c r="C2872" s="17">
        <f t="shared" si="209"/>
        <v>0</v>
      </c>
      <c r="D2872" s="14" t="e">
        <f>+VLOOKUP(C2872,EstructuraCostos!$A$5:$B$146,2)</f>
        <v>#N/A</v>
      </c>
      <c r="E2872" s="21">
        <f t="shared" si="214"/>
        <v>0</v>
      </c>
      <c r="F2872" s="17" t="e">
        <f>+IF(C2872&gt;2,VLOOKUP(C2872,EstructuraCostos!$A$65:$B$170,2),VLOOKUP(E2872,EstructuraCostos!$A$5:$B$60,2))</f>
        <v>#N/A</v>
      </c>
      <c r="G2872" s="17" t="e">
        <f>+VLOOKUP(B2872,EstructuraCostos!$B$5:$C$146,2)</f>
        <v>#N/A</v>
      </c>
      <c r="H2872" s="58">
        <v>43754</v>
      </c>
      <c r="I2872" s="17">
        <f t="shared" si="210"/>
        <v>42</v>
      </c>
      <c r="J2872" s="45" t="s">
        <v>399</v>
      </c>
      <c r="K2872" s="83"/>
      <c r="L2872" s="187">
        <v>1</v>
      </c>
      <c r="M2872" s="186" t="s">
        <v>278</v>
      </c>
      <c r="N2872" s="154"/>
      <c r="O2872" s="478" t="s">
        <v>2441</v>
      </c>
      <c r="P2872" s="1" t="s">
        <v>2408</v>
      </c>
      <c r="Q2872" s="1" t="s">
        <v>132</v>
      </c>
      <c r="R2872" s="1" t="s">
        <v>702</v>
      </c>
      <c r="S2872"/>
    </row>
    <row r="2873" spans="1:19">
      <c r="A2873" s="17">
        <v>53</v>
      </c>
      <c r="C2873" s="17">
        <f t="shared" si="209"/>
        <v>0</v>
      </c>
      <c r="D2873" s="14" t="e">
        <f>+VLOOKUP(C2873,EstructuraCostos!$A$5:$B$146,2)</f>
        <v>#N/A</v>
      </c>
      <c r="E2873" s="21">
        <f t="shared" si="214"/>
        <v>0</v>
      </c>
      <c r="F2873" s="17" t="e">
        <f>+IF(C2873&gt;2,VLOOKUP(C2873,EstructuraCostos!$A$65:$B$170,2),VLOOKUP(E2873,EstructuraCostos!$A$5:$B$60,2))</f>
        <v>#N/A</v>
      </c>
      <c r="G2873" s="17" t="e">
        <f>+VLOOKUP(B2873,EstructuraCostos!$B$5:$C$146,2)</f>
        <v>#N/A</v>
      </c>
      <c r="H2873" s="58">
        <v>43754</v>
      </c>
      <c r="I2873" s="17">
        <f t="shared" si="210"/>
        <v>42</v>
      </c>
      <c r="J2873" s="45" t="s">
        <v>287</v>
      </c>
      <c r="K2873" s="83"/>
      <c r="L2873" s="187">
        <v>400</v>
      </c>
      <c r="M2873" s="186">
        <v>450</v>
      </c>
      <c r="N2873" s="154">
        <f t="shared" si="211"/>
        <v>180000</v>
      </c>
      <c r="O2873" s="478" t="s">
        <v>1396</v>
      </c>
      <c r="P2873" s="1" t="s">
        <v>1474</v>
      </c>
      <c r="R2873" s="1"/>
      <c r="S2873"/>
    </row>
    <row r="2874" spans="1:19">
      <c r="A2874" s="17">
        <v>54</v>
      </c>
      <c r="C2874" s="17">
        <f t="shared" si="209"/>
        <v>0</v>
      </c>
      <c r="D2874" s="14" t="e">
        <f>+VLOOKUP(C2874,EstructuraCostos!$A$5:$B$146,2)</f>
        <v>#N/A</v>
      </c>
      <c r="E2874" s="21">
        <f t="shared" si="214"/>
        <v>0</v>
      </c>
      <c r="F2874" s="17" t="e">
        <f>+IF(C2874&gt;2,VLOOKUP(C2874,EstructuraCostos!$A$65:$B$170,2),VLOOKUP(E2874,EstructuraCostos!$A$5:$B$60,2))</f>
        <v>#N/A</v>
      </c>
      <c r="G2874" s="17" t="e">
        <f>+VLOOKUP(B2874,EstructuraCostos!$B$5:$C$146,2)</f>
        <v>#N/A</v>
      </c>
      <c r="H2874" s="58">
        <v>43754</v>
      </c>
      <c r="I2874" s="17">
        <f t="shared" si="210"/>
        <v>42</v>
      </c>
      <c r="J2874" s="45" t="s">
        <v>439</v>
      </c>
      <c r="L2874" s="593">
        <v>21</v>
      </c>
      <c r="M2874" s="186" t="s">
        <v>299</v>
      </c>
      <c r="N2874" s="154"/>
      <c r="O2874" s="478" t="s">
        <v>2442</v>
      </c>
      <c r="P2874" s="1" t="s">
        <v>354</v>
      </c>
      <c r="Q2874" s="1" t="s">
        <v>303</v>
      </c>
      <c r="R2874" s="1"/>
      <c r="S2874"/>
    </row>
    <row r="2875" spans="1:19">
      <c r="A2875" s="17">
        <v>55</v>
      </c>
      <c r="C2875" s="17">
        <f t="shared" si="209"/>
        <v>0</v>
      </c>
      <c r="D2875" s="14" t="e">
        <f>+VLOOKUP(C2875,EstructuraCostos!$A$5:$B$146,2)</f>
        <v>#N/A</v>
      </c>
      <c r="E2875" s="21">
        <f t="shared" si="214"/>
        <v>0</v>
      </c>
      <c r="F2875" s="17" t="e">
        <f>+IF(C2875&gt;2,VLOOKUP(C2875,EstructuraCostos!$A$65:$B$170,2),VLOOKUP(E2875,EstructuraCostos!$A$5:$B$60,2))</f>
        <v>#N/A</v>
      </c>
      <c r="G2875" s="17" t="e">
        <f>+VLOOKUP(B2875,EstructuraCostos!$B$5:$C$146,2)</f>
        <v>#N/A</v>
      </c>
      <c r="H2875" s="58">
        <v>43754</v>
      </c>
      <c r="I2875" s="17">
        <f t="shared" si="210"/>
        <v>42</v>
      </c>
      <c r="J2875" s="45" t="s">
        <v>439</v>
      </c>
      <c r="L2875" s="593">
        <v>45</v>
      </c>
      <c r="M2875" s="186" t="s">
        <v>299</v>
      </c>
      <c r="N2875" s="154"/>
      <c r="O2875" s="478" t="s">
        <v>2443</v>
      </c>
      <c r="P2875" s="153" t="s">
        <v>484</v>
      </c>
      <c r="R2875" s="1"/>
      <c r="S2875"/>
    </row>
    <row r="2876" spans="1:19">
      <c r="A2876" s="17">
        <v>56</v>
      </c>
      <c r="C2876" s="17">
        <f t="shared" si="209"/>
        <v>0</v>
      </c>
      <c r="D2876" s="14" t="e">
        <f>+VLOOKUP(C2876,EstructuraCostos!$A$5:$B$146,2)</f>
        <v>#N/A</v>
      </c>
      <c r="E2876" s="21">
        <f t="shared" si="214"/>
        <v>0</v>
      </c>
      <c r="F2876" s="17" t="e">
        <f>+IF(C2876&gt;2,VLOOKUP(C2876,EstructuraCostos!$A$65:$B$170,2),VLOOKUP(E2876,EstructuraCostos!$A$5:$B$60,2))</f>
        <v>#N/A</v>
      </c>
      <c r="G2876" s="17" t="e">
        <f>+VLOOKUP(B2876,EstructuraCostos!$B$5:$C$146,2)</f>
        <v>#N/A</v>
      </c>
      <c r="H2876" s="58">
        <v>43754</v>
      </c>
      <c r="I2876" s="17">
        <f t="shared" si="210"/>
        <v>42</v>
      </c>
      <c r="J2876" s="61" t="s">
        <v>260</v>
      </c>
      <c r="L2876" s="569">
        <v>1200</v>
      </c>
      <c r="M2876" s="186" t="s">
        <v>261</v>
      </c>
      <c r="N2876" s="154"/>
      <c r="O2876" s="45" t="s">
        <v>2413</v>
      </c>
      <c r="P2876" s="45" t="s">
        <v>2446</v>
      </c>
      <c r="Q2876" s="1" t="s">
        <v>2245</v>
      </c>
      <c r="R2876" s="137" t="s">
        <v>2296</v>
      </c>
    </row>
    <row r="2877" spans="1:19">
      <c r="A2877" s="17">
        <v>57</v>
      </c>
      <c r="C2877" s="17">
        <f t="shared" si="209"/>
        <v>0</v>
      </c>
      <c r="D2877" s="14" t="e">
        <f>+VLOOKUP(C2877,EstructuraCostos!$A$5:$B$146,2)</f>
        <v>#N/A</v>
      </c>
      <c r="E2877" s="21">
        <f t="shared" si="214"/>
        <v>0</v>
      </c>
      <c r="F2877" s="17" t="e">
        <f>+IF(C2877&gt;2,VLOOKUP(C2877,EstructuraCostos!$A$65:$B$170,2),VLOOKUP(E2877,EstructuraCostos!$A$5:$B$60,2))</f>
        <v>#N/A</v>
      </c>
      <c r="G2877" s="17" t="e">
        <f>+VLOOKUP(B2877,EstructuraCostos!$B$5:$C$146,2)</f>
        <v>#N/A</v>
      </c>
      <c r="H2877" s="58">
        <v>43754</v>
      </c>
      <c r="I2877" s="17">
        <f t="shared" si="210"/>
        <v>42</v>
      </c>
      <c r="J2877" s="61" t="s">
        <v>260</v>
      </c>
      <c r="L2877" s="593">
        <v>60</v>
      </c>
      <c r="M2877" s="186" t="s">
        <v>261</v>
      </c>
      <c r="N2877" s="154"/>
      <c r="O2877" s="478" t="s">
        <v>2148</v>
      </c>
      <c r="P2877" s="1" t="s">
        <v>354</v>
      </c>
      <c r="Q2877" s="1" t="s">
        <v>132</v>
      </c>
      <c r="R2877" s="1" t="s">
        <v>702</v>
      </c>
    </row>
    <row r="2878" spans="1:19">
      <c r="A2878" s="17">
        <v>58</v>
      </c>
      <c r="C2878" s="17">
        <f t="shared" si="209"/>
        <v>0</v>
      </c>
      <c r="D2878" s="14" t="e">
        <f>+VLOOKUP(C2878,EstructuraCostos!$A$5:$B$146,2)</f>
        <v>#N/A</v>
      </c>
      <c r="E2878" s="21">
        <f t="shared" si="214"/>
        <v>0</v>
      </c>
      <c r="F2878" s="17" t="e">
        <f>+IF(C2878&gt;2,VLOOKUP(C2878,EstructuraCostos!$A$65:$B$170,2),VLOOKUP(E2878,EstructuraCostos!$A$5:$B$60,2))</f>
        <v>#N/A</v>
      </c>
      <c r="G2878" s="17" t="e">
        <f>+VLOOKUP(B2878,EstructuraCostos!$B$5:$C$146,2)</f>
        <v>#N/A</v>
      </c>
      <c r="H2878" s="58">
        <v>43754</v>
      </c>
      <c r="I2878" s="17">
        <f t="shared" si="210"/>
        <v>42</v>
      </c>
      <c r="J2878" s="61" t="s">
        <v>260</v>
      </c>
      <c r="L2878" s="593">
        <v>80</v>
      </c>
      <c r="M2878" s="186" t="s">
        <v>261</v>
      </c>
      <c r="N2878" s="154"/>
      <c r="O2878" s="478" t="s">
        <v>2444</v>
      </c>
      <c r="P2878" s="1" t="s">
        <v>2448</v>
      </c>
      <c r="Q2878" s="1" t="s">
        <v>132</v>
      </c>
      <c r="R2878" s="1" t="s">
        <v>221</v>
      </c>
    </row>
    <row r="2879" spans="1:19">
      <c r="A2879" s="17">
        <v>59</v>
      </c>
      <c r="C2879" s="17">
        <f t="shared" si="209"/>
        <v>0</v>
      </c>
      <c r="D2879" s="14" t="e">
        <f>+VLOOKUP(C2879,EstructuraCostos!$A$5:$B$146,2)</f>
        <v>#N/A</v>
      </c>
      <c r="E2879" s="21">
        <f t="shared" si="214"/>
        <v>0</v>
      </c>
      <c r="F2879" s="17" t="e">
        <f>+IF(C2879&gt;2,VLOOKUP(C2879,EstructuraCostos!$A$65:$B$170,2),VLOOKUP(E2879,EstructuraCostos!$A$5:$B$60,2))</f>
        <v>#N/A</v>
      </c>
      <c r="G2879" s="17" t="e">
        <f>+VLOOKUP(B2879,EstructuraCostos!$B$5:$C$146,2)</f>
        <v>#N/A</v>
      </c>
      <c r="H2879" s="58">
        <v>43754</v>
      </c>
      <c r="I2879" s="17">
        <f t="shared" si="210"/>
        <v>42</v>
      </c>
      <c r="J2879" s="61" t="s">
        <v>260</v>
      </c>
      <c r="L2879" s="593">
        <v>10</v>
      </c>
      <c r="M2879" s="186" t="s">
        <v>276</v>
      </c>
      <c r="N2879" s="154"/>
      <c r="O2879" s="478" t="s">
        <v>2445</v>
      </c>
      <c r="P2879" s="1" t="s">
        <v>2447</v>
      </c>
      <c r="Q2879" s="153" t="s">
        <v>2451</v>
      </c>
      <c r="R2879" s="1"/>
      <c r="S2879"/>
    </row>
    <row r="2880" spans="1:19">
      <c r="A2880" s="17">
        <v>60</v>
      </c>
      <c r="B2880" s="135">
        <v>50103</v>
      </c>
      <c r="C2880" s="17">
        <f t="shared" si="209"/>
        <v>5</v>
      </c>
      <c r="D2880" s="14" t="str">
        <f>+VLOOKUP(C2880,EstructuraCostos!$A$5:$B$146,2)</f>
        <v>Generales</v>
      </c>
      <c r="E2880" s="21">
        <f t="shared" si="214"/>
        <v>50103</v>
      </c>
      <c r="F2880" s="17" t="str">
        <f>+IF(C2880&gt;2,VLOOKUP(C2880,EstructuraCostos!$A$65:$B$170,2),VLOOKUP(E2880,EstructuraCostos!$A$5:$B$60,2))</f>
        <v>Generales</v>
      </c>
      <c r="G2880" s="17" t="str">
        <f>+VLOOKUP(B2880,EstructuraCostos!$B$5:$C$146,2)</f>
        <v xml:space="preserve">Mantenimiento Cercos </v>
      </c>
      <c r="H2880" s="58">
        <v>43755</v>
      </c>
      <c r="I2880" s="17">
        <f t="shared" si="210"/>
        <v>42</v>
      </c>
      <c r="J2880" s="84" t="s">
        <v>241</v>
      </c>
      <c r="K2880" s="566">
        <v>4736932</v>
      </c>
      <c r="L2880" s="52">
        <v>1</v>
      </c>
      <c r="M2880" s="46">
        <v>34000</v>
      </c>
      <c r="N2880" s="154">
        <f t="shared" si="211"/>
        <v>34000</v>
      </c>
      <c r="O2880" s="152" t="s">
        <v>138</v>
      </c>
      <c r="P2880" s="1" t="s">
        <v>594</v>
      </c>
      <c r="Q2880" s="153"/>
      <c r="R2880" s="1"/>
    </row>
    <row r="2881" spans="1:19">
      <c r="A2881" s="17">
        <v>61</v>
      </c>
      <c r="B2881" s="135">
        <v>80108</v>
      </c>
      <c r="C2881" s="17">
        <f t="shared" si="209"/>
        <v>8</v>
      </c>
      <c r="D2881" s="14" t="str">
        <f>+VLOOKUP(C2881,EstructuraCostos!$A$5:$B$146,2)</f>
        <v>Inversion</v>
      </c>
      <c r="E2881" s="21">
        <f t="shared" si="214"/>
        <v>80108</v>
      </c>
      <c r="F2881" s="17" t="str">
        <f>+IF(C2881&gt;2,VLOOKUP(C2881,EstructuraCostos!$A$65:$B$170,2),VLOOKUP(E2881,EstructuraCostos!$A$5:$B$60,2))</f>
        <v>Inversion</v>
      </c>
      <c r="G2881" s="17" t="str">
        <f>+VLOOKUP(B2881,EstructuraCostos!$B$5:$C$146,2)</f>
        <v>Establecimiento de Nuevas Praderas</v>
      </c>
      <c r="H2881" s="58">
        <v>43755</v>
      </c>
      <c r="I2881" s="17">
        <f t="shared" si="210"/>
        <v>42</v>
      </c>
      <c r="J2881" s="84" t="s">
        <v>242</v>
      </c>
      <c r="K2881" s="567">
        <v>4335739</v>
      </c>
      <c r="L2881" s="52">
        <v>1</v>
      </c>
      <c r="M2881" s="46">
        <v>34000</v>
      </c>
      <c r="N2881" s="154">
        <f t="shared" si="211"/>
        <v>34000</v>
      </c>
      <c r="O2881" s="478" t="s">
        <v>2444</v>
      </c>
      <c r="P2881" s="1" t="s">
        <v>2449</v>
      </c>
      <c r="Q2881" s="1" t="s">
        <v>132</v>
      </c>
      <c r="R2881" s="1" t="s">
        <v>221</v>
      </c>
    </row>
    <row r="2882" spans="1:19">
      <c r="A2882" s="17">
        <v>62</v>
      </c>
      <c r="B2882" s="135">
        <v>10501</v>
      </c>
      <c r="C2882" s="17">
        <f t="shared" si="209"/>
        <v>1</v>
      </c>
      <c r="D2882" s="14" t="str">
        <f>+VLOOKUP(C2882,EstructuraCostos!$A$5:$B$146,2)</f>
        <v>Levante_y_Ceba</v>
      </c>
      <c r="E2882" s="21">
        <f t="shared" si="214"/>
        <v>10500</v>
      </c>
      <c r="F2882" s="17" t="str">
        <f>+IF(C2882&gt;2,VLOOKUP(C2882,EstructuraCostos!$A$65:$B$170,2),VLOOKUP(E2882,EstructuraCostos!$A$5:$B$60,2))</f>
        <v>Movimiento_de_Ganado1</v>
      </c>
      <c r="G2882" s="17" t="str">
        <f>+VLOOKUP(B2882,EstructuraCostos!$B$5:$C$146,2)</f>
        <v>Manejo de Ganados</v>
      </c>
      <c r="H2882" s="58">
        <v>43755</v>
      </c>
      <c r="I2882" s="17">
        <f t="shared" si="210"/>
        <v>42</v>
      </c>
      <c r="J2882" s="460" t="s">
        <v>2236</v>
      </c>
      <c r="K2882" s="567">
        <v>1023702269</v>
      </c>
      <c r="L2882" s="52">
        <v>1</v>
      </c>
      <c r="M2882" s="46">
        <v>38000</v>
      </c>
      <c r="N2882" s="154">
        <f t="shared" si="211"/>
        <v>38000</v>
      </c>
      <c r="O2882" s="152" t="s">
        <v>126</v>
      </c>
      <c r="P2882" s="1" t="s">
        <v>128</v>
      </c>
      <c r="Q2882" s="153"/>
      <c r="R2882" s="1"/>
    </row>
    <row r="2883" spans="1:19">
      <c r="A2883" s="17">
        <v>63</v>
      </c>
      <c r="B2883" s="135">
        <v>10501</v>
      </c>
      <c r="C2883" s="17">
        <f t="shared" si="209"/>
        <v>1</v>
      </c>
      <c r="D2883" s="14" t="str">
        <f>+VLOOKUP(C2883,EstructuraCostos!$A$5:$B$146,2)</f>
        <v>Levante_y_Ceba</v>
      </c>
      <c r="E2883" s="21">
        <f t="shared" si="214"/>
        <v>10500</v>
      </c>
      <c r="F2883" s="17" t="str">
        <f>+IF(C2883&gt;2,VLOOKUP(C2883,EstructuraCostos!$A$65:$B$170,2),VLOOKUP(E2883,EstructuraCostos!$A$5:$B$60,2))</f>
        <v>Movimiento_de_Ganado1</v>
      </c>
      <c r="G2883" s="17" t="str">
        <f>+VLOOKUP(B2883,EstructuraCostos!$B$5:$C$146,2)</f>
        <v>Manejo de Ganados</v>
      </c>
      <c r="H2883" s="58">
        <v>43755</v>
      </c>
      <c r="I2883" s="17">
        <f t="shared" si="210"/>
        <v>42</v>
      </c>
      <c r="J2883" s="460" t="s">
        <v>417</v>
      </c>
      <c r="K2883" s="568">
        <v>1097720182</v>
      </c>
      <c r="L2883" s="52">
        <v>1</v>
      </c>
      <c r="M2883" s="46">
        <v>38000</v>
      </c>
      <c r="N2883" s="154">
        <f t="shared" si="211"/>
        <v>38000</v>
      </c>
      <c r="O2883" s="152" t="s">
        <v>125</v>
      </c>
      <c r="P2883" s="1" t="s">
        <v>128</v>
      </c>
      <c r="Q2883" s="153"/>
      <c r="R2883" s="1"/>
    </row>
    <row r="2884" spans="1:19">
      <c r="A2884" s="17">
        <v>64</v>
      </c>
      <c r="B2884" s="135">
        <v>90101</v>
      </c>
      <c r="C2884" s="17">
        <f t="shared" si="209"/>
        <v>9</v>
      </c>
      <c r="D2884" s="14" t="str">
        <f>+VLOOKUP(C2884,EstructuraCostos!$A$5:$B$146,2)</f>
        <v>Hacienda</v>
      </c>
      <c r="E2884" s="21">
        <f t="shared" si="214"/>
        <v>90101</v>
      </c>
      <c r="F2884" s="17" t="str">
        <f>+IF(C2884&gt;2,VLOOKUP(C2884,EstructuraCostos!$A$65:$B$170,2),VLOOKUP(E2884,EstructuraCostos!$A$5:$B$60,2))</f>
        <v>Hacienda</v>
      </c>
      <c r="G2884" s="17" t="str">
        <f>+VLOOKUP(B2884,EstructuraCostos!$B$5:$C$146,2)</f>
        <v>Salarios</v>
      </c>
      <c r="H2884" s="58">
        <v>43755</v>
      </c>
      <c r="I2884" s="17">
        <f t="shared" si="210"/>
        <v>42</v>
      </c>
      <c r="J2884" s="1" t="s">
        <v>1584</v>
      </c>
      <c r="K2884" s="85">
        <v>24989065</v>
      </c>
      <c r="L2884" s="52">
        <v>1</v>
      </c>
      <c r="M2884" s="186">
        <v>34000</v>
      </c>
      <c r="N2884" s="154">
        <f t="shared" si="211"/>
        <v>34000</v>
      </c>
      <c r="O2884" s="152" t="s">
        <v>1138</v>
      </c>
      <c r="P2884" s="1" t="s">
        <v>147</v>
      </c>
      <c r="Q2884" s="153"/>
      <c r="R2884" s="1"/>
    </row>
    <row r="2885" spans="1:19">
      <c r="A2885" s="17">
        <v>65</v>
      </c>
      <c r="B2885" s="135">
        <v>90105</v>
      </c>
      <c r="C2885" s="17">
        <f t="shared" si="209"/>
        <v>9</v>
      </c>
      <c r="D2885" s="14" t="str">
        <f>+VLOOKUP(C2885,EstructuraCostos!$A$5:$B$146,2)</f>
        <v>Hacienda</v>
      </c>
      <c r="E2885" s="21">
        <f t="shared" si="214"/>
        <v>90105</v>
      </c>
      <c r="F2885" s="17" t="str">
        <f>+IF(C2885&gt;2,VLOOKUP(C2885,EstructuraCostos!$A$65:$B$170,2),VLOOKUP(E2885,EstructuraCostos!$A$5:$B$60,2))</f>
        <v>Hacienda</v>
      </c>
      <c r="G2885" s="17" t="str">
        <f>+VLOOKUP(B2885,EstructuraCostos!$B$5:$C$146,2)</f>
        <v>Mejoras</v>
      </c>
      <c r="H2885" s="58">
        <v>43755</v>
      </c>
      <c r="I2885" s="17">
        <f t="shared" si="210"/>
        <v>42</v>
      </c>
      <c r="J2885" s="45" t="s">
        <v>1688</v>
      </c>
      <c r="K2885" s="51">
        <v>6281862</v>
      </c>
      <c r="L2885" s="52">
        <v>1</v>
      </c>
      <c r="M2885" s="186">
        <v>34000</v>
      </c>
      <c r="N2885" s="154">
        <f t="shared" si="211"/>
        <v>34000</v>
      </c>
      <c r="O2885" s="152" t="s">
        <v>2450</v>
      </c>
      <c r="P2885" s="1" t="s">
        <v>147</v>
      </c>
      <c r="Q2885" s="153"/>
      <c r="R2885" s="1"/>
    </row>
    <row r="2886" spans="1:19">
      <c r="A2886" s="17">
        <v>66</v>
      </c>
      <c r="B2886" s="135">
        <v>50103</v>
      </c>
      <c r="C2886" s="17">
        <f t="shared" si="209"/>
        <v>5</v>
      </c>
      <c r="D2886" s="14" t="str">
        <f>+VLOOKUP(C2886,EstructuraCostos!$A$5:$B$146,2)</f>
        <v>Generales</v>
      </c>
      <c r="E2886" s="21">
        <f t="shared" si="214"/>
        <v>50103</v>
      </c>
      <c r="F2886" s="17" t="str">
        <f>+IF(C2886&gt;2,VLOOKUP(C2886,EstructuraCostos!$A$65:$B$170,2),VLOOKUP(E2886,EstructuraCostos!$A$5:$B$60,2))</f>
        <v>Generales</v>
      </c>
      <c r="G2886" s="17" t="str">
        <f>+VLOOKUP(B2886,EstructuraCostos!$B$5:$C$146,2)</f>
        <v xml:space="preserve">Mantenimiento Cercos </v>
      </c>
      <c r="H2886" s="58">
        <v>43755</v>
      </c>
      <c r="I2886" s="17">
        <f t="shared" si="210"/>
        <v>42</v>
      </c>
      <c r="J2886" s="45" t="s">
        <v>2237</v>
      </c>
      <c r="K2886" s="51">
        <v>700001196</v>
      </c>
      <c r="L2886" s="52">
        <v>1</v>
      </c>
      <c r="M2886" s="186">
        <v>34000</v>
      </c>
      <c r="N2886" s="154">
        <f t="shared" si="211"/>
        <v>34000</v>
      </c>
      <c r="O2886" s="152" t="s">
        <v>138</v>
      </c>
      <c r="P2886" s="1" t="s">
        <v>484</v>
      </c>
      <c r="Q2886" s="153"/>
      <c r="R2886" s="1"/>
      <c r="S2886"/>
    </row>
    <row r="2887" spans="1:19">
      <c r="A2887" s="17">
        <v>67</v>
      </c>
      <c r="B2887" s="135">
        <v>90105</v>
      </c>
      <c r="C2887" s="17">
        <f t="shared" ref="C2887:C2962" si="217">ROUND(B2887/10000,0)</f>
        <v>9</v>
      </c>
      <c r="D2887" s="14" t="str">
        <f>+VLOOKUP(C2887,EstructuraCostos!$A$5:$B$146,2)</f>
        <v>Hacienda</v>
      </c>
      <c r="E2887" s="21">
        <f t="shared" si="214"/>
        <v>90105</v>
      </c>
      <c r="F2887" s="17" t="str">
        <f>+IF(C2887&gt;2,VLOOKUP(C2887,EstructuraCostos!$A$65:$B$170,2),VLOOKUP(E2887,EstructuraCostos!$A$5:$B$60,2))</f>
        <v>Hacienda</v>
      </c>
      <c r="G2887" s="17" t="str">
        <f>+VLOOKUP(B2887,EstructuraCostos!$B$5:$C$146,2)</f>
        <v>Mejoras</v>
      </c>
      <c r="H2887" s="58">
        <v>43755</v>
      </c>
      <c r="I2887" s="17">
        <f t="shared" ref="I2887:I2962" si="218">+WEEKNUM(H2887,2)</f>
        <v>42</v>
      </c>
      <c r="J2887" s="45" t="s">
        <v>2247</v>
      </c>
      <c r="K2887" s="51">
        <v>8456134</v>
      </c>
      <c r="L2887" s="52">
        <v>1</v>
      </c>
      <c r="M2887" s="186">
        <v>80000</v>
      </c>
      <c r="N2887" s="154">
        <f t="shared" ref="N2887:N2961" si="219">+L2887*M2887</f>
        <v>80000</v>
      </c>
      <c r="O2887" s="152" t="s">
        <v>2415</v>
      </c>
      <c r="P2887" s="1" t="s">
        <v>147</v>
      </c>
      <c r="Q2887" s="153"/>
      <c r="R2887" s="1"/>
      <c r="S2887"/>
    </row>
    <row r="2888" spans="1:19">
      <c r="A2888" s="17">
        <v>68</v>
      </c>
      <c r="B2888" s="135">
        <v>10501</v>
      </c>
      <c r="C2888" s="17">
        <f t="shared" si="217"/>
        <v>1</v>
      </c>
      <c r="D2888" s="14" t="str">
        <f>+VLOOKUP(C2888,EstructuraCostos!$A$5:$B$146,2)</f>
        <v>Levante_y_Ceba</v>
      </c>
      <c r="E2888" s="21">
        <f t="shared" si="214"/>
        <v>10500</v>
      </c>
      <c r="F2888" s="17" t="str">
        <f>+IF(C2888&gt;2,VLOOKUP(C2888,EstructuraCostos!$A$65:$B$170,2),VLOOKUP(E2888,EstructuraCostos!$A$5:$B$60,2))</f>
        <v>Movimiento_de_Ganado1</v>
      </c>
      <c r="G2888" s="17" t="str">
        <f>+VLOOKUP(B2888,EstructuraCostos!$B$5:$C$146,2)</f>
        <v>Manejo de Ganados</v>
      </c>
      <c r="H2888" s="58">
        <v>43755</v>
      </c>
      <c r="I2888" s="17">
        <f t="shared" si="218"/>
        <v>42</v>
      </c>
      <c r="J2888" s="45" t="s">
        <v>1663</v>
      </c>
      <c r="K2888" s="51">
        <v>79132685</v>
      </c>
      <c r="L2888" s="52">
        <v>1</v>
      </c>
      <c r="M2888" s="186">
        <v>38000</v>
      </c>
      <c r="N2888" s="154">
        <f t="shared" si="219"/>
        <v>38000</v>
      </c>
      <c r="O2888" s="152" t="s">
        <v>125</v>
      </c>
      <c r="P2888" s="1" t="s">
        <v>128</v>
      </c>
      <c r="Q2888" s="153"/>
      <c r="R2888" s="1"/>
      <c r="S2888"/>
    </row>
    <row r="2889" spans="1:19">
      <c r="A2889" s="17">
        <v>69</v>
      </c>
      <c r="C2889" s="17">
        <f t="shared" si="217"/>
        <v>0</v>
      </c>
      <c r="D2889" s="14" t="e">
        <f>+VLOOKUP(C2889,EstructuraCostos!$A$5:$B$146,2)</f>
        <v>#N/A</v>
      </c>
      <c r="E2889" s="21">
        <f t="shared" si="214"/>
        <v>0</v>
      </c>
      <c r="F2889" s="17" t="e">
        <f>+IF(C2889&gt;2,VLOOKUP(C2889,EstructuraCostos!$A$65:$B$170,2),VLOOKUP(E2889,EstructuraCostos!$A$5:$B$60,2))</f>
        <v>#N/A</v>
      </c>
      <c r="G2889" s="17" t="e">
        <f>+VLOOKUP(B2889,EstructuraCostos!$B$5:$C$146,2)</f>
        <v>#N/A</v>
      </c>
      <c r="H2889" s="58">
        <v>43755</v>
      </c>
      <c r="I2889" s="17">
        <f t="shared" si="218"/>
        <v>42</v>
      </c>
      <c r="J2889" s="61" t="s">
        <v>260</v>
      </c>
      <c r="K2889" s="83"/>
      <c r="N2889" s="154">
        <f t="shared" si="219"/>
        <v>0</v>
      </c>
      <c r="O2889" s="478" t="s">
        <v>2444</v>
      </c>
      <c r="P2889" s="1" t="s">
        <v>2448</v>
      </c>
      <c r="Q2889" s="1" t="s">
        <v>132</v>
      </c>
      <c r="R2889" s="1" t="s">
        <v>221</v>
      </c>
    </row>
    <row r="2890" spans="1:19">
      <c r="A2890" s="17">
        <v>70</v>
      </c>
      <c r="C2890" s="17">
        <f t="shared" si="217"/>
        <v>0</v>
      </c>
      <c r="D2890" s="14" t="e">
        <f>+VLOOKUP(C2890,EstructuraCostos!$A$5:$B$146,2)</f>
        <v>#N/A</v>
      </c>
      <c r="E2890" s="21">
        <f t="shared" si="214"/>
        <v>0</v>
      </c>
      <c r="F2890" s="17" t="e">
        <f>+IF(C2890&gt;2,VLOOKUP(C2890,EstructuraCostos!$A$65:$B$170,2),VLOOKUP(E2890,EstructuraCostos!$A$5:$B$60,2))</f>
        <v>#N/A</v>
      </c>
      <c r="G2890" s="17" t="e">
        <f>+VLOOKUP(B2890,EstructuraCostos!$B$5:$C$146,2)</f>
        <v>#N/A</v>
      </c>
      <c r="H2890" s="58">
        <v>43755</v>
      </c>
      <c r="I2890" s="17">
        <f t="shared" si="218"/>
        <v>42</v>
      </c>
      <c r="J2890" s="61" t="s">
        <v>260</v>
      </c>
      <c r="K2890" s="83"/>
      <c r="N2890" s="154">
        <f t="shared" si="219"/>
        <v>0</v>
      </c>
      <c r="O2890" s="478" t="s">
        <v>2445</v>
      </c>
      <c r="P2890" s="1" t="s">
        <v>2447</v>
      </c>
      <c r="Q2890" s="153" t="s">
        <v>2451</v>
      </c>
      <c r="R2890" s="1"/>
    </row>
    <row r="2891" spans="1:19">
      <c r="A2891" s="17">
        <v>71</v>
      </c>
      <c r="B2891" s="135">
        <v>50103</v>
      </c>
      <c r="C2891" s="17">
        <f t="shared" si="217"/>
        <v>5</v>
      </c>
      <c r="D2891" s="14" t="str">
        <f>+VLOOKUP(C2891,EstructuraCostos!$A$5:$B$146,2)</f>
        <v>Generales</v>
      </c>
      <c r="E2891" s="21">
        <f t="shared" si="214"/>
        <v>50103</v>
      </c>
      <c r="F2891" s="17" t="str">
        <f>+IF(C2891&gt;2,VLOOKUP(C2891,EstructuraCostos!$A$65:$B$170,2),VLOOKUP(E2891,EstructuraCostos!$A$5:$B$60,2))</f>
        <v>Generales</v>
      </c>
      <c r="G2891" s="17" t="str">
        <f>+VLOOKUP(B2891,EstructuraCostos!$B$5:$C$146,2)</f>
        <v xml:space="preserve">Mantenimiento Cercos </v>
      </c>
      <c r="H2891" s="58">
        <v>43756</v>
      </c>
      <c r="I2891" s="17">
        <f t="shared" si="218"/>
        <v>42</v>
      </c>
      <c r="J2891" s="84" t="s">
        <v>241</v>
      </c>
      <c r="K2891" s="566">
        <v>4736932</v>
      </c>
      <c r="L2891" s="52">
        <v>1</v>
      </c>
      <c r="M2891" s="46">
        <v>34000</v>
      </c>
      <c r="N2891" s="154">
        <f t="shared" si="219"/>
        <v>34000</v>
      </c>
      <c r="O2891" s="152" t="s">
        <v>138</v>
      </c>
      <c r="P2891" s="1" t="s">
        <v>2456</v>
      </c>
      <c r="Q2891" s="153"/>
      <c r="R2891" s="1"/>
    </row>
    <row r="2892" spans="1:19">
      <c r="A2892" s="17">
        <v>72</v>
      </c>
      <c r="B2892" s="135">
        <v>80108</v>
      </c>
      <c r="C2892" s="17">
        <f t="shared" si="217"/>
        <v>8</v>
      </c>
      <c r="D2892" s="14" t="str">
        <f>+VLOOKUP(C2892,EstructuraCostos!$A$5:$B$146,2)</f>
        <v>Inversion</v>
      </c>
      <c r="E2892" s="21">
        <f t="shared" si="214"/>
        <v>80108</v>
      </c>
      <c r="F2892" s="17" t="str">
        <f>+IF(C2892&gt;2,VLOOKUP(C2892,EstructuraCostos!$A$65:$B$170,2),VLOOKUP(E2892,EstructuraCostos!$A$5:$B$60,2))</f>
        <v>Inversion</v>
      </c>
      <c r="G2892" s="17" t="str">
        <f>+VLOOKUP(B2892,EstructuraCostos!$B$5:$C$146,2)</f>
        <v>Establecimiento de Nuevas Praderas</v>
      </c>
      <c r="H2892" s="58">
        <v>43756</v>
      </c>
      <c r="I2892" s="17">
        <f t="shared" si="218"/>
        <v>42</v>
      </c>
      <c r="J2892" s="84" t="s">
        <v>242</v>
      </c>
      <c r="K2892" s="567">
        <v>4335739</v>
      </c>
      <c r="L2892" s="52">
        <v>1</v>
      </c>
      <c r="M2892" s="46">
        <v>34000</v>
      </c>
      <c r="N2892" s="154">
        <f t="shared" si="219"/>
        <v>34000</v>
      </c>
      <c r="O2892" s="478" t="s">
        <v>2444</v>
      </c>
      <c r="P2892" s="1" t="s">
        <v>2454</v>
      </c>
      <c r="Q2892" s="1" t="s">
        <v>132</v>
      </c>
      <c r="R2892" s="1" t="s">
        <v>221</v>
      </c>
    </row>
    <row r="2893" spans="1:19">
      <c r="A2893" s="17">
        <v>73</v>
      </c>
      <c r="B2893" s="135">
        <v>10501</v>
      </c>
      <c r="C2893" s="17">
        <f t="shared" si="217"/>
        <v>1</v>
      </c>
      <c r="D2893" s="14" t="str">
        <f>+VLOOKUP(C2893,EstructuraCostos!$A$5:$B$146,2)</f>
        <v>Levante_y_Ceba</v>
      </c>
      <c r="E2893" s="21">
        <f t="shared" si="214"/>
        <v>10500</v>
      </c>
      <c r="F2893" s="17" t="str">
        <f>+IF(C2893&gt;2,VLOOKUP(C2893,EstructuraCostos!$A$65:$B$170,2),VLOOKUP(E2893,EstructuraCostos!$A$5:$B$60,2))</f>
        <v>Movimiento_de_Ganado1</v>
      </c>
      <c r="G2893" s="17" t="str">
        <f>+VLOOKUP(B2893,EstructuraCostos!$B$5:$C$146,2)</f>
        <v>Manejo de Ganados</v>
      </c>
      <c r="H2893" s="58">
        <v>43756</v>
      </c>
      <c r="I2893" s="17">
        <f t="shared" si="218"/>
        <v>42</v>
      </c>
      <c r="J2893" s="460" t="s">
        <v>2236</v>
      </c>
      <c r="K2893" s="567">
        <v>1023702269</v>
      </c>
      <c r="L2893" s="52">
        <v>1</v>
      </c>
      <c r="M2893" s="46">
        <v>38000</v>
      </c>
      <c r="N2893" s="154">
        <f t="shared" si="219"/>
        <v>38000</v>
      </c>
      <c r="O2893" s="152" t="s">
        <v>126</v>
      </c>
      <c r="P2893" s="1" t="s">
        <v>128</v>
      </c>
      <c r="Q2893" s="153"/>
      <c r="R2893" s="1"/>
    </row>
    <row r="2894" spans="1:19">
      <c r="A2894" s="17">
        <v>74</v>
      </c>
      <c r="B2894" s="135">
        <v>80108</v>
      </c>
      <c r="C2894" s="17">
        <f t="shared" si="217"/>
        <v>8</v>
      </c>
      <c r="D2894" s="14" t="str">
        <f>+VLOOKUP(C2894,EstructuraCostos!$A$5:$B$146,2)</f>
        <v>Inversion</v>
      </c>
      <c r="E2894" s="21">
        <f t="shared" ref="E2894:E2969" si="220">IF(C2894&gt;2,ROUND(B2894/1,0),ROUND(B2894/10,0)*10)</f>
        <v>80108</v>
      </c>
      <c r="F2894" s="17" t="str">
        <f>+IF(C2894&gt;2,VLOOKUP(C2894,EstructuraCostos!$A$65:$B$170,2),VLOOKUP(E2894,EstructuraCostos!$A$5:$B$60,2))</f>
        <v>Inversion</v>
      </c>
      <c r="G2894" s="17" t="str">
        <f>+VLOOKUP(B2894,EstructuraCostos!$B$5:$C$146,2)</f>
        <v>Establecimiento de Nuevas Praderas</v>
      </c>
      <c r="H2894" s="58">
        <v>43756</v>
      </c>
      <c r="I2894" s="17">
        <f t="shared" si="218"/>
        <v>42</v>
      </c>
      <c r="J2894" s="460" t="s">
        <v>417</v>
      </c>
      <c r="K2894" s="568">
        <v>1097720182</v>
      </c>
      <c r="L2894" s="52">
        <v>1</v>
      </c>
      <c r="M2894" s="46">
        <v>38000</v>
      </c>
      <c r="N2894" s="154">
        <f t="shared" si="219"/>
        <v>38000</v>
      </c>
      <c r="O2894" s="152" t="s">
        <v>2403</v>
      </c>
      <c r="P2894" s="1" t="s">
        <v>2454</v>
      </c>
      <c r="Q2894" s="153"/>
      <c r="R2894" s="1"/>
      <c r="S2894"/>
    </row>
    <row r="2895" spans="1:19">
      <c r="A2895" s="17">
        <v>75</v>
      </c>
      <c r="B2895" s="135">
        <v>90101</v>
      </c>
      <c r="C2895" s="17">
        <f t="shared" si="217"/>
        <v>9</v>
      </c>
      <c r="D2895" s="14" t="str">
        <f>+VLOOKUP(C2895,EstructuraCostos!$A$5:$B$146,2)</f>
        <v>Hacienda</v>
      </c>
      <c r="E2895" s="21">
        <f t="shared" si="220"/>
        <v>90101</v>
      </c>
      <c r="F2895" s="17" t="str">
        <f>+IF(C2895&gt;2,VLOOKUP(C2895,EstructuraCostos!$A$65:$B$170,2),VLOOKUP(E2895,EstructuraCostos!$A$5:$B$60,2))</f>
        <v>Hacienda</v>
      </c>
      <c r="G2895" s="17" t="str">
        <f>+VLOOKUP(B2895,EstructuraCostos!$B$5:$C$146,2)</f>
        <v>Salarios</v>
      </c>
      <c r="H2895" s="58">
        <v>43756</v>
      </c>
      <c r="I2895" s="17">
        <f t="shared" si="218"/>
        <v>42</v>
      </c>
      <c r="J2895" s="1" t="s">
        <v>1584</v>
      </c>
      <c r="K2895" s="85">
        <v>24989065</v>
      </c>
      <c r="L2895" s="52">
        <v>1</v>
      </c>
      <c r="M2895" s="186">
        <v>34000</v>
      </c>
      <c r="N2895" s="154">
        <f t="shared" si="219"/>
        <v>34000</v>
      </c>
      <c r="O2895" s="152" t="s">
        <v>1138</v>
      </c>
      <c r="P2895" s="1"/>
      <c r="Q2895" s="153"/>
      <c r="R2895" s="1"/>
      <c r="S2895"/>
    </row>
    <row r="2896" spans="1:19">
      <c r="A2896" s="17">
        <v>76</v>
      </c>
      <c r="B2896" s="135">
        <v>90105</v>
      </c>
      <c r="C2896" s="17">
        <f t="shared" si="217"/>
        <v>9</v>
      </c>
      <c r="D2896" s="14" t="str">
        <f>+VLOOKUP(C2896,EstructuraCostos!$A$5:$B$146,2)</f>
        <v>Hacienda</v>
      </c>
      <c r="E2896" s="21">
        <f t="shared" si="220"/>
        <v>90105</v>
      </c>
      <c r="F2896" s="17" t="str">
        <f>+IF(C2896&gt;2,VLOOKUP(C2896,EstructuraCostos!$A$65:$B$170,2),VLOOKUP(E2896,EstructuraCostos!$A$5:$B$60,2))</f>
        <v>Hacienda</v>
      </c>
      <c r="G2896" s="17" t="str">
        <f>+VLOOKUP(B2896,EstructuraCostos!$B$5:$C$146,2)</f>
        <v>Mejoras</v>
      </c>
      <c r="H2896" s="58">
        <v>43756</v>
      </c>
      <c r="I2896" s="17">
        <f t="shared" si="218"/>
        <v>42</v>
      </c>
      <c r="J2896" s="45" t="s">
        <v>1688</v>
      </c>
      <c r="K2896" s="51">
        <v>6281862</v>
      </c>
      <c r="L2896" s="52">
        <v>1</v>
      </c>
      <c r="M2896" s="186">
        <v>34000</v>
      </c>
      <c r="N2896" s="154">
        <f t="shared" si="219"/>
        <v>34000</v>
      </c>
      <c r="O2896" s="152" t="s">
        <v>2241</v>
      </c>
      <c r="P2896" s="1" t="s">
        <v>147</v>
      </c>
      <c r="Q2896" s="153" t="s">
        <v>2459</v>
      </c>
      <c r="R2896" s="1"/>
      <c r="S2896"/>
    </row>
    <row r="2897" spans="1:19">
      <c r="A2897" s="17">
        <v>77</v>
      </c>
      <c r="B2897" s="135">
        <v>80108</v>
      </c>
      <c r="C2897" s="17">
        <f t="shared" si="217"/>
        <v>8</v>
      </c>
      <c r="D2897" s="14" t="str">
        <f>+VLOOKUP(C2897,EstructuraCostos!$A$5:$B$146,2)</f>
        <v>Inversion</v>
      </c>
      <c r="E2897" s="21">
        <f t="shared" si="220"/>
        <v>80108</v>
      </c>
      <c r="F2897" s="17" t="str">
        <f>+IF(C2897&gt;2,VLOOKUP(C2897,EstructuraCostos!$A$65:$B$170,2),VLOOKUP(E2897,EstructuraCostos!$A$5:$B$60,2))</f>
        <v>Inversion</v>
      </c>
      <c r="G2897" s="17" t="str">
        <f>+VLOOKUP(B2897,EstructuraCostos!$B$5:$C$146,2)</f>
        <v>Establecimiento de Nuevas Praderas</v>
      </c>
      <c r="H2897" s="58">
        <v>43756</v>
      </c>
      <c r="I2897" s="17">
        <f t="shared" si="218"/>
        <v>42</v>
      </c>
      <c r="J2897" s="45" t="s">
        <v>2237</v>
      </c>
      <c r="K2897" s="51">
        <v>700001196</v>
      </c>
      <c r="L2897" s="52">
        <v>1</v>
      </c>
      <c r="M2897" s="186">
        <v>34000</v>
      </c>
      <c r="N2897" s="154">
        <f t="shared" si="219"/>
        <v>34000</v>
      </c>
      <c r="O2897" s="152" t="s">
        <v>2403</v>
      </c>
      <c r="P2897" s="1" t="s">
        <v>2454</v>
      </c>
      <c r="Q2897" s="153" t="s">
        <v>2451</v>
      </c>
      <c r="R2897" s="1"/>
    </row>
    <row r="2898" spans="1:19">
      <c r="A2898" s="17">
        <v>78</v>
      </c>
      <c r="B2898" s="135">
        <v>90105</v>
      </c>
      <c r="C2898" s="17">
        <f t="shared" si="217"/>
        <v>9</v>
      </c>
      <c r="D2898" s="14" t="str">
        <f>+VLOOKUP(C2898,EstructuraCostos!$A$5:$B$146,2)</f>
        <v>Hacienda</v>
      </c>
      <c r="E2898" s="21">
        <f t="shared" si="220"/>
        <v>90105</v>
      </c>
      <c r="F2898" s="17" t="str">
        <f>+IF(C2898&gt;2,VLOOKUP(C2898,EstructuraCostos!$A$65:$B$170,2),VLOOKUP(E2898,EstructuraCostos!$A$5:$B$60,2))</f>
        <v>Hacienda</v>
      </c>
      <c r="G2898" s="17" t="str">
        <f>+VLOOKUP(B2898,EstructuraCostos!$B$5:$C$146,2)</f>
        <v>Mejoras</v>
      </c>
      <c r="H2898" s="58">
        <v>43756</v>
      </c>
      <c r="I2898" s="17">
        <f t="shared" si="218"/>
        <v>42</v>
      </c>
      <c r="J2898" s="45" t="s">
        <v>2247</v>
      </c>
      <c r="K2898" s="51">
        <v>8456134</v>
      </c>
      <c r="L2898" s="52">
        <v>1</v>
      </c>
      <c r="M2898" s="186">
        <v>80000</v>
      </c>
      <c r="N2898" s="154">
        <f t="shared" si="219"/>
        <v>80000</v>
      </c>
      <c r="O2898" s="152" t="s">
        <v>2455</v>
      </c>
      <c r="P2898" s="13" t="s">
        <v>147</v>
      </c>
      <c r="Q2898" s="153"/>
      <c r="R2898" s="1"/>
    </row>
    <row r="2899" spans="1:19">
      <c r="A2899" s="17">
        <v>79</v>
      </c>
      <c r="B2899" s="135">
        <v>80108</v>
      </c>
      <c r="C2899" s="17">
        <f t="shared" si="217"/>
        <v>8</v>
      </c>
      <c r="D2899" s="14" t="str">
        <f>+VLOOKUP(C2899,EstructuraCostos!$A$5:$B$146,2)</f>
        <v>Inversion</v>
      </c>
      <c r="E2899" s="21">
        <f t="shared" si="220"/>
        <v>80108</v>
      </c>
      <c r="F2899" s="17" t="str">
        <f>+IF(C2899&gt;2,VLOOKUP(C2899,EstructuraCostos!$A$65:$B$170,2),VLOOKUP(E2899,EstructuraCostos!$A$5:$B$60,2))</f>
        <v>Inversion</v>
      </c>
      <c r="G2899" s="17" t="str">
        <f>+VLOOKUP(B2899,EstructuraCostos!$B$5:$C$146,2)</f>
        <v>Establecimiento de Nuevas Praderas</v>
      </c>
      <c r="H2899" s="58">
        <v>43756</v>
      </c>
      <c r="I2899" s="17">
        <f t="shared" si="218"/>
        <v>42</v>
      </c>
      <c r="J2899" s="45" t="s">
        <v>1663</v>
      </c>
      <c r="K2899" s="51">
        <v>79132685</v>
      </c>
      <c r="L2899" s="52">
        <v>1</v>
      </c>
      <c r="M2899" s="186">
        <v>38000</v>
      </c>
      <c r="N2899" s="154">
        <f t="shared" si="219"/>
        <v>38000</v>
      </c>
      <c r="O2899" s="152" t="s">
        <v>1294</v>
      </c>
      <c r="P2899" s="1" t="s">
        <v>2448</v>
      </c>
      <c r="Q2899" s="153" t="s">
        <v>2457</v>
      </c>
      <c r="R2899" s="1"/>
    </row>
    <row r="2900" spans="1:19">
      <c r="A2900" s="17">
        <v>80</v>
      </c>
      <c r="C2900" s="17"/>
      <c r="F2900" s="17"/>
      <c r="G2900" s="17" t="e">
        <f>+VLOOKUP(B2900,EstructuraCostos!$B$5:$C$146,2)</f>
        <v>#N/A</v>
      </c>
      <c r="H2900" s="58">
        <v>43756</v>
      </c>
      <c r="I2900" s="17">
        <f t="shared" ref="I2900:I2904" si="221">+WEEKNUM(H2900,2)</f>
        <v>42</v>
      </c>
      <c r="J2900" s="45" t="s">
        <v>297</v>
      </c>
      <c r="L2900" s="52">
        <v>2</v>
      </c>
      <c r="M2900" s="186" t="s">
        <v>278</v>
      </c>
      <c r="N2900" s="154"/>
      <c r="O2900" s="152" t="s">
        <v>2460</v>
      </c>
      <c r="P2900" s="1" t="s">
        <v>2461</v>
      </c>
      <c r="Q2900" s="153" t="s">
        <v>2462</v>
      </c>
      <c r="R2900" s="1"/>
    </row>
    <row r="2901" spans="1:19">
      <c r="A2901" s="17">
        <v>81</v>
      </c>
      <c r="C2901" s="17"/>
      <c r="F2901" s="17"/>
      <c r="G2901" s="17" t="e">
        <f>+VLOOKUP(B2901,EstructuraCostos!$B$5:$C$146,2)</f>
        <v>#N/A</v>
      </c>
      <c r="H2901" s="58">
        <v>43756</v>
      </c>
      <c r="I2901" s="17">
        <f t="shared" si="221"/>
        <v>42</v>
      </c>
      <c r="J2901" s="45" t="s">
        <v>297</v>
      </c>
      <c r="L2901" s="52">
        <v>2</v>
      </c>
      <c r="M2901" s="186" t="s">
        <v>278</v>
      </c>
      <c r="N2901" s="154"/>
      <c r="O2901" s="152"/>
      <c r="P2901" s="1" t="s">
        <v>487</v>
      </c>
      <c r="Q2901" s="153" t="s">
        <v>2463</v>
      </c>
      <c r="R2901" s="1"/>
    </row>
    <row r="2902" spans="1:19">
      <c r="A2902" s="17">
        <v>82</v>
      </c>
      <c r="C2902" s="17"/>
      <c r="F2902" s="17"/>
      <c r="G2902" s="17" t="e">
        <f>+VLOOKUP(B2902,EstructuraCostos!$B$5:$C$146,2)</f>
        <v>#N/A</v>
      </c>
      <c r="H2902" s="58">
        <v>43756</v>
      </c>
      <c r="I2902" s="17">
        <f t="shared" si="221"/>
        <v>42</v>
      </c>
      <c r="J2902" s="45" t="s">
        <v>2464</v>
      </c>
      <c r="L2902" s="52">
        <v>600</v>
      </c>
      <c r="M2902" s="186">
        <v>600</v>
      </c>
      <c r="N2902" s="154">
        <f t="shared" si="219"/>
        <v>360000</v>
      </c>
      <c r="O2902" s="152" t="s">
        <v>1243</v>
      </c>
      <c r="P2902" s="1" t="s">
        <v>1474</v>
      </c>
      <c r="Q2902" s="153"/>
      <c r="R2902" s="1"/>
    </row>
    <row r="2903" spans="1:19">
      <c r="A2903" s="17">
        <v>83</v>
      </c>
      <c r="C2903" s="17"/>
      <c r="F2903" s="17"/>
      <c r="G2903" s="17" t="e">
        <f>+VLOOKUP(B2903,EstructuraCostos!$B$5:$C$146,2)</f>
        <v>#N/A</v>
      </c>
      <c r="H2903" s="58">
        <v>43756</v>
      </c>
      <c r="I2903" s="17">
        <f t="shared" si="221"/>
        <v>42</v>
      </c>
      <c r="J2903" s="45" t="s">
        <v>2464</v>
      </c>
      <c r="L2903" s="52">
        <v>300</v>
      </c>
      <c r="M2903" s="186">
        <v>600</v>
      </c>
      <c r="N2903" s="154">
        <f t="shared" si="219"/>
        <v>180000</v>
      </c>
      <c r="O2903" s="152" t="s">
        <v>1244</v>
      </c>
      <c r="P2903" s="1" t="s">
        <v>1474</v>
      </c>
      <c r="Q2903" s="153"/>
      <c r="R2903" s="1"/>
    </row>
    <row r="2904" spans="1:19">
      <c r="A2904" s="17">
        <v>84</v>
      </c>
      <c r="C2904" s="17"/>
      <c r="F2904" s="17"/>
      <c r="G2904" s="17" t="e">
        <f>+VLOOKUP(B2904,EstructuraCostos!$B$5:$C$146,2)</f>
        <v>#N/A</v>
      </c>
      <c r="H2904" s="58">
        <v>43756</v>
      </c>
      <c r="I2904" s="17">
        <f t="shared" si="221"/>
        <v>42</v>
      </c>
      <c r="J2904" s="45" t="s">
        <v>2464</v>
      </c>
      <c r="L2904" s="52">
        <v>250</v>
      </c>
      <c r="M2904" s="186">
        <v>450</v>
      </c>
      <c r="N2904" s="154">
        <f t="shared" si="219"/>
        <v>112500</v>
      </c>
      <c r="O2904" s="152" t="s">
        <v>1396</v>
      </c>
      <c r="P2904" s="1" t="s">
        <v>1474</v>
      </c>
      <c r="Q2904" s="153"/>
      <c r="R2904" s="1"/>
    </row>
    <row r="2905" spans="1:19">
      <c r="A2905" s="17">
        <v>85</v>
      </c>
      <c r="C2905" s="17">
        <f t="shared" si="217"/>
        <v>0</v>
      </c>
      <c r="D2905" s="14" t="e">
        <f>+VLOOKUP(C2905,EstructuraCostos!$A$5:$B$146,2)</f>
        <v>#N/A</v>
      </c>
      <c r="E2905" s="21">
        <f t="shared" si="220"/>
        <v>0</v>
      </c>
      <c r="F2905" s="17" t="e">
        <f>+IF(C2905&gt;2,VLOOKUP(C2905,EstructuraCostos!$A$65:$B$170,2),VLOOKUP(E2905,EstructuraCostos!$A$5:$B$60,2))</f>
        <v>#N/A</v>
      </c>
      <c r="G2905" s="17" t="e">
        <f>+VLOOKUP(B2905,EstructuraCostos!$B$5:$C$146,2)</f>
        <v>#N/A</v>
      </c>
      <c r="H2905" s="58">
        <v>43756</v>
      </c>
      <c r="I2905" s="17">
        <f t="shared" si="218"/>
        <v>42</v>
      </c>
      <c r="J2905" s="61" t="s">
        <v>260</v>
      </c>
      <c r="K2905" s="83"/>
      <c r="N2905" s="154">
        <f t="shared" si="219"/>
        <v>0</v>
      </c>
      <c r="O2905" s="478" t="s">
        <v>2444</v>
      </c>
      <c r="P2905" s="1" t="s">
        <v>2454</v>
      </c>
      <c r="Q2905" s="1" t="s">
        <v>132</v>
      </c>
      <c r="R2905" s="1" t="s">
        <v>221</v>
      </c>
    </row>
    <row r="2906" spans="1:19">
      <c r="A2906" s="17">
        <v>86</v>
      </c>
      <c r="C2906" s="17">
        <f t="shared" si="217"/>
        <v>0</v>
      </c>
      <c r="D2906" s="14" t="e">
        <f>+VLOOKUP(C2906,EstructuraCostos!$A$5:$B$146,2)</f>
        <v>#N/A</v>
      </c>
      <c r="E2906" s="21">
        <f t="shared" si="220"/>
        <v>0</v>
      </c>
      <c r="F2906" s="17" t="e">
        <f>+IF(C2906&gt;2,VLOOKUP(C2906,EstructuraCostos!$A$65:$B$170,2),VLOOKUP(E2906,EstructuraCostos!$A$5:$B$60,2))</f>
        <v>#N/A</v>
      </c>
      <c r="G2906" s="17" t="e">
        <f>+VLOOKUP(B2906,EstructuraCostos!$B$5:$C$146,2)</f>
        <v>#N/A</v>
      </c>
      <c r="H2906" s="58">
        <v>43756</v>
      </c>
      <c r="I2906" s="17">
        <f t="shared" si="218"/>
        <v>42</v>
      </c>
      <c r="J2906" s="61" t="s">
        <v>260</v>
      </c>
      <c r="K2906" s="83"/>
      <c r="N2906" s="154">
        <f t="shared" si="219"/>
        <v>0</v>
      </c>
      <c r="O2906" s="152" t="s">
        <v>2445</v>
      </c>
      <c r="P2906" s="1" t="s">
        <v>2454</v>
      </c>
      <c r="Q2906" s="153" t="s">
        <v>2451</v>
      </c>
      <c r="R2906" s="1"/>
    </row>
    <row r="2907" spans="1:19">
      <c r="A2907" s="17">
        <v>87</v>
      </c>
      <c r="B2907" s="135">
        <v>50103</v>
      </c>
      <c r="C2907" s="17">
        <f t="shared" si="217"/>
        <v>5</v>
      </c>
      <c r="D2907" s="14" t="str">
        <f>+VLOOKUP(C2907,EstructuraCostos!$A$5:$B$146,2)</f>
        <v>Generales</v>
      </c>
      <c r="E2907" s="21">
        <f t="shared" si="220"/>
        <v>50103</v>
      </c>
      <c r="F2907" s="17" t="str">
        <f>+IF(C2907&gt;2,VLOOKUP(C2907,EstructuraCostos!$A$65:$B$170,2),VLOOKUP(E2907,EstructuraCostos!$A$5:$B$60,2))</f>
        <v>Generales</v>
      </c>
      <c r="G2907" s="17" t="str">
        <f>+VLOOKUP(B2907,EstructuraCostos!$B$5:$C$146,2)</f>
        <v xml:space="preserve">Mantenimiento Cercos </v>
      </c>
      <c r="H2907" s="58">
        <v>43757</v>
      </c>
      <c r="I2907" s="17">
        <f t="shared" si="218"/>
        <v>42</v>
      </c>
      <c r="J2907" s="84" t="s">
        <v>241</v>
      </c>
      <c r="K2907" s="566">
        <v>4736932</v>
      </c>
      <c r="L2907" s="52">
        <v>1</v>
      </c>
      <c r="M2907" s="46">
        <v>34000</v>
      </c>
      <c r="N2907" s="154">
        <f t="shared" si="219"/>
        <v>34000</v>
      </c>
      <c r="O2907" s="152" t="s">
        <v>138</v>
      </c>
      <c r="P2907" s="1" t="s">
        <v>596</v>
      </c>
      <c r="Q2907" s="153"/>
      <c r="R2907" s="1"/>
      <c r="S2907"/>
    </row>
    <row r="2908" spans="1:19">
      <c r="A2908" s="17">
        <v>88</v>
      </c>
      <c r="B2908" s="135">
        <v>10501</v>
      </c>
      <c r="C2908" s="17">
        <f t="shared" si="217"/>
        <v>1</v>
      </c>
      <c r="D2908" s="14" t="str">
        <f>+VLOOKUP(C2908,EstructuraCostos!$A$5:$B$146,2)</f>
        <v>Levante_y_Ceba</v>
      </c>
      <c r="E2908" s="21">
        <f t="shared" si="220"/>
        <v>10500</v>
      </c>
      <c r="F2908" s="17" t="str">
        <f>+IF(C2908&gt;2,VLOOKUP(C2908,EstructuraCostos!$A$65:$B$170,2),VLOOKUP(E2908,EstructuraCostos!$A$5:$B$60,2))</f>
        <v>Movimiento_de_Ganado1</v>
      </c>
      <c r="G2908" s="17" t="str">
        <f>+VLOOKUP(B2908,EstructuraCostos!$B$5:$C$146,2)</f>
        <v>Manejo de Ganados</v>
      </c>
      <c r="H2908" s="58">
        <v>43757</v>
      </c>
      <c r="I2908" s="17">
        <f t="shared" si="218"/>
        <v>42</v>
      </c>
      <c r="J2908" s="84" t="s">
        <v>242</v>
      </c>
      <c r="K2908" s="567">
        <v>4335739</v>
      </c>
      <c r="L2908" s="52">
        <v>1</v>
      </c>
      <c r="M2908" s="46">
        <v>34000</v>
      </c>
      <c r="N2908" s="154">
        <f t="shared" si="219"/>
        <v>34000</v>
      </c>
      <c r="O2908" s="152" t="s">
        <v>139</v>
      </c>
      <c r="P2908" s="1" t="s">
        <v>137</v>
      </c>
      <c r="Q2908" s="153"/>
      <c r="R2908" s="1"/>
      <c r="S2908"/>
    </row>
    <row r="2909" spans="1:19">
      <c r="A2909" s="17">
        <v>89</v>
      </c>
      <c r="B2909" s="135">
        <v>10501</v>
      </c>
      <c r="C2909" s="17">
        <f t="shared" si="217"/>
        <v>1</v>
      </c>
      <c r="D2909" s="14" t="str">
        <f>+VLOOKUP(C2909,EstructuraCostos!$A$5:$B$146,2)</f>
        <v>Levante_y_Ceba</v>
      </c>
      <c r="E2909" s="21">
        <f t="shared" si="220"/>
        <v>10500</v>
      </c>
      <c r="F2909" s="17" t="str">
        <f>+IF(C2909&gt;2,VLOOKUP(C2909,EstructuraCostos!$A$65:$B$170,2),VLOOKUP(E2909,EstructuraCostos!$A$5:$B$60,2))</f>
        <v>Movimiento_de_Ganado1</v>
      </c>
      <c r="G2909" s="17" t="str">
        <f>+VLOOKUP(B2909,EstructuraCostos!$B$5:$C$146,2)</f>
        <v>Manejo de Ganados</v>
      </c>
      <c r="H2909" s="58">
        <v>43757</v>
      </c>
      <c r="I2909" s="17">
        <f t="shared" si="218"/>
        <v>42</v>
      </c>
      <c r="J2909" s="460" t="s">
        <v>2236</v>
      </c>
      <c r="K2909" s="567">
        <v>1023702269</v>
      </c>
      <c r="L2909" s="52">
        <v>1</v>
      </c>
      <c r="M2909" s="46">
        <v>38000</v>
      </c>
      <c r="N2909" s="154">
        <f t="shared" si="219"/>
        <v>38000</v>
      </c>
      <c r="O2909" s="152" t="s">
        <v>126</v>
      </c>
      <c r="P2909" s="1" t="s">
        <v>128</v>
      </c>
      <c r="Q2909" s="153"/>
      <c r="R2909" s="1"/>
      <c r="S2909"/>
    </row>
    <row r="2910" spans="1:19">
      <c r="A2910" s="17">
        <v>90</v>
      </c>
      <c r="B2910" s="135">
        <v>10501</v>
      </c>
      <c r="C2910" s="17">
        <f t="shared" si="217"/>
        <v>1</v>
      </c>
      <c r="D2910" s="14" t="str">
        <f>+VLOOKUP(C2910,EstructuraCostos!$A$5:$B$146,2)</f>
        <v>Levante_y_Ceba</v>
      </c>
      <c r="E2910" s="21">
        <f t="shared" si="220"/>
        <v>10500</v>
      </c>
      <c r="F2910" s="17" t="str">
        <f>+IF(C2910&gt;2,VLOOKUP(C2910,EstructuraCostos!$A$65:$B$170,2),VLOOKUP(E2910,EstructuraCostos!$A$5:$B$60,2))</f>
        <v>Movimiento_de_Ganado1</v>
      </c>
      <c r="G2910" s="17" t="str">
        <f>+VLOOKUP(B2910,EstructuraCostos!$B$5:$C$146,2)</f>
        <v>Manejo de Ganados</v>
      </c>
      <c r="H2910" s="58">
        <v>43757</v>
      </c>
      <c r="I2910" s="17">
        <f t="shared" si="218"/>
        <v>42</v>
      </c>
      <c r="J2910" s="460" t="s">
        <v>417</v>
      </c>
      <c r="K2910" s="568">
        <v>1097720182</v>
      </c>
      <c r="L2910" s="52">
        <v>1</v>
      </c>
      <c r="M2910" s="46">
        <v>38000</v>
      </c>
      <c r="N2910" s="154">
        <f t="shared" si="219"/>
        <v>38000</v>
      </c>
      <c r="O2910" s="152" t="s">
        <v>125</v>
      </c>
      <c r="P2910" s="1" t="s">
        <v>128</v>
      </c>
      <c r="Q2910" s="153"/>
      <c r="R2910" s="1"/>
    </row>
    <row r="2911" spans="1:19">
      <c r="A2911" s="17">
        <v>91</v>
      </c>
      <c r="B2911" s="135">
        <v>90101</v>
      </c>
      <c r="C2911" s="17">
        <f t="shared" si="217"/>
        <v>9</v>
      </c>
      <c r="D2911" s="14" t="str">
        <f>+VLOOKUP(C2911,EstructuraCostos!$A$5:$B$146,2)</f>
        <v>Hacienda</v>
      </c>
      <c r="E2911" s="21">
        <f t="shared" si="220"/>
        <v>90101</v>
      </c>
      <c r="F2911" s="17" t="str">
        <f>+IF(C2911&gt;2,VLOOKUP(C2911,EstructuraCostos!$A$65:$B$170,2),VLOOKUP(E2911,EstructuraCostos!$A$5:$B$60,2))</f>
        <v>Hacienda</v>
      </c>
      <c r="G2911" s="17" t="str">
        <f>+VLOOKUP(B2911,EstructuraCostos!$B$5:$C$146,2)</f>
        <v>Salarios</v>
      </c>
      <c r="H2911" s="58">
        <v>43757</v>
      </c>
      <c r="I2911" s="17">
        <f t="shared" si="218"/>
        <v>42</v>
      </c>
      <c r="J2911" s="1" t="s">
        <v>1584</v>
      </c>
      <c r="K2911" s="85">
        <v>24989065</v>
      </c>
      <c r="L2911" s="52">
        <v>1</v>
      </c>
      <c r="M2911" s="186">
        <v>34000</v>
      </c>
      <c r="N2911" s="154">
        <f t="shared" si="219"/>
        <v>34000</v>
      </c>
      <c r="O2911" s="152" t="s">
        <v>1138</v>
      </c>
      <c r="P2911" s="13" t="s">
        <v>147</v>
      </c>
      <c r="Q2911" s="153"/>
      <c r="R2911" s="1"/>
    </row>
    <row r="2912" spans="1:19">
      <c r="A2912" s="17">
        <v>92</v>
      </c>
      <c r="B2912" s="135">
        <v>90105</v>
      </c>
      <c r="C2912" s="17">
        <f t="shared" si="217"/>
        <v>9</v>
      </c>
      <c r="D2912" s="14" t="str">
        <f>+VLOOKUP(C2912,EstructuraCostos!$A$5:$B$146,2)</f>
        <v>Hacienda</v>
      </c>
      <c r="E2912" s="21">
        <f t="shared" si="220"/>
        <v>90105</v>
      </c>
      <c r="F2912" s="17" t="str">
        <f>+IF(C2912&gt;2,VLOOKUP(C2912,EstructuraCostos!$A$65:$B$170,2),VLOOKUP(E2912,EstructuraCostos!$A$5:$B$60,2))</f>
        <v>Hacienda</v>
      </c>
      <c r="G2912" s="17" t="str">
        <f>+VLOOKUP(B2912,EstructuraCostos!$B$5:$C$146,2)</f>
        <v>Mejoras</v>
      </c>
      <c r="H2912" s="58">
        <v>43757</v>
      </c>
      <c r="I2912" s="17">
        <f t="shared" si="218"/>
        <v>42</v>
      </c>
      <c r="J2912" s="45" t="s">
        <v>1688</v>
      </c>
      <c r="K2912" s="51">
        <v>6281862</v>
      </c>
      <c r="L2912" s="52">
        <v>1</v>
      </c>
      <c r="M2912" s="186">
        <v>34000</v>
      </c>
      <c r="N2912" s="154">
        <f t="shared" si="219"/>
        <v>34000</v>
      </c>
      <c r="O2912" s="152" t="s">
        <v>2241</v>
      </c>
      <c r="P2912" s="1" t="s">
        <v>147</v>
      </c>
      <c r="Q2912" s="153"/>
      <c r="R2912" s="1"/>
    </row>
    <row r="2913" spans="1:19">
      <c r="A2913" s="17">
        <v>93</v>
      </c>
      <c r="B2913" s="135">
        <v>10202</v>
      </c>
      <c r="C2913" s="17">
        <f t="shared" si="217"/>
        <v>1</v>
      </c>
      <c r="D2913" s="14" t="str">
        <f>+VLOOKUP(C2913,EstructuraCostos!$A$5:$B$146,2)</f>
        <v>Levante_y_Ceba</v>
      </c>
      <c r="E2913" s="21">
        <f t="shared" si="220"/>
        <v>10200</v>
      </c>
      <c r="F2913" s="17" t="str">
        <f>+IF(C2913&gt;2,VLOOKUP(C2913,EstructuraCostos!$A$65:$B$170,2),VLOOKUP(E2913,EstructuraCostos!$A$5:$B$60,2))</f>
        <v>Alimentacion1</v>
      </c>
      <c r="G2913" s="17" t="str">
        <f>+VLOOKUP(B2913,EstructuraCostos!$B$5:$C$146,2)</f>
        <v>Pollinaza</v>
      </c>
      <c r="H2913" s="58">
        <v>43757</v>
      </c>
      <c r="I2913" s="17">
        <f t="shared" si="218"/>
        <v>42</v>
      </c>
      <c r="J2913" s="45" t="s">
        <v>2237</v>
      </c>
      <c r="K2913" s="51">
        <v>700001196</v>
      </c>
      <c r="L2913" s="52">
        <v>1</v>
      </c>
      <c r="M2913" s="186">
        <v>34000</v>
      </c>
      <c r="N2913" s="154">
        <f t="shared" si="219"/>
        <v>34000</v>
      </c>
      <c r="O2913" s="152" t="s">
        <v>688</v>
      </c>
      <c r="P2913" s="1" t="s">
        <v>137</v>
      </c>
      <c r="Q2913" s="153"/>
      <c r="R2913" s="1"/>
    </row>
    <row r="2914" spans="1:19">
      <c r="A2914" s="17">
        <v>94</v>
      </c>
      <c r="B2914" s="135">
        <v>90105</v>
      </c>
      <c r="C2914" s="17">
        <f t="shared" si="217"/>
        <v>9</v>
      </c>
      <c r="D2914" s="14" t="str">
        <f>+VLOOKUP(C2914,EstructuraCostos!$A$5:$B$146,2)</f>
        <v>Hacienda</v>
      </c>
      <c r="E2914" s="21">
        <f t="shared" si="220"/>
        <v>90105</v>
      </c>
      <c r="F2914" s="17" t="str">
        <f>+IF(C2914&gt;2,VLOOKUP(C2914,EstructuraCostos!$A$65:$B$170,2),VLOOKUP(E2914,EstructuraCostos!$A$5:$B$60,2))</f>
        <v>Hacienda</v>
      </c>
      <c r="G2914" s="17" t="str">
        <f>+VLOOKUP(B2914,EstructuraCostos!$B$5:$C$146,2)</f>
        <v>Mejoras</v>
      </c>
      <c r="H2914" s="58">
        <v>43757</v>
      </c>
      <c r="I2914" s="17">
        <f t="shared" si="218"/>
        <v>42</v>
      </c>
      <c r="J2914" s="45" t="s">
        <v>2247</v>
      </c>
      <c r="K2914" s="51">
        <v>8456134</v>
      </c>
      <c r="L2914" s="52">
        <v>1</v>
      </c>
      <c r="M2914" s="186">
        <v>80000</v>
      </c>
      <c r="N2914" s="154">
        <f t="shared" si="219"/>
        <v>80000</v>
      </c>
      <c r="O2914" s="152" t="s">
        <v>2458</v>
      </c>
      <c r="P2914" s="1" t="s">
        <v>147</v>
      </c>
      <c r="Q2914" s="153"/>
      <c r="R2914" s="1"/>
    </row>
    <row r="2915" spans="1:19">
      <c r="A2915" s="17">
        <v>95</v>
      </c>
      <c r="B2915" s="135">
        <v>10501</v>
      </c>
      <c r="C2915" s="17">
        <f t="shared" si="217"/>
        <v>1</v>
      </c>
      <c r="D2915" s="14" t="str">
        <f>+VLOOKUP(C2915,EstructuraCostos!$A$5:$B$146,2)</f>
        <v>Levante_y_Ceba</v>
      </c>
      <c r="E2915" s="21">
        <f t="shared" si="220"/>
        <v>10500</v>
      </c>
      <c r="F2915" s="17" t="str">
        <f>+IF(C2915&gt;2,VLOOKUP(C2915,EstructuraCostos!$A$65:$B$170,2),VLOOKUP(E2915,EstructuraCostos!$A$5:$B$60,2))</f>
        <v>Movimiento_de_Ganado1</v>
      </c>
      <c r="G2915" s="17" t="str">
        <f>+VLOOKUP(B2915,EstructuraCostos!$B$5:$C$146,2)</f>
        <v>Manejo de Ganados</v>
      </c>
      <c r="H2915" s="58">
        <v>43757</v>
      </c>
      <c r="I2915" s="17">
        <f t="shared" si="218"/>
        <v>42</v>
      </c>
      <c r="J2915" s="45" t="s">
        <v>1663</v>
      </c>
      <c r="K2915" s="51">
        <v>79132685</v>
      </c>
      <c r="L2915" s="52">
        <v>1</v>
      </c>
      <c r="M2915" s="186">
        <v>38000</v>
      </c>
      <c r="N2915" s="154">
        <f t="shared" si="219"/>
        <v>38000</v>
      </c>
      <c r="O2915" s="152" t="s">
        <v>139</v>
      </c>
      <c r="P2915" s="1" t="s">
        <v>128</v>
      </c>
      <c r="Q2915" s="153"/>
      <c r="R2915" s="1"/>
      <c r="S2915"/>
    </row>
    <row r="2916" spans="1:19">
      <c r="A2916" s="17">
        <v>96</v>
      </c>
      <c r="C2916" s="17"/>
      <c r="F2916" s="17"/>
      <c r="G2916" s="17" t="e">
        <f>+VLOOKUP(B2916,EstructuraCostos!$B$5:$C$146,2)</f>
        <v>#N/A</v>
      </c>
      <c r="H2916" s="58">
        <v>43757</v>
      </c>
      <c r="I2916" s="17">
        <f t="shared" si="218"/>
        <v>42</v>
      </c>
      <c r="J2916" s="45" t="s">
        <v>289</v>
      </c>
      <c r="L2916" s="52">
        <v>8</v>
      </c>
      <c r="M2916" s="186" t="s">
        <v>124</v>
      </c>
      <c r="N2916" s="154"/>
      <c r="O2916" s="152" t="s">
        <v>227</v>
      </c>
      <c r="P2916" s="1"/>
      <c r="Q2916" s="153"/>
      <c r="R2916" s="1"/>
      <c r="S2916"/>
    </row>
    <row r="2917" spans="1:19">
      <c r="A2917" s="17">
        <v>97</v>
      </c>
      <c r="C2917" s="17">
        <f t="shared" si="217"/>
        <v>0</v>
      </c>
      <c r="D2917" s="14" t="e">
        <f>+VLOOKUP(C2917,EstructuraCostos!$A$5:$B$146,2)</f>
        <v>#N/A</v>
      </c>
      <c r="E2917" s="21">
        <f t="shared" si="220"/>
        <v>0</v>
      </c>
      <c r="F2917" s="17" t="e">
        <f>+IF(C2917&gt;2,VLOOKUP(C2917,EstructuraCostos!$A$65:$B$170,2),VLOOKUP(E2917,EstructuraCostos!$A$5:$B$60,2))</f>
        <v>#N/A</v>
      </c>
      <c r="G2917" s="17" t="e">
        <f>+VLOOKUP(B2917,EstructuraCostos!$B$5:$C$146,2)</f>
        <v>#N/A</v>
      </c>
      <c r="H2917" s="58">
        <v>43757</v>
      </c>
      <c r="I2917" s="17">
        <f t="shared" ref="I2917" si="222">+WEEKNUM(H2917,2)</f>
        <v>42</v>
      </c>
      <c r="J2917" s="61" t="s">
        <v>298</v>
      </c>
      <c r="K2917" s="83"/>
      <c r="L2917" s="52">
        <v>54</v>
      </c>
      <c r="M2917" s="186" t="s">
        <v>299</v>
      </c>
      <c r="N2917" s="154"/>
      <c r="O2917" s="152" t="s">
        <v>2473</v>
      </c>
      <c r="P2917" s="1"/>
      <c r="Q2917" s="153"/>
      <c r="R2917" s="1"/>
      <c r="S2917"/>
    </row>
    <row r="2918" spans="1:19">
      <c r="A2918" s="17">
        <v>98</v>
      </c>
      <c r="C2918" s="17">
        <f t="shared" si="217"/>
        <v>0</v>
      </c>
      <c r="D2918" s="14" t="e">
        <f>+VLOOKUP(C2918,EstructuraCostos!$A$5:$B$146,2)</f>
        <v>#N/A</v>
      </c>
      <c r="E2918" s="21">
        <f t="shared" si="220"/>
        <v>0</v>
      </c>
      <c r="F2918" s="17" t="e">
        <f>+IF(C2918&gt;2,VLOOKUP(C2918,EstructuraCostos!$A$65:$B$170,2),VLOOKUP(E2918,EstructuraCostos!$A$5:$B$60,2))</f>
        <v>#N/A</v>
      </c>
      <c r="G2918" s="17" t="e">
        <f>+VLOOKUP(B2918,EstructuraCostos!$B$5:$C$146,2)</f>
        <v>#N/A</v>
      </c>
      <c r="H2918" s="58"/>
      <c r="I2918" s="17"/>
      <c r="J2918" s="61"/>
      <c r="K2918" s="83"/>
      <c r="N2918" s="154">
        <f t="shared" si="219"/>
        <v>0</v>
      </c>
      <c r="O2918" s="152"/>
      <c r="P2918" s="1"/>
      <c r="Q2918" s="153"/>
      <c r="R2918" s="1"/>
      <c r="S2918"/>
    </row>
    <row r="2919" spans="1:19">
      <c r="A2919" s="17">
        <v>99</v>
      </c>
      <c r="B2919" s="135">
        <v>10501</v>
      </c>
      <c r="C2919" s="17">
        <f t="shared" si="217"/>
        <v>1</v>
      </c>
      <c r="D2919" s="14" t="str">
        <f>+VLOOKUP(C2919,EstructuraCostos!$A$5:$B$146,2)</f>
        <v>Levante_y_Ceba</v>
      </c>
      <c r="E2919" s="21">
        <f t="shared" si="220"/>
        <v>10500</v>
      </c>
      <c r="F2919" s="17" t="str">
        <f>+IF(C2919&gt;2,VLOOKUP(C2919,EstructuraCostos!$A$65:$B$170,2),VLOOKUP(E2919,EstructuraCostos!$A$5:$B$60,2))</f>
        <v>Movimiento_de_Ganado1</v>
      </c>
      <c r="G2919" s="17" t="str">
        <f>+VLOOKUP(B2919,EstructuraCostos!$B$5:$C$146,2)</f>
        <v>Manejo de Ganados</v>
      </c>
      <c r="H2919" s="58">
        <v>43758</v>
      </c>
      <c r="I2919" s="17">
        <f t="shared" si="218"/>
        <v>42</v>
      </c>
      <c r="J2919" s="460" t="s">
        <v>417</v>
      </c>
      <c r="K2919" s="568">
        <v>1097720182</v>
      </c>
      <c r="L2919" s="52">
        <v>0.5</v>
      </c>
      <c r="M2919" s="46">
        <v>36000</v>
      </c>
      <c r="N2919" s="154">
        <f t="shared" si="219"/>
        <v>18000</v>
      </c>
      <c r="O2919" s="152" t="s">
        <v>125</v>
      </c>
      <c r="P2919" s="1" t="s">
        <v>128</v>
      </c>
      <c r="Q2919" s="153"/>
      <c r="R2919" s="1"/>
    </row>
    <row r="2920" spans="1:19">
      <c r="A2920" s="17">
        <v>100</v>
      </c>
      <c r="B2920" s="135">
        <v>90105</v>
      </c>
      <c r="C2920" s="17">
        <f t="shared" si="217"/>
        <v>9</v>
      </c>
      <c r="D2920" s="14" t="str">
        <f>+VLOOKUP(C2920,EstructuraCostos!$A$5:$B$146,2)</f>
        <v>Hacienda</v>
      </c>
      <c r="E2920" s="21">
        <f t="shared" si="220"/>
        <v>90105</v>
      </c>
      <c r="F2920" s="17" t="str">
        <f>+IF(C2920&gt;2,VLOOKUP(C2920,EstructuraCostos!$A$65:$B$170,2),VLOOKUP(E2920,EstructuraCostos!$A$5:$B$60,2))</f>
        <v>Hacienda</v>
      </c>
      <c r="G2920" s="17" t="str">
        <f>+VLOOKUP(B2920,EstructuraCostos!$B$5:$C$146,2)</f>
        <v>Mejoras</v>
      </c>
      <c r="H2920" s="58">
        <v>43758</v>
      </c>
      <c r="I2920" s="17">
        <f t="shared" si="218"/>
        <v>42</v>
      </c>
      <c r="J2920" s="45" t="s">
        <v>2247</v>
      </c>
      <c r="K2920" s="51">
        <v>8456134</v>
      </c>
      <c r="L2920" s="52">
        <v>0.5</v>
      </c>
      <c r="M2920" s="186">
        <v>32000</v>
      </c>
      <c r="N2920" s="154">
        <f t="shared" si="219"/>
        <v>16000</v>
      </c>
      <c r="O2920" s="152"/>
      <c r="P2920" s="13"/>
      <c r="Q2920" s="153"/>
      <c r="R2920" s="1"/>
    </row>
    <row r="2921" spans="1:19">
      <c r="A2921" s="17">
        <v>101</v>
      </c>
      <c r="B2921" s="135">
        <v>90105</v>
      </c>
      <c r="C2921" s="17">
        <f t="shared" si="217"/>
        <v>9</v>
      </c>
      <c r="D2921" s="14" t="str">
        <f>+VLOOKUP(C2921,EstructuraCostos!$A$5:$B$146,2)</f>
        <v>Hacienda</v>
      </c>
      <c r="E2921" s="21">
        <f t="shared" si="220"/>
        <v>90105</v>
      </c>
      <c r="F2921" s="17" t="str">
        <f>+IF(C2921&gt;2,VLOOKUP(C2921,EstructuraCostos!$A$65:$B$170,2),VLOOKUP(E2921,EstructuraCostos!$A$5:$B$60,2))</f>
        <v>Hacienda</v>
      </c>
      <c r="G2921" s="17" t="str">
        <f>+VLOOKUP(B2921,EstructuraCostos!$B$5:$C$146,2)</f>
        <v>Mejoras</v>
      </c>
      <c r="H2921" s="58">
        <v>43758</v>
      </c>
      <c r="I2921" s="17">
        <f t="shared" si="218"/>
        <v>42</v>
      </c>
      <c r="J2921" s="45" t="s">
        <v>2238</v>
      </c>
      <c r="K2921" s="51">
        <v>7563297</v>
      </c>
      <c r="L2921" s="52">
        <v>0.5</v>
      </c>
      <c r="M2921" s="186">
        <v>12000</v>
      </c>
      <c r="N2921" s="154">
        <f t="shared" si="219"/>
        <v>6000</v>
      </c>
      <c r="O2921" s="152"/>
      <c r="P2921" s="1"/>
      <c r="Q2921" s="153"/>
      <c r="R2921" s="1"/>
    </row>
    <row r="2922" spans="1:19">
      <c r="A2922" s="17">
        <v>102</v>
      </c>
      <c r="B2922" s="135">
        <v>10501</v>
      </c>
      <c r="C2922" s="17">
        <f t="shared" si="217"/>
        <v>1</v>
      </c>
      <c r="D2922" s="14" t="str">
        <f>+VLOOKUP(C2922,EstructuraCostos!$A$5:$B$146,2)</f>
        <v>Levante_y_Ceba</v>
      </c>
      <c r="E2922" s="21">
        <f t="shared" si="220"/>
        <v>10500</v>
      </c>
      <c r="F2922" s="17" t="str">
        <f>+IF(C2922&gt;2,VLOOKUP(C2922,EstructuraCostos!$A$65:$B$170,2),VLOOKUP(E2922,EstructuraCostos!$A$5:$B$60,2))</f>
        <v>Movimiento_de_Ganado1</v>
      </c>
      <c r="G2922" s="17" t="str">
        <f>+VLOOKUP(B2922,EstructuraCostos!$B$5:$C$146,2)</f>
        <v>Manejo de Ganados</v>
      </c>
      <c r="H2922" s="58">
        <v>43758</v>
      </c>
      <c r="I2922" s="17">
        <f t="shared" si="218"/>
        <v>42</v>
      </c>
      <c r="J2922" s="45" t="s">
        <v>1663</v>
      </c>
      <c r="K2922" s="51">
        <v>79132685</v>
      </c>
      <c r="L2922" s="52">
        <v>1</v>
      </c>
      <c r="M2922" s="186">
        <v>38000</v>
      </c>
      <c r="N2922" s="154">
        <f t="shared" si="219"/>
        <v>38000</v>
      </c>
      <c r="O2922" s="152" t="s">
        <v>126</v>
      </c>
      <c r="P2922" s="1" t="s">
        <v>128</v>
      </c>
      <c r="Q2922" s="153"/>
      <c r="R2922" s="1"/>
    </row>
    <row r="2923" spans="1:19">
      <c r="A2923" s="17">
        <v>1</v>
      </c>
      <c r="B2923" s="135">
        <v>10101</v>
      </c>
      <c r="C2923" s="17">
        <f t="shared" si="217"/>
        <v>1</v>
      </c>
      <c r="D2923" s="14" t="str">
        <f>+VLOOKUP(C2923,EstructuraCostos!$A$5:$B$146,2)</f>
        <v>Levante_y_Ceba</v>
      </c>
      <c r="E2923" s="21">
        <f t="shared" si="220"/>
        <v>10100</v>
      </c>
      <c r="F2923" s="17" t="str">
        <f>+IF(C2923&gt;2,VLOOKUP(C2923,EstructuraCostos!$A$65:$B$170,2),VLOOKUP(E2923,EstructuraCostos!$A$5:$B$60,2))</f>
        <v>Manejo_de_Suelos_y_ Praderas1</v>
      </c>
      <c r="G2923" s="17" t="str">
        <f>+VLOOKUP(B2923,EstructuraCostos!$B$5:$C$146,2)</f>
        <v>Fumigacion Matamalezas</v>
      </c>
      <c r="H2923" s="58">
        <v>43759</v>
      </c>
      <c r="I2923" s="17">
        <f t="shared" si="218"/>
        <v>43</v>
      </c>
      <c r="J2923" s="84" t="s">
        <v>241</v>
      </c>
      <c r="K2923" s="566">
        <v>4736932</v>
      </c>
      <c r="L2923" s="52">
        <v>1</v>
      </c>
      <c r="M2923" s="46">
        <v>34000</v>
      </c>
      <c r="N2923" s="154">
        <f t="shared" si="219"/>
        <v>34000</v>
      </c>
      <c r="O2923" s="152" t="s">
        <v>1686</v>
      </c>
      <c r="P2923" s="1" t="s">
        <v>2133</v>
      </c>
      <c r="Q2923" s="153" t="s">
        <v>2245</v>
      </c>
      <c r="R2923" s="1" t="s">
        <v>131</v>
      </c>
    </row>
    <row r="2924" spans="1:19">
      <c r="A2924" s="17">
        <v>2</v>
      </c>
      <c r="B2924" s="135">
        <v>10104</v>
      </c>
      <c r="C2924" s="17">
        <f t="shared" si="217"/>
        <v>1</v>
      </c>
      <c r="D2924" s="14" t="str">
        <f>+VLOOKUP(C2924,EstructuraCostos!$A$5:$B$146,2)</f>
        <v>Levante_y_Ceba</v>
      </c>
      <c r="E2924" s="21">
        <f t="shared" si="220"/>
        <v>10100</v>
      </c>
      <c r="F2924" s="17" t="str">
        <f>+IF(C2924&gt;2,VLOOKUP(C2924,EstructuraCostos!$A$65:$B$170,2),VLOOKUP(E2924,EstructuraCostos!$A$5:$B$60,2))</f>
        <v>Manejo_de_Suelos_y_ Praderas1</v>
      </c>
      <c r="G2924" s="17" t="str">
        <f>+VLOOKUP(B2924,EstructuraCostos!$B$5:$C$146,2)</f>
        <v>Fumigacion Herbicida</v>
      </c>
      <c r="H2924" s="58">
        <v>43759</v>
      </c>
      <c r="I2924" s="17">
        <f t="shared" si="218"/>
        <v>43</v>
      </c>
      <c r="J2924" s="84" t="s">
        <v>242</v>
      </c>
      <c r="K2924" s="567">
        <v>4335739</v>
      </c>
      <c r="L2924" s="52">
        <v>1</v>
      </c>
      <c r="M2924" s="46">
        <v>34000</v>
      </c>
      <c r="N2924" s="154">
        <f t="shared" si="219"/>
        <v>34000</v>
      </c>
      <c r="O2924" s="152" t="s">
        <v>2444</v>
      </c>
      <c r="P2924" s="1" t="s">
        <v>1130</v>
      </c>
      <c r="Q2924" s="153" t="s">
        <v>132</v>
      </c>
      <c r="R2924" s="1" t="s">
        <v>2477</v>
      </c>
      <c r="S2924" t="s">
        <v>2078</v>
      </c>
    </row>
    <row r="2925" spans="1:19">
      <c r="A2925" s="17">
        <v>3</v>
      </c>
      <c r="B2925" s="135">
        <v>10501</v>
      </c>
      <c r="C2925" s="17">
        <f t="shared" si="217"/>
        <v>1</v>
      </c>
      <c r="D2925" s="14" t="str">
        <f>+VLOOKUP(C2925,EstructuraCostos!$A$5:$B$146,2)</f>
        <v>Levante_y_Ceba</v>
      </c>
      <c r="E2925" s="21">
        <f t="shared" si="220"/>
        <v>10500</v>
      </c>
      <c r="F2925" s="17" t="str">
        <f>+IF(C2925&gt;2,VLOOKUP(C2925,EstructuraCostos!$A$65:$B$170,2),VLOOKUP(E2925,EstructuraCostos!$A$5:$B$60,2))</f>
        <v>Movimiento_de_Ganado1</v>
      </c>
      <c r="G2925" s="17" t="str">
        <f>+VLOOKUP(B2925,EstructuraCostos!$B$5:$C$146,2)</f>
        <v>Manejo de Ganados</v>
      </c>
      <c r="H2925" s="58">
        <v>43759</v>
      </c>
      <c r="I2925" s="17">
        <f t="shared" si="218"/>
        <v>43</v>
      </c>
      <c r="J2925" s="460" t="s">
        <v>2236</v>
      </c>
      <c r="K2925" s="567">
        <v>1023702269</v>
      </c>
      <c r="L2925" s="52">
        <v>1</v>
      </c>
      <c r="M2925" s="46">
        <v>38000</v>
      </c>
      <c r="N2925" s="154">
        <f t="shared" si="219"/>
        <v>38000</v>
      </c>
      <c r="O2925" s="152" t="s">
        <v>126</v>
      </c>
      <c r="P2925" s="1" t="s">
        <v>128</v>
      </c>
      <c r="Q2925" s="153"/>
      <c r="R2925" s="1"/>
      <c r="S2925"/>
    </row>
    <row r="2926" spans="1:19">
      <c r="A2926" s="17">
        <v>4</v>
      </c>
      <c r="B2926" s="135">
        <v>80108</v>
      </c>
      <c r="C2926" s="17">
        <f t="shared" si="217"/>
        <v>8</v>
      </c>
      <c r="D2926" s="14" t="str">
        <f>+VLOOKUP(C2926,EstructuraCostos!$A$5:$B$146,2)</f>
        <v>Inversion</v>
      </c>
      <c r="E2926" s="21">
        <f t="shared" si="220"/>
        <v>80108</v>
      </c>
      <c r="F2926" s="17" t="str">
        <f>+IF(C2926&gt;2,VLOOKUP(C2926,EstructuraCostos!$A$65:$B$170,2),VLOOKUP(E2926,EstructuraCostos!$A$5:$B$60,2))</f>
        <v>Inversion</v>
      </c>
      <c r="G2926" s="17" t="str">
        <f>+VLOOKUP(B2926,EstructuraCostos!$B$5:$C$146,2)</f>
        <v>Establecimiento de Nuevas Praderas</v>
      </c>
      <c r="H2926" s="58">
        <v>43759</v>
      </c>
      <c r="I2926" s="17">
        <f t="shared" si="218"/>
        <v>43</v>
      </c>
      <c r="J2926" s="460" t="s">
        <v>417</v>
      </c>
      <c r="K2926" s="568">
        <v>1097720182</v>
      </c>
      <c r="L2926" s="52">
        <v>1</v>
      </c>
      <c r="M2926" s="46">
        <v>38000</v>
      </c>
      <c r="N2926" s="154">
        <f t="shared" si="219"/>
        <v>38000</v>
      </c>
      <c r="O2926" s="152" t="s">
        <v>2478</v>
      </c>
      <c r="P2926" s="1" t="s">
        <v>2454</v>
      </c>
      <c r="Q2926" s="153" t="s">
        <v>2451</v>
      </c>
      <c r="R2926" s="1" t="s">
        <v>2475</v>
      </c>
    </row>
    <row r="2927" spans="1:19">
      <c r="A2927" s="17">
        <v>5</v>
      </c>
      <c r="B2927" s="135">
        <v>90101</v>
      </c>
      <c r="C2927" s="17">
        <f t="shared" si="217"/>
        <v>9</v>
      </c>
      <c r="D2927" s="14" t="str">
        <f>+VLOOKUP(C2927,EstructuraCostos!$A$5:$B$146,2)</f>
        <v>Hacienda</v>
      </c>
      <c r="E2927" s="21">
        <f t="shared" si="220"/>
        <v>90101</v>
      </c>
      <c r="F2927" s="17" t="str">
        <f>+IF(C2927&gt;2,VLOOKUP(C2927,EstructuraCostos!$A$65:$B$170,2),VLOOKUP(E2927,EstructuraCostos!$A$5:$B$60,2))</f>
        <v>Hacienda</v>
      </c>
      <c r="G2927" s="17" t="str">
        <f>+VLOOKUP(B2927,EstructuraCostos!$B$5:$C$146,2)</f>
        <v>Salarios</v>
      </c>
      <c r="H2927" s="58">
        <v>43759</v>
      </c>
      <c r="I2927" s="17">
        <f t="shared" si="218"/>
        <v>43</v>
      </c>
      <c r="J2927" s="1" t="s">
        <v>1584</v>
      </c>
      <c r="K2927" s="85">
        <v>24989065</v>
      </c>
      <c r="L2927" s="52">
        <v>1</v>
      </c>
      <c r="M2927" s="186">
        <v>34000</v>
      </c>
      <c r="N2927" s="154">
        <f t="shared" si="219"/>
        <v>34000</v>
      </c>
      <c r="O2927" s="152" t="s">
        <v>1138</v>
      </c>
      <c r="P2927" s="13" t="s">
        <v>147</v>
      </c>
      <c r="Q2927" s="153"/>
      <c r="R2927" s="1"/>
    </row>
    <row r="2928" spans="1:19">
      <c r="A2928" s="17">
        <v>6</v>
      </c>
      <c r="B2928" s="135">
        <v>90105</v>
      </c>
      <c r="C2928" s="17">
        <f t="shared" si="217"/>
        <v>9</v>
      </c>
      <c r="D2928" s="14" t="str">
        <f>+VLOOKUP(C2928,EstructuraCostos!$A$5:$B$146,2)</f>
        <v>Hacienda</v>
      </c>
      <c r="E2928" s="21">
        <f t="shared" si="220"/>
        <v>90105</v>
      </c>
      <c r="F2928" s="17" t="str">
        <f>+IF(C2928&gt;2,VLOOKUP(C2928,EstructuraCostos!$A$65:$B$170,2),VLOOKUP(E2928,EstructuraCostos!$A$5:$B$60,2))</f>
        <v>Hacienda</v>
      </c>
      <c r="G2928" s="17" t="str">
        <f>+VLOOKUP(B2928,EstructuraCostos!$B$5:$C$146,2)</f>
        <v>Mejoras</v>
      </c>
      <c r="H2928" s="58">
        <v>43759</v>
      </c>
      <c r="I2928" s="17">
        <f t="shared" si="218"/>
        <v>43</v>
      </c>
      <c r="J2928" s="45" t="s">
        <v>1688</v>
      </c>
      <c r="K2928" s="51">
        <v>6281862</v>
      </c>
      <c r="L2928" s="52">
        <v>1</v>
      </c>
      <c r="M2928" s="186">
        <v>34000</v>
      </c>
      <c r="N2928" s="154">
        <f t="shared" si="219"/>
        <v>34000</v>
      </c>
      <c r="O2928" s="152"/>
      <c r="P2928" s="13" t="s">
        <v>147</v>
      </c>
      <c r="Q2928" s="153"/>
      <c r="R2928" s="1"/>
    </row>
    <row r="2929" spans="1:18">
      <c r="A2929" s="17">
        <v>7</v>
      </c>
      <c r="B2929" s="135">
        <v>10202</v>
      </c>
      <c r="C2929" s="17">
        <f t="shared" si="217"/>
        <v>1</v>
      </c>
      <c r="D2929" s="14" t="str">
        <f>+VLOOKUP(C2929,EstructuraCostos!$A$5:$B$146,2)</f>
        <v>Levante_y_Ceba</v>
      </c>
      <c r="E2929" s="21">
        <f t="shared" si="220"/>
        <v>10200</v>
      </c>
      <c r="F2929" s="17" t="str">
        <f>+IF(C2929&gt;2,VLOOKUP(C2929,EstructuraCostos!$A$65:$B$170,2),VLOOKUP(E2929,EstructuraCostos!$A$5:$B$60,2))</f>
        <v>Alimentacion1</v>
      </c>
      <c r="G2929" s="17" t="str">
        <f>+VLOOKUP(B2929,EstructuraCostos!$B$5:$C$146,2)</f>
        <v>Pollinaza</v>
      </c>
      <c r="H2929" s="58">
        <v>43759</v>
      </c>
      <c r="I2929" s="17">
        <f t="shared" si="218"/>
        <v>43</v>
      </c>
      <c r="J2929" s="45" t="s">
        <v>2237</v>
      </c>
      <c r="K2929" s="51">
        <v>700001196</v>
      </c>
      <c r="L2929" s="52">
        <v>1</v>
      </c>
      <c r="M2929" s="186">
        <v>34000</v>
      </c>
      <c r="N2929" s="154">
        <f t="shared" si="219"/>
        <v>34000</v>
      </c>
      <c r="O2929" s="152" t="s">
        <v>688</v>
      </c>
      <c r="P2929" s="1" t="s">
        <v>137</v>
      </c>
      <c r="Q2929" s="153"/>
      <c r="R2929" s="1"/>
    </row>
    <row r="2930" spans="1:18">
      <c r="A2930" s="17">
        <v>8</v>
      </c>
      <c r="B2930" s="135">
        <v>90105</v>
      </c>
      <c r="C2930" s="17">
        <f t="shared" si="217"/>
        <v>9</v>
      </c>
      <c r="E2930" s="21">
        <f t="shared" si="220"/>
        <v>90105</v>
      </c>
      <c r="F2930" s="17"/>
      <c r="G2930" s="17" t="str">
        <f>+VLOOKUP(B2930,EstructuraCostos!$B$5:$C$146,2)</f>
        <v>Mejoras</v>
      </c>
      <c r="H2930" s="58">
        <v>43759</v>
      </c>
      <c r="I2930" s="17">
        <f t="shared" si="218"/>
        <v>43</v>
      </c>
      <c r="J2930" s="45" t="s">
        <v>2247</v>
      </c>
      <c r="K2930" s="51">
        <v>8456134</v>
      </c>
      <c r="L2930" s="52">
        <v>1</v>
      </c>
      <c r="M2930" s="186">
        <v>80000</v>
      </c>
      <c r="N2930" s="154">
        <f t="shared" si="219"/>
        <v>80000</v>
      </c>
      <c r="O2930" s="152" t="s">
        <v>2474</v>
      </c>
      <c r="P2930" s="13" t="s">
        <v>147</v>
      </c>
      <c r="Q2930" s="153"/>
      <c r="R2930" s="1"/>
    </row>
    <row r="2931" spans="1:18">
      <c r="A2931" s="17">
        <v>9</v>
      </c>
      <c r="B2931" s="135">
        <v>10501</v>
      </c>
      <c r="C2931" s="17">
        <f t="shared" si="217"/>
        <v>1</v>
      </c>
      <c r="D2931" s="14" t="str">
        <f>+VLOOKUP(C2931,EstructuraCostos!$A$5:$B$146,2)</f>
        <v>Levante_y_Ceba</v>
      </c>
      <c r="E2931" s="21">
        <f t="shared" si="220"/>
        <v>10500</v>
      </c>
      <c r="F2931" s="17" t="str">
        <f>+IF(C2931&gt;2,VLOOKUP(C2931,EstructuraCostos!$A$65:$B$170,2),VLOOKUP(E2931,EstructuraCostos!$A$5:$B$60,2))</f>
        <v>Movimiento_de_Ganado1</v>
      </c>
      <c r="G2931" s="17" t="str">
        <f>+VLOOKUP(B2931,EstructuraCostos!$B$5:$C$146,2)</f>
        <v>Manejo de Ganados</v>
      </c>
      <c r="H2931" s="58">
        <v>43759</v>
      </c>
      <c r="I2931" s="17">
        <f t="shared" si="218"/>
        <v>43</v>
      </c>
      <c r="J2931" s="45" t="s">
        <v>1663</v>
      </c>
      <c r="K2931" s="51">
        <v>79132685</v>
      </c>
      <c r="L2931" s="52">
        <v>1</v>
      </c>
      <c r="M2931" s="186">
        <v>38000</v>
      </c>
      <c r="N2931" s="154">
        <f t="shared" si="219"/>
        <v>38000</v>
      </c>
      <c r="O2931" s="45" t="s">
        <v>126</v>
      </c>
      <c r="P2931" s="45" t="s">
        <v>128</v>
      </c>
      <c r="R2931" s="1"/>
    </row>
    <row r="2932" spans="1:18">
      <c r="A2932" s="17">
        <v>10</v>
      </c>
      <c r="C2932" s="17"/>
      <c r="F2932" s="17"/>
      <c r="G2932" s="17" t="e">
        <f>+VLOOKUP(B2932,EstructuraCostos!$B$5:$C$146,2)</f>
        <v>#N/A</v>
      </c>
      <c r="H2932" s="58">
        <v>43759</v>
      </c>
      <c r="I2932" s="17">
        <f t="shared" ref="I2932" si="223">+WEEKNUM(H2932,2)</f>
        <v>43</v>
      </c>
      <c r="J2932" s="45" t="s">
        <v>289</v>
      </c>
      <c r="L2932" s="52">
        <v>8</v>
      </c>
      <c r="M2932" s="186" t="s">
        <v>124</v>
      </c>
      <c r="N2932" s="154"/>
      <c r="O2932" s="45" t="s">
        <v>227</v>
      </c>
      <c r="R2932" s="1"/>
    </row>
    <row r="2933" spans="1:18">
      <c r="A2933" s="17">
        <v>11</v>
      </c>
      <c r="C2933" s="17"/>
      <c r="F2933" s="17"/>
      <c r="G2933" s="17"/>
      <c r="H2933" s="58">
        <v>43759</v>
      </c>
      <c r="I2933" s="17">
        <f t="shared" ref="I2933" si="224">+WEEKNUM(H2933,2)</f>
        <v>43</v>
      </c>
      <c r="J2933" s="45" t="s">
        <v>287</v>
      </c>
      <c r="L2933" s="52">
        <v>400</v>
      </c>
      <c r="M2933" s="186">
        <v>600</v>
      </c>
      <c r="N2933" s="154">
        <f t="shared" si="219"/>
        <v>240000</v>
      </c>
      <c r="O2933" s="45" t="s">
        <v>1174</v>
      </c>
      <c r="P2933" s="45" t="s">
        <v>1474</v>
      </c>
      <c r="R2933" s="1"/>
    </row>
    <row r="2934" spans="1:18">
      <c r="A2934" s="17">
        <v>12</v>
      </c>
      <c r="C2934" s="17">
        <f>ROUND(B2934/10000,0)</f>
        <v>0</v>
      </c>
      <c r="D2934" s="14" t="e">
        <f>+VLOOKUP(C2934,EstructuraCostos!$A$5:$B$146,2)</f>
        <v>#N/A</v>
      </c>
      <c r="E2934" s="21">
        <f>IF(C2934&gt;2,ROUND(B2934/1,0),ROUND(B2934/10,0)*10)</f>
        <v>0</v>
      </c>
      <c r="F2934" s="17" t="e">
        <f>+IF(C2934&gt;2,VLOOKUP(C2934,EstructuraCostos!$A$65:$B$170,2),VLOOKUP(E2934,EstructuraCostos!$A$5:$B$60,2))</f>
        <v>#N/A</v>
      </c>
      <c r="G2934" s="17" t="e">
        <f>+VLOOKUP(B2934,EstructuraCostos!$B$5:$C$146,2)</f>
        <v>#N/A</v>
      </c>
      <c r="H2934" s="58">
        <v>43759</v>
      </c>
      <c r="I2934" s="17">
        <f>+WEEKNUM(H2934,2)</f>
        <v>43</v>
      </c>
      <c r="J2934" s="1" t="s">
        <v>260</v>
      </c>
      <c r="M2934" s="186" t="s">
        <v>2476</v>
      </c>
      <c r="N2934" s="154"/>
      <c r="O2934" s="152" t="s">
        <v>2444</v>
      </c>
      <c r="P2934" s="1" t="s">
        <v>1130</v>
      </c>
      <c r="Q2934" s="153" t="s">
        <v>132</v>
      </c>
      <c r="R2934" s="1" t="s">
        <v>2477</v>
      </c>
    </row>
    <row r="2935" spans="1:18">
      <c r="A2935" s="17">
        <v>13</v>
      </c>
      <c r="C2935" s="17">
        <f t="shared" si="217"/>
        <v>0</v>
      </c>
      <c r="D2935" s="14" t="e">
        <f>+VLOOKUP(C2935,EstructuraCostos!$A$5:$B$146,2)</f>
        <v>#N/A</v>
      </c>
      <c r="E2935" s="21">
        <f t="shared" si="220"/>
        <v>0</v>
      </c>
      <c r="F2935" s="17" t="e">
        <f>+IF(C2935&gt;2,VLOOKUP(C2935,EstructuraCostos!$A$65:$B$170,2),VLOOKUP(E2935,EstructuraCostos!$A$5:$B$60,2))</f>
        <v>#N/A</v>
      </c>
      <c r="G2935" s="17" t="e">
        <f>+VLOOKUP(B2935,EstructuraCostos!$B$5:$C$146,2)</f>
        <v>#N/A</v>
      </c>
      <c r="H2935" s="58">
        <v>43759</v>
      </c>
      <c r="I2935" s="17">
        <f t="shared" si="218"/>
        <v>43</v>
      </c>
      <c r="J2935" s="45" t="s">
        <v>260</v>
      </c>
      <c r="M2935" s="186" t="s">
        <v>2476</v>
      </c>
      <c r="N2935" s="154"/>
      <c r="O2935" s="152" t="s">
        <v>1686</v>
      </c>
      <c r="P2935" s="1" t="s">
        <v>2133</v>
      </c>
      <c r="Q2935" s="153" t="s">
        <v>2245</v>
      </c>
      <c r="R2935" s="1" t="s">
        <v>131</v>
      </c>
    </row>
    <row r="2936" spans="1:18">
      <c r="A2936" s="17">
        <v>14</v>
      </c>
      <c r="B2936" s="135">
        <v>50103</v>
      </c>
      <c r="C2936" s="17">
        <f t="shared" si="217"/>
        <v>5</v>
      </c>
      <c r="E2936" s="21">
        <f t="shared" si="220"/>
        <v>50103</v>
      </c>
      <c r="F2936" s="17"/>
      <c r="G2936" s="17" t="str">
        <f>+VLOOKUP(B2936,EstructuraCostos!$B$5:$C$146,2)</f>
        <v xml:space="preserve">Mantenimiento Cercos </v>
      </c>
      <c r="H2936" s="58">
        <v>43760</v>
      </c>
      <c r="I2936" s="17">
        <f t="shared" si="218"/>
        <v>43</v>
      </c>
      <c r="J2936" s="84" t="s">
        <v>241</v>
      </c>
      <c r="K2936" s="566">
        <v>4736932</v>
      </c>
      <c r="L2936" s="52">
        <v>1</v>
      </c>
      <c r="M2936" s="46">
        <v>34000</v>
      </c>
      <c r="N2936" s="154">
        <f t="shared" si="219"/>
        <v>34000</v>
      </c>
      <c r="O2936" s="152" t="s">
        <v>138</v>
      </c>
      <c r="P2936" s="1" t="s">
        <v>1177</v>
      </c>
      <c r="Q2936" s="153"/>
      <c r="R2936" s="1"/>
    </row>
    <row r="2937" spans="1:18">
      <c r="A2937" s="17">
        <v>15</v>
      </c>
      <c r="B2937" s="135">
        <v>80108</v>
      </c>
      <c r="C2937" s="17">
        <f t="shared" si="217"/>
        <v>8</v>
      </c>
      <c r="D2937" s="14" t="str">
        <f>+VLOOKUP(C2937,EstructuraCostos!$A$5:$B$146,2)</f>
        <v>Inversion</v>
      </c>
      <c r="E2937" s="21">
        <f t="shared" si="220"/>
        <v>80108</v>
      </c>
      <c r="F2937" s="17" t="str">
        <f>+IF(C2937&gt;2,VLOOKUP(C2937,EstructuraCostos!$A$65:$B$170,2),VLOOKUP(E2937,EstructuraCostos!$A$5:$B$60,2))</f>
        <v>Inversion</v>
      </c>
      <c r="G2937" s="17" t="str">
        <f>+VLOOKUP(B2937,EstructuraCostos!$B$5:$C$146,2)</f>
        <v>Establecimiento de Nuevas Praderas</v>
      </c>
      <c r="H2937" s="58">
        <v>43760</v>
      </c>
      <c r="I2937" s="17">
        <f t="shared" si="218"/>
        <v>43</v>
      </c>
      <c r="J2937" s="84" t="s">
        <v>242</v>
      </c>
      <c r="K2937" s="567">
        <v>4335739</v>
      </c>
      <c r="L2937" s="52">
        <v>1</v>
      </c>
      <c r="M2937" s="46">
        <v>34000</v>
      </c>
      <c r="N2937" s="154">
        <f t="shared" si="219"/>
        <v>34000</v>
      </c>
      <c r="O2937" s="152" t="s">
        <v>2444</v>
      </c>
      <c r="P2937" s="1" t="s">
        <v>256</v>
      </c>
      <c r="Q2937" s="153" t="s">
        <v>132</v>
      </c>
      <c r="R2937" s="1" t="s">
        <v>221</v>
      </c>
    </row>
    <row r="2938" spans="1:18">
      <c r="A2938" s="17">
        <v>16</v>
      </c>
      <c r="B2938" s="135">
        <v>10501</v>
      </c>
      <c r="C2938" s="17">
        <f t="shared" si="217"/>
        <v>1</v>
      </c>
      <c r="D2938" s="14" t="str">
        <f>+VLOOKUP(C2938,EstructuraCostos!$A$5:$B$146,2)</f>
        <v>Levante_y_Ceba</v>
      </c>
      <c r="E2938" s="21">
        <f t="shared" si="220"/>
        <v>10500</v>
      </c>
      <c r="F2938" s="17" t="str">
        <f>+IF(C2938&gt;2,VLOOKUP(C2938,EstructuraCostos!$A$65:$B$170,2),VLOOKUP(E2938,EstructuraCostos!$A$5:$B$60,2))</f>
        <v>Movimiento_de_Ganado1</v>
      </c>
      <c r="G2938" s="17" t="str">
        <f>+VLOOKUP(B2938,EstructuraCostos!$B$5:$C$146,2)</f>
        <v>Manejo de Ganados</v>
      </c>
      <c r="H2938" s="58">
        <v>43760</v>
      </c>
      <c r="I2938" s="17">
        <f t="shared" si="218"/>
        <v>43</v>
      </c>
      <c r="J2938" s="460" t="s">
        <v>2236</v>
      </c>
      <c r="K2938" s="567">
        <v>1023702269</v>
      </c>
      <c r="L2938" s="52">
        <v>1</v>
      </c>
      <c r="M2938" s="46">
        <v>38000</v>
      </c>
      <c r="N2938" s="154">
        <f t="shared" si="219"/>
        <v>38000</v>
      </c>
      <c r="O2938" s="45" t="s">
        <v>139</v>
      </c>
      <c r="P2938" s="45" t="s">
        <v>128</v>
      </c>
      <c r="Q2938" s="45"/>
      <c r="R2938" s="1"/>
    </row>
    <row r="2939" spans="1:18">
      <c r="A2939" s="17">
        <v>17</v>
      </c>
      <c r="B2939" s="135">
        <v>80108</v>
      </c>
      <c r="C2939" s="17">
        <f t="shared" si="217"/>
        <v>8</v>
      </c>
      <c r="D2939" s="14" t="str">
        <f>+VLOOKUP(C2939,EstructuraCostos!$A$5:$B$146,2)</f>
        <v>Inversion</v>
      </c>
      <c r="E2939" s="21">
        <f t="shared" si="220"/>
        <v>80108</v>
      </c>
      <c r="F2939" s="17" t="str">
        <f>+IF(C2939&gt;2,VLOOKUP(C2939,EstructuraCostos!$A$65:$B$170,2),VLOOKUP(E2939,EstructuraCostos!$A$5:$B$60,2))</f>
        <v>Inversion</v>
      </c>
      <c r="G2939" s="17" t="str">
        <f>+VLOOKUP(B2939,EstructuraCostos!$B$5:$C$146,2)</f>
        <v>Establecimiento de Nuevas Praderas</v>
      </c>
      <c r="H2939" s="58">
        <v>43760</v>
      </c>
      <c r="I2939" s="17">
        <f t="shared" si="218"/>
        <v>43</v>
      </c>
      <c r="J2939" s="460" t="s">
        <v>417</v>
      </c>
      <c r="K2939" s="568">
        <v>1097720182</v>
      </c>
      <c r="L2939" s="52">
        <v>1</v>
      </c>
      <c r="M2939" s="46">
        <v>38000</v>
      </c>
      <c r="N2939" s="154">
        <f t="shared" si="219"/>
        <v>38000</v>
      </c>
      <c r="O2939" s="45" t="s">
        <v>2479</v>
      </c>
      <c r="P2939" s="45" t="s">
        <v>2480</v>
      </c>
      <c r="Q2939" s="1" t="s">
        <v>2451</v>
      </c>
      <c r="R2939" s="1"/>
    </row>
    <row r="2940" spans="1:18">
      <c r="A2940" s="17">
        <v>18</v>
      </c>
      <c r="B2940" s="135">
        <v>90101</v>
      </c>
      <c r="C2940" s="17">
        <f t="shared" si="217"/>
        <v>9</v>
      </c>
      <c r="D2940" s="14" t="str">
        <f>+VLOOKUP(C2940,EstructuraCostos!$A$5:$B$146,2)</f>
        <v>Hacienda</v>
      </c>
      <c r="E2940" s="21">
        <f t="shared" si="220"/>
        <v>90101</v>
      </c>
      <c r="F2940" s="17" t="str">
        <f>+IF(C2940&gt;2,VLOOKUP(C2940,EstructuraCostos!$A$65:$B$170,2),VLOOKUP(E2940,EstructuraCostos!$A$5:$B$60,2))</f>
        <v>Hacienda</v>
      </c>
      <c r="G2940" s="17" t="str">
        <f>+VLOOKUP(B2940,EstructuraCostos!$B$5:$C$146,2)</f>
        <v>Salarios</v>
      </c>
      <c r="H2940" s="58">
        <v>43760</v>
      </c>
      <c r="I2940" s="17">
        <f t="shared" si="218"/>
        <v>43</v>
      </c>
      <c r="J2940" s="1" t="s">
        <v>1584</v>
      </c>
      <c r="K2940" s="85">
        <v>24989065</v>
      </c>
      <c r="L2940" s="52">
        <v>1</v>
      </c>
      <c r="M2940" s="186">
        <v>34000</v>
      </c>
      <c r="N2940" s="154">
        <f t="shared" si="219"/>
        <v>34000</v>
      </c>
      <c r="O2940" s="45" t="s">
        <v>1138</v>
      </c>
      <c r="P2940" s="45" t="s">
        <v>147</v>
      </c>
      <c r="R2940" s="1"/>
    </row>
    <row r="2941" spans="1:18">
      <c r="A2941" s="17">
        <v>19</v>
      </c>
      <c r="B2941" s="135">
        <v>90105</v>
      </c>
      <c r="C2941" s="17">
        <f t="shared" si="217"/>
        <v>9</v>
      </c>
      <c r="D2941" s="14" t="str">
        <f>+VLOOKUP(C2941,EstructuraCostos!$A$5:$B$146,2)</f>
        <v>Hacienda</v>
      </c>
      <c r="E2941" s="21">
        <f t="shared" si="220"/>
        <v>90105</v>
      </c>
      <c r="F2941" s="17" t="str">
        <f>+IF(C2941&gt;2,VLOOKUP(C2941,EstructuraCostos!$A$65:$B$170,2),VLOOKUP(E2941,EstructuraCostos!$A$5:$B$60,2))</f>
        <v>Hacienda</v>
      </c>
      <c r="G2941" s="17" t="str">
        <f>+VLOOKUP(B2941,EstructuraCostos!$B$5:$C$146,2)</f>
        <v>Mejoras</v>
      </c>
      <c r="H2941" s="58">
        <v>43760</v>
      </c>
      <c r="I2941" s="17">
        <f t="shared" si="218"/>
        <v>43</v>
      </c>
      <c r="J2941" s="45" t="s">
        <v>1688</v>
      </c>
      <c r="K2941" s="51">
        <v>6281862</v>
      </c>
      <c r="L2941" s="52">
        <v>1</v>
      </c>
      <c r="M2941" s="186">
        <v>34000</v>
      </c>
      <c r="N2941" s="154">
        <f t="shared" si="219"/>
        <v>34000</v>
      </c>
      <c r="O2941" s="45" t="s">
        <v>2241</v>
      </c>
      <c r="P2941" s="45" t="s">
        <v>147</v>
      </c>
      <c r="Q2941" s="1" t="s">
        <v>2481</v>
      </c>
      <c r="R2941" s="1"/>
    </row>
    <row r="2942" spans="1:18">
      <c r="A2942" s="17">
        <v>20</v>
      </c>
      <c r="B2942" s="135">
        <v>50103</v>
      </c>
      <c r="C2942" s="17">
        <f t="shared" si="217"/>
        <v>5</v>
      </c>
      <c r="D2942" s="14" t="str">
        <f>+VLOOKUP(C2942,EstructuraCostos!$A$5:$B$146,2)</f>
        <v>Generales</v>
      </c>
      <c r="E2942" s="21">
        <f t="shared" si="220"/>
        <v>50103</v>
      </c>
      <c r="F2942" s="17" t="str">
        <f>+IF(C2942&gt;2,VLOOKUP(C2942,EstructuraCostos!$A$65:$B$170,2),VLOOKUP(E2942,EstructuraCostos!$A$5:$B$60,2))</f>
        <v>Generales</v>
      </c>
      <c r="G2942" s="17" t="str">
        <f>+VLOOKUP(B2942,EstructuraCostos!$B$5:$C$146,2)</f>
        <v xml:space="preserve">Mantenimiento Cercos </v>
      </c>
      <c r="H2942" s="58">
        <v>43760</v>
      </c>
      <c r="I2942" s="17">
        <f t="shared" si="218"/>
        <v>43</v>
      </c>
      <c r="J2942" s="45" t="s">
        <v>2237</v>
      </c>
      <c r="K2942" s="51">
        <v>700001196</v>
      </c>
      <c r="L2942" s="52">
        <v>1</v>
      </c>
      <c r="M2942" s="186">
        <v>34000</v>
      </c>
      <c r="N2942" s="154">
        <f t="shared" si="219"/>
        <v>34000</v>
      </c>
      <c r="O2942" s="152" t="s">
        <v>138</v>
      </c>
      <c r="P2942" s="45" t="s">
        <v>444</v>
      </c>
      <c r="R2942" s="1"/>
    </row>
    <row r="2943" spans="1:18">
      <c r="A2943" s="17">
        <v>21</v>
      </c>
      <c r="B2943" s="135">
        <v>90105</v>
      </c>
      <c r="C2943" s="17">
        <f t="shared" si="217"/>
        <v>9</v>
      </c>
      <c r="D2943" s="14" t="str">
        <f>+VLOOKUP(C2943,EstructuraCostos!$A$5:$B$146,2)</f>
        <v>Hacienda</v>
      </c>
      <c r="E2943" s="21">
        <f t="shared" si="220"/>
        <v>90105</v>
      </c>
      <c r="F2943" s="17" t="str">
        <f>+IF(C2943&gt;2,VLOOKUP(C2943,EstructuraCostos!$A$65:$B$170,2),VLOOKUP(E2943,EstructuraCostos!$A$5:$B$60,2))</f>
        <v>Hacienda</v>
      </c>
      <c r="G2943" s="17" t="str">
        <f>+VLOOKUP(B2943,EstructuraCostos!$B$5:$C$146,2)</f>
        <v>Mejoras</v>
      </c>
      <c r="H2943" s="58">
        <v>43760</v>
      </c>
      <c r="I2943" s="17">
        <f t="shared" si="218"/>
        <v>43</v>
      </c>
      <c r="J2943" s="45" t="s">
        <v>2247</v>
      </c>
      <c r="K2943" s="51">
        <v>8456134</v>
      </c>
      <c r="L2943" s="52">
        <v>1</v>
      </c>
      <c r="M2943" s="186">
        <v>80000</v>
      </c>
      <c r="N2943" s="154">
        <f t="shared" si="219"/>
        <v>80000</v>
      </c>
      <c r="O2943" s="152" t="s">
        <v>2474</v>
      </c>
      <c r="P2943" s="45" t="s">
        <v>147</v>
      </c>
      <c r="R2943" s="1"/>
    </row>
    <row r="2944" spans="1:18">
      <c r="A2944" s="17">
        <v>22</v>
      </c>
      <c r="B2944" s="135">
        <v>10501</v>
      </c>
      <c r="C2944" s="17">
        <f t="shared" si="217"/>
        <v>1</v>
      </c>
      <c r="D2944" s="14" t="str">
        <f>+VLOOKUP(C2944,EstructuraCostos!$A$5:$B$146,2)</f>
        <v>Levante_y_Ceba</v>
      </c>
      <c r="E2944" s="21">
        <f t="shared" si="220"/>
        <v>10500</v>
      </c>
      <c r="F2944" s="17" t="str">
        <f>+IF(C2944&gt;2,VLOOKUP(C2944,EstructuraCostos!$A$65:$B$170,2),VLOOKUP(E2944,EstructuraCostos!$A$5:$B$60,2))</f>
        <v>Movimiento_de_Ganado1</v>
      </c>
      <c r="G2944" s="17" t="str">
        <f>+VLOOKUP(B2944,EstructuraCostos!$B$5:$C$146,2)</f>
        <v>Manejo de Ganados</v>
      </c>
      <c r="H2944" s="58">
        <v>43760</v>
      </c>
      <c r="I2944" s="17">
        <f t="shared" si="218"/>
        <v>43</v>
      </c>
      <c r="J2944" s="45" t="s">
        <v>1663</v>
      </c>
      <c r="K2944" s="51">
        <v>79132685</v>
      </c>
      <c r="L2944" s="52">
        <v>1</v>
      </c>
      <c r="M2944" s="186">
        <v>38000</v>
      </c>
      <c r="N2944" s="154">
        <f t="shared" si="219"/>
        <v>38000</v>
      </c>
      <c r="O2944" s="45" t="s">
        <v>139</v>
      </c>
      <c r="P2944" s="45" t="s">
        <v>128</v>
      </c>
      <c r="R2944" s="1"/>
    </row>
    <row r="2945" spans="1:18">
      <c r="A2945" s="17">
        <v>23</v>
      </c>
      <c r="C2945" s="17">
        <f t="shared" si="217"/>
        <v>0</v>
      </c>
      <c r="D2945" s="14" t="e">
        <f>+VLOOKUP(C2945,EstructuraCostos!$A$5:$B$146,2)</f>
        <v>#N/A</v>
      </c>
      <c r="E2945" s="21">
        <f t="shared" si="220"/>
        <v>0</v>
      </c>
      <c r="F2945" s="17" t="e">
        <f>+IF(C2945&gt;2,VLOOKUP(C2945,EstructuraCostos!$A$65:$B$170,2),VLOOKUP(E2945,EstructuraCostos!$A$5:$B$60,2))</f>
        <v>#N/A</v>
      </c>
      <c r="G2945" s="17" t="e">
        <f>+VLOOKUP(B2945,EstructuraCostos!$B$5:$C$146,2)</f>
        <v>#N/A</v>
      </c>
      <c r="H2945" s="58">
        <v>43760</v>
      </c>
      <c r="I2945" s="17">
        <f t="shared" si="218"/>
        <v>43</v>
      </c>
      <c r="J2945" s="45" t="s">
        <v>289</v>
      </c>
      <c r="L2945" s="52">
        <v>10</v>
      </c>
      <c r="M2945" s="186" t="s">
        <v>124</v>
      </c>
      <c r="N2945" s="154"/>
      <c r="O2945" s="152" t="s">
        <v>227</v>
      </c>
      <c r="P2945" s="1"/>
      <c r="R2945" s="1"/>
    </row>
    <row r="2946" spans="1:18">
      <c r="A2946" s="17">
        <v>24</v>
      </c>
      <c r="C2946" s="17"/>
      <c r="F2946" s="17"/>
      <c r="G2946" s="17" t="e">
        <f>+VLOOKUP(B2946,EstructuraCostos!$B$5:$C$146,2)</f>
        <v>#N/A</v>
      </c>
      <c r="H2946" s="58">
        <v>43760</v>
      </c>
      <c r="I2946" s="17">
        <f t="shared" ref="I2946:I2947" si="225">+WEEKNUM(H2946,2)</f>
        <v>43</v>
      </c>
      <c r="J2946" s="45" t="s">
        <v>399</v>
      </c>
      <c r="L2946" s="52">
        <v>2</v>
      </c>
      <c r="M2946" s="186" t="s">
        <v>278</v>
      </c>
      <c r="N2946" s="154"/>
      <c r="O2946" s="152"/>
      <c r="P2946" s="1" t="s">
        <v>2483</v>
      </c>
      <c r="Q2946" s="1" t="s">
        <v>2484</v>
      </c>
      <c r="R2946" s="1"/>
    </row>
    <row r="2947" spans="1:18">
      <c r="A2947" s="17">
        <v>25</v>
      </c>
      <c r="C2947" s="17"/>
      <c r="F2947" s="17"/>
      <c r="G2947" s="17" t="e">
        <f>+VLOOKUP(B2947,EstructuraCostos!$B$5:$C$146,2)</f>
        <v>#N/A</v>
      </c>
      <c r="H2947" s="58">
        <v>43760</v>
      </c>
      <c r="I2947" s="17">
        <f t="shared" si="225"/>
        <v>43</v>
      </c>
      <c r="J2947" s="45" t="s">
        <v>439</v>
      </c>
      <c r="L2947" s="52">
        <v>22</v>
      </c>
      <c r="M2947" s="186" t="s">
        <v>299</v>
      </c>
      <c r="N2947" s="154"/>
      <c r="O2947" s="152"/>
      <c r="P2947" s="1"/>
      <c r="R2947" s="1"/>
    </row>
    <row r="2948" spans="1:18">
      <c r="A2948" s="17">
        <v>26</v>
      </c>
      <c r="C2948" s="17">
        <f t="shared" si="217"/>
        <v>0</v>
      </c>
      <c r="D2948" s="14" t="e">
        <f>+VLOOKUP(C2948,EstructuraCostos!$A$5:$B$146,2)</f>
        <v>#N/A</v>
      </c>
      <c r="E2948" s="21">
        <f t="shared" si="220"/>
        <v>0</v>
      </c>
      <c r="F2948" s="17" t="e">
        <f>+IF(C2948&gt;2,VLOOKUP(C2948,EstructuraCostos!$A$65:$B$170,2),VLOOKUP(E2948,EstructuraCostos!$A$5:$B$60,2))</f>
        <v>#N/A</v>
      </c>
      <c r="G2948" s="17" t="e">
        <f>+VLOOKUP(B2948,EstructuraCostos!$B$5:$C$146,2)</f>
        <v>#N/A</v>
      </c>
      <c r="H2948" s="58">
        <v>43760</v>
      </c>
      <c r="I2948" s="17">
        <f t="shared" si="218"/>
        <v>43</v>
      </c>
      <c r="J2948" s="1" t="s">
        <v>260</v>
      </c>
      <c r="M2948" s="186" t="s">
        <v>2476</v>
      </c>
      <c r="N2948" s="154"/>
      <c r="O2948" s="152"/>
      <c r="P2948" s="1" t="s">
        <v>256</v>
      </c>
      <c r="Q2948" s="153" t="s">
        <v>132</v>
      </c>
      <c r="R2948" s="1" t="s">
        <v>221</v>
      </c>
    </row>
    <row r="2949" spans="1:18">
      <c r="A2949" s="17">
        <v>27</v>
      </c>
      <c r="C2949" s="17">
        <f t="shared" si="217"/>
        <v>0</v>
      </c>
      <c r="D2949" s="14" t="e">
        <f>+VLOOKUP(C2949,EstructuraCostos!$A$5:$B$146,2)</f>
        <v>#N/A</v>
      </c>
      <c r="E2949" s="21">
        <f t="shared" si="220"/>
        <v>0</v>
      </c>
      <c r="F2949" s="17" t="e">
        <f>+IF(C2949&gt;2,VLOOKUP(C2949,EstructuraCostos!$A$65:$B$170,2),VLOOKUP(E2949,EstructuraCostos!$A$5:$B$60,2))</f>
        <v>#N/A</v>
      </c>
      <c r="G2949" s="17" t="e">
        <f>+VLOOKUP(B2949,EstructuraCostos!$B$5:$C$146,2)</f>
        <v>#N/A</v>
      </c>
      <c r="H2949" s="58">
        <v>43760</v>
      </c>
      <c r="I2949" s="17">
        <f t="shared" si="218"/>
        <v>43</v>
      </c>
      <c r="J2949" s="45" t="s">
        <v>260</v>
      </c>
      <c r="M2949" s="186" t="s">
        <v>2482</v>
      </c>
      <c r="N2949" s="154"/>
      <c r="O2949" s="63" t="s">
        <v>2479</v>
      </c>
      <c r="P2949" s="63" t="s">
        <v>2480</v>
      </c>
      <c r="Q2949" s="76" t="s">
        <v>2451</v>
      </c>
      <c r="R2949" s="139"/>
    </row>
    <row r="2950" spans="1:18">
      <c r="A2950" s="17">
        <v>28</v>
      </c>
      <c r="B2950" s="135">
        <v>10101</v>
      </c>
      <c r="C2950" s="17">
        <f t="shared" si="217"/>
        <v>1</v>
      </c>
      <c r="D2950" s="14" t="str">
        <f>+VLOOKUP(C2950,EstructuraCostos!$A$5:$B$146,2)</f>
        <v>Levante_y_Ceba</v>
      </c>
      <c r="E2950" s="21">
        <f t="shared" si="220"/>
        <v>10100</v>
      </c>
      <c r="F2950" s="17" t="str">
        <f>+IF(C2950&gt;2,VLOOKUP(C2950,EstructuraCostos!$A$65:$B$170,2),VLOOKUP(E2950,EstructuraCostos!$A$5:$B$60,2))</f>
        <v>Manejo_de_Suelos_y_ Praderas1</v>
      </c>
      <c r="G2950" s="17" t="str">
        <f>+VLOOKUP(B2950,EstructuraCostos!$B$5:$C$146,2)</f>
        <v>Fumigacion Matamalezas</v>
      </c>
      <c r="H2950" s="58">
        <v>43761</v>
      </c>
      <c r="I2950" s="17">
        <f t="shared" si="218"/>
        <v>43</v>
      </c>
      <c r="J2950" s="84" t="s">
        <v>241</v>
      </c>
      <c r="K2950" s="566">
        <v>4736932</v>
      </c>
      <c r="L2950" s="52">
        <v>1</v>
      </c>
      <c r="M2950" s="46">
        <v>34000</v>
      </c>
      <c r="N2950" s="154">
        <f t="shared" si="219"/>
        <v>34000</v>
      </c>
      <c r="O2950" s="152" t="s">
        <v>1686</v>
      </c>
      <c r="P2950" s="13" t="s">
        <v>2133</v>
      </c>
      <c r="Q2950" s="153" t="s">
        <v>2245</v>
      </c>
      <c r="R2950" s="1" t="s">
        <v>131</v>
      </c>
    </row>
    <row r="2951" spans="1:18">
      <c r="A2951" s="17">
        <v>29</v>
      </c>
      <c r="C2951" s="17">
        <f t="shared" si="217"/>
        <v>0</v>
      </c>
      <c r="D2951" s="14" t="e">
        <f>+VLOOKUP(C2951,EstructuraCostos!$A$5:$B$146,2)</f>
        <v>#N/A</v>
      </c>
      <c r="E2951" s="21">
        <f t="shared" si="220"/>
        <v>0</v>
      </c>
      <c r="F2951" s="17" t="e">
        <f>+IF(C2951&gt;2,VLOOKUP(C2951,EstructuraCostos!$A$65:$B$170,2),VLOOKUP(E2951,EstructuraCostos!$A$5:$B$60,2))</f>
        <v>#N/A</v>
      </c>
      <c r="G2951" s="17" t="e">
        <f>+VLOOKUP(B2951,EstructuraCostos!$B$5:$C$146,2)</f>
        <v>#N/A</v>
      </c>
      <c r="H2951" s="58">
        <v>43761</v>
      </c>
      <c r="I2951" s="17">
        <f t="shared" si="218"/>
        <v>43</v>
      </c>
      <c r="J2951" s="84" t="s">
        <v>242</v>
      </c>
      <c r="K2951" s="567">
        <v>4335739</v>
      </c>
      <c r="L2951" s="52">
        <v>1</v>
      </c>
      <c r="M2951" s="46">
        <v>34000</v>
      </c>
      <c r="N2951" s="154">
        <f t="shared" si="219"/>
        <v>34000</v>
      </c>
      <c r="O2951" s="152" t="s">
        <v>688</v>
      </c>
      <c r="P2951" s="1" t="s">
        <v>137</v>
      </c>
      <c r="R2951" s="1"/>
    </row>
    <row r="2952" spans="1:18">
      <c r="A2952" s="17">
        <v>30</v>
      </c>
      <c r="B2952" s="135">
        <v>10501</v>
      </c>
      <c r="C2952" s="17">
        <f t="shared" si="217"/>
        <v>1</v>
      </c>
      <c r="D2952" s="14" t="str">
        <f>+VLOOKUP(C2952,EstructuraCostos!$A$5:$B$146,2)</f>
        <v>Levante_y_Ceba</v>
      </c>
      <c r="E2952" s="21">
        <f t="shared" si="220"/>
        <v>10500</v>
      </c>
      <c r="F2952" s="17" t="str">
        <f>+IF(C2952&gt;2,VLOOKUP(C2952,EstructuraCostos!$A$65:$B$170,2),VLOOKUP(E2952,EstructuraCostos!$A$5:$B$60,2))</f>
        <v>Movimiento_de_Ganado1</v>
      </c>
      <c r="G2952" s="17" t="str">
        <f>+VLOOKUP(B2952,EstructuraCostos!$B$5:$C$146,2)</f>
        <v>Manejo de Ganados</v>
      </c>
      <c r="H2952" s="58">
        <v>43761</v>
      </c>
      <c r="I2952" s="17">
        <f t="shared" si="218"/>
        <v>43</v>
      </c>
      <c r="J2952" s="460" t="s">
        <v>2236</v>
      </c>
      <c r="K2952" s="567">
        <v>1023702269</v>
      </c>
      <c r="L2952" s="52">
        <v>1</v>
      </c>
      <c r="M2952" s="46">
        <v>38000</v>
      </c>
      <c r="N2952" s="154">
        <f t="shared" si="219"/>
        <v>38000</v>
      </c>
      <c r="O2952" s="152" t="s">
        <v>126</v>
      </c>
      <c r="P2952" s="13" t="s">
        <v>128</v>
      </c>
      <c r="R2952" s="1"/>
    </row>
    <row r="2953" spans="1:18">
      <c r="A2953" s="17">
        <v>31</v>
      </c>
      <c r="B2953" s="135">
        <v>50103</v>
      </c>
      <c r="C2953" s="17">
        <f t="shared" si="217"/>
        <v>5</v>
      </c>
      <c r="D2953" s="14" t="str">
        <f>+VLOOKUP(C2953,EstructuraCostos!$A$5:$B$146,2)</f>
        <v>Generales</v>
      </c>
      <c r="E2953" s="21">
        <f t="shared" si="220"/>
        <v>50103</v>
      </c>
      <c r="F2953" s="17" t="str">
        <f>+IF(C2953&gt;2,VLOOKUP(C2953,EstructuraCostos!$A$65:$B$170,2),VLOOKUP(E2953,EstructuraCostos!$A$5:$B$60,2))</f>
        <v>Generales</v>
      </c>
      <c r="G2953" s="17" t="str">
        <f>+VLOOKUP(B2953,EstructuraCostos!$B$5:$C$146,2)</f>
        <v xml:space="preserve">Mantenimiento Cercos </v>
      </c>
      <c r="H2953" s="58">
        <v>43761</v>
      </c>
      <c r="I2953" s="17">
        <f t="shared" si="218"/>
        <v>43</v>
      </c>
      <c r="J2953" s="460" t="s">
        <v>417</v>
      </c>
      <c r="K2953" s="568">
        <v>1097720182</v>
      </c>
      <c r="L2953" s="52">
        <v>1</v>
      </c>
      <c r="M2953" s="46">
        <v>38000</v>
      </c>
      <c r="N2953" s="154">
        <f t="shared" si="219"/>
        <v>38000</v>
      </c>
      <c r="O2953" s="152" t="s">
        <v>125</v>
      </c>
      <c r="P2953" s="13" t="s">
        <v>128</v>
      </c>
      <c r="Q2953" s="13"/>
      <c r="R2953" s="1"/>
    </row>
    <row r="2954" spans="1:18">
      <c r="A2954" s="17">
        <v>32</v>
      </c>
      <c r="B2954" s="135">
        <v>90101</v>
      </c>
      <c r="C2954" s="17">
        <f t="shared" si="217"/>
        <v>9</v>
      </c>
      <c r="D2954" s="14" t="str">
        <f>+VLOOKUP(C2954,EstructuraCostos!$A$5:$B$146,2)</f>
        <v>Hacienda</v>
      </c>
      <c r="E2954" s="21">
        <f t="shared" si="220"/>
        <v>90101</v>
      </c>
      <c r="F2954" s="17" t="str">
        <f>+IF(C2954&gt;2,VLOOKUP(C2954,EstructuraCostos!$A$65:$B$170,2),VLOOKUP(E2954,EstructuraCostos!$A$5:$B$60,2))</f>
        <v>Hacienda</v>
      </c>
      <c r="G2954" s="17" t="str">
        <f>+VLOOKUP(B2954,EstructuraCostos!$B$5:$C$146,2)</f>
        <v>Salarios</v>
      </c>
      <c r="H2954" s="58">
        <v>43761</v>
      </c>
      <c r="I2954" s="17">
        <f t="shared" si="218"/>
        <v>43</v>
      </c>
      <c r="J2954" s="1" t="s">
        <v>1584</v>
      </c>
      <c r="K2954" s="85">
        <v>24989065</v>
      </c>
      <c r="L2954" s="52">
        <v>1</v>
      </c>
      <c r="M2954" s="186">
        <v>34000</v>
      </c>
      <c r="N2954" s="154">
        <f t="shared" si="219"/>
        <v>34000</v>
      </c>
      <c r="O2954" s="152" t="s">
        <v>1138</v>
      </c>
      <c r="P2954" s="13" t="s">
        <v>147</v>
      </c>
      <c r="R2954" s="1"/>
    </row>
    <row r="2955" spans="1:18">
      <c r="A2955" s="17">
        <v>33</v>
      </c>
      <c r="B2955" s="135">
        <v>90105</v>
      </c>
      <c r="C2955" s="17">
        <f t="shared" si="217"/>
        <v>9</v>
      </c>
      <c r="D2955" s="14" t="str">
        <f>+VLOOKUP(C2955,EstructuraCostos!$A$5:$B$146,2)</f>
        <v>Hacienda</v>
      </c>
      <c r="E2955" s="21">
        <f t="shared" si="220"/>
        <v>90105</v>
      </c>
      <c r="F2955" s="17" t="str">
        <f>+IF(C2955&gt;2,VLOOKUP(C2955,EstructuraCostos!$A$65:$B$170,2),VLOOKUP(E2955,EstructuraCostos!$A$5:$B$60,2))</f>
        <v>Hacienda</v>
      </c>
      <c r="G2955" s="17" t="str">
        <f>+VLOOKUP(B2955,EstructuraCostos!$B$5:$C$146,2)</f>
        <v>Mejoras</v>
      </c>
      <c r="H2955" s="58">
        <v>43761</v>
      </c>
      <c r="I2955" s="17">
        <f t="shared" si="218"/>
        <v>43</v>
      </c>
      <c r="J2955" s="45" t="s">
        <v>1688</v>
      </c>
      <c r="K2955" s="51">
        <v>6281862</v>
      </c>
      <c r="L2955" s="52">
        <v>1</v>
      </c>
      <c r="M2955" s="186">
        <v>34000</v>
      </c>
      <c r="N2955" s="154">
        <f t="shared" si="219"/>
        <v>34000</v>
      </c>
      <c r="O2955" s="152"/>
      <c r="P2955" s="13" t="s">
        <v>147</v>
      </c>
      <c r="R2955" s="1"/>
    </row>
    <row r="2956" spans="1:18">
      <c r="A2956" s="17">
        <v>34</v>
      </c>
      <c r="B2956" s="135">
        <v>50103</v>
      </c>
      <c r="C2956" s="17">
        <f t="shared" si="217"/>
        <v>5</v>
      </c>
      <c r="D2956" s="14" t="str">
        <f>+VLOOKUP(C2956,EstructuraCostos!$A$5:$B$146,2)</f>
        <v>Generales</v>
      </c>
      <c r="E2956" s="21">
        <f t="shared" si="220"/>
        <v>50103</v>
      </c>
      <c r="F2956" s="17" t="str">
        <f>+IF(C2956&gt;2,VLOOKUP(C2956,EstructuraCostos!$A$65:$B$170,2),VLOOKUP(E2956,EstructuraCostos!$A$5:$B$60,2))</f>
        <v>Generales</v>
      </c>
      <c r="G2956" s="17" t="str">
        <f>+VLOOKUP(B2956,EstructuraCostos!$B$5:$C$146,2)</f>
        <v xml:space="preserve">Mantenimiento Cercos </v>
      </c>
      <c r="H2956" s="58">
        <v>43761</v>
      </c>
      <c r="I2956" s="17">
        <f t="shared" si="218"/>
        <v>43</v>
      </c>
      <c r="J2956" s="45" t="s">
        <v>2237</v>
      </c>
      <c r="K2956" s="51">
        <v>700001196</v>
      </c>
      <c r="L2956" s="52">
        <v>1</v>
      </c>
      <c r="M2956" s="186">
        <v>34000</v>
      </c>
      <c r="N2956" s="154">
        <f t="shared" si="219"/>
        <v>34000</v>
      </c>
      <c r="O2956" s="152" t="s">
        <v>138</v>
      </c>
      <c r="P2956" s="13" t="s">
        <v>666</v>
      </c>
      <c r="R2956" s="1"/>
    </row>
    <row r="2957" spans="1:18">
      <c r="A2957" s="17">
        <v>35</v>
      </c>
      <c r="B2957" s="135">
        <v>90105</v>
      </c>
      <c r="C2957" s="17">
        <f t="shared" si="217"/>
        <v>9</v>
      </c>
      <c r="D2957" s="14" t="str">
        <f>+VLOOKUP(C2957,EstructuraCostos!$A$5:$B$146,2)</f>
        <v>Hacienda</v>
      </c>
      <c r="E2957" s="21">
        <f t="shared" si="220"/>
        <v>90105</v>
      </c>
      <c r="F2957" s="17" t="str">
        <f>+IF(C2957&gt;2,VLOOKUP(C2957,EstructuraCostos!$A$65:$B$170,2),VLOOKUP(E2957,EstructuraCostos!$A$5:$B$60,2))</f>
        <v>Hacienda</v>
      </c>
      <c r="G2957" s="17" t="str">
        <f>+VLOOKUP(B2957,EstructuraCostos!$B$5:$C$146,2)</f>
        <v>Mejoras</v>
      </c>
      <c r="H2957" s="58">
        <v>43761</v>
      </c>
      <c r="I2957" s="17">
        <f t="shared" si="218"/>
        <v>43</v>
      </c>
      <c r="J2957" s="45" t="s">
        <v>2247</v>
      </c>
      <c r="K2957" s="51">
        <v>8456134</v>
      </c>
      <c r="L2957" s="52">
        <v>1</v>
      </c>
      <c r="M2957" s="186">
        <v>80000</v>
      </c>
      <c r="N2957" s="154">
        <f t="shared" si="219"/>
        <v>80000</v>
      </c>
      <c r="O2957" s="152" t="s">
        <v>2474</v>
      </c>
      <c r="P2957" s="13" t="s">
        <v>147</v>
      </c>
      <c r="R2957" s="1"/>
    </row>
    <row r="2958" spans="1:18">
      <c r="A2958" s="17">
        <v>36</v>
      </c>
      <c r="B2958" s="135">
        <v>10501</v>
      </c>
      <c r="C2958" s="17">
        <f t="shared" si="217"/>
        <v>1</v>
      </c>
      <c r="D2958" s="14" t="str">
        <f>+VLOOKUP(C2958,EstructuraCostos!$A$5:$B$146,2)</f>
        <v>Levante_y_Ceba</v>
      </c>
      <c r="E2958" s="21">
        <f t="shared" si="220"/>
        <v>10500</v>
      </c>
      <c r="F2958" s="17" t="str">
        <f>+IF(C2958&gt;2,VLOOKUP(C2958,EstructuraCostos!$A$65:$B$170,2),VLOOKUP(E2958,EstructuraCostos!$A$5:$B$60,2))</f>
        <v>Movimiento_de_Ganado1</v>
      </c>
      <c r="G2958" s="17" t="str">
        <f>+VLOOKUP(B2958,EstructuraCostos!$B$5:$C$146,2)</f>
        <v>Manejo de Ganados</v>
      </c>
      <c r="H2958" s="58">
        <v>43761</v>
      </c>
      <c r="I2958" s="17">
        <f t="shared" si="218"/>
        <v>43</v>
      </c>
      <c r="J2958" s="45" t="s">
        <v>1663</v>
      </c>
      <c r="K2958" s="51">
        <v>79132685</v>
      </c>
      <c r="L2958" s="52">
        <v>1</v>
      </c>
      <c r="M2958" s="186">
        <v>38000</v>
      </c>
      <c r="N2958" s="154">
        <f t="shared" si="219"/>
        <v>38000</v>
      </c>
      <c r="O2958" s="152" t="s">
        <v>2485</v>
      </c>
      <c r="P2958" s="13" t="s">
        <v>387</v>
      </c>
      <c r="Q2958" s="1" t="s">
        <v>2486</v>
      </c>
      <c r="R2958" s="1" t="s">
        <v>2487</v>
      </c>
    </row>
    <row r="2959" spans="1:18">
      <c r="A2959" s="17">
        <v>37</v>
      </c>
      <c r="C2959" s="17">
        <f t="shared" si="217"/>
        <v>0</v>
      </c>
      <c r="D2959" s="14" t="e">
        <f>+VLOOKUP(C2959,EstructuraCostos!$A$5:$B$146,2)</f>
        <v>#N/A</v>
      </c>
      <c r="E2959" s="21">
        <f t="shared" si="220"/>
        <v>0</v>
      </c>
      <c r="F2959" s="17" t="e">
        <f>+IF(C2959&gt;2,VLOOKUP(C2959,EstructuraCostos!$A$65:$B$170,2),VLOOKUP(E2959,EstructuraCostos!$A$5:$B$60,2))</f>
        <v>#N/A</v>
      </c>
      <c r="G2959" s="17" t="e">
        <f>+VLOOKUP(B2959,EstructuraCostos!$B$5:$C$146,2)</f>
        <v>#N/A</v>
      </c>
      <c r="H2959" s="58">
        <v>43761</v>
      </c>
      <c r="I2959" s="17">
        <f t="shared" si="218"/>
        <v>43</v>
      </c>
      <c r="J2959" s="1" t="s">
        <v>435</v>
      </c>
      <c r="L2959" s="52">
        <v>15</v>
      </c>
      <c r="M2959" s="186" t="s">
        <v>124</v>
      </c>
      <c r="N2959" s="48"/>
      <c r="O2959" s="152" t="s">
        <v>227</v>
      </c>
      <c r="P2959" s="13"/>
      <c r="Q2959" s="153"/>
      <c r="R2959" s="1"/>
    </row>
    <row r="2960" spans="1:18">
      <c r="A2960" s="17">
        <v>38</v>
      </c>
      <c r="C2960" s="17">
        <f t="shared" si="217"/>
        <v>0</v>
      </c>
      <c r="D2960" s="14" t="e">
        <f>+VLOOKUP(C2960,EstructuraCostos!$A$5:$B$146,2)</f>
        <v>#N/A</v>
      </c>
      <c r="E2960" s="21">
        <f t="shared" si="220"/>
        <v>0</v>
      </c>
      <c r="F2960" s="17" t="e">
        <f>+IF(C2960&gt;2,VLOOKUP(C2960,EstructuraCostos!$A$65:$B$170,2),VLOOKUP(E2960,EstructuraCostos!$A$5:$B$60,2))</f>
        <v>#N/A</v>
      </c>
      <c r="G2960" s="17" t="e">
        <f>+VLOOKUP(B2960,EstructuraCostos!$B$5:$C$146,2)</f>
        <v>#N/A</v>
      </c>
      <c r="H2960" s="58">
        <v>43761</v>
      </c>
      <c r="I2960" s="17">
        <f t="shared" si="218"/>
        <v>43</v>
      </c>
      <c r="J2960" s="45" t="s">
        <v>2372</v>
      </c>
      <c r="L2960" s="52">
        <v>1</v>
      </c>
      <c r="N2960" s="48"/>
      <c r="O2960" s="45" t="s">
        <v>2260</v>
      </c>
      <c r="P2960" s="45" t="s">
        <v>2259</v>
      </c>
      <c r="Q2960" s="1" t="s">
        <v>2515</v>
      </c>
      <c r="R2960" s="1"/>
    </row>
    <row r="2961" spans="1:18">
      <c r="A2961" s="17">
        <v>39</v>
      </c>
      <c r="C2961" s="17">
        <f t="shared" si="217"/>
        <v>0</v>
      </c>
      <c r="D2961" s="14" t="e">
        <f>+VLOOKUP(C2961,EstructuraCostos!$A$5:$B$146,2)</f>
        <v>#N/A</v>
      </c>
      <c r="E2961" s="21">
        <f t="shared" si="220"/>
        <v>0</v>
      </c>
      <c r="F2961" s="17" t="e">
        <f>+IF(C2961&gt;2,VLOOKUP(C2961,EstructuraCostos!$A$65:$B$170,2),VLOOKUP(E2961,EstructuraCostos!$A$5:$B$60,2))</f>
        <v>#N/A</v>
      </c>
      <c r="G2961" s="17" t="e">
        <f>+VLOOKUP(B2961,EstructuraCostos!$B$5:$C$146,2)</f>
        <v>#N/A</v>
      </c>
      <c r="H2961" s="58">
        <v>43761</v>
      </c>
      <c r="I2961" s="17">
        <f t="shared" si="218"/>
        <v>43</v>
      </c>
      <c r="J2961" s="45" t="s">
        <v>2514</v>
      </c>
      <c r="K2961" s="83"/>
      <c r="L2961" s="52">
        <v>600</v>
      </c>
      <c r="M2961" s="186">
        <v>600</v>
      </c>
      <c r="N2961" s="48">
        <f t="shared" si="219"/>
        <v>360000</v>
      </c>
      <c r="O2961" s="152" t="s">
        <v>1243</v>
      </c>
      <c r="P2961" s="13" t="s">
        <v>1474</v>
      </c>
      <c r="R2961" s="1"/>
    </row>
    <row r="2962" spans="1:18">
      <c r="A2962" s="17">
        <v>40</v>
      </c>
      <c r="C2962" s="17">
        <f t="shared" si="217"/>
        <v>0</v>
      </c>
      <c r="D2962" s="14" t="e">
        <f>+VLOOKUP(C2962,EstructuraCostos!$A$5:$B$146,2)</f>
        <v>#N/A</v>
      </c>
      <c r="E2962" s="21">
        <f t="shared" si="220"/>
        <v>0</v>
      </c>
      <c r="F2962" s="17" t="e">
        <f>+IF(C2962&gt;2,VLOOKUP(C2962,EstructuraCostos!$A$65:$B$170,2),VLOOKUP(E2962,EstructuraCostos!$A$5:$B$60,2))</f>
        <v>#N/A</v>
      </c>
      <c r="G2962" s="17" t="e">
        <f>+VLOOKUP(B2962,EstructuraCostos!$B$5:$C$146,2)</f>
        <v>#N/A</v>
      </c>
      <c r="H2962" s="58">
        <v>43761</v>
      </c>
      <c r="I2962" s="17">
        <f t="shared" si="218"/>
        <v>43</v>
      </c>
      <c r="J2962" s="45" t="s">
        <v>260</v>
      </c>
      <c r="L2962" s="52">
        <v>1500</v>
      </c>
      <c r="M2962" s="186" t="s">
        <v>2476</v>
      </c>
      <c r="N2962" s="48"/>
      <c r="O2962" s="152" t="s">
        <v>1686</v>
      </c>
      <c r="P2962" s="13" t="s">
        <v>2133</v>
      </c>
      <c r="Q2962" s="153" t="s">
        <v>2245</v>
      </c>
      <c r="R2962" s="1" t="s">
        <v>131</v>
      </c>
    </row>
    <row r="2963" spans="1:18">
      <c r="A2963" s="17">
        <v>41</v>
      </c>
      <c r="B2963" s="135">
        <v>10101</v>
      </c>
      <c r="C2963" s="17">
        <f t="shared" ref="C2963:C3033" si="226">ROUND(B2963/10000,0)</f>
        <v>1</v>
      </c>
      <c r="D2963" s="14" t="str">
        <f>+VLOOKUP(C2963,EstructuraCostos!$A$5:$B$146,2)</f>
        <v>Levante_y_Ceba</v>
      </c>
      <c r="E2963" s="21">
        <f t="shared" si="220"/>
        <v>10100</v>
      </c>
      <c r="F2963" s="17" t="str">
        <f>+IF(C2963&gt;2,VLOOKUP(C2963,EstructuraCostos!$A$65:$B$170,2),VLOOKUP(E2963,EstructuraCostos!$A$5:$B$60,2))</f>
        <v>Manejo_de_Suelos_y_ Praderas1</v>
      </c>
      <c r="G2963" s="17" t="str">
        <f>+VLOOKUP(B2963,EstructuraCostos!$B$5:$C$146,2)</f>
        <v>Fumigacion Matamalezas</v>
      </c>
      <c r="H2963" s="58">
        <v>43762</v>
      </c>
      <c r="I2963" s="17">
        <f t="shared" ref="I2963:I3033" si="227">+WEEKNUM(H2963,2)</f>
        <v>43</v>
      </c>
      <c r="J2963" s="84" t="s">
        <v>241</v>
      </c>
      <c r="K2963" s="566">
        <v>4736932</v>
      </c>
      <c r="L2963" s="52">
        <v>1</v>
      </c>
      <c r="M2963" s="46">
        <v>34000</v>
      </c>
      <c r="N2963" s="48">
        <f t="shared" ref="N2963:N3033" si="228">+L2963*M2963</f>
        <v>34000</v>
      </c>
      <c r="O2963" s="152" t="s">
        <v>1686</v>
      </c>
      <c r="P2963" s="13" t="s">
        <v>2133</v>
      </c>
      <c r="Q2963" s="153" t="s">
        <v>2245</v>
      </c>
      <c r="R2963" s="1" t="s">
        <v>131</v>
      </c>
    </row>
    <row r="2964" spans="1:18">
      <c r="A2964" s="17">
        <v>42</v>
      </c>
      <c r="B2964" s="135">
        <v>80108</v>
      </c>
      <c r="C2964" s="17">
        <f t="shared" si="226"/>
        <v>8</v>
      </c>
      <c r="D2964" s="14" t="str">
        <f>+VLOOKUP(C2964,EstructuraCostos!$A$5:$B$146,2)</f>
        <v>Inversion</v>
      </c>
      <c r="E2964" s="21">
        <f t="shared" si="220"/>
        <v>80108</v>
      </c>
      <c r="F2964" s="17" t="str">
        <f>+IF(C2964&gt;2,VLOOKUP(C2964,EstructuraCostos!$A$65:$B$170,2),VLOOKUP(E2964,EstructuraCostos!$A$5:$B$60,2))</f>
        <v>Inversion</v>
      </c>
      <c r="G2964" s="17" t="str">
        <f>+VLOOKUP(B2964,EstructuraCostos!$B$5:$C$146,2)</f>
        <v>Establecimiento de Nuevas Praderas</v>
      </c>
      <c r="H2964" s="58">
        <v>43762</v>
      </c>
      <c r="I2964" s="17">
        <f t="shared" si="227"/>
        <v>43</v>
      </c>
      <c r="J2964" s="84" t="s">
        <v>242</v>
      </c>
      <c r="K2964" s="567">
        <v>4335739</v>
      </c>
      <c r="L2964" s="52">
        <v>1</v>
      </c>
      <c r="M2964" s="46">
        <v>34000</v>
      </c>
      <c r="N2964" s="154">
        <f t="shared" si="228"/>
        <v>34000</v>
      </c>
      <c r="O2964" s="152" t="s">
        <v>2444</v>
      </c>
      <c r="P2964" s="13" t="s">
        <v>2516</v>
      </c>
      <c r="Q2964" s="153" t="s">
        <v>132</v>
      </c>
      <c r="R2964" s="1" t="s">
        <v>221</v>
      </c>
    </row>
    <row r="2965" spans="1:18">
      <c r="A2965" s="17">
        <v>43</v>
      </c>
      <c r="B2965" s="135">
        <v>10501</v>
      </c>
      <c r="C2965" s="17">
        <f t="shared" si="226"/>
        <v>1</v>
      </c>
      <c r="D2965" s="14" t="str">
        <f>+VLOOKUP(C2965,EstructuraCostos!$A$5:$B$146,2)</f>
        <v>Levante_y_Ceba</v>
      </c>
      <c r="E2965" s="21">
        <f t="shared" si="220"/>
        <v>10500</v>
      </c>
      <c r="F2965" s="17" t="str">
        <f>+IF(C2965&gt;2,VLOOKUP(C2965,EstructuraCostos!$A$65:$B$170,2),VLOOKUP(E2965,EstructuraCostos!$A$5:$B$60,2))</f>
        <v>Movimiento_de_Ganado1</v>
      </c>
      <c r="G2965" s="17" t="str">
        <f>+VLOOKUP(B2965,EstructuraCostos!$B$5:$C$146,2)</f>
        <v>Manejo de Ganados</v>
      </c>
      <c r="H2965" s="58">
        <v>43762</v>
      </c>
      <c r="I2965" s="17">
        <f t="shared" si="227"/>
        <v>43</v>
      </c>
      <c r="J2965" s="460" t="s">
        <v>2236</v>
      </c>
      <c r="K2965" s="567">
        <v>1023702269</v>
      </c>
      <c r="L2965" s="52">
        <v>1</v>
      </c>
      <c r="M2965" s="46">
        <v>38000</v>
      </c>
      <c r="N2965" s="154">
        <f t="shared" si="228"/>
        <v>38000</v>
      </c>
      <c r="O2965" s="45" t="s">
        <v>139</v>
      </c>
      <c r="P2965" s="45" t="s">
        <v>128</v>
      </c>
      <c r="R2965" s="1"/>
    </row>
    <row r="2966" spans="1:18">
      <c r="A2966" s="17">
        <v>44</v>
      </c>
      <c r="B2966" s="135">
        <v>80108</v>
      </c>
      <c r="C2966" s="17">
        <f t="shared" si="226"/>
        <v>8</v>
      </c>
      <c r="D2966" s="14" t="str">
        <f>+VLOOKUP(C2966,EstructuraCostos!$A$5:$B$146,2)</f>
        <v>Inversion</v>
      </c>
      <c r="E2966" s="21">
        <f t="shared" si="220"/>
        <v>80108</v>
      </c>
      <c r="F2966" s="17" t="str">
        <f>+IF(C2966&gt;2,VLOOKUP(C2966,EstructuraCostos!$A$65:$B$170,2),VLOOKUP(E2966,EstructuraCostos!$A$5:$B$60,2))</f>
        <v>Inversion</v>
      </c>
      <c r="G2966" s="17" t="str">
        <f>+VLOOKUP(B2966,EstructuraCostos!$B$5:$C$146,2)</f>
        <v>Establecimiento de Nuevas Praderas</v>
      </c>
      <c r="H2966" s="58">
        <v>43762</v>
      </c>
      <c r="I2966" s="17">
        <f t="shared" si="227"/>
        <v>43</v>
      </c>
      <c r="J2966" s="460" t="s">
        <v>417</v>
      </c>
      <c r="K2966" s="568">
        <v>1097720182</v>
      </c>
      <c r="L2966" s="52">
        <v>1</v>
      </c>
      <c r="M2966" s="46">
        <v>38000</v>
      </c>
      <c r="N2966" s="154">
        <f t="shared" si="228"/>
        <v>38000</v>
      </c>
      <c r="O2966" s="45" t="s">
        <v>2517</v>
      </c>
      <c r="P2966" s="45" t="s">
        <v>256</v>
      </c>
      <c r="Q2966" s="153" t="s">
        <v>2451</v>
      </c>
      <c r="R2966" s="1"/>
    </row>
    <row r="2967" spans="1:18">
      <c r="A2967" s="17">
        <v>45</v>
      </c>
      <c r="B2967" s="135">
        <v>90101</v>
      </c>
      <c r="C2967" s="17">
        <f t="shared" si="226"/>
        <v>9</v>
      </c>
      <c r="D2967" s="14" t="str">
        <f>+VLOOKUP(C2967,EstructuraCostos!$A$5:$B$146,2)</f>
        <v>Hacienda</v>
      </c>
      <c r="E2967" s="21">
        <f t="shared" si="220"/>
        <v>90101</v>
      </c>
      <c r="F2967" s="17" t="str">
        <f>+IF(C2967&gt;2,VLOOKUP(C2967,EstructuraCostos!$A$65:$B$170,2),VLOOKUP(E2967,EstructuraCostos!$A$5:$B$60,2))</f>
        <v>Hacienda</v>
      </c>
      <c r="G2967" s="17" t="str">
        <f>+VLOOKUP(B2967,EstructuraCostos!$B$5:$C$146,2)</f>
        <v>Salarios</v>
      </c>
      <c r="H2967" s="58">
        <v>43762</v>
      </c>
      <c r="I2967" s="17">
        <f t="shared" si="227"/>
        <v>43</v>
      </c>
      <c r="J2967" s="1" t="s">
        <v>1584</v>
      </c>
      <c r="K2967" s="85">
        <v>24989065</v>
      </c>
      <c r="L2967" s="52">
        <v>1</v>
      </c>
      <c r="M2967" s="186">
        <v>34000</v>
      </c>
      <c r="N2967" s="154">
        <f t="shared" si="228"/>
        <v>34000</v>
      </c>
      <c r="O2967" s="152" t="s">
        <v>1138</v>
      </c>
      <c r="P2967" s="13" t="s">
        <v>147</v>
      </c>
      <c r="R2967" s="1"/>
    </row>
    <row r="2968" spans="1:18">
      <c r="A2968" s="17">
        <v>46</v>
      </c>
      <c r="B2968" s="135">
        <v>90105</v>
      </c>
      <c r="C2968" s="17">
        <f t="shared" si="226"/>
        <v>9</v>
      </c>
      <c r="D2968" s="14" t="str">
        <f>+VLOOKUP(C2968,EstructuraCostos!$A$5:$B$146,2)</f>
        <v>Hacienda</v>
      </c>
      <c r="E2968" s="21">
        <f t="shared" si="220"/>
        <v>90105</v>
      </c>
      <c r="F2968" s="17" t="str">
        <f>+IF(C2968&gt;2,VLOOKUP(C2968,EstructuraCostos!$A$65:$B$170,2),VLOOKUP(E2968,EstructuraCostos!$A$5:$B$60,2))</f>
        <v>Hacienda</v>
      </c>
      <c r="G2968" s="17" t="str">
        <f>+VLOOKUP(B2968,EstructuraCostos!$B$5:$C$146,2)</f>
        <v>Mejoras</v>
      </c>
      <c r="H2968" s="58">
        <v>43762</v>
      </c>
      <c r="I2968" s="17">
        <f t="shared" si="227"/>
        <v>43</v>
      </c>
      <c r="J2968" s="45" t="s">
        <v>1688</v>
      </c>
      <c r="K2968" s="51">
        <v>6281862</v>
      </c>
      <c r="L2968" s="52">
        <v>1</v>
      </c>
      <c r="M2968" s="186">
        <v>34000</v>
      </c>
      <c r="N2968" s="154">
        <f t="shared" si="228"/>
        <v>34000</v>
      </c>
      <c r="O2968" s="45" t="s">
        <v>2526</v>
      </c>
      <c r="P2968" s="13" t="s">
        <v>147</v>
      </c>
      <c r="R2968" s="1"/>
    </row>
    <row r="2969" spans="1:18">
      <c r="A2969" s="17">
        <v>47</v>
      </c>
      <c r="B2969" s="135">
        <v>80108</v>
      </c>
      <c r="C2969" s="17">
        <f t="shared" si="226"/>
        <v>8</v>
      </c>
      <c r="D2969" s="14" t="str">
        <f>+VLOOKUP(C2969,EstructuraCostos!$A$5:$B$146,2)</f>
        <v>Inversion</v>
      </c>
      <c r="E2969" s="21">
        <f t="shared" si="220"/>
        <v>80108</v>
      </c>
      <c r="F2969" s="17" t="str">
        <f>+IF(C2969&gt;2,VLOOKUP(C2969,EstructuraCostos!$A$65:$B$170,2),VLOOKUP(E2969,EstructuraCostos!$A$5:$B$60,2))</f>
        <v>Inversion</v>
      </c>
      <c r="G2969" s="17" t="str">
        <f>+VLOOKUP(B2969,EstructuraCostos!$B$5:$C$146,2)</f>
        <v>Establecimiento de Nuevas Praderas</v>
      </c>
      <c r="H2969" s="58">
        <v>43762</v>
      </c>
      <c r="I2969" s="17">
        <f t="shared" si="227"/>
        <v>43</v>
      </c>
      <c r="J2969" s="45" t="s">
        <v>2237</v>
      </c>
      <c r="K2969" s="51">
        <v>700001196</v>
      </c>
      <c r="L2969" s="52">
        <v>1</v>
      </c>
      <c r="M2969" s="186">
        <v>34000</v>
      </c>
      <c r="N2969" s="154">
        <f t="shared" si="228"/>
        <v>34000</v>
      </c>
      <c r="O2969" s="45" t="s">
        <v>2517</v>
      </c>
      <c r="P2969" s="45" t="s">
        <v>256</v>
      </c>
      <c r="Q2969" s="153" t="s">
        <v>2451</v>
      </c>
      <c r="R2969" s="1"/>
    </row>
    <row r="2970" spans="1:18">
      <c r="A2970" s="17">
        <v>48</v>
      </c>
      <c r="B2970" s="135">
        <v>90105</v>
      </c>
      <c r="C2970" s="17">
        <f t="shared" si="226"/>
        <v>9</v>
      </c>
      <c r="D2970" s="14" t="str">
        <f>+VLOOKUP(C2970,EstructuraCostos!$A$5:$B$146,2)</f>
        <v>Hacienda</v>
      </c>
      <c r="E2970" s="21">
        <f t="shared" ref="E2970:E3040" si="229">IF(C2970&gt;2,ROUND(B2970/1,0),ROUND(B2970/10,0)*10)</f>
        <v>90105</v>
      </c>
      <c r="F2970" s="17" t="str">
        <f>+IF(C2970&gt;2,VLOOKUP(C2970,EstructuraCostos!$A$65:$B$170,2),VLOOKUP(E2970,EstructuraCostos!$A$5:$B$60,2))</f>
        <v>Hacienda</v>
      </c>
      <c r="G2970" s="17" t="str">
        <f>+VLOOKUP(B2970,EstructuraCostos!$B$5:$C$146,2)</f>
        <v>Mejoras</v>
      </c>
      <c r="H2970" s="58">
        <v>43762</v>
      </c>
      <c r="I2970" s="17">
        <f t="shared" si="227"/>
        <v>43</v>
      </c>
      <c r="J2970" s="45" t="s">
        <v>2247</v>
      </c>
      <c r="K2970" s="51">
        <v>8456134</v>
      </c>
      <c r="L2970" s="52">
        <v>1</v>
      </c>
      <c r="M2970" s="186">
        <v>80000</v>
      </c>
      <c r="N2970" s="154">
        <f t="shared" si="228"/>
        <v>80000</v>
      </c>
      <c r="O2970" s="45" t="s">
        <v>2474</v>
      </c>
      <c r="P2970" s="45" t="s">
        <v>147</v>
      </c>
      <c r="R2970" s="1"/>
    </row>
    <row r="2971" spans="1:18">
      <c r="A2971" s="17">
        <v>49</v>
      </c>
      <c r="B2971" s="135">
        <v>10501</v>
      </c>
      <c r="C2971" s="17">
        <f t="shared" si="226"/>
        <v>1</v>
      </c>
      <c r="D2971" s="14" t="str">
        <f>+VLOOKUP(C2971,EstructuraCostos!$A$5:$B$146,2)</f>
        <v>Levante_y_Ceba</v>
      </c>
      <c r="E2971" s="21">
        <f t="shared" si="229"/>
        <v>10500</v>
      </c>
      <c r="F2971" s="17" t="str">
        <f>+IF(C2971&gt;2,VLOOKUP(C2971,EstructuraCostos!$A$65:$B$170,2),VLOOKUP(E2971,EstructuraCostos!$A$5:$B$60,2))</f>
        <v>Movimiento_de_Ganado1</v>
      </c>
      <c r="G2971" s="17" t="str">
        <f>+VLOOKUP(B2971,EstructuraCostos!$B$5:$C$146,2)</f>
        <v>Manejo de Ganados</v>
      </c>
      <c r="H2971" s="58">
        <v>43762</v>
      </c>
      <c r="I2971" s="17">
        <f t="shared" si="227"/>
        <v>43</v>
      </c>
      <c r="J2971" s="45" t="s">
        <v>1663</v>
      </c>
      <c r="K2971" s="51">
        <v>79132685</v>
      </c>
      <c r="L2971" s="52">
        <v>1</v>
      </c>
      <c r="M2971" s="186">
        <v>38000</v>
      </c>
      <c r="N2971" s="154">
        <f t="shared" si="228"/>
        <v>38000</v>
      </c>
      <c r="O2971" s="152" t="s">
        <v>139</v>
      </c>
      <c r="P2971" s="61" t="s">
        <v>128</v>
      </c>
      <c r="R2971" s="1"/>
    </row>
    <row r="2972" spans="1:18">
      <c r="A2972" s="17">
        <v>50</v>
      </c>
      <c r="C2972" s="17">
        <f t="shared" si="226"/>
        <v>0</v>
      </c>
      <c r="D2972" s="14" t="e">
        <f>+VLOOKUP(C2972,EstructuraCostos!$A$5:$B$146,2)</f>
        <v>#N/A</v>
      </c>
      <c r="E2972" s="21">
        <f t="shared" si="229"/>
        <v>0</v>
      </c>
      <c r="F2972" s="17" t="e">
        <f>+IF(C2972&gt;2,VLOOKUP(C2972,EstructuraCostos!$A$65:$B$170,2),VLOOKUP(E2972,EstructuraCostos!$A$5:$B$60,2))</f>
        <v>#N/A</v>
      </c>
      <c r="G2972" s="17" t="e">
        <f>+VLOOKUP(B2972,EstructuraCostos!$B$5:$C$146,2)</f>
        <v>#N/A</v>
      </c>
      <c r="H2972" s="58">
        <v>43762</v>
      </c>
      <c r="I2972" s="17">
        <f t="shared" si="227"/>
        <v>43</v>
      </c>
      <c r="J2972" s="45" t="s">
        <v>2524</v>
      </c>
      <c r="M2972" s="186" t="s">
        <v>2525</v>
      </c>
      <c r="N2972" s="154"/>
      <c r="O2972" s="45" t="s">
        <v>2518</v>
      </c>
      <c r="P2972" s="45" t="s">
        <v>94</v>
      </c>
      <c r="R2972" s="1"/>
    </row>
    <row r="2973" spans="1:18">
      <c r="A2973" s="17">
        <v>51</v>
      </c>
      <c r="C2973" s="17">
        <f t="shared" si="226"/>
        <v>0</v>
      </c>
      <c r="D2973" s="14" t="e">
        <f>+VLOOKUP(C2973,EstructuraCostos!$A$5:$B$146,2)</f>
        <v>#N/A</v>
      </c>
      <c r="E2973" s="21">
        <f t="shared" si="229"/>
        <v>0</v>
      </c>
      <c r="F2973" s="17" t="e">
        <f>+IF(C2973&gt;2,VLOOKUP(C2973,EstructuraCostos!$A$65:$B$170,2),VLOOKUP(E2973,EstructuraCostos!$A$5:$B$60,2))</f>
        <v>#N/A</v>
      </c>
      <c r="G2973" s="17" t="e">
        <f>+VLOOKUP(B2973,EstructuraCostos!$B$5:$C$146,2)</f>
        <v>#N/A</v>
      </c>
      <c r="H2973" s="58">
        <v>43762</v>
      </c>
      <c r="I2973" s="17">
        <f t="shared" si="227"/>
        <v>43</v>
      </c>
      <c r="J2973" s="45" t="s">
        <v>260</v>
      </c>
      <c r="L2973" s="52">
        <v>140</v>
      </c>
      <c r="M2973" s="186" t="s">
        <v>2476</v>
      </c>
      <c r="N2973" s="154"/>
      <c r="O2973" s="152" t="s">
        <v>2444</v>
      </c>
      <c r="P2973" s="13" t="s">
        <v>2516</v>
      </c>
      <c r="Q2973" s="153" t="s">
        <v>132</v>
      </c>
      <c r="R2973" s="1" t="s">
        <v>221</v>
      </c>
    </row>
    <row r="2974" spans="1:18">
      <c r="A2974" s="17">
        <v>52</v>
      </c>
      <c r="C2974" s="17">
        <f t="shared" si="226"/>
        <v>0</v>
      </c>
      <c r="E2974" s="21">
        <f t="shared" si="229"/>
        <v>0</v>
      </c>
      <c r="F2974" s="17"/>
      <c r="G2974" s="17" t="e">
        <f>+VLOOKUP(B2974,EstructuraCostos!$B$5:$C$146,2)</f>
        <v>#N/A</v>
      </c>
      <c r="H2974" s="58">
        <v>43762</v>
      </c>
      <c r="I2974" s="17">
        <f t="shared" si="227"/>
        <v>43</v>
      </c>
      <c r="J2974" s="45" t="s">
        <v>260</v>
      </c>
      <c r="K2974" s="270"/>
      <c r="M2974" s="186" t="s">
        <v>2476</v>
      </c>
      <c r="N2974" s="154"/>
      <c r="O2974" s="152" t="s">
        <v>1686</v>
      </c>
      <c r="P2974" s="13" t="s">
        <v>2133</v>
      </c>
      <c r="Q2974" s="153" t="s">
        <v>2245</v>
      </c>
      <c r="R2974" s="1" t="s">
        <v>131</v>
      </c>
    </row>
    <row r="2975" spans="1:18">
      <c r="A2975" s="17">
        <v>53</v>
      </c>
      <c r="C2975" s="17">
        <f t="shared" si="226"/>
        <v>0</v>
      </c>
      <c r="D2975" s="14" t="e">
        <f>+VLOOKUP(C2975,EstructuraCostos!$A$5:$B$146,2)</f>
        <v>#N/A</v>
      </c>
      <c r="E2975" s="21">
        <f t="shared" si="229"/>
        <v>0</v>
      </c>
      <c r="F2975" s="17" t="e">
        <f>+IF(C2975&gt;2,VLOOKUP(C2975,EstructuraCostos!$A$65:$B$170,2),VLOOKUP(E2975,EstructuraCostos!$A$5:$B$60,2))</f>
        <v>#N/A</v>
      </c>
      <c r="G2975" s="17" t="e">
        <f>+VLOOKUP(B2975,EstructuraCostos!$B$5:$C$146,2)</f>
        <v>#N/A</v>
      </c>
      <c r="H2975" s="58">
        <v>43762</v>
      </c>
      <c r="I2975" s="17">
        <f t="shared" si="227"/>
        <v>43</v>
      </c>
      <c r="J2975" s="45" t="s">
        <v>260</v>
      </c>
      <c r="M2975" s="186" t="s">
        <v>2482</v>
      </c>
      <c r="N2975" s="154"/>
      <c r="O2975" s="45" t="s">
        <v>2517</v>
      </c>
      <c r="P2975" s="45" t="s">
        <v>256</v>
      </c>
      <c r="Q2975" s="153" t="s">
        <v>2451</v>
      </c>
      <c r="R2975" s="1"/>
    </row>
    <row r="2976" spans="1:18">
      <c r="A2976" s="17">
        <v>54</v>
      </c>
      <c r="B2976" s="135">
        <v>10101</v>
      </c>
      <c r="C2976" s="17">
        <f t="shared" si="226"/>
        <v>1</v>
      </c>
      <c r="D2976" s="14" t="str">
        <f>+VLOOKUP(C2976,EstructuraCostos!$A$5:$B$146,2)</f>
        <v>Levante_y_Ceba</v>
      </c>
      <c r="E2976" s="21">
        <f t="shared" si="229"/>
        <v>10100</v>
      </c>
      <c r="F2976" s="17" t="str">
        <f>+IF(C2976&gt;2,VLOOKUP(C2976,EstructuraCostos!$A$65:$B$170,2),VLOOKUP(E2976,EstructuraCostos!$A$5:$B$60,2))</f>
        <v>Manejo_de_Suelos_y_ Praderas1</v>
      </c>
      <c r="G2976" s="17" t="str">
        <f>+VLOOKUP(B2976,EstructuraCostos!$B$5:$C$146,2)</f>
        <v>Fumigacion Matamalezas</v>
      </c>
      <c r="H2976" s="58">
        <v>43763</v>
      </c>
      <c r="I2976" s="17">
        <f t="shared" si="227"/>
        <v>43</v>
      </c>
      <c r="J2976" s="84" t="s">
        <v>241</v>
      </c>
      <c r="K2976" s="566">
        <v>4736932</v>
      </c>
      <c r="L2976" s="52">
        <v>1</v>
      </c>
      <c r="M2976" s="46">
        <v>34000</v>
      </c>
      <c r="N2976" s="154">
        <f t="shared" si="228"/>
        <v>34000</v>
      </c>
      <c r="O2976" s="152" t="s">
        <v>1686</v>
      </c>
      <c r="P2976" s="13" t="s">
        <v>2133</v>
      </c>
      <c r="Q2976" s="153" t="s">
        <v>2245</v>
      </c>
      <c r="R2976" s="1" t="s">
        <v>131</v>
      </c>
    </row>
    <row r="2977" spans="1:18">
      <c r="A2977" s="17">
        <v>55</v>
      </c>
      <c r="B2977" s="135">
        <v>10104</v>
      </c>
      <c r="C2977" s="17">
        <f t="shared" si="226"/>
        <v>1</v>
      </c>
      <c r="D2977" s="14" t="str">
        <f>+VLOOKUP(C2977,EstructuraCostos!$A$5:$B$146,2)</f>
        <v>Levante_y_Ceba</v>
      </c>
      <c r="E2977" s="21">
        <f t="shared" si="229"/>
        <v>10100</v>
      </c>
      <c r="F2977" s="17" t="str">
        <f>+IF(C2977&gt;2,VLOOKUP(C2977,EstructuraCostos!$A$65:$B$170,2),VLOOKUP(E2977,EstructuraCostos!$A$5:$B$60,2))</f>
        <v>Manejo_de_Suelos_y_ Praderas1</v>
      </c>
      <c r="G2977" s="17" t="str">
        <f>+VLOOKUP(B2977,EstructuraCostos!$B$5:$C$146,2)</f>
        <v>Fumigacion Herbicida</v>
      </c>
      <c r="H2977" s="58">
        <v>43763</v>
      </c>
      <c r="I2977" s="17">
        <f t="shared" si="227"/>
        <v>43</v>
      </c>
      <c r="J2977" s="84" t="s">
        <v>242</v>
      </c>
      <c r="K2977" s="567">
        <v>4335739</v>
      </c>
      <c r="L2977" s="52">
        <v>1</v>
      </c>
      <c r="M2977" s="46">
        <v>34000</v>
      </c>
      <c r="N2977" s="154">
        <f t="shared" si="228"/>
        <v>34000</v>
      </c>
      <c r="O2977" s="607" t="s">
        <v>2444</v>
      </c>
      <c r="P2977" s="497" t="s">
        <v>387</v>
      </c>
      <c r="Q2977" s="608" t="s">
        <v>132</v>
      </c>
      <c r="R2977" s="606" t="s">
        <v>2527</v>
      </c>
    </row>
    <row r="2978" spans="1:18">
      <c r="A2978" s="17">
        <v>56</v>
      </c>
      <c r="B2978" s="135">
        <v>10501</v>
      </c>
      <c r="C2978" s="17">
        <f t="shared" si="226"/>
        <v>1</v>
      </c>
      <c r="D2978" s="14" t="str">
        <f>+VLOOKUP(C2978,EstructuraCostos!$A$5:$B$146,2)</f>
        <v>Levante_y_Ceba</v>
      </c>
      <c r="E2978" s="21">
        <f t="shared" si="229"/>
        <v>10500</v>
      </c>
      <c r="F2978" s="17" t="str">
        <f>+IF(C2978&gt;2,VLOOKUP(C2978,EstructuraCostos!$A$65:$B$170,2),VLOOKUP(E2978,EstructuraCostos!$A$5:$B$60,2))</f>
        <v>Movimiento_de_Ganado1</v>
      </c>
      <c r="G2978" s="17" t="str">
        <f>+VLOOKUP(B2978,EstructuraCostos!$B$5:$C$146,2)</f>
        <v>Manejo de Ganados</v>
      </c>
      <c r="H2978" s="58">
        <v>43763</v>
      </c>
      <c r="I2978" s="17">
        <f t="shared" si="227"/>
        <v>43</v>
      </c>
      <c r="J2978" s="460" t="s">
        <v>2236</v>
      </c>
      <c r="K2978" s="567">
        <v>1023702269</v>
      </c>
      <c r="L2978" s="52">
        <v>1</v>
      </c>
      <c r="M2978" s="46">
        <v>38000</v>
      </c>
      <c r="N2978" s="154">
        <f t="shared" si="228"/>
        <v>38000</v>
      </c>
      <c r="O2978" s="45" t="s">
        <v>126</v>
      </c>
      <c r="P2978" s="45" t="s">
        <v>128</v>
      </c>
      <c r="R2978" s="1"/>
    </row>
    <row r="2979" spans="1:18">
      <c r="A2979" s="17">
        <v>57</v>
      </c>
      <c r="B2979" s="135">
        <v>10501</v>
      </c>
      <c r="C2979" s="17">
        <f t="shared" si="226"/>
        <v>1</v>
      </c>
      <c r="D2979" s="14" t="str">
        <f>+VLOOKUP(C2979,EstructuraCostos!$A$5:$B$146,2)</f>
        <v>Levante_y_Ceba</v>
      </c>
      <c r="E2979" s="21">
        <f t="shared" si="229"/>
        <v>10500</v>
      </c>
      <c r="F2979" s="17" t="str">
        <f>+IF(C2979&gt;2,VLOOKUP(C2979,EstructuraCostos!$A$65:$B$170,2),VLOOKUP(E2979,EstructuraCostos!$A$5:$B$60,2))</f>
        <v>Movimiento_de_Ganado1</v>
      </c>
      <c r="G2979" s="17" t="str">
        <f>+VLOOKUP(B2979,EstructuraCostos!$B$5:$C$146,2)</f>
        <v>Manejo de Ganados</v>
      </c>
      <c r="H2979" s="58">
        <v>43763</v>
      </c>
      <c r="I2979" s="17">
        <f t="shared" si="227"/>
        <v>43</v>
      </c>
      <c r="J2979" s="460" t="s">
        <v>417</v>
      </c>
      <c r="K2979" s="568">
        <v>1097720182</v>
      </c>
      <c r="L2979" s="52">
        <v>1</v>
      </c>
      <c r="M2979" s="46">
        <v>38000</v>
      </c>
      <c r="N2979" s="154">
        <f t="shared" si="228"/>
        <v>38000</v>
      </c>
      <c r="O2979" s="45" t="s">
        <v>125</v>
      </c>
      <c r="P2979" s="45" t="s">
        <v>128</v>
      </c>
      <c r="R2979" s="1"/>
    </row>
    <row r="2980" spans="1:18">
      <c r="A2980" s="17">
        <v>58</v>
      </c>
      <c r="B2980" s="135">
        <v>90101</v>
      </c>
      <c r="C2980" s="17">
        <f t="shared" si="226"/>
        <v>9</v>
      </c>
      <c r="D2980" s="14" t="str">
        <f>+VLOOKUP(C2980,EstructuraCostos!$A$5:$B$146,2)</f>
        <v>Hacienda</v>
      </c>
      <c r="E2980" s="21">
        <f t="shared" si="229"/>
        <v>90101</v>
      </c>
      <c r="F2980" s="17" t="str">
        <f>+IF(C2980&gt;2,VLOOKUP(C2980,EstructuraCostos!$A$65:$B$170,2),VLOOKUP(E2980,EstructuraCostos!$A$5:$B$60,2))</f>
        <v>Hacienda</v>
      </c>
      <c r="G2980" s="17" t="str">
        <f>+VLOOKUP(B2980,EstructuraCostos!$B$5:$C$146,2)</f>
        <v>Salarios</v>
      </c>
      <c r="H2980" s="58">
        <v>43763</v>
      </c>
      <c r="I2980" s="17">
        <f t="shared" si="227"/>
        <v>43</v>
      </c>
      <c r="J2980" s="1" t="s">
        <v>1584</v>
      </c>
      <c r="K2980" s="85">
        <v>24989065</v>
      </c>
      <c r="L2980" s="52">
        <v>1</v>
      </c>
      <c r="M2980" s="186">
        <v>34000</v>
      </c>
      <c r="N2980" s="154">
        <f t="shared" si="228"/>
        <v>34000</v>
      </c>
      <c r="O2980" s="45" t="s">
        <v>1138</v>
      </c>
      <c r="P2980" s="45" t="s">
        <v>147</v>
      </c>
      <c r="R2980" s="1"/>
    </row>
    <row r="2981" spans="1:18">
      <c r="A2981" s="17">
        <v>59</v>
      </c>
      <c r="B2981" s="135">
        <v>90105</v>
      </c>
      <c r="C2981" s="17">
        <f t="shared" si="226"/>
        <v>9</v>
      </c>
      <c r="D2981" s="14" t="str">
        <f>+VLOOKUP(C2981,EstructuraCostos!$A$5:$B$146,2)</f>
        <v>Hacienda</v>
      </c>
      <c r="E2981" s="21">
        <f t="shared" si="229"/>
        <v>90105</v>
      </c>
      <c r="F2981" s="17" t="str">
        <f>+IF(C2981&gt;2,VLOOKUP(C2981,EstructuraCostos!$A$65:$B$170,2),VLOOKUP(E2981,EstructuraCostos!$A$5:$B$60,2))</f>
        <v>Hacienda</v>
      </c>
      <c r="G2981" s="17" t="str">
        <f>+VLOOKUP(B2981,EstructuraCostos!$B$5:$C$146,2)</f>
        <v>Mejoras</v>
      </c>
      <c r="H2981" s="58">
        <v>43763</v>
      </c>
      <c r="I2981" s="17">
        <f t="shared" si="227"/>
        <v>43</v>
      </c>
      <c r="J2981" s="45" t="s">
        <v>1688</v>
      </c>
      <c r="K2981" s="51">
        <v>6281862</v>
      </c>
      <c r="L2981" s="52">
        <v>1</v>
      </c>
      <c r="M2981" s="186">
        <v>34000</v>
      </c>
      <c r="N2981" s="154">
        <f t="shared" si="228"/>
        <v>34000</v>
      </c>
      <c r="O2981" s="152" t="s">
        <v>2528</v>
      </c>
      <c r="P2981" s="61" t="s">
        <v>147</v>
      </c>
      <c r="R2981" s="1"/>
    </row>
    <row r="2982" spans="1:18">
      <c r="A2982" s="17">
        <v>60</v>
      </c>
      <c r="B2982" s="135">
        <v>10202</v>
      </c>
      <c r="C2982" s="17">
        <f t="shared" si="226"/>
        <v>1</v>
      </c>
      <c r="D2982" s="14" t="str">
        <f>+VLOOKUP(C2982,EstructuraCostos!$A$5:$B$146,2)</f>
        <v>Levante_y_Ceba</v>
      </c>
      <c r="E2982" s="21">
        <f t="shared" si="229"/>
        <v>10200</v>
      </c>
      <c r="F2982" s="17" t="str">
        <f>+IF(C2982&gt;2,VLOOKUP(C2982,EstructuraCostos!$A$65:$B$170,2),VLOOKUP(E2982,EstructuraCostos!$A$5:$B$60,2))</f>
        <v>Alimentacion1</v>
      </c>
      <c r="G2982" s="17" t="str">
        <f>+VLOOKUP(B2982,EstructuraCostos!$B$5:$C$146,2)</f>
        <v>Pollinaza</v>
      </c>
      <c r="H2982" s="58">
        <v>43763</v>
      </c>
      <c r="I2982" s="17">
        <f t="shared" si="227"/>
        <v>43</v>
      </c>
      <c r="J2982" s="45" t="s">
        <v>2237</v>
      </c>
      <c r="K2982" s="51">
        <v>700001196</v>
      </c>
      <c r="L2982" s="52">
        <v>1</v>
      </c>
      <c r="M2982" s="186">
        <v>34000</v>
      </c>
      <c r="N2982" s="154">
        <f t="shared" si="228"/>
        <v>34000</v>
      </c>
      <c r="O2982" s="45" t="s">
        <v>688</v>
      </c>
      <c r="P2982" s="45" t="s">
        <v>137</v>
      </c>
      <c r="R2982" s="1"/>
    </row>
    <row r="2983" spans="1:18">
      <c r="A2983" s="17">
        <v>61</v>
      </c>
      <c r="B2983" s="135">
        <v>90105</v>
      </c>
      <c r="C2983" s="17">
        <f t="shared" si="226"/>
        <v>9</v>
      </c>
      <c r="D2983" s="14" t="str">
        <f>+VLOOKUP(C2983,EstructuraCostos!$A$5:$B$146,2)</f>
        <v>Hacienda</v>
      </c>
      <c r="E2983" s="21">
        <f t="shared" si="229"/>
        <v>90105</v>
      </c>
      <c r="F2983" s="17" t="str">
        <f>+IF(C2983&gt;2,VLOOKUP(C2983,EstructuraCostos!$A$65:$B$170,2),VLOOKUP(E2983,EstructuraCostos!$A$5:$B$60,2))</f>
        <v>Hacienda</v>
      </c>
      <c r="G2983" s="17" t="str">
        <f>+VLOOKUP(B2983,EstructuraCostos!$B$5:$C$146,2)</f>
        <v>Mejoras</v>
      </c>
      <c r="H2983" s="58">
        <v>43763</v>
      </c>
      <c r="I2983" s="17">
        <f t="shared" si="227"/>
        <v>43</v>
      </c>
      <c r="J2983" s="45" t="s">
        <v>2247</v>
      </c>
      <c r="K2983" s="51">
        <v>8456134</v>
      </c>
      <c r="L2983" s="52">
        <v>1</v>
      </c>
      <c r="M2983" s="186">
        <v>80000</v>
      </c>
      <c r="N2983" s="154">
        <f t="shared" si="228"/>
        <v>80000</v>
      </c>
      <c r="O2983" s="45" t="s">
        <v>2530</v>
      </c>
      <c r="P2983" s="45" t="s">
        <v>147</v>
      </c>
      <c r="R2983" s="1"/>
    </row>
    <row r="2984" spans="1:18">
      <c r="A2984" s="17">
        <v>62</v>
      </c>
      <c r="B2984" s="135">
        <v>50103</v>
      </c>
      <c r="C2984" s="17">
        <f t="shared" si="226"/>
        <v>5</v>
      </c>
      <c r="D2984" s="14" t="str">
        <f>+VLOOKUP(C2984,EstructuraCostos!$A$5:$B$146,2)</f>
        <v>Generales</v>
      </c>
      <c r="E2984" s="21">
        <f t="shared" si="229"/>
        <v>50103</v>
      </c>
      <c r="F2984" s="17" t="str">
        <f>+IF(C2984&gt;2,VLOOKUP(C2984,EstructuraCostos!$A$65:$B$170,2),VLOOKUP(E2984,EstructuraCostos!$A$5:$B$60,2))</f>
        <v>Generales</v>
      </c>
      <c r="G2984" s="17" t="str">
        <f>+VLOOKUP(B2984,EstructuraCostos!$B$5:$C$146,2)</f>
        <v xml:space="preserve">Mantenimiento Cercos </v>
      </c>
      <c r="H2984" s="58">
        <v>43763</v>
      </c>
      <c r="I2984" s="17">
        <f t="shared" si="227"/>
        <v>43</v>
      </c>
      <c r="J2984" s="45" t="s">
        <v>1663</v>
      </c>
      <c r="K2984" s="51">
        <v>79132685</v>
      </c>
      <c r="L2984" s="52">
        <v>1</v>
      </c>
      <c r="M2984" s="186">
        <v>38000</v>
      </c>
      <c r="N2984" s="154">
        <f t="shared" si="228"/>
        <v>38000</v>
      </c>
      <c r="O2984" s="45" t="s">
        <v>2529</v>
      </c>
      <c r="P2984" s="45" t="s">
        <v>185</v>
      </c>
      <c r="R2984" s="1"/>
    </row>
    <row r="2985" spans="1:18">
      <c r="A2985" s="17">
        <v>63</v>
      </c>
      <c r="C2985" s="17">
        <f t="shared" si="226"/>
        <v>0</v>
      </c>
      <c r="D2985" s="14" t="e">
        <f>+VLOOKUP(C2985,EstructuraCostos!$A$5:$B$146,2)</f>
        <v>#N/A</v>
      </c>
      <c r="E2985" s="21">
        <f t="shared" si="229"/>
        <v>0</v>
      </c>
      <c r="F2985" s="17" t="e">
        <f>+IF(C2985&gt;2,VLOOKUP(C2985,EstructuraCostos!$A$65:$B$170,2),VLOOKUP(E2985,EstructuraCostos!$A$5:$B$60,2))</f>
        <v>#N/A</v>
      </c>
      <c r="G2985" s="17" t="e">
        <f>+VLOOKUP(B2985,EstructuraCostos!$B$5:$C$146,2)</f>
        <v>#N/A</v>
      </c>
      <c r="H2985" s="58">
        <v>43763</v>
      </c>
      <c r="I2985" s="17">
        <f t="shared" si="227"/>
        <v>43</v>
      </c>
      <c r="J2985" s="45" t="s">
        <v>435</v>
      </c>
      <c r="L2985" s="52">
        <v>13</v>
      </c>
      <c r="M2985" s="186" t="s">
        <v>124</v>
      </c>
      <c r="N2985" s="154"/>
      <c r="O2985" s="45" t="s">
        <v>436</v>
      </c>
      <c r="R2985" s="1"/>
    </row>
    <row r="2986" spans="1:18">
      <c r="A2986" s="17">
        <v>64</v>
      </c>
      <c r="C2986" s="17">
        <f t="shared" si="226"/>
        <v>0</v>
      </c>
      <c r="D2986" s="14" t="e">
        <f>+VLOOKUP(C2986,EstructuraCostos!$A$5:$B$146,2)</f>
        <v>#N/A</v>
      </c>
      <c r="E2986" s="21">
        <f t="shared" si="229"/>
        <v>0</v>
      </c>
      <c r="F2986" s="17" t="e">
        <f>+IF(C2986&gt;2,VLOOKUP(C2986,EstructuraCostos!$A$65:$B$170,2),VLOOKUP(E2986,EstructuraCostos!$A$5:$B$60,2))</f>
        <v>#N/A</v>
      </c>
      <c r="G2986" s="17" t="e">
        <f>+VLOOKUP(B2986,EstructuraCostos!$B$5:$C$146,2)</f>
        <v>#N/A</v>
      </c>
      <c r="H2986" s="58">
        <v>43763</v>
      </c>
      <c r="I2986" s="17">
        <f t="shared" si="227"/>
        <v>43</v>
      </c>
      <c r="J2986" s="45" t="s">
        <v>260</v>
      </c>
      <c r="M2986" s="186" t="s">
        <v>2476</v>
      </c>
      <c r="N2986" s="154"/>
      <c r="O2986" s="152" t="s">
        <v>1686</v>
      </c>
      <c r="P2986" s="13" t="s">
        <v>2133</v>
      </c>
      <c r="Q2986" s="153" t="s">
        <v>2245</v>
      </c>
      <c r="R2986" s="1" t="s">
        <v>131</v>
      </c>
    </row>
    <row r="2987" spans="1:18">
      <c r="A2987" s="17">
        <v>65</v>
      </c>
      <c r="C2987" s="17">
        <f t="shared" si="226"/>
        <v>0</v>
      </c>
      <c r="D2987" s="14" t="e">
        <f>+VLOOKUP(C2987,EstructuraCostos!$A$5:$B$146,2)</f>
        <v>#N/A</v>
      </c>
      <c r="E2987" s="21">
        <f t="shared" si="229"/>
        <v>0</v>
      </c>
      <c r="F2987" s="17" t="e">
        <f>+IF(C2987&gt;2,VLOOKUP(C2987,EstructuraCostos!$A$65:$B$170,2),VLOOKUP(E2987,EstructuraCostos!$A$5:$B$60,2))</f>
        <v>#N/A</v>
      </c>
      <c r="G2987" s="17" t="e">
        <f>+VLOOKUP(B2987,EstructuraCostos!$B$5:$C$146,2)</f>
        <v>#N/A</v>
      </c>
      <c r="H2987" s="58">
        <v>43763</v>
      </c>
      <c r="I2987" s="17">
        <f t="shared" si="227"/>
        <v>43</v>
      </c>
      <c r="J2987" s="45" t="s">
        <v>260</v>
      </c>
      <c r="K2987" s="270"/>
      <c r="M2987" s="186" t="s">
        <v>2476</v>
      </c>
      <c r="N2987" s="154"/>
      <c r="O2987" s="152" t="s">
        <v>2444</v>
      </c>
      <c r="P2987" s="13" t="s">
        <v>387</v>
      </c>
      <c r="Q2987" s="153" t="s">
        <v>132</v>
      </c>
      <c r="R2987" s="13" t="s">
        <v>2527</v>
      </c>
    </row>
    <row r="2988" spans="1:18">
      <c r="A2988" s="17">
        <v>66</v>
      </c>
      <c r="B2988" s="135">
        <v>50103</v>
      </c>
      <c r="C2988" s="17">
        <f t="shared" si="226"/>
        <v>5</v>
      </c>
      <c r="D2988" s="14" t="str">
        <f>+VLOOKUP(C2988,EstructuraCostos!$A$5:$B$146,2)</f>
        <v>Generales</v>
      </c>
      <c r="E2988" s="21">
        <f t="shared" si="229"/>
        <v>50103</v>
      </c>
      <c r="F2988" s="17" t="str">
        <f>+IF(C2988&gt;2,VLOOKUP(C2988,EstructuraCostos!$A$65:$B$170,2),VLOOKUP(E2988,EstructuraCostos!$A$5:$B$60,2))</f>
        <v>Generales</v>
      </c>
      <c r="G2988" s="17" t="str">
        <f>+VLOOKUP(B2988,EstructuraCostos!$B$5:$C$146,2)</f>
        <v xml:space="preserve">Mantenimiento Cercos </v>
      </c>
      <c r="H2988" s="58">
        <v>43764</v>
      </c>
      <c r="I2988" s="17">
        <f t="shared" si="227"/>
        <v>43</v>
      </c>
      <c r="J2988" s="84" t="s">
        <v>241</v>
      </c>
      <c r="K2988" s="566">
        <v>4736932</v>
      </c>
      <c r="L2988" s="52">
        <v>1</v>
      </c>
      <c r="M2988" s="46">
        <v>34000</v>
      </c>
      <c r="N2988" s="154">
        <f t="shared" si="228"/>
        <v>34000</v>
      </c>
      <c r="O2988" s="45" t="s">
        <v>138</v>
      </c>
      <c r="P2988" s="13" t="s">
        <v>310</v>
      </c>
      <c r="R2988" s="1"/>
    </row>
    <row r="2989" spans="1:18">
      <c r="A2989" s="17">
        <v>67</v>
      </c>
      <c r="B2989" s="135">
        <v>10102</v>
      </c>
      <c r="C2989" s="17">
        <f t="shared" si="226"/>
        <v>1</v>
      </c>
      <c r="D2989" s="14" t="str">
        <f>+VLOOKUP(C2989,EstructuraCostos!$A$5:$B$146,2)</f>
        <v>Levante_y_Ceba</v>
      </c>
      <c r="E2989" s="21">
        <f t="shared" si="229"/>
        <v>10100</v>
      </c>
      <c r="F2989" s="17" t="str">
        <f>+IF(C2989&gt;2,VLOOKUP(C2989,EstructuraCostos!$A$65:$B$170,2),VLOOKUP(E2989,EstructuraCostos!$A$5:$B$60,2))</f>
        <v>Manejo_de_Suelos_y_ Praderas1</v>
      </c>
      <c r="G2989" s="17" t="str">
        <f>+VLOOKUP(B2989,EstructuraCostos!$B$5:$C$146,2)</f>
        <v>Resiembra</v>
      </c>
      <c r="H2989" s="58">
        <v>43764</v>
      </c>
      <c r="I2989" s="17">
        <f t="shared" si="227"/>
        <v>43</v>
      </c>
      <c r="J2989" s="84" t="s">
        <v>242</v>
      </c>
      <c r="K2989" s="567">
        <v>4335739</v>
      </c>
      <c r="L2989" s="52">
        <v>1</v>
      </c>
      <c r="M2989" s="46">
        <v>34000</v>
      </c>
      <c r="N2989" s="154">
        <f t="shared" si="228"/>
        <v>34000</v>
      </c>
      <c r="O2989" s="45" t="s">
        <v>2532</v>
      </c>
      <c r="P2989" s="13" t="s">
        <v>387</v>
      </c>
      <c r="Q2989" s="1" t="s">
        <v>2533</v>
      </c>
      <c r="R2989" s="1" t="s">
        <v>2534</v>
      </c>
    </row>
    <row r="2990" spans="1:18">
      <c r="A2990" s="17">
        <v>68</v>
      </c>
      <c r="B2990" s="135">
        <v>10501</v>
      </c>
      <c r="C2990" s="17">
        <f t="shared" si="226"/>
        <v>1</v>
      </c>
      <c r="D2990" s="14" t="str">
        <f>+VLOOKUP(C2990,EstructuraCostos!$A$5:$B$146,2)</f>
        <v>Levante_y_Ceba</v>
      </c>
      <c r="E2990" s="21">
        <f t="shared" si="229"/>
        <v>10500</v>
      </c>
      <c r="F2990" s="17" t="str">
        <f>+IF(C2990&gt;2,VLOOKUP(C2990,EstructuraCostos!$A$65:$B$170,2),VLOOKUP(E2990,EstructuraCostos!$A$5:$B$60,2))</f>
        <v>Movimiento_de_Ganado1</v>
      </c>
      <c r="G2990" s="17" t="str">
        <f>+VLOOKUP(B2990,EstructuraCostos!$B$5:$C$146,2)</f>
        <v>Manejo de Ganados</v>
      </c>
      <c r="H2990" s="58">
        <v>43764</v>
      </c>
      <c r="I2990" s="17">
        <f t="shared" si="227"/>
        <v>43</v>
      </c>
      <c r="J2990" s="460" t="s">
        <v>2236</v>
      </c>
      <c r="K2990" s="567">
        <v>1023702269</v>
      </c>
      <c r="L2990" s="52">
        <v>1</v>
      </c>
      <c r="M2990" s="46">
        <v>38000</v>
      </c>
      <c r="N2990" s="154">
        <f t="shared" si="228"/>
        <v>38000</v>
      </c>
      <c r="O2990" s="45" t="s">
        <v>126</v>
      </c>
      <c r="P2990" s="45" t="s">
        <v>128</v>
      </c>
      <c r="R2990" s="1"/>
    </row>
    <row r="2991" spans="1:18">
      <c r="A2991" s="17">
        <v>69</v>
      </c>
      <c r="B2991" s="135">
        <v>10501</v>
      </c>
      <c r="C2991" s="17">
        <f t="shared" si="226"/>
        <v>1</v>
      </c>
      <c r="D2991" s="14" t="str">
        <f>+VLOOKUP(C2991,EstructuraCostos!$A$5:$B$146,2)</f>
        <v>Levante_y_Ceba</v>
      </c>
      <c r="E2991" s="21">
        <f t="shared" si="229"/>
        <v>10500</v>
      </c>
      <c r="F2991" s="17" t="str">
        <f>+IF(C2991&gt;2,VLOOKUP(C2991,EstructuraCostos!$A$65:$B$170,2),VLOOKUP(E2991,EstructuraCostos!$A$5:$B$60,2))</f>
        <v>Movimiento_de_Ganado1</v>
      </c>
      <c r="G2991" s="17" t="str">
        <f>+VLOOKUP(B2991,EstructuraCostos!$B$5:$C$146,2)</f>
        <v>Manejo de Ganados</v>
      </c>
      <c r="H2991" s="58">
        <v>43764</v>
      </c>
      <c r="I2991" s="17">
        <f t="shared" si="227"/>
        <v>43</v>
      </c>
      <c r="J2991" s="460" t="s">
        <v>417</v>
      </c>
      <c r="K2991" s="568">
        <v>1097720182</v>
      </c>
      <c r="L2991" s="52">
        <v>1</v>
      </c>
      <c r="M2991" s="46">
        <v>38000</v>
      </c>
      <c r="N2991" s="154">
        <f t="shared" si="228"/>
        <v>38000</v>
      </c>
      <c r="O2991" s="45" t="s">
        <v>125</v>
      </c>
      <c r="P2991" s="45" t="s">
        <v>128</v>
      </c>
      <c r="R2991" s="1"/>
    </row>
    <row r="2992" spans="1:18">
      <c r="A2992" s="17">
        <v>70</v>
      </c>
      <c r="B2992" s="135">
        <v>90101</v>
      </c>
      <c r="C2992" s="17">
        <f t="shared" si="226"/>
        <v>9</v>
      </c>
      <c r="D2992" s="14" t="str">
        <f>+VLOOKUP(C2992,EstructuraCostos!$A$5:$B$146,2)</f>
        <v>Hacienda</v>
      </c>
      <c r="E2992" s="21">
        <f t="shared" si="229"/>
        <v>90101</v>
      </c>
      <c r="F2992" s="17" t="str">
        <f>+IF(C2992&gt;2,VLOOKUP(C2992,EstructuraCostos!$A$65:$B$170,2),VLOOKUP(E2992,EstructuraCostos!$A$5:$B$60,2))</f>
        <v>Hacienda</v>
      </c>
      <c r="G2992" s="17" t="str">
        <f>+VLOOKUP(B2992,EstructuraCostos!$B$5:$C$146,2)</f>
        <v>Salarios</v>
      </c>
      <c r="H2992" s="58">
        <v>43764</v>
      </c>
      <c r="I2992" s="17">
        <f t="shared" si="227"/>
        <v>43</v>
      </c>
      <c r="J2992" s="1" t="s">
        <v>1584</v>
      </c>
      <c r="K2992" s="85">
        <v>24989065</v>
      </c>
      <c r="L2992" s="52">
        <v>1</v>
      </c>
      <c r="M2992" s="186">
        <v>34000</v>
      </c>
      <c r="N2992" s="154">
        <f t="shared" si="228"/>
        <v>34000</v>
      </c>
      <c r="O2992" s="45" t="s">
        <v>1138</v>
      </c>
      <c r="P2992" s="45" t="s">
        <v>147</v>
      </c>
      <c r="R2992" s="1"/>
    </row>
    <row r="2993" spans="1:19">
      <c r="A2993" s="17">
        <v>71</v>
      </c>
      <c r="B2993" s="135">
        <v>90105</v>
      </c>
      <c r="C2993" s="17">
        <f t="shared" si="226"/>
        <v>9</v>
      </c>
      <c r="D2993" s="14" t="str">
        <f>+VLOOKUP(C2993,EstructuraCostos!$A$5:$B$146,2)</f>
        <v>Hacienda</v>
      </c>
      <c r="E2993" s="21">
        <f t="shared" si="229"/>
        <v>90105</v>
      </c>
      <c r="F2993" s="17" t="str">
        <f>+IF(C2993&gt;2,VLOOKUP(C2993,EstructuraCostos!$A$65:$B$170,2),VLOOKUP(E2993,EstructuraCostos!$A$5:$B$60,2))</f>
        <v>Hacienda</v>
      </c>
      <c r="G2993" s="17" t="str">
        <f>+VLOOKUP(B2993,EstructuraCostos!$B$5:$C$146,2)</f>
        <v>Mejoras</v>
      </c>
      <c r="H2993" s="58">
        <v>43764</v>
      </c>
      <c r="I2993" s="17">
        <f t="shared" si="227"/>
        <v>43</v>
      </c>
      <c r="J2993" s="45" t="s">
        <v>1688</v>
      </c>
      <c r="K2993" s="51">
        <v>6281862</v>
      </c>
      <c r="L2993" s="52">
        <v>1</v>
      </c>
      <c r="M2993" s="186">
        <v>34000</v>
      </c>
      <c r="N2993" s="154">
        <f t="shared" si="228"/>
        <v>34000</v>
      </c>
      <c r="O2993" s="152" t="s">
        <v>2538</v>
      </c>
      <c r="P2993" s="61" t="s">
        <v>147</v>
      </c>
      <c r="R2993" s="1"/>
    </row>
    <row r="2994" spans="1:19">
      <c r="A2994" s="17">
        <v>72</v>
      </c>
      <c r="B2994" s="135">
        <v>10202</v>
      </c>
      <c r="C2994" s="17">
        <f t="shared" si="226"/>
        <v>1</v>
      </c>
      <c r="D2994" s="14" t="str">
        <f>+VLOOKUP(C2994,EstructuraCostos!$A$5:$B$146,2)</f>
        <v>Levante_y_Ceba</v>
      </c>
      <c r="E2994" s="21">
        <f t="shared" si="229"/>
        <v>10200</v>
      </c>
      <c r="F2994" s="17" t="str">
        <f>+IF(C2994&gt;2,VLOOKUP(C2994,EstructuraCostos!$A$65:$B$170,2),VLOOKUP(E2994,EstructuraCostos!$A$5:$B$60,2))</f>
        <v>Alimentacion1</v>
      </c>
      <c r="G2994" s="17" t="str">
        <f>+VLOOKUP(B2994,EstructuraCostos!$B$5:$C$146,2)</f>
        <v>Pollinaza</v>
      </c>
      <c r="H2994" s="58">
        <v>43764</v>
      </c>
      <c r="I2994" s="17">
        <f t="shared" si="227"/>
        <v>43</v>
      </c>
      <c r="J2994" s="45" t="s">
        <v>2237</v>
      </c>
      <c r="K2994" s="51">
        <v>700001196</v>
      </c>
      <c r="L2994" s="52">
        <v>1</v>
      </c>
      <c r="M2994" s="186">
        <v>34000</v>
      </c>
      <c r="N2994" s="154">
        <f t="shared" si="228"/>
        <v>34000</v>
      </c>
      <c r="O2994" s="45" t="s">
        <v>688</v>
      </c>
      <c r="P2994" s="45" t="s">
        <v>137</v>
      </c>
      <c r="R2994" s="1"/>
    </row>
    <row r="2995" spans="1:19">
      <c r="A2995" s="17">
        <v>73</v>
      </c>
      <c r="B2995" s="135">
        <v>90105</v>
      </c>
      <c r="C2995" s="17">
        <f t="shared" si="226"/>
        <v>9</v>
      </c>
      <c r="D2995" s="14" t="str">
        <f>+VLOOKUP(C2995,EstructuraCostos!$A$5:$B$146,2)</f>
        <v>Hacienda</v>
      </c>
      <c r="E2995" s="21">
        <f t="shared" si="229"/>
        <v>90105</v>
      </c>
      <c r="F2995" s="17" t="str">
        <f>+IF(C2995&gt;2,VLOOKUP(C2995,EstructuraCostos!$A$65:$B$170,2),VLOOKUP(E2995,EstructuraCostos!$A$5:$B$60,2))</f>
        <v>Hacienda</v>
      </c>
      <c r="G2995" s="17" t="str">
        <f>+VLOOKUP(B2995,EstructuraCostos!$B$5:$C$146,2)</f>
        <v>Mejoras</v>
      </c>
      <c r="H2995" s="58">
        <v>43764</v>
      </c>
      <c r="I2995" s="17">
        <f t="shared" si="227"/>
        <v>43</v>
      </c>
      <c r="J2995" s="45" t="s">
        <v>2247</v>
      </c>
      <c r="K2995" s="51">
        <v>8456134</v>
      </c>
      <c r="L2995" s="52">
        <v>1</v>
      </c>
      <c r="M2995" s="186">
        <v>80000</v>
      </c>
      <c r="N2995" s="154">
        <f t="shared" si="228"/>
        <v>80000</v>
      </c>
      <c r="O2995" s="45" t="s">
        <v>2530</v>
      </c>
      <c r="P2995" s="45" t="s">
        <v>147</v>
      </c>
      <c r="R2995" s="1"/>
    </row>
    <row r="2996" spans="1:19">
      <c r="A2996" s="17">
        <v>74</v>
      </c>
      <c r="B2996" s="135">
        <v>50106</v>
      </c>
      <c r="C2996" s="17">
        <f t="shared" si="226"/>
        <v>5</v>
      </c>
      <c r="D2996" s="14" t="str">
        <f>+VLOOKUP(C2996,EstructuraCostos!$A$5:$B$146,2)</f>
        <v>Generales</v>
      </c>
      <c r="E2996" s="21">
        <f t="shared" si="229"/>
        <v>50106</v>
      </c>
      <c r="F2996" s="17" t="str">
        <f>+IF(C2996&gt;2,VLOOKUP(C2996,EstructuraCostos!$A$65:$B$170,2),VLOOKUP(E2996,EstructuraCostos!$A$5:$B$60,2))</f>
        <v>Generales</v>
      </c>
      <c r="G2996" s="17" t="str">
        <f>+VLOOKUP(B2996,EstructuraCostos!$B$5:$C$146,2)</f>
        <v>Mantenimiento Maquinaria y Equipos</v>
      </c>
      <c r="H2996" s="58">
        <v>43764</v>
      </c>
      <c r="I2996" s="17">
        <f t="shared" si="227"/>
        <v>43</v>
      </c>
      <c r="J2996" s="45" t="s">
        <v>1663</v>
      </c>
      <c r="K2996" s="51">
        <v>79132685</v>
      </c>
      <c r="L2996" s="52">
        <v>1</v>
      </c>
      <c r="M2996" s="186">
        <v>38000</v>
      </c>
      <c r="N2996" s="48">
        <f t="shared" si="228"/>
        <v>38000</v>
      </c>
      <c r="O2996" s="153" t="s">
        <v>2535</v>
      </c>
      <c r="P2996" s="61" t="s">
        <v>2536</v>
      </c>
      <c r="Q2996" s="1" t="s">
        <v>2537</v>
      </c>
      <c r="R2996" s="1"/>
      <c r="S2996"/>
    </row>
    <row r="2997" spans="1:19">
      <c r="A2997" s="17">
        <v>75</v>
      </c>
      <c r="B2997" s="135">
        <v>10501</v>
      </c>
      <c r="C2997" s="17">
        <f t="shared" si="226"/>
        <v>1</v>
      </c>
      <c r="E2997" s="21">
        <f t="shared" si="229"/>
        <v>10500</v>
      </c>
      <c r="F2997" s="17"/>
      <c r="G2997" s="17" t="str">
        <f>+VLOOKUP(B2997,EstructuraCostos!$B$5:$C$146,2)</f>
        <v>Manejo de Ganados</v>
      </c>
      <c r="H2997" s="58">
        <v>43764</v>
      </c>
      <c r="I2997" s="17">
        <f t="shared" ref="I2997:I2999" si="230">+WEEKNUM(H2997,2)</f>
        <v>43</v>
      </c>
      <c r="J2997" s="84" t="s">
        <v>242</v>
      </c>
      <c r="K2997" s="567">
        <v>4335739</v>
      </c>
      <c r="L2997" s="52">
        <v>0.5</v>
      </c>
      <c r="M2997" s="186">
        <v>36000</v>
      </c>
      <c r="N2997" s="48">
        <f t="shared" si="228"/>
        <v>18000</v>
      </c>
      <c r="O2997" s="153" t="s">
        <v>139</v>
      </c>
      <c r="P2997" s="61" t="s">
        <v>137</v>
      </c>
      <c r="R2997" s="1"/>
      <c r="S2997"/>
    </row>
    <row r="2998" spans="1:19">
      <c r="A2998" s="17">
        <v>76</v>
      </c>
      <c r="B2998" s="135">
        <v>50103</v>
      </c>
      <c r="C2998" s="17">
        <f t="shared" si="226"/>
        <v>5</v>
      </c>
      <c r="E2998" s="21">
        <f t="shared" si="229"/>
        <v>50103</v>
      </c>
      <c r="F2998" s="17"/>
      <c r="G2998" s="17" t="str">
        <f>+VLOOKUP(B2998,EstructuraCostos!$B$5:$C$146,2)</f>
        <v xml:space="preserve">Mantenimiento Cercos </v>
      </c>
      <c r="H2998" s="58">
        <v>43764</v>
      </c>
      <c r="I2998" s="17">
        <f t="shared" si="230"/>
        <v>43</v>
      </c>
      <c r="J2998" s="45" t="s">
        <v>1688</v>
      </c>
      <c r="K2998" s="51">
        <v>6281862</v>
      </c>
      <c r="L2998" s="52">
        <v>0.5</v>
      </c>
      <c r="M2998" s="186">
        <v>36000</v>
      </c>
      <c r="N2998" s="48">
        <f t="shared" si="228"/>
        <v>18000</v>
      </c>
      <c r="O2998" s="153" t="s">
        <v>138</v>
      </c>
      <c r="P2998" s="61" t="s">
        <v>364</v>
      </c>
      <c r="R2998" s="1"/>
      <c r="S2998"/>
    </row>
    <row r="2999" spans="1:19">
      <c r="A2999" s="17">
        <v>77</v>
      </c>
      <c r="B2999" s="135">
        <v>10501</v>
      </c>
      <c r="C2999" s="17">
        <f t="shared" si="226"/>
        <v>1</v>
      </c>
      <c r="E2999" s="21">
        <f t="shared" si="229"/>
        <v>10500</v>
      </c>
      <c r="F2999" s="17"/>
      <c r="G2999" s="17" t="str">
        <f>+VLOOKUP(B2999,EstructuraCostos!$B$5:$C$146,2)</f>
        <v>Manejo de Ganados</v>
      </c>
      <c r="H2999" s="58">
        <v>43764</v>
      </c>
      <c r="I2999" s="17">
        <f t="shared" si="230"/>
        <v>43</v>
      </c>
      <c r="J2999" s="45" t="s">
        <v>1663</v>
      </c>
      <c r="K2999" s="51">
        <v>79132685</v>
      </c>
      <c r="L2999" s="52">
        <v>0.5</v>
      </c>
      <c r="M2999" s="186">
        <v>36000</v>
      </c>
      <c r="N2999" s="48">
        <f t="shared" si="228"/>
        <v>18000</v>
      </c>
      <c r="O2999" s="153" t="s">
        <v>139</v>
      </c>
      <c r="P2999" s="61" t="s">
        <v>128</v>
      </c>
      <c r="R2999" s="1"/>
      <c r="S2999"/>
    </row>
    <row r="3000" spans="1:19">
      <c r="A3000" s="17">
        <v>78</v>
      </c>
      <c r="C3000" s="17"/>
      <c r="F3000" s="17"/>
      <c r="G3000" s="17" t="e">
        <f>+VLOOKUP(B3000,EstructuraCostos!$B$5:$C$146,2)</f>
        <v>#N/A</v>
      </c>
      <c r="H3000" s="58">
        <v>43764</v>
      </c>
      <c r="I3000" s="17">
        <f t="shared" si="227"/>
        <v>43</v>
      </c>
      <c r="J3000" s="45" t="s">
        <v>435</v>
      </c>
      <c r="L3000" s="52">
        <v>5</v>
      </c>
      <c r="M3000" s="186" t="s">
        <v>124</v>
      </c>
      <c r="N3000" s="48"/>
      <c r="O3000" s="153" t="s">
        <v>436</v>
      </c>
      <c r="P3000" s="61"/>
      <c r="R3000" s="1"/>
      <c r="S3000"/>
    </row>
    <row r="3001" spans="1:19">
      <c r="A3001" s="17">
        <v>79</v>
      </c>
      <c r="C3001" s="17"/>
      <c r="F3001" s="17"/>
      <c r="G3001" s="17" t="e">
        <f>+VLOOKUP(B3001,EstructuraCostos!$B$5:$C$146,2)</f>
        <v>#N/A</v>
      </c>
      <c r="H3001" s="58">
        <v>43764</v>
      </c>
      <c r="I3001" s="17">
        <f t="shared" ref="I3001" si="231">+WEEKNUM(H3001,2)</f>
        <v>43</v>
      </c>
      <c r="J3001" s="45" t="s">
        <v>434</v>
      </c>
      <c r="L3001" s="52">
        <v>420</v>
      </c>
      <c r="M3001" s="186">
        <v>600</v>
      </c>
      <c r="N3001" s="48">
        <f t="shared" si="228"/>
        <v>252000</v>
      </c>
      <c r="O3001" s="153" t="s">
        <v>1174</v>
      </c>
      <c r="P3001" s="61" t="s">
        <v>1474</v>
      </c>
      <c r="R3001" s="1"/>
      <c r="S3001"/>
    </row>
    <row r="3002" spans="1:19">
      <c r="A3002" s="17">
        <v>80</v>
      </c>
      <c r="B3002" s="135">
        <v>10501</v>
      </c>
      <c r="C3002" s="17">
        <f t="shared" si="226"/>
        <v>1</v>
      </c>
      <c r="D3002" s="14" t="str">
        <f>+VLOOKUP(C3002,EstructuraCostos!$A$5:$B$146,2)</f>
        <v>Levante_y_Ceba</v>
      </c>
      <c r="E3002" s="21">
        <f t="shared" si="229"/>
        <v>10500</v>
      </c>
      <c r="F3002" s="17" t="str">
        <f>+IF(C3002&gt;2,VLOOKUP(C3002,EstructuraCostos!$A$65:$B$170,2),VLOOKUP(E3002,EstructuraCostos!$A$5:$B$60,2))</f>
        <v>Movimiento_de_Ganado1</v>
      </c>
      <c r="G3002" s="17" t="str">
        <f>+VLOOKUP(B3002,EstructuraCostos!$B$5:$C$146,2)</f>
        <v>Manejo de Ganados</v>
      </c>
      <c r="H3002" s="58">
        <v>43765</v>
      </c>
      <c r="I3002" s="17">
        <f t="shared" si="227"/>
        <v>43</v>
      </c>
      <c r="J3002" s="460" t="s">
        <v>2236</v>
      </c>
      <c r="K3002" s="567">
        <v>1023702269</v>
      </c>
      <c r="L3002" s="52">
        <v>0.5</v>
      </c>
      <c r="M3002" s="186">
        <v>36000</v>
      </c>
      <c r="N3002" s="48">
        <f t="shared" si="228"/>
        <v>18000</v>
      </c>
      <c r="O3002" s="153" t="s">
        <v>125</v>
      </c>
      <c r="P3002" s="61" t="s">
        <v>128</v>
      </c>
      <c r="R3002" s="1"/>
      <c r="S3002"/>
    </row>
    <row r="3003" spans="1:19">
      <c r="A3003" s="17">
        <v>81</v>
      </c>
      <c r="C3003" s="17"/>
      <c r="F3003" s="17"/>
      <c r="G3003" s="17" t="e">
        <f>+VLOOKUP(B3003,EstructuraCostos!$B$5:$C$146,2)</f>
        <v>#N/A</v>
      </c>
      <c r="H3003" s="58">
        <v>43765</v>
      </c>
      <c r="I3003" s="17">
        <f t="shared" ref="I3003" si="232">+WEEKNUM(H3003,2)</f>
        <v>43</v>
      </c>
      <c r="J3003" s="460" t="s">
        <v>289</v>
      </c>
      <c r="K3003" s="567"/>
      <c r="L3003" s="52">
        <v>9</v>
      </c>
      <c r="M3003" s="186" t="s">
        <v>124</v>
      </c>
      <c r="N3003" s="48"/>
      <c r="O3003" s="153" t="s">
        <v>227</v>
      </c>
      <c r="P3003" s="61"/>
      <c r="R3003" s="1"/>
      <c r="S3003"/>
    </row>
    <row r="3004" spans="1:19">
      <c r="A3004" s="17">
        <v>1</v>
      </c>
      <c r="B3004" s="135">
        <v>10102</v>
      </c>
      <c r="C3004" s="17">
        <f t="shared" si="226"/>
        <v>1</v>
      </c>
      <c r="D3004" s="14" t="str">
        <f>+VLOOKUP(C3004,EstructuraCostos!$A$5:$B$146,2)</f>
        <v>Levante_y_Ceba</v>
      </c>
      <c r="E3004" s="21">
        <f t="shared" si="229"/>
        <v>10100</v>
      </c>
      <c r="F3004" s="17" t="str">
        <f>+IF(C3004&gt;2,VLOOKUP(C3004,EstructuraCostos!$A$65:$B$170,2),VLOOKUP(E3004,EstructuraCostos!$A$5:$B$60,2))</f>
        <v>Manejo_de_Suelos_y_ Praderas1</v>
      </c>
      <c r="G3004" s="17" t="str">
        <f>+VLOOKUP(B3004,EstructuraCostos!$B$5:$C$146,2)</f>
        <v>Resiembra</v>
      </c>
      <c r="H3004" s="58">
        <v>43766</v>
      </c>
      <c r="I3004" s="17">
        <f t="shared" si="227"/>
        <v>44</v>
      </c>
      <c r="J3004" s="84" t="s">
        <v>241</v>
      </c>
      <c r="K3004" s="566">
        <v>4736932</v>
      </c>
      <c r="L3004" s="52">
        <v>1</v>
      </c>
      <c r="M3004" s="46">
        <v>34000</v>
      </c>
      <c r="N3004" s="48">
        <f t="shared" si="228"/>
        <v>34000</v>
      </c>
      <c r="O3004" s="45" t="s">
        <v>2532</v>
      </c>
      <c r="P3004" s="13" t="s">
        <v>387</v>
      </c>
      <c r="Q3004" s="1" t="s">
        <v>2533</v>
      </c>
      <c r="R3004" s="1" t="s">
        <v>2534</v>
      </c>
      <c r="S3004"/>
    </row>
    <row r="3005" spans="1:19">
      <c r="A3005" s="17">
        <v>2</v>
      </c>
      <c r="B3005" s="135">
        <v>10102</v>
      </c>
      <c r="C3005" s="17">
        <f t="shared" si="226"/>
        <v>1</v>
      </c>
      <c r="D3005" s="14" t="str">
        <f>+VLOOKUP(C3005,EstructuraCostos!$A$5:$B$146,2)</f>
        <v>Levante_y_Ceba</v>
      </c>
      <c r="E3005" s="21">
        <f t="shared" si="229"/>
        <v>10100</v>
      </c>
      <c r="F3005" s="17" t="str">
        <f>+IF(C3005&gt;2,VLOOKUP(C3005,EstructuraCostos!$A$65:$B$170,2),VLOOKUP(E3005,EstructuraCostos!$A$5:$B$60,2))</f>
        <v>Manejo_de_Suelos_y_ Praderas1</v>
      </c>
      <c r="G3005" s="17" t="str">
        <f>+VLOOKUP(B3005,EstructuraCostos!$B$5:$C$146,2)</f>
        <v>Resiembra</v>
      </c>
      <c r="H3005" s="58">
        <v>43766</v>
      </c>
      <c r="I3005" s="17">
        <f t="shared" si="227"/>
        <v>44</v>
      </c>
      <c r="J3005" s="84" t="s">
        <v>242</v>
      </c>
      <c r="K3005" s="567">
        <v>4335739</v>
      </c>
      <c r="L3005" s="52">
        <v>1</v>
      </c>
      <c r="M3005" s="46">
        <v>34000</v>
      </c>
      <c r="N3005" s="48">
        <f t="shared" si="228"/>
        <v>34000</v>
      </c>
      <c r="O3005" s="45" t="s">
        <v>2532</v>
      </c>
      <c r="P3005" s="13" t="s">
        <v>387</v>
      </c>
      <c r="Q3005" s="1" t="s">
        <v>2533</v>
      </c>
      <c r="R3005" s="1" t="s">
        <v>2534</v>
      </c>
      <c r="S3005"/>
    </row>
    <row r="3006" spans="1:19">
      <c r="A3006" s="17">
        <v>3</v>
      </c>
      <c r="B3006" s="135">
        <v>10501</v>
      </c>
      <c r="C3006" s="17">
        <f t="shared" si="226"/>
        <v>1</v>
      </c>
      <c r="D3006" s="14" t="str">
        <f>+VLOOKUP(C3006,EstructuraCostos!$A$5:$B$146,2)</f>
        <v>Levante_y_Ceba</v>
      </c>
      <c r="E3006" s="21">
        <f t="shared" si="229"/>
        <v>10500</v>
      </c>
      <c r="F3006" s="17" t="str">
        <f>+IF(C3006&gt;2,VLOOKUP(C3006,EstructuraCostos!$A$65:$B$170,2),VLOOKUP(E3006,EstructuraCostos!$A$5:$B$60,2))</f>
        <v>Movimiento_de_Ganado1</v>
      </c>
      <c r="G3006" s="17" t="str">
        <f>+VLOOKUP(B3006,EstructuraCostos!$B$5:$C$146,2)</f>
        <v>Manejo de Ganados</v>
      </c>
      <c r="H3006" s="58">
        <v>43766</v>
      </c>
      <c r="I3006" s="17">
        <f t="shared" si="227"/>
        <v>44</v>
      </c>
      <c r="J3006" s="460" t="s">
        <v>2236</v>
      </c>
      <c r="K3006" s="567">
        <v>1023702269</v>
      </c>
      <c r="L3006" s="52">
        <v>1</v>
      </c>
      <c r="M3006" s="46">
        <v>38000</v>
      </c>
      <c r="N3006" s="48">
        <f t="shared" si="228"/>
        <v>38000</v>
      </c>
      <c r="O3006" s="45" t="s">
        <v>126</v>
      </c>
      <c r="P3006" s="45" t="s">
        <v>128</v>
      </c>
      <c r="R3006" s="1"/>
      <c r="S3006"/>
    </row>
    <row r="3007" spans="1:19">
      <c r="A3007" s="17">
        <v>4</v>
      </c>
      <c r="B3007" s="135">
        <v>10501</v>
      </c>
      <c r="C3007" s="17">
        <f t="shared" si="226"/>
        <v>1</v>
      </c>
      <c r="D3007" s="14" t="str">
        <f>+VLOOKUP(C3007,EstructuraCostos!$A$5:$B$146,2)</f>
        <v>Levante_y_Ceba</v>
      </c>
      <c r="E3007" s="21">
        <f t="shared" si="229"/>
        <v>10500</v>
      </c>
      <c r="F3007" s="17" t="str">
        <f>+IF(C3007&gt;2,VLOOKUP(C3007,EstructuraCostos!$A$65:$B$170,2),VLOOKUP(E3007,EstructuraCostos!$A$5:$B$60,2))</f>
        <v>Movimiento_de_Ganado1</v>
      </c>
      <c r="G3007" s="17" t="str">
        <f>+VLOOKUP(B3007,EstructuraCostos!$B$5:$C$146,2)</f>
        <v>Manejo de Ganados</v>
      </c>
      <c r="H3007" s="58">
        <v>43766</v>
      </c>
      <c r="I3007" s="17">
        <f t="shared" si="227"/>
        <v>44</v>
      </c>
      <c r="J3007" s="460" t="s">
        <v>417</v>
      </c>
      <c r="K3007" s="568">
        <v>1097720182</v>
      </c>
      <c r="L3007" s="52">
        <v>1</v>
      </c>
      <c r="M3007" s="46">
        <v>38000</v>
      </c>
      <c r="N3007" s="48">
        <f t="shared" si="228"/>
        <v>38000</v>
      </c>
      <c r="O3007" s="45" t="s">
        <v>125</v>
      </c>
      <c r="P3007" s="45" t="s">
        <v>128</v>
      </c>
      <c r="R3007" s="1"/>
      <c r="S3007"/>
    </row>
    <row r="3008" spans="1:19">
      <c r="A3008" s="17">
        <v>5</v>
      </c>
      <c r="B3008" s="135">
        <v>90101</v>
      </c>
      <c r="C3008" s="17">
        <f t="shared" si="226"/>
        <v>9</v>
      </c>
      <c r="D3008" s="14" t="str">
        <f>+VLOOKUP(C3008,EstructuraCostos!$A$5:$B$146,2)</f>
        <v>Hacienda</v>
      </c>
      <c r="E3008" s="21">
        <f t="shared" si="229"/>
        <v>90101</v>
      </c>
      <c r="F3008" s="17" t="str">
        <f>+IF(C3008&gt;2,VLOOKUP(C3008,EstructuraCostos!$A$65:$B$170,2),VLOOKUP(E3008,EstructuraCostos!$A$5:$B$60,2))</f>
        <v>Hacienda</v>
      </c>
      <c r="G3008" s="17" t="str">
        <f>+VLOOKUP(B3008,EstructuraCostos!$B$5:$C$146,2)</f>
        <v>Salarios</v>
      </c>
      <c r="H3008" s="58">
        <v>43766</v>
      </c>
      <c r="I3008" s="17">
        <f t="shared" si="227"/>
        <v>44</v>
      </c>
      <c r="J3008" s="1" t="s">
        <v>1584</v>
      </c>
      <c r="K3008" s="85">
        <v>24989065</v>
      </c>
      <c r="L3008" s="52">
        <v>1</v>
      </c>
      <c r="M3008" s="186">
        <v>34000</v>
      </c>
      <c r="N3008" s="48">
        <f t="shared" si="228"/>
        <v>34000</v>
      </c>
      <c r="O3008" s="45" t="s">
        <v>1138</v>
      </c>
      <c r="P3008" s="45" t="s">
        <v>147</v>
      </c>
      <c r="R3008" s="1"/>
      <c r="S3008"/>
    </row>
    <row r="3009" spans="1:19">
      <c r="A3009" s="17">
        <v>6</v>
      </c>
      <c r="B3009" s="135">
        <v>90105</v>
      </c>
      <c r="C3009" s="17">
        <f t="shared" si="226"/>
        <v>9</v>
      </c>
      <c r="D3009" s="14" t="str">
        <f>+VLOOKUP(C3009,EstructuraCostos!$A$5:$B$146,2)</f>
        <v>Hacienda</v>
      </c>
      <c r="E3009" s="21">
        <f t="shared" si="229"/>
        <v>90105</v>
      </c>
      <c r="F3009" s="17" t="str">
        <f>+IF(C3009&gt;2,VLOOKUP(C3009,EstructuraCostos!$A$65:$B$170,2),VLOOKUP(E3009,EstructuraCostos!$A$5:$B$60,2))</f>
        <v>Hacienda</v>
      </c>
      <c r="G3009" s="17" t="str">
        <f>+VLOOKUP(B3009,EstructuraCostos!$B$5:$C$146,2)</f>
        <v>Mejoras</v>
      </c>
      <c r="H3009" s="58">
        <v>43766</v>
      </c>
      <c r="I3009" s="17">
        <f t="shared" si="227"/>
        <v>44</v>
      </c>
      <c r="J3009" s="45" t="s">
        <v>1688</v>
      </c>
      <c r="K3009" s="51">
        <v>6281862</v>
      </c>
      <c r="L3009" s="52">
        <v>1</v>
      </c>
      <c r="M3009" s="186">
        <v>34000</v>
      </c>
      <c r="N3009" s="48">
        <f t="shared" si="228"/>
        <v>34000</v>
      </c>
      <c r="O3009" s="152" t="s">
        <v>2560</v>
      </c>
      <c r="P3009" s="61" t="s">
        <v>147</v>
      </c>
      <c r="R3009" s="1"/>
      <c r="S3009"/>
    </row>
    <row r="3010" spans="1:19">
      <c r="A3010" s="17">
        <v>7</v>
      </c>
      <c r="B3010" s="135">
        <v>50103</v>
      </c>
      <c r="C3010" s="17">
        <f t="shared" si="226"/>
        <v>5</v>
      </c>
      <c r="D3010" s="14" t="str">
        <f>+VLOOKUP(C3010,EstructuraCostos!$A$5:$B$146,2)</f>
        <v>Generales</v>
      </c>
      <c r="E3010" s="21">
        <f t="shared" si="229"/>
        <v>50103</v>
      </c>
      <c r="F3010" s="17" t="str">
        <f>+IF(C3010&gt;2,VLOOKUP(C3010,EstructuraCostos!$A$65:$B$170,2),VLOOKUP(E3010,EstructuraCostos!$A$5:$B$60,2))</f>
        <v>Generales</v>
      </c>
      <c r="G3010" s="17" t="str">
        <f>+VLOOKUP(B3010,EstructuraCostos!$B$5:$C$146,2)</f>
        <v xml:space="preserve">Mantenimiento Cercos </v>
      </c>
      <c r="H3010" s="58">
        <v>43766</v>
      </c>
      <c r="I3010" s="17">
        <f t="shared" si="227"/>
        <v>44</v>
      </c>
      <c r="J3010" s="45" t="s">
        <v>2237</v>
      </c>
      <c r="K3010" s="51">
        <v>700001196</v>
      </c>
      <c r="L3010" s="52">
        <v>1</v>
      </c>
      <c r="M3010" s="186">
        <v>34000</v>
      </c>
      <c r="N3010" s="48">
        <f t="shared" si="228"/>
        <v>34000</v>
      </c>
      <c r="O3010" s="45" t="s">
        <v>138</v>
      </c>
      <c r="P3010" s="45" t="s">
        <v>902</v>
      </c>
      <c r="R3010" s="1"/>
      <c r="S3010"/>
    </row>
    <row r="3011" spans="1:19">
      <c r="A3011" s="17">
        <v>8</v>
      </c>
      <c r="B3011" s="135">
        <v>90105</v>
      </c>
      <c r="C3011" s="17">
        <f t="shared" si="226"/>
        <v>9</v>
      </c>
      <c r="D3011" s="14" t="str">
        <f>+VLOOKUP(C3011,EstructuraCostos!$A$5:$B$146,2)</f>
        <v>Hacienda</v>
      </c>
      <c r="E3011" s="21">
        <f t="shared" si="229"/>
        <v>90105</v>
      </c>
      <c r="F3011" s="17" t="str">
        <f>+IF(C3011&gt;2,VLOOKUP(C3011,EstructuraCostos!$A$65:$B$170,2),VLOOKUP(E3011,EstructuraCostos!$A$5:$B$60,2))</f>
        <v>Hacienda</v>
      </c>
      <c r="G3011" s="17" t="str">
        <f>+VLOOKUP(B3011,EstructuraCostos!$B$5:$C$146,2)</f>
        <v>Mejoras</v>
      </c>
      <c r="H3011" s="58">
        <v>43766</v>
      </c>
      <c r="I3011" s="17">
        <f t="shared" si="227"/>
        <v>44</v>
      </c>
      <c r="J3011" s="45" t="s">
        <v>2247</v>
      </c>
      <c r="K3011" s="51">
        <v>8456134</v>
      </c>
      <c r="L3011" s="52">
        <v>1</v>
      </c>
      <c r="M3011" s="186">
        <v>80000</v>
      </c>
      <c r="N3011" s="48">
        <f t="shared" si="228"/>
        <v>80000</v>
      </c>
      <c r="O3011" s="45" t="s">
        <v>2559</v>
      </c>
      <c r="P3011" s="45" t="s">
        <v>147</v>
      </c>
      <c r="R3011" s="1"/>
      <c r="S3011"/>
    </row>
    <row r="3012" spans="1:19">
      <c r="A3012" s="17">
        <v>9</v>
      </c>
      <c r="B3012" s="135">
        <v>50105</v>
      </c>
      <c r="C3012" s="17">
        <f t="shared" si="226"/>
        <v>5</v>
      </c>
      <c r="D3012" s="14" t="str">
        <f>+VLOOKUP(C3012,EstructuraCostos!$A$5:$B$146,2)</f>
        <v>Generales</v>
      </c>
      <c r="E3012" s="21">
        <f t="shared" si="229"/>
        <v>50105</v>
      </c>
      <c r="F3012" s="17" t="str">
        <f>+IF(C3012&gt;2,VLOOKUP(C3012,EstructuraCostos!$A$65:$B$170,2),VLOOKUP(E3012,EstructuraCostos!$A$5:$B$60,2))</f>
        <v>Generales</v>
      </c>
      <c r="G3012" s="17" t="str">
        <f>+VLOOKUP(B3012,EstructuraCostos!$B$5:$C$146,2)</f>
        <v>Mantenimiento Corrales y Puentes</v>
      </c>
      <c r="H3012" s="58">
        <v>43766</v>
      </c>
      <c r="I3012" s="17">
        <f t="shared" si="227"/>
        <v>44</v>
      </c>
      <c r="J3012" s="45" t="s">
        <v>1663</v>
      </c>
      <c r="K3012" s="51">
        <v>79132685</v>
      </c>
      <c r="L3012" s="52">
        <v>1</v>
      </c>
      <c r="M3012" s="186">
        <v>38000</v>
      </c>
      <c r="N3012" s="48">
        <f t="shared" si="228"/>
        <v>38000</v>
      </c>
      <c r="O3012" s="153" t="s">
        <v>2539</v>
      </c>
      <c r="P3012" s="1" t="s">
        <v>596</v>
      </c>
      <c r="R3012" s="1"/>
      <c r="S3012"/>
    </row>
    <row r="3013" spans="1:19">
      <c r="A3013" s="17">
        <v>10</v>
      </c>
      <c r="C3013" s="17">
        <f t="shared" si="226"/>
        <v>0</v>
      </c>
      <c r="D3013" s="14" t="e">
        <f>+VLOOKUP(C3013,EstructuraCostos!$A$5:$B$146,2)</f>
        <v>#N/A</v>
      </c>
      <c r="E3013" s="21">
        <f t="shared" si="229"/>
        <v>0</v>
      </c>
      <c r="F3013" s="17" t="e">
        <f>+IF(C3013&gt;2,VLOOKUP(C3013,EstructuraCostos!$A$65:$B$170,2),VLOOKUP(E3013,EstructuraCostos!$A$5:$B$60,2))</f>
        <v>#N/A</v>
      </c>
      <c r="G3013" s="17" t="e">
        <f>+VLOOKUP(B3013,EstructuraCostos!$B$5:$C$146,2)</f>
        <v>#N/A</v>
      </c>
      <c r="H3013" s="58">
        <v>43766</v>
      </c>
      <c r="I3013" s="17">
        <f t="shared" si="227"/>
        <v>44</v>
      </c>
      <c r="J3013" s="45" t="s">
        <v>434</v>
      </c>
      <c r="L3013" s="52">
        <v>260</v>
      </c>
      <c r="M3013" s="186">
        <v>900</v>
      </c>
      <c r="N3013" s="48">
        <f t="shared" si="228"/>
        <v>234000</v>
      </c>
      <c r="O3013" s="153" t="s">
        <v>2229</v>
      </c>
      <c r="P3013" s="61" t="s">
        <v>1474</v>
      </c>
      <c r="R3013" s="1"/>
      <c r="S3013"/>
    </row>
    <row r="3014" spans="1:19">
      <c r="A3014" s="17">
        <v>11</v>
      </c>
      <c r="C3014" s="17">
        <f t="shared" si="226"/>
        <v>0</v>
      </c>
      <c r="D3014" s="14" t="e">
        <f>+VLOOKUP(C3014,EstructuraCostos!$A$5:$B$146,2)</f>
        <v>#N/A</v>
      </c>
      <c r="E3014" s="21">
        <f t="shared" si="229"/>
        <v>0</v>
      </c>
      <c r="F3014" s="17" t="e">
        <f>+IF(C3014&gt;2,VLOOKUP(C3014,EstructuraCostos!$A$65:$B$170,2),VLOOKUP(E3014,EstructuraCostos!$A$5:$B$60,2))</f>
        <v>#N/A</v>
      </c>
      <c r="G3014" s="17" t="e">
        <f>+VLOOKUP(B3014,EstructuraCostos!$B$5:$C$146,2)</f>
        <v>#N/A</v>
      </c>
      <c r="H3014" s="58">
        <v>43766</v>
      </c>
      <c r="I3014" s="17">
        <f t="shared" si="227"/>
        <v>44</v>
      </c>
      <c r="J3014" s="45" t="s">
        <v>434</v>
      </c>
      <c r="L3014" s="52">
        <v>400</v>
      </c>
      <c r="M3014" s="186">
        <v>450</v>
      </c>
      <c r="N3014" s="48">
        <f t="shared" si="228"/>
        <v>180000</v>
      </c>
      <c r="O3014" s="153" t="s">
        <v>1396</v>
      </c>
      <c r="P3014" s="61" t="s">
        <v>1474</v>
      </c>
      <c r="R3014" s="1"/>
      <c r="S3014"/>
    </row>
    <row r="3015" spans="1:19">
      <c r="A3015" s="17">
        <v>12</v>
      </c>
      <c r="C3015" s="17">
        <f t="shared" si="226"/>
        <v>0</v>
      </c>
      <c r="D3015" s="14" t="e">
        <f>+VLOOKUP(C3015,EstructuraCostos!$A$5:$B$146,2)</f>
        <v>#N/A</v>
      </c>
      <c r="E3015" s="21">
        <f t="shared" si="229"/>
        <v>0</v>
      </c>
      <c r="F3015" s="17" t="e">
        <f>+IF(C3015&gt;2,VLOOKUP(C3015,EstructuraCostos!$A$65:$B$170,2),VLOOKUP(E3015,EstructuraCostos!$A$5:$B$60,2))</f>
        <v>#N/A</v>
      </c>
      <c r="G3015" s="17" t="e">
        <f>+VLOOKUP(B3015,EstructuraCostos!$B$5:$C$146,2)</f>
        <v>#N/A</v>
      </c>
      <c r="H3015" s="58">
        <v>43766</v>
      </c>
      <c r="I3015" s="17">
        <f t="shared" si="227"/>
        <v>44</v>
      </c>
      <c r="J3015" s="45" t="s">
        <v>434</v>
      </c>
      <c r="L3015" s="52">
        <v>260</v>
      </c>
      <c r="M3015" s="186">
        <v>1200</v>
      </c>
      <c r="N3015" s="48">
        <f t="shared" si="228"/>
        <v>312000</v>
      </c>
      <c r="O3015" s="153" t="s">
        <v>1835</v>
      </c>
      <c r="P3015" s="61" t="s">
        <v>1474</v>
      </c>
      <c r="R3015" s="1"/>
      <c r="S3015"/>
    </row>
    <row r="3016" spans="1:19">
      <c r="A3016" s="17">
        <v>13</v>
      </c>
      <c r="B3016" s="135">
        <v>50103</v>
      </c>
      <c r="C3016" s="17">
        <f t="shared" si="226"/>
        <v>5</v>
      </c>
      <c r="D3016" s="14" t="str">
        <f>+VLOOKUP(C3016,EstructuraCostos!$A$5:$B$146,2)</f>
        <v>Generales</v>
      </c>
      <c r="E3016" s="21">
        <f t="shared" si="229"/>
        <v>50103</v>
      </c>
      <c r="F3016" s="17" t="str">
        <f>+IF(C3016&gt;2,VLOOKUP(C3016,EstructuraCostos!$A$65:$B$170,2),VLOOKUP(E3016,EstructuraCostos!$A$5:$B$60,2))</f>
        <v>Generales</v>
      </c>
      <c r="G3016" s="17" t="str">
        <f>+VLOOKUP(B3016,EstructuraCostos!$B$5:$C$146,2)</f>
        <v xml:space="preserve">Mantenimiento Cercos </v>
      </c>
      <c r="H3016" s="58">
        <v>43767</v>
      </c>
      <c r="I3016" s="17">
        <f t="shared" si="227"/>
        <v>44</v>
      </c>
      <c r="J3016" s="84" t="s">
        <v>241</v>
      </c>
      <c r="K3016" s="566">
        <v>4736932</v>
      </c>
      <c r="L3016" s="52">
        <v>1</v>
      </c>
      <c r="M3016" s="46">
        <v>34000</v>
      </c>
      <c r="N3016" s="48">
        <f t="shared" si="228"/>
        <v>34000</v>
      </c>
      <c r="O3016" s="153" t="s">
        <v>138</v>
      </c>
      <c r="P3016" s="61" t="s">
        <v>2543</v>
      </c>
      <c r="R3016" s="1"/>
      <c r="S3016"/>
    </row>
    <row r="3017" spans="1:19">
      <c r="A3017" s="17">
        <v>14</v>
      </c>
      <c r="B3017" s="135">
        <v>10102</v>
      </c>
      <c r="C3017" s="17">
        <f t="shared" si="226"/>
        <v>1</v>
      </c>
      <c r="D3017" s="14" t="str">
        <f>+VLOOKUP(C3017,EstructuraCostos!$A$5:$B$146,2)</f>
        <v>Levante_y_Ceba</v>
      </c>
      <c r="E3017" s="21">
        <f t="shared" si="229"/>
        <v>10100</v>
      </c>
      <c r="F3017" s="17" t="str">
        <f>+IF(C3017&gt;2,VLOOKUP(C3017,EstructuraCostos!$A$65:$B$170,2),VLOOKUP(E3017,EstructuraCostos!$A$5:$B$60,2))</f>
        <v>Manejo_de_Suelos_y_ Praderas1</v>
      </c>
      <c r="G3017" s="17" t="str">
        <f>+VLOOKUP(B3017,EstructuraCostos!$B$5:$C$146,2)</f>
        <v>Resiembra</v>
      </c>
      <c r="H3017" s="58">
        <v>43767</v>
      </c>
      <c r="I3017" s="17">
        <f t="shared" si="227"/>
        <v>44</v>
      </c>
      <c r="J3017" s="84" t="s">
        <v>242</v>
      </c>
      <c r="K3017" s="567">
        <v>4335739</v>
      </c>
      <c r="L3017" s="52">
        <v>1</v>
      </c>
      <c r="M3017" s="46">
        <v>34000</v>
      </c>
      <c r="N3017" s="48">
        <f t="shared" si="228"/>
        <v>34000</v>
      </c>
      <c r="O3017" s="153" t="s">
        <v>1686</v>
      </c>
      <c r="P3017" s="61" t="s">
        <v>2558</v>
      </c>
      <c r="Q3017" s="1" t="s">
        <v>132</v>
      </c>
      <c r="R3017" s="1" t="s">
        <v>2544</v>
      </c>
      <c r="S3017" s="139" t="s">
        <v>2274</v>
      </c>
    </row>
    <row r="3018" spans="1:19">
      <c r="A3018" s="17">
        <v>15</v>
      </c>
      <c r="B3018" s="135">
        <v>10501</v>
      </c>
      <c r="C3018" s="17">
        <f t="shared" si="226"/>
        <v>1</v>
      </c>
      <c r="D3018" s="14" t="str">
        <f>+VLOOKUP(C3018,EstructuraCostos!$A$5:$B$146,2)</f>
        <v>Levante_y_Ceba</v>
      </c>
      <c r="E3018" s="21">
        <f t="shared" si="229"/>
        <v>10500</v>
      </c>
      <c r="F3018" s="17" t="str">
        <f>+IF(C3018&gt;2,VLOOKUP(C3018,EstructuraCostos!$A$65:$B$170,2),VLOOKUP(E3018,EstructuraCostos!$A$5:$B$60,2))</f>
        <v>Movimiento_de_Ganado1</v>
      </c>
      <c r="G3018" s="17" t="str">
        <f>+VLOOKUP(B3018,EstructuraCostos!$B$5:$C$146,2)</f>
        <v>Manejo de Ganados</v>
      </c>
      <c r="H3018" s="58">
        <v>43767</v>
      </c>
      <c r="I3018" s="17">
        <f t="shared" si="227"/>
        <v>44</v>
      </c>
      <c r="J3018" s="460" t="s">
        <v>2236</v>
      </c>
      <c r="K3018" s="567">
        <v>1023702269</v>
      </c>
      <c r="L3018" s="52">
        <v>1</v>
      </c>
      <c r="M3018" s="46">
        <v>38000</v>
      </c>
      <c r="N3018" s="48">
        <f t="shared" si="228"/>
        <v>38000</v>
      </c>
      <c r="O3018" s="153" t="s">
        <v>126</v>
      </c>
      <c r="P3018" s="61" t="s">
        <v>128</v>
      </c>
      <c r="R3018" s="1"/>
      <c r="S3018"/>
    </row>
    <row r="3019" spans="1:19">
      <c r="A3019" s="17">
        <v>16</v>
      </c>
      <c r="B3019" s="135">
        <v>80108</v>
      </c>
      <c r="C3019" s="17">
        <f t="shared" si="226"/>
        <v>8</v>
      </c>
      <c r="D3019" s="14" t="str">
        <f>+VLOOKUP(C3019,EstructuraCostos!$A$5:$B$146,2)</f>
        <v>Inversion</v>
      </c>
      <c r="E3019" s="21">
        <f t="shared" si="229"/>
        <v>80108</v>
      </c>
      <c r="F3019" s="17" t="str">
        <f>+IF(C3019&gt;2,VLOOKUP(C3019,EstructuraCostos!$A$65:$B$170,2),VLOOKUP(E3019,EstructuraCostos!$A$5:$B$60,2))</f>
        <v>Inversion</v>
      </c>
      <c r="G3019" s="17" t="str">
        <f>+VLOOKUP(B3019,EstructuraCostos!$B$5:$C$146,2)</f>
        <v>Establecimiento de Nuevas Praderas</v>
      </c>
      <c r="H3019" s="58">
        <v>43767</v>
      </c>
      <c r="I3019" s="17">
        <f t="shared" si="227"/>
        <v>44</v>
      </c>
      <c r="J3019" s="460" t="s">
        <v>417</v>
      </c>
      <c r="K3019" s="568">
        <v>1097720182</v>
      </c>
      <c r="L3019" s="52">
        <v>1</v>
      </c>
      <c r="M3019" s="46">
        <v>38000</v>
      </c>
      <c r="N3019" s="48">
        <f t="shared" si="228"/>
        <v>38000</v>
      </c>
      <c r="O3019" s="153" t="s">
        <v>2478</v>
      </c>
      <c r="P3019" s="61" t="s">
        <v>2545</v>
      </c>
      <c r="Q3019" s="1" t="s">
        <v>767</v>
      </c>
      <c r="R3019" s="1"/>
      <c r="S3019"/>
    </row>
    <row r="3020" spans="1:19">
      <c r="A3020" s="17">
        <v>17</v>
      </c>
      <c r="B3020" s="135">
        <v>90101</v>
      </c>
      <c r="C3020" s="17">
        <f t="shared" si="226"/>
        <v>9</v>
      </c>
      <c r="D3020" s="14" t="str">
        <f>+VLOOKUP(C3020,EstructuraCostos!$A$5:$B$146,2)</f>
        <v>Hacienda</v>
      </c>
      <c r="E3020" s="21">
        <f t="shared" si="229"/>
        <v>90101</v>
      </c>
      <c r="F3020" s="17" t="str">
        <f>+IF(C3020&gt;2,VLOOKUP(C3020,EstructuraCostos!$A$65:$B$170,2),VLOOKUP(E3020,EstructuraCostos!$A$5:$B$60,2))</f>
        <v>Hacienda</v>
      </c>
      <c r="G3020" s="17" t="str">
        <f>+VLOOKUP(B3020,EstructuraCostos!$B$5:$C$146,2)</f>
        <v>Salarios</v>
      </c>
      <c r="H3020" s="58">
        <v>43767</v>
      </c>
      <c r="I3020" s="17">
        <f t="shared" si="227"/>
        <v>44</v>
      </c>
      <c r="J3020" s="1" t="s">
        <v>1584</v>
      </c>
      <c r="K3020" s="85">
        <v>24989065</v>
      </c>
      <c r="L3020" s="52">
        <v>1</v>
      </c>
      <c r="M3020" s="186">
        <v>34000</v>
      </c>
      <c r="N3020" s="48">
        <f t="shared" si="228"/>
        <v>34000</v>
      </c>
      <c r="O3020" s="153" t="s">
        <v>1138</v>
      </c>
      <c r="P3020" s="61" t="s">
        <v>147</v>
      </c>
      <c r="R3020" s="1"/>
      <c r="S3020"/>
    </row>
    <row r="3021" spans="1:19">
      <c r="A3021" s="17">
        <v>18</v>
      </c>
      <c r="B3021" s="135">
        <v>90105</v>
      </c>
      <c r="C3021" s="17">
        <f t="shared" si="226"/>
        <v>9</v>
      </c>
      <c r="D3021" s="14" t="str">
        <f>+VLOOKUP(C3021,EstructuraCostos!$A$5:$B$146,2)</f>
        <v>Hacienda</v>
      </c>
      <c r="E3021" s="21">
        <f t="shared" si="229"/>
        <v>90105</v>
      </c>
      <c r="F3021" s="17" t="str">
        <f>+IF(C3021&gt;2,VLOOKUP(C3021,EstructuraCostos!$A$65:$B$170,2),VLOOKUP(E3021,EstructuraCostos!$A$5:$B$60,2))</f>
        <v>Hacienda</v>
      </c>
      <c r="G3021" s="17" t="str">
        <f>+VLOOKUP(B3021,EstructuraCostos!$B$5:$C$146,2)</f>
        <v>Mejoras</v>
      </c>
      <c r="H3021" s="58">
        <v>43767</v>
      </c>
      <c r="I3021" s="17">
        <f t="shared" si="227"/>
        <v>44</v>
      </c>
      <c r="J3021" s="45" t="s">
        <v>1688</v>
      </c>
      <c r="K3021" s="51">
        <v>6281862</v>
      </c>
      <c r="L3021" s="52">
        <v>1</v>
      </c>
      <c r="M3021" s="186">
        <v>34000</v>
      </c>
      <c r="N3021" s="48">
        <f t="shared" si="228"/>
        <v>34000</v>
      </c>
      <c r="O3021" s="153" t="s">
        <v>2548</v>
      </c>
      <c r="P3021" s="61" t="s">
        <v>147</v>
      </c>
      <c r="R3021" s="1"/>
      <c r="S3021"/>
    </row>
    <row r="3022" spans="1:19">
      <c r="A3022" s="17">
        <v>19</v>
      </c>
      <c r="B3022" s="135">
        <v>50103</v>
      </c>
      <c r="C3022" s="17">
        <f t="shared" si="226"/>
        <v>5</v>
      </c>
      <c r="D3022" s="14" t="str">
        <f>+VLOOKUP(C3022,EstructuraCostos!$A$5:$B$146,2)</f>
        <v>Generales</v>
      </c>
      <c r="E3022" s="21">
        <f t="shared" si="229"/>
        <v>50103</v>
      </c>
      <c r="F3022" s="17" t="str">
        <f>+IF(C3022&gt;2,VLOOKUP(C3022,EstructuraCostos!$A$65:$B$170,2),VLOOKUP(E3022,EstructuraCostos!$A$5:$B$60,2))</f>
        <v>Generales</v>
      </c>
      <c r="G3022" s="17" t="str">
        <f>+VLOOKUP(B3022,EstructuraCostos!$B$5:$C$146,2)</f>
        <v xml:space="preserve">Mantenimiento Cercos </v>
      </c>
      <c r="H3022" s="58">
        <v>43767</v>
      </c>
      <c r="I3022" s="17">
        <f t="shared" si="227"/>
        <v>44</v>
      </c>
      <c r="J3022" s="45" t="s">
        <v>2237</v>
      </c>
      <c r="K3022" s="51">
        <v>700001196</v>
      </c>
      <c r="L3022" s="52">
        <v>1</v>
      </c>
      <c r="M3022" s="186">
        <v>34000</v>
      </c>
      <c r="N3022" s="48">
        <f t="shared" si="228"/>
        <v>34000</v>
      </c>
      <c r="O3022" s="153" t="s">
        <v>2478</v>
      </c>
      <c r="P3022" s="61" t="s">
        <v>2546</v>
      </c>
      <c r="Q3022" s="1" t="s">
        <v>767</v>
      </c>
      <c r="R3022" s="1"/>
      <c r="S3022"/>
    </row>
    <row r="3023" spans="1:19">
      <c r="A3023" s="17">
        <v>20</v>
      </c>
      <c r="B3023" s="135">
        <v>90105</v>
      </c>
      <c r="C3023" s="17">
        <f t="shared" si="226"/>
        <v>9</v>
      </c>
      <c r="D3023" s="14" t="str">
        <f>+VLOOKUP(C3023,EstructuraCostos!$A$5:$B$146,2)</f>
        <v>Hacienda</v>
      </c>
      <c r="E3023" s="21">
        <f t="shared" si="229"/>
        <v>90105</v>
      </c>
      <c r="F3023" s="17" t="str">
        <f>+IF(C3023&gt;2,VLOOKUP(C3023,EstructuraCostos!$A$65:$B$170,2),VLOOKUP(E3023,EstructuraCostos!$A$5:$B$60,2))</f>
        <v>Hacienda</v>
      </c>
      <c r="G3023" s="17" t="str">
        <f>+VLOOKUP(B3023,EstructuraCostos!$B$5:$C$146,2)</f>
        <v>Mejoras</v>
      </c>
      <c r="H3023" s="58">
        <v>43767</v>
      </c>
      <c r="I3023" s="17">
        <f t="shared" si="227"/>
        <v>44</v>
      </c>
      <c r="J3023" s="45" t="s">
        <v>2247</v>
      </c>
      <c r="K3023" s="51">
        <v>8456134</v>
      </c>
      <c r="L3023" s="52">
        <v>1</v>
      </c>
      <c r="M3023" s="186">
        <v>80000</v>
      </c>
      <c r="N3023" s="48">
        <f t="shared" si="228"/>
        <v>80000</v>
      </c>
      <c r="O3023" s="153" t="s">
        <v>2549</v>
      </c>
      <c r="P3023" s="61" t="s">
        <v>147</v>
      </c>
      <c r="R3023" s="1"/>
      <c r="S3023"/>
    </row>
    <row r="3024" spans="1:19">
      <c r="A3024" s="17">
        <v>21</v>
      </c>
      <c r="B3024" s="135">
        <v>50103</v>
      </c>
      <c r="C3024" s="17">
        <f t="shared" si="226"/>
        <v>5</v>
      </c>
      <c r="D3024" s="14" t="str">
        <f>+VLOOKUP(C3024,EstructuraCostos!$A$5:$B$146,2)</f>
        <v>Generales</v>
      </c>
      <c r="E3024" s="21">
        <f t="shared" si="229"/>
        <v>50103</v>
      </c>
      <c r="F3024" s="17" t="str">
        <f>+IF(C3024&gt;2,VLOOKUP(C3024,EstructuraCostos!$A$65:$B$170,2),VLOOKUP(E3024,EstructuraCostos!$A$5:$B$60,2))</f>
        <v>Generales</v>
      </c>
      <c r="G3024" s="17" t="str">
        <f>+VLOOKUP(B3024,EstructuraCostos!$B$5:$C$146,2)</f>
        <v xml:space="preserve">Mantenimiento Cercos </v>
      </c>
      <c r="H3024" s="58">
        <v>43767</v>
      </c>
      <c r="I3024" s="17">
        <f t="shared" si="227"/>
        <v>44</v>
      </c>
      <c r="J3024" s="45" t="s">
        <v>1663</v>
      </c>
      <c r="K3024" s="51">
        <v>79132685</v>
      </c>
      <c r="L3024" s="52">
        <v>1</v>
      </c>
      <c r="M3024" s="186">
        <v>38000</v>
      </c>
      <c r="N3024" s="48">
        <f t="shared" si="228"/>
        <v>38000</v>
      </c>
      <c r="O3024" s="153" t="s">
        <v>138</v>
      </c>
      <c r="P3024" s="1"/>
      <c r="R3024" s="1"/>
      <c r="S3024"/>
    </row>
    <row r="3025" spans="1:19">
      <c r="A3025" s="17">
        <v>22</v>
      </c>
      <c r="C3025" s="17">
        <f t="shared" si="226"/>
        <v>0</v>
      </c>
      <c r="D3025" s="14" t="e">
        <f>+VLOOKUP(C3025,EstructuraCostos!$A$5:$B$146,2)</f>
        <v>#N/A</v>
      </c>
      <c r="E3025" s="21">
        <f t="shared" si="229"/>
        <v>0</v>
      </c>
      <c r="F3025" s="17" t="e">
        <f>+IF(C3025&gt;2,VLOOKUP(C3025,EstructuraCostos!$A$65:$B$170,2),VLOOKUP(E3025,EstructuraCostos!$A$5:$B$60,2))</f>
        <v>#N/A</v>
      </c>
      <c r="G3025" s="17" t="e">
        <f>+VLOOKUP(B3025,EstructuraCostos!$B$5:$C$146,2)</f>
        <v>#N/A</v>
      </c>
      <c r="H3025" s="58">
        <v>43767</v>
      </c>
      <c r="I3025" s="17">
        <f t="shared" si="227"/>
        <v>44</v>
      </c>
      <c r="J3025" s="45" t="s">
        <v>435</v>
      </c>
      <c r="L3025" s="52">
        <v>10</v>
      </c>
      <c r="M3025" s="186" t="s">
        <v>124</v>
      </c>
      <c r="N3025" s="48"/>
      <c r="O3025" s="153" t="s">
        <v>446</v>
      </c>
      <c r="P3025" s="1"/>
      <c r="R3025" s="1"/>
      <c r="S3025"/>
    </row>
    <row r="3026" spans="1:19">
      <c r="A3026" s="17">
        <v>23</v>
      </c>
      <c r="C3026" s="17">
        <f t="shared" si="226"/>
        <v>0</v>
      </c>
      <c r="D3026" s="14" t="e">
        <f>+VLOOKUP(C3026,EstructuraCostos!$A$5:$B$146,2)</f>
        <v>#N/A</v>
      </c>
      <c r="E3026" s="21">
        <f t="shared" si="229"/>
        <v>0</v>
      </c>
      <c r="F3026" s="17" t="e">
        <f>+IF(C3026&gt;2,VLOOKUP(C3026,EstructuraCostos!$A$65:$B$170,2),VLOOKUP(E3026,EstructuraCostos!$A$5:$B$60,2))</f>
        <v>#N/A</v>
      </c>
      <c r="G3026" s="17" t="e">
        <f>+VLOOKUP(B3026,EstructuraCostos!$B$5:$C$146,2)</f>
        <v>#N/A</v>
      </c>
      <c r="H3026" s="58">
        <v>43767</v>
      </c>
      <c r="I3026" s="17">
        <f t="shared" si="227"/>
        <v>44</v>
      </c>
      <c r="J3026" s="45" t="s">
        <v>434</v>
      </c>
      <c r="K3026" s="83"/>
      <c r="L3026" s="52">
        <v>525</v>
      </c>
      <c r="M3026" s="186">
        <v>600</v>
      </c>
      <c r="N3026" s="48">
        <f t="shared" si="228"/>
        <v>315000</v>
      </c>
      <c r="O3026" s="153" t="s">
        <v>1174</v>
      </c>
      <c r="P3026" s="61" t="s">
        <v>1474</v>
      </c>
      <c r="R3026" s="1"/>
      <c r="S3026"/>
    </row>
    <row r="3027" spans="1:19">
      <c r="A3027" s="17">
        <v>24</v>
      </c>
      <c r="C3027" s="17"/>
      <c r="F3027" s="17"/>
      <c r="G3027" s="17"/>
      <c r="H3027" s="58">
        <v>43767</v>
      </c>
      <c r="I3027" s="17">
        <f t="shared" ref="I3027" si="233">+WEEKNUM(H3027,2)</f>
        <v>44</v>
      </c>
      <c r="J3027" s="45" t="s">
        <v>434</v>
      </c>
      <c r="K3027" s="83"/>
      <c r="L3027" s="52">
        <v>400</v>
      </c>
      <c r="M3027" s="186">
        <v>600</v>
      </c>
      <c r="N3027" s="48">
        <f t="shared" si="228"/>
        <v>240000</v>
      </c>
      <c r="O3027" s="153" t="s">
        <v>1243</v>
      </c>
      <c r="P3027" s="61" t="s">
        <v>1474</v>
      </c>
      <c r="Q3027" s="137"/>
      <c r="R3027" s="1"/>
      <c r="S3027"/>
    </row>
    <row r="3028" spans="1:19">
      <c r="A3028" s="17">
        <v>25</v>
      </c>
      <c r="C3028" s="17">
        <f t="shared" si="226"/>
        <v>0</v>
      </c>
      <c r="D3028" s="14" t="e">
        <f>+VLOOKUP(C3028,EstructuraCostos!$A$5:$B$146,2)</f>
        <v>#N/A</v>
      </c>
      <c r="E3028" s="21">
        <f t="shared" si="229"/>
        <v>0</v>
      </c>
      <c r="F3028" s="17" t="e">
        <f>+IF(C3028&gt;2,VLOOKUP(C3028,EstructuraCostos!$A$65:$B$170,2),VLOOKUP(E3028,EstructuraCostos!$A$5:$B$60,2))</f>
        <v>#N/A</v>
      </c>
      <c r="G3028" s="17" t="e">
        <f>+VLOOKUP(B3028,EstructuraCostos!$B$5:$C$146,2)</f>
        <v>#N/A</v>
      </c>
      <c r="H3028" s="58">
        <v>43767</v>
      </c>
      <c r="I3028" s="17">
        <f t="shared" si="227"/>
        <v>44</v>
      </c>
      <c r="J3028" s="57" t="s">
        <v>260</v>
      </c>
      <c r="L3028" s="52">
        <v>140</v>
      </c>
      <c r="M3028" s="186" t="s">
        <v>2476</v>
      </c>
      <c r="N3028" s="48"/>
      <c r="O3028" s="153" t="s">
        <v>1686</v>
      </c>
      <c r="P3028" s="61" t="s">
        <v>2558</v>
      </c>
      <c r="Q3028" s="137" t="s">
        <v>132</v>
      </c>
      <c r="R3028" s="1" t="s">
        <v>2544</v>
      </c>
      <c r="S3028" s="139" t="s">
        <v>2274</v>
      </c>
    </row>
    <row r="3029" spans="1:19">
      <c r="A3029" s="17">
        <v>26</v>
      </c>
      <c r="C3029" s="17">
        <f t="shared" si="226"/>
        <v>0</v>
      </c>
      <c r="D3029" s="14" t="e">
        <f>+VLOOKUP(C3029,EstructuraCostos!$A$5:$B$146,2)</f>
        <v>#N/A</v>
      </c>
      <c r="E3029" s="21">
        <f t="shared" si="229"/>
        <v>0</v>
      </c>
      <c r="F3029" s="17" t="e">
        <f>+IF(C3029&gt;2,VLOOKUP(C3029,EstructuraCostos!$A$65:$B$170,2),VLOOKUP(E3029,EstructuraCostos!$A$5:$B$60,2))</f>
        <v>#N/A</v>
      </c>
      <c r="G3029" s="17" t="e">
        <f>+VLOOKUP(B3029,EstructuraCostos!$B$5:$C$146,2)</f>
        <v>#N/A</v>
      </c>
      <c r="H3029" s="58">
        <v>43767</v>
      </c>
      <c r="I3029" s="17">
        <f t="shared" si="227"/>
        <v>44</v>
      </c>
      <c r="J3029" s="57" t="s">
        <v>260</v>
      </c>
      <c r="L3029" s="52">
        <v>6</v>
      </c>
      <c r="M3029" s="186" t="s">
        <v>2476</v>
      </c>
      <c r="N3029" s="48"/>
      <c r="O3029" s="153" t="s">
        <v>2478</v>
      </c>
      <c r="P3029" s="61" t="s">
        <v>2545</v>
      </c>
      <c r="Q3029" s="137" t="s">
        <v>2451</v>
      </c>
      <c r="R3029" s="1"/>
      <c r="S3029"/>
    </row>
    <row r="3030" spans="1:19">
      <c r="A3030" s="17">
        <v>27</v>
      </c>
      <c r="B3030" s="135">
        <v>50103</v>
      </c>
      <c r="C3030" s="17">
        <f t="shared" si="226"/>
        <v>5</v>
      </c>
      <c r="D3030" s="14" t="str">
        <f>+VLOOKUP(C3030,EstructuraCostos!$A$5:$B$146,2)</f>
        <v>Generales</v>
      </c>
      <c r="E3030" s="21">
        <f t="shared" si="229"/>
        <v>50103</v>
      </c>
      <c r="F3030" s="17" t="str">
        <f>+IF(C3030&gt;2,VLOOKUP(C3030,EstructuraCostos!$A$65:$B$170,2),VLOOKUP(E3030,EstructuraCostos!$A$5:$B$60,2))</f>
        <v>Generales</v>
      </c>
      <c r="G3030" s="17" t="str">
        <f>+VLOOKUP(B3030,EstructuraCostos!$B$5:$C$146,2)</f>
        <v xml:space="preserve">Mantenimiento Cercos </v>
      </c>
      <c r="H3030" s="58">
        <v>43768</v>
      </c>
      <c r="I3030" s="17">
        <f t="shared" si="227"/>
        <v>44</v>
      </c>
      <c r="J3030" s="84" t="s">
        <v>241</v>
      </c>
      <c r="K3030" s="566">
        <v>4736932</v>
      </c>
      <c r="L3030" s="52">
        <v>1</v>
      </c>
      <c r="M3030" s="46">
        <v>34000</v>
      </c>
      <c r="N3030" s="48">
        <f t="shared" si="228"/>
        <v>34000</v>
      </c>
      <c r="O3030" s="153" t="s">
        <v>138</v>
      </c>
      <c r="P3030" s="611" t="s">
        <v>2556</v>
      </c>
      <c r="Q3030"/>
      <c r="R3030" s="1"/>
      <c r="S3030"/>
    </row>
    <row r="3031" spans="1:19">
      <c r="A3031" s="17">
        <v>28</v>
      </c>
      <c r="B3031" s="135">
        <v>10102</v>
      </c>
      <c r="C3031" s="17">
        <f t="shared" si="226"/>
        <v>1</v>
      </c>
      <c r="D3031" s="14" t="str">
        <f>+VLOOKUP(C3031,EstructuraCostos!$A$5:$B$146,2)</f>
        <v>Levante_y_Ceba</v>
      </c>
      <c r="E3031" s="21">
        <f t="shared" si="229"/>
        <v>10100</v>
      </c>
      <c r="F3031" s="17" t="str">
        <f>+IF(C3031&gt;2,VLOOKUP(C3031,EstructuraCostos!$A$65:$B$170,2),VLOOKUP(E3031,EstructuraCostos!$A$5:$B$60,2))</f>
        <v>Manejo_de_Suelos_y_ Praderas1</v>
      </c>
      <c r="G3031" s="17" t="str">
        <f>+VLOOKUP(B3031,EstructuraCostos!$B$5:$C$146,2)</f>
        <v>Resiembra</v>
      </c>
      <c r="H3031" s="58">
        <v>43768</v>
      </c>
      <c r="I3031" s="17">
        <f t="shared" si="227"/>
        <v>44</v>
      </c>
      <c r="J3031" s="84" t="s">
        <v>242</v>
      </c>
      <c r="K3031" s="567">
        <v>4335739</v>
      </c>
      <c r="L3031" s="52">
        <v>1</v>
      </c>
      <c r="M3031" s="46">
        <v>34000</v>
      </c>
      <c r="N3031" s="48">
        <f t="shared" si="228"/>
        <v>34000</v>
      </c>
      <c r="O3031" s="153" t="s">
        <v>1686</v>
      </c>
      <c r="P3031" s="61" t="s">
        <v>2557</v>
      </c>
      <c r="Q3031" s="137" t="s">
        <v>132</v>
      </c>
      <c r="R3031" s="1" t="s">
        <v>2544</v>
      </c>
      <c r="S3031" s="139" t="s">
        <v>2274</v>
      </c>
    </row>
    <row r="3032" spans="1:19">
      <c r="A3032" s="17">
        <v>29</v>
      </c>
      <c r="B3032" s="135">
        <v>10501</v>
      </c>
      <c r="C3032" s="17">
        <f t="shared" si="226"/>
        <v>1</v>
      </c>
      <c r="D3032" s="14" t="str">
        <f>+VLOOKUP(C3032,EstructuraCostos!$A$5:$B$146,2)</f>
        <v>Levante_y_Ceba</v>
      </c>
      <c r="E3032" s="21">
        <f t="shared" si="229"/>
        <v>10500</v>
      </c>
      <c r="F3032" s="17" t="str">
        <f>+IF(C3032&gt;2,VLOOKUP(C3032,EstructuraCostos!$A$65:$B$170,2),VLOOKUP(E3032,EstructuraCostos!$A$5:$B$60,2))</f>
        <v>Movimiento_de_Ganado1</v>
      </c>
      <c r="G3032" s="17" t="str">
        <f>+VLOOKUP(B3032,EstructuraCostos!$B$5:$C$146,2)</f>
        <v>Manejo de Ganados</v>
      </c>
      <c r="H3032" s="58">
        <v>43768</v>
      </c>
      <c r="I3032" s="17">
        <f t="shared" si="227"/>
        <v>44</v>
      </c>
      <c r="J3032" s="460" t="s">
        <v>2236</v>
      </c>
      <c r="K3032" s="567">
        <v>1023702269</v>
      </c>
      <c r="L3032" s="52">
        <v>1</v>
      </c>
      <c r="M3032" s="46">
        <v>38000</v>
      </c>
      <c r="N3032" s="48">
        <f t="shared" si="228"/>
        <v>38000</v>
      </c>
      <c r="O3032" s="156" t="s">
        <v>126</v>
      </c>
      <c r="P3032" s="611" t="s">
        <v>128</v>
      </c>
      <c r="Q3032" s="612" t="s">
        <v>126</v>
      </c>
      <c r="R3032" s="1"/>
    </row>
    <row r="3033" spans="1:19">
      <c r="A3033" s="17">
        <v>30</v>
      </c>
      <c r="B3033" s="135">
        <v>80108</v>
      </c>
      <c r="C3033" s="17">
        <f t="shared" si="226"/>
        <v>8</v>
      </c>
      <c r="D3033" s="14" t="str">
        <f>+VLOOKUP(C3033,EstructuraCostos!$A$5:$B$146,2)</f>
        <v>Inversion</v>
      </c>
      <c r="E3033" s="21">
        <f t="shared" si="229"/>
        <v>80108</v>
      </c>
      <c r="F3033" s="17" t="str">
        <f>+IF(C3033&gt;2,VLOOKUP(C3033,EstructuraCostos!$A$65:$B$170,2),VLOOKUP(E3033,EstructuraCostos!$A$5:$B$60,2))</f>
        <v>Inversion</v>
      </c>
      <c r="G3033" s="17" t="str">
        <f>+VLOOKUP(B3033,EstructuraCostos!$B$5:$C$146,2)</f>
        <v>Establecimiento de Nuevas Praderas</v>
      </c>
      <c r="H3033" s="58">
        <v>43768</v>
      </c>
      <c r="I3033" s="17">
        <f t="shared" si="227"/>
        <v>44</v>
      </c>
      <c r="J3033" s="460" t="s">
        <v>417</v>
      </c>
      <c r="K3033" s="568">
        <v>1097720182</v>
      </c>
      <c r="L3033" s="52">
        <v>1</v>
      </c>
      <c r="M3033" s="46">
        <v>38000</v>
      </c>
      <c r="N3033" s="48">
        <f t="shared" si="228"/>
        <v>38000</v>
      </c>
      <c r="O3033" s="153" t="s">
        <v>125</v>
      </c>
      <c r="P3033" s="61" t="s">
        <v>128</v>
      </c>
      <c r="Q3033" s="137"/>
      <c r="R3033" s="1"/>
    </row>
    <row r="3034" spans="1:19">
      <c r="A3034" s="17">
        <v>31</v>
      </c>
      <c r="B3034" s="135">
        <v>90101</v>
      </c>
      <c r="C3034" s="17">
        <f t="shared" ref="C3034:C3102" si="234">ROUND(B3034/10000,0)</f>
        <v>9</v>
      </c>
      <c r="D3034" s="14" t="str">
        <f>+VLOOKUP(C3034,EstructuraCostos!$A$5:$B$146,2)</f>
        <v>Hacienda</v>
      </c>
      <c r="E3034" s="21">
        <f t="shared" si="229"/>
        <v>90101</v>
      </c>
      <c r="F3034" s="17" t="str">
        <f>+IF(C3034&gt;2,VLOOKUP(C3034,EstructuraCostos!$A$65:$B$170,2),VLOOKUP(E3034,EstructuraCostos!$A$5:$B$60,2))</f>
        <v>Hacienda</v>
      </c>
      <c r="G3034" s="17" t="str">
        <f>+VLOOKUP(B3034,EstructuraCostos!$B$5:$C$146,2)</f>
        <v>Salarios</v>
      </c>
      <c r="H3034" s="58">
        <v>43768</v>
      </c>
      <c r="I3034" s="17">
        <f t="shared" ref="I3034:I3102" si="235">+WEEKNUM(H3034,2)</f>
        <v>44</v>
      </c>
      <c r="J3034" s="1" t="s">
        <v>1584</v>
      </c>
      <c r="K3034" s="85">
        <v>24989065</v>
      </c>
      <c r="L3034" s="52">
        <v>1</v>
      </c>
      <c r="M3034" s="186">
        <v>34000</v>
      </c>
      <c r="N3034" s="48">
        <f t="shared" ref="N3034:N3098" si="236">+L3034*M3034</f>
        <v>34000</v>
      </c>
      <c r="O3034" s="153" t="s">
        <v>1138</v>
      </c>
      <c r="P3034" s="61" t="s">
        <v>147</v>
      </c>
      <c r="Q3034" s="137"/>
      <c r="R3034" s="1"/>
    </row>
    <row r="3035" spans="1:19">
      <c r="A3035" s="17">
        <v>32</v>
      </c>
      <c r="B3035" s="135">
        <v>90105</v>
      </c>
      <c r="C3035" s="17">
        <f t="shared" si="234"/>
        <v>9</v>
      </c>
      <c r="D3035" s="14" t="str">
        <f>+VLOOKUP(C3035,EstructuraCostos!$A$5:$B$146,2)</f>
        <v>Hacienda</v>
      </c>
      <c r="E3035" s="21">
        <f t="shared" si="229"/>
        <v>90105</v>
      </c>
      <c r="F3035" s="17" t="str">
        <f>+IF(C3035&gt;2,VLOOKUP(C3035,EstructuraCostos!$A$65:$B$170,2),VLOOKUP(E3035,EstructuraCostos!$A$5:$B$60,2))</f>
        <v>Hacienda</v>
      </c>
      <c r="G3035" s="17" t="str">
        <f>+VLOOKUP(B3035,EstructuraCostos!$B$5:$C$146,2)</f>
        <v>Mejoras</v>
      </c>
      <c r="H3035" s="58">
        <v>43768</v>
      </c>
      <c r="I3035" s="17">
        <f t="shared" si="235"/>
        <v>44</v>
      </c>
      <c r="J3035" s="45" t="s">
        <v>1688</v>
      </c>
      <c r="K3035" s="51">
        <v>6281862</v>
      </c>
      <c r="L3035" s="52">
        <v>1</v>
      </c>
      <c r="M3035" s="186">
        <v>34000</v>
      </c>
      <c r="N3035" s="48">
        <f t="shared" si="236"/>
        <v>34000</v>
      </c>
      <c r="O3035" s="153" t="s">
        <v>2563</v>
      </c>
      <c r="P3035" s="61" t="s">
        <v>147</v>
      </c>
      <c r="Q3035" s="137"/>
      <c r="R3035" s="1"/>
    </row>
    <row r="3036" spans="1:19">
      <c r="A3036" s="17">
        <v>33</v>
      </c>
      <c r="B3036" s="135">
        <v>50103</v>
      </c>
      <c r="C3036" s="17">
        <f t="shared" si="234"/>
        <v>5</v>
      </c>
      <c r="D3036" s="14" t="str">
        <f>+VLOOKUP(C3036,EstructuraCostos!$A$5:$B$146,2)</f>
        <v>Generales</v>
      </c>
      <c r="E3036" s="21">
        <f t="shared" si="229"/>
        <v>50103</v>
      </c>
      <c r="F3036" s="17" t="str">
        <f>+IF(C3036&gt;2,VLOOKUP(C3036,EstructuraCostos!$A$65:$B$170,2),VLOOKUP(E3036,EstructuraCostos!$A$5:$B$60,2))</f>
        <v>Generales</v>
      </c>
      <c r="G3036" s="17" t="str">
        <f>+VLOOKUP(B3036,EstructuraCostos!$B$5:$C$146,2)</f>
        <v xml:space="preserve">Mantenimiento Cercos </v>
      </c>
      <c r="H3036" s="58">
        <v>43768</v>
      </c>
      <c r="I3036" s="17">
        <f t="shared" si="235"/>
        <v>44</v>
      </c>
      <c r="J3036" s="45" t="s">
        <v>2237</v>
      </c>
      <c r="K3036" s="51">
        <v>700001196</v>
      </c>
      <c r="L3036" s="52">
        <v>1</v>
      </c>
      <c r="M3036" s="186">
        <v>34000</v>
      </c>
      <c r="N3036" s="48">
        <f t="shared" si="236"/>
        <v>34000</v>
      </c>
      <c r="O3036" s="153" t="s">
        <v>138</v>
      </c>
      <c r="P3036" s="61" t="s">
        <v>2564</v>
      </c>
      <c r="Q3036" s="137" t="s">
        <v>2451</v>
      </c>
      <c r="R3036" s="1"/>
    </row>
    <row r="3037" spans="1:19">
      <c r="A3037" s="17">
        <v>34</v>
      </c>
      <c r="B3037" s="135">
        <v>90105</v>
      </c>
      <c r="C3037" s="17">
        <f t="shared" si="234"/>
        <v>9</v>
      </c>
      <c r="D3037" s="14" t="str">
        <f>+VLOOKUP(C3037,EstructuraCostos!$A$5:$B$146,2)</f>
        <v>Hacienda</v>
      </c>
      <c r="E3037" s="21">
        <f t="shared" si="229"/>
        <v>90105</v>
      </c>
      <c r="F3037" s="17" t="str">
        <f>+IF(C3037&gt;2,VLOOKUP(C3037,EstructuraCostos!$A$65:$B$170,2),VLOOKUP(E3037,EstructuraCostos!$A$5:$B$60,2))</f>
        <v>Hacienda</v>
      </c>
      <c r="G3037" s="17" t="str">
        <f>+VLOOKUP(B3037,EstructuraCostos!$B$5:$C$146,2)</f>
        <v>Mejoras</v>
      </c>
      <c r="H3037" s="58">
        <v>43768</v>
      </c>
      <c r="I3037" s="17">
        <f t="shared" si="235"/>
        <v>44</v>
      </c>
      <c r="J3037" s="45" t="s">
        <v>2247</v>
      </c>
      <c r="K3037" s="51">
        <v>8456134</v>
      </c>
      <c r="L3037" s="52">
        <v>1</v>
      </c>
      <c r="M3037" s="186">
        <v>80000</v>
      </c>
      <c r="N3037" s="48">
        <f t="shared" si="236"/>
        <v>80000</v>
      </c>
      <c r="O3037" s="153" t="s">
        <v>2565</v>
      </c>
      <c r="P3037" s="61" t="s">
        <v>147</v>
      </c>
      <c r="Q3037" s="137"/>
      <c r="R3037" s="1"/>
    </row>
    <row r="3038" spans="1:19">
      <c r="A3038" s="17">
        <v>35</v>
      </c>
      <c r="B3038" s="135">
        <v>50103</v>
      </c>
      <c r="C3038" s="17">
        <f t="shared" si="234"/>
        <v>5</v>
      </c>
      <c r="D3038" s="14" t="str">
        <f>+VLOOKUP(C3038,EstructuraCostos!$A$5:$B$146,2)</f>
        <v>Generales</v>
      </c>
      <c r="E3038" s="21">
        <f t="shared" si="229"/>
        <v>50103</v>
      </c>
      <c r="F3038" s="17" t="str">
        <f>+IF(C3038&gt;2,VLOOKUP(C3038,EstructuraCostos!$A$65:$B$170,2),VLOOKUP(E3038,EstructuraCostos!$A$5:$B$60,2))</f>
        <v>Generales</v>
      </c>
      <c r="G3038" s="17" t="str">
        <f>+VLOOKUP(B3038,EstructuraCostos!$B$5:$C$146,2)</f>
        <v xml:space="preserve">Mantenimiento Cercos </v>
      </c>
      <c r="H3038" s="58">
        <v>43768</v>
      </c>
      <c r="I3038" s="17">
        <f t="shared" si="235"/>
        <v>44</v>
      </c>
      <c r="J3038" s="45" t="s">
        <v>1663</v>
      </c>
      <c r="K3038" s="51">
        <v>79132685</v>
      </c>
      <c r="L3038" s="52">
        <v>1</v>
      </c>
      <c r="M3038" s="186">
        <v>38000</v>
      </c>
      <c r="N3038" s="48">
        <f t="shared" si="236"/>
        <v>38000</v>
      </c>
      <c r="O3038" s="153" t="s">
        <v>138</v>
      </c>
      <c r="P3038" s="1" t="s">
        <v>444</v>
      </c>
      <c r="Q3038" s="137" t="s">
        <v>2547</v>
      </c>
      <c r="R3038" s="1"/>
    </row>
    <row r="3039" spans="1:19">
      <c r="A3039" s="17">
        <v>36</v>
      </c>
      <c r="C3039" s="17"/>
      <c r="F3039" s="17"/>
      <c r="G3039" s="17"/>
      <c r="H3039" s="58">
        <v>43769</v>
      </c>
      <c r="I3039" s="17">
        <f t="shared" ref="I3039" si="237">+WEEKNUM(H3039,2)</f>
        <v>44</v>
      </c>
      <c r="J3039" s="57" t="s">
        <v>287</v>
      </c>
      <c r="L3039" s="52">
        <v>450</v>
      </c>
      <c r="M3039" s="186">
        <v>450</v>
      </c>
      <c r="N3039" s="154">
        <f t="shared" si="236"/>
        <v>202500</v>
      </c>
      <c r="O3039" s="153" t="s">
        <v>1396</v>
      </c>
      <c r="P3039" s="1" t="s">
        <v>1474</v>
      </c>
      <c r="Q3039" s="137"/>
      <c r="R3039" s="1"/>
    </row>
    <row r="3040" spans="1:19">
      <c r="A3040" s="17">
        <v>37</v>
      </c>
      <c r="C3040" s="17">
        <f t="shared" si="234"/>
        <v>0</v>
      </c>
      <c r="D3040" s="14" t="e">
        <f>+VLOOKUP(C3040,EstructuraCostos!$A$5:$B$146,2)</f>
        <v>#N/A</v>
      </c>
      <c r="E3040" s="21">
        <f t="shared" si="229"/>
        <v>0</v>
      </c>
      <c r="F3040" s="17" t="e">
        <f>+IF(C3040&gt;2,VLOOKUP(C3040,EstructuraCostos!$A$65:$B$170,2),VLOOKUP(E3040,EstructuraCostos!$A$5:$B$60,2))</f>
        <v>#N/A</v>
      </c>
      <c r="G3040" s="17" t="e">
        <f>+VLOOKUP(B3040,EstructuraCostos!$B$5:$C$146,2)</f>
        <v>#N/A</v>
      </c>
      <c r="H3040" s="58">
        <v>43768</v>
      </c>
      <c r="I3040" s="17">
        <f t="shared" si="235"/>
        <v>44</v>
      </c>
      <c r="J3040" s="57" t="s">
        <v>260</v>
      </c>
      <c r="L3040" s="52">
        <v>100</v>
      </c>
      <c r="M3040" s="186" t="s">
        <v>2476</v>
      </c>
      <c r="N3040" s="154"/>
      <c r="O3040" s="153" t="s">
        <v>1686</v>
      </c>
      <c r="P3040" s="61" t="s">
        <v>2557</v>
      </c>
      <c r="Q3040" s="137" t="s">
        <v>132</v>
      </c>
      <c r="R3040" s="1" t="s">
        <v>2544</v>
      </c>
      <c r="S3040" s="139" t="s">
        <v>2274</v>
      </c>
    </row>
    <row r="3041" spans="1:19">
      <c r="A3041" s="17">
        <v>38</v>
      </c>
      <c r="B3041" s="135">
        <v>50103</v>
      </c>
      <c r="C3041" s="17">
        <f t="shared" si="234"/>
        <v>5</v>
      </c>
      <c r="D3041" s="14" t="str">
        <f>+VLOOKUP(C3041,EstructuraCostos!$A$5:$B$146,2)</f>
        <v>Generales</v>
      </c>
      <c r="E3041" s="21">
        <f t="shared" ref="E3041:E3112" si="238">IF(C3041&gt;2,ROUND(B3041/1,0),ROUND(B3041/10,0)*10)</f>
        <v>50103</v>
      </c>
      <c r="F3041" s="17" t="str">
        <f>+IF(C3041&gt;2,VLOOKUP(C3041,EstructuraCostos!$A$65:$B$170,2),VLOOKUP(E3041,EstructuraCostos!$A$5:$B$60,2))</f>
        <v>Generales</v>
      </c>
      <c r="G3041" s="17" t="str">
        <f>+VLOOKUP(B3041,EstructuraCostos!$B$5:$C$146,2)</f>
        <v xml:space="preserve">Mantenimiento Cercos </v>
      </c>
      <c r="H3041" s="58">
        <v>43769</v>
      </c>
      <c r="I3041" s="17">
        <f t="shared" si="235"/>
        <v>44</v>
      </c>
      <c r="J3041" s="84" t="s">
        <v>241</v>
      </c>
      <c r="K3041" s="566">
        <v>4736932</v>
      </c>
      <c r="L3041" s="52">
        <v>1</v>
      </c>
      <c r="M3041" s="46">
        <v>34000</v>
      </c>
      <c r="N3041" s="154">
        <f t="shared" si="236"/>
        <v>34000</v>
      </c>
      <c r="O3041" s="153" t="s">
        <v>138</v>
      </c>
      <c r="P3041" s="611" t="s">
        <v>142</v>
      </c>
      <c r="Q3041"/>
      <c r="R3041" s="1"/>
      <c r="S3041"/>
    </row>
    <row r="3042" spans="1:19">
      <c r="A3042" s="17">
        <v>39</v>
      </c>
      <c r="B3042" s="135">
        <v>10102</v>
      </c>
      <c r="C3042" s="17">
        <f t="shared" si="234"/>
        <v>1</v>
      </c>
      <c r="D3042" s="14" t="str">
        <f>+VLOOKUP(C3042,EstructuraCostos!$A$5:$B$146,2)</f>
        <v>Levante_y_Ceba</v>
      </c>
      <c r="E3042" s="21">
        <f t="shared" si="238"/>
        <v>10100</v>
      </c>
      <c r="F3042" s="17" t="str">
        <f>+IF(C3042&gt;2,VLOOKUP(C3042,EstructuraCostos!$A$65:$B$170,2),VLOOKUP(E3042,EstructuraCostos!$A$5:$B$60,2))</f>
        <v>Manejo_de_Suelos_y_ Praderas1</v>
      </c>
      <c r="G3042" s="17" t="str">
        <f>+VLOOKUP(B3042,EstructuraCostos!$B$5:$C$146,2)</f>
        <v>Resiembra</v>
      </c>
      <c r="H3042" s="58">
        <v>43769</v>
      </c>
      <c r="I3042" s="17">
        <f t="shared" si="235"/>
        <v>44</v>
      </c>
      <c r="J3042" s="84" t="s">
        <v>242</v>
      </c>
      <c r="K3042" s="567">
        <v>4335739</v>
      </c>
      <c r="L3042" s="52">
        <v>1</v>
      </c>
      <c r="M3042" s="46">
        <v>34000</v>
      </c>
      <c r="N3042" s="154">
        <f t="shared" si="236"/>
        <v>34000</v>
      </c>
      <c r="O3042" s="153" t="s">
        <v>2566</v>
      </c>
      <c r="P3042" s="61" t="s">
        <v>2577</v>
      </c>
      <c r="Q3042" s="137" t="s">
        <v>132</v>
      </c>
      <c r="R3042" s="1" t="s">
        <v>2578</v>
      </c>
      <c r="S3042" s="139" t="s">
        <v>2274</v>
      </c>
    </row>
    <row r="3043" spans="1:19">
      <c r="A3043" s="17">
        <v>40</v>
      </c>
      <c r="B3043" s="135">
        <v>10501</v>
      </c>
      <c r="C3043" s="17">
        <f t="shared" si="234"/>
        <v>1</v>
      </c>
      <c r="D3043" s="14" t="str">
        <f>+VLOOKUP(C3043,EstructuraCostos!$A$5:$B$146,2)</f>
        <v>Levante_y_Ceba</v>
      </c>
      <c r="E3043" s="21">
        <f t="shared" si="238"/>
        <v>10500</v>
      </c>
      <c r="F3043" s="17" t="str">
        <f>+IF(C3043&gt;2,VLOOKUP(C3043,EstructuraCostos!$A$65:$B$170,2),VLOOKUP(E3043,EstructuraCostos!$A$5:$B$60,2))</f>
        <v>Movimiento_de_Ganado1</v>
      </c>
      <c r="G3043" s="17" t="str">
        <f>+VLOOKUP(B3043,EstructuraCostos!$B$5:$C$146,2)</f>
        <v>Manejo de Ganados</v>
      </c>
      <c r="H3043" s="58">
        <v>43769</v>
      </c>
      <c r="I3043" s="17">
        <f t="shared" si="235"/>
        <v>44</v>
      </c>
      <c r="J3043" s="460" t="s">
        <v>2236</v>
      </c>
      <c r="K3043" s="567">
        <v>1023702269</v>
      </c>
      <c r="L3043" s="52">
        <v>1</v>
      </c>
      <c r="M3043" s="46">
        <v>38000</v>
      </c>
      <c r="N3043" s="154">
        <f t="shared" si="236"/>
        <v>38000</v>
      </c>
      <c r="O3043" s="156" t="s">
        <v>126</v>
      </c>
      <c r="P3043" s="61" t="s">
        <v>128</v>
      </c>
      <c r="Q3043" s="612" t="s">
        <v>126</v>
      </c>
      <c r="R3043" s="1"/>
    </row>
    <row r="3044" spans="1:19">
      <c r="A3044" s="17">
        <v>41</v>
      </c>
      <c r="B3044" s="135">
        <v>10501</v>
      </c>
      <c r="C3044" s="17">
        <f t="shared" si="234"/>
        <v>1</v>
      </c>
      <c r="D3044" s="14" t="str">
        <f>+VLOOKUP(C3044,EstructuraCostos!$A$5:$B$146,2)</f>
        <v>Levante_y_Ceba</v>
      </c>
      <c r="E3044" s="21">
        <f t="shared" si="238"/>
        <v>10500</v>
      </c>
      <c r="F3044" s="17" t="str">
        <f>+IF(C3044&gt;2,VLOOKUP(C3044,EstructuraCostos!$A$65:$B$170,2),VLOOKUP(E3044,EstructuraCostos!$A$5:$B$60,2))</f>
        <v>Movimiento_de_Ganado1</v>
      </c>
      <c r="G3044" s="17" t="str">
        <f>+VLOOKUP(B3044,EstructuraCostos!$B$5:$C$146,2)</f>
        <v>Manejo de Ganados</v>
      </c>
      <c r="H3044" s="58">
        <v>43769</v>
      </c>
      <c r="I3044" s="17">
        <f t="shared" si="235"/>
        <v>44</v>
      </c>
      <c r="J3044" s="460" t="s">
        <v>417</v>
      </c>
      <c r="K3044" s="568">
        <v>1097720182</v>
      </c>
      <c r="L3044" s="52">
        <v>1</v>
      </c>
      <c r="M3044" s="46">
        <v>38000</v>
      </c>
      <c r="N3044" s="154">
        <f t="shared" si="236"/>
        <v>38000</v>
      </c>
      <c r="O3044" s="153" t="s">
        <v>125</v>
      </c>
      <c r="P3044" s="61" t="s">
        <v>128</v>
      </c>
      <c r="Q3044" s="137"/>
      <c r="R3044" s="1"/>
    </row>
    <row r="3045" spans="1:19">
      <c r="A3045" s="17">
        <v>42</v>
      </c>
      <c r="B3045" s="135">
        <v>90101</v>
      </c>
      <c r="C3045" s="17">
        <f t="shared" si="234"/>
        <v>9</v>
      </c>
      <c r="D3045" s="14" t="str">
        <f>+VLOOKUP(C3045,EstructuraCostos!$A$5:$B$146,2)</f>
        <v>Hacienda</v>
      </c>
      <c r="E3045" s="21">
        <f t="shared" si="238"/>
        <v>90101</v>
      </c>
      <c r="F3045" s="17" t="str">
        <f>+IF(C3045&gt;2,VLOOKUP(C3045,EstructuraCostos!$A$65:$B$170,2),VLOOKUP(E3045,EstructuraCostos!$A$5:$B$60,2))</f>
        <v>Hacienda</v>
      </c>
      <c r="G3045" s="17" t="str">
        <f>+VLOOKUP(B3045,EstructuraCostos!$B$5:$C$146,2)</f>
        <v>Salarios</v>
      </c>
      <c r="H3045" s="58">
        <v>43769</v>
      </c>
      <c r="I3045" s="17">
        <f t="shared" si="235"/>
        <v>44</v>
      </c>
      <c r="J3045" s="1" t="s">
        <v>1584</v>
      </c>
      <c r="K3045" s="85">
        <v>24989065</v>
      </c>
      <c r="L3045" s="52">
        <v>1</v>
      </c>
      <c r="M3045" s="186">
        <v>34000</v>
      </c>
      <c r="N3045" s="154">
        <f t="shared" si="236"/>
        <v>34000</v>
      </c>
      <c r="O3045" s="153" t="s">
        <v>1138</v>
      </c>
      <c r="P3045" s="61" t="s">
        <v>147</v>
      </c>
      <c r="Q3045" s="137"/>
      <c r="R3045" s="1"/>
    </row>
    <row r="3046" spans="1:19">
      <c r="A3046" s="17">
        <v>43</v>
      </c>
      <c r="B3046" s="135">
        <v>90105</v>
      </c>
      <c r="C3046" s="17">
        <f t="shared" si="234"/>
        <v>9</v>
      </c>
      <c r="D3046" s="14" t="str">
        <f>+VLOOKUP(C3046,EstructuraCostos!$A$5:$B$146,2)</f>
        <v>Hacienda</v>
      </c>
      <c r="E3046" s="21">
        <f t="shared" si="238"/>
        <v>90105</v>
      </c>
      <c r="F3046" s="17" t="str">
        <f>+IF(C3046&gt;2,VLOOKUP(C3046,EstructuraCostos!$A$65:$B$170,2),VLOOKUP(E3046,EstructuraCostos!$A$5:$B$60,2))</f>
        <v>Hacienda</v>
      </c>
      <c r="G3046" s="17" t="str">
        <f>+VLOOKUP(B3046,EstructuraCostos!$B$5:$C$146,2)</f>
        <v>Mejoras</v>
      </c>
      <c r="H3046" s="58">
        <v>43769</v>
      </c>
      <c r="I3046" s="17">
        <f t="shared" si="235"/>
        <v>44</v>
      </c>
      <c r="J3046" s="45" t="s">
        <v>1688</v>
      </c>
      <c r="K3046" s="51">
        <v>6281862</v>
      </c>
      <c r="L3046" s="52">
        <v>1</v>
      </c>
      <c r="M3046" s="186">
        <v>34000</v>
      </c>
      <c r="N3046" s="154">
        <f t="shared" si="236"/>
        <v>34000</v>
      </c>
      <c r="O3046" s="153" t="s">
        <v>2563</v>
      </c>
      <c r="P3046" s="61" t="s">
        <v>147</v>
      </c>
      <c r="Q3046" s="137"/>
      <c r="R3046" s="1"/>
    </row>
    <row r="3047" spans="1:19">
      <c r="A3047" s="17">
        <v>44</v>
      </c>
      <c r="B3047" s="135">
        <v>50103</v>
      </c>
      <c r="C3047" s="17">
        <f t="shared" si="234"/>
        <v>5</v>
      </c>
      <c r="D3047" s="14" t="str">
        <f>+VLOOKUP(C3047,EstructuraCostos!$A$5:$B$146,2)</f>
        <v>Generales</v>
      </c>
      <c r="E3047" s="21">
        <f t="shared" si="238"/>
        <v>50103</v>
      </c>
      <c r="F3047" s="17" t="str">
        <f>+IF(C3047&gt;2,VLOOKUP(C3047,EstructuraCostos!$A$65:$B$170,2),VLOOKUP(E3047,EstructuraCostos!$A$5:$B$60,2))</f>
        <v>Generales</v>
      </c>
      <c r="G3047" s="17" t="str">
        <f>+VLOOKUP(B3047,EstructuraCostos!$B$5:$C$146,2)</f>
        <v xml:space="preserve">Mantenimiento Cercos </v>
      </c>
      <c r="H3047" s="58">
        <v>43769</v>
      </c>
      <c r="I3047" s="17">
        <f t="shared" si="235"/>
        <v>44</v>
      </c>
      <c r="J3047" s="45" t="s">
        <v>2237</v>
      </c>
      <c r="K3047" s="51">
        <v>700001196</v>
      </c>
      <c r="L3047" s="52">
        <v>1</v>
      </c>
      <c r="M3047" s="186">
        <v>34000</v>
      </c>
      <c r="N3047" s="48">
        <f t="shared" si="236"/>
        <v>34000</v>
      </c>
      <c r="O3047" s="153" t="s">
        <v>138</v>
      </c>
      <c r="P3047" s="61" t="s">
        <v>452</v>
      </c>
      <c r="Q3047" s="137"/>
      <c r="R3047" s="1"/>
    </row>
    <row r="3048" spans="1:19">
      <c r="A3048" s="17">
        <v>45</v>
      </c>
      <c r="B3048" s="135">
        <v>90105</v>
      </c>
      <c r="C3048" s="17">
        <f t="shared" si="234"/>
        <v>9</v>
      </c>
      <c r="D3048" s="14" t="str">
        <f>+VLOOKUP(C3048,EstructuraCostos!$A$5:$B$146,2)</f>
        <v>Hacienda</v>
      </c>
      <c r="E3048" s="21">
        <f t="shared" si="238"/>
        <v>90105</v>
      </c>
      <c r="F3048" s="17" t="str">
        <f>+IF(C3048&gt;2,VLOOKUP(C3048,EstructuraCostos!$A$65:$B$170,2),VLOOKUP(E3048,EstructuraCostos!$A$5:$B$60,2))</f>
        <v>Hacienda</v>
      </c>
      <c r="G3048" s="17" t="str">
        <f>+VLOOKUP(B3048,EstructuraCostos!$B$5:$C$146,2)</f>
        <v>Mejoras</v>
      </c>
      <c r="H3048" s="58">
        <v>43769</v>
      </c>
      <c r="I3048" s="17">
        <f t="shared" si="235"/>
        <v>44</v>
      </c>
      <c r="J3048" s="45" t="s">
        <v>2247</v>
      </c>
      <c r="K3048" s="51">
        <v>8456134</v>
      </c>
      <c r="L3048" s="52">
        <v>1</v>
      </c>
      <c r="M3048" s="186">
        <v>80000</v>
      </c>
      <c r="N3048" s="48">
        <f t="shared" si="236"/>
        <v>80000</v>
      </c>
      <c r="O3048" s="153" t="s">
        <v>2561</v>
      </c>
      <c r="P3048" s="61" t="s">
        <v>147</v>
      </c>
      <c r="Q3048" s="137"/>
      <c r="R3048" s="1"/>
    </row>
    <row r="3049" spans="1:19">
      <c r="A3049" s="17">
        <v>46</v>
      </c>
      <c r="B3049" s="135">
        <v>10102</v>
      </c>
      <c r="C3049" s="17">
        <f t="shared" si="234"/>
        <v>1</v>
      </c>
      <c r="D3049" s="14" t="str">
        <f>+VLOOKUP(C3049,EstructuraCostos!$A$5:$B$146,2)</f>
        <v>Levante_y_Ceba</v>
      </c>
      <c r="E3049" s="21">
        <f t="shared" si="238"/>
        <v>10100</v>
      </c>
      <c r="F3049" s="17" t="str">
        <f>+IF(C3049&gt;2,VLOOKUP(C3049,EstructuraCostos!$A$65:$B$170,2),VLOOKUP(E3049,EstructuraCostos!$A$5:$B$60,2))</f>
        <v>Manejo_de_Suelos_y_ Praderas1</v>
      </c>
      <c r="G3049" s="17" t="str">
        <f>+VLOOKUP(B3049,EstructuraCostos!$B$5:$C$146,2)</f>
        <v>Resiembra</v>
      </c>
      <c r="H3049" s="58">
        <v>43769</v>
      </c>
      <c r="I3049" s="17">
        <f t="shared" si="235"/>
        <v>44</v>
      </c>
      <c r="J3049" s="45" t="s">
        <v>1663</v>
      </c>
      <c r="K3049" s="51">
        <v>79132685</v>
      </c>
      <c r="L3049" s="52">
        <v>1</v>
      </c>
      <c r="M3049" s="186">
        <v>38000</v>
      </c>
      <c r="N3049" s="48">
        <f t="shared" si="236"/>
        <v>38000</v>
      </c>
      <c r="O3049" s="45" t="s">
        <v>2579</v>
      </c>
      <c r="P3049" s="45" t="s">
        <v>1130</v>
      </c>
      <c r="Q3049" s="1" t="s">
        <v>1712</v>
      </c>
      <c r="R3049" s="1"/>
    </row>
    <row r="3050" spans="1:19">
      <c r="A3050" s="17">
        <v>47</v>
      </c>
      <c r="C3050" s="17">
        <f t="shared" si="234"/>
        <v>0</v>
      </c>
      <c r="D3050" s="14" t="e">
        <f>+VLOOKUP(C3050,EstructuraCostos!$A$5:$B$146,2)</f>
        <v>#N/A</v>
      </c>
      <c r="E3050" s="21">
        <f t="shared" si="238"/>
        <v>0</v>
      </c>
      <c r="F3050" s="17" t="e">
        <f>+IF(C3050&gt;2,VLOOKUP(C3050,EstructuraCostos!$A$65:$B$170,2),VLOOKUP(E3050,EstructuraCostos!$A$5:$B$60,2))</f>
        <v>#N/A</v>
      </c>
      <c r="G3050" s="17" t="e">
        <f>+VLOOKUP(B3050,EstructuraCostos!$B$5:$C$146,2)</f>
        <v>#N/A</v>
      </c>
      <c r="H3050" s="58">
        <v>43769</v>
      </c>
      <c r="I3050" s="17">
        <f t="shared" si="235"/>
        <v>44</v>
      </c>
      <c r="J3050" s="57" t="s">
        <v>289</v>
      </c>
      <c r="L3050" s="52">
        <v>3</v>
      </c>
      <c r="M3050" s="186" t="s">
        <v>124</v>
      </c>
      <c r="N3050" s="48"/>
      <c r="O3050" s="45" t="s">
        <v>1178</v>
      </c>
      <c r="R3050" s="1"/>
    </row>
    <row r="3051" spans="1:19">
      <c r="A3051" s="17">
        <v>48</v>
      </c>
      <c r="C3051" s="17">
        <f t="shared" si="234"/>
        <v>0</v>
      </c>
      <c r="D3051" s="14" t="e">
        <f>+VLOOKUP(C3051,EstructuraCostos!$A$5:$B$146,2)</f>
        <v>#N/A</v>
      </c>
      <c r="E3051" s="21">
        <f t="shared" si="238"/>
        <v>0</v>
      </c>
      <c r="F3051" s="17" t="e">
        <f>+IF(C3051&gt;2,VLOOKUP(C3051,EstructuraCostos!$A$65:$B$170,2),VLOOKUP(E3051,EstructuraCostos!$A$5:$B$60,2))</f>
        <v>#N/A</v>
      </c>
      <c r="G3051" s="17" t="e">
        <f>+VLOOKUP(B3051,EstructuraCostos!$B$5:$C$146,2)</f>
        <v>#N/A</v>
      </c>
      <c r="H3051" s="58">
        <v>43769</v>
      </c>
      <c r="I3051" s="17">
        <f t="shared" si="235"/>
        <v>44</v>
      </c>
      <c r="J3051" s="57" t="s">
        <v>260</v>
      </c>
      <c r="K3051" s="83"/>
      <c r="L3051" s="52">
        <v>80</v>
      </c>
      <c r="N3051" s="48">
        <f t="shared" si="236"/>
        <v>0</v>
      </c>
      <c r="O3051" s="153" t="s">
        <v>1686</v>
      </c>
      <c r="P3051" s="61" t="s">
        <v>2562</v>
      </c>
      <c r="Q3051" s="1" t="s">
        <v>132</v>
      </c>
      <c r="R3051" s="1" t="s">
        <v>2544</v>
      </c>
    </row>
    <row r="3052" spans="1:19">
      <c r="A3052" s="17">
        <v>49</v>
      </c>
      <c r="C3052" s="17">
        <f t="shared" si="234"/>
        <v>0</v>
      </c>
      <c r="D3052" s="14" t="e">
        <f>+VLOOKUP(C3052,EstructuraCostos!$A$5:$B$146,2)</f>
        <v>#N/A</v>
      </c>
      <c r="E3052" s="21">
        <f t="shared" si="238"/>
        <v>0</v>
      </c>
      <c r="F3052" s="17" t="e">
        <f>+IF(C3052&gt;2,VLOOKUP(C3052,EstructuraCostos!$A$65:$B$170,2),VLOOKUP(E3052,EstructuraCostos!$A$5:$B$60,2))</f>
        <v>#N/A</v>
      </c>
      <c r="G3052" s="17" t="e">
        <f>+VLOOKUP(B3052,EstructuraCostos!$B$5:$C$146,2)</f>
        <v>#N/A</v>
      </c>
      <c r="H3052" s="58">
        <v>43769</v>
      </c>
      <c r="I3052" s="17">
        <f t="shared" si="235"/>
        <v>44</v>
      </c>
      <c r="J3052" s="57" t="s">
        <v>260</v>
      </c>
      <c r="K3052" s="83"/>
      <c r="L3052" s="52">
        <v>100</v>
      </c>
      <c r="N3052" s="48">
        <f t="shared" si="236"/>
        <v>0</v>
      </c>
      <c r="O3052" s="45" t="s">
        <v>2366</v>
      </c>
      <c r="P3052" s="61" t="s">
        <v>2557</v>
      </c>
      <c r="Q3052" s="1" t="s">
        <v>1109</v>
      </c>
      <c r="R3052" s="1" t="s">
        <v>2274</v>
      </c>
    </row>
    <row r="3053" spans="1:19">
      <c r="A3053" s="17">
        <v>50</v>
      </c>
      <c r="B3053" s="135">
        <v>50103</v>
      </c>
      <c r="C3053" s="17">
        <f t="shared" si="234"/>
        <v>5</v>
      </c>
      <c r="D3053" s="14" t="str">
        <f>+VLOOKUP(C3053,EstructuraCostos!$A$5:$B$146,2)</f>
        <v>Generales</v>
      </c>
      <c r="E3053" s="21">
        <f t="shared" si="238"/>
        <v>50103</v>
      </c>
      <c r="F3053" s="17" t="str">
        <f>+IF(C3053&gt;2,VLOOKUP(C3053,EstructuraCostos!$A$65:$B$170,2),VLOOKUP(E3053,EstructuraCostos!$A$5:$B$60,2))</f>
        <v>Generales</v>
      </c>
      <c r="G3053" s="17" t="str">
        <f>+VLOOKUP(B3053,EstructuraCostos!$B$5:$C$146,2)</f>
        <v xml:space="preserve">Mantenimiento Cercos </v>
      </c>
      <c r="H3053" s="58">
        <v>43770</v>
      </c>
      <c r="I3053" s="17">
        <f t="shared" si="235"/>
        <v>44</v>
      </c>
      <c r="J3053" s="84" t="s">
        <v>241</v>
      </c>
      <c r="K3053" s="566">
        <v>4736932</v>
      </c>
      <c r="L3053" s="52">
        <v>1</v>
      </c>
      <c r="M3053" s="46">
        <v>34000</v>
      </c>
      <c r="N3053" s="48">
        <f t="shared" si="236"/>
        <v>34000</v>
      </c>
      <c r="O3053" s="153" t="s">
        <v>2580</v>
      </c>
      <c r="P3053" s="611" t="s">
        <v>137</v>
      </c>
      <c r="Q3053"/>
      <c r="R3053" s="1"/>
    </row>
    <row r="3054" spans="1:19">
      <c r="A3054" s="17">
        <v>51</v>
      </c>
      <c r="B3054" s="135">
        <v>10102</v>
      </c>
      <c r="C3054" s="17">
        <f t="shared" si="234"/>
        <v>1</v>
      </c>
      <c r="D3054" s="14" t="str">
        <f>+VLOOKUP(C3054,EstructuraCostos!$A$5:$B$146,2)</f>
        <v>Levante_y_Ceba</v>
      </c>
      <c r="E3054" s="21">
        <f t="shared" si="238"/>
        <v>10100</v>
      </c>
      <c r="F3054" s="17" t="str">
        <f>+IF(C3054&gt;2,VLOOKUP(C3054,EstructuraCostos!$A$65:$B$170,2),VLOOKUP(E3054,EstructuraCostos!$A$5:$B$60,2))</f>
        <v>Manejo_de_Suelos_y_ Praderas1</v>
      </c>
      <c r="G3054" s="17" t="str">
        <f>+VLOOKUP(B3054,EstructuraCostos!$B$5:$C$146,2)</f>
        <v>Resiembra</v>
      </c>
      <c r="H3054" s="58">
        <v>43770</v>
      </c>
      <c r="I3054" s="17">
        <f t="shared" si="235"/>
        <v>44</v>
      </c>
      <c r="J3054" s="84" t="s">
        <v>242</v>
      </c>
      <c r="K3054" s="567">
        <v>4335739</v>
      </c>
      <c r="L3054" s="52">
        <v>1</v>
      </c>
      <c r="M3054" s="46">
        <v>34000</v>
      </c>
      <c r="N3054" s="48">
        <f t="shared" si="236"/>
        <v>34000</v>
      </c>
      <c r="O3054" s="153" t="s">
        <v>2566</v>
      </c>
      <c r="P3054" s="61" t="s">
        <v>444</v>
      </c>
      <c r="Q3054" s="137" t="s">
        <v>132</v>
      </c>
      <c r="R3054" s="1" t="s">
        <v>2544</v>
      </c>
    </row>
    <row r="3055" spans="1:19">
      <c r="A3055" s="17">
        <v>52</v>
      </c>
      <c r="B3055" s="135">
        <v>10501</v>
      </c>
      <c r="C3055" s="17">
        <f t="shared" si="234"/>
        <v>1</v>
      </c>
      <c r="D3055" s="14" t="str">
        <f>+VLOOKUP(C3055,EstructuraCostos!$A$5:$B$146,2)</f>
        <v>Levante_y_Ceba</v>
      </c>
      <c r="E3055" s="21">
        <f t="shared" si="238"/>
        <v>10500</v>
      </c>
      <c r="F3055" s="17" t="str">
        <f>+IF(C3055&gt;2,VLOOKUP(C3055,EstructuraCostos!$A$65:$B$170,2),VLOOKUP(E3055,EstructuraCostos!$A$5:$B$60,2))</f>
        <v>Movimiento_de_Ganado1</v>
      </c>
      <c r="G3055" s="17" t="str">
        <f>+VLOOKUP(B3055,EstructuraCostos!$B$5:$C$146,2)</f>
        <v>Manejo de Ganados</v>
      </c>
      <c r="H3055" s="58">
        <v>43770</v>
      </c>
      <c r="I3055" s="17">
        <f t="shared" si="235"/>
        <v>44</v>
      </c>
      <c r="J3055" s="460" t="s">
        <v>2236</v>
      </c>
      <c r="K3055" s="567">
        <v>1023702269</v>
      </c>
      <c r="L3055" s="52">
        <v>1</v>
      </c>
      <c r="M3055" s="46">
        <v>38000</v>
      </c>
      <c r="N3055" s="48">
        <f t="shared" si="236"/>
        <v>38000</v>
      </c>
      <c r="O3055" s="156" t="s">
        <v>126</v>
      </c>
      <c r="P3055" s="61" t="s">
        <v>128</v>
      </c>
      <c r="Q3055" s="612"/>
      <c r="R3055" s="1"/>
    </row>
    <row r="3056" spans="1:19">
      <c r="A3056" s="17">
        <v>53</v>
      </c>
      <c r="B3056" s="135">
        <v>80108</v>
      </c>
      <c r="C3056" s="17">
        <f t="shared" si="234"/>
        <v>8</v>
      </c>
      <c r="D3056" s="14" t="str">
        <f>+VLOOKUP(C3056,EstructuraCostos!$A$5:$B$146,2)</f>
        <v>Inversion</v>
      </c>
      <c r="E3056" s="21">
        <f t="shared" si="238"/>
        <v>80108</v>
      </c>
      <c r="F3056" s="17" t="str">
        <f>+IF(C3056&gt;2,VLOOKUP(C3056,EstructuraCostos!$A$65:$B$170,2),VLOOKUP(E3056,EstructuraCostos!$A$5:$B$60,2))</f>
        <v>Inversion</v>
      </c>
      <c r="G3056" s="17" t="str">
        <f>+VLOOKUP(B3056,EstructuraCostos!$B$5:$C$146,2)</f>
        <v>Establecimiento de Nuevas Praderas</v>
      </c>
      <c r="H3056" s="58">
        <v>43770</v>
      </c>
      <c r="I3056" s="17">
        <f t="shared" si="235"/>
        <v>44</v>
      </c>
      <c r="J3056" s="460" t="s">
        <v>417</v>
      </c>
      <c r="K3056" s="568">
        <v>1097720182</v>
      </c>
      <c r="L3056" s="52">
        <v>1</v>
      </c>
      <c r="M3056" s="46">
        <v>38000</v>
      </c>
      <c r="N3056" s="48">
        <f t="shared" si="236"/>
        <v>38000</v>
      </c>
      <c r="O3056" s="153" t="s">
        <v>125</v>
      </c>
      <c r="P3056" s="61" t="s">
        <v>128</v>
      </c>
      <c r="Q3056" s="137"/>
      <c r="R3056" s="1"/>
    </row>
    <row r="3057" spans="1:18">
      <c r="A3057" s="17">
        <v>54</v>
      </c>
      <c r="B3057" s="135">
        <v>90101</v>
      </c>
      <c r="C3057" s="17">
        <f t="shared" si="234"/>
        <v>9</v>
      </c>
      <c r="D3057" s="14" t="str">
        <f>+VLOOKUP(C3057,EstructuraCostos!$A$5:$B$146,2)</f>
        <v>Hacienda</v>
      </c>
      <c r="E3057" s="21">
        <f t="shared" si="238"/>
        <v>90101</v>
      </c>
      <c r="F3057" s="17" t="str">
        <f>+IF(C3057&gt;2,VLOOKUP(C3057,EstructuraCostos!$A$65:$B$170,2),VLOOKUP(E3057,EstructuraCostos!$A$5:$B$60,2))</f>
        <v>Hacienda</v>
      </c>
      <c r="G3057" s="17" t="str">
        <f>+VLOOKUP(B3057,EstructuraCostos!$B$5:$C$146,2)</f>
        <v>Salarios</v>
      </c>
      <c r="H3057" s="58">
        <v>43770</v>
      </c>
      <c r="I3057" s="17">
        <f t="shared" si="235"/>
        <v>44</v>
      </c>
      <c r="J3057" s="1" t="s">
        <v>1584</v>
      </c>
      <c r="K3057" s="85">
        <v>24989065</v>
      </c>
      <c r="L3057" s="52">
        <v>1</v>
      </c>
      <c r="M3057" s="186">
        <v>34000</v>
      </c>
      <c r="N3057" s="48">
        <f t="shared" si="236"/>
        <v>34000</v>
      </c>
      <c r="O3057" s="153" t="s">
        <v>1138</v>
      </c>
      <c r="P3057" s="61" t="s">
        <v>147</v>
      </c>
      <c r="Q3057" s="137"/>
      <c r="R3057" s="1"/>
    </row>
    <row r="3058" spans="1:18">
      <c r="A3058" s="17">
        <v>55</v>
      </c>
      <c r="B3058" s="135">
        <v>90105</v>
      </c>
      <c r="C3058" s="17">
        <f t="shared" si="234"/>
        <v>9</v>
      </c>
      <c r="D3058" s="14" t="str">
        <f>+VLOOKUP(C3058,EstructuraCostos!$A$5:$B$146,2)</f>
        <v>Hacienda</v>
      </c>
      <c r="E3058" s="21">
        <f t="shared" si="238"/>
        <v>90105</v>
      </c>
      <c r="F3058" s="17" t="str">
        <f>+IF(C3058&gt;2,VLOOKUP(C3058,EstructuraCostos!$A$65:$B$170,2),VLOOKUP(E3058,EstructuraCostos!$A$5:$B$60,2))</f>
        <v>Hacienda</v>
      </c>
      <c r="G3058" s="17" t="str">
        <f>+VLOOKUP(B3058,EstructuraCostos!$B$5:$C$146,2)</f>
        <v>Mejoras</v>
      </c>
      <c r="H3058" s="58">
        <v>43770</v>
      </c>
      <c r="I3058" s="17">
        <f t="shared" si="235"/>
        <v>44</v>
      </c>
      <c r="J3058" s="45" t="s">
        <v>1688</v>
      </c>
      <c r="K3058" s="51">
        <v>6281862</v>
      </c>
      <c r="L3058" s="52">
        <v>1</v>
      </c>
      <c r="M3058" s="186">
        <v>34000</v>
      </c>
      <c r="N3058" s="48">
        <f t="shared" si="236"/>
        <v>34000</v>
      </c>
      <c r="O3058" s="153" t="s">
        <v>2563</v>
      </c>
      <c r="P3058" s="61" t="s">
        <v>147</v>
      </c>
      <c r="Q3058" s="137"/>
      <c r="R3058" s="1"/>
    </row>
    <row r="3059" spans="1:18">
      <c r="A3059" s="17">
        <v>56</v>
      </c>
      <c r="B3059" s="135">
        <v>50103</v>
      </c>
      <c r="C3059" s="17">
        <f t="shared" si="234"/>
        <v>5</v>
      </c>
      <c r="D3059" s="14" t="str">
        <f>+VLOOKUP(C3059,EstructuraCostos!$A$5:$B$146,2)</f>
        <v>Generales</v>
      </c>
      <c r="E3059" s="21">
        <f t="shared" si="238"/>
        <v>50103</v>
      </c>
      <c r="F3059" s="17" t="str">
        <f>+IF(C3059&gt;2,VLOOKUP(C3059,EstructuraCostos!$A$65:$B$170,2),VLOOKUP(E3059,EstructuraCostos!$A$5:$B$60,2))</f>
        <v>Generales</v>
      </c>
      <c r="G3059" s="17" t="str">
        <f>+VLOOKUP(B3059,EstructuraCostos!$B$5:$C$146,2)</f>
        <v xml:space="preserve">Mantenimiento Cercos </v>
      </c>
      <c r="H3059" s="58">
        <v>43770</v>
      </c>
      <c r="I3059" s="17">
        <f t="shared" si="235"/>
        <v>44</v>
      </c>
      <c r="J3059" s="45" t="s">
        <v>2237</v>
      </c>
      <c r="K3059" s="51">
        <v>700001196</v>
      </c>
      <c r="L3059" s="52">
        <v>1</v>
      </c>
      <c r="M3059" s="186">
        <v>34000</v>
      </c>
      <c r="N3059" s="48">
        <f t="shared" si="236"/>
        <v>34000</v>
      </c>
      <c r="O3059" s="153" t="s">
        <v>138</v>
      </c>
      <c r="P3059" s="61" t="s">
        <v>2447</v>
      </c>
      <c r="Q3059" s="137"/>
      <c r="R3059" s="1"/>
    </row>
    <row r="3060" spans="1:18">
      <c r="A3060" s="17">
        <v>57</v>
      </c>
      <c r="B3060" s="135">
        <v>90105</v>
      </c>
      <c r="C3060" s="17">
        <f t="shared" si="234"/>
        <v>9</v>
      </c>
      <c r="D3060" s="14" t="str">
        <f>+VLOOKUP(C3060,EstructuraCostos!$A$5:$B$146,2)</f>
        <v>Hacienda</v>
      </c>
      <c r="E3060" s="21">
        <f t="shared" si="238"/>
        <v>90105</v>
      </c>
      <c r="F3060" s="17" t="str">
        <f>+IF(C3060&gt;2,VLOOKUP(C3060,EstructuraCostos!$A$65:$B$170,2),VLOOKUP(E3060,EstructuraCostos!$A$5:$B$60,2))</f>
        <v>Hacienda</v>
      </c>
      <c r="G3060" s="17" t="str">
        <f>+VLOOKUP(B3060,EstructuraCostos!$B$5:$C$146,2)</f>
        <v>Mejoras</v>
      </c>
      <c r="H3060" s="58">
        <v>43770</v>
      </c>
      <c r="I3060" s="17">
        <f t="shared" si="235"/>
        <v>44</v>
      </c>
      <c r="J3060" s="45" t="s">
        <v>2247</v>
      </c>
      <c r="K3060" s="51">
        <v>8456134</v>
      </c>
      <c r="L3060" s="52">
        <v>1</v>
      </c>
      <c r="M3060" s="186">
        <v>80000</v>
      </c>
      <c r="N3060" s="48">
        <f t="shared" si="236"/>
        <v>80000</v>
      </c>
      <c r="O3060" s="153" t="s">
        <v>2565</v>
      </c>
      <c r="P3060" s="61" t="s">
        <v>147</v>
      </c>
      <c r="Q3060" s="137"/>
      <c r="R3060" s="1"/>
    </row>
    <row r="3061" spans="1:18">
      <c r="A3061" s="17">
        <v>58</v>
      </c>
      <c r="B3061" s="135">
        <v>10102</v>
      </c>
      <c r="C3061" s="17">
        <f t="shared" si="234"/>
        <v>1</v>
      </c>
      <c r="D3061" s="14" t="str">
        <f>+VLOOKUP(C3061,EstructuraCostos!$A$5:$B$146,2)</f>
        <v>Levante_y_Ceba</v>
      </c>
      <c r="E3061" s="21">
        <f t="shared" si="238"/>
        <v>10100</v>
      </c>
      <c r="F3061" s="17" t="str">
        <f>+IF(C3061&gt;2,VLOOKUP(C3061,EstructuraCostos!$A$65:$B$170,2),VLOOKUP(E3061,EstructuraCostos!$A$5:$B$60,2))</f>
        <v>Manejo_de_Suelos_y_ Praderas1</v>
      </c>
      <c r="G3061" s="17" t="str">
        <f>+VLOOKUP(B3061,EstructuraCostos!$B$5:$C$146,2)</f>
        <v>Resiembra</v>
      </c>
      <c r="H3061" s="58">
        <v>43770</v>
      </c>
      <c r="I3061" s="17">
        <f t="shared" si="235"/>
        <v>44</v>
      </c>
      <c r="J3061" s="45" t="s">
        <v>1663</v>
      </c>
      <c r="K3061" s="51">
        <v>79132685</v>
      </c>
      <c r="L3061" s="52">
        <v>1</v>
      </c>
      <c r="M3061" s="186">
        <v>38000</v>
      </c>
      <c r="N3061" s="48">
        <f t="shared" si="236"/>
        <v>38000</v>
      </c>
      <c r="O3061" s="45" t="s">
        <v>2579</v>
      </c>
      <c r="P3061" s="45" t="s">
        <v>1130</v>
      </c>
      <c r="Q3061" s="1" t="s">
        <v>1712</v>
      </c>
      <c r="R3061" s="1"/>
    </row>
    <row r="3062" spans="1:18">
      <c r="A3062" s="17">
        <v>59</v>
      </c>
      <c r="C3062" s="17"/>
      <c r="F3062" s="17"/>
      <c r="G3062" s="17" t="e">
        <f>+VLOOKUP(B3062,EstructuraCostos!$B$5:$C$146,2)</f>
        <v>#N/A</v>
      </c>
      <c r="H3062" s="58">
        <v>43770</v>
      </c>
      <c r="I3062" s="17">
        <f t="shared" ref="I3062:I3063" si="239">+WEEKNUM(H3062,2)</f>
        <v>44</v>
      </c>
      <c r="J3062" s="57" t="s">
        <v>2582</v>
      </c>
      <c r="M3062" s="186">
        <v>600</v>
      </c>
      <c r="N3062" s="48">
        <f t="shared" si="236"/>
        <v>0</v>
      </c>
      <c r="O3062" s="45" t="s">
        <v>170</v>
      </c>
      <c r="P3062" s="45" t="s">
        <v>2606</v>
      </c>
      <c r="R3062" s="1"/>
    </row>
    <row r="3063" spans="1:18">
      <c r="A3063" s="17">
        <v>60</v>
      </c>
      <c r="C3063" s="17"/>
      <c r="F3063" s="17"/>
      <c r="G3063" s="17" t="e">
        <f>+VLOOKUP(B3063,EstructuraCostos!$B$5:$C$146,2)</f>
        <v>#N/A</v>
      </c>
      <c r="H3063" s="58">
        <v>43770</v>
      </c>
      <c r="I3063" s="17">
        <f t="shared" si="239"/>
        <v>44</v>
      </c>
      <c r="J3063" s="57" t="s">
        <v>2582</v>
      </c>
      <c r="L3063" s="52">
        <v>230</v>
      </c>
      <c r="M3063" s="186">
        <v>600</v>
      </c>
      <c r="N3063" s="48">
        <f t="shared" si="236"/>
        <v>138000</v>
      </c>
      <c r="O3063" s="45" t="s">
        <v>2607</v>
      </c>
      <c r="P3063" s="45" t="s">
        <v>1474</v>
      </c>
      <c r="R3063" s="1"/>
    </row>
    <row r="3064" spans="1:18">
      <c r="A3064" s="17">
        <v>61</v>
      </c>
      <c r="C3064" s="17">
        <f t="shared" si="234"/>
        <v>0</v>
      </c>
      <c r="D3064" s="14" t="e">
        <f>+VLOOKUP(C3064,EstructuraCostos!$A$5:$B$146,2)</f>
        <v>#N/A</v>
      </c>
      <c r="E3064" s="21">
        <f t="shared" si="238"/>
        <v>0</v>
      </c>
      <c r="F3064" s="17" t="e">
        <f>+IF(C3064&gt;2,VLOOKUP(C3064,EstructuraCostos!$A$65:$B$170,2),VLOOKUP(E3064,EstructuraCostos!$A$5:$B$60,2))</f>
        <v>#N/A</v>
      </c>
      <c r="G3064" s="17" t="e">
        <f>+VLOOKUP(B3064,EstructuraCostos!$B$5:$C$146,2)</f>
        <v>#N/A</v>
      </c>
      <c r="H3064" s="58">
        <v>43770</v>
      </c>
      <c r="I3064" s="17">
        <f t="shared" si="235"/>
        <v>44</v>
      </c>
      <c r="J3064" s="57" t="s">
        <v>260</v>
      </c>
      <c r="K3064" s="83"/>
      <c r="L3064" s="52">
        <v>140</v>
      </c>
      <c r="M3064" s="186" t="s">
        <v>2476</v>
      </c>
      <c r="N3064" s="48"/>
      <c r="O3064" s="153" t="s">
        <v>1686</v>
      </c>
      <c r="P3064" s="61" t="s">
        <v>444</v>
      </c>
      <c r="Q3064" s="1" t="s">
        <v>132</v>
      </c>
      <c r="R3064" s="1" t="s">
        <v>2544</v>
      </c>
    </row>
    <row r="3065" spans="1:18">
      <c r="A3065" s="17">
        <v>62</v>
      </c>
      <c r="B3065" s="135">
        <v>10102</v>
      </c>
      <c r="C3065" s="17">
        <f t="shared" si="234"/>
        <v>1</v>
      </c>
      <c r="D3065" s="14" t="str">
        <f>+VLOOKUP(C3065,EstructuraCostos!$A$5:$B$146,2)</f>
        <v>Levante_y_Ceba</v>
      </c>
      <c r="E3065" s="21">
        <f t="shared" si="238"/>
        <v>10100</v>
      </c>
      <c r="F3065" s="17" t="str">
        <f>+IF(C3065&gt;2,VLOOKUP(C3065,EstructuraCostos!$A$65:$B$170,2),VLOOKUP(E3065,EstructuraCostos!$A$5:$B$60,2))</f>
        <v>Manejo_de_Suelos_y_ Praderas1</v>
      </c>
      <c r="G3065" s="17" t="str">
        <f>+VLOOKUP(B3065,EstructuraCostos!$B$5:$C$146,2)</f>
        <v>Resiembra</v>
      </c>
      <c r="H3065" s="58">
        <v>43771</v>
      </c>
      <c r="I3065" s="17">
        <f t="shared" si="235"/>
        <v>44</v>
      </c>
      <c r="J3065" s="84" t="s">
        <v>241</v>
      </c>
      <c r="K3065" s="566">
        <v>4736932</v>
      </c>
      <c r="L3065" s="52">
        <v>1</v>
      </c>
      <c r="M3065" s="46">
        <v>34000</v>
      </c>
      <c r="N3065" s="48">
        <f t="shared" si="236"/>
        <v>34000</v>
      </c>
      <c r="O3065" s="153" t="s">
        <v>2628</v>
      </c>
      <c r="P3065" s="61" t="s">
        <v>2608</v>
      </c>
      <c r="Q3065"/>
      <c r="R3065" s="1"/>
    </row>
    <row r="3066" spans="1:18">
      <c r="A3066" s="17">
        <v>63</v>
      </c>
      <c r="B3066" s="135">
        <v>10102</v>
      </c>
      <c r="C3066" s="17">
        <f t="shared" si="234"/>
        <v>1</v>
      </c>
      <c r="D3066" s="14" t="str">
        <f>+VLOOKUP(C3066,EstructuraCostos!$A$5:$B$146,2)</f>
        <v>Levante_y_Ceba</v>
      </c>
      <c r="E3066" s="21">
        <f t="shared" si="238"/>
        <v>10100</v>
      </c>
      <c r="F3066" s="17" t="str">
        <f>+IF(C3066&gt;2,VLOOKUP(C3066,EstructuraCostos!$A$65:$B$170,2),VLOOKUP(E3066,EstructuraCostos!$A$5:$B$60,2))</f>
        <v>Manejo_de_Suelos_y_ Praderas1</v>
      </c>
      <c r="G3066" s="17" t="str">
        <f>+VLOOKUP(B3066,EstructuraCostos!$B$5:$C$146,2)</f>
        <v>Resiembra</v>
      </c>
      <c r="H3066" s="58">
        <v>43771</v>
      </c>
      <c r="I3066" s="17">
        <f t="shared" si="235"/>
        <v>44</v>
      </c>
      <c r="J3066" s="84" t="s">
        <v>242</v>
      </c>
      <c r="K3066" s="567">
        <v>4335739</v>
      </c>
      <c r="L3066" s="52">
        <v>1</v>
      </c>
      <c r="M3066" s="46">
        <v>34000</v>
      </c>
      <c r="N3066" s="48">
        <f t="shared" si="236"/>
        <v>34000</v>
      </c>
      <c r="O3066" s="153" t="s">
        <v>2628</v>
      </c>
      <c r="P3066" s="309" t="s">
        <v>2608</v>
      </c>
      <c r="Q3066" s="137"/>
      <c r="R3066" s="1"/>
    </row>
    <row r="3067" spans="1:18">
      <c r="A3067" s="17">
        <v>64</v>
      </c>
      <c r="B3067" s="135">
        <v>10501</v>
      </c>
      <c r="C3067" s="17">
        <f t="shared" si="234"/>
        <v>1</v>
      </c>
      <c r="D3067" s="14" t="str">
        <f>+VLOOKUP(C3067,EstructuraCostos!$A$5:$B$146,2)</f>
        <v>Levante_y_Ceba</v>
      </c>
      <c r="E3067" s="21">
        <f t="shared" si="238"/>
        <v>10500</v>
      </c>
      <c r="F3067" s="17" t="str">
        <f>+IF(C3067&gt;2,VLOOKUP(C3067,EstructuraCostos!$A$65:$B$170,2),VLOOKUP(E3067,EstructuraCostos!$A$5:$B$60,2))</f>
        <v>Movimiento_de_Ganado1</v>
      </c>
      <c r="G3067" s="17" t="str">
        <f>+VLOOKUP(B3067,EstructuraCostos!$B$5:$C$146,2)</f>
        <v>Manejo de Ganados</v>
      </c>
      <c r="H3067" s="58">
        <v>43771</v>
      </c>
      <c r="I3067" s="17">
        <f t="shared" si="235"/>
        <v>44</v>
      </c>
      <c r="J3067" s="460" t="s">
        <v>2236</v>
      </c>
      <c r="K3067" s="567">
        <v>1023702269</v>
      </c>
      <c r="L3067" s="52">
        <v>1</v>
      </c>
      <c r="M3067" s="46">
        <v>38000</v>
      </c>
      <c r="N3067" s="48">
        <f t="shared" si="236"/>
        <v>38000</v>
      </c>
      <c r="O3067" s="156" t="s">
        <v>126</v>
      </c>
      <c r="P3067" s="61" t="s">
        <v>128</v>
      </c>
      <c r="Q3067" s="612"/>
      <c r="R3067" s="1"/>
    </row>
    <row r="3068" spans="1:18">
      <c r="A3068" s="17">
        <v>65</v>
      </c>
      <c r="B3068" s="135">
        <v>10501</v>
      </c>
      <c r="C3068" s="17">
        <f t="shared" si="234"/>
        <v>1</v>
      </c>
      <c r="D3068" s="14" t="str">
        <f>+VLOOKUP(C3068,EstructuraCostos!$A$5:$B$146,2)</f>
        <v>Levante_y_Ceba</v>
      </c>
      <c r="E3068" s="21">
        <f t="shared" si="238"/>
        <v>10500</v>
      </c>
      <c r="F3068" s="17" t="str">
        <f>+IF(C3068&gt;2,VLOOKUP(C3068,EstructuraCostos!$A$65:$B$170,2),VLOOKUP(E3068,EstructuraCostos!$A$5:$B$60,2))</f>
        <v>Movimiento_de_Ganado1</v>
      </c>
      <c r="G3068" s="17" t="str">
        <f>+VLOOKUP(B3068,EstructuraCostos!$B$5:$C$146,2)</f>
        <v>Manejo de Ganados</v>
      </c>
      <c r="H3068" s="58">
        <v>43771</v>
      </c>
      <c r="I3068" s="17">
        <f t="shared" si="235"/>
        <v>44</v>
      </c>
      <c r="J3068" s="460" t="s">
        <v>417</v>
      </c>
      <c r="K3068" s="568">
        <v>1097720182</v>
      </c>
      <c r="L3068" s="52">
        <v>1</v>
      </c>
      <c r="M3068" s="46">
        <v>38000</v>
      </c>
      <c r="N3068" s="48">
        <f t="shared" si="236"/>
        <v>38000</v>
      </c>
      <c r="O3068" s="153" t="s">
        <v>125</v>
      </c>
      <c r="P3068" s="61" t="s">
        <v>128</v>
      </c>
      <c r="Q3068" s="137"/>
      <c r="R3068" s="1"/>
    </row>
    <row r="3069" spans="1:18">
      <c r="A3069" s="17">
        <v>66</v>
      </c>
      <c r="B3069" s="135">
        <v>90101</v>
      </c>
      <c r="C3069" s="17">
        <f t="shared" si="234"/>
        <v>9</v>
      </c>
      <c r="D3069" s="14" t="str">
        <f>+VLOOKUP(C3069,EstructuraCostos!$A$5:$B$146,2)</f>
        <v>Hacienda</v>
      </c>
      <c r="E3069" s="21">
        <f t="shared" si="238"/>
        <v>90101</v>
      </c>
      <c r="F3069" s="17" t="str">
        <f>+IF(C3069&gt;2,VLOOKUP(C3069,EstructuraCostos!$A$65:$B$170,2),VLOOKUP(E3069,EstructuraCostos!$A$5:$B$60,2))</f>
        <v>Hacienda</v>
      </c>
      <c r="G3069" s="17" t="str">
        <f>+VLOOKUP(B3069,EstructuraCostos!$B$5:$C$146,2)</f>
        <v>Salarios</v>
      </c>
      <c r="H3069" s="58">
        <v>43771</v>
      </c>
      <c r="I3069" s="17">
        <f t="shared" si="235"/>
        <v>44</v>
      </c>
      <c r="J3069" s="1" t="s">
        <v>1584</v>
      </c>
      <c r="K3069" s="85">
        <v>24989065</v>
      </c>
      <c r="L3069" s="52">
        <v>1</v>
      </c>
      <c r="M3069" s="186">
        <v>34000</v>
      </c>
      <c r="N3069" s="48">
        <f t="shared" si="236"/>
        <v>34000</v>
      </c>
      <c r="O3069" s="153" t="s">
        <v>1138</v>
      </c>
      <c r="P3069" s="61" t="s">
        <v>147</v>
      </c>
      <c r="Q3069" s="137"/>
      <c r="R3069" s="1"/>
    </row>
    <row r="3070" spans="1:18">
      <c r="A3070" s="17">
        <v>67</v>
      </c>
      <c r="B3070" s="135">
        <v>90105</v>
      </c>
      <c r="C3070" s="17">
        <f t="shared" si="234"/>
        <v>9</v>
      </c>
      <c r="D3070" s="14" t="str">
        <f>+VLOOKUP(C3070,EstructuraCostos!$A$5:$B$146,2)</f>
        <v>Hacienda</v>
      </c>
      <c r="E3070" s="21">
        <f t="shared" si="238"/>
        <v>90105</v>
      </c>
      <c r="F3070" s="17" t="str">
        <f>+IF(C3070&gt;2,VLOOKUP(C3070,EstructuraCostos!$A$65:$B$170,2),VLOOKUP(E3070,EstructuraCostos!$A$5:$B$60,2))</f>
        <v>Hacienda</v>
      </c>
      <c r="G3070" s="17" t="str">
        <f>+VLOOKUP(B3070,EstructuraCostos!$B$5:$C$146,2)</f>
        <v>Mejoras</v>
      </c>
      <c r="H3070" s="58">
        <v>43771</v>
      </c>
      <c r="I3070" s="17">
        <f t="shared" si="235"/>
        <v>44</v>
      </c>
      <c r="J3070" s="45" t="s">
        <v>1688</v>
      </c>
      <c r="K3070" s="51">
        <v>6281862</v>
      </c>
      <c r="L3070" s="52">
        <v>1</v>
      </c>
      <c r="M3070" s="186">
        <v>34000</v>
      </c>
      <c r="N3070" s="48">
        <f t="shared" si="236"/>
        <v>34000</v>
      </c>
      <c r="O3070" s="153" t="s">
        <v>2563</v>
      </c>
      <c r="P3070" s="61" t="s">
        <v>147</v>
      </c>
      <c r="Q3070" s="137"/>
      <c r="R3070" s="1"/>
    </row>
    <row r="3071" spans="1:18">
      <c r="A3071" s="17">
        <v>68</v>
      </c>
      <c r="B3071" s="135">
        <v>10202</v>
      </c>
      <c r="C3071" s="17">
        <f t="shared" si="234"/>
        <v>1</v>
      </c>
      <c r="D3071" s="14" t="str">
        <f>+VLOOKUP(C3071,EstructuraCostos!$A$5:$B$146,2)</f>
        <v>Levante_y_Ceba</v>
      </c>
      <c r="E3071" s="21">
        <f t="shared" si="238"/>
        <v>10200</v>
      </c>
      <c r="F3071" s="17" t="str">
        <f>+IF(C3071&gt;2,VLOOKUP(C3071,EstructuraCostos!$A$65:$B$170,2),VLOOKUP(E3071,EstructuraCostos!$A$5:$B$60,2))</f>
        <v>Alimentacion1</v>
      </c>
      <c r="G3071" s="17" t="str">
        <f>+VLOOKUP(B3071,EstructuraCostos!$B$5:$C$146,2)</f>
        <v>Pollinaza</v>
      </c>
      <c r="H3071" s="58">
        <v>43771</v>
      </c>
      <c r="I3071" s="17">
        <f t="shared" si="235"/>
        <v>44</v>
      </c>
      <c r="J3071" s="45" t="s">
        <v>2237</v>
      </c>
      <c r="K3071" s="51">
        <v>700001196</v>
      </c>
      <c r="L3071" s="52">
        <v>1</v>
      </c>
      <c r="M3071" s="186">
        <v>34000</v>
      </c>
      <c r="N3071" s="48">
        <f t="shared" si="236"/>
        <v>34000</v>
      </c>
      <c r="O3071" s="153" t="s">
        <v>688</v>
      </c>
      <c r="P3071" s="61" t="s">
        <v>137</v>
      </c>
      <c r="Q3071" s="137"/>
      <c r="R3071" s="1"/>
    </row>
    <row r="3072" spans="1:18">
      <c r="A3072" s="17">
        <v>69</v>
      </c>
      <c r="B3072" s="135">
        <v>90105</v>
      </c>
      <c r="C3072" s="17">
        <f t="shared" si="234"/>
        <v>9</v>
      </c>
      <c r="D3072" s="14" t="str">
        <f>+VLOOKUP(C3072,EstructuraCostos!$A$5:$B$146,2)</f>
        <v>Hacienda</v>
      </c>
      <c r="E3072" s="21">
        <f t="shared" si="238"/>
        <v>90105</v>
      </c>
      <c r="F3072" s="17" t="str">
        <f>+IF(C3072&gt;2,VLOOKUP(C3072,EstructuraCostos!$A$65:$B$170,2),VLOOKUP(E3072,EstructuraCostos!$A$5:$B$60,2))</f>
        <v>Hacienda</v>
      </c>
      <c r="G3072" s="17" t="str">
        <f>+VLOOKUP(B3072,EstructuraCostos!$B$5:$C$146,2)</f>
        <v>Mejoras</v>
      </c>
      <c r="H3072" s="58">
        <v>43771</v>
      </c>
      <c r="I3072" s="17">
        <f t="shared" si="235"/>
        <v>44</v>
      </c>
      <c r="J3072" s="45" t="s">
        <v>2247</v>
      </c>
      <c r="K3072" s="51">
        <v>8456134</v>
      </c>
      <c r="L3072" s="52">
        <v>1</v>
      </c>
      <c r="M3072" s="186">
        <v>80000</v>
      </c>
      <c r="N3072" s="48">
        <f t="shared" si="236"/>
        <v>80000</v>
      </c>
      <c r="O3072" s="153" t="s">
        <v>2565</v>
      </c>
      <c r="P3072" s="61" t="s">
        <v>147</v>
      </c>
      <c r="Q3072" s="137"/>
      <c r="R3072" s="1"/>
    </row>
    <row r="3073" spans="1:18">
      <c r="A3073" s="17">
        <v>70</v>
      </c>
      <c r="B3073" s="135">
        <v>50106</v>
      </c>
      <c r="C3073" s="17">
        <f t="shared" si="234"/>
        <v>5</v>
      </c>
      <c r="D3073" s="14" t="str">
        <f>+VLOOKUP(C3073,EstructuraCostos!$A$5:$B$146,2)</f>
        <v>Generales</v>
      </c>
      <c r="E3073" s="21">
        <f t="shared" si="238"/>
        <v>50106</v>
      </c>
      <c r="F3073" s="17" t="str">
        <f>+IF(C3073&gt;2,VLOOKUP(C3073,EstructuraCostos!$A$65:$B$170,2),VLOOKUP(E3073,EstructuraCostos!$A$5:$B$60,2))</f>
        <v>Generales</v>
      </c>
      <c r="G3073" s="17" t="str">
        <f>+VLOOKUP(B3073,EstructuraCostos!$B$5:$C$146,2)</f>
        <v>Mantenimiento Maquinaria y Equipos</v>
      </c>
      <c r="H3073" s="58">
        <v>43771</v>
      </c>
      <c r="I3073" s="17">
        <f t="shared" si="235"/>
        <v>44</v>
      </c>
      <c r="J3073" s="45" t="s">
        <v>1663</v>
      </c>
      <c r="K3073" s="51">
        <v>79132685</v>
      </c>
      <c r="L3073" s="52">
        <v>1</v>
      </c>
      <c r="M3073" s="186">
        <v>38000</v>
      </c>
      <c r="N3073" s="48">
        <f t="shared" si="236"/>
        <v>38000</v>
      </c>
      <c r="O3073" s="45" t="s">
        <v>2581</v>
      </c>
      <c r="P3073" s="45" t="s">
        <v>2536</v>
      </c>
      <c r="R3073" s="1"/>
    </row>
    <row r="3074" spans="1:18">
      <c r="A3074" s="17">
        <v>71</v>
      </c>
      <c r="B3074" s="135">
        <v>10501</v>
      </c>
      <c r="C3074" s="17">
        <f t="shared" si="234"/>
        <v>1</v>
      </c>
      <c r="D3074" s="14" t="str">
        <f>+VLOOKUP(C3074,EstructuraCostos!$A$5:$B$146,2)</f>
        <v>Levante_y_Ceba</v>
      </c>
      <c r="E3074" s="21">
        <f t="shared" si="238"/>
        <v>10500</v>
      </c>
      <c r="F3074" s="17" t="str">
        <f>+IF(C3074&gt;2,VLOOKUP(C3074,EstructuraCostos!$A$65:$B$170,2),VLOOKUP(E3074,EstructuraCostos!$A$5:$B$60,2))</f>
        <v>Movimiento_de_Ganado1</v>
      </c>
      <c r="G3074" s="17" t="str">
        <f>+VLOOKUP(B3074,EstructuraCostos!$B$5:$C$146,2)</f>
        <v>Manejo de Ganados</v>
      </c>
      <c r="H3074" s="58">
        <v>43772</v>
      </c>
      <c r="I3074" s="17">
        <f t="shared" si="235"/>
        <v>44</v>
      </c>
      <c r="J3074" s="460" t="s">
        <v>417</v>
      </c>
      <c r="K3074" s="568">
        <v>1097720182</v>
      </c>
      <c r="L3074" s="52">
        <v>0.5</v>
      </c>
      <c r="M3074" s="46">
        <v>36000</v>
      </c>
      <c r="N3074" s="48">
        <f t="shared" si="236"/>
        <v>18000</v>
      </c>
      <c r="O3074" s="153" t="s">
        <v>125</v>
      </c>
      <c r="P3074" s="61" t="s">
        <v>128</v>
      </c>
      <c r="Q3074" s="137"/>
      <c r="R3074" s="1"/>
    </row>
    <row r="3075" spans="1:18">
      <c r="A3075" s="17">
        <v>72</v>
      </c>
      <c r="B3075" s="135">
        <v>90105</v>
      </c>
      <c r="C3075" s="17">
        <f t="shared" si="234"/>
        <v>9</v>
      </c>
      <c r="D3075" s="14" t="str">
        <f>+VLOOKUP(C3075,EstructuraCostos!$A$5:$B$146,2)</f>
        <v>Hacienda</v>
      </c>
      <c r="E3075" s="21">
        <f t="shared" si="238"/>
        <v>90105</v>
      </c>
      <c r="F3075" s="17" t="str">
        <f>+IF(C3075&gt;2,VLOOKUP(C3075,EstructuraCostos!$A$65:$B$170,2),VLOOKUP(E3075,EstructuraCostos!$A$5:$B$60,2))</f>
        <v>Hacienda</v>
      </c>
      <c r="G3075" s="17" t="str">
        <f>+VLOOKUP(B3075,EstructuraCostos!$B$5:$C$146,2)</f>
        <v>Mejoras</v>
      </c>
      <c r="H3075" s="58">
        <v>43772</v>
      </c>
      <c r="I3075" s="17">
        <f t="shared" si="235"/>
        <v>44</v>
      </c>
      <c r="J3075" s="45" t="s">
        <v>2247</v>
      </c>
      <c r="K3075" s="51">
        <v>8456134</v>
      </c>
      <c r="L3075" s="52">
        <v>1</v>
      </c>
      <c r="M3075" s="186">
        <v>32000</v>
      </c>
      <c r="N3075" s="48">
        <f t="shared" si="236"/>
        <v>32000</v>
      </c>
      <c r="P3075" s="45" t="s">
        <v>2455</v>
      </c>
      <c r="R3075" s="1"/>
    </row>
    <row r="3076" spans="1:18">
      <c r="A3076" s="17">
        <v>73</v>
      </c>
      <c r="C3076" s="17"/>
      <c r="F3076" s="17"/>
      <c r="G3076" s="17" t="e">
        <f>+VLOOKUP(B3076,EstructuraCostos!$B$5:$C$146,2)</f>
        <v>#N/A</v>
      </c>
      <c r="H3076" s="58">
        <v>43772</v>
      </c>
      <c r="I3076" s="17">
        <f t="shared" ref="I3076:I3077" si="240">+WEEKNUM(H3076,2)</f>
        <v>44</v>
      </c>
      <c r="J3076" s="45" t="s">
        <v>289</v>
      </c>
      <c r="L3076" s="52">
        <v>5</v>
      </c>
      <c r="M3076" s="186" t="s">
        <v>124</v>
      </c>
      <c r="N3076" s="48"/>
      <c r="O3076" s="45" t="s">
        <v>2621</v>
      </c>
      <c r="R3076" s="1"/>
    </row>
    <row r="3077" spans="1:18">
      <c r="A3077" s="17">
        <v>74</v>
      </c>
      <c r="C3077" s="17"/>
      <c r="F3077" s="17"/>
      <c r="G3077" s="17" t="e">
        <f>+VLOOKUP(B3077,EstructuraCostos!$B$5:$C$146,2)</f>
        <v>#N/A</v>
      </c>
      <c r="H3077" s="58">
        <v>43772</v>
      </c>
      <c r="I3077" s="17">
        <f t="shared" si="240"/>
        <v>44</v>
      </c>
      <c r="J3077" s="45" t="s">
        <v>2622</v>
      </c>
      <c r="L3077" s="52">
        <v>1</v>
      </c>
      <c r="M3077" s="186" t="s">
        <v>2623</v>
      </c>
      <c r="N3077" s="48"/>
      <c r="O3077" s="45" t="s">
        <v>2624</v>
      </c>
      <c r="P3077" s="45" t="s">
        <v>2625</v>
      </c>
      <c r="Q3077" s="1" t="s">
        <v>2626</v>
      </c>
      <c r="R3077" s="1"/>
    </row>
    <row r="3078" spans="1:18">
      <c r="A3078" s="17">
        <v>1</v>
      </c>
      <c r="B3078" s="135">
        <v>10101</v>
      </c>
      <c r="C3078" s="17">
        <f t="shared" si="234"/>
        <v>1</v>
      </c>
      <c r="D3078" s="14" t="str">
        <f>+VLOOKUP(C3078,EstructuraCostos!$A$5:$B$146,2)</f>
        <v>Levante_y_Ceba</v>
      </c>
      <c r="E3078" s="21">
        <f t="shared" si="238"/>
        <v>10100</v>
      </c>
      <c r="F3078" s="17" t="str">
        <f>+IF(C3078&gt;2,VLOOKUP(C3078,EstructuraCostos!$A$65:$B$170,2),VLOOKUP(E3078,EstructuraCostos!$A$5:$B$60,2))</f>
        <v>Manejo_de_Suelos_y_ Praderas1</v>
      </c>
      <c r="G3078" s="17" t="str">
        <f>+VLOOKUP(B3078,EstructuraCostos!$B$5:$C$146,2)</f>
        <v>Fumigacion Matamalezas</v>
      </c>
      <c r="H3078" s="58">
        <v>43773</v>
      </c>
      <c r="I3078" s="17">
        <f t="shared" si="235"/>
        <v>45</v>
      </c>
      <c r="J3078" s="84" t="s">
        <v>241</v>
      </c>
      <c r="K3078" s="566">
        <v>4736932</v>
      </c>
      <c r="L3078" s="52">
        <v>1</v>
      </c>
      <c r="M3078" s="46">
        <v>34000</v>
      </c>
      <c r="N3078" s="48">
        <f t="shared" si="236"/>
        <v>34000</v>
      </c>
      <c r="O3078" s="45" t="s">
        <v>2611</v>
      </c>
      <c r="P3078" s="45" t="s">
        <v>2627</v>
      </c>
      <c r="Q3078" s="1" t="s">
        <v>2245</v>
      </c>
      <c r="R3078" s="1" t="s">
        <v>2613</v>
      </c>
    </row>
    <row r="3079" spans="1:18">
      <c r="A3079" s="17">
        <v>2</v>
      </c>
      <c r="B3079" s="135">
        <v>10102</v>
      </c>
      <c r="C3079" s="17">
        <f t="shared" si="234"/>
        <v>1</v>
      </c>
      <c r="D3079" s="14" t="str">
        <f>+VLOOKUP(C3079,EstructuraCostos!$A$5:$B$146,2)</f>
        <v>Levante_y_Ceba</v>
      </c>
      <c r="E3079" s="21">
        <f t="shared" si="238"/>
        <v>10100</v>
      </c>
      <c r="F3079" s="17" t="str">
        <f>+IF(C3079&gt;2,VLOOKUP(C3079,EstructuraCostos!$A$65:$B$170,2),VLOOKUP(E3079,EstructuraCostos!$A$5:$B$60,2))</f>
        <v>Manejo_de_Suelos_y_ Praderas1</v>
      </c>
      <c r="G3079" s="17" t="str">
        <f>+VLOOKUP(B3079,EstructuraCostos!$B$5:$C$146,2)</f>
        <v>Resiembra</v>
      </c>
      <c r="H3079" s="58">
        <v>43773</v>
      </c>
      <c r="I3079" s="17">
        <f t="shared" si="235"/>
        <v>45</v>
      </c>
      <c r="J3079" s="84" t="s">
        <v>242</v>
      </c>
      <c r="K3079" s="567">
        <v>4335739</v>
      </c>
      <c r="L3079" s="52">
        <v>1</v>
      </c>
      <c r="M3079" s="46">
        <v>34000</v>
      </c>
      <c r="N3079" s="48">
        <f t="shared" si="236"/>
        <v>34000</v>
      </c>
      <c r="O3079" s="45" t="s">
        <v>2611</v>
      </c>
      <c r="P3079" s="61" t="s">
        <v>198</v>
      </c>
      <c r="Q3079" s="1" t="s">
        <v>132</v>
      </c>
      <c r="R3079" s="1" t="s">
        <v>2544</v>
      </c>
    </row>
    <row r="3080" spans="1:18">
      <c r="A3080" s="17">
        <v>3</v>
      </c>
      <c r="B3080" s="135">
        <v>10501</v>
      </c>
      <c r="C3080" s="17">
        <f t="shared" si="234"/>
        <v>1</v>
      </c>
      <c r="D3080" s="14" t="str">
        <f>+VLOOKUP(C3080,EstructuraCostos!$A$5:$B$146,2)</f>
        <v>Levante_y_Ceba</v>
      </c>
      <c r="E3080" s="21">
        <f t="shared" si="238"/>
        <v>10500</v>
      </c>
      <c r="F3080" s="17" t="str">
        <f>+IF(C3080&gt;2,VLOOKUP(C3080,EstructuraCostos!$A$65:$B$170,2),VLOOKUP(E3080,EstructuraCostos!$A$5:$B$60,2))</f>
        <v>Movimiento_de_Ganado1</v>
      </c>
      <c r="G3080" s="17" t="str">
        <f>+VLOOKUP(B3080,EstructuraCostos!$B$5:$C$146,2)</f>
        <v>Manejo de Ganados</v>
      </c>
      <c r="H3080" s="58">
        <v>43773</v>
      </c>
      <c r="I3080" s="17">
        <f t="shared" si="235"/>
        <v>45</v>
      </c>
      <c r="J3080" s="460" t="s">
        <v>2236</v>
      </c>
      <c r="K3080" s="567">
        <v>1023702269</v>
      </c>
      <c r="L3080" s="52">
        <v>1</v>
      </c>
      <c r="M3080" s="46">
        <v>38000</v>
      </c>
      <c r="N3080" s="48">
        <f t="shared" si="236"/>
        <v>38000</v>
      </c>
      <c r="O3080" s="153" t="s">
        <v>126</v>
      </c>
      <c r="P3080" s="61" t="s">
        <v>128</v>
      </c>
      <c r="R3080" s="1"/>
    </row>
    <row r="3081" spans="1:18">
      <c r="A3081" s="17">
        <v>4</v>
      </c>
      <c r="B3081" s="135">
        <v>10501</v>
      </c>
      <c r="C3081" s="17">
        <f t="shared" si="234"/>
        <v>1</v>
      </c>
      <c r="D3081" s="14" t="str">
        <f>+VLOOKUP(C3081,EstructuraCostos!$A$5:$B$146,2)</f>
        <v>Levante_y_Ceba</v>
      </c>
      <c r="E3081" s="21">
        <f t="shared" si="238"/>
        <v>10500</v>
      </c>
      <c r="F3081" s="17" t="str">
        <f>+IF(C3081&gt;2,VLOOKUP(C3081,EstructuraCostos!$A$65:$B$170,2),VLOOKUP(E3081,EstructuraCostos!$A$5:$B$60,2))</f>
        <v>Movimiento_de_Ganado1</v>
      </c>
      <c r="G3081" s="17" t="str">
        <f>+VLOOKUP(B3081,EstructuraCostos!$B$5:$C$146,2)</f>
        <v>Manejo de Ganados</v>
      </c>
      <c r="H3081" s="58">
        <v>43773</v>
      </c>
      <c r="I3081" s="17">
        <f t="shared" si="235"/>
        <v>45</v>
      </c>
      <c r="J3081" s="460" t="s">
        <v>417</v>
      </c>
      <c r="K3081" s="568">
        <v>1097720182</v>
      </c>
      <c r="L3081" s="52">
        <v>1</v>
      </c>
      <c r="M3081" s="46">
        <v>38000</v>
      </c>
      <c r="N3081" s="48">
        <f t="shared" si="236"/>
        <v>38000</v>
      </c>
      <c r="O3081" s="45" t="s">
        <v>125</v>
      </c>
      <c r="P3081" s="61" t="s">
        <v>128</v>
      </c>
      <c r="R3081" s="1"/>
    </row>
    <row r="3082" spans="1:18">
      <c r="A3082" s="17">
        <v>5</v>
      </c>
      <c r="B3082" s="135">
        <v>90101</v>
      </c>
      <c r="C3082" s="17">
        <f t="shared" si="234"/>
        <v>9</v>
      </c>
      <c r="D3082" s="14" t="str">
        <f>+VLOOKUP(C3082,EstructuraCostos!$A$5:$B$146,2)</f>
        <v>Hacienda</v>
      </c>
      <c r="E3082" s="21">
        <f t="shared" si="238"/>
        <v>90101</v>
      </c>
      <c r="F3082" s="17" t="str">
        <f>+IF(C3082&gt;2,VLOOKUP(C3082,EstructuraCostos!$A$65:$B$170,2),VLOOKUP(E3082,EstructuraCostos!$A$5:$B$60,2))</f>
        <v>Hacienda</v>
      </c>
      <c r="G3082" s="17" t="str">
        <f>+VLOOKUP(B3082,EstructuraCostos!$B$5:$C$146,2)</f>
        <v>Salarios</v>
      </c>
      <c r="H3082" s="58">
        <v>43773</v>
      </c>
      <c r="I3082" s="17">
        <f t="shared" si="235"/>
        <v>45</v>
      </c>
      <c r="J3082" s="1" t="s">
        <v>1584</v>
      </c>
      <c r="K3082" s="85">
        <v>24989065</v>
      </c>
      <c r="L3082" s="52">
        <v>1</v>
      </c>
      <c r="M3082" s="186">
        <v>34000</v>
      </c>
      <c r="N3082" s="48">
        <f t="shared" si="236"/>
        <v>34000</v>
      </c>
      <c r="O3082" s="45" t="s">
        <v>1138</v>
      </c>
      <c r="P3082" s="45" t="s">
        <v>147</v>
      </c>
      <c r="R3082" s="1"/>
    </row>
    <row r="3083" spans="1:18">
      <c r="A3083" s="17">
        <v>6</v>
      </c>
      <c r="B3083" s="135">
        <v>90105</v>
      </c>
      <c r="C3083" s="17">
        <f t="shared" si="234"/>
        <v>9</v>
      </c>
      <c r="E3083" s="21">
        <f t="shared" si="238"/>
        <v>90105</v>
      </c>
      <c r="F3083" s="17"/>
      <c r="G3083" s="17" t="str">
        <f>+VLOOKUP(B3083,EstructuraCostos!$B$5:$C$146,2)</f>
        <v>Mejoras</v>
      </c>
      <c r="H3083" s="58">
        <v>43773</v>
      </c>
      <c r="I3083" s="17">
        <f t="shared" si="235"/>
        <v>45</v>
      </c>
      <c r="J3083" s="45" t="s">
        <v>1688</v>
      </c>
      <c r="K3083" s="51">
        <v>6281862</v>
      </c>
      <c r="L3083" s="52">
        <v>1</v>
      </c>
      <c r="M3083" s="186">
        <v>34000</v>
      </c>
      <c r="N3083" s="48">
        <f t="shared" si="236"/>
        <v>34000</v>
      </c>
      <c r="O3083" s="45" t="s">
        <v>2609</v>
      </c>
      <c r="P3083" s="45" t="s">
        <v>147</v>
      </c>
      <c r="Q3083" s="13"/>
      <c r="R3083" s="1"/>
    </row>
    <row r="3084" spans="1:18">
      <c r="A3084" s="17">
        <v>7</v>
      </c>
      <c r="B3084" s="135">
        <v>50103</v>
      </c>
      <c r="C3084" s="17">
        <f t="shared" si="234"/>
        <v>5</v>
      </c>
      <c r="D3084" s="14" t="str">
        <f>+VLOOKUP(C3084,EstructuraCostos!$A$5:$B$146,2)</f>
        <v>Generales</v>
      </c>
      <c r="E3084" s="21">
        <f t="shared" si="238"/>
        <v>50103</v>
      </c>
      <c r="F3084" s="17" t="str">
        <f>+IF(C3084&gt;2,VLOOKUP(C3084,EstructuraCostos!$A$65:$B$170,2),VLOOKUP(E3084,EstructuraCostos!$A$5:$B$60,2))</f>
        <v>Generales</v>
      </c>
      <c r="G3084" s="17" t="str">
        <f>+VLOOKUP(B3084,EstructuraCostos!$B$5:$C$146,2)</f>
        <v xml:space="preserve">Mantenimiento Cercos </v>
      </c>
      <c r="H3084" s="58">
        <v>43773</v>
      </c>
      <c r="I3084" s="17">
        <f t="shared" si="235"/>
        <v>45</v>
      </c>
      <c r="J3084" s="45" t="s">
        <v>2237</v>
      </c>
      <c r="K3084" s="51">
        <v>700001196</v>
      </c>
      <c r="L3084" s="52">
        <v>1</v>
      </c>
      <c r="M3084" s="186">
        <v>34000</v>
      </c>
      <c r="N3084" s="48">
        <f t="shared" si="236"/>
        <v>34000</v>
      </c>
      <c r="O3084" s="45" t="s">
        <v>2629</v>
      </c>
      <c r="P3084" s="45" t="s">
        <v>2630</v>
      </c>
      <c r="Q3084" s="1" t="s">
        <v>845</v>
      </c>
      <c r="R3084" s="1"/>
    </row>
    <row r="3085" spans="1:18">
      <c r="A3085" s="17">
        <v>8</v>
      </c>
      <c r="B3085" s="135">
        <v>90105</v>
      </c>
      <c r="C3085" s="17">
        <f t="shared" si="234"/>
        <v>9</v>
      </c>
      <c r="D3085" s="14" t="str">
        <f>+VLOOKUP(C3085,EstructuraCostos!$A$5:$B$146,2)</f>
        <v>Hacienda</v>
      </c>
      <c r="E3085" s="21">
        <f t="shared" si="238"/>
        <v>90105</v>
      </c>
      <c r="F3085" s="17" t="str">
        <f>+IF(C3085&gt;2,VLOOKUP(C3085,EstructuraCostos!$A$65:$B$170,2),VLOOKUP(E3085,EstructuraCostos!$A$5:$B$60,2))</f>
        <v>Hacienda</v>
      </c>
      <c r="G3085" s="17" t="str">
        <f>+VLOOKUP(B3085,EstructuraCostos!$B$5:$C$146,2)</f>
        <v>Mejoras</v>
      </c>
      <c r="H3085" s="58">
        <v>43773</v>
      </c>
      <c r="I3085" s="17">
        <f t="shared" si="235"/>
        <v>45</v>
      </c>
      <c r="J3085" s="45" t="s">
        <v>2247</v>
      </c>
      <c r="K3085" s="51">
        <v>8456134</v>
      </c>
      <c r="L3085" s="52">
        <v>1</v>
      </c>
      <c r="M3085" s="186">
        <v>80000</v>
      </c>
      <c r="N3085" s="48">
        <f t="shared" si="236"/>
        <v>80000</v>
      </c>
      <c r="O3085" s="45" t="s">
        <v>2610</v>
      </c>
      <c r="P3085" s="45" t="s">
        <v>147</v>
      </c>
      <c r="R3085" s="1"/>
    </row>
    <row r="3086" spans="1:18">
      <c r="A3086" s="17">
        <v>9</v>
      </c>
      <c r="B3086" s="135">
        <v>50102</v>
      </c>
      <c r="C3086" s="17">
        <f t="shared" si="234"/>
        <v>5</v>
      </c>
      <c r="D3086" s="14" t="str">
        <f>+VLOOKUP(C3086,EstructuraCostos!$A$5:$B$146,2)</f>
        <v>Generales</v>
      </c>
      <c r="E3086" s="21">
        <f t="shared" si="238"/>
        <v>50102</v>
      </c>
      <c r="F3086" s="17" t="str">
        <f>+IF(C3086&gt;2,VLOOKUP(C3086,EstructuraCostos!$A$65:$B$170,2),VLOOKUP(E3086,EstructuraCostos!$A$5:$B$60,2))</f>
        <v>Generales</v>
      </c>
      <c r="G3086" s="17" t="str">
        <f>+VLOOKUP(B3086,EstructuraCostos!$B$5:$C$146,2)</f>
        <v>Mantenimiento otras casas y Cuarteles</v>
      </c>
      <c r="H3086" s="58">
        <v>43773</v>
      </c>
      <c r="I3086" s="17">
        <f t="shared" si="235"/>
        <v>45</v>
      </c>
      <c r="J3086" s="45" t="s">
        <v>1663</v>
      </c>
      <c r="K3086" s="51">
        <v>79132685</v>
      </c>
      <c r="L3086" s="52">
        <v>1</v>
      </c>
      <c r="M3086" s="186">
        <v>38000</v>
      </c>
      <c r="N3086" s="48">
        <f t="shared" si="236"/>
        <v>38000</v>
      </c>
      <c r="O3086" s="45" t="s">
        <v>2151</v>
      </c>
      <c r="P3086" s="45" t="s">
        <v>2278</v>
      </c>
      <c r="R3086" s="1"/>
    </row>
    <row r="3087" spans="1:18">
      <c r="A3087" s="17">
        <v>10</v>
      </c>
      <c r="C3087" s="17">
        <f t="shared" si="234"/>
        <v>0</v>
      </c>
      <c r="E3087" s="21">
        <f t="shared" si="238"/>
        <v>0</v>
      </c>
      <c r="F3087" s="17"/>
      <c r="G3087" s="17" t="e">
        <f>+VLOOKUP(B3087,EstructuraCostos!$B$5:$C$146,2)</f>
        <v>#N/A</v>
      </c>
      <c r="H3087" s="58">
        <v>43773</v>
      </c>
      <c r="I3087" s="17">
        <f t="shared" ref="I3087" si="241">+WEEKNUM(H3087,2)</f>
        <v>45</v>
      </c>
      <c r="J3087" s="45" t="s">
        <v>289</v>
      </c>
      <c r="L3087" s="52">
        <v>5</v>
      </c>
      <c r="M3087" s="186" t="s">
        <v>124</v>
      </c>
      <c r="N3087" s="48"/>
      <c r="O3087" s="153" t="s">
        <v>721</v>
      </c>
      <c r="P3087" s="61"/>
      <c r="R3087" s="1"/>
    </row>
    <row r="3088" spans="1:18">
      <c r="A3088" s="17">
        <v>11</v>
      </c>
      <c r="C3088" s="17"/>
      <c r="F3088" s="17"/>
      <c r="G3088" s="17" t="e">
        <f>+VLOOKUP(B3088,EstructuraCostos!$B$5:$C$146,2)</f>
        <v>#N/A</v>
      </c>
      <c r="H3088" s="58">
        <v>43773</v>
      </c>
      <c r="I3088" s="17">
        <f t="shared" ref="I3088" si="242">+WEEKNUM(H3088,2)</f>
        <v>45</v>
      </c>
      <c r="J3088" s="84" t="s">
        <v>260</v>
      </c>
      <c r="M3088" s="186" t="s">
        <v>2476</v>
      </c>
      <c r="N3088" s="48"/>
      <c r="O3088" s="45" t="s">
        <v>2444</v>
      </c>
      <c r="P3088" s="61" t="s">
        <v>198</v>
      </c>
      <c r="Q3088" s="1" t="s">
        <v>132</v>
      </c>
      <c r="R3088" s="1" t="s">
        <v>2631</v>
      </c>
    </row>
    <row r="3089" spans="1:18">
      <c r="A3089" s="17">
        <v>12</v>
      </c>
      <c r="C3089" s="17">
        <f t="shared" si="234"/>
        <v>0</v>
      </c>
      <c r="D3089" s="14" t="e">
        <f>+VLOOKUP(C3089,EstructuraCostos!$A$5:$B$146,2)</f>
        <v>#N/A</v>
      </c>
      <c r="E3089" s="21">
        <f t="shared" si="238"/>
        <v>0</v>
      </c>
      <c r="F3089" s="17" t="e">
        <f>+IF(C3089&gt;2,VLOOKUP(C3089,EstructuraCostos!$A$65:$B$170,2),VLOOKUP(E3089,EstructuraCostos!$A$5:$B$60,2))</f>
        <v>#N/A</v>
      </c>
      <c r="G3089" s="17" t="e">
        <f>+VLOOKUP(B3089,EstructuraCostos!$B$5:$C$146,2)</f>
        <v>#N/A</v>
      </c>
      <c r="H3089" s="58">
        <v>43773</v>
      </c>
      <c r="I3089" s="17">
        <f t="shared" si="235"/>
        <v>45</v>
      </c>
      <c r="J3089" s="84" t="s">
        <v>260</v>
      </c>
      <c r="K3089" s="143"/>
      <c r="M3089" s="186" t="s">
        <v>2476</v>
      </c>
      <c r="N3089" s="48"/>
      <c r="O3089" s="45" t="s">
        <v>2611</v>
      </c>
      <c r="P3089" s="45" t="s">
        <v>2612</v>
      </c>
      <c r="Q3089" s="1" t="s">
        <v>2245</v>
      </c>
      <c r="R3089" s="1" t="s">
        <v>2632</v>
      </c>
    </row>
    <row r="3090" spans="1:18">
      <c r="A3090" s="17">
        <v>13</v>
      </c>
      <c r="B3090" s="135">
        <v>10101</v>
      </c>
      <c r="C3090" s="17">
        <f t="shared" si="234"/>
        <v>1</v>
      </c>
      <c r="D3090" s="14" t="str">
        <f>+VLOOKUP(C3090,EstructuraCostos!$A$5:$B$146,2)</f>
        <v>Levante_y_Ceba</v>
      </c>
      <c r="E3090" s="21">
        <f t="shared" si="238"/>
        <v>10100</v>
      </c>
      <c r="F3090" s="17" t="str">
        <f>+IF(C3090&gt;2,VLOOKUP(C3090,EstructuraCostos!$A$65:$B$170,2),VLOOKUP(E3090,EstructuraCostos!$A$5:$B$60,2))</f>
        <v>Manejo_de_Suelos_y_ Praderas1</v>
      </c>
      <c r="G3090" s="17" t="str">
        <f>+VLOOKUP(B3090,EstructuraCostos!$B$5:$C$146,2)</f>
        <v>Fumigacion Matamalezas</v>
      </c>
      <c r="H3090" s="58">
        <v>43774</v>
      </c>
      <c r="I3090" s="17">
        <f t="shared" si="235"/>
        <v>45</v>
      </c>
      <c r="J3090" s="84" t="s">
        <v>241</v>
      </c>
      <c r="K3090" s="566">
        <v>4736932</v>
      </c>
      <c r="L3090" s="52">
        <v>1</v>
      </c>
      <c r="M3090" s="46">
        <v>34000</v>
      </c>
      <c r="N3090" s="48">
        <f t="shared" si="236"/>
        <v>34000</v>
      </c>
      <c r="O3090" s="45" t="s">
        <v>2611</v>
      </c>
      <c r="P3090" s="45" t="s">
        <v>2627</v>
      </c>
      <c r="Q3090" s="1" t="s">
        <v>2245</v>
      </c>
      <c r="R3090" s="1" t="s">
        <v>2613</v>
      </c>
    </row>
    <row r="3091" spans="1:18">
      <c r="A3091" s="17">
        <v>14</v>
      </c>
      <c r="B3091" s="135">
        <v>10102</v>
      </c>
      <c r="C3091" s="17">
        <f t="shared" si="234"/>
        <v>1</v>
      </c>
      <c r="D3091" s="14" t="str">
        <f>+VLOOKUP(C3091,EstructuraCostos!$A$5:$B$146,2)</f>
        <v>Levante_y_Ceba</v>
      </c>
      <c r="E3091" s="21">
        <f t="shared" si="238"/>
        <v>10100</v>
      </c>
      <c r="F3091" s="17" t="str">
        <f>+IF(C3091&gt;2,VLOOKUP(C3091,EstructuraCostos!$A$65:$B$170,2),VLOOKUP(E3091,EstructuraCostos!$A$5:$B$60,2))</f>
        <v>Manejo_de_Suelos_y_ Praderas1</v>
      </c>
      <c r="G3091" s="17" t="str">
        <f>+VLOOKUP(B3091,EstructuraCostos!$B$5:$C$146,2)</f>
        <v>Resiembra</v>
      </c>
      <c r="H3091" s="58">
        <v>43774</v>
      </c>
      <c r="I3091" s="17">
        <f t="shared" si="235"/>
        <v>45</v>
      </c>
      <c r="J3091" s="84" t="s">
        <v>242</v>
      </c>
      <c r="K3091" s="567">
        <v>4335739</v>
      </c>
      <c r="L3091" s="52">
        <v>1</v>
      </c>
      <c r="M3091" s="46">
        <v>34000</v>
      </c>
      <c r="N3091" s="48">
        <f t="shared" si="236"/>
        <v>34000</v>
      </c>
      <c r="O3091" s="45" t="s">
        <v>2611</v>
      </c>
      <c r="P3091" s="61" t="s">
        <v>2640</v>
      </c>
      <c r="Q3091" s="1" t="s">
        <v>132</v>
      </c>
      <c r="R3091" s="1" t="s">
        <v>2544</v>
      </c>
    </row>
    <row r="3092" spans="1:18">
      <c r="A3092" s="17">
        <v>15</v>
      </c>
      <c r="B3092" s="135">
        <v>10501</v>
      </c>
      <c r="C3092" s="17">
        <f t="shared" si="234"/>
        <v>1</v>
      </c>
      <c r="D3092" s="14" t="str">
        <f>+VLOOKUP(C3092,EstructuraCostos!$A$5:$B$146,2)</f>
        <v>Levante_y_Ceba</v>
      </c>
      <c r="E3092" s="21">
        <f t="shared" si="238"/>
        <v>10500</v>
      </c>
      <c r="F3092" s="17" t="str">
        <f>+IF(C3092&gt;2,VLOOKUP(C3092,EstructuraCostos!$A$65:$B$170,2),VLOOKUP(E3092,EstructuraCostos!$A$5:$B$60,2))</f>
        <v>Movimiento_de_Ganado1</v>
      </c>
      <c r="G3092" s="17" t="str">
        <f>+VLOOKUP(B3092,EstructuraCostos!$B$5:$C$146,2)</f>
        <v>Manejo de Ganados</v>
      </c>
      <c r="H3092" s="58">
        <v>43774</v>
      </c>
      <c r="I3092" s="17">
        <f t="shared" si="235"/>
        <v>45</v>
      </c>
      <c r="J3092" s="460" t="s">
        <v>2236</v>
      </c>
      <c r="K3092" s="567">
        <v>1023702269</v>
      </c>
      <c r="L3092" s="52">
        <v>1</v>
      </c>
      <c r="M3092" s="46">
        <v>38000</v>
      </c>
      <c r="N3092" s="48">
        <f t="shared" si="236"/>
        <v>38000</v>
      </c>
      <c r="O3092" s="153" t="s">
        <v>126</v>
      </c>
      <c r="P3092" s="61" t="s">
        <v>128</v>
      </c>
      <c r="R3092" s="1"/>
    </row>
    <row r="3093" spans="1:18">
      <c r="A3093" s="17">
        <v>16</v>
      </c>
      <c r="B3093" s="135">
        <v>80108</v>
      </c>
      <c r="C3093" s="17">
        <f t="shared" si="234"/>
        <v>8</v>
      </c>
      <c r="D3093" s="14" t="str">
        <f>+VLOOKUP(C3093,EstructuraCostos!$A$5:$B$146,2)</f>
        <v>Inversion</v>
      </c>
      <c r="E3093" s="21">
        <f t="shared" si="238"/>
        <v>80108</v>
      </c>
      <c r="F3093" s="17" t="str">
        <f>+IF(C3093&gt;2,VLOOKUP(C3093,EstructuraCostos!$A$65:$B$170,2),VLOOKUP(E3093,EstructuraCostos!$A$5:$B$60,2))</f>
        <v>Inversion</v>
      </c>
      <c r="G3093" s="17" t="str">
        <f>+VLOOKUP(B3093,EstructuraCostos!$B$5:$C$146,2)</f>
        <v>Establecimiento de Nuevas Praderas</v>
      </c>
      <c r="H3093" s="58">
        <v>43774</v>
      </c>
      <c r="I3093" s="17">
        <f t="shared" si="235"/>
        <v>45</v>
      </c>
      <c r="J3093" s="460" t="s">
        <v>417</v>
      </c>
      <c r="K3093" s="568">
        <v>1097720182</v>
      </c>
      <c r="L3093" s="52">
        <v>1</v>
      </c>
      <c r="M3093" s="46">
        <v>38000</v>
      </c>
      <c r="N3093" s="48">
        <f t="shared" si="236"/>
        <v>38000</v>
      </c>
      <c r="O3093" s="45" t="s">
        <v>2478</v>
      </c>
      <c r="P3093" s="61" t="s">
        <v>1772</v>
      </c>
      <c r="Q3093" s="1" t="s">
        <v>2451</v>
      </c>
      <c r="R3093" s="1"/>
    </row>
    <row r="3094" spans="1:18">
      <c r="A3094" s="17">
        <v>17</v>
      </c>
      <c r="B3094" s="135">
        <v>90101</v>
      </c>
      <c r="C3094" s="17">
        <f t="shared" si="234"/>
        <v>9</v>
      </c>
      <c r="D3094" s="14" t="str">
        <f>+VLOOKUP(C3094,EstructuraCostos!$A$5:$B$146,2)</f>
        <v>Hacienda</v>
      </c>
      <c r="E3094" s="21">
        <f t="shared" si="238"/>
        <v>90101</v>
      </c>
      <c r="F3094" s="17" t="str">
        <f>+IF(C3094&gt;2,VLOOKUP(C3094,EstructuraCostos!$A$65:$B$170,2),VLOOKUP(E3094,EstructuraCostos!$A$5:$B$60,2))</f>
        <v>Hacienda</v>
      </c>
      <c r="G3094" s="17" t="str">
        <f>+VLOOKUP(B3094,EstructuraCostos!$B$5:$C$146,2)</f>
        <v>Salarios</v>
      </c>
      <c r="H3094" s="58">
        <v>43774</v>
      </c>
      <c r="I3094" s="17">
        <f t="shared" si="235"/>
        <v>45</v>
      </c>
      <c r="J3094" s="1" t="s">
        <v>1584</v>
      </c>
      <c r="K3094" s="85">
        <v>24989065</v>
      </c>
      <c r="L3094" s="52">
        <v>1</v>
      </c>
      <c r="M3094" s="186">
        <v>34000</v>
      </c>
      <c r="N3094" s="48">
        <f t="shared" si="236"/>
        <v>34000</v>
      </c>
      <c r="O3094" s="45" t="s">
        <v>1138</v>
      </c>
      <c r="P3094" s="45" t="s">
        <v>147</v>
      </c>
      <c r="R3094" s="1"/>
    </row>
    <row r="3095" spans="1:18">
      <c r="A3095" s="17">
        <v>18</v>
      </c>
      <c r="B3095" s="135">
        <v>90105</v>
      </c>
      <c r="C3095" s="17">
        <f t="shared" si="234"/>
        <v>9</v>
      </c>
      <c r="D3095" s="14" t="str">
        <f>+VLOOKUP(C3095,EstructuraCostos!$A$5:$B$146,2)</f>
        <v>Hacienda</v>
      </c>
      <c r="E3095" s="21">
        <f t="shared" si="238"/>
        <v>90105</v>
      </c>
      <c r="F3095" s="17" t="str">
        <f>+IF(C3095&gt;2,VLOOKUP(C3095,EstructuraCostos!$A$65:$B$170,2),VLOOKUP(E3095,EstructuraCostos!$A$5:$B$60,2))</f>
        <v>Hacienda</v>
      </c>
      <c r="G3095" s="17" t="str">
        <f>+VLOOKUP(B3095,EstructuraCostos!$B$5:$C$146,2)</f>
        <v>Mejoras</v>
      </c>
      <c r="H3095" s="58">
        <v>43774</v>
      </c>
      <c r="I3095" s="17">
        <f t="shared" si="235"/>
        <v>45</v>
      </c>
      <c r="J3095" s="45" t="s">
        <v>1688</v>
      </c>
      <c r="K3095" s="51">
        <v>6281862</v>
      </c>
      <c r="L3095" s="52">
        <v>1</v>
      </c>
      <c r="M3095" s="186">
        <v>34000</v>
      </c>
      <c r="N3095" s="48">
        <f t="shared" si="236"/>
        <v>34000</v>
      </c>
      <c r="O3095" s="45" t="s">
        <v>2609</v>
      </c>
      <c r="P3095" s="45" t="s">
        <v>147</v>
      </c>
      <c r="Q3095" s="13"/>
      <c r="R3095" s="1"/>
    </row>
    <row r="3096" spans="1:18">
      <c r="A3096" s="17">
        <v>19</v>
      </c>
      <c r="B3096" s="135">
        <v>50103</v>
      </c>
      <c r="C3096" s="17">
        <f t="shared" si="234"/>
        <v>5</v>
      </c>
      <c r="D3096" s="14" t="str">
        <f>+VLOOKUP(C3096,EstructuraCostos!$A$5:$B$146,2)</f>
        <v>Generales</v>
      </c>
      <c r="E3096" s="21">
        <f t="shared" si="238"/>
        <v>50103</v>
      </c>
      <c r="F3096" s="17" t="str">
        <f>+IF(C3096&gt;2,VLOOKUP(C3096,EstructuraCostos!$A$65:$B$170,2),VLOOKUP(E3096,EstructuraCostos!$A$5:$B$60,2))</f>
        <v>Generales</v>
      </c>
      <c r="G3096" s="17" t="str">
        <f>+VLOOKUP(B3096,EstructuraCostos!$B$5:$C$146,2)</f>
        <v xml:space="preserve">Mantenimiento Cercos </v>
      </c>
      <c r="H3096" s="58">
        <v>43774</v>
      </c>
      <c r="I3096" s="17">
        <f t="shared" si="235"/>
        <v>45</v>
      </c>
      <c r="J3096" s="45" t="s">
        <v>2237</v>
      </c>
      <c r="K3096" s="51">
        <v>700001196</v>
      </c>
      <c r="L3096" s="52">
        <v>1</v>
      </c>
      <c r="M3096" s="186">
        <v>34000</v>
      </c>
      <c r="N3096" s="48">
        <f t="shared" si="236"/>
        <v>34000</v>
      </c>
      <c r="O3096" s="45" t="s">
        <v>138</v>
      </c>
      <c r="P3096" s="45" t="s">
        <v>789</v>
      </c>
      <c r="R3096" s="1"/>
    </row>
    <row r="3097" spans="1:18">
      <c r="A3097" s="17">
        <v>20</v>
      </c>
      <c r="B3097" s="135">
        <v>90105</v>
      </c>
      <c r="C3097" s="17">
        <f t="shared" si="234"/>
        <v>9</v>
      </c>
      <c r="E3097" s="21">
        <f t="shared" si="238"/>
        <v>90105</v>
      </c>
      <c r="F3097" s="17"/>
      <c r="G3097" s="17" t="str">
        <f>+VLOOKUP(B3097,EstructuraCostos!$B$5:$C$146,2)</f>
        <v>Mejoras</v>
      </c>
      <c r="H3097" s="58">
        <v>43774</v>
      </c>
      <c r="I3097" s="17">
        <f t="shared" si="235"/>
        <v>45</v>
      </c>
      <c r="J3097" s="45" t="s">
        <v>2247</v>
      </c>
      <c r="K3097" s="51">
        <v>8456134</v>
      </c>
      <c r="L3097" s="52">
        <v>1</v>
      </c>
      <c r="M3097" s="186">
        <v>80000</v>
      </c>
      <c r="N3097" s="48">
        <f t="shared" si="236"/>
        <v>80000</v>
      </c>
      <c r="O3097" s="45" t="s">
        <v>2610</v>
      </c>
      <c r="P3097" s="45" t="s">
        <v>147</v>
      </c>
      <c r="R3097" s="1"/>
    </row>
    <row r="3098" spans="1:18">
      <c r="A3098" s="17">
        <v>21</v>
      </c>
      <c r="B3098" s="135">
        <v>50103</v>
      </c>
      <c r="C3098" s="17">
        <f t="shared" si="234"/>
        <v>5</v>
      </c>
      <c r="D3098" s="14" t="str">
        <f>+VLOOKUP(C3098,EstructuraCostos!$A$5:$B$146,2)</f>
        <v>Generales</v>
      </c>
      <c r="E3098" s="21">
        <f t="shared" si="238"/>
        <v>50103</v>
      </c>
      <c r="F3098" s="17" t="str">
        <f>+IF(C3098&gt;2,VLOOKUP(C3098,EstructuraCostos!$A$65:$B$170,2),VLOOKUP(E3098,EstructuraCostos!$A$5:$B$60,2))</f>
        <v>Generales</v>
      </c>
      <c r="G3098" s="17" t="str">
        <f>+VLOOKUP(B3098,EstructuraCostos!$B$5:$C$146,2)</f>
        <v xml:space="preserve">Mantenimiento Cercos </v>
      </c>
      <c r="H3098" s="58">
        <v>43774</v>
      </c>
      <c r="I3098" s="17">
        <f t="shared" si="235"/>
        <v>45</v>
      </c>
      <c r="J3098" s="45" t="s">
        <v>1663</v>
      </c>
      <c r="K3098" s="51">
        <v>79132685</v>
      </c>
      <c r="L3098" s="52">
        <v>1</v>
      </c>
      <c r="M3098" s="186">
        <v>38000</v>
      </c>
      <c r="N3098" s="48">
        <f t="shared" si="236"/>
        <v>38000</v>
      </c>
      <c r="O3098" s="45" t="s">
        <v>138</v>
      </c>
      <c r="P3098" s="45" t="s">
        <v>2556</v>
      </c>
      <c r="R3098" s="1"/>
    </row>
    <row r="3099" spans="1:18">
      <c r="A3099" s="17">
        <v>22</v>
      </c>
      <c r="C3099" s="17"/>
      <c r="F3099" s="17"/>
      <c r="G3099" s="17" t="e">
        <f>+VLOOKUP(B3099,EstructuraCostos!$B$5:$C$146,2)</f>
        <v>#N/A</v>
      </c>
      <c r="H3099" s="58">
        <v>43774</v>
      </c>
      <c r="I3099" s="17">
        <f t="shared" ref="I3099" si="243">+WEEKNUM(H3099,2)</f>
        <v>45</v>
      </c>
      <c r="J3099" s="45" t="s">
        <v>435</v>
      </c>
      <c r="L3099" s="52">
        <v>8</v>
      </c>
      <c r="M3099" s="186" t="s">
        <v>124</v>
      </c>
      <c r="N3099" s="154"/>
      <c r="O3099" s="45" t="s">
        <v>227</v>
      </c>
      <c r="R3099" s="1"/>
    </row>
    <row r="3100" spans="1:18">
      <c r="A3100" s="17">
        <v>23</v>
      </c>
      <c r="C3100" s="17"/>
      <c r="F3100" s="17"/>
      <c r="G3100" s="17" t="e">
        <f>+VLOOKUP(B3100,EstructuraCostos!$B$5:$C$146,2)</f>
        <v>#N/A</v>
      </c>
      <c r="H3100" s="58">
        <v>43774</v>
      </c>
      <c r="I3100" s="17">
        <f t="shared" ref="I3100" si="244">+WEEKNUM(H3100,2)</f>
        <v>45</v>
      </c>
      <c r="J3100" s="45" t="s">
        <v>2464</v>
      </c>
      <c r="L3100" s="52">
        <v>500</v>
      </c>
      <c r="M3100" s="186">
        <v>600</v>
      </c>
      <c r="N3100" s="154">
        <f t="shared" ref="N3100" si="245">+L3100*M3100</f>
        <v>300000</v>
      </c>
      <c r="O3100" s="45" t="s">
        <v>1243</v>
      </c>
      <c r="P3100" s="45" t="s">
        <v>1474</v>
      </c>
      <c r="R3100" s="1"/>
    </row>
    <row r="3101" spans="1:18">
      <c r="A3101" s="17">
        <v>24</v>
      </c>
      <c r="C3101" s="17">
        <f t="shared" si="234"/>
        <v>0</v>
      </c>
      <c r="D3101" s="14" t="e">
        <f>+VLOOKUP(C3101,EstructuraCostos!$A$5:$B$146,2)</f>
        <v>#N/A</v>
      </c>
      <c r="E3101" s="21">
        <f t="shared" si="238"/>
        <v>0</v>
      </c>
      <c r="F3101" s="17" t="e">
        <f>+IF(C3101&gt;2,VLOOKUP(C3101,EstructuraCostos!$A$65:$B$170,2),VLOOKUP(E3101,EstructuraCostos!$A$5:$B$60,2))</f>
        <v>#N/A</v>
      </c>
      <c r="G3101" s="17" t="e">
        <f>+VLOOKUP(B3101,EstructuraCostos!$B$5:$C$146,2)</f>
        <v>#N/A</v>
      </c>
      <c r="H3101" s="58">
        <v>43774</v>
      </c>
      <c r="I3101" s="17">
        <f t="shared" si="235"/>
        <v>45</v>
      </c>
      <c r="J3101" s="84" t="s">
        <v>260</v>
      </c>
      <c r="K3101" s="83"/>
      <c r="M3101" s="186" t="s">
        <v>2476</v>
      </c>
      <c r="N3101" s="154"/>
      <c r="O3101" s="45" t="s">
        <v>2611</v>
      </c>
      <c r="P3101" s="61" t="s">
        <v>198</v>
      </c>
      <c r="Q3101" s="1" t="s">
        <v>132</v>
      </c>
      <c r="R3101" s="1" t="s">
        <v>2544</v>
      </c>
    </row>
    <row r="3102" spans="1:18">
      <c r="A3102" s="17">
        <v>25</v>
      </c>
      <c r="C3102" s="17">
        <f t="shared" si="234"/>
        <v>0</v>
      </c>
      <c r="D3102" s="14" t="e">
        <f>+VLOOKUP(C3102,EstructuraCostos!$A$5:$B$146,2)</f>
        <v>#N/A</v>
      </c>
      <c r="E3102" s="21">
        <f t="shared" si="238"/>
        <v>0</v>
      </c>
      <c r="F3102" s="17" t="e">
        <f>+IF(C3102&gt;2,VLOOKUP(C3102,EstructuraCostos!$A$65:$B$170,2),VLOOKUP(E3102,EstructuraCostos!$A$5:$B$60,2))</f>
        <v>#N/A</v>
      </c>
      <c r="G3102" s="17" t="e">
        <f>+VLOOKUP(B3102,EstructuraCostos!$B$5:$C$146,2)</f>
        <v>#N/A</v>
      </c>
      <c r="H3102" s="58">
        <v>43774</v>
      </c>
      <c r="I3102" s="17">
        <f t="shared" si="235"/>
        <v>45</v>
      </c>
      <c r="J3102" s="84" t="s">
        <v>260</v>
      </c>
      <c r="K3102" s="143"/>
      <c r="M3102" s="186" t="s">
        <v>2614</v>
      </c>
      <c r="N3102" s="154"/>
      <c r="O3102" s="45" t="s">
        <v>2478</v>
      </c>
      <c r="P3102" s="45" t="s">
        <v>256</v>
      </c>
      <c r="Q3102" s="1" t="s">
        <v>2451</v>
      </c>
      <c r="R3102" s="1" t="s">
        <v>2544</v>
      </c>
    </row>
    <row r="3103" spans="1:18">
      <c r="A3103" s="17">
        <v>26</v>
      </c>
      <c r="C3103" s="17">
        <f t="shared" ref="C3103:C3172" si="246">ROUND(B3103/10000,0)</f>
        <v>0</v>
      </c>
      <c r="D3103" s="14" t="e">
        <f>+VLOOKUP(C3103,EstructuraCostos!$A$5:$B$146,2)</f>
        <v>#N/A</v>
      </c>
      <c r="E3103" s="21">
        <f t="shared" si="238"/>
        <v>0</v>
      </c>
      <c r="F3103" s="17" t="e">
        <f>+IF(C3103&gt;2,VLOOKUP(C3103,EstructuraCostos!$A$65:$B$170,2),VLOOKUP(E3103,EstructuraCostos!$A$5:$B$60,2))</f>
        <v>#N/A</v>
      </c>
      <c r="G3103" s="17" t="e">
        <f>+VLOOKUP(B3103,EstructuraCostos!$B$5:$C$146,2)</f>
        <v>#N/A</v>
      </c>
      <c r="H3103" s="58">
        <v>43774</v>
      </c>
      <c r="I3103" s="17">
        <f t="shared" ref="I3103:I3172" si="247">+WEEKNUM(H3103,2)</f>
        <v>45</v>
      </c>
      <c r="J3103" s="84" t="s">
        <v>260</v>
      </c>
      <c r="K3103" s="83"/>
      <c r="M3103" s="186" t="s">
        <v>2476</v>
      </c>
      <c r="N3103" s="154"/>
      <c r="O3103" s="45" t="s">
        <v>2611</v>
      </c>
      <c r="P3103" s="45" t="s">
        <v>2627</v>
      </c>
      <c r="Q3103" s="1" t="s">
        <v>2245</v>
      </c>
      <c r="R3103" s="1" t="s">
        <v>2613</v>
      </c>
    </row>
    <row r="3104" spans="1:18">
      <c r="A3104" s="17">
        <v>27</v>
      </c>
      <c r="B3104" s="135">
        <v>10101</v>
      </c>
      <c r="C3104" s="17">
        <f t="shared" si="246"/>
        <v>1</v>
      </c>
      <c r="D3104" s="14" t="str">
        <f>+VLOOKUP(C3104,EstructuraCostos!$A$5:$B$146,2)</f>
        <v>Levante_y_Ceba</v>
      </c>
      <c r="E3104" s="21">
        <f t="shared" si="238"/>
        <v>10100</v>
      </c>
      <c r="F3104" s="17" t="str">
        <f>+IF(C3104&gt;2,VLOOKUP(C3104,EstructuraCostos!$A$65:$B$170,2),VLOOKUP(E3104,EstructuraCostos!$A$5:$B$60,2))</f>
        <v>Manejo_de_Suelos_y_ Praderas1</v>
      </c>
      <c r="G3104" s="17" t="str">
        <f>+VLOOKUP(B3104,EstructuraCostos!$B$5:$C$146,2)</f>
        <v>Fumigacion Matamalezas</v>
      </c>
      <c r="H3104" s="58">
        <v>43775</v>
      </c>
      <c r="I3104" s="17">
        <f t="shared" si="247"/>
        <v>45</v>
      </c>
      <c r="J3104" s="84" t="s">
        <v>241</v>
      </c>
      <c r="K3104" s="566">
        <v>4736932</v>
      </c>
      <c r="L3104" s="52">
        <v>1</v>
      </c>
      <c r="M3104" s="46">
        <v>34000</v>
      </c>
      <c r="N3104" s="154">
        <f t="shared" ref="N3104:N3172" si="248">+L3104*M3104</f>
        <v>34000</v>
      </c>
      <c r="O3104" s="45" t="s">
        <v>2611</v>
      </c>
      <c r="P3104" s="45" t="s">
        <v>2627</v>
      </c>
      <c r="Q3104" s="1" t="s">
        <v>2245</v>
      </c>
      <c r="R3104" s="1" t="s">
        <v>2613</v>
      </c>
    </row>
    <row r="3105" spans="1:18">
      <c r="A3105" s="17">
        <v>28</v>
      </c>
      <c r="B3105" s="135">
        <v>10102</v>
      </c>
      <c r="C3105" s="17">
        <f t="shared" si="246"/>
        <v>1</v>
      </c>
      <c r="D3105" s="14" t="str">
        <f>+VLOOKUP(C3105,EstructuraCostos!$A$5:$B$146,2)</f>
        <v>Levante_y_Ceba</v>
      </c>
      <c r="E3105" s="21">
        <f t="shared" si="238"/>
        <v>10100</v>
      </c>
      <c r="F3105" s="17" t="str">
        <f>+IF(C3105&gt;2,VLOOKUP(C3105,EstructuraCostos!$A$65:$B$170,2),VLOOKUP(E3105,EstructuraCostos!$A$5:$B$60,2))</f>
        <v>Manejo_de_Suelos_y_ Praderas1</v>
      </c>
      <c r="G3105" s="17" t="str">
        <f>+VLOOKUP(B3105,EstructuraCostos!$B$5:$C$146,2)</f>
        <v>Resiembra</v>
      </c>
      <c r="H3105" s="58">
        <v>43775</v>
      </c>
      <c r="I3105" s="17">
        <f t="shared" si="247"/>
        <v>45</v>
      </c>
      <c r="J3105" s="84" t="s">
        <v>242</v>
      </c>
      <c r="K3105" s="567">
        <v>4335739</v>
      </c>
      <c r="L3105" s="52">
        <v>1</v>
      </c>
      <c r="M3105" s="46">
        <v>34000</v>
      </c>
      <c r="N3105" s="154">
        <f t="shared" si="248"/>
        <v>34000</v>
      </c>
      <c r="O3105" s="45" t="s">
        <v>2611</v>
      </c>
      <c r="P3105" s="61" t="s">
        <v>444</v>
      </c>
      <c r="Q3105" s="1" t="s">
        <v>132</v>
      </c>
      <c r="R3105" s="1" t="s">
        <v>2544</v>
      </c>
    </row>
    <row r="3106" spans="1:18">
      <c r="A3106" s="17">
        <v>29</v>
      </c>
      <c r="B3106" s="135">
        <v>50103</v>
      </c>
      <c r="C3106" s="17">
        <f t="shared" si="246"/>
        <v>5</v>
      </c>
      <c r="D3106" s="14" t="str">
        <f>+VLOOKUP(C3106,EstructuraCostos!$A$5:$B$146,2)</f>
        <v>Generales</v>
      </c>
      <c r="E3106" s="21">
        <f t="shared" si="238"/>
        <v>50103</v>
      </c>
      <c r="F3106" s="17" t="str">
        <f>+IF(C3106&gt;2,VLOOKUP(C3106,EstructuraCostos!$A$65:$B$170,2),VLOOKUP(E3106,EstructuraCostos!$A$5:$B$60,2))</f>
        <v>Generales</v>
      </c>
      <c r="G3106" s="17" t="str">
        <f>+VLOOKUP(B3106,EstructuraCostos!$B$5:$C$146,2)</f>
        <v xml:space="preserve">Mantenimiento Cercos </v>
      </c>
      <c r="H3106" s="58">
        <v>43775</v>
      </c>
      <c r="I3106" s="17">
        <f t="shared" si="247"/>
        <v>45</v>
      </c>
      <c r="J3106" s="460" t="s">
        <v>2236</v>
      </c>
      <c r="K3106" s="567">
        <v>1023702269</v>
      </c>
      <c r="L3106" s="52">
        <v>1</v>
      </c>
      <c r="M3106" s="46">
        <v>38000</v>
      </c>
      <c r="N3106" s="154">
        <f t="shared" si="248"/>
        <v>38000</v>
      </c>
      <c r="O3106" s="153" t="s">
        <v>126</v>
      </c>
      <c r="P3106" s="61" t="s">
        <v>128</v>
      </c>
      <c r="R3106" s="1"/>
    </row>
    <row r="3107" spans="1:18">
      <c r="A3107" s="17">
        <v>30</v>
      </c>
      <c r="B3107" s="135">
        <v>10501</v>
      </c>
      <c r="C3107" s="17">
        <f t="shared" si="246"/>
        <v>1</v>
      </c>
      <c r="D3107" s="14" t="str">
        <f>+VLOOKUP(C3107,EstructuraCostos!$A$5:$B$146,2)</f>
        <v>Levante_y_Ceba</v>
      </c>
      <c r="E3107" s="21">
        <f t="shared" si="238"/>
        <v>10500</v>
      </c>
      <c r="F3107" s="17" t="str">
        <f>+IF(C3107&gt;2,VLOOKUP(C3107,EstructuraCostos!$A$65:$B$170,2),VLOOKUP(E3107,EstructuraCostos!$A$5:$B$60,2))</f>
        <v>Movimiento_de_Ganado1</v>
      </c>
      <c r="G3107" s="17" t="str">
        <f>+VLOOKUP(B3107,EstructuraCostos!$B$5:$C$146,2)</f>
        <v>Manejo de Ganados</v>
      </c>
      <c r="H3107" s="58">
        <v>43775</v>
      </c>
      <c r="I3107" s="17">
        <f t="shared" si="247"/>
        <v>45</v>
      </c>
      <c r="J3107" s="460" t="s">
        <v>417</v>
      </c>
      <c r="K3107" s="568">
        <v>1097720182</v>
      </c>
      <c r="L3107" s="52">
        <v>1</v>
      </c>
      <c r="M3107" s="46">
        <v>38000</v>
      </c>
      <c r="N3107" s="154">
        <f t="shared" si="248"/>
        <v>38000</v>
      </c>
      <c r="O3107" s="45" t="s">
        <v>125</v>
      </c>
      <c r="P3107" s="61" t="s">
        <v>128</v>
      </c>
      <c r="R3107" s="1"/>
    </row>
    <row r="3108" spans="1:18">
      <c r="A3108" s="17">
        <v>31</v>
      </c>
      <c r="B3108" s="135">
        <v>90101</v>
      </c>
      <c r="C3108" s="17">
        <f t="shared" si="246"/>
        <v>9</v>
      </c>
      <c r="D3108" s="14" t="str">
        <f>+VLOOKUP(C3108,EstructuraCostos!$A$5:$B$146,2)</f>
        <v>Hacienda</v>
      </c>
      <c r="E3108" s="21">
        <f t="shared" si="238"/>
        <v>90101</v>
      </c>
      <c r="F3108" s="17" t="str">
        <f>+IF(C3108&gt;2,VLOOKUP(C3108,EstructuraCostos!$A$65:$B$170,2),VLOOKUP(E3108,EstructuraCostos!$A$5:$B$60,2))</f>
        <v>Hacienda</v>
      </c>
      <c r="G3108" s="17" t="str">
        <f>+VLOOKUP(B3108,EstructuraCostos!$B$5:$C$146,2)</f>
        <v>Salarios</v>
      </c>
      <c r="H3108" s="58">
        <v>43775</v>
      </c>
      <c r="I3108" s="17">
        <f t="shared" si="247"/>
        <v>45</v>
      </c>
      <c r="J3108" s="1" t="s">
        <v>1584</v>
      </c>
      <c r="K3108" s="85">
        <v>24989065</v>
      </c>
      <c r="L3108" s="52">
        <v>1</v>
      </c>
      <c r="M3108" s="186">
        <v>34000</v>
      </c>
      <c r="N3108" s="154">
        <f t="shared" si="248"/>
        <v>34000</v>
      </c>
      <c r="O3108" s="45" t="s">
        <v>1138</v>
      </c>
      <c r="P3108" s="45" t="s">
        <v>147</v>
      </c>
      <c r="R3108" s="1"/>
    </row>
    <row r="3109" spans="1:18">
      <c r="A3109" s="17">
        <v>32</v>
      </c>
      <c r="B3109" s="135">
        <v>90105</v>
      </c>
      <c r="C3109" s="17">
        <f t="shared" si="246"/>
        <v>9</v>
      </c>
      <c r="D3109" s="14" t="str">
        <f>+VLOOKUP(C3109,EstructuraCostos!$A$5:$B$146,2)</f>
        <v>Hacienda</v>
      </c>
      <c r="E3109" s="21">
        <f t="shared" si="238"/>
        <v>90105</v>
      </c>
      <c r="F3109" s="17" t="str">
        <f>+IF(C3109&gt;2,VLOOKUP(C3109,EstructuraCostos!$A$65:$B$170,2),VLOOKUP(E3109,EstructuraCostos!$A$5:$B$60,2))</f>
        <v>Hacienda</v>
      </c>
      <c r="G3109" s="17" t="str">
        <f>+VLOOKUP(B3109,EstructuraCostos!$B$5:$C$146,2)</f>
        <v>Mejoras</v>
      </c>
      <c r="H3109" s="58">
        <v>43775</v>
      </c>
      <c r="I3109" s="17">
        <f t="shared" si="247"/>
        <v>45</v>
      </c>
      <c r="J3109" s="45" t="s">
        <v>1688</v>
      </c>
      <c r="K3109" s="51">
        <v>6281862</v>
      </c>
      <c r="L3109" s="52">
        <v>1</v>
      </c>
      <c r="M3109" s="186">
        <v>34000</v>
      </c>
      <c r="N3109" s="154">
        <f t="shared" si="248"/>
        <v>34000</v>
      </c>
      <c r="O3109" s="45" t="s">
        <v>2609</v>
      </c>
      <c r="P3109" s="45" t="s">
        <v>147</v>
      </c>
      <c r="Q3109" s="13"/>
      <c r="R3109" s="1"/>
    </row>
    <row r="3110" spans="1:18">
      <c r="A3110" s="17">
        <v>33</v>
      </c>
      <c r="B3110" s="135">
        <v>10102</v>
      </c>
      <c r="C3110" s="17">
        <f t="shared" si="246"/>
        <v>1</v>
      </c>
      <c r="E3110" s="21">
        <f t="shared" si="238"/>
        <v>10100</v>
      </c>
      <c r="F3110" s="17"/>
      <c r="G3110" s="17" t="str">
        <f>+VLOOKUP(B3110,EstructuraCostos!$B$5:$C$146,2)</f>
        <v>Resiembra</v>
      </c>
      <c r="H3110" s="58">
        <v>43775</v>
      </c>
      <c r="I3110" s="17">
        <f t="shared" si="247"/>
        <v>45</v>
      </c>
      <c r="J3110" s="45" t="s">
        <v>2237</v>
      </c>
      <c r="K3110" s="51">
        <v>700001196</v>
      </c>
      <c r="L3110" s="52">
        <v>1</v>
      </c>
      <c r="M3110" s="186">
        <v>34000</v>
      </c>
      <c r="N3110" s="154">
        <f t="shared" si="248"/>
        <v>34000</v>
      </c>
      <c r="O3110" s="45" t="s">
        <v>688</v>
      </c>
      <c r="P3110" s="45" t="s">
        <v>137</v>
      </c>
      <c r="R3110" s="1"/>
    </row>
    <row r="3111" spans="1:18">
      <c r="A3111" s="17">
        <v>34</v>
      </c>
      <c r="B3111" s="135">
        <v>90105</v>
      </c>
      <c r="C3111" s="17">
        <f t="shared" si="246"/>
        <v>9</v>
      </c>
      <c r="E3111" s="21">
        <f t="shared" si="238"/>
        <v>90105</v>
      </c>
      <c r="F3111" s="17"/>
      <c r="G3111" s="17" t="str">
        <f>+VLOOKUP(B3111,EstructuraCostos!$B$5:$C$146,2)</f>
        <v>Mejoras</v>
      </c>
      <c r="H3111" s="58">
        <v>43775</v>
      </c>
      <c r="I3111" s="17">
        <f t="shared" si="247"/>
        <v>45</v>
      </c>
      <c r="J3111" s="45" t="s">
        <v>2247</v>
      </c>
      <c r="K3111" s="51">
        <v>8456134</v>
      </c>
      <c r="L3111" s="52">
        <v>1</v>
      </c>
      <c r="M3111" s="186">
        <v>80000</v>
      </c>
      <c r="N3111" s="154">
        <f t="shared" si="248"/>
        <v>80000</v>
      </c>
      <c r="O3111" s="45" t="s">
        <v>2610</v>
      </c>
      <c r="P3111" s="45" t="s">
        <v>147</v>
      </c>
      <c r="R3111" s="1"/>
    </row>
    <row r="3112" spans="1:18">
      <c r="A3112" s="17">
        <v>35</v>
      </c>
      <c r="B3112" s="135">
        <v>10501</v>
      </c>
      <c r="C3112" s="17">
        <f t="shared" si="246"/>
        <v>1</v>
      </c>
      <c r="E3112" s="21">
        <f t="shared" si="238"/>
        <v>10500</v>
      </c>
      <c r="F3112" s="17"/>
      <c r="G3112" s="17" t="str">
        <f>+VLOOKUP(B3112,EstructuraCostos!$B$5:$C$146,2)</f>
        <v>Manejo de Ganados</v>
      </c>
      <c r="H3112" s="58">
        <v>43775</v>
      </c>
      <c r="I3112" s="17">
        <f t="shared" si="247"/>
        <v>45</v>
      </c>
      <c r="J3112" s="45" t="s">
        <v>1663</v>
      </c>
      <c r="K3112" s="51">
        <v>79132685</v>
      </c>
      <c r="L3112" s="52">
        <v>1</v>
      </c>
      <c r="M3112" s="186">
        <v>38000</v>
      </c>
      <c r="N3112" s="154">
        <f t="shared" si="248"/>
        <v>38000</v>
      </c>
      <c r="O3112" s="45" t="s">
        <v>126</v>
      </c>
      <c r="P3112" s="45" t="s">
        <v>128</v>
      </c>
      <c r="R3112" s="1"/>
    </row>
    <row r="3113" spans="1:18">
      <c r="A3113" s="17">
        <v>36</v>
      </c>
      <c r="C3113" s="17">
        <f t="shared" si="246"/>
        <v>0</v>
      </c>
      <c r="D3113" s="14" t="e">
        <f>+VLOOKUP(C3113,EstructuraCostos!$A$5:$B$146,2)</f>
        <v>#N/A</v>
      </c>
      <c r="E3113" s="21">
        <f t="shared" ref="E3113:E3179" si="249">IF(C3113&gt;2,ROUND(B3113/1,0),ROUND(B3113/10,0)*10)</f>
        <v>0</v>
      </c>
      <c r="F3113" s="17" t="e">
        <f>+IF(C3113&gt;2,VLOOKUP(C3113,EstructuraCostos!$A$65:$B$170,2),VLOOKUP(E3113,EstructuraCostos!$A$5:$B$60,2))</f>
        <v>#N/A</v>
      </c>
      <c r="G3113" s="17" t="e">
        <f>+VLOOKUP(B3113,EstructuraCostos!$B$5:$C$146,2)</f>
        <v>#N/A</v>
      </c>
      <c r="H3113" s="58">
        <v>43775</v>
      </c>
      <c r="I3113" s="17">
        <f t="shared" si="247"/>
        <v>45</v>
      </c>
      <c r="J3113" s="45" t="s">
        <v>435</v>
      </c>
      <c r="M3113" s="186" t="s">
        <v>124</v>
      </c>
      <c r="N3113" s="154"/>
      <c r="O3113" s="45" t="s">
        <v>436</v>
      </c>
      <c r="R3113" s="1"/>
    </row>
    <row r="3114" spans="1:18">
      <c r="A3114" s="17">
        <v>37</v>
      </c>
      <c r="C3114" s="17"/>
      <c r="F3114" s="17"/>
      <c r="G3114" s="17" t="e">
        <f>+VLOOKUP(B3114,EstructuraCostos!$B$5:$C$146,2)</f>
        <v>#N/A</v>
      </c>
      <c r="H3114" s="58">
        <v>43775</v>
      </c>
      <c r="I3114" s="17">
        <f t="shared" ref="I3114" si="250">+WEEKNUM(H3114,2)</f>
        <v>45</v>
      </c>
      <c r="J3114" s="45" t="s">
        <v>434</v>
      </c>
      <c r="L3114" s="52">
        <v>400</v>
      </c>
      <c r="M3114" s="186">
        <v>450</v>
      </c>
      <c r="N3114" s="154">
        <f t="shared" si="248"/>
        <v>180000</v>
      </c>
      <c r="O3114" s="45" t="s">
        <v>1396</v>
      </c>
      <c r="P3114" s="45" t="s">
        <v>1474</v>
      </c>
      <c r="R3114" s="1"/>
    </row>
    <row r="3115" spans="1:18">
      <c r="A3115" s="17">
        <v>38</v>
      </c>
      <c r="C3115" s="17">
        <f t="shared" si="246"/>
        <v>0</v>
      </c>
      <c r="D3115" s="14" t="e">
        <f>+VLOOKUP(C3115,EstructuraCostos!$A$5:$B$146,2)</f>
        <v>#N/A</v>
      </c>
      <c r="E3115" s="21">
        <f t="shared" si="249"/>
        <v>0</v>
      </c>
      <c r="F3115" s="17" t="e">
        <f>+IF(C3115&gt;2,VLOOKUP(C3115,EstructuraCostos!$A$65:$B$170,2),VLOOKUP(E3115,EstructuraCostos!$A$5:$B$60,2))</f>
        <v>#N/A</v>
      </c>
      <c r="G3115" s="17" t="e">
        <f>+VLOOKUP(B3115,EstructuraCostos!$B$5:$C$146,2)</f>
        <v>#N/A</v>
      </c>
      <c r="H3115" s="58">
        <v>43775</v>
      </c>
      <c r="I3115" s="17">
        <f t="shared" si="247"/>
        <v>45</v>
      </c>
      <c r="J3115" s="84" t="s">
        <v>260</v>
      </c>
      <c r="K3115" s="83"/>
      <c r="L3115" s="52">
        <v>80</v>
      </c>
      <c r="M3115" s="186" t="s">
        <v>2476</v>
      </c>
      <c r="N3115" s="154"/>
      <c r="O3115" s="45" t="s">
        <v>2611</v>
      </c>
      <c r="P3115" s="61" t="s">
        <v>444</v>
      </c>
      <c r="Q3115" s="1" t="s">
        <v>132</v>
      </c>
      <c r="R3115" s="1" t="s">
        <v>2544</v>
      </c>
    </row>
    <row r="3116" spans="1:18">
      <c r="A3116" s="17">
        <v>39</v>
      </c>
      <c r="C3116" s="17"/>
      <c r="F3116" s="17"/>
      <c r="G3116" s="17" t="e">
        <f>+VLOOKUP(B3116,EstructuraCostos!$B$5:$C$146,2)</f>
        <v>#N/A</v>
      </c>
      <c r="H3116" s="58">
        <v>43775</v>
      </c>
      <c r="I3116" s="17">
        <f t="shared" si="247"/>
        <v>45</v>
      </c>
      <c r="J3116" s="84" t="s">
        <v>260</v>
      </c>
      <c r="K3116" s="83"/>
      <c r="L3116" s="52">
        <v>40</v>
      </c>
      <c r="M3116" s="186" t="s">
        <v>2476</v>
      </c>
      <c r="N3116" s="154"/>
      <c r="O3116" s="45" t="s">
        <v>2148</v>
      </c>
      <c r="P3116" s="61" t="s">
        <v>1139</v>
      </c>
      <c r="Q3116" s="1" t="s">
        <v>132</v>
      </c>
      <c r="R3116" s="1" t="s">
        <v>702</v>
      </c>
    </row>
    <row r="3117" spans="1:18">
      <c r="A3117" s="17">
        <v>40</v>
      </c>
      <c r="C3117" s="17">
        <f t="shared" si="246"/>
        <v>0</v>
      </c>
      <c r="D3117" s="14" t="e">
        <f>+VLOOKUP(C3117,EstructuraCostos!$A$5:$B$146,2)</f>
        <v>#N/A</v>
      </c>
      <c r="E3117" s="21">
        <f t="shared" si="249"/>
        <v>0</v>
      </c>
      <c r="F3117" s="17" t="e">
        <f>+IF(C3117&gt;2,VLOOKUP(C3117,EstructuraCostos!$A$65:$B$170,2),VLOOKUP(E3117,EstructuraCostos!$A$5:$B$60,2))</f>
        <v>#N/A</v>
      </c>
      <c r="G3117" s="17" t="e">
        <f>+VLOOKUP(B3117,EstructuraCostos!$B$5:$C$146,2)</f>
        <v>#N/A</v>
      </c>
      <c r="H3117" s="58">
        <v>43775</v>
      </c>
      <c r="I3117" s="17">
        <f t="shared" si="247"/>
        <v>45</v>
      </c>
      <c r="J3117" s="84" t="s">
        <v>260</v>
      </c>
      <c r="K3117" s="83"/>
      <c r="M3117" s="186" t="s">
        <v>2476</v>
      </c>
      <c r="N3117" s="154"/>
      <c r="O3117" s="45" t="s">
        <v>2611</v>
      </c>
      <c r="P3117" s="45" t="s">
        <v>2627</v>
      </c>
      <c r="Q3117" s="1" t="s">
        <v>2245</v>
      </c>
      <c r="R3117" s="1" t="s">
        <v>2613</v>
      </c>
    </row>
    <row r="3118" spans="1:18">
      <c r="A3118" s="17">
        <v>41</v>
      </c>
      <c r="B3118" s="135">
        <v>10101</v>
      </c>
      <c r="C3118" s="17">
        <f t="shared" si="246"/>
        <v>1</v>
      </c>
      <c r="D3118" s="14" t="str">
        <f>+VLOOKUP(C3118,EstructuraCostos!$A$5:$B$146,2)</f>
        <v>Levante_y_Ceba</v>
      </c>
      <c r="E3118" s="21">
        <f t="shared" si="249"/>
        <v>10100</v>
      </c>
      <c r="F3118" s="17" t="str">
        <f>+IF(C3118&gt;2,VLOOKUP(C3118,EstructuraCostos!$A$65:$B$170,2),VLOOKUP(E3118,EstructuraCostos!$A$5:$B$60,2))</f>
        <v>Manejo_de_Suelos_y_ Praderas1</v>
      </c>
      <c r="G3118" s="17" t="str">
        <f>+VLOOKUP(B3118,EstructuraCostos!$B$5:$C$146,2)</f>
        <v>Fumigacion Matamalezas</v>
      </c>
      <c r="H3118" s="58">
        <v>43776</v>
      </c>
      <c r="I3118" s="17">
        <f t="shared" si="247"/>
        <v>45</v>
      </c>
      <c r="J3118" s="84" t="s">
        <v>241</v>
      </c>
      <c r="K3118" s="566">
        <v>4736932</v>
      </c>
      <c r="L3118" s="52">
        <v>1</v>
      </c>
      <c r="M3118" s="46">
        <v>34000</v>
      </c>
      <c r="N3118" s="154">
        <f t="shared" si="248"/>
        <v>34000</v>
      </c>
      <c r="O3118" s="45" t="s">
        <v>2611</v>
      </c>
      <c r="P3118" s="45" t="s">
        <v>2627</v>
      </c>
      <c r="Q3118" s="1" t="s">
        <v>2245</v>
      </c>
      <c r="R3118" s="1" t="s">
        <v>2613</v>
      </c>
    </row>
    <row r="3119" spans="1:18">
      <c r="A3119" s="17">
        <v>42</v>
      </c>
      <c r="B3119" s="135">
        <v>10102</v>
      </c>
      <c r="C3119" s="17">
        <f t="shared" si="246"/>
        <v>1</v>
      </c>
      <c r="D3119" s="14" t="str">
        <f>+VLOOKUP(C3119,EstructuraCostos!$A$5:$B$146,2)</f>
        <v>Levante_y_Ceba</v>
      </c>
      <c r="E3119" s="21">
        <f t="shared" si="249"/>
        <v>10100</v>
      </c>
      <c r="F3119" s="17" t="str">
        <f>+IF(C3119&gt;2,VLOOKUP(C3119,EstructuraCostos!$A$65:$B$170,2),VLOOKUP(E3119,EstructuraCostos!$A$5:$B$60,2))</f>
        <v>Manejo_de_Suelos_y_ Praderas1</v>
      </c>
      <c r="G3119" s="17" t="str">
        <f>+VLOOKUP(B3119,EstructuraCostos!$B$5:$C$146,2)</f>
        <v>Resiembra</v>
      </c>
      <c r="H3119" s="58">
        <v>43776</v>
      </c>
      <c r="I3119" s="17">
        <f t="shared" si="247"/>
        <v>45</v>
      </c>
      <c r="J3119" s="84" t="s">
        <v>242</v>
      </c>
      <c r="K3119" s="567">
        <v>4335739</v>
      </c>
      <c r="L3119" s="52">
        <v>1</v>
      </c>
      <c r="M3119" s="46">
        <v>34000</v>
      </c>
      <c r="N3119" s="154">
        <f t="shared" si="248"/>
        <v>34000</v>
      </c>
      <c r="O3119" s="45" t="s">
        <v>2444</v>
      </c>
      <c r="P3119" s="61" t="s">
        <v>2652</v>
      </c>
      <c r="Q3119" s="1" t="s">
        <v>132</v>
      </c>
      <c r="R3119" s="1" t="s">
        <v>2653</v>
      </c>
    </row>
    <row r="3120" spans="1:18">
      <c r="A3120" s="17">
        <v>43</v>
      </c>
      <c r="B3120" s="135">
        <v>10501</v>
      </c>
      <c r="C3120" s="17">
        <f t="shared" si="246"/>
        <v>1</v>
      </c>
      <c r="D3120" s="14" t="str">
        <f>+VLOOKUP(C3120,EstructuraCostos!$A$5:$B$146,2)</f>
        <v>Levante_y_Ceba</v>
      </c>
      <c r="E3120" s="21">
        <f t="shared" si="249"/>
        <v>10500</v>
      </c>
      <c r="F3120" s="17" t="str">
        <f>+IF(C3120&gt;2,VLOOKUP(C3120,EstructuraCostos!$A$65:$B$170,2),VLOOKUP(E3120,EstructuraCostos!$A$5:$B$60,2))</f>
        <v>Movimiento_de_Ganado1</v>
      </c>
      <c r="G3120" s="17" t="str">
        <f>+VLOOKUP(B3120,EstructuraCostos!$B$5:$C$146,2)</f>
        <v>Manejo de Ganados</v>
      </c>
      <c r="H3120" s="58">
        <v>43776</v>
      </c>
      <c r="I3120" s="17">
        <f t="shared" si="247"/>
        <v>45</v>
      </c>
      <c r="J3120" s="460" t="s">
        <v>2236</v>
      </c>
      <c r="K3120" s="567">
        <v>1023702269</v>
      </c>
      <c r="L3120" s="52">
        <v>1</v>
      </c>
      <c r="M3120" s="46">
        <v>38000</v>
      </c>
      <c r="N3120" s="154">
        <f t="shared" si="248"/>
        <v>38000</v>
      </c>
      <c r="O3120" s="153" t="s">
        <v>126</v>
      </c>
      <c r="P3120" s="61" t="s">
        <v>128</v>
      </c>
      <c r="R3120" s="1"/>
    </row>
    <row r="3121" spans="1:18">
      <c r="A3121" s="17">
        <v>44</v>
      </c>
      <c r="B3121" s="135">
        <v>80108</v>
      </c>
      <c r="C3121" s="17">
        <f t="shared" si="246"/>
        <v>8</v>
      </c>
      <c r="D3121" s="14" t="str">
        <f>+VLOOKUP(C3121,EstructuraCostos!$A$5:$B$146,2)</f>
        <v>Inversion</v>
      </c>
      <c r="E3121" s="21">
        <f t="shared" si="249"/>
        <v>80108</v>
      </c>
      <c r="F3121" s="17" t="str">
        <f>+IF(C3121&gt;2,VLOOKUP(C3121,EstructuraCostos!$A$65:$B$170,2),VLOOKUP(E3121,EstructuraCostos!$A$5:$B$60,2))</f>
        <v>Inversion</v>
      </c>
      <c r="G3121" s="17" t="str">
        <f>+VLOOKUP(B3121,EstructuraCostos!$B$5:$C$146,2)</f>
        <v>Establecimiento de Nuevas Praderas</v>
      </c>
      <c r="H3121" s="58">
        <v>43776</v>
      </c>
      <c r="I3121" s="17">
        <f t="shared" si="247"/>
        <v>45</v>
      </c>
      <c r="J3121" s="460" t="s">
        <v>417</v>
      </c>
      <c r="K3121" s="568">
        <v>1097720182</v>
      </c>
      <c r="L3121" s="52">
        <v>1</v>
      </c>
      <c r="M3121" s="46">
        <v>38000</v>
      </c>
      <c r="N3121" s="154">
        <f t="shared" si="248"/>
        <v>38000</v>
      </c>
      <c r="O3121" s="45" t="s">
        <v>2478</v>
      </c>
      <c r="P3121" s="61" t="s">
        <v>1772</v>
      </c>
      <c r="Q3121" s="1" t="s">
        <v>2654</v>
      </c>
      <c r="R3121" s="1"/>
    </row>
    <row r="3122" spans="1:18">
      <c r="A3122" s="17">
        <v>45</v>
      </c>
      <c r="B3122" s="135">
        <v>90101</v>
      </c>
      <c r="C3122" s="17">
        <f t="shared" si="246"/>
        <v>9</v>
      </c>
      <c r="D3122" s="14" t="str">
        <f>+VLOOKUP(C3122,EstructuraCostos!$A$5:$B$146,2)</f>
        <v>Hacienda</v>
      </c>
      <c r="E3122" s="21">
        <f t="shared" si="249"/>
        <v>90101</v>
      </c>
      <c r="F3122" s="17" t="str">
        <f>+IF(C3122&gt;2,VLOOKUP(C3122,EstructuraCostos!$A$65:$B$170,2),VLOOKUP(E3122,EstructuraCostos!$A$5:$B$60,2))</f>
        <v>Hacienda</v>
      </c>
      <c r="G3122" s="17" t="str">
        <f>+VLOOKUP(B3122,EstructuraCostos!$B$5:$C$146,2)</f>
        <v>Salarios</v>
      </c>
      <c r="H3122" s="58">
        <v>43776</v>
      </c>
      <c r="I3122" s="17">
        <f t="shared" si="247"/>
        <v>45</v>
      </c>
      <c r="J3122" s="1" t="s">
        <v>1584</v>
      </c>
      <c r="K3122" s="85">
        <v>24989065</v>
      </c>
      <c r="L3122" s="52">
        <v>1</v>
      </c>
      <c r="M3122" s="186">
        <v>34000</v>
      </c>
      <c r="N3122" s="154">
        <f t="shared" si="248"/>
        <v>34000</v>
      </c>
      <c r="O3122" s="45" t="s">
        <v>1138</v>
      </c>
      <c r="P3122" s="45" t="s">
        <v>147</v>
      </c>
      <c r="R3122" s="1"/>
    </row>
    <row r="3123" spans="1:18">
      <c r="A3123" s="17">
        <v>46</v>
      </c>
      <c r="B3123" s="135">
        <v>90101</v>
      </c>
      <c r="C3123" s="17">
        <f t="shared" si="246"/>
        <v>9</v>
      </c>
      <c r="D3123" s="14" t="str">
        <f>+VLOOKUP(C3123,EstructuraCostos!$A$5:$B$146,2)</f>
        <v>Hacienda</v>
      </c>
      <c r="E3123" s="21">
        <f t="shared" si="249"/>
        <v>90101</v>
      </c>
      <c r="F3123" s="17" t="str">
        <f>+IF(C3123&gt;2,VLOOKUP(C3123,EstructuraCostos!$A$65:$B$170,2),VLOOKUP(E3123,EstructuraCostos!$A$5:$B$60,2))</f>
        <v>Hacienda</v>
      </c>
      <c r="G3123" s="17" t="str">
        <f>+VLOOKUP(B3123,EstructuraCostos!$B$5:$C$146,2)</f>
        <v>Salarios</v>
      </c>
      <c r="H3123" s="58">
        <v>43776</v>
      </c>
      <c r="I3123" s="17">
        <f t="shared" si="247"/>
        <v>45</v>
      </c>
      <c r="J3123" s="45" t="s">
        <v>1688</v>
      </c>
      <c r="K3123" s="51">
        <v>6281862</v>
      </c>
      <c r="L3123" s="52">
        <v>1</v>
      </c>
      <c r="M3123" s="186">
        <v>34000</v>
      </c>
      <c r="N3123" s="154">
        <f t="shared" si="248"/>
        <v>34000</v>
      </c>
      <c r="O3123" s="45" t="s">
        <v>2655</v>
      </c>
      <c r="P3123" s="45" t="s">
        <v>147</v>
      </c>
      <c r="Q3123" s="13"/>
      <c r="R3123" s="1"/>
    </row>
    <row r="3124" spans="1:18">
      <c r="A3124" s="17">
        <v>47</v>
      </c>
      <c r="B3124" s="135">
        <v>50103</v>
      </c>
      <c r="C3124" s="17">
        <f t="shared" si="246"/>
        <v>5</v>
      </c>
      <c r="E3124" s="21">
        <f t="shared" si="249"/>
        <v>50103</v>
      </c>
      <c r="F3124" s="17"/>
      <c r="G3124" s="17" t="str">
        <f>+VLOOKUP(B3124,EstructuraCostos!$B$5:$C$146,2)</f>
        <v xml:space="preserve">Mantenimiento Cercos </v>
      </c>
      <c r="H3124" s="58">
        <v>43776</v>
      </c>
      <c r="I3124" s="17">
        <f t="shared" si="247"/>
        <v>45</v>
      </c>
      <c r="J3124" s="45" t="s">
        <v>2237</v>
      </c>
      <c r="K3124" s="51">
        <v>700001196</v>
      </c>
      <c r="L3124" s="52">
        <v>1</v>
      </c>
      <c r="M3124" s="186">
        <v>34000</v>
      </c>
      <c r="N3124" s="154">
        <f t="shared" si="248"/>
        <v>34000</v>
      </c>
      <c r="O3124" s="45" t="s">
        <v>2656</v>
      </c>
      <c r="P3124" s="45" t="s">
        <v>137</v>
      </c>
      <c r="R3124" s="1"/>
    </row>
    <row r="3125" spans="1:18">
      <c r="A3125" s="17">
        <v>48</v>
      </c>
      <c r="B3125" s="135">
        <v>90105</v>
      </c>
      <c r="C3125" s="17">
        <f t="shared" si="246"/>
        <v>9</v>
      </c>
      <c r="D3125" s="14" t="str">
        <f>+VLOOKUP(C3125,EstructuraCostos!$A$5:$B$146,2)</f>
        <v>Hacienda</v>
      </c>
      <c r="E3125" s="21">
        <f t="shared" si="249"/>
        <v>90105</v>
      </c>
      <c r="F3125" s="17" t="str">
        <f>+IF(C3125&gt;2,VLOOKUP(C3125,EstructuraCostos!$A$65:$B$170,2),VLOOKUP(E3125,EstructuraCostos!$A$5:$B$60,2))</f>
        <v>Hacienda</v>
      </c>
      <c r="G3125" s="17" t="str">
        <f>+VLOOKUP(B3125,EstructuraCostos!$B$5:$C$146,2)</f>
        <v>Mejoras</v>
      </c>
      <c r="H3125" s="58">
        <v>43776</v>
      </c>
      <c r="I3125" s="17">
        <f t="shared" si="247"/>
        <v>45</v>
      </c>
      <c r="J3125" s="45" t="s">
        <v>2247</v>
      </c>
      <c r="K3125" s="51">
        <v>8456134</v>
      </c>
      <c r="L3125" s="52">
        <v>1</v>
      </c>
      <c r="M3125" s="186">
        <v>80000</v>
      </c>
      <c r="N3125" s="154">
        <f t="shared" si="248"/>
        <v>80000</v>
      </c>
      <c r="O3125" s="45" t="s">
        <v>2657</v>
      </c>
      <c r="P3125" s="45" t="s">
        <v>147</v>
      </c>
      <c r="R3125" s="1"/>
    </row>
    <row r="3126" spans="1:18">
      <c r="A3126" s="17">
        <v>49</v>
      </c>
      <c r="B3126" s="135">
        <v>50105</v>
      </c>
      <c r="C3126" s="17">
        <f t="shared" si="246"/>
        <v>5</v>
      </c>
      <c r="D3126" s="14" t="str">
        <f>+VLOOKUP(C3126,EstructuraCostos!$A$5:$B$146,2)</f>
        <v>Generales</v>
      </c>
      <c r="E3126" s="21">
        <f t="shared" si="249"/>
        <v>50105</v>
      </c>
      <c r="F3126" s="17" t="str">
        <f>+IF(C3126&gt;2,VLOOKUP(C3126,EstructuraCostos!$A$65:$B$170,2),VLOOKUP(E3126,EstructuraCostos!$A$5:$B$60,2))</f>
        <v>Generales</v>
      </c>
      <c r="G3126" s="17" t="str">
        <f>+VLOOKUP(B3126,EstructuraCostos!$B$5:$C$146,2)</f>
        <v>Mantenimiento Corrales y Puentes</v>
      </c>
      <c r="H3126" s="58">
        <v>43776</v>
      </c>
      <c r="I3126" s="17">
        <f t="shared" si="247"/>
        <v>45</v>
      </c>
      <c r="J3126" s="45" t="s">
        <v>1663</v>
      </c>
      <c r="K3126" s="51">
        <v>79132685</v>
      </c>
      <c r="L3126" s="52">
        <v>1</v>
      </c>
      <c r="M3126" s="186">
        <v>38000</v>
      </c>
      <c r="N3126" s="154">
        <f t="shared" si="248"/>
        <v>38000</v>
      </c>
      <c r="O3126" s="45" t="s">
        <v>2658</v>
      </c>
      <c r="P3126" s="45" t="s">
        <v>2177</v>
      </c>
      <c r="R3126" s="1"/>
    </row>
    <row r="3127" spans="1:18">
      <c r="A3127" s="17">
        <v>50</v>
      </c>
      <c r="C3127" s="17">
        <f t="shared" si="246"/>
        <v>0</v>
      </c>
      <c r="D3127" s="14" t="e">
        <f>+VLOOKUP(C3127,EstructuraCostos!$A$5:$B$146,2)</f>
        <v>#N/A</v>
      </c>
      <c r="E3127" s="21">
        <f t="shared" si="249"/>
        <v>0</v>
      </c>
      <c r="F3127" s="17" t="e">
        <f>+IF(C3127&gt;2,VLOOKUP(C3127,EstructuraCostos!$A$65:$B$170,2),VLOOKUP(E3127,EstructuraCostos!$A$5:$B$60,2))</f>
        <v>#N/A</v>
      </c>
      <c r="G3127" s="17" t="e">
        <f>+VLOOKUP(B3127,EstructuraCostos!$B$5:$C$146,2)</f>
        <v>#N/A</v>
      </c>
      <c r="H3127" s="58">
        <v>43776</v>
      </c>
      <c r="I3127" s="17">
        <f t="shared" si="247"/>
        <v>45</v>
      </c>
      <c r="J3127" s="84" t="s">
        <v>260</v>
      </c>
      <c r="K3127" s="83"/>
      <c r="M3127" s="186" t="s">
        <v>2476</v>
      </c>
      <c r="N3127" s="154"/>
      <c r="O3127" s="45" t="s">
        <v>2444</v>
      </c>
      <c r="P3127" s="61" t="s">
        <v>2652</v>
      </c>
      <c r="Q3127" s="1" t="s">
        <v>132</v>
      </c>
      <c r="R3127" s="1" t="s">
        <v>2653</v>
      </c>
    </row>
    <row r="3128" spans="1:18">
      <c r="A3128" s="17">
        <v>51</v>
      </c>
      <c r="C3128" s="17">
        <f t="shared" si="246"/>
        <v>0</v>
      </c>
      <c r="D3128" s="14" t="e">
        <f>+VLOOKUP(C3128,EstructuraCostos!$A$5:$B$146,2)</f>
        <v>#N/A</v>
      </c>
      <c r="E3128" s="21">
        <f t="shared" si="249"/>
        <v>0</v>
      </c>
      <c r="F3128" s="17" t="e">
        <f>+IF(C3128&gt;2,VLOOKUP(C3128,EstructuraCostos!$A$65:$B$170,2),VLOOKUP(E3128,EstructuraCostos!$A$5:$B$60,2))</f>
        <v>#N/A</v>
      </c>
      <c r="G3128" s="17" t="e">
        <f>+VLOOKUP(B3128,EstructuraCostos!$B$5:$C$146,2)</f>
        <v>#N/A</v>
      </c>
      <c r="H3128" s="58">
        <v>43776</v>
      </c>
      <c r="I3128" s="17">
        <f t="shared" si="247"/>
        <v>45</v>
      </c>
      <c r="J3128" s="84" t="s">
        <v>260</v>
      </c>
      <c r="K3128" s="83"/>
      <c r="M3128" s="186" t="s">
        <v>2476</v>
      </c>
      <c r="N3128" s="154"/>
      <c r="O3128" s="45" t="s">
        <v>2478</v>
      </c>
      <c r="P3128" s="61" t="s">
        <v>256</v>
      </c>
      <c r="Q3128" s="1" t="s">
        <v>2654</v>
      </c>
      <c r="R3128" s="1" t="s">
        <v>2653</v>
      </c>
    </row>
    <row r="3129" spans="1:18">
      <c r="A3129" s="17">
        <v>52</v>
      </c>
      <c r="C3129" s="17">
        <f t="shared" si="246"/>
        <v>0</v>
      </c>
      <c r="D3129" s="14" t="e">
        <f>+VLOOKUP(C3129,EstructuraCostos!$A$5:$B$146,2)</f>
        <v>#N/A</v>
      </c>
      <c r="E3129" s="21">
        <f t="shared" si="249"/>
        <v>0</v>
      </c>
      <c r="F3129" s="17" t="e">
        <f>+IF(C3129&gt;2,VLOOKUP(C3129,EstructuraCostos!$A$65:$B$170,2),VLOOKUP(E3129,EstructuraCostos!$A$5:$B$60,2))</f>
        <v>#N/A</v>
      </c>
      <c r="G3129" s="17" t="e">
        <f>+VLOOKUP(B3129,EstructuraCostos!$B$5:$C$146,2)</f>
        <v>#N/A</v>
      </c>
      <c r="H3129" s="58">
        <v>43776</v>
      </c>
      <c r="I3129" s="17">
        <f t="shared" si="247"/>
        <v>45</v>
      </c>
      <c r="J3129" s="84" t="s">
        <v>260</v>
      </c>
      <c r="K3129" s="83"/>
      <c r="M3129" s="186" t="s">
        <v>2476</v>
      </c>
      <c r="N3129" s="154"/>
      <c r="O3129" s="45" t="s">
        <v>2611</v>
      </c>
      <c r="P3129" s="45" t="s">
        <v>2627</v>
      </c>
      <c r="Q3129" s="1" t="s">
        <v>2245</v>
      </c>
      <c r="R3129" s="1" t="s">
        <v>2613</v>
      </c>
    </row>
    <row r="3130" spans="1:18">
      <c r="A3130" s="17">
        <v>53</v>
      </c>
      <c r="B3130" s="135">
        <v>10101</v>
      </c>
      <c r="C3130" s="17">
        <f t="shared" si="246"/>
        <v>1</v>
      </c>
      <c r="D3130" s="14" t="str">
        <f>+VLOOKUP(C3130,EstructuraCostos!$A$5:$B$146,2)</f>
        <v>Levante_y_Ceba</v>
      </c>
      <c r="E3130" s="21">
        <f t="shared" si="249"/>
        <v>10100</v>
      </c>
      <c r="F3130" s="17" t="str">
        <f>+IF(C3130&gt;2,VLOOKUP(C3130,EstructuraCostos!$A$65:$B$170,2),VLOOKUP(E3130,EstructuraCostos!$A$5:$B$60,2))</f>
        <v>Manejo_de_Suelos_y_ Praderas1</v>
      </c>
      <c r="G3130" s="17" t="str">
        <f>+VLOOKUP(B3130,EstructuraCostos!$B$5:$C$146,2)</f>
        <v>Fumigacion Matamalezas</v>
      </c>
      <c r="H3130" s="58">
        <v>43777</v>
      </c>
      <c r="I3130" s="17">
        <f t="shared" si="247"/>
        <v>45</v>
      </c>
      <c r="J3130" s="84" t="s">
        <v>241</v>
      </c>
      <c r="K3130" s="566">
        <v>4736932</v>
      </c>
      <c r="L3130" s="52">
        <v>1</v>
      </c>
      <c r="M3130" s="46">
        <v>34000</v>
      </c>
      <c r="N3130" s="154">
        <f t="shared" si="248"/>
        <v>34000</v>
      </c>
      <c r="O3130" s="45" t="s">
        <v>2611</v>
      </c>
      <c r="P3130" s="45" t="s">
        <v>2659</v>
      </c>
      <c r="Q3130" s="1" t="s">
        <v>2245</v>
      </c>
      <c r="R3130" s="1" t="s">
        <v>2613</v>
      </c>
    </row>
    <row r="3131" spans="1:18">
      <c r="A3131" s="17">
        <v>54</v>
      </c>
      <c r="B3131" s="135">
        <v>10102</v>
      </c>
      <c r="C3131" s="17">
        <f t="shared" si="246"/>
        <v>1</v>
      </c>
      <c r="D3131" s="14" t="str">
        <f>+VLOOKUP(C3131,EstructuraCostos!$A$5:$B$146,2)</f>
        <v>Levante_y_Ceba</v>
      </c>
      <c r="E3131" s="21">
        <f t="shared" si="249"/>
        <v>10100</v>
      </c>
      <c r="F3131" s="17" t="str">
        <f>+IF(C3131&gt;2,VLOOKUP(C3131,EstructuraCostos!$A$65:$B$170,2),VLOOKUP(E3131,EstructuraCostos!$A$5:$B$60,2))</f>
        <v>Manejo_de_Suelos_y_ Praderas1</v>
      </c>
      <c r="G3131" s="17" t="str">
        <f>+VLOOKUP(B3131,EstructuraCostos!$B$5:$C$146,2)</f>
        <v>Resiembra</v>
      </c>
      <c r="H3131" s="58">
        <v>43777</v>
      </c>
      <c r="I3131" s="17">
        <f t="shared" si="247"/>
        <v>45</v>
      </c>
      <c r="J3131" s="84" t="s">
        <v>242</v>
      </c>
      <c r="K3131" s="567">
        <v>4335739</v>
      </c>
      <c r="L3131" s="52">
        <v>1</v>
      </c>
      <c r="M3131" s="46">
        <v>34000</v>
      </c>
      <c r="N3131" s="154">
        <f t="shared" si="248"/>
        <v>34000</v>
      </c>
      <c r="O3131" s="45" t="s">
        <v>2148</v>
      </c>
      <c r="P3131" s="61" t="s">
        <v>387</v>
      </c>
      <c r="Q3131" s="1" t="s">
        <v>132</v>
      </c>
      <c r="R3131" s="1" t="s">
        <v>702</v>
      </c>
    </row>
    <row r="3132" spans="1:18">
      <c r="A3132" s="17">
        <v>55</v>
      </c>
      <c r="B3132" s="135">
        <v>10501</v>
      </c>
      <c r="C3132" s="17">
        <f t="shared" si="246"/>
        <v>1</v>
      </c>
      <c r="D3132" s="14" t="str">
        <f>+VLOOKUP(C3132,EstructuraCostos!$A$5:$B$146,2)</f>
        <v>Levante_y_Ceba</v>
      </c>
      <c r="E3132" s="21">
        <f t="shared" si="249"/>
        <v>10500</v>
      </c>
      <c r="F3132" s="17" t="str">
        <f>+IF(C3132&gt;2,VLOOKUP(C3132,EstructuraCostos!$A$65:$B$170,2),VLOOKUP(E3132,EstructuraCostos!$A$5:$B$60,2))</f>
        <v>Movimiento_de_Ganado1</v>
      </c>
      <c r="G3132" s="17" t="str">
        <f>+VLOOKUP(B3132,EstructuraCostos!$B$5:$C$146,2)</f>
        <v>Manejo de Ganados</v>
      </c>
      <c r="H3132" s="58">
        <v>43777</v>
      </c>
      <c r="I3132" s="17">
        <f t="shared" si="247"/>
        <v>45</v>
      </c>
      <c r="J3132" s="460" t="s">
        <v>2236</v>
      </c>
      <c r="K3132" s="567">
        <v>1023702269</v>
      </c>
      <c r="L3132" s="52">
        <v>1</v>
      </c>
      <c r="M3132" s="46">
        <v>38000</v>
      </c>
      <c r="N3132" s="154">
        <f t="shared" si="248"/>
        <v>38000</v>
      </c>
      <c r="O3132" s="153" t="s">
        <v>126</v>
      </c>
      <c r="P3132" s="61" t="s">
        <v>128</v>
      </c>
      <c r="R3132" s="1"/>
    </row>
    <row r="3133" spans="1:18">
      <c r="A3133" s="17">
        <v>56</v>
      </c>
      <c r="B3133" s="135">
        <v>80108</v>
      </c>
      <c r="C3133" s="17">
        <f t="shared" si="246"/>
        <v>8</v>
      </c>
      <c r="D3133" s="14" t="str">
        <f>+VLOOKUP(C3133,EstructuraCostos!$A$5:$B$146,2)</f>
        <v>Inversion</v>
      </c>
      <c r="E3133" s="21">
        <f t="shared" si="249"/>
        <v>80108</v>
      </c>
      <c r="F3133" s="17" t="str">
        <f>+IF(C3133&gt;2,VLOOKUP(C3133,EstructuraCostos!$A$65:$B$170,2),VLOOKUP(E3133,EstructuraCostos!$A$5:$B$60,2))</f>
        <v>Inversion</v>
      </c>
      <c r="G3133" s="17" t="str">
        <f>+VLOOKUP(B3133,EstructuraCostos!$B$5:$C$146,2)</f>
        <v>Establecimiento de Nuevas Praderas</v>
      </c>
      <c r="H3133" s="58">
        <v>43777</v>
      </c>
      <c r="I3133" s="17">
        <f t="shared" si="247"/>
        <v>45</v>
      </c>
      <c r="J3133" s="460" t="s">
        <v>417</v>
      </c>
      <c r="K3133" s="568">
        <v>1097720182</v>
      </c>
      <c r="L3133" s="52">
        <v>1</v>
      </c>
      <c r="M3133" s="46">
        <v>38000</v>
      </c>
      <c r="N3133" s="154">
        <f t="shared" si="248"/>
        <v>38000</v>
      </c>
      <c r="O3133" s="45" t="s">
        <v>2478</v>
      </c>
      <c r="P3133" s="61" t="s">
        <v>1772</v>
      </c>
      <c r="Q3133" s="1" t="s">
        <v>2654</v>
      </c>
      <c r="R3133" s="1"/>
    </row>
    <row r="3134" spans="1:18">
      <c r="A3134" s="17">
        <v>57</v>
      </c>
      <c r="B3134" s="135">
        <v>90101</v>
      </c>
      <c r="C3134" s="17">
        <f t="shared" si="246"/>
        <v>9</v>
      </c>
      <c r="D3134" s="14" t="str">
        <f>+VLOOKUP(C3134,EstructuraCostos!$A$5:$B$146,2)</f>
        <v>Hacienda</v>
      </c>
      <c r="E3134" s="21">
        <f t="shared" si="249"/>
        <v>90101</v>
      </c>
      <c r="F3134" s="17" t="str">
        <f>+IF(C3134&gt;2,VLOOKUP(C3134,EstructuraCostos!$A$65:$B$170,2),VLOOKUP(E3134,EstructuraCostos!$A$5:$B$60,2))</f>
        <v>Hacienda</v>
      </c>
      <c r="G3134" s="17" t="str">
        <f>+VLOOKUP(B3134,EstructuraCostos!$B$5:$C$146,2)</f>
        <v>Salarios</v>
      </c>
      <c r="H3134" s="58">
        <v>43777</v>
      </c>
      <c r="I3134" s="17">
        <f t="shared" si="247"/>
        <v>45</v>
      </c>
      <c r="J3134" s="1" t="s">
        <v>1584</v>
      </c>
      <c r="K3134" s="85">
        <v>24989065</v>
      </c>
      <c r="L3134" s="52">
        <v>1</v>
      </c>
      <c r="M3134" s="186">
        <v>34000</v>
      </c>
      <c r="N3134" s="154">
        <f t="shared" si="248"/>
        <v>34000</v>
      </c>
      <c r="O3134" s="45" t="s">
        <v>1138</v>
      </c>
      <c r="P3134" s="45" t="s">
        <v>147</v>
      </c>
      <c r="R3134" s="1"/>
    </row>
    <row r="3135" spans="1:18">
      <c r="A3135" s="17">
        <v>58</v>
      </c>
      <c r="B3135" s="135">
        <v>90101</v>
      </c>
      <c r="C3135" s="17">
        <f t="shared" si="246"/>
        <v>9</v>
      </c>
      <c r="D3135" s="14" t="str">
        <f>+VLOOKUP(C3135,EstructuraCostos!$A$5:$B$146,2)</f>
        <v>Hacienda</v>
      </c>
      <c r="E3135" s="21">
        <f t="shared" si="249"/>
        <v>90101</v>
      </c>
      <c r="F3135" s="17" t="str">
        <f>+IF(C3135&gt;2,VLOOKUP(C3135,EstructuraCostos!$A$65:$B$170,2),VLOOKUP(E3135,EstructuraCostos!$A$5:$B$60,2))</f>
        <v>Hacienda</v>
      </c>
      <c r="G3135" s="17" t="str">
        <f>+VLOOKUP(B3135,EstructuraCostos!$B$5:$C$146,2)</f>
        <v>Salarios</v>
      </c>
      <c r="H3135" s="58">
        <v>43777</v>
      </c>
      <c r="I3135" s="17">
        <f t="shared" si="247"/>
        <v>45</v>
      </c>
      <c r="J3135" s="45" t="s">
        <v>1688</v>
      </c>
      <c r="K3135" s="51">
        <v>6281862</v>
      </c>
      <c r="L3135" s="52">
        <v>1</v>
      </c>
      <c r="M3135" s="186">
        <v>34000</v>
      </c>
      <c r="N3135" s="154">
        <f t="shared" si="248"/>
        <v>34000</v>
      </c>
      <c r="O3135" s="45" t="s">
        <v>2662</v>
      </c>
      <c r="P3135" s="45" t="s">
        <v>147</v>
      </c>
      <c r="Q3135" s="13"/>
      <c r="R3135" s="1"/>
    </row>
    <row r="3136" spans="1:18">
      <c r="A3136" s="17">
        <v>59</v>
      </c>
      <c r="B3136" s="135">
        <v>50103</v>
      </c>
      <c r="C3136" s="17">
        <f t="shared" si="246"/>
        <v>5</v>
      </c>
      <c r="E3136" s="21">
        <f t="shared" si="249"/>
        <v>50103</v>
      </c>
      <c r="F3136" s="17"/>
      <c r="G3136" s="17" t="str">
        <f>+VLOOKUP(B3136,EstructuraCostos!$B$5:$C$146,2)</f>
        <v xml:space="preserve">Mantenimiento Cercos </v>
      </c>
      <c r="H3136" s="58">
        <v>43777</v>
      </c>
      <c r="I3136" s="17">
        <f t="shared" si="247"/>
        <v>45</v>
      </c>
      <c r="J3136" s="45" t="s">
        <v>2237</v>
      </c>
      <c r="K3136" s="51">
        <v>700001196</v>
      </c>
      <c r="L3136" s="52">
        <v>1</v>
      </c>
      <c r="M3136" s="186">
        <v>34000</v>
      </c>
      <c r="N3136" s="154">
        <f t="shared" si="248"/>
        <v>34000</v>
      </c>
      <c r="O3136" s="45" t="s">
        <v>138</v>
      </c>
      <c r="P3136" s="45" t="s">
        <v>2660</v>
      </c>
      <c r="R3136" s="1"/>
    </row>
    <row r="3137" spans="1:19">
      <c r="A3137" s="17">
        <v>60</v>
      </c>
      <c r="B3137" s="135">
        <v>90105</v>
      </c>
      <c r="C3137" s="17">
        <f t="shared" si="246"/>
        <v>9</v>
      </c>
      <c r="D3137" s="14" t="str">
        <f>+VLOOKUP(C3137,EstructuraCostos!$A$5:$B$146,2)</f>
        <v>Hacienda</v>
      </c>
      <c r="E3137" s="21">
        <f t="shared" si="249"/>
        <v>90105</v>
      </c>
      <c r="F3137" s="17" t="str">
        <f>+IF(C3137&gt;2,VLOOKUP(C3137,EstructuraCostos!$A$65:$B$170,2),VLOOKUP(E3137,EstructuraCostos!$A$5:$B$60,2))</f>
        <v>Hacienda</v>
      </c>
      <c r="G3137" s="17" t="str">
        <f>+VLOOKUP(B3137,EstructuraCostos!$B$5:$C$146,2)</f>
        <v>Mejoras</v>
      </c>
      <c r="H3137" s="58">
        <v>43777</v>
      </c>
      <c r="I3137" s="17">
        <f t="shared" si="247"/>
        <v>45</v>
      </c>
      <c r="J3137" s="45" t="s">
        <v>2247</v>
      </c>
      <c r="K3137" s="51">
        <v>8456134</v>
      </c>
      <c r="L3137" s="52">
        <v>1</v>
      </c>
      <c r="M3137" s="186">
        <v>80000</v>
      </c>
      <c r="N3137" s="154">
        <f t="shared" si="248"/>
        <v>80000</v>
      </c>
      <c r="O3137" s="45" t="s">
        <v>2676</v>
      </c>
      <c r="P3137" s="45" t="s">
        <v>147</v>
      </c>
      <c r="R3137" s="1"/>
    </row>
    <row r="3138" spans="1:19">
      <c r="A3138" s="17">
        <v>61</v>
      </c>
      <c r="B3138" s="135">
        <v>50103</v>
      </c>
      <c r="C3138" s="17">
        <f t="shared" si="246"/>
        <v>5</v>
      </c>
      <c r="D3138" s="14" t="str">
        <f>+VLOOKUP(C3138,EstructuraCostos!$A$5:$B$146,2)</f>
        <v>Generales</v>
      </c>
      <c r="E3138" s="21">
        <f t="shared" si="249"/>
        <v>50103</v>
      </c>
      <c r="F3138" s="17" t="str">
        <f>+IF(C3138&gt;2,VLOOKUP(C3138,EstructuraCostos!$A$65:$B$170,2),VLOOKUP(E3138,EstructuraCostos!$A$5:$B$60,2))</f>
        <v>Generales</v>
      </c>
      <c r="G3138" s="17" t="str">
        <f>+VLOOKUP(B3138,EstructuraCostos!$B$5:$C$146,2)</f>
        <v xml:space="preserve">Mantenimiento Cercos </v>
      </c>
      <c r="H3138" s="58">
        <v>43777</v>
      </c>
      <c r="I3138" s="17">
        <f t="shared" si="247"/>
        <v>45</v>
      </c>
      <c r="J3138" s="45" t="s">
        <v>1663</v>
      </c>
      <c r="K3138" s="51">
        <v>79132685</v>
      </c>
      <c r="L3138" s="52">
        <v>1</v>
      </c>
      <c r="M3138" s="186">
        <v>38000</v>
      </c>
      <c r="N3138" s="154">
        <f t="shared" si="248"/>
        <v>38000</v>
      </c>
      <c r="O3138" s="45" t="s">
        <v>138</v>
      </c>
      <c r="P3138" s="45" t="s">
        <v>2660</v>
      </c>
      <c r="R3138" s="1"/>
    </row>
    <row r="3139" spans="1:19">
      <c r="A3139" s="17">
        <v>62</v>
      </c>
      <c r="C3139" s="17"/>
      <c r="F3139" s="17"/>
      <c r="G3139" s="17" t="e">
        <f>+VLOOKUP(B3139,EstructuraCostos!$B$5:$C$146,2)</f>
        <v>#N/A</v>
      </c>
      <c r="H3139" s="58">
        <v>43777</v>
      </c>
      <c r="I3139" s="17">
        <f t="shared" ref="I3139" si="251">+WEEKNUM(H3139,2)</f>
        <v>45</v>
      </c>
      <c r="J3139" s="45" t="s">
        <v>2678</v>
      </c>
      <c r="L3139" s="52">
        <v>500</v>
      </c>
      <c r="M3139" s="186">
        <v>600</v>
      </c>
      <c r="N3139" s="154">
        <f t="shared" si="248"/>
        <v>300000</v>
      </c>
      <c r="O3139" s="45" t="s">
        <v>1243</v>
      </c>
      <c r="P3139" s="45" t="s">
        <v>1474</v>
      </c>
      <c r="R3139" s="1"/>
    </row>
    <row r="3140" spans="1:19">
      <c r="A3140" s="17">
        <v>63</v>
      </c>
      <c r="C3140" s="17"/>
      <c r="F3140" s="17"/>
      <c r="G3140" s="17" t="e">
        <f>+VLOOKUP(B3140,EstructuraCostos!$B$5:$C$146,2)</f>
        <v>#N/A</v>
      </c>
      <c r="H3140" s="58">
        <v>43777</v>
      </c>
      <c r="I3140" s="17">
        <f t="shared" ref="I3140:I3141" si="252">+WEEKNUM(H3140,2)</f>
        <v>45</v>
      </c>
      <c r="J3140" s="45" t="s">
        <v>2678</v>
      </c>
      <c r="L3140" s="52">
        <v>350</v>
      </c>
      <c r="M3140" s="186">
        <v>450</v>
      </c>
      <c r="N3140" s="154">
        <f t="shared" si="248"/>
        <v>157500</v>
      </c>
      <c r="O3140" s="45" t="s">
        <v>1396</v>
      </c>
      <c r="P3140" s="45" t="s">
        <v>1474</v>
      </c>
      <c r="R3140" s="1"/>
    </row>
    <row r="3141" spans="1:19">
      <c r="A3141" s="17">
        <v>64</v>
      </c>
      <c r="C3141" s="17"/>
      <c r="F3141" s="17"/>
      <c r="G3141" s="17" t="e">
        <f>+VLOOKUP(B3141,EstructuraCostos!$B$5:$C$146,2)</f>
        <v>#N/A</v>
      </c>
      <c r="H3141" s="58">
        <v>43777</v>
      </c>
      <c r="I3141" s="17">
        <f t="shared" si="252"/>
        <v>45</v>
      </c>
      <c r="J3141" s="45" t="s">
        <v>2678</v>
      </c>
      <c r="L3141" s="52">
        <v>440</v>
      </c>
      <c r="M3141" s="186">
        <v>450</v>
      </c>
      <c r="N3141" s="154">
        <f t="shared" si="248"/>
        <v>198000</v>
      </c>
      <c r="O3141" s="45" t="s">
        <v>2681</v>
      </c>
      <c r="P3141" s="45" t="s">
        <v>1474</v>
      </c>
      <c r="R3141" s="1"/>
    </row>
    <row r="3142" spans="1:19">
      <c r="A3142" s="17">
        <v>65</v>
      </c>
      <c r="C3142" s="17">
        <f t="shared" si="246"/>
        <v>0</v>
      </c>
      <c r="D3142" s="14" t="e">
        <f>+VLOOKUP(C3142,EstructuraCostos!$A$5:$B$146,2)</f>
        <v>#N/A</v>
      </c>
      <c r="E3142" s="21">
        <f t="shared" si="249"/>
        <v>0</v>
      </c>
      <c r="F3142" s="17" t="e">
        <f>+IF(C3142&gt;2,VLOOKUP(C3142,EstructuraCostos!$A$65:$B$170,2),VLOOKUP(E3142,EstructuraCostos!$A$5:$B$60,2))</f>
        <v>#N/A</v>
      </c>
      <c r="G3142" s="17" t="e">
        <f>+VLOOKUP(B3142,EstructuraCostos!$B$5:$C$146,2)</f>
        <v>#N/A</v>
      </c>
      <c r="H3142" s="58">
        <v>43777</v>
      </c>
      <c r="I3142" s="17">
        <f t="shared" si="247"/>
        <v>45</v>
      </c>
      <c r="J3142" s="84" t="s">
        <v>260</v>
      </c>
      <c r="K3142" s="83"/>
      <c r="L3142" s="52">
        <v>220</v>
      </c>
      <c r="M3142" s="186" t="s">
        <v>2476</v>
      </c>
      <c r="N3142" s="154"/>
      <c r="O3142" s="45" t="s">
        <v>2148</v>
      </c>
      <c r="P3142" s="61" t="s">
        <v>387</v>
      </c>
      <c r="Q3142" s="1" t="s">
        <v>132</v>
      </c>
      <c r="R3142" s="1" t="s">
        <v>702</v>
      </c>
    </row>
    <row r="3143" spans="1:19">
      <c r="A3143" s="17">
        <v>66</v>
      </c>
      <c r="C3143" s="17">
        <f t="shared" si="246"/>
        <v>0</v>
      </c>
      <c r="D3143" s="14" t="e">
        <f>+VLOOKUP(C3143,EstructuraCostos!$A$5:$B$146,2)</f>
        <v>#N/A</v>
      </c>
      <c r="E3143" s="21">
        <f t="shared" si="249"/>
        <v>0</v>
      </c>
      <c r="F3143" s="17" t="e">
        <f>+IF(C3143&gt;2,VLOOKUP(C3143,EstructuraCostos!$A$65:$B$170,2),VLOOKUP(E3143,EstructuraCostos!$A$5:$B$60,2))</f>
        <v>#N/A</v>
      </c>
      <c r="G3143" s="17" t="e">
        <f>+VLOOKUP(B3143,EstructuraCostos!$B$5:$C$146,2)</f>
        <v>#N/A</v>
      </c>
      <c r="H3143" s="58">
        <v>43777</v>
      </c>
      <c r="I3143" s="17">
        <f t="shared" si="247"/>
        <v>45</v>
      </c>
      <c r="J3143" s="84" t="s">
        <v>260</v>
      </c>
      <c r="K3143" s="83"/>
      <c r="M3143" s="186" t="s">
        <v>2476</v>
      </c>
      <c r="N3143" s="154"/>
      <c r="O3143" s="45" t="s">
        <v>2478</v>
      </c>
      <c r="P3143" s="61" t="s">
        <v>256</v>
      </c>
      <c r="Q3143" s="1" t="s">
        <v>2654</v>
      </c>
      <c r="R3143" s="1" t="s">
        <v>2653</v>
      </c>
    </row>
    <row r="3144" spans="1:19">
      <c r="A3144" s="17">
        <v>67</v>
      </c>
      <c r="C3144" s="17">
        <f t="shared" si="246"/>
        <v>0</v>
      </c>
      <c r="D3144" s="14" t="e">
        <f>+VLOOKUP(C3144,EstructuraCostos!$A$5:$B$146,2)</f>
        <v>#N/A</v>
      </c>
      <c r="E3144" s="21">
        <f t="shared" si="249"/>
        <v>0</v>
      </c>
      <c r="F3144" s="17" t="e">
        <f>+IF(C3144&gt;2,VLOOKUP(C3144,EstructuraCostos!$A$65:$B$170,2),VLOOKUP(E3144,EstructuraCostos!$A$5:$B$60,2))</f>
        <v>#N/A</v>
      </c>
      <c r="G3144" s="17" t="e">
        <f>+VLOOKUP(B3144,EstructuraCostos!$B$5:$C$146,2)</f>
        <v>#N/A</v>
      </c>
      <c r="H3144" s="58">
        <v>43777</v>
      </c>
      <c r="I3144" s="17">
        <f t="shared" si="247"/>
        <v>45</v>
      </c>
      <c r="J3144" s="84" t="s">
        <v>260</v>
      </c>
      <c r="K3144" s="83"/>
      <c r="M3144" s="186" t="s">
        <v>2476</v>
      </c>
      <c r="N3144" s="154"/>
      <c r="O3144" s="45" t="s">
        <v>2611</v>
      </c>
      <c r="P3144" s="45" t="s">
        <v>2659</v>
      </c>
      <c r="Q3144" s="1" t="s">
        <v>2245</v>
      </c>
      <c r="R3144" s="1" t="s">
        <v>2613</v>
      </c>
    </row>
    <row r="3145" spans="1:19">
      <c r="A3145" s="17">
        <v>68</v>
      </c>
      <c r="B3145" s="135">
        <v>10101</v>
      </c>
      <c r="C3145" s="17">
        <f t="shared" si="246"/>
        <v>1</v>
      </c>
      <c r="D3145" s="14" t="str">
        <f>+VLOOKUP(C3145,EstructuraCostos!$A$5:$B$146,2)</f>
        <v>Levante_y_Ceba</v>
      </c>
      <c r="E3145" s="21">
        <f t="shared" si="249"/>
        <v>10100</v>
      </c>
      <c r="F3145" s="17" t="str">
        <f>+IF(C3145&gt;2,VLOOKUP(C3145,EstructuraCostos!$A$65:$B$170,2),VLOOKUP(E3145,EstructuraCostos!$A$5:$B$60,2))</f>
        <v>Manejo_de_Suelos_y_ Praderas1</v>
      </c>
      <c r="G3145" s="17" t="str">
        <f>+VLOOKUP(B3145,EstructuraCostos!$B$5:$C$146,2)</f>
        <v>Fumigacion Matamalezas</v>
      </c>
      <c r="H3145" s="58">
        <v>43778</v>
      </c>
      <c r="I3145" s="17">
        <f t="shared" si="247"/>
        <v>45</v>
      </c>
      <c r="J3145" s="84" t="s">
        <v>241</v>
      </c>
      <c r="K3145" s="566">
        <v>4736932</v>
      </c>
      <c r="L3145" s="52">
        <v>1</v>
      </c>
      <c r="M3145" s="46">
        <v>34000</v>
      </c>
      <c r="N3145" s="154">
        <f t="shared" si="248"/>
        <v>34000</v>
      </c>
      <c r="O3145" s="45" t="s">
        <v>2611</v>
      </c>
      <c r="P3145" s="45" t="s">
        <v>2659</v>
      </c>
      <c r="Q3145" s="1" t="s">
        <v>2245</v>
      </c>
      <c r="R3145" s="1" t="s">
        <v>2613</v>
      </c>
    </row>
    <row r="3146" spans="1:19">
      <c r="A3146" s="17">
        <v>69</v>
      </c>
      <c r="B3146" s="135">
        <v>10104</v>
      </c>
      <c r="C3146" s="17">
        <f t="shared" si="246"/>
        <v>1</v>
      </c>
      <c r="D3146" s="14" t="str">
        <f>+VLOOKUP(C3146,EstructuraCostos!$A$5:$B$146,2)</f>
        <v>Levante_y_Ceba</v>
      </c>
      <c r="E3146" s="21">
        <f t="shared" si="249"/>
        <v>10100</v>
      </c>
      <c r="F3146" s="17" t="str">
        <f>+IF(C3146&gt;2,VLOOKUP(C3146,EstructuraCostos!$A$65:$B$170,2),VLOOKUP(E3146,EstructuraCostos!$A$5:$B$60,2))</f>
        <v>Manejo_de_Suelos_y_ Praderas1</v>
      </c>
      <c r="G3146" s="17" t="str">
        <f>+VLOOKUP(B3146,EstructuraCostos!$B$5:$C$146,2)</f>
        <v>Fumigacion Herbicida</v>
      </c>
      <c r="H3146" s="58">
        <v>43778</v>
      </c>
      <c r="I3146" s="17">
        <f t="shared" si="247"/>
        <v>45</v>
      </c>
      <c r="J3146" s="84" t="s">
        <v>242</v>
      </c>
      <c r="K3146" s="567">
        <v>4335739</v>
      </c>
      <c r="L3146" s="52">
        <v>1</v>
      </c>
      <c r="M3146" s="46">
        <v>34000</v>
      </c>
      <c r="N3146" s="154">
        <f t="shared" si="248"/>
        <v>34000</v>
      </c>
      <c r="O3146" s="45" t="s">
        <v>2148</v>
      </c>
      <c r="P3146" s="61" t="s">
        <v>387</v>
      </c>
      <c r="Q3146" s="1" t="s">
        <v>132</v>
      </c>
      <c r="R3146" s="1" t="s">
        <v>702</v>
      </c>
    </row>
    <row r="3147" spans="1:19">
      <c r="A3147" s="17">
        <v>70</v>
      </c>
      <c r="B3147" s="135">
        <v>10501</v>
      </c>
      <c r="C3147" s="17">
        <f t="shared" si="246"/>
        <v>1</v>
      </c>
      <c r="D3147" s="14" t="str">
        <f>+VLOOKUP(C3147,EstructuraCostos!$A$5:$B$146,2)</f>
        <v>Levante_y_Ceba</v>
      </c>
      <c r="E3147" s="21">
        <f t="shared" si="249"/>
        <v>10500</v>
      </c>
      <c r="F3147" s="17" t="str">
        <f>+IF(C3147&gt;2,VLOOKUP(C3147,EstructuraCostos!$A$65:$B$170,2),VLOOKUP(E3147,EstructuraCostos!$A$5:$B$60,2))</f>
        <v>Movimiento_de_Ganado1</v>
      </c>
      <c r="G3147" s="17" t="str">
        <f>+VLOOKUP(B3147,EstructuraCostos!$B$5:$C$146,2)</f>
        <v>Manejo de Ganados</v>
      </c>
      <c r="H3147" s="58">
        <v>43778</v>
      </c>
      <c r="I3147" s="17">
        <f t="shared" si="247"/>
        <v>45</v>
      </c>
      <c r="J3147" s="460" t="s">
        <v>2236</v>
      </c>
      <c r="K3147" s="567">
        <v>1023702269</v>
      </c>
      <c r="L3147" s="52">
        <v>1</v>
      </c>
      <c r="M3147" s="46">
        <v>38000</v>
      </c>
      <c r="N3147" s="154">
        <f t="shared" si="248"/>
        <v>38000</v>
      </c>
      <c r="O3147" s="153" t="s">
        <v>126</v>
      </c>
      <c r="P3147" s="61" t="s">
        <v>128</v>
      </c>
      <c r="R3147" s="1"/>
    </row>
    <row r="3148" spans="1:19">
      <c r="A3148" s="17">
        <v>71</v>
      </c>
      <c r="B3148" s="135">
        <v>10501</v>
      </c>
      <c r="C3148" s="17">
        <f t="shared" si="246"/>
        <v>1</v>
      </c>
      <c r="D3148" s="14" t="str">
        <f>+VLOOKUP(C3148,EstructuraCostos!$A$5:$B$146,2)</f>
        <v>Levante_y_Ceba</v>
      </c>
      <c r="E3148" s="21">
        <f t="shared" si="249"/>
        <v>10500</v>
      </c>
      <c r="F3148" s="17" t="str">
        <f>+IF(C3148&gt;2,VLOOKUP(C3148,EstructuraCostos!$A$65:$B$170,2),VLOOKUP(E3148,EstructuraCostos!$A$5:$B$60,2))</f>
        <v>Movimiento_de_Ganado1</v>
      </c>
      <c r="G3148" s="17" t="str">
        <f>+VLOOKUP(B3148,EstructuraCostos!$B$5:$C$146,2)</f>
        <v>Manejo de Ganados</v>
      </c>
      <c r="H3148" s="58">
        <v>43778</v>
      </c>
      <c r="I3148" s="17">
        <f t="shared" si="247"/>
        <v>45</v>
      </c>
      <c r="J3148" s="460" t="s">
        <v>417</v>
      </c>
      <c r="K3148" s="568">
        <v>1097720182</v>
      </c>
      <c r="L3148" s="52">
        <v>1</v>
      </c>
      <c r="M3148" s="46">
        <v>38000</v>
      </c>
      <c r="N3148" s="154">
        <f t="shared" si="248"/>
        <v>38000</v>
      </c>
      <c r="O3148" s="45" t="s">
        <v>125</v>
      </c>
      <c r="P3148" s="61" t="s">
        <v>128</v>
      </c>
      <c r="R3148" s="1"/>
      <c r="S3148"/>
    </row>
    <row r="3149" spans="1:19">
      <c r="A3149" s="17">
        <v>72</v>
      </c>
      <c r="B3149" s="135">
        <v>90101</v>
      </c>
      <c r="C3149" s="17">
        <f t="shared" si="246"/>
        <v>9</v>
      </c>
      <c r="D3149" s="14" t="str">
        <f>+VLOOKUP(C3149,EstructuraCostos!$A$5:$B$146,2)</f>
        <v>Hacienda</v>
      </c>
      <c r="E3149" s="21">
        <f t="shared" si="249"/>
        <v>90101</v>
      </c>
      <c r="F3149" s="17" t="str">
        <f>+IF(C3149&gt;2,VLOOKUP(C3149,EstructuraCostos!$A$65:$B$170,2),VLOOKUP(E3149,EstructuraCostos!$A$5:$B$60,2))</f>
        <v>Hacienda</v>
      </c>
      <c r="G3149" s="17" t="str">
        <f>+VLOOKUP(B3149,EstructuraCostos!$B$5:$C$146,2)</f>
        <v>Salarios</v>
      </c>
      <c r="H3149" s="58">
        <v>43778</v>
      </c>
      <c r="I3149" s="17">
        <f t="shared" si="247"/>
        <v>45</v>
      </c>
      <c r="J3149" s="1" t="s">
        <v>1584</v>
      </c>
      <c r="K3149" s="85">
        <v>24989065</v>
      </c>
      <c r="L3149" s="52">
        <v>1</v>
      </c>
      <c r="M3149" s="186">
        <v>34000</v>
      </c>
      <c r="N3149" s="154">
        <f t="shared" si="248"/>
        <v>34000</v>
      </c>
      <c r="O3149" s="45" t="s">
        <v>1138</v>
      </c>
      <c r="P3149" s="45" t="s">
        <v>147</v>
      </c>
      <c r="R3149" s="1"/>
      <c r="S3149"/>
    </row>
    <row r="3150" spans="1:19">
      <c r="A3150" s="17">
        <v>73</v>
      </c>
      <c r="B3150" s="135">
        <v>90102</v>
      </c>
      <c r="C3150" s="17">
        <f t="shared" si="246"/>
        <v>9</v>
      </c>
      <c r="D3150" s="14" t="str">
        <f>+VLOOKUP(C3150,EstructuraCostos!$A$5:$B$146,2)</f>
        <v>Hacienda</v>
      </c>
      <c r="E3150" s="21">
        <f t="shared" si="249"/>
        <v>90102</v>
      </c>
      <c r="F3150" s="17" t="str">
        <f>+IF(C3150&gt;2,VLOOKUP(C3150,EstructuraCostos!$A$65:$B$170,2),VLOOKUP(E3150,EstructuraCostos!$A$5:$B$60,2))</f>
        <v>Hacienda</v>
      </c>
      <c r="G3150" s="17" t="str">
        <f>+VLOOKUP(B3150,EstructuraCostos!$B$5:$C$146,2)</f>
        <v>Mantenimiento</v>
      </c>
      <c r="H3150" s="58">
        <v>43778</v>
      </c>
      <c r="I3150" s="17">
        <f t="shared" si="247"/>
        <v>45</v>
      </c>
      <c r="J3150" s="45" t="s">
        <v>1688</v>
      </c>
      <c r="K3150" s="51">
        <v>6281862</v>
      </c>
      <c r="L3150" s="52">
        <v>1</v>
      </c>
      <c r="M3150" s="186">
        <v>34000</v>
      </c>
      <c r="N3150" s="154">
        <f t="shared" si="248"/>
        <v>34000</v>
      </c>
      <c r="O3150" s="45" t="s">
        <v>154</v>
      </c>
      <c r="P3150" s="45" t="s">
        <v>147</v>
      </c>
      <c r="Q3150" s="13"/>
      <c r="R3150" s="1"/>
      <c r="S3150"/>
    </row>
    <row r="3151" spans="1:19">
      <c r="A3151" s="17">
        <v>74</v>
      </c>
      <c r="B3151" s="135">
        <v>50103</v>
      </c>
      <c r="C3151" s="17">
        <f t="shared" si="246"/>
        <v>5</v>
      </c>
      <c r="D3151" s="14" t="str">
        <f>+VLOOKUP(C3151,EstructuraCostos!$A$5:$B$146,2)</f>
        <v>Generales</v>
      </c>
      <c r="E3151" s="21">
        <f t="shared" si="249"/>
        <v>50103</v>
      </c>
      <c r="F3151" s="17" t="str">
        <f>+IF(C3151&gt;2,VLOOKUP(C3151,EstructuraCostos!$A$65:$B$170,2),VLOOKUP(E3151,EstructuraCostos!$A$5:$B$60,2))</f>
        <v>Generales</v>
      </c>
      <c r="G3151" s="17" t="str">
        <f>+VLOOKUP(B3151,EstructuraCostos!$B$5:$C$146,2)</f>
        <v xml:space="preserve">Mantenimiento Cercos </v>
      </c>
      <c r="H3151" s="58">
        <v>43778</v>
      </c>
      <c r="I3151" s="17">
        <f t="shared" si="247"/>
        <v>45</v>
      </c>
      <c r="J3151" s="45" t="s">
        <v>2237</v>
      </c>
      <c r="K3151" s="51">
        <v>700001196</v>
      </c>
      <c r="L3151" s="52">
        <v>1</v>
      </c>
      <c r="M3151" s="186">
        <v>34000</v>
      </c>
      <c r="N3151" s="154">
        <f t="shared" si="248"/>
        <v>34000</v>
      </c>
      <c r="O3151" s="45" t="s">
        <v>138</v>
      </c>
      <c r="P3151" s="45" t="s">
        <v>310</v>
      </c>
      <c r="R3151" s="1"/>
      <c r="S3151"/>
    </row>
    <row r="3152" spans="1:19">
      <c r="A3152" s="17">
        <v>75</v>
      </c>
      <c r="B3152" s="135">
        <v>90105</v>
      </c>
      <c r="C3152" s="17">
        <f t="shared" si="246"/>
        <v>9</v>
      </c>
      <c r="D3152" s="14" t="str">
        <f>+VLOOKUP(C3152,EstructuraCostos!$A$5:$B$146,2)</f>
        <v>Hacienda</v>
      </c>
      <c r="E3152" s="21">
        <f t="shared" si="249"/>
        <v>90105</v>
      </c>
      <c r="F3152" s="17" t="str">
        <f>+IF(C3152&gt;2,VLOOKUP(C3152,EstructuraCostos!$A$65:$B$170,2),VLOOKUP(E3152,EstructuraCostos!$A$5:$B$60,2))</f>
        <v>Hacienda</v>
      </c>
      <c r="G3152" s="17" t="str">
        <f>+VLOOKUP(B3152,EstructuraCostos!$B$5:$C$146,2)</f>
        <v>Mejoras</v>
      </c>
      <c r="H3152" s="58">
        <v>43778</v>
      </c>
      <c r="I3152" s="17">
        <f t="shared" si="247"/>
        <v>45</v>
      </c>
      <c r="J3152" s="45" t="s">
        <v>2247</v>
      </c>
      <c r="K3152" s="51">
        <v>8456134</v>
      </c>
      <c r="L3152" s="52">
        <v>1</v>
      </c>
      <c r="M3152" s="186">
        <v>80000</v>
      </c>
      <c r="N3152" s="154">
        <f t="shared" si="248"/>
        <v>80000</v>
      </c>
      <c r="O3152" s="45" t="s">
        <v>2676</v>
      </c>
      <c r="P3152" s="45" t="s">
        <v>147</v>
      </c>
      <c r="R3152" s="1"/>
      <c r="S3152"/>
    </row>
    <row r="3153" spans="1:19">
      <c r="A3153" s="17">
        <v>76</v>
      </c>
      <c r="B3153" s="135">
        <v>10501</v>
      </c>
      <c r="C3153" s="17">
        <f t="shared" si="246"/>
        <v>1</v>
      </c>
      <c r="D3153" s="14" t="str">
        <f>+VLOOKUP(C3153,EstructuraCostos!$A$5:$B$146,2)</f>
        <v>Levante_y_Ceba</v>
      </c>
      <c r="E3153" s="21">
        <f t="shared" si="249"/>
        <v>10500</v>
      </c>
      <c r="F3153" s="17" t="str">
        <f>+IF(C3153&gt;2,VLOOKUP(C3153,EstructuraCostos!$A$65:$B$170,2),VLOOKUP(E3153,EstructuraCostos!$A$5:$B$60,2))</f>
        <v>Movimiento_de_Ganado1</v>
      </c>
      <c r="G3153" s="17" t="str">
        <f>+VLOOKUP(B3153,EstructuraCostos!$B$5:$C$146,2)</f>
        <v>Manejo de Ganados</v>
      </c>
      <c r="H3153" s="58">
        <v>43778</v>
      </c>
      <c r="I3153" s="17">
        <f t="shared" si="247"/>
        <v>45</v>
      </c>
      <c r="J3153" s="45" t="s">
        <v>1663</v>
      </c>
      <c r="K3153" s="51">
        <v>79132685</v>
      </c>
      <c r="L3153" s="52">
        <v>1</v>
      </c>
      <c r="M3153" s="186">
        <v>38000</v>
      </c>
      <c r="N3153" s="154">
        <f t="shared" si="248"/>
        <v>38000</v>
      </c>
      <c r="O3153" s="152" t="s">
        <v>688</v>
      </c>
      <c r="P3153" s="61" t="s">
        <v>137</v>
      </c>
      <c r="R3153" s="1"/>
      <c r="S3153"/>
    </row>
    <row r="3154" spans="1:19">
      <c r="A3154" s="17">
        <v>77</v>
      </c>
      <c r="C3154" s="17">
        <f t="shared" si="246"/>
        <v>0</v>
      </c>
      <c r="D3154" s="14" t="e">
        <f>+VLOOKUP(C3154,EstructuraCostos!$A$5:$B$146,2)</f>
        <v>#N/A</v>
      </c>
      <c r="E3154" s="21">
        <f t="shared" si="249"/>
        <v>0</v>
      </c>
      <c r="F3154" s="17" t="e">
        <f>+IF(C3154&gt;2,VLOOKUP(C3154,EstructuraCostos!$A$65:$B$170,2),VLOOKUP(E3154,EstructuraCostos!$A$5:$B$60,2))</f>
        <v>#N/A</v>
      </c>
      <c r="G3154" s="17" t="e">
        <f>+VLOOKUP(B3154,EstructuraCostos!$B$5:$C$146,2)</f>
        <v>#N/A</v>
      </c>
      <c r="H3154" s="58">
        <v>43778</v>
      </c>
      <c r="I3154" s="17">
        <f t="shared" si="247"/>
        <v>45</v>
      </c>
      <c r="J3154" s="1" t="s">
        <v>289</v>
      </c>
      <c r="K3154" s="83"/>
      <c r="L3154" s="52">
        <v>10</v>
      </c>
      <c r="M3154" s="186" t="s">
        <v>124</v>
      </c>
      <c r="N3154" s="154"/>
      <c r="O3154" s="152" t="s">
        <v>227</v>
      </c>
      <c r="P3154" s="1"/>
      <c r="R3154" s="1"/>
      <c r="S3154"/>
    </row>
    <row r="3155" spans="1:19">
      <c r="A3155" s="17">
        <v>78</v>
      </c>
      <c r="C3155" s="17">
        <f t="shared" si="246"/>
        <v>0</v>
      </c>
      <c r="D3155" s="14" t="e">
        <f>+VLOOKUP(C3155,EstructuraCostos!$A$5:$B$146,2)</f>
        <v>#N/A</v>
      </c>
      <c r="E3155" s="21">
        <f t="shared" si="249"/>
        <v>0</v>
      </c>
      <c r="F3155" s="17" t="e">
        <f>+IF(C3155&gt;2,VLOOKUP(C3155,EstructuraCostos!$A$65:$B$170,2),VLOOKUP(E3155,EstructuraCostos!$A$5:$B$60,2))</f>
        <v>#N/A</v>
      </c>
      <c r="G3155" s="17" t="e">
        <f>+VLOOKUP(B3155,EstructuraCostos!$B$5:$C$146,2)</f>
        <v>#N/A</v>
      </c>
      <c r="H3155" s="58">
        <v>43778</v>
      </c>
      <c r="I3155" s="17">
        <f t="shared" si="247"/>
        <v>45</v>
      </c>
      <c r="J3155" s="1" t="s">
        <v>439</v>
      </c>
      <c r="K3155" s="83"/>
      <c r="L3155" s="52">
        <v>2</v>
      </c>
      <c r="M3155" s="186" t="s">
        <v>278</v>
      </c>
      <c r="N3155" s="154"/>
      <c r="O3155" s="152" t="s">
        <v>2679</v>
      </c>
      <c r="P3155" s="1"/>
      <c r="R3155" s="1"/>
      <c r="S3155"/>
    </row>
    <row r="3156" spans="1:19">
      <c r="A3156" s="17">
        <v>79</v>
      </c>
      <c r="C3156" s="17">
        <f t="shared" si="246"/>
        <v>0</v>
      </c>
      <c r="D3156" s="14" t="e">
        <f>+VLOOKUP(C3156,EstructuraCostos!$A$5:$B$146,2)</f>
        <v>#N/A</v>
      </c>
      <c r="E3156" s="21">
        <f t="shared" si="249"/>
        <v>0</v>
      </c>
      <c r="F3156" s="17" t="e">
        <f>+IF(C3156&gt;2,VLOOKUP(C3156,EstructuraCostos!$A$65:$B$170,2),VLOOKUP(E3156,EstructuraCostos!$A$5:$B$60,2))</f>
        <v>#N/A</v>
      </c>
      <c r="G3156" s="17" t="e">
        <f>+VLOOKUP(B3156,EstructuraCostos!$B$5:$C$146,2)</f>
        <v>#N/A</v>
      </c>
      <c r="H3156" s="58">
        <v>43778</v>
      </c>
      <c r="I3156" s="17">
        <f t="shared" si="247"/>
        <v>45</v>
      </c>
      <c r="J3156" s="1" t="s">
        <v>260</v>
      </c>
      <c r="K3156" s="143"/>
      <c r="M3156" s="186" t="s">
        <v>2476</v>
      </c>
      <c r="N3156" s="48"/>
      <c r="O3156" s="45" t="s">
        <v>2611</v>
      </c>
      <c r="P3156" s="45" t="s">
        <v>2659</v>
      </c>
      <c r="Q3156" s="1" t="s">
        <v>2245</v>
      </c>
      <c r="R3156" s="1" t="s">
        <v>2613</v>
      </c>
    </row>
    <row r="3157" spans="1:19">
      <c r="A3157" s="17">
        <v>80</v>
      </c>
      <c r="C3157" s="17">
        <f t="shared" si="246"/>
        <v>0</v>
      </c>
      <c r="D3157" s="14" t="e">
        <f>+VLOOKUP(C3157,EstructuraCostos!$A$5:$B$146,2)</f>
        <v>#N/A</v>
      </c>
      <c r="E3157" s="21">
        <f t="shared" si="249"/>
        <v>0</v>
      </c>
      <c r="F3157" s="17" t="e">
        <f>+IF(C3157&gt;2,VLOOKUP(C3157,EstructuraCostos!$A$65:$B$170,2),VLOOKUP(E3157,EstructuraCostos!$A$5:$B$60,2))</f>
        <v>#N/A</v>
      </c>
      <c r="G3157" s="17" t="e">
        <f>+VLOOKUP(B3157,EstructuraCostos!$B$5:$C$146,2)</f>
        <v>#N/A</v>
      </c>
      <c r="H3157" s="58">
        <v>43778</v>
      </c>
      <c r="I3157" s="17">
        <f t="shared" si="247"/>
        <v>45</v>
      </c>
      <c r="J3157" s="1" t="s">
        <v>260</v>
      </c>
      <c r="K3157" s="83"/>
      <c r="M3157" s="186" t="s">
        <v>2476</v>
      </c>
      <c r="N3157" s="48"/>
      <c r="O3157" s="45" t="s">
        <v>2148</v>
      </c>
      <c r="P3157" s="61" t="s">
        <v>387</v>
      </c>
      <c r="Q3157" s="1" t="s">
        <v>132</v>
      </c>
      <c r="R3157" s="1" t="s">
        <v>702</v>
      </c>
      <c r="S3157"/>
    </row>
    <row r="3158" spans="1:19">
      <c r="A3158" s="17">
        <v>81</v>
      </c>
      <c r="B3158" s="135">
        <v>10501</v>
      </c>
      <c r="C3158" s="17">
        <f t="shared" si="246"/>
        <v>1</v>
      </c>
      <c r="D3158" s="14" t="str">
        <f>+VLOOKUP(C3158,EstructuraCostos!$A$5:$B$146,2)</f>
        <v>Levante_y_Ceba</v>
      </c>
      <c r="E3158" s="21">
        <f t="shared" si="249"/>
        <v>10500</v>
      </c>
      <c r="F3158" s="17" t="str">
        <f>+IF(C3158&gt;2,VLOOKUP(C3158,EstructuraCostos!$A$65:$B$170,2),VLOOKUP(E3158,EstructuraCostos!$A$5:$B$60,2))</f>
        <v>Movimiento_de_Ganado1</v>
      </c>
      <c r="G3158" s="17" t="str">
        <f>+VLOOKUP(B3158,EstructuraCostos!$B$5:$C$146,2)</f>
        <v>Manejo de Ganados</v>
      </c>
      <c r="H3158" s="58">
        <v>43779</v>
      </c>
      <c r="I3158" s="17">
        <f t="shared" si="247"/>
        <v>45</v>
      </c>
      <c r="J3158" s="460" t="s">
        <v>2236</v>
      </c>
      <c r="K3158" s="567">
        <v>1023702269</v>
      </c>
      <c r="L3158" s="52">
        <v>0.5</v>
      </c>
      <c r="M3158" s="186">
        <v>36000</v>
      </c>
      <c r="N3158" s="48">
        <f t="shared" si="248"/>
        <v>18000</v>
      </c>
      <c r="O3158" s="45" t="s">
        <v>125</v>
      </c>
      <c r="P3158" s="61" t="s">
        <v>128</v>
      </c>
      <c r="R3158" s="1"/>
      <c r="S3158"/>
    </row>
    <row r="3159" spans="1:19">
      <c r="A3159" s="17">
        <v>82</v>
      </c>
      <c r="B3159" s="135">
        <v>90101</v>
      </c>
      <c r="C3159" s="17">
        <f t="shared" si="246"/>
        <v>9</v>
      </c>
      <c r="D3159" s="14" t="str">
        <f>+VLOOKUP(C3159,EstructuraCostos!$A$5:$B$146,2)</f>
        <v>Hacienda</v>
      </c>
      <c r="E3159" s="21">
        <f t="shared" si="249"/>
        <v>90101</v>
      </c>
      <c r="F3159" s="17" t="str">
        <f>+IF(C3159&gt;2,VLOOKUP(C3159,EstructuraCostos!$A$65:$B$170,2),VLOOKUP(E3159,EstructuraCostos!$A$5:$B$60,2))</f>
        <v>Hacienda</v>
      </c>
      <c r="G3159" s="17" t="str">
        <f>+VLOOKUP(B3159,EstructuraCostos!$B$5:$C$146,2)</f>
        <v>Salarios</v>
      </c>
      <c r="H3159" s="58">
        <v>43779</v>
      </c>
      <c r="I3159" s="17">
        <f t="shared" si="247"/>
        <v>45</v>
      </c>
      <c r="J3159" s="1" t="s">
        <v>1584</v>
      </c>
      <c r="K3159" s="85">
        <v>24989065</v>
      </c>
      <c r="L3159" s="52">
        <v>1</v>
      </c>
      <c r="M3159" s="186">
        <v>34000</v>
      </c>
      <c r="N3159" s="48">
        <f t="shared" si="248"/>
        <v>34000</v>
      </c>
      <c r="O3159" s="45" t="s">
        <v>1138</v>
      </c>
      <c r="P3159" s="45" t="s">
        <v>147</v>
      </c>
      <c r="R3159" s="1"/>
      <c r="S3159"/>
    </row>
    <row r="3160" spans="1:19">
      <c r="A3160" s="17">
        <v>1</v>
      </c>
      <c r="B3160" s="135">
        <v>10102</v>
      </c>
      <c r="C3160" s="17">
        <f t="shared" si="246"/>
        <v>1</v>
      </c>
      <c r="D3160" s="14" t="str">
        <f>+VLOOKUP(C3160,EstructuraCostos!$A$5:$B$146,2)</f>
        <v>Levante_y_Ceba</v>
      </c>
      <c r="E3160" s="21">
        <f t="shared" si="249"/>
        <v>10100</v>
      </c>
      <c r="F3160" s="17" t="str">
        <f>+IF(C3160&gt;2,VLOOKUP(C3160,EstructuraCostos!$A$65:$B$170,2),VLOOKUP(E3160,EstructuraCostos!$A$5:$B$60,2))</f>
        <v>Manejo_de_Suelos_y_ Praderas1</v>
      </c>
      <c r="G3160" s="17" t="str">
        <f>+VLOOKUP(B3160,EstructuraCostos!$B$5:$C$146,2)</f>
        <v>Resiembra</v>
      </c>
      <c r="H3160" s="58">
        <v>43780</v>
      </c>
      <c r="I3160" s="17">
        <f t="shared" si="247"/>
        <v>46</v>
      </c>
      <c r="J3160" s="84" t="s">
        <v>241</v>
      </c>
      <c r="K3160" s="566">
        <v>4736932</v>
      </c>
      <c r="L3160" s="52">
        <v>1</v>
      </c>
      <c r="M3160" s="46">
        <v>34000</v>
      </c>
      <c r="N3160" s="48">
        <f t="shared" si="248"/>
        <v>34000</v>
      </c>
      <c r="O3160" s="152" t="s">
        <v>2628</v>
      </c>
      <c r="P3160" s="153" t="s">
        <v>2680</v>
      </c>
      <c r="R3160" s="1"/>
      <c r="S3160"/>
    </row>
    <row r="3161" spans="1:19">
      <c r="A3161" s="17">
        <v>2</v>
      </c>
      <c r="B3161" s="135">
        <v>10102</v>
      </c>
      <c r="C3161" s="17">
        <f t="shared" si="246"/>
        <v>1</v>
      </c>
      <c r="D3161" s="14" t="str">
        <f>+VLOOKUP(C3161,EstructuraCostos!$A$5:$B$146,2)</f>
        <v>Levante_y_Ceba</v>
      </c>
      <c r="E3161" s="21">
        <f t="shared" si="249"/>
        <v>10100</v>
      </c>
      <c r="F3161" s="17" t="str">
        <f>+IF(C3161&gt;2,VLOOKUP(C3161,EstructuraCostos!$A$65:$B$170,2),VLOOKUP(E3161,EstructuraCostos!$A$5:$B$60,2))</f>
        <v>Manejo_de_Suelos_y_ Praderas1</v>
      </c>
      <c r="G3161" s="17" t="str">
        <f>+VLOOKUP(B3161,EstructuraCostos!$B$5:$C$146,2)</f>
        <v>Resiembra</v>
      </c>
      <c r="H3161" s="58">
        <v>43780</v>
      </c>
      <c r="I3161" s="17">
        <f t="shared" si="247"/>
        <v>46</v>
      </c>
      <c r="J3161" s="84" t="s">
        <v>242</v>
      </c>
      <c r="K3161" s="567">
        <v>4335739</v>
      </c>
      <c r="L3161" s="52">
        <v>1</v>
      </c>
      <c r="M3161" s="46">
        <v>34000</v>
      </c>
      <c r="N3161" s="48">
        <f t="shared" si="248"/>
        <v>34000</v>
      </c>
      <c r="O3161" s="152" t="s">
        <v>2628</v>
      </c>
      <c r="P3161" s="153" t="s">
        <v>2680</v>
      </c>
      <c r="R3161" s="1"/>
      <c r="S3161"/>
    </row>
    <row r="3162" spans="1:19">
      <c r="A3162" s="17">
        <v>3</v>
      </c>
      <c r="B3162" s="135">
        <v>10501</v>
      </c>
      <c r="C3162" s="17">
        <f t="shared" si="246"/>
        <v>1</v>
      </c>
      <c r="D3162" s="14" t="str">
        <f>+VLOOKUP(C3162,EstructuraCostos!$A$5:$B$146,2)</f>
        <v>Levante_y_Ceba</v>
      </c>
      <c r="E3162" s="21">
        <f t="shared" si="249"/>
        <v>10500</v>
      </c>
      <c r="F3162" s="17" t="str">
        <f>+IF(C3162&gt;2,VLOOKUP(C3162,EstructuraCostos!$A$65:$B$170,2),VLOOKUP(E3162,EstructuraCostos!$A$5:$B$60,2))</f>
        <v>Movimiento_de_Ganado1</v>
      </c>
      <c r="G3162" s="17" t="str">
        <f>+VLOOKUP(B3162,EstructuraCostos!$B$5:$C$146,2)</f>
        <v>Manejo de Ganados</v>
      </c>
      <c r="H3162" s="58">
        <v>43780</v>
      </c>
      <c r="I3162" s="17">
        <f t="shared" si="247"/>
        <v>46</v>
      </c>
      <c r="J3162" s="460" t="s">
        <v>2236</v>
      </c>
      <c r="K3162" s="567">
        <v>1023702269</v>
      </c>
      <c r="L3162" s="52">
        <v>1</v>
      </c>
      <c r="M3162" s="46">
        <v>38000</v>
      </c>
      <c r="N3162" s="48">
        <f t="shared" si="248"/>
        <v>38000</v>
      </c>
      <c r="O3162" s="152" t="s">
        <v>126</v>
      </c>
      <c r="P3162" s="61" t="s">
        <v>128</v>
      </c>
      <c r="R3162" s="1"/>
      <c r="S3162"/>
    </row>
    <row r="3163" spans="1:19">
      <c r="A3163" s="17">
        <v>4</v>
      </c>
      <c r="B3163" s="135">
        <v>10501</v>
      </c>
      <c r="C3163" s="17">
        <f t="shared" si="246"/>
        <v>1</v>
      </c>
      <c r="D3163" s="14" t="str">
        <f>+VLOOKUP(C3163,EstructuraCostos!$A$5:$B$146,2)</f>
        <v>Levante_y_Ceba</v>
      </c>
      <c r="E3163" s="21">
        <f t="shared" si="249"/>
        <v>10500</v>
      </c>
      <c r="F3163" s="17" t="str">
        <f>+IF(C3163&gt;2,VLOOKUP(C3163,EstructuraCostos!$A$65:$B$170,2),VLOOKUP(E3163,EstructuraCostos!$A$5:$B$60,2))</f>
        <v>Movimiento_de_Ganado1</v>
      </c>
      <c r="G3163" s="17" t="str">
        <f>+VLOOKUP(B3163,EstructuraCostos!$B$5:$C$146,2)</f>
        <v>Manejo de Ganados</v>
      </c>
      <c r="H3163" s="58">
        <v>43780</v>
      </c>
      <c r="I3163" s="17">
        <f t="shared" si="247"/>
        <v>46</v>
      </c>
      <c r="J3163" s="460" t="s">
        <v>417</v>
      </c>
      <c r="K3163" s="568">
        <v>1097720182</v>
      </c>
      <c r="L3163" s="52">
        <v>1</v>
      </c>
      <c r="M3163" s="46">
        <v>38000</v>
      </c>
      <c r="N3163" s="48">
        <f t="shared" si="248"/>
        <v>38000</v>
      </c>
      <c r="O3163" s="152" t="s">
        <v>125</v>
      </c>
      <c r="P3163" s="61" t="s">
        <v>128</v>
      </c>
      <c r="R3163" s="1"/>
      <c r="S3163"/>
    </row>
    <row r="3164" spans="1:19">
      <c r="A3164" s="17">
        <v>5</v>
      </c>
      <c r="B3164" s="135">
        <v>90101</v>
      </c>
      <c r="C3164" s="17">
        <f t="shared" si="246"/>
        <v>9</v>
      </c>
      <c r="D3164" s="14" t="str">
        <f>+VLOOKUP(C3164,EstructuraCostos!$A$5:$B$146,2)</f>
        <v>Hacienda</v>
      </c>
      <c r="E3164" s="21">
        <f t="shared" si="249"/>
        <v>90101</v>
      </c>
      <c r="F3164" s="17" t="str">
        <f>+IF(C3164&gt;2,VLOOKUP(C3164,EstructuraCostos!$A$65:$B$170,2),VLOOKUP(E3164,EstructuraCostos!$A$5:$B$60,2))</f>
        <v>Hacienda</v>
      </c>
      <c r="G3164" s="17" t="str">
        <f>+VLOOKUP(B3164,EstructuraCostos!$B$5:$C$146,2)</f>
        <v>Salarios</v>
      </c>
      <c r="H3164" s="58">
        <v>43780</v>
      </c>
      <c r="I3164" s="17">
        <f t="shared" si="247"/>
        <v>46</v>
      </c>
      <c r="J3164" s="1" t="s">
        <v>1584</v>
      </c>
      <c r="K3164" s="85">
        <v>24989065</v>
      </c>
      <c r="L3164" s="52">
        <v>1</v>
      </c>
      <c r="M3164" s="186">
        <v>34000</v>
      </c>
      <c r="N3164" s="48">
        <f t="shared" si="248"/>
        <v>34000</v>
      </c>
      <c r="O3164" s="152" t="s">
        <v>1138</v>
      </c>
      <c r="P3164" s="61" t="s">
        <v>147</v>
      </c>
      <c r="R3164" s="1"/>
    </row>
    <row r="3165" spans="1:19">
      <c r="A3165" s="17">
        <v>6</v>
      </c>
      <c r="B3165" s="135">
        <v>90102</v>
      </c>
      <c r="C3165" s="17">
        <f t="shared" si="246"/>
        <v>9</v>
      </c>
      <c r="D3165" s="14" t="str">
        <f>+VLOOKUP(C3165,EstructuraCostos!$A$5:$B$146,2)</f>
        <v>Hacienda</v>
      </c>
      <c r="E3165" s="21">
        <f t="shared" si="249"/>
        <v>90102</v>
      </c>
      <c r="F3165" s="17" t="str">
        <f>+IF(C3165&gt;2,VLOOKUP(C3165,EstructuraCostos!$A$65:$B$170,2),VLOOKUP(E3165,EstructuraCostos!$A$5:$B$60,2))</f>
        <v>Hacienda</v>
      </c>
      <c r="G3165" s="17" t="str">
        <f>+VLOOKUP(B3165,EstructuraCostos!$B$5:$C$146,2)</f>
        <v>Mantenimiento</v>
      </c>
      <c r="H3165" s="58">
        <v>43780</v>
      </c>
      <c r="I3165" s="17">
        <f t="shared" si="247"/>
        <v>46</v>
      </c>
      <c r="J3165" s="45" t="s">
        <v>1688</v>
      </c>
      <c r="K3165" s="51">
        <v>6281862</v>
      </c>
      <c r="L3165" s="52">
        <v>1</v>
      </c>
      <c r="M3165" s="186">
        <v>34000</v>
      </c>
      <c r="N3165" s="48">
        <f t="shared" si="248"/>
        <v>34000</v>
      </c>
      <c r="O3165" s="152" t="s">
        <v>2241</v>
      </c>
      <c r="P3165" s="61" t="s">
        <v>147</v>
      </c>
      <c r="R3165" s="1"/>
      <c r="S3165"/>
    </row>
    <row r="3166" spans="1:19">
      <c r="A3166" s="17">
        <v>7</v>
      </c>
      <c r="B3166" s="135">
        <v>50103</v>
      </c>
      <c r="C3166" s="17">
        <f t="shared" si="246"/>
        <v>5</v>
      </c>
      <c r="D3166" s="14" t="str">
        <f>+VLOOKUP(C3166,EstructuraCostos!$A$5:$B$146,2)</f>
        <v>Generales</v>
      </c>
      <c r="E3166" s="21">
        <f t="shared" si="249"/>
        <v>50103</v>
      </c>
      <c r="F3166" s="17" t="str">
        <f>+IF(C3166&gt;2,VLOOKUP(C3166,EstructuraCostos!$A$65:$B$170,2),VLOOKUP(E3166,EstructuraCostos!$A$5:$B$60,2))</f>
        <v>Generales</v>
      </c>
      <c r="G3166" s="17" t="str">
        <f>+VLOOKUP(B3166,EstructuraCostos!$B$5:$C$146,2)</f>
        <v xml:space="preserve">Mantenimiento Cercos </v>
      </c>
      <c r="H3166" s="58">
        <v>43780</v>
      </c>
      <c r="I3166" s="17">
        <f t="shared" si="247"/>
        <v>46</v>
      </c>
      <c r="J3166" s="45" t="s">
        <v>2237</v>
      </c>
      <c r="K3166" s="51">
        <v>700001196</v>
      </c>
      <c r="L3166" s="52">
        <v>1</v>
      </c>
      <c r="M3166" s="186">
        <v>34000</v>
      </c>
      <c r="N3166" s="48">
        <f t="shared" si="248"/>
        <v>34000</v>
      </c>
      <c r="O3166" s="152" t="s">
        <v>2628</v>
      </c>
      <c r="P3166" s="153" t="s">
        <v>2680</v>
      </c>
      <c r="R3166" s="1"/>
      <c r="S3166"/>
    </row>
    <row r="3167" spans="1:19">
      <c r="A3167" s="17">
        <v>8</v>
      </c>
      <c r="B3167" s="135">
        <v>90105</v>
      </c>
      <c r="C3167" s="17">
        <f t="shared" si="246"/>
        <v>9</v>
      </c>
      <c r="D3167" s="14" t="str">
        <f>+VLOOKUP(C3167,EstructuraCostos!$A$5:$B$146,2)</f>
        <v>Hacienda</v>
      </c>
      <c r="E3167" s="21">
        <f t="shared" si="249"/>
        <v>90105</v>
      </c>
      <c r="F3167" s="17" t="str">
        <f>+IF(C3167&gt;2,VLOOKUP(C3167,EstructuraCostos!$A$65:$B$170,2),VLOOKUP(E3167,EstructuraCostos!$A$5:$B$60,2))</f>
        <v>Hacienda</v>
      </c>
      <c r="G3167" s="17" t="str">
        <f>+VLOOKUP(B3167,EstructuraCostos!$B$5:$C$146,2)</f>
        <v>Mejoras</v>
      </c>
      <c r="H3167" s="58">
        <v>43780</v>
      </c>
      <c r="I3167" s="17">
        <f t="shared" si="247"/>
        <v>46</v>
      </c>
      <c r="J3167" s="45" t="s">
        <v>2247</v>
      </c>
      <c r="K3167" s="51">
        <v>8456134</v>
      </c>
      <c r="L3167" s="52">
        <v>1</v>
      </c>
      <c r="M3167" s="186">
        <v>80000</v>
      </c>
      <c r="N3167" s="48">
        <f t="shared" si="248"/>
        <v>80000</v>
      </c>
      <c r="O3167" s="152"/>
      <c r="P3167" s="153" t="s">
        <v>147</v>
      </c>
      <c r="R3167" s="1"/>
      <c r="S3167"/>
    </row>
    <row r="3168" spans="1:19">
      <c r="A3168" s="17">
        <v>9</v>
      </c>
      <c r="B3168" s="135">
        <v>10102</v>
      </c>
      <c r="C3168" s="17">
        <f t="shared" si="246"/>
        <v>1</v>
      </c>
      <c r="D3168" s="14" t="str">
        <f>+VLOOKUP(C3168,EstructuraCostos!$A$5:$B$146,2)</f>
        <v>Levante_y_Ceba</v>
      </c>
      <c r="E3168" s="21">
        <f t="shared" si="249"/>
        <v>10100</v>
      </c>
      <c r="F3168" s="17" t="str">
        <f>+IF(C3168&gt;2,VLOOKUP(C3168,EstructuraCostos!$A$65:$B$170,2),VLOOKUP(E3168,EstructuraCostos!$A$5:$B$60,2))</f>
        <v>Manejo_de_Suelos_y_ Praderas1</v>
      </c>
      <c r="G3168" s="17" t="str">
        <f>+VLOOKUP(B3168,EstructuraCostos!$B$5:$C$146,2)</f>
        <v>Resiembra</v>
      </c>
      <c r="H3168" s="58">
        <v>43780</v>
      </c>
      <c r="I3168" s="17">
        <f t="shared" si="247"/>
        <v>46</v>
      </c>
      <c r="J3168" s="45" t="s">
        <v>1663</v>
      </c>
      <c r="K3168" s="51">
        <v>79132685</v>
      </c>
      <c r="L3168" s="52">
        <v>1</v>
      </c>
      <c r="M3168" s="186">
        <v>38000</v>
      </c>
      <c r="N3168" s="48">
        <f t="shared" si="248"/>
        <v>38000</v>
      </c>
      <c r="O3168" s="152" t="s">
        <v>2628</v>
      </c>
      <c r="P3168" s="153" t="s">
        <v>2680</v>
      </c>
      <c r="R3168" s="1"/>
      <c r="S3168"/>
    </row>
    <row r="3169" spans="1:20">
      <c r="A3169" s="17">
        <v>11</v>
      </c>
      <c r="C3169" s="17">
        <f t="shared" si="246"/>
        <v>0</v>
      </c>
      <c r="D3169" s="14" t="e">
        <f>+VLOOKUP(C3169,EstructuraCostos!$A$5:$B$146,2)</f>
        <v>#N/A</v>
      </c>
      <c r="E3169" s="21">
        <f t="shared" si="249"/>
        <v>0</v>
      </c>
      <c r="F3169" s="17" t="e">
        <f>+IF(C3169&gt;2,VLOOKUP(C3169,EstructuraCostos!$A$65:$B$170,2),VLOOKUP(E3169,EstructuraCostos!$A$5:$B$60,2))</f>
        <v>#N/A</v>
      </c>
      <c r="G3169" s="17" t="e">
        <f>+VLOOKUP(B3169,EstructuraCostos!$B$5:$C$146,2)</f>
        <v>#N/A</v>
      </c>
      <c r="H3169" s="58">
        <v>43780</v>
      </c>
      <c r="I3169" s="17">
        <f t="shared" si="247"/>
        <v>46</v>
      </c>
      <c r="J3169" s="1" t="s">
        <v>289</v>
      </c>
      <c r="K3169" s="83"/>
      <c r="L3169" s="52">
        <v>40</v>
      </c>
      <c r="M3169" s="186" t="s">
        <v>124</v>
      </c>
      <c r="N3169" s="48"/>
      <c r="O3169" s="152" t="s">
        <v>227</v>
      </c>
      <c r="P3169" s="1"/>
      <c r="R3169" s="1"/>
      <c r="S3169"/>
    </row>
    <row r="3170" spans="1:20">
      <c r="A3170" s="17">
        <v>12</v>
      </c>
      <c r="B3170" s="135">
        <v>10101</v>
      </c>
      <c r="C3170" s="17">
        <f t="shared" si="246"/>
        <v>1</v>
      </c>
      <c r="D3170" s="14" t="str">
        <f>+VLOOKUP(C3170,EstructuraCostos!$A$5:$B$146,2)</f>
        <v>Levante_y_Ceba</v>
      </c>
      <c r="E3170" s="21">
        <f t="shared" si="249"/>
        <v>10100</v>
      </c>
      <c r="F3170" s="17" t="str">
        <f>+IF(C3170&gt;2,VLOOKUP(C3170,EstructuraCostos!$A$65:$B$170,2),VLOOKUP(E3170,EstructuraCostos!$A$5:$B$60,2))</f>
        <v>Manejo_de_Suelos_y_ Praderas1</v>
      </c>
      <c r="G3170" s="17" t="str">
        <f>+VLOOKUP(B3170,EstructuraCostos!$B$5:$C$146,2)</f>
        <v>Fumigacion Matamalezas</v>
      </c>
      <c r="H3170" s="58">
        <v>43781</v>
      </c>
      <c r="I3170" s="17">
        <f t="shared" si="247"/>
        <v>46</v>
      </c>
      <c r="J3170" s="84" t="s">
        <v>241</v>
      </c>
      <c r="K3170" s="566">
        <v>4736932</v>
      </c>
      <c r="L3170" s="52">
        <v>1</v>
      </c>
      <c r="M3170" s="46">
        <v>34000</v>
      </c>
      <c r="N3170" s="48">
        <f t="shared" si="248"/>
        <v>34000</v>
      </c>
      <c r="O3170" s="45" t="s">
        <v>2611</v>
      </c>
      <c r="P3170" s="45" t="s">
        <v>2659</v>
      </c>
      <c r="Q3170" s="1" t="s">
        <v>2245</v>
      </c>
      <c r="R3170" s="1" t="s">
        <v>2613</v>
      </c>
      <c r="S3170"/>
    </row>
    <row r="3171" spans="1:20">
      <c r="A3171" s="17">
        <v>13</v>
      </c>
      <c r="B3171" s="135">
        <v>10104</v>
      </c>
      <c r="C3171" s="17">
        <f t="shared" si="246"/>
        <v>1</v>
      </c>
      <c r="D3171" s="14" t="str">
        <f>+VLOOKUP(C3171,EstructuraCostos!$A$5:$B$146,2)</f>
        <v>Levante_y_Ceba</v>
      </c>
      <c r="E3171" s="21">
        <f t="shared" si="249"/>
        <v>10100</v>
      </c>
      <c r="F3171" s="17" t="str">
        <f>+IF(C3171&gt;2,VLOOKUP(C3171,EstructuraCostos!$A$65:$B$170,2),VLOOKUP(E3171,EstructuraCostos!$A$5:$B$60,2))</f>
        <v>Manejo_de_Suelos_y_ Praderas1</v>
      </c>
      <c r="G3171" s="17" t="str">
        <f>+VLOOKUP(B3171,EstructuraCostos!$B$5:$C$146,2)</f>
        <v>Fumigacion Herbicida</v>
      </c>
      <c r="H3171" s="58">
        <v>43781</v>
      </c>
      <c r="I3171" s="17">
        <f t="shared" si="247"/>
        <v>46</v>
      </c>
      <c r="J3171" s="84" t="s">
        <v>242</v>
      </c>
      <c r="K3171" s="567">
        <v>4335739</v>
      </c>
      <c r="L3171" s="52">
        <v>1</v>
      </c>
      <c r="M3171" s="46">
        <v>34000</v>
      </c>
      <c r="N3171" s="48">
        <f t="shared" si="248"/>
        <v>34000</v>
      </c>
      <c r="O3171" s="45" t="s">
        <v>2148</v>
      </c>
      <c r="P3171" s="61" t="s">
        <v>438</v>
      </c>
      <c r="Q3171" s="1" t="s">
        <v>132</v>
      </c>
      <c r="R3171" s="1" t="s">
        <v>702</v>
      </c>
      <c r="S3171"/>
    </row>
    <row r="3172" spans="1:20">
      <c r="A3172" s="17">
        <v>14</v>
      </c>
      <c r="B3172" s="135">
        <v>10501</v>
      </c>
      <c r="C3172" s="17">
        <f t="shared" si="246"/>
        <v>1</v>
      </c>
      <c r="D3172" s="14" t="str">
        <f>+VLOOKUP(C3172,EstructuraCostos!$A$5:$B$146,2)</f>
        <v>Levante_y_Ceba</v>
      </c>
      <c r="E3172" s="21">
        <f t="shared" si="249"/>
        <v>10500</v>
      </c>
      <c r="F3172" s="17" t="str">
        <f>+IF(C3172&gt;2,VLOOKUP(C3172,EstructuraCostos!$A$65:$B$170,2),VLOOKUP(E3172,EstructuraCostos!$A$5:$B$60,2))</f>
        <v>Movimiento_de_Ganado1</v>
      </c>
      <c r="G3172" s="17" t="str">
        <f>+VLOOKUP(B3172,EstructuraCostos!$B$5:$C$146,2)</f>
        <v>Manejo de Ganados</v>
      </c>
      <c r="H3172" s="58">
        <v>43781</v>
      </c>
      <c r="I3172" s="17">
        <f t="shared" si="247"/>
        <v>46</v>
      </c>
      <c r="J3172" s="460" t="s">
        <v>2236</v>
      </c>
      <c r="K3172" s="567">
        <v>1023702269</v>
      </c>
      <c r="L3172" s="52">
        <v>1</v>
      </c>
      <c r="M3172" s="46">
        <v>38000</v>
      </c>
      <c r="N3172" s="48">
        <f t="shared" si="248"/>
        <v>38000</v>
      </c>
      <c r="O3172" s="153" t="s">
        <v>126</v>
      </c>
      <c r="P3172" s="61" t="s">
        <v>128</v>
      </c>
      <c r="R3172" s="1"/>
      <c r="S3172"/>
      <c r="T3172"/>
    </row>
    <row r="3173" spans="1:20">
      <c r="A3173" s="17">
        <v>15</v>
      </c>
      <c r="B3173" s="135">
        <v>50103</v>
      </c>
      <c r="C3173" s="17">
        <f t="shared" ref="C3173:C3249" si="253">ROUND(B3173/10000,0)</f>
        <v>5</v>
      </c>
      <c r="D3173" s="14" t="str">
        <f>+VLOOKUP(C3173,EstructuraCostos!$A$5:$B$146,2)</f>
        <v>Generales</v>
      </c>
      <c r="E3173" s="21">
        <f t="shared" si="249"/>
        <v>50103</v>
      </c>
      <c r="F3173" s="17" t="str">
        <f>+IF(C3173&gt;2,VLOOKUP(C3173,EstructuraCostos!$A$65:$B$170,2),VLOOKUP(E3173,EstructuraCostos!$A$5:$B$60,2))</f>
        <v>Generales</v>
      </c>
      <c r="G3173" s="17" t="str">
        <f>+VLOOKUP(B3173,EstructuraCostos!$B$5:$C$146,2)</f>
        <v xml:space="preserve">Mantenimiento Cercos </v>
      </c>
      <c r="H3173" s="58">
        <v>43781</v>
      </c>
      <c r="I3173" s="17">
        <f t="shared" ref="I3173:I3249" si="254">+WEEKNUM(H3173,2)</f>
        <v>46</v>
      </c>
      <c r="J3173" s="460" t="s">
        <v>417</v>
      </c>
      <c r="K3173" s="568">
        <v>1097720182</v>
      </c>
      <c r="L3173" s="52">
        <v>1</v>
      </c>
      <c r="M3173" s="46">
        <v>38000</v>
      </c>
      <c r="N3173" s="48">
        <f t="shared" ref="N3173:N3244" si="255">+L3173*M3173</f>
        <v>38000</v>
      </c>
      <c r="O3173" s="152" t="s">
        <v>138</v>
      </c>
      <c r="P3173" s="1"/>
      <c r="R3173" s="1"/>
      <c r="S3173"/>
      <c r="T3173"/>
    </row>
    <row r="3174" spans="1:20">
      <c r="A3174" s="17">
        <v>16</v>
      </c>
      <c r="B3174" s="135">
        <v>90101</v>
      </c>
      <c r="C3174" s="17">
        <f t="shared" si="253"/>
        <v>9</v>
      </c>
      <c r="D3174" s="14" t="str">
        <f>+VLOOKUP(C3174,EstructuraCostos!$A$5:$B$146,2)</f>
        <v>Hacienda</v>
      </c>
      <c r="E3174" s="21">
        <f t="shared" si="249"/>
        <v>90101</v>
      </c>
      <c r="F3174" s="17" t="str">
        <f>+IF(C3174&gt;2,VLOOKUP(C3174,EstructuraCostos!$A$65:$B$170,2),VLOOKUP(E3174,EstructuraCostos!$A$5:$B$60,2))</f>
        <v>Hacienda</v>
      </c>
      <c r="G3174" s="17" t="str">
        <f>+VLOOKUP(B3174,EstructuraCostos!$B$5:$C$146,2)</f>
        <v>Salarios</v>
      </c>
      <c r="H3174" s="58">
        <v>43781</v>
      </c>
      <c r="I3174" s="17">
        <f t="shared" si="254"/>
        <v>46</v>
      </c>
      <c r="J3174" s="1" t="s">
        <v>1584</v>
      </c>
      <c r="K3174" s="85">
        <v>24989065</v>
      </c>
      <c r="L3174" s="52">
        <v>1</v>
      </c>
      <c r="M3174" s="186">
        <v>34000</v>
      </c>
      <c r="N3174" s="48">
        <f t="shared" si="255"/>
        <v>34000</v>
      </c>
      <c r="O3174" s="152" t="s">
        <v>1138</v>
      </c>
      <c r="P3174" s="61" t="s">
        <v>147</v>
      </c>
      <c r="R3174" s="1"/>
      <c r="S3174"/>
      <c r="T3174"/>
    </row>
    <row r="3175" spans="1:20">
      <c r="A3175" s="17">
        <v>17</v>
      </c>
      <c r="B3175" s="135">
        <v>90105</v>
      </c>
      <c r="C3175" s="17">
        <f t="shared" si="253"/>
        <v>9</v>
      </c>
      <c r="D3175" s="14" t="str">
        <f>+VLOOKUP(C3175,EstructuraCostos!$A$5:$B$146,2)</f>
        <v>Hacienda</v>
      </c>
      <c r="E3175" s="21">
        <f t="shared" si="249"/>
        <v>90105</v>
      </c>
      <c r="F3175" s="17" t="str">
        <f>+IF(C3175&gt;2,VLOOKUP(C3175,EstructuraCostos!$A$65:$B$170,2),VLOOKUP(E3175,EstructuraCostos!$A$5:$B$60,2))</f>
        <v>Hacienda</v>
      </c>
      <c r="G3175" s="17" t="str">
        <f>+VLOOKUP(B3175,EstructuraCostos!$B$5:$C$146,2)</f>
        <v>Mejoras</v>
      </c>
      <c r="H3175" s="58">
        <v>43781</v>
      </c>
      <c r="I3175" s="17">
        <f t="shared" si="254"/>
        <v>46</v>
      </c>
      <c r="J3175" s="45" t="s">
        <v>1688</v>
      </c>
      <c r="K3175" s="51">
        <v>6281862</v>
      </c>
      <c r="L3175" s="52">
        <v>1</v>
      </c>
      <c r="M3175" s="186">
        <v>34000</v>
      </c>
      <c r="N3175" s="48">
        <f t="shared" si="255"/>
        <v>34000</v>
      </c>
      <c r="O3175" s="152" t="s">
        <v>2241</v>
      </c>
      <c r="P3175" s="61" t="s">
        <v>147</v>
      </c>
      <c r="Q3175" s="1" t="s">
        <v>2684</v>
      </c>
      <c r="R3175" s="1"/>
      <c r="S3175"/>
      <c r="T3175"/>
    </row>
    <row r="3176" spans="1:20">
      <c r="A3176" s="17">
        <v>18</v>
      </c>
      <c r="B3176" s="135">
        <v>50103</v>
      </c>
      <c r="C3176" s="17">
        <f t="shared" si="253"/>
        <v>5</v>
      </c>
      <c r="D3176" s="14" t="str">
        <f>+VLOOKUP(C3176,EstructuraCostos!$A$5:$B$146,2)</f>
        <v>Generales</v>
      </c>
      <c r="E3176" s="21">
        <f t="shared" si="249"/>
        <v>50103</v>
      </c>
      <c r="F3176" s="17" t="str">
        <f>+IF(C3176&gt;2,VLOOKUP(C3176,EstructuraCostos!$A$65:$B$170,2),VLOOKUP(E3176,EstructuraCostos!$A$5:$B$60,2))</f>
        <v>Generales</v>
      </c>
      <c r="G3176" s="17" t="str">
        <f>+VLOOKUP(B3176,EstructuraCostos!$B$5:$C$146,2)</f>
        <v xml:space="preserve">Mantenimiento Cercos </v>
      </c>
      <c r="H3176" s="58">
        <v>43781</v>
      </c>
      <c r="I3176" s="17">
        <f t="shared" si="254"/>
        <v>46</v>
      </c>
      <c r="J3176" s="45" t="s">
        <v>2237</v>
      </c>
      <c r="K3176" s="51">
        <v>700001196</v>
      </c>
      <c r="L3176" s="52">
        <v>1</v>
      </c>
      <c r="M3176" s="186">
        <v>34000</v>
      </c>
      <c r="N3176" s="48">
        <f t="shared" si="255"/>
        <v>34000</v>
      </c>
      <c r="O3176" s="152" t="s">
        <v>138</v>
      </c>
      <c r="P3176" s="1"/>
      <c r="R3176" s="1"/>
      <c r="S3176"/>
      <c r="T3176"/>
    </row>
    <row r="3177" spans="1:20">
      <c r="A3177" s="17">
        <v>19</v>
      </c>
      <c r="B3177" s="135">
        <v>90105</v>
      </c>
      <c r="C3177" s="17">
        <f t="shared" si="253"/>
        <v>9</v>
      </c>
      <c r="D3177" s="14" t="str">
        <f>+VLOOKUP(C3177,EstructuraCostos!$A$5:$B$146,2)</f>
        <v>Hacienda</v>
      </c>
      <c r="E3177" s="21">
        <f t="shared" si="249"/>
        <v>90105</v>
      </c>
      <c r="F3177" s="17" t="str">
        <f>+IF(C3177&gt;2,VLOOKUP(C3177,EstructuraCostos!$A$65:$B$170,2),VLOOKUP(E3177,EstructuraCostos!$A$5:$B$60,2))</f>
        <v>Hacienda</v>
      </c>
      <c r="G3177" s="17" t="str">
        <f>+VLOOKUP(B3177,EstructuraCostos!$B$5:$C$146,2)</f>
        <v>Mejoras</v>
      </c>
      <c r="H3177" s="58">
        <v>43781</v>
      </c>
      <c r="I3177" s="17">
        <f t="shared" si="254"/>
        <v>46</v>
      </c>
      <c r="J3177" s="45" t="s">
        <v>2247</v>
      </c>
      <c r="K3177" s="51">
        <v>8456134</v>
      </c>
      <c r="L3177" s="52">
        <v>1</v>
      </c>
      <c r="M3177" s="186">
        <v>80000</v>
      </c>
      <c r="N3177" s="48">
        <f t="shared" si="255"/>
        <v>80000</v>
      </c>
      <c r="O3177" s="152" t="s">
        <v>2455</v>
      </c>
      <c r="P3177" s="61" t="s">
        <v>147</v>
      </c>
      <c r="Q3177" s="1" t="s">
        <v>2683</v>
      </c>
      <c r="R3177" s="1"/>
      <c r="S3177"/>
      <c r="T3177"/>
    </row>
    <row r="3178" spans="1:20">
      <c r="A3178" s="17">
        <v>20</v>
      </c>
      <c r="B3178" s="135">
        <v>50105</v>
      </c>
      <c r="C3178" s="17">
        <f t="shared" si="253"/>
        <v>5</v>
      </c>
      <c r="D3178" s="14" t="str">
        <f>+VLOOKUP(C3178,EstructuraCostos!$A$5:$B$146,2)</f>
        <v>Generales</v>
      </c>
      <c r="E3178" s="21">
        <f t="shared" si="249"/>
        <v>50105</v>
      </c>
      <c r="F3178" s="17" t="str">
        <f>+IF(C3178&gt;2,VLOOKUP(C3178,EstructuraCostos!$A$65:$B$170,2),VLOOKUP(E3178,EstructuraCostos!$A$5:$B$60,2))</f>
        <v>Generales</v>
      </c>
      <c r="G3178" s="17" t="str">
        <f>+VLOOKUP(B3178,EstructuraCostos!$B$5:$C$146,2)</f>
        <v>Mantenimiento Corrales y Puentes</v>
      </c>
      <c r="H3178" s="58">
        <v>43781</v>
      </c>
      <c r="I3178" s="17">
        <f t="shared" si="254"/>
        <v>46</v>
      </c>
      <c r="J3178" s="45" t="s">
        <v>1663</v>
      </c>
      <c r="K3178" s="51">
        <v>79132685</v>
      </c>
      <c r="L3178" s="52">
        <v>1</v>
      </c>
      <c r="M3178" s="186">
        <v>38000</v>
      </c>
      <c r="N3178" s="48">
        <f t="shared" si="255"/>
        <v>38000</v>
      </c>
      <c r="O3178" s="152" t="s">
        <v>2682</v>
      </c>
      <c r="P3178" s="61" t="s">
        <v>147</v>
      </c>
      <c r="R3178" s="1"/>
      <c r="S3178"/>
      <c r="T3178"/>
    </row>
    <row r="3179" spans="1:20">
      <c r="A3179" s="17">
        <v>21</v>
      </c>
      <c r="C3179" s="17">
        <f t="shared" si="253"/>
        <v>0</v>
      </c>
      <c r="D3179" s="14" t="e">
        <f>+VLOOKUP(C3179,EstructuraCostos!$A$5:$B$146,2)</f>
        <v>#N/A</v>
      </c>
      <c r="E3179" s="21">
        <f t="shared" si="249"/>
        <v>0</v>
      </c>
      <c r="F3179" s="17" t="e">
        <f>+IF(C3179&gt;2,VLOOKUP(C3179,EstructuraCostos!$A$65:$B$170,2),VLOOKUP(E3179,EstructuraCostos!$A$5:$B$60,2))</f>
        <v>#N/A</v>
      </c>
      <c r="G3179" s="17" t="e">
        <f>+VLOOKUP(B3179,EstructuraCostos!$B$5:$C$146,2)</f>
        <v>#N/A</v>
      </c>
      <c r="H3179" s="58">
        <v>43781</v>
      </c>
      <c r="I3179" s="17">
        <f t="shared" si="254"/>
        <v>46</v>
      </c>
      <c r="J3179" s="1" t="s">
        <v>289</v>
      </c>
      <c r="K3179" s="83"/>
      <c r="L3179" s="52">
        <v>1</v>
      </c>
      <c r="M3179" s="186" t="s">
        <v>124</v>
      </c>
      <c r="N3179" s="48"/>
      <c r="O3179" s="152"/>
      <c r="P3179" s="1"/>
      <c r="R3179" s="1"/>
      <c r="S3179"/>
      <c r="T3179"/>
    </row>
    <row r="3180" spans="1:20">
      <c r="A3180" s="17">
        <v>22</v>
      </c>
      <c r="C3180" s="17">
        <f t="shared" si="253"/>
        <v>0</v>
      </c>
      <c r="D3180" s="14" t="e">
        <f>+VLOOKUP(C3180,EstructuraCostos!$A$5:$B$146,2)</f>
        <v>#N/A</v>
      </c>
      <c r="E3180" s="21">
        <f t="shared" ref="E3180:E3208" si="256">IF(C3180&gt;2,ROUND(B3180/1,0),ROUND(B3180/10,0)*10)</f>
        <v>0</v>
      </c>
      <c r="F3180" s="17" t="e">
        <f>+IF(C3180&gt;2,VLOOKUP(C3180,EstructuraCostos!$A$65:$B$170,2),VLOOKUP(E3180,EstructuraCostos!$A$5:$B$60,2))</f>
        <v>#N/A</v>
      </c>
      <c r="G3180" s="17" t="e">
        <f>+VLOOKUP(B3180,EstructuraCostos!$B$5:$C$146,2)</f>
        <v>#N/A</v>
      </c>
      <c r="H3180" s="58">
        <v>43781</v>
      </c>
      <c r="I3180" s="17">
        <f t="shared" si="254"/>
        <v>46</v>
      </c>
      <c r="J3180" s="152" t="s">
        <v>260</v>
      </c>
      <c r="M3180" s="186" t="s">
        <v>2476</v>
      </c>
      <c r="N3180" s="48"/>
      <c r="O3180" s="45" t="s">
        <v>2611</v>
      </c>
      <c r="P3180" s="45" t="s">
        <v>2659</v>
      </c>
      <c r="Q3180" s="1" t="s">
        <v>2245</v>
      </c>
      <c r="R3180" s="1" t="s">
        <v>2613</v>
      </c>
      <c r="S3180"/>
      <c r="T3180"/>
    </row>
    <row r="3181" spans="1:20">
      <c r="A3181" s="17">
        <v>23</v>
      </c>
      <c r="C3181" s="17">
        <f t="shared" si="253"/>
        <v>0</v>
      </c>
      <c r="D3181" s="14" t="e">
        <f>+VLOOKUP(C3181,EstructuraCostos!$A$5:$B$146,2)</f>
        <v>#N/A</v>
      </c>
      <c r="E3181" s="21">
        <f t="shared" si="256"/>
        <v>0</v>
      </c>
      <c r="F3181" s="17" t="e">
        <f>+IF(C3181&gt;2,VLOOKUP(C3181,EstructuraCostos!$A$65:$B$170,2),VLOOKUP(E3181,EstructuraCostos!$A$5:$B$60,2))</f>
        <v>#N/A</v>
      </c>
      <c r="G3181" s="17" t="e">
        <f>+VLOOKUP(B3181,EstructuraCostos!$B$5:$C$146,2)</f>
        <v>#N/A</v>
      </c>
      <c r="H3181" s="58">
        <v>43781</v>
      </c>
      <c r="I3181" s="17">
        <f t="shared" si="254"/>
        <v>46</v>
      </c>
      <c r="J3181" s="152" t="s">
        <v>260</v>
      </c>
      <c r="M3181" s="186" t="s">
        <v>2476</v>
      </c>
      <c r="N3181" s="48"/>
      <c r="O3181" s="45" t="s">
        <v>2148</v>
      </c>
      <c r="P3181" s="61" t="s">
        <v>438</v>
      </c>
      <c r="Q3181" s="1" t="s">
        <v>132</v>
      </c>
      <c r="R3181" s="1" t="s">
        <v>702</v>
      </c>
      <c r="S3181"/>
      <c r="T3181"/>
    </row>
    <row r="3182" spans="1:20">
      <c r="A3182" s="17">
        <v>24</v>
      </c>
      <c r="B3182" s="135">
        <v>10101</v>
      </c>
      <c r="C3182" s="17">
        <f t="shared" si="253"/>
        <v>1</v>
      </c>
      <c r="D3182" s="14" t="str">
        <f>+VLOOKUP(C3182,EstructuraCostos!$A$5:$B$146,2)</f>
        <v>Levante_y_Ceba</v>
      </c>
      <c r="E3182" s="21">
        <f t="shared" si="256"/>
        <v>10100</v>
      </c>
      <c r="F3182" s="17" t="str">
        <f>+IF(C3182&gt;2,VLOOKUP(C3182,EstructuraCostos!$A$65:$B$170,2),VLOOKUP(E3182,EstructuraCostos!$A$5:$B$60,2))</f>
        <v>Manejo_de_Suelos_y_ Praderas1</v>
      </c>
      <c r="G3182" s="17" t="str">
        <f>+VLOOKUP(B3182,EstructuraCostos!$B$5:$C$146,2)</f>
        <v>Fumigacion Matamalezas</v>
      </c>
      <c r="H3182" s="58">
        <v>43782</v>
      </c>
      <c r="I3182" s="17">
        <f t="shared" si="254"/>
        <v>46</v>
      </c>
      <c r="J3182" s="84" t="s">
        <v>241</v>
      </c>
      <c r="K3182" s="566">
        <v>4736932</v>
      </c>
      <c r="L3182" s="52">
        <v>1</v>
      </c>
      <c r="M3182" s="46">
        <v>34000</v>
      </c>
      <c r="N3182" s="48">
        <f t="shared" si="255"/>
        <v>34000</v>
      </c>
      <c r="O3182" s="45" t="s">
        <v>2611</v>
      </c>
      <c r="P3182" s="45" t="s">
        <v>2659</v>
      </c>
      <c r="Q3182" s="1" t="s">
        <v>2245</v>
      </c>
      <c r="R3182" s="1" t="s">
        <v>2613</v>
      </c>
      <c r="S3182"/>
      <c r="T3182"/>
    </row>
    <row r="3183" spans="1:20">
      <c r="A3183" s="17">
        <v>25</v>
      </c>
      <c r="B3183" s="135">
        <v>10501</v>
      </c>
      <c r="C3183" s="17">
        <f t="shared" si="253"/>
        <v>1</v>
      </c>
      <c r="D3183" s="14" t="str">
        <f>+VLOOKUP(C3183,EstructuraCostos!$A$5:$B$146,2)</f>
        <v>Levante_y_Ceba</v>
      </c>
      <c r="E3183" s="21">
        <f t="shared" si="256"/>
        <v>10500</v>
      </c>
      <c r="F3183" s="17" t="str">
        <f>+IF(C3183&gt;2,VLOOKUP(C3183,EstructuraCostos!$A$65:$B$170,2),VLOOKUP(E3183,EstructuraCostos!$A$5:$B$60,2))</f>
        <v>Movimiento_de_Ganado1</v>
      </c>
      <c r="G3183" s="17" t="str">
        <f>+VLOOKUP(B3183,EstructuraCostos!$B$5:$C$146,2)</f>
        <v>Manejo de Ganados</v>
      </c>
      <c r="H3183" s="58">
        <v>43782</v>
      </c>
      <c r="I3183" s="17">
        <f t="shared" si="254"/>
        <v>46</v>
      </c>
      <c r="J3183" s="84" t="s">
        <v>242</v>
      </c>
      <c r="K3183" s="567">
        <v>4335739</v>
      </c>
      <c r="L3183" s="52">
        <v>1</v>
      </c>
      <c r="M3183" s="46">
        <v>34000</v>
      </c>
      <c r="N3183" s="48">
        <f t="shared" si="255"/>
        <v>34000</v>
      </c>
      <c r="O3183" s="45" t="s">
        <v>139</v>
      </c>
      <c r="P3183" s="61" t="s">
        <v>137</v>
      </c>
      <c r="R3183" s="1"/>
      <c r="S3183"/>
    </row>
    <row r="3184" spans="1:20">
      <c r="A3184" s="17">
        <v>26</v>
      </c>
      <c r="B3184" s="135">
        <v>10501</v>
      </c>
      <c r="C3184" s="17">
        <f t="shared" si="253"/>
        <v>1</v>
      </c>
      <c r="D3184" s="14" t="str">
        <f>+VLOOKUP(C3184,EstructuraCostos!$A$5:$B$146,2)</f>
        <v>Levante_y_Ceba</v>
      </c>
      <c r="E3184" s="21">
        <f t="shared" si="256"/>
        <v>10500</v>
      </c>
      <c r="F3184" s="17" t="str">
        <f>+IF(C3184&gt;2,VLOOKUP(C3184,EstructuraCostos!$A$65:$B$170,2),VLOOKUP(E3184,EstructuraCostos!$A$5:$B$60,2))</f>
        <v>Movimiento_de_Ganado1</v>
      </c>
      <c r="G3184" s="17" t="str">
        <f>+VLOOKUP(B3184,EstructuraCostos!$B$5:$C$146,2)</f>
        <v>Manejo de Ganados</v>
      </c>
      <c r="H3184" s="58">
        <v>43782</v>
      </c>
      <c r="I3184" s="17">
        <f t="shared" si="254"/>
        <v>46</v>
      </c>
      <c r="J3184" s="460" t="s">
        <v>2236</v>
      </c>
      <c r="K3184" s="567">
        <v>1023702269</v>
      </c>
      <c r="L3184" s="52">
        <v>1</v>
      </c>
      <c r="M3184" s="46">
        <v>38000</v>
      </c>
      <c r="N3184" s="48">
        <f t="shared" si="255"/>
        <v>38000</v>
      </c>
      <c r="O3184" s="153" t="s">
        <v>126</v>
      </c>
      <c r="P3184" s="61" t="s">
        <v>128</v>
      </c>
      <c r="R3184" s="1"/>
      <c r="S3184"/>
    </row>
    <row r="3185" spans="1:19">
      <c r="A3185" s="17">
        <v>27</v>
      </c>
      <c r="B3185" s="135">
        <v>10501</v>
      </c>
      <c r="C3185" s="17">
        <f t="shared" si="253"/>
        <v>1</v>
      </c>
      <c r="D3185" s="14" t="str">
        <f>+VLOOKUP(C3185,EstructuraCostos!$A$5:$B$146,2)</f>
        <v>Levante_y_Ceba</v>
      </c>
      <c r="E3185" s="21">
        <f t="shared" si="256"/>
        <v>10500</v>
      </c>
      <c r="F3185" s="17" t="str">
        <f>+IF(C3185&gt;2,VLOOKUP(C3185,EstructuraCostos!$A$65:$B$170,2),VLOOKUP(E3185,EstructuraCostos!$A$5:$B$60,2))</f>
        <v>Movimiento_de_Ganado1</v>
      </c>
      <c r="G3185" s="17" t="str">
        <f>+VLOOKUP(B3185,EstructuraCostos!$B$5:$C$146,2)</f>
        <v>Manejo de Ganados</v>
      </c>
      <c r="H3185" s="58">
        <v>43782</v>
      </c>
      <c r="I3185" s="17">
        <f t="shared" si="254"/>
        <v>46</v>
      </c>
      <c r="J3185" s="460" t="s">
        <v>417</v>
      </c>
      <c r="K3185" s="568">
        <v>1097720182</v>
      </c>
      <c r="L3185" s="52">
        <v>1</v>
      </c>
      <c r="M3185" s="46">
        <v>38000</v>
      </c>
      <c r="N3185" s="48">
        <f t="shared" si="255"/>
        <v>38000</v>
      </c>
      <c r="O3185" s="152" t="s">
        <v>125</v>
      </c>
      <c r="P3185" s="61" t="s">
        <v>128</v>
      </c>
      <c r="R3185" s="1"/>
      <c r="S3185"/>
    </row>
    <row r="3186" spans="1:19">
      <c r="A3186" s="17">
        <v>28</v>
      </c>
      <c r="B3186" s="135">
        <v>90101</v>
      </c>
      <c r="C3186" s="17">
        <f t="shared" si="253"/>
        <v>9</v>
      </c>
      <c r="D3186" s="14" t="str">
        <f>+VLOOKUP(C3186,EstructuraCostos!$A$5:$B$146,2)</f>
        <v>Hacienda</v>
      </c>
      <c r="E3186" s="21">
        <f t="shared" si="256"/>
        <v>90101</v>
      </c>
      <c r="F3186" s="17" t="str">
        <f>+IF(C3186&gt;2,VLOOKUP(C3186,EstructuraCostos!$A$65:$B$170,2),VLOOKUP(E3186,EstructuraCostos!$A$5:$B$60,2))</f>
        <v>Hacienda</v>
      </c>
      <c r="G3186" s="17" t="str">
        <f>+VLOOKUP(B3186,EstructuraCostos!$B$5:$C$146,2)</f>
        <v>Salarios</v>
      </c>
      <c r="H3186" s="58">
        <v>43782</v>
      </c>
      <c r="I3186" s="17">
        <f t="shared" si="254"/>
        <v>46</v>
      </c>
      <c r="J3186" s="1" t="s">
        <v>1584</v>
      </c>
      <c r="K3186" s="85">
        <v>24989065</v>
      </c>
      <c r="L3186" s="52">
        <v>1</v>
      </c>
      <c r="M3186" s="186">
        <v>34000</v>
      </c>
      <c r="N3186" s="48">
        <f t="shared" si="255"/>
        <v>34000</v>
      </c>
      <c r="O3186" s="152" t="s">
        <v>1138</v>
      </c>
      <c r="P3186" s="61" t="s">
        <v>147</v>
      </c>
      <c r="R3186" s="1"/>
      <c r="S3186"/>
    </row>
    <row r="3187" spans="1:19">
      <c r="A3187" s="17">
        <v>29</v>
      </c>
      <c r="B3187" s="135">
        <v>90105</v>
      </c>
      <c r="C3187" s="17">
        <f t="shared" si="253"/>
        <v>9</v>
      </c>
      <c r="D3187" s="14" t="str">
        <f>+VLOOKUP(C3187,EstructuraCostos!$A$5:$B$146,2)</f>
        <v>Hacienda</v>
      </c>
      <c r="E3187" s="21">
        <f t="shared" si="256"/>
        <v>90105</v>
      </c>
      <c r="F3187" s="17" t="str">
        <f>+IF(C3187&gt;2,VLOOKUP(C3187,EstructuraCostos!$A$65:$B$170,2),VLOOKUP(E3187,EstructuraCostos!$A$5:$B$60,2))</f>
        <v>Hacienda</v>
      </c>
      <c r="G3187" s="17" t="str">
        <f>+VLOOKUP(B3187,EstructuraCostos!$B$5:$C$146,2)</f>
        <v>Mejoras</v>
      </c>
      <c r="H3187" s="58">
        <v>43782</v>
      </c>
      <c r="I3187" s="17">
        <f t="shared" si="254"/>
        <v>46</v>
      </c>
      <c r="J3187" s="45" t="s">
        <v>1688</v>
      </c>
      <c r="K3187" s="51">
        <v>6281862</v>
      </c>
      <c r="L3187" s="52">
        <v>1</v>
      </c>
      <c r="M3187" s="186">
        <v>34000</v>
      </c>
      <c r="N3187" s="48">
        <f t="shared" si="255"/>
        <v>34000</v>
      </c>
      <c r="O3187" s="152" t="s">
        <v>2241</v>
      </c>
      <c r="P3187" s="61" t="s">
        <v>147</v>
      </c>
      <c r="Q3187" s="1" t="s">
        <v>2684</v>
      </c>
      <c r="R3187" s="1"/>
      <c r="S3187"/>
    </row>
    <row r="3188" spans="1:19">
      <c r="A3188" s="17">
        <v>30</v>
      </c>
      <c r="B3188" s="135">
        <v>50103</v>
      </c>
      <c r="C3188" s="17">
        <f t="shared" si="253"/>
        <v>5</v>
      </c>
      <c r="D3188" s="14" t="str">
        <f>+VLOOKUP(C3188,EstructuraCostos!$A$5:$B$146,2)</f>
        <v>Generales</v>
      </c>
      <c r="E3188" s="21">
        <f t="shared" si="256"/>
        <v>50103</v>
      </c>
      <c r="F3188" s="17" t="str">
        <f>+IF(C3188&gt;2,VLOOKUP(C3188,EstructuraCostos!$A$65:$B$170,2),VLOOKUP(E3188,EstructuraCostos!$A$5:$B$60,2))</f>
        <v>Generales</v>
      </c>
      <c r="G3188" s="17" t="str">
        <f>+VLOOKUP(B3188,EstructuraCostos!$B$5:$C$146,2)</f>
        <v xml:space="preserve">Mantenimiento Cercos </v>
      </c>
      <c r="H3188" s="58">
        <v>43782</v>
      </c>
      <c r="I3188" s="17">
        <f t="shared" si="254"/>
        <v>46</v>
      </c>
      <c r="J3188" s="45" t="s">
        <v>2237</v>
      </c>
      <c r="K3188" s="51">
        <v>700001196</v>
      </c>
      <c r="L3188" s="52">
        <v>1</v>
      </c>
      <c r="M3188" s="186">
        <v>34000</v>
      </c>
      <c r="N3188" s="48">
        <f t="shared" si="255"/>
        <v>34000</v>
      </c>
      <c r="O3188" s="152" t="s">
        <v>138</v>
      </c>
      <c r="P3188" s="1" t="s">
        <v>296</v>
      </c>
      <c r="R3188" s="1"/>
      <c r="S3188"/>
    </row>
    <row r="3189" spans="1:19">
      <c r="A3189" s="17">
        <v>31</v>
      </c>
      <c r="B3189" s="135">
        <v>90105</v>
      </c>
      <c r="C3189" s="17">
        <f t="shared" si="253"/>
        <v>9</v>
      </c>
      <c r="D3189" s="14" t="str">
        <f>+VLOOKUP(C3189,EstructuraCostos!$A$5:$B$146,2)</f>
        <v>Hacienda</v>
      </c>
      <c r="E3189" s="21">
        <f t="shared" si="256"/>
        <v>90105</v>
      </c>
      <c r="F3189" s="17" t="str">
        <f>+IF(C3189&gt;2,VLOOKUP(C3189,EstructuraCostos!$A$65:$B$170,2),VLOOKUP(E3189,EstructuraCostos!$A$5:$B$60,2))</f>
        <v>Hacienda</v>
      </c>
      <c r="G3189" s="17" t="str">
        <f>+VLOOKUP(B3189,EstructuraCostos!$B$5:$C$146,2)</f>
        <v>Mejoras</v>
      </c>
      <c r="H3189" s="58">
        <v>43782</v>
      </c>
      <c r="I3189" s="17">
        <f t="shared" si="254"/>
        <v>46</v>
      </c>
      <c r="J3189" s="45" t="s">
        <v>2247</v>
      </c>
      <c r="K3189" s="51">
        <v>8456134</v>
      </c>
      <c r="L3189" s="52">
        <v>1</v>
      </c>
      <c r="M3189" s="186">
        <v>80000</v>
      </c>
      <c r="N3189" s="48">
        <f t="shared" si="255"/>
        <v>80000</v>
      </c>
      <c r="O3189" s="152" t="s">
        <v>2455</v>
      </c>
      <c r="P3189" s="61" t="s">
        <v>147</v>
      </c>
      <c r="R3189" s="1"/>
      <c r="S3189"/>
    </row>
    <row r="3190" spans="1:19">
      <c r="A3190" s="17">
        <v>32</v>
      </c>
      <c r="B3190" s="135">
        <v>10501</v>
      </c>
      <c r="C3190" s="17">
        <f t="shared" si="253"/>
        <v>1</v>
      </c>
      <c r="D3190" s="14" t="str">
        <f>+VLOOKUP(C3190,EstructuraCostos!$A$5:$B$146,2)</f>
        <v>Levante_y_Ceba</v>
      </c>
      <c r="E3190" s="21">
        <f t="shared" si="256"/>
        <v>10500</v>
      </c>
      <c r="F3190" s="17" t="str">
        <f>+IF(C3190&gt;2,VLOOKUP(C3190,EstructuraCostos!$A$65:$B$170,2),VLOOKUP(E3190,EstructuraCostos!$A$5:$B$60,2))</f>
        <v>Movimiento_de_Ganado1</v>
      </c>
      <c r="G3190" s="17" t="str">
        <f>+VLOOKUP(B3190,EstructuraCostos!$B$5:$C$146,2)</f>
        <v>Manejo de Ganados</v>
      </c>
      <c r="H3190" s="58">
        <v>43782</v>
      </c>
      <c r="I3190" s="17">
        <f t="shared" si="254"/>
        <v>46</v>
      </c>
      <c r="J3190" s="45" t="s">
        <v>1663</v>
      </c>
      <c r="K3190" s="51">
        <v>79132685</v>
      </c>
      <c r="L3190" s="52">
        <v>1</v>
      </c>
      <c r="M3190" s="186">
        <v>38000</v>
      </c>
      <c r="N3190" s="48">
        <f t="shared" si="255"/>
        <v>38000</v>
      </c>
      <c r="O3190" s="152" t="s">
        <v>139</v>
      </c>
      <c r="P3190" s="61" t="s">
        <v>128</v>
      </c>
      <c r="R3190" s="1"/>
      <c r="S3190"/>
    </row>
    <row r="3191" spans="1:19">
      <c r="A3191" s="17">
        <v>33</v>
      </c>
      <c r="C3191" s="17">
        <f t="shared" si="253"/>
        <v>0</v>
      </c>
      <c r="E3191" s="21">
        <f t="shared" si="256"/>
        <v>0</v>
      </c>
      <c r="F3191" s="17"/>
      <c r="G3191" s="17" t="e">
        <f>+VLOOKUP(B3191,EstructuraCostos!$B$5:$C$146,2)</f>
        <v>#N/A</v>
      </c>
      <c r="H3191" s="58">
        <v>43782</v>
      </c>
      <c r="I3191" s="17">
        <f t="shared" si="254"/>
        <v>46</v>
      </c>
      <c r="J3191" s="1" t="s">
        <v>289</v>
      </c>
      <c r="K3191" s="83"/>
      <c r="L3191" s="52">
        <v>12</v>
      </c>
      <c r="M3191" s="186" t="s">
        <v>124</v>
      </c>
      <c r="N3191" s="48"/>
      <c r="O3191" s="152" t="s">
        <v>228</v>
      </c>
      <c r="P3191" s="1"/>
      <c r="R3191" s="1"/>
      <c r="S3191"/>
    </row>
    <row r="3192" spans="1:19">
      <c r="A3192" s="17">
        <v>34</v>
      </c>
      <c r="C3192" s="17"/>
      <c r="F3192" s="17"/>
      <c r="G3192" s="17" t="e">
        <f>+VLOOKUP(B3192,EstructuraCostos!$B$5:$C$146,2)</f>
        <v>#N/A</v>
      </c>
      <c r="H3192" s="58">
        <v>43782</v>
      </c>
      <c r="I3192" s="17">
        <f t="shared" si="254"/>
        <v>46</v>
      </c>
      <c r="J3192" s="1" t="s">
        <v>2699</v>
      </c>
      <c r="K3192" s="83"/>
      <c r="L3192" s="52">
        <v>200</v>
      </c>
      <c r="M3192" s="186">
        <v>900</v>
      </c>
      <c r="N3192" s="48">
        <f t="shared" si="255"/>
        <v>180000</v>
      </c>
      <c r="O3192" s="152" t="s">
        <v>1234</v>
      </c>
      <c r="P3192" s="1" t="s">
        <v>1474</v>
      </c>
      <c r="R3192" s="1"/>
      <c r="S3192"/>
    </row>
    <row r="3193" spans="1:19">
      <c r="A3193" s="17">
        <v>35</v>
      </c>
      <c r="C3193" s="17"/>
      <c r="F3193" s="17"/>
      <c r="G3193" s="17" t="e">
        <f>+VLOOKUP(B3193,EstructuraCostos!$B$5:$C$146,2)</f>
        <v>#N/A</v>
      </c>
      <c r="H3193" s="58">
        <v>43782</v>
      </c>
      <c r="I3193" s="17">
        <f t="shared" si="254"/>
        <v>46</v>
      </c>
      <c r="J3193" s="1" t="s">
        <v>439</v>
      </c>
      <c r="K3193" s="83"/>
      <c r="L3193" s="52">
        <v>28</v>
      </c>
      <c r="M3193" s="186" t="s">
        <v>386</v>
      </c>
      <c r="N3193" s="48"/>
      <c r="O3193" s="152" t="s">
        <v>2698</v>
      </c>
      <c r="P3193" s="1"/>
      <c r="R3193" s="1"/>
      <c r="S3193"/>
    </row>
    <row r="3194" spans="1:19">
      <c r="A3194" s="17">
        <v>36</v>
      </c>
      <c r="C3194" s="17">
        <f t="shared" si="253"/>
        <v>0</v>
      </c>
      <c r="E3194" s="21">
        <f t="shared" si="256"/>
        <v>0</v>
      </c>
      <c r="F3194" s="17"/>
      <c r="G3194" s="17" t="e">
        <f>+VLOOKUP(B3194,EstructuraCostos!$B$5:$C$146,2)</f>
        <v>#N/A</v>
      </c>
      <c r="H3194" s="58">
        <v>43782</v>
      </c>
      <c r="I3194" s="17">
        <f t="shared" si="254"/>
        <v>46</v>
      </c>
      <c r="J3194" s="152" t="s">
        <v>260</v>
      </c>
      <c r="M3194" s="186" t="s">
        <v>2476</v>
      </c>
      <c r="N3194" s="48"/>
      <c r="O3194" s="45" t="s">
        <v>2611</v>
      </c>
      <c r="P3194" s="45" t="s">
        <v>2659</v>
      </c>
      <c r="Q3194" s="1" t="s">
        <v>2245</v>
      </c>
      <c r="R3194" s="1" t="s">
        <v>2613</v>
      </c>
      <c r="S3194"/>
    </row>
    <row r="3195" spans="1:19">
      <c r="A3195" s="17">
        <v>37</v>
      </c>
      <c r="B3195" s="135">
        <v>80108</v>
      </c>
      <c r="C3195" s="17">
        <f t="shared" si="253"/>
        <v>8</v>
      </c>
      <c r="D3195" s="14" t="str">
        <f>+VLOOKUP(C3195,EstructuraCostos!$A$5:$B$146,2)</f>
        <v>Inversion</v>
      </c>
      <c r="E3195" s="21">
        <f t="shared" si="256"/>
        <v>80108</v>
      </c>
      <c r="F3195" s="17" t="str">
        <f>+IF(C3195&gt;2,VLOOKUP(C3195,EstructuraCostos!$A$65:$B$170,2),VLOOKUP(E3195,EstructuraCostos!$A$5:$B$60,2))</f>
        <v>Inversion</v>
      </c>
      <c r="G3195" s="17" t="str">
        <f>+VLOOKUP(B3195,EstructuraCostos!$B$5:$C$146,2)</f>
        <v>Establecimiento de Nuevas Praderas</v>
      </c>
      <c r="H3195" s="58">
        <v>43783</v>
      </c>
      <c r="I3195" s="17">
        <f t="shared" si="254"/>
        <v>46</v>
      </c>
      <c r="J3195" s="84" t="s">
        <v>241</v>
      </c>
      <c r="K3195" s="566">
        <v>4736932</v>
      </c>
      <c r="L3195" s="52">
        <v>1</v>
      </c>
      <c r="M3195" s="46">
        <v>34000</v>
      </c>
      <c r="N3195" s="48">
        <f t="shared" si="255"/>
        <v>34000</v>
      </c>
      <c r="O3195" s="45" t="s">
        <v>2611</v>
      </c>
      <c r="P3195" s="45" t="s">
        <v>2700</v>
      </c>
      <c r="Q3195" s="1" t="s">
        <v>2245</v>
      </c>
      <c r="R3195" s="1" t="s">
        <v>2613</v>
      </c>
      <c r="S3195" t="s">
        <v>2078</v>
      </c>
    </row>
    <row r="3196" spans="1:19">
      <c r="A3196" s="17">
        <v>38</v>
      </c>
      <c r="B3196" s="135">
        <v>10501</v>
      </c>
      <c r="C3196" s="17">
        <f t="shared" si="253"/>
        <v>1</v>
      </c>
      <c r="D3196" s="14" t="str">
        <f>+VLOOKUP(C3196,EstructuraCostos!$A$5:$B$146,2)</f>
        <v>Levante_y_Ceba</v>
      </c>
      <c r="E3196" s="21">
        <f t="shared" si="256"/>
        <v>10500</v>
      </c>
      <c r="F3196" s="17" t="str">
        <f>+IF(C3196&gt;2,VLOOKUP(C3196,EstructuraCostos!$A$65:$B$170,2),VLOOKUP(E3196,EstructuraCostos!$A$5:$B$60,2))</f>
        <v>Movimiento_de_Ganado1</v>
      </c>
      <c r="G3196" s="17" t="str">
        <f>+VLOOKUP(B3196,EstructuraCostos!$B$5:$C$146,2)</f>
        <v>Manejo de Ganados</v>
      </c>
      <c r="H3196" s="58">
        <v>43783</v>
      </c>
      <c r="I3196" s="17">
        <f t="shared" si="254"/>
        <v>46</v>
      </c>
      <c r="J3196" s="84" t="s">
        <v>242</v>
      </c>
      <c r="K3196" s="567">
        <v>4335739</v>
      </c>
      <c r="L3196" s="52">
        <v>1</v>
      </c>
      <c r="M3196" s="46">
        <v>34000</v>
      </c>
      <c r="N3196" s="48">
        <f t="shared" si="255"/>
        <v>34000</v>
      </c>
      <c r="O3196" s="45" t="s">
        <v>139</v>
      </c>
      <c r="P3196" s="61" t="s">
        <v>137</v>
      </c>
      <c r="R3196" s="1"/>
      <c r="S3196"/>
    </row>
    <row r="3197" spans="1:19">
      <c r="A3197" s="17">
        <v>39</v>
      </c>
      <c r="B3197" s="135">
        <v>10501</v>
      </c>
      <c r="C3197" s="17">
        <f t="shared" si="253"/>
        <v>1</v>
      </c>
      <c r="D3197" s="14" t="str">
        <f>+VLOOKUP(C3197,EstructuraCostos!$A$5:$B$146,2)</f>
        <v>Levante_y_Ceba</v>
      </c>
      <c r="E3197" s="21">
        <f t="shared" si="256"/>
        <v>10500</v>
      </c>
      <c r="F3197" s="17" t="str">
        <f>+IF(C3197&gt;2,VLOOKUP(C3197,EstructuraCostos!$A$65:$B$170,2),VLOOKUP(E3197,EstructuraCostos!$A$5:$B$60,2))</f>
        <v>Movimiento_de_Ganado1</v>
      </c>
      <c r="G3197" s="17" t="str">
        <f>+VLOOKUP(B3197,EstructuraCostos!$B$5:$C$146,2)</f>
        <v>Manejo de Ganados</v>
      </c>
      <c r="H3197" s="58">
        <v>43783</v>
      </c>
      <c r="I3197" s="17">
        <f t="shared" si="254"/>
        <v>46</v>
      </c>
      <c r="J3197" s="460" t="s">
        <v>2236</v>
      </c>
      <c r="K3197" s="567">
        <v>1023702269</v>
      </c>
      <c r="L3197" s="52">
        <v>1</v>
      </c>
      <c r="M3197" s="46">
        <v>38000</v>
      </c>
      <c r="N3197" s="48">
        <f t="shared" si="255"/>
        <v>38000</v>
      </c>
      <c r="O3197" s="153" t="s">
        <v>126</v>
      </c>
      <c r="P3197" s="61" t="s">
        <v>128</v>
      </c>
      <c r="R3197" s="1"/>
      <c r="S3197"/>
    </row>
    <row r="3198" spans="1:19">
      <c r="A3198" s="17">
        <v>40</v>
      </c>
      <c r="B3198" s="135">
        <v>10501</v>
      </c>
      <c r="C3198" s="17">
        <f t="shared" si="253"/>
        <v>1</v>
      </c>
      <c r="D3198" s="14" t="str">
        <f>+VLOOKUP(C3198,EstructuraCostos!$A$5:$B$146,2)</f>
        <v>Levante_y_Ceba</v>
      </c>
      <c r="E3198" s="21">
        <f t="shared" si="256"/>
        <v>10500</v>
      </c>
      <c r="F3198" s="17" t="str">
        <f>+IF(C3198&gt;2,VLOOKUP(C3198,EstructuraCostos!$A$65:$B$170,2),VLOOKUP(E3198,EstructuraCostos!$A$5:$B$60,2))</f>
        <v>Movimiento_de_Ganado1</v>
      </c>
      <c r="G3198" s="17" t="str">
        <f>+VLOOKUP(B3198,EstructuraCostos!$B$5:$C$146,2)</f>
        <v>Manejo de Ganados</v>
      </c>
      <c r="H3198" s="58">
        <v>43783</v>
      </c>
      <c r="I3198" s="17">
        <f t="shared" si="254"/>
        <v>46</v>
      </c>
      <c r="J3198" s="460" t="s">
        <v>417</v>
      </c>
      <c r="K3198" s="568">
        <v>1097720182</v>
      </c>
      <c r="L3198" s="52">
        <v>1</v>
      </c>
      <c r="M3198" s="46">
        <v>38000</v>
      </c>
      <c r="N3198" s="154">
        <f t="shared" si="255"/>
        <v>38000</v>
      </c>
      <c r="O3198" s="152" t="s">
        <v>125</v>
      </c>
      <c r="P3198" s="61" t="s">
        <v>128</v>
      </c>
      <c r="R3198" s="1"/>
      <c r="S3198"/>
    </row>
    <row r="3199" spans="1:19">
      <c r="A3199" s="17">
        <v>41</v>
      </c>
      <c r="B3199" s="135">
        <v>90101</v>
      </c>
      <c r="C3199" s="17">
        <f t="shared" si="253"/>
        <v>9</v>
      </c>
      <c r="D3199" s="14" t="str">
        <f>+VLOOKUP(C3199,EstructuraCostos!$A$5:$B$146,2)</f>
        <v>Hacienda</v>
      </c>
      <c r="E3199" s="21">
        <f t="shared" si="256"/>
        <v>90101</v>
      </c>
      <c r="F3199" s="17" t="str">
        <f>+IF(C3199&gt;2,VLOOKUP(C3199,EstructuraCostos!$A$65:$B$170,2),VLOOKUP(E3199,EstructuraCostos!$A$5:$B$60,2))</f>
        <v>Hacienda</v>
      </c>
      <c r="G3199" s="17" t="str">
        <f>+VLOOKUP(B3199,EstructuraCostos!$B$5:$C$146,2)</f>
        <v>Salarios</v>
      </c>
      <c r="H3199" s="58">
        <v>43783</v>
      </c>
      <c r="I3199" s="17">
        <f t="shared" si="254"/>
        <v>46</v>
      </c>
      <c r="J3199" s="1" t="s">
        <v>1584</v>
      </c>
      <c r="K3199" s="85">
        <v>24989065</v>
      </c>
      <c r="L3199" s="52">
        <v>1</v>
      </c>
      <c r="M3199" s="186">
        <v>34000</v>
      </c>
      <c r="N3199" s="154">
        <f t="shared" si="255"/>
        <v>34000</v>
      </c>
      <c r="O3199" s="152" t="s">
        <v>1138</v>
      </c>
      <c r="P3199" s="61" t="s">
        <v>147</v>
      </c>
      <c r="R3199" s="1"/>
      <c r="S3199"/>
    </row>
    <row r="3200" spans="1:19">
      <c r="A3200" s="17">
        <v>42</v>
      </c>
      <c r="B3200" s="135">
        <v>90105</v>
      </c>
      <c r="C3200" s="17">
        <f t="shared" si="253"/>
        <v>9</v>
      </c>
      <c r="D3200" s="14" t="str">
        <f>+VLOOKUP(C3200,EstructuraCostos!$A$5:$B$146,2)</f>
        <v>Hacienda</v>
      </c>
      <c r="E3200" s="21">
        <f t="shared" si="256"/>
        <v>90105</v>
      </c>
      <c r="F3200" s="17" t="str">
        <f>+IF(C3200&gt;2,VLOOKUP(C3200,EstructuraCostos!$A$65:$B$170,2),VLOOKUP(E3200,EstructuraCostos!$A$5:$B$60,2))</f>
        <v>Hacienda</v>
      </c>
      <c r="G3200" s="17" t="str">
        <f>+VLOOKUP(B3200,EstructuraCostos!$B$5:$C$146,2)</f>
        <v>Mejoras</v>
      </c>
      <c r="H3200" s="58">
        <v>43783</v>
      </c>
      <c r="I3200" s="17">
        <f t="shared" si="254"/>
        <v>46</v>
      </c>
      <c r="J3200" s="45" t="s">
        <v>1688</v>
      </c>
      <c r="K3200" s="51">
        <v>6281862</v>
      </c>
      <c r="L3200" s="52">
        <v>1</v>
      </c>
      <c r="M3200" s="186">
        <v>34000</v>
      </c>
      <c r="N3200" s="48">
        <f t="shared" si="255"/>
        <v>34000</v>
      </c>
      <c r="O3200" s="152" t="s">
        <v>2241</v>
      </c>
      <c r="P3200" s="61" t="s">
        <v>147</v>
      </c>
      <c r="Q3200" s="1" t="s">
        <v>2684</v>
      </c>
      <c r="R3200" s="1"/>
      <c r="S3200"/>
    </row>
    <row r="3201" spans="1:19">
      <c r="A3201" s="17">
        <v>43</v>
      </c>
      <c r="B3201" s="135">
        <v>50103</v>
      </c>
      <c r="C3201" s="17">
        <f t="shared" si="253"/>
        <v>5</v>
      </c>
      <c r="D3201" s="14" t="str">
        <f>+VLOOKUP(C3201,EstructuraCostos!$A$5:$B$146,2)</f>
        <v>Generales</v>
      </c>
      <c r="E3201" s="21">
        <f t="shared" si="256"/>
        <v>50103</v>
      </c>
      <c r="F3201" s="17" t="str">
        <f>+IF(C3201&gt;2,VLOOKUP(C3201,EstructuraCostos!$A$65:$B$170,2),VLOOKUP(E3201,EstructuraCostos!$A$5:$B$60,2))</f>
        <v>Generales</v>
      </c>
      <c r="G3201" s="17" t="str">
        <f>+VLOOKUP(B3201,EstructuraCostos!$B$5:$C$146,2)</f>
        <v xml:space="preserve">Mantenimiento Cercos </v>
      </c>
      <c r="H3201" s="58">
        <v>43783</v>
      </c>
      <c r="I3201" s="17">
        <f t="shared" si="254"/>
        <v>46</v>
      </c>
      <c r="J3201" s="45" t="s">
        <v>2237</v>
      </c>
      <c r="K3201" s="51">
        <v>700001196</v>
      </c>
      <c r="L3201" s="52">
        <v>1</v>
      </c>
      <c r="M3201" s="186">
        <v>34000</v>
      </c>
      <c r="N3201" s="48">
        <f t="shared" si="255"/>
        <v>34000</v>
      </c>
      <c r="O3201" s="152" t="s">
        <v>138</v>
      </c>
      <c r="P3201" s="1" t="s">
        <v>296</v>
      </c>
      <c r="R3201" s="1"/>
      <c r="S3201"/>
    </row>
    <row r="3202" spans="1:19">
      <c r="A3202" s="17">
        <v>44</v>
      </c>
      <c r="B3202" s="135">
        <v>90105</v>
      </c>
      <c r="C3202" s="17">
        <f t="shared" si="253"/>
        <v>9</v>
      </c>
      <c r="E3202" s="21">
        <f t="shared" si="256"/>
        <v>90105</v>
      </c>
      <c r="G3202" s="17" t="str">
        <f>+VLOOKUP(B3202,EstructuraCostos!$B$5:$C$146,2)</f>
        <v>Mejoras</v>
      </c>
      <c r="H3202" s="58">
        <v>43783</v>
      </c>
      <c r="I3202" s="17">
        <f t="shared" si="254"/>
        <v>46</v>
      </c>
      <c r="J3202" s="45" t="s">
        <v>2247</v>
      </c>
      <c r="K3202" s="51">
        <v>8456134</v>
      </c>
      <c r="L3202" s="52">
        <v>1</v>
      </c>
      <c r="M3202" s="186">
        <v>80000</v>
      </c>
      <c r="N3202" s="48">
        <f t="shared" si="255"/>
        <v>80000</v>
      </c>
      <c r="O3202" s="152" t="s">
        <v>2455</v>
      </c>
      <c r="P3202" s="61" t="s">
        <v>147</v>
      </c>
      <c r="Q3202" s="1" t="s">
        <v>2701</v>
      </c>
      <c r="R3202" s="1"/>
      <c r="S3202"/>
    </row>
    <row r="3203" spans="1:19">
      <c r="A3203" s="17">
        <v>45</v>
      </c>
      <c r="B3203" s="135">
        <v>50103</v>
      </c>
      <c r="C3203" s="17">
        <f t="shared" si="253"/>
        <v>5</v>
      </c>
      <c r="E3203" s="21">
        <f t="shared" si="256"/>
        <v>50103</v>
      </c>
      <c r="G3203" s="17" t="str">
        <f>+VLOOKUP(B3203,EstructuraCostos!$B$5:$C$146,2)</f>
        <v xml:space="preserve">Mantenimiento Cercos </v>
      </c>
      <c r="H3203" s="58">
        <v>43783</v>
      </c>
      <c r="I3203" s="17">
        <f t="shared" si="254"/>
        <v>46</v>
      </c>
      <c r="J3203" s="45" t="s">
        <v>1663</v>
      </c>
      <c r="K3203" s="51">
        <v>79132685</v>
      </c>
      <c r="L3203" s="52">
        <v>1</v>
      </c>
      <c r="M3203" s="186">
        <v>38000</v>
      </c>
      <c r="N3203" s="48">
        <f t="shared" si="255"/>
        <v>38000</v>
      </c>
      <c r="O3203" s="152" t="s">
        <v>139</v>
      </c>
      <c r="P3203" s="61" t="s">
        <v>128</v>
      </c>
      <c r="R3203" s="1"/>
      <c r="S3203"/>
    </row>
    <row r="3204" spans="1:19">
      <c r="A3204" s="17">
        <v>46</v>
      </c>
      <c r="C3204" s="17">
        <f t="shared" si="253"/>
        <v>0</v>
      </c>
      <c r="E3204" s="21">
        <f t="shared" si="256"/>
        <v>0</v>
      </c>
      <c r="G3204" s="17" t="e">
        <f>+VLOOKUP(B3204,EstructuraCostos!$B$5:$C$146,2)</f>
        <v>#N/A</v>
      </c>
      <c r="H3204" s="58">
        <v>43783</v>
      </c>
      <c r="I3204" s="17">
        <f t="shared" si="254"/>
        <v>46</v>
      </c>
      <c r="J3204" s="1" t="s">
        <v>287</v>
      </c>
      <c r="K3204" s="83"/>
      <c r="N3204" s="48"/>
      <c r="O3204" s="152"/>
      <c r="P3204" s="1" t="s">
        <v>1474</v>
      </c>
      <c r="R3204" s="1"/>
      <c r="S3204"/>
    </row>
    <row r="3205" spans="1:19">
      <c r="A3205" s="17">
        <v>47</v>
      </c>
      <c r="C3205" s="17"/>
      <c r="G3205" s="17"/>
      <c r="H3205" s="58">
        <v>43783</v>
      </c>
      <c r="I3205" s="17">
        <f t="shared" si="254"/>
        <v>46</v>
      </c>
      <c r="J3205" s="1" t="s">
        <v>399</v>
      </c>
      <c r="K3205" s="83"/>
      <c r="L3205" s="52">
        <v>1</v>
      </c>
      <c r="N3205" s="48"/>
      <c r="O3205" s="152" t="s">
        <v>2715</v>
      </c>
      <c r="P3205" s="1" t="s">
        <v>2716</v>
      </c>
      <c r="Q3205" s="1" t="s">
        <v>2717</v>
      </c>
      <c r="R3205" s="1"/>
      <c r="S3205"/>
    </row>
    <row r="3206" spans="1:19">
      <c r="A3206" s="17">
        <v>48</v>
      </c>
      <c r="C3206" s="17"/>
      <c r="G3206" s="17"/>
      <c r="H3206" s="58">
        <v>43783</v>
      </c>
      <c r="I3206" s="17">
        <f t="shared" si="254"/>
        <v>46</v>
      </c>
      <c r="J3206" s="1" t="s">
        <v>399</v>
      </c>
      <c r="K3206" s="83"/>
      <c r="L3206" s="52">
        <v>1</v>
      </c>
      <c r="N3206" s="48"/>
      <c r="O3206" s="152"/>
      <c r="P3206" s="1" t="s">
        <v>2718</v>
      </c>
      <c r="Q3206" s="1" t="s">
        <v>2463</v>
      </c>
      <c r="R3206" s="1"/>
      <c r="S3206"/>
    </row>
    <row r="3207" spans="1:19">
      <c r="A3207" s="17">
        <v>49</v>
      </c>
      <c r="C3207" s="17">
        <f t="shared" si="253"/>
        <v>0</v>
      </c>
      <c r="E3207" s="21">
        <f t="shared" si="256"/>
        <v>0</v>
      </c>
      <c r="G3207" s="17" t="e">
        <f>+VLOOKUP(B3207,EstructuraCostos!$B$5:$C$146,2)</f>
        <v>#N/A</v>
      </c>
      <c r="H3207" s="58">
        <v>43783</v>
      </c>
      <c r="I3207" s="17">
        <f t="shared" si="254"/>
        <v>46</v>
      </c>
      <c r="J3207" s="1" t="s">
        <v>439</v>
      </c>
      <c r="K3207" s="83"/>
      <c r="M3207" s="186" t="s">
        <v>386</v>
      </c>
      <c r="N3207" s="48"/>
      <c r="O3207" s="152" t="s">
        <v>2698</v>
      </c>
      <c r="P3207" s="1"/>
      <c r="R3207" s="1"/>
      <c r="S3207"/>
    </row>
    <row r="3208" spans="1:19">
      <c r="A3208" s="17">
        <v>50</v>
      </c>
      <c r="C3208" s="17">
        <f t="shared" si="253"/>
        <v>0</v>
      </c>
      <c r="E3208" s="21">
        <f t="shared" si="256"/>
        <v>0</v>
      </c>
      <c r="G3208" s="17" t="e">
        <f>+VLOOKUP(B3208,EstructuraCostos!$B$5:$C$146,2)</f>
        <v>#N/A</v>
      </c>
      <c r="H3208" s="58">
        <v>43783</v>
      </c>
      <c r="I3208" s="17">
        <f t="shared" si="254"/>
        <v>46</v>
      </c>
      <c r="J3208" s="1" t="s">
        <v>439</v>
      </c>
      <c r="K3208" s="83"/>
      <c r="M3208" s="186" t="s">
        <v>386</v>
      </c>
      <c r="N3208" s="48"/>
      <c r="O3208" s="152" t="s">
        <v>2698</v>
      </c>
      <c r="P3208" s="1"/>
      <c r="R3208" s="1"/>
      <c r="S3208"/>
    </row>
    <row r="3209" spans="1:19">
      <c r="A3209" s="17">
        <v>51</v>
      </c>
      <c r="C3209" s="17"/>
      <c r="G3209" s="17" t="e">
        <f>+VLOOKUP(B3209,EstructuraCostos!$B$5:$C$146,2)</f>
        <v>#N/A</v>
      </c>
      <c r="H3209" s="58">
        <v>43783</v>
      </c>
      <c r="I3209" s="17">
        <f>+WEEKNUM(H3209,2)</f>
        <v>46</v>
      </c>
      <c r="J3209" s="152" t="s">
        <v>260</v>
      </c>
      <c r="M3209" s="186" t="s">
        <v>2476</v>
      </c>
      <c r="N3209" s="48"/>
      <c r="O3209" s="45" t="s">
        <v>2611</v>
      </c>
      <c r="P3209" s="45" t="s">
        <v>1973</v>
      </c>
      <c r="Q3209" s="1" t="s">
        <v>2245</v>
      </c>
      <c r="R3209" s="1" t="s">
        <v>2613</v>
      </c>
      <c r="S3209" t="s">
        <v>2078</v>
      </c>
    </row>
    <row r="3210" spans="1:19">
      <c r="A3210" s="17">
        <v>52</v>
      </c>
      <c r="B3210" s="135">
        <v>80108</v>
      </c>
      <c r="C3210" s="17"/>
      <c r="G3210" s="17" t="str">
        <f>+VLOOKUP(B3210,EstructuraCostos!$B$5:$C$146,2)</f>
        <v>Establecimiento de Nuevas Praderas</v>
      </c>
      <c r="H3210" s="58">
        <v>43784</v>
      </c>
      <c r="I3210" s="17">
        <f>+WEEKNUM(H3210,2)</f>
        <v>46</v>
      </c>
      <c r="J3210" s="84" t="s">
        <v>241</v>
      </c>
      <c r="K3210" s="566">
        <v>4736932</v>
      </c>
      <c r="L3210" s="52">
        <v>1</v>
      </c>
      <c r="M3210" s="46">
        <v>34000</v>
      </c>
      <c r="N3210" s="48">
        <f t="shared" si="255"/>
        <v>34000</v>
      </c>
      <c r="O3210" s="45" t="s">
        <v>2611</v>
      </c>
      <c r="P3210" s="45" t="s">
        <v>2700</v>
      </c>
      <c r="Q3210" s="1" t="s">
        <v>2245</v>
      </c>
      <c r="R3210" s="1" t="s">
        <v>2613</v>
      </c>
      <c r="S3210" t="s">
        <v>2078</v>
      </c>
    </row>
    <row r="3211" spans="1:19">
      <c r="A3211" s="17">
        <v>53</v>
      </c>
      <c r="B3211" s="135">
        <v>10501</v>
      </c>
      <c r="C3211" s="17"/>
      <c r="G3211" s="17" t="str">
        <f>+VLOOKUP(B3211,EstructuraCostos!$B$5:$C$146,2)</f>
        <v>Manejo de Ganados</v>
      </c>
      <c r="H3211" s="58">
        <v>43784</v>
      </c>
      <c r="I3211" s="17">
        <f>+WEEKNUM(H3211,2)</f>
        <v>46</v>
      </c>
      <c r="J3211" s="84" t="s">
        <v>242</v>
      </c>
      <c r="K3211" s="567">
        <v>4335739</v>
      </c>
      <c r="L3211" s="52">
        <v>1</v>
      </c>
      <c r="M3211" s="46">
        <v>34000</v>
      </c>
      <c r="N3211" s="48">
        <f t="shared" si="255"/>
        <v>34000</v>
      </c>
      <c r="O3211" s="45" t="s">
        <v>139</v>
      </c>
      <c r="P3211" s="61" t="s">
        <v>137</v>
      </c>
      <c r="R3211" s="1"/>
      <c r="S3211"/>
    </row>
    <row r="3212" spans="1:19">
      <c r="A3212" s="17">
        <v>54</v>
      </c>
      <c r="B3212" s="135">
        <v>10501</v>
      </c>
      <c r="C3212" s="17">
        <f t="shared" si="253"/>
        <v>1</v>
      </c>
      <c r="G3212" s="17" t="str">
        <f>+VLOOKUP(B3212,EstructuraCostos!$B$5:$C$146,2)</f>
        <v>Manejo de Ganados</v>
      </c>
      <c r="H3212" s="58">
        <v>43784</v>
      </c>
      <c r="I3212" s="17">
        <f t="shared" si="254"/>
        <v>46</v>
      </c>
      <c r="J3212" s="460" t="s">
        <v>2236</v>
      </c>
      <c r="K3212" s="567">
        <v>1023702269</v>
      </c>
      <c r="L3212" s="52">
        <v>1</v>
      </c>
      <c r="M3212" s="46">
        <v>38000</v>
      </c>
      <c r="N3212" s="154">
        <f t="shared" si="255"/>
        <v>38000</v>
      </c>
      <c r="O3212" s="153" t="s">
        <v>126</v>
      </c>
      <c r="P3212" s="61" t="s">
        <v>128</v>
      </c>
      <c r="R3212" s="1"/>
      <c r="S3212"/>
    </row>
    <row r="3213" spans="1:19">
      <c r="A3213" s="17">
        <v>55</v>
      </c>
      <c r="B3213" s="135">
        <v>10501</v>
      </c>
      <c r="C3213" s="17">
        <f t="shared" si="253"/>
        <v>1</v>
      </c>
      <c r="G3213" s="17" t="str">
        <f>+VLOOKUP(B3213,EstructuraCostos!$B$5:$C$146,2)</f>
        <v>Manejo de Ganados</v>
      </c>
      <c r="H3213" s="58">
        <v>43784</v>
      </c>
      <c r="I3213" s="17">
        <f t="shared" si="254"/>
        <v>46</v>
      </c>
      <c r="J3213" s="460" t="s">
        <v>417</v>
      </c>
      <c r="K3213" s="568">
        <v>1097720182</v>
      </c>
      <c r="L3213" s="52">
        <v>1</v>
      </c>
      <c r="M3213" s="46">
        <v>38000</v>
      </c>
      <c r="N3213" s="48">
        <f t="shared" si="255"/>
        <v>38000</v>
      </c>
      <c r="O3213" s="152" t="s">
        <v>125</v>
      </c>
      <c r="P3213" s="61" t="s">
        <v>128</v>
      </c>
      <c r="R3213" s="1"/>
      <c r="S3213"/>
    </row>
    <row r="3214" spans="1:19">
      <c r="A3214" s="17">
        <v>56</v>
      </c>
      <c r="B3214" s="135">
        <v>90101</v>
      </c>
      <c r="C3214" s="17">
        <f t="shared" si="253"/>
        <v>9</v>
      </c>
      <c r="G3214" s="17" t="str">
        <f>+VLOOKUP(B3214,EstructuraCostos!$B$5:$C$146,2)</f>
        <v>Salarios</v>
      </c>
      <c r="H3214" s="58">
        <v>43784</v>
      </c>
      <c r="I3214" s="17">
        <f t="shared" si="254"/>
        <v>46</v>
      </c>
      <c r="J3214" s="1" t="s">
        <v>1584</v>
      </c>
      <c r="K3214" s="85">
        <v>24989065</v>
      </c>
      <c r="L3214" s="52">
        <v>1</v>
      </c>
      <c r="M3214" s="186">
        <v>34000</v>
      </c>
      <c r="N3214" s="48">
        <f t="shared" si="255"/>
        <v>34000</v>
      </c>
      <c r="O3214" s="152" t="s">
        <v>1138</v>
      </c>
      <c r="P3214" s="61" t="s">
        <v>147</v>
      </c>
      <c r="R3214" s="1"/>
      <c r="S3214"/>
    </row>
    <row r="3215" spans="1:19">
      <c r="A3215" s="17">
        <v>57</v>
      </c>
      <c r="B3215" s="135">
        <v>90105</v>
      </c>
      <c r="C3215" s="17">
        <f t="shared" si="253"/>
        <v>9</v>
      </c>
      <c r="G3215" s="17" t="str">
        <f>+VLOOKUP(B3215,EstructuraCostos!$B$5:$C$146,2)</f>
        <v>Mejoras</v>
      </c>
      <c r="H3215" s="58">
        <v>43784</v>
      </c>
      <c r="I3215" s="17">
        <f t="shared" si="254"/>
        <v>46</v>
      </c>
      <c r="J3215" s="45" t="s">
        <v>1688</v>
      </c>
      <c r="K3215" s="51">
        <v>6281862</v>
      </c>
      <c r="L3215" s="52">
        <v>1</v>
      </c>
      <c r="M3215" s="186">
        <v>34000</v>
      </c>
      <c r="N3215" s="48">
        <f t="shared" si="255"/>
        <v>34000</v>
      </c>
      <c r="O3215" s="152" t="s">
        <v>2241</v>
      </c>
      <c r="P3215" s="61" t="s">
        <v>147</v>
      </c>
      <c r="Q3215" s="1" t="s">
        <v>2713</v>
      </c>
      <c r="R3215" s="1"/>
      <c r="S3215"/>
    </row>
    <row r="3216" spans="1:19">
      <c r="A3216" s="17">
        <v>58</v>
      </c>
      <c r="B3216" s="135">
        <v>50103</v>
      </c>
      <c r="C3216" s="17">
        <f t="shared" si="253"/>
        <v>5</v>
      </c>
      <c r="G3216" s="17" t="str">
        <f>+VLOOKUP(B3216,EstructuraCostos!$B$5:$C$146,2)</f>
        <v xml:space="preserve">Mantenimiento Cercos </v>
      </c>
      <c r="H3216" s="58">
        <v>43784</v>
      </c>
      <c r="I3216" s="17">
        <f t="shared" si="254"/>
        <v>46</v>
      </c>
      <c r="J3216" s="45" t="s">
        <v>2237</v>
      </c>
      <c r="K3216" s="51">
        <v>700001196</v>
      </c>
      <c r="L3216" s="52">
        <v>1</v>
      </c>
      <c r="M3216" s="186">
        <v>34000</v>
      </c>
      <c r="N3216" s="48">
        <f t="shared" si="255"/>
        <v>34000</v>
      </c>
      <c r="O3216" s="152" t="s">
        <v>138</v>
      </c>
      <c r="P3216" s="1" t="s">
        <v>357</v>
      </c>
      <c r="R3216" s="1"/>
      <c r="S3216"/>
    </row>
    <row r="3217" spans="1:19">
      <c r="A3217" s="17">
        <v>59</v>
      </c>
      <c r="C3217" s="17">
        <f t="shared" si="253"/>
        <v>0</v>
      </c>
      <c r="G3217" s="17" t="e">
        <f>+VLOOKUP(B3217,EstructuraCostos!$B$5:$C$146,2)</f>
        <v>#N/A</v>
      </c>
      <c r="H3217" s="58">
        <v>43784</v>
      </c>
      <c r="I3217" s="17">
        <f t="shared" si="254"/>
        <v>46</v>
      </c>
      <c r="J3217" s="45" t="s">
        <v>2247</v>
      </c>
      <c r="K3217" s="51">
        <v>8456134</v>
      </c>
      <c r="L3217" s="52">
        <v>1</v>
      </c>
      <c r="M3217" s="186">
        <v>80000</v>
      </c>
      <c r="N3217" s="48">
        <f t="shared" si="255"/>
        <v>80000</v>
      </c>
      <c r="O3217" s="152" t="s">
        <v>2455</v>
      </c>
      <c r="P3217" s="61" t="s">
        <v>147</v>
      </c>
      <c r="R3217" s="1"/>
      <c r="S3217"/>
    </row>
    <row r="3218" spans="1:19">
      <c r="A3218" s="17">
        <v>60</v>
      </c>
      <c r="C3218" s="17">
        <f t="shared" si="253"/>
        <v>0</v>
      </c>
      <c r="G3218" s="17" t="e">
        <f>+VLOOKUP(B3218,EstructuraCostos!$B$5:$C$146,2)</f>
        <v>#N/A</v>
      </c>
      <c r="H3218" s="58">
        <v>43784</v>
      </c>
      <c r="I3218" s="17">
        <f t="shared" si="254"/>
        <v>46</v>
      </c>
      <c r="J3218" s="45" t="s">
        <v>1663</v>
      </c>
      <c r="K3218" s="51">
        <v>79132685</v>
      </c>
      <c r="L3218" s="52">
        <v>1</v>
      </c>
      <c r="M3218" s="186">
        <v>38000</v>
      </c>
      <c r="N3218" s="48">
        <f t="shared" si="255"/>
        <v>38000</v>
      </c>
      <c r="O3218" s="152" t="s">
        <v>139</v>
      </c>
      <c r="P3218" s="61" t="s">
        <v>128</v>
      </c>
      <c r="R3218" s="1"/>
      <c r="S3218"/>
    </row>
    <row r="3219" spans="1:19">
      <c r="A3219" s="17">
        <v>61</v>
      </c>
      <c r="C3219" s="17">
        <f t="shared" si="253"/>
        <v>0</v>
      </c>
      <c r="G3219" s="17" t="e">
        <f>+VLOOKUP(B3219,EstructuraCostos!$B$5:$C$146,2)</f>
        <v>#N/A</v>
      </c>
      <c r="H3219" s="58">
        <v>43784</v>
      </c>
      <c r="I3219" s="17">
        <f t="shared" si="254"/>
        <v>46</v>
      </c>
      <c r="J3219" s="1" t="s">
        <v>287</v>
      </c>
      <c r="K3219" s="83"/>
      <c r="L3219" s="52">
        <v>250</v>
      </c>
      <c r="M3219" s="186">
        <v>450</v>
      </c>
      <c r="N3219" s="48">
        <f t="shared" si="255"/>
        <v>112500</v>
      </c>
      <c r="O3219" s="152" t="s">
        <v>1396</v>
      </c>
      <c r="P3219" s="1" t="s">
        <v>1474</v>
      </c>
      <c r="R3219" s="1"/>
      <c r="S3219"/>
    </row>
    <row r="3220" spans="1:19">
      <c r="A3220" s="17">
        <v>62</v>
      </c>
      <c r="C3220" s="17">
        <f t="shared" si="253"/>
        <v>0</v>
      </c>
      <c r="G3220" s="17" t="e">
        <f>+VLOOKUP(B3220,EstructuraCostos!$B$5:$C$146,2)</f>
        <v>#N/A</v>
      </c>
      <c r="H3220" s="58">
        <v>43784</v>
      </c>
      <c r="I3220" s="17">
        <f t="shared" si="254"/>
        <v>46</v>
      </c>
      <c r="J3220" s="1" t="s">
        <v>439</v>
      </c>
      <c r="K3220" s="83"/>
      <c r="M3220" s="186" t="s">
        <v>386</v>
      </c>
      <c r="N3220" s="48"/>
      <c r="O3220" s="152" t="s">
        <v>2698</v>
      </c>
      <c r="P3220" s="1"/>
      <c r="R3220" s="1"/>
      <c r="S3220"/>
    </row>
    <row r="3221" spans="1:19">
      <c r="A3221" s="17">
        <v>63</v>
      </c>
      <c r="C3221" s="17">
        <f t="shared" si="253"/>
        <v>0</v>
      </c>
      <c r="G3221" s="17" t="e">
        <f>+VLOOKUP(B3221,EstructuraCostos!$B$5:$C$146,2)</f>
        <v>#N/A</v>
      </c>
      <c r="H3221" s="58">
        <v>43784</v>
      </c>
      <c r="I3221" s="17">
        <f t="shared" si="254"/>
        <v>46</v>
      </c>
      <c r="J3221" s="1" t="s">
        <v>439</v>
      </c>
      <c r="K3221" s="83"/>
      <c r="M3221" s="186" t="s">
        <v>386</v>
      </c>
      <c r="N3221" s="48"/>
      <c r="O3221" s="152" t="s">
        <v>2698</v>
      </c>
      <c r="P3221" s="1"/>
      <c r="R3221" s="1"/>
      <c r="S3221"/>
    </row>
    <row r="3222" spans="1:19">
      <c r="A3222" s="17">
        <v>64</v>
      </c>
      <c r="C3222" s="17">
        <f t="shared" si="253"/>
        <v>0</v>
      </c>
      <c r="G3222" s="17" t="e">
        <f>+VLOOKUP(B3222,EstructuraCostos!$B$5:$C$146,2)</f>
        <v>#N/A</v>
      </c>
      <c r="H3222" s="58">
        <v>43784</v>
      </c>
      <c r="I3222" s="17">
        <f t="shared" si="254"/>
        <v>46</v>
      </c>
      <c r="J3222" s="152" t="s">
        <v>260</v>
      </c>
      <c r="M3222" s="186" t="s">
        <v>2476</v>
      </c>
      <c r="N3222" s="48"/>
      <c r="O3222" s="45" t="s">
        <v>2611</v>
      </c>
      <c r="P3222" s="45" t="s">
        <v>1973</v>
      </c>
      <c r="Q3222" s="1" t="s">
        <v>2245</v>
      </c>
      <c r="R3222" s="1" t="s">
        <v>2613</v>
      </c>
      <c r="S3222" t="s">
        <v>2078</v>
      </c>
    </row>
    <row r="3223" spans="1:19">
      <c r="A3223" s="17">
        <v>65</v>
      </c>
      <c r="B3223" s="135">
        <v>10101</v>
      </c>
      <c r="C3223" s="17">
        <f t="shared" si="253"/>
        <v>1</v>
      </c>
      <c r="G3223" s="17" t="str">
        <f>+VLOOKUP(B3223,EstructuraCostos!$B$5:$C$146,2)</f>
        <v>Fumigacion Matamalezas</v>
      </c>
      <c r="H3223" s="58">
        <v>43785</v>
      </c>
      <c r="I3223" s="17">
        <f t="shared" si="254"/>
        <v>46</v>
      </c>
      <c r="J3223" s="84" t="s">
        <v>241</v>
      </c>
      <c r="K3223" s="566">
        <v>4736932</v>
      </c>
      <c r="L3223" s="52">
        <v>1</v>
      </c>
      <c r="M3223" s="46">
        <v>34000</v>
      </c>
      <c r="N3223" s="48">
        <f t="shared" si="255"/>
        <v>34000</v>
      </c>
      <c r="O3223" s="45" t="s">
        <v>2611</v>
      </c>
      <c r="P3223" s="45" t="s">
        <v>2714</v>
      </c>
      <c r="Q3223" s="1" t="s">
        <v>2245</v>
      </c>
      <c r="R3223" s="1" t="s">
        <v>2613</v>
      </c>
    </row>
    <row r="3224" spans="1:19">
      <c r="A3224" s="17">
        <v>66</v>
      </c>
      <c r="B3224" s="135">
        <v>10104</v>
      </c>
      <c r="C3224" s="17">
        <f t="shared" si="253"/>
        <v>1</v>
      </c>
      <c r="G3224" s="17" t="str">
        <f>+VLOOKUP(B3224,EstructuraCostos!$B$5:$C$146,2)</f>
        <v>Fumigacion Herbicida</v>
      </c>
      <c r="H3224" s="58">
        <v>43785</v>
      </c>
      <c r="I3224" s="17">
        <f t="shared" si="254"/>
        <v>46</v>
      </c>
      <c r="J3224" s="84" t="s">
        <v>242</v>
      </c>
      <c r="K3224" s="567">
        <v>4335739</v>
      </c>
      <c r="L3224" s="52">
        <v>1</v>
      </c>
      <c r="M3224" s="46">
        <v>34000</v>
      </c>
      <c r="N3224" s="48">
        <f t="shared" si="255"/>
        <v>34000</v>
      </c>
      <c r="O3224" s="45" t="s">
        <v>2148</v>
      </c>
      <c r="P3224" s="61" t="s">
        <v>2726</v>
      </c>
      <c r="Q3224" s="1" t="s">
        <v>132</v>
      </c>
      <c r="R3224" s="1" t="s">
        <v>702</v>
      </c>
      <c r="S3224"/>
    </row>
    <row r="3225" spans="1:19">
      <c r="A3225" s="17">
        <v>67</v>
      </c>
      <c r="B3225" s="135">
        <v>10501</v>
      </c>
      <c r="C3225" s="17">
        <f t="shared" si="253"/>
        <v>1</v>
      </c>
      <c r="G3225" s="17" t="str">
        <f>+VLOOKUP(B3225,EstructuraCostos!$B$5:$C$146,2)</f>
        <v>Manejo de Ganados</v>
      </c>
      <c r="H3225" s="58">
        <v>43785</v>
      </c>
      <c r="I3225" s="17">
        <f t="shared" si="254"/>
        <v>46</v>
      </c>
      <c r="J3225" s="460" t="s">
        <v>2236</v>
      </c>
      <c r="K3225" s="567">
        <v>1023702269</v>
      </c>
      <c r="L3225" s="52">
        <v>1</v>
      </c>
      <c r="M3225" s="46">
        <v>38000</v>
      </c>
      <c r="N3225" s="48">
        <f t="shared" si="255"/>
        <v>38000</v>
      </c>
      <c r="O3225" s="153" t="s">
        <v>126</v>
      </c>
      <c r="P3225" s="61" t="s">
        <v>128</v>
      </c>
      <c r="R3225" s="1"/>
      <c r="S3225"/>
    </row>
    <row r="3226" spans="1:19">
      <c r="A3226" s="17">
        <v>68</v>
      </c>
      <c r="B3226" s="135">
        <v>10501</v>
      </c>
      <c r="C3226" s="17">
        <f t="shared" si="253"/>
        <v>1</v>
      </c>
      <c r="G3226" s="17" t="str">
        <f>+VLOOKUP(B3226,EstructuraCostos!$B$5:$C$146,2)</f>
        <v>Manejo de Ganados</v>
      </c>
      <c r="H3226" s="58">
        <v>43785</v>
      </c>
      <c r="I3226" s="17">
        <f t="shared" si="254"/>
        <v>46</v>
      </c>
      <c r="J3226" s="460" t="s">
        <v>417</v>
      </c>
      <c r="K3226" s="568">
        <v>1097720182</v>
      </c>
      <c r="L3226" s="52">
        <v>1</v>
      </c>
      <c r="M3226" s="46">
        <v>38000</v>
      </c>
      <c r="N3226" s="48">
        <f t="shared" si="255"/>
        <v>38000</v>
      </c>
      <c r="O3226" s="152" t="s">
        <v>125</v>
      </c>
      <c r="P3226" s="61" t="s">
        <v>128</v>
      </c>
      <c r="R3226" s="1"/>
      <c r="S3226"/>
    </row>
    <row r="3227" spans="1:19">
      <c r="A3227" s="17">
        <v>69</v>
      </c>
      <c r="B3227" s="135">
        <v>90101</v>
      </c>
      <c r="C3227" s="17">
        <f t="shared" si="253"/>
        <v>9</v>
      </c>
      <c r="G3227" s="17" t="str">
        <f>+VLOOKUP(B3227,EstructuraCostos!$B$5:$C$146,2)</f>
        <v>Salarios</v>
      </c>
      <c r="H3227" s="58">
        <v>43785</v>
      </c>
      <c r="I3227" s="17">
        <f t="shared" si="254"/>
        <v>46</v>
      </c>
      <c r="J3227" s="1" t="s">
        <v>1584</v>
      </c>
      <c r="K3227" s="85">
        <v>24989065</v>
      </c>
      <c r="L3227" s="52">
        <v>1</v>
      </c>
      <c r="M3227" s="186">
        <v>34000</v>
      </c>
      <c r="N3227" s="48">
        <f t="shared" si="255"/>
        <v>34000</v>
      </c>
      <c r="O3227" s="152" t="s">
        <v>1138</v>
      </c>
      <c r="P3227" s="61" t="s">
        <v>147</v>
      </c>
      <c r="R3227" s="1"/>
      <c r="S3227"/>
    </row>
    <row r="3228" spans="1:19">
      <c r="A3228" s="17">
        <v>70</v>
      </c>
      <c r="B3228" s="135">
        <v>90105</v>
      </c>
      <c r="C3228" s="17">
        <f t="shared" si="253"/>
        <v>9</v>
      </c>
      <c r="G3228" s="17" t="str">
        <f>+VLOOKUP(B3228,EstructuraCostos!$B$5:$C$146,2)</f>
        <v>Mejoras</v>
      </c>
      <c r="H3228" s="58">
        <v>43785</v>
      </c>
      <c r="I3228" s="17">
        <f t="shared" si="254"/>
        <v>46</v>
      </c>
      <c r="J3228" s="45" t="s">
        <v>1688</v>
      </c>
      <c r="K3228" s="51">
        <v>6281862</v>
      </c>
      <c r="L3228" s="52">
        <v>1</v>
      </c>
      <c r="M3228" s="186">
        <v>34000</v>
      </c>
      <c r="N3228" s="48">
        <f t="shared" si="255"/>
        <v>34000</v>
      </c>
      <c r="O3228" s="152" t="s">
        <v>2241</v>
      </c>
      <c r="P3228" s="61" t="s">
        <v>147</v>
      </c>
      <c r="Q3228" s="1" t="s">
        <v>2727</v>
      </c>
      <c r="R3228" s="1"/>
      <c r="S3228"/>
    </row>
    <row r="3229" spans="1:19">
      <c r="A3229" s="17">
        <v>71</v>
      </c>
      <c r="B3229" s="135">
        <v>10202</v>
      </c>
      <c r="C3229" s="17">
        <f t="shared" si="253"/>
        <v>1</v>
      </c>
      <c r="G3229" s="17" t="str">
        <f>+VLOOKUP(B3229,EstructuraCostos!$B$5:$C$146,2)</f>
        <v>Pollinaza</v>
      </c>
      <c r="H3229" s="58">
        <v>43785</v>
      </c>
      <c r="I3229" s="17">
        <f t="shared" si="254"/>
        <v>46</v>
      </c>
      <c r="J3229" s="45" t="s">
        <v>2237</v>
      </c>
      <c r="K3229" s="51">
        <v>700001196</v>
      </c>
      <c r="L3229" s="52">
        <v>1</v>
      </c>
      <c r="M3229" s="186">
        <v>34000</v>
      </c>
      <c r="N3229" s="48">
        <f t="shared" si="255"/>
        <v>34000</v>
      </c>
      <c r="O3229" s="152" t="s">
        <v>688</v>
      </c>
      <c r="P3229" s="1" t="s">
        <v>137</v>
      </c>
      <c r="Q3229" s="1" t="s">
        <v>125</v>
      </c>
      <c r="R3229" s="1"/>
      <c r="S3229"/>
    </row>
    <row r="3230" spans="1:19">
      <c r="A3230" s="17">
        <v>72</v>
      </c>
      <c r="B3230" s="135">
        <v>90105</v>
      </c>
      <c r="C3230" s="17">
        <f t="shared" si="253"/>
        <v>9</v>
      </c>
      <c r="G3230" s="17" t="str">
        <f>+VLOOKUP(B3230,EstructuraCostos!$B$5:$C$146,2)</f>
        <v>Mejoras</v>
      </c>
      <c r="H3230" s="58">
        <v>43785</v>
      </c>
      <c r="I3230" s="17">
        <f t="shared" si="254"/>
        <v>46</v>
      </c>
      <c r="J3230" s="45" t="s">
        <v>2247</v>
      </c>
      <c r="K3230" s="51">
        <v>8456134</v>
      </c>
      <c r="L3230" s="52">
        <v>1</v>
      </c>
      <c r="M3230" s="186">
        <v>80000</v>
      </c>
      <c r="N3230" s="48">
        <f t="shared" si="255"/>
        <v>80000</v>
      </c>
      <c r="O3230" s="152" t="s">
        <v>2455</v>
      </c>
      <c r="P3230" s="61" t="s">
        <v>147</v>
      </c>
      <c r="R3230" s="1"/>
      <c r="S3230"/>
    </row>
    <row r="3231" spans="1:19">
      <c r="A3231" s="17">
        <v>73</v>
      </c>
      <c r="B3231" s="135">
        <v>10501</v>
      </c>
      <c r="C3231" s="17">
        <f t="shared" si="253"/>
        <v>1</v>
      </c>
      <c r="G3231" s="17" t="str">
        <f>+VLOOKUP(B3231,EstructuraCostos!$B$5:$C$146,2)</f>
        <v>Manejo de Ganados</v>
      </c>
      <c r="H3231" s="58">
        <v>43785</v>
      </c>
      <c r="I3231" s="17">
        <f t="shared" si="254"/>
        <v>46</v>
      </c>
      <c r="J3231" s="45" t="s">
        <v>1663</v>
      </c>
      <c r="K3231" s="51">
        <v>79132685</v>
      </c>
      <c r="L3231" s="52">
        <v>1</v>
      </c>
      <c r="M3231" s="186">
        <v>38000</v>
      </c>
      <c r="N3231" s="48">
        <f t="shared" si="255"/>
        <v>38000</v>
      </c>
      <c r="O3231" s="152" t="s">
        <v>126</v>
      </c>
      <c r="P3231" s="61" t="s">
        <v>128</v>
      </c>
      <c r="R3231" s="1"/>
      <c r="S3231"/>
    </row>
    <row r="3232" spans="1:19">
      <c r="A3232" s="17">
        <v>74</v>
      </c>
      <c r="C3232" s="17">
        <f t="shared" si="253"/>
        <v>0</v>
      </c>
      <c r="G3232" s="17" t="e">
        <f>+VLOOKUP(B3232,EstructuraCostos!$B$5:$C$146,2)</f>
        <v>#N/A</v>
      </c>
      <c r="H3232" s="58">
        <v>43785</v>
      </c>
      <c r="I3232" s="17">
        <f t="shared" si="254"/>
        <v>46</v>
      </c>
      <c r="J3232" s="184" t="s">
        <v>287</v>
      </c>
      <c r="K3232" s="83"/>
      <c r="L3232" s="52">
        <v>15</v>
      </c>
      <c r="M3232" s="186" t="s">
        <v>386</v>
      </c>
      <c r="N3232" s="48"/>
      <c r="O3232" s="152" t="s">
        <v>661</v>
      </c>
      <c r="P3232" s="1" t="s">
        <v>444</v>
      </c>
      <c r="R3232" s="1"/>
      <c r="S3232"/>
    </row>
    <row r="3233" spans="1:19">
      <c r="A3233" s="17">
        <v>75</v>
      </c>
      <c r="C3233" s="17"/>
      <c r="G3233" s="17" t="e">
        <f>+VLOOKUP(B3233,EstructuraCostos!$B$5:$C$146,2)</f>
        <v>#N/A</v>
      </c>
      <c r="H3233" s="58">
        <v>43785</v>
      </c>
      <c r="I3233" s="17">
        <f t="shared" si="254"/>
        <v>46</v>
      </c>
      <c r="J3233" s="152" t="s">
        <v>260</v>
      </c>
      <c r="K3233" s="83"/>
      <c r="L3233" s="52">
        <v>130</v>
      </c>
      <c r="M3233" s="186" t="s">
        <v>2476</v>
      </c>
      <c r="N3233" s="48"/>
      <c r="O3233" s="45" t="s">
        <v>2148</v>
      </c>
      <c r="P3233" s="61" t="s">
        <v>2726</v>
      </c>
      <c r="Q3233" s="1" t="s">
        <v>132</v>
      </c>
      <c r="R3233" s="1" t="s">
        <v>702</v>
      </c>
      <c r="S3233"/>
    </row>
    <row r="3234" spans="1:19">
      <c r="A3234" s="17">
        <v>76</v>
      </c>
      <c r="C3234" s="17">
        <f t="shared" si="253"/>
        <v>0</v>
      </c>
      <c r="G3234" s="17" t="e">
        <f>+VLOOKUP(B3234,EstructuraCostos!$B$5:$C$146,2)</f>
        <v>#N/A</v>
      </c>
      <c r="H3234" s="58">
        <v>43785</v>
      </c>
      <c r="I3234" s="17">
        <f t="shared" si="254"/>
        <v>46</v>
      </c>
      <c r="J3234" s="152" t="s">
        <v>260</v>
      </c>
      <c r="M3234" s="186" t="s">
        <v>2476</v>
      </c>
      <c r="N3234" s="48"/>
      <c r="O3234" s="45" t="s">
        <v>2611</v>
      </c>
      <c r="P3234" s="45" t="s">
        <v>2714</v>
      </c>
      <c r="Q3234" s="1" t="s">
        <v>2245</v>
      </c>
      <c r="R3234" s="1" t="s">
        <v>2613</v>
      </c>
    </row>
    <row r="3235" spans="1:19">
      <c r="A3235" s="17">
        <v>77</v>
      </c>
      <c r="B3235" s="135">
        <v>10501</v>
      </c>
      <c r="C3235" s="17">
        <f t="shared" si="253"/>
        <v>1</v>
      </c>
      <c r="G3235" s="17" t="str">
        <f>+VLOOKUP(B3235,EstructuraCostos!$B$5:$C$146,2)</f>
        <v>Manejo de Ganados</v>
      </c>
      <c r="H3235" s="58">
        <v>43786</v>
      </c>
      <c r="I3235" s="17">
        <f t="shared" si="254"/>
        <v>46</v>
      </c>
      <c r="J3235" s="460" t="s">
        <v>2236</v>
      </c>
      <c r="K3235" s="567">
        <v>1023702269</v>
      </c>
      <c r="L3235" s="52">
        <v>1</v>
      </c>
      <c r="M3235" s="46">
        <v>38000</v>
      </c>
      <c r="N3235" s="48">
        <f t="shared" si="255"/>
        <v>38000</v>
      </c>
      <c r="O3235" s="153" t="s">
        <v>126</v>
      </c>
      <c r="P3235" s="61" t="s">
        <v>128</v>
      </c>
      <c r="R3235" s="1"/>
    </row>
    <row r="3236" spans="1:19">
      <c r="A3236" s="17">
        <v>78</v>
      </c>
      <c r="B3236" s="135">
        <v>10501</v>
      </c>
      <c r="C3236" s="17">
        <f t="shared" si="253"/>
        <v>1</v>
      </c>
      <c r="G3236" s="17" t="str">
        <f>+VLOOKUP(B3236,EstructuraCostos!$B$5:$C$146,2)</f>
        <v>Manejo de Ganados</v>
      </c>
      <c r="H3236" s="58">
        <v>43786</v>
      </c>
      <c r="I3236" s="17">
        <f t="shared" si="254"/>
        <v>46</v>
      </c>
      <c r="J3236" s="460" t="s">
        <v>417</v>
      </c>
      <c r="K3236" s="568">
        <v>1097720182</v>
      </c>
      <c r="L3236" s="52">
        <v>0.5</v>
      </c>
      <c r="M3236" s="46">
        <v>36000</v>
      </c>
      <c r="N3236" s="48">
        <f t="shared" si="255"/>
        <v>18000</v>
      </c>
      <c r="O3236" s="152" t="s">
        <v>125</v>
      </c>
      <c r="P3236" s="61" t="s">
        <v>128</v>
      </c>
      <c r="R3236" s="1"/>
    </row>
    <row r="3237" spans="1:19">
      <c r="A3237" s="17">
        <v>79</v>
      </c>
      <c r="B3237" s="135">
        <v>90105</v>
      </c>
      <c r="C3237" s="17">
        <f t="shared" si="253"/>
        <v>9</v>
      </c>
      <c r="G3237" s="17" t="str">
        <f>+VLOOKUP(B3237,EstructuraCostos!$B$5:$C$146,2)</f>
        <v>Mejoras</v>
      </c>
      <c r="H3237" s="58">
        <v>43786</v>
      </c>
      <c r="I3237" s="17">
        <f t="shared" si="254"/>
        <v>46</v>
      </c>
      <c r="J3237" s="45" t="s">
        <v>2247</v>
      </c>
      <c r="K3237" s="51">
        <v>8456134</v>
      </c>
      <c r="L3237" s="52">
        <v>0.5</v>
      </c>
      <c r="M3237" s="186">
        <v>64000</v>
      </c>
      <c r="N3237" s="154">
        <f t="shared" si="255"/>
        <v>32000</v>
      </c>
      <c r="O3237" s="152" t="s">
        <v>2455</v>
      </c>
      <c r="P3237" s="61" t="s">
        <v>147</v>
      </c>
      <c r="R3237" s="1"/>
    </row>
    <row r="3238" spans="1:19">
      <c r="A3238" s="17">
        <v>1</v>
      </c>
      <c r="B3238" s="135">
        <v>10101</v>
      </c>
      <c r="C3238" s="17">
        <f t="shared" si="253"/>
        <v>1</v>
      </c>
      <c r="G3238" s="17" t="str">
        <f>+VLOOKUP(B3238,EstructuraCostos!$B$5:$C$146,2)</f>
        <v>Fumigacion Matamalezas</v>
      </c>
      <c r="H3238" s="58">
        <v>43787</v>
      </c>
      <c r="I3238" s="17">
        <f t="shared" si="254"/>
        <v>47</v>
      </c>
      <c r="J3238" s="84" t="s">
        <v>241</v>
      </c>
      <c r="K3238" s="566">
        <v>4736932</v>
      </c>
      <c r="L3238" s="52">
        <v>1</v>
      </c>
      <c r="M3238" s="46">
        <v>34000</v>
      </c>
      <c r="N3238" s="154">
        <f t="shared" si="255"/>
        <v>34000</v>
      </c>
      <c r="O3238" s="45" t="s">
        <v>2611</v>
      </c>
      <c r="P3238" s="45" t="s">
        <v>2714</v>
      </c>
      <c r="Q3238" s="1" t="s">
        <v>2245</v>
      </c>
      <c r="R3238" s="1" t="s">
        <v>2613</v>
      </c>
    </row>
    <row r="3239" spans="1:19">
      <c r="A3239" s="17">
        <v>2</v>
      </c>
      <c r="B3239" s="135">
        <v>80108</v>
      </c>
      <c r="C3239" s="17">
        <f t="shared" si="253"/>
        <v>8</v>
      </c>
      <c r="G3239" s="17" t="str">
        <f>+VLOOKUP(B3239,EstructuraCostos!$B$5:$C$146,2)</f>
        <v>Establecimiento de Nuevas Praderas</v>
      </c>
      <c r="H3239" s="58">
        <v>43787</v>
      </c>
      <c r="I3239" s="17">
        <f t="shared" si="254"/>
        <v>47</v>
      </c>
      <c r="J3239" s="84" t="s">
        <v>242</v>
      </c>
      <c r="K3239" s="567">
        <v>4335739</v>
      </c>
      <c r="L3239" s="52">
        <v>1</v>
      </c>
      <c r="M3239" s="46">
        <v>34000</v>
      </c>
      <c r="N3239" s="154">
        <f t="shared" si="255"/>
        <v>34000</v>
      </c>
      <c r="O3239" s="45" t="s">
        <v>2792</v>
      </c>
      <c r="P3239" s="61" t="s">
        <v>2786</v>
      </c>
      <c r="Q3239" s="1" t="s">
        <v>2793</v>
      </c>
      <c r="R3239" s="1"/>
      <c r="S3239"/>
    </row>
    <row r="3240" spans="1:19">
      <c r="A3240" s="17">
        <v>3</v>
      </c>
      <c r="B3240" s="135">
        <v>10501</v>
      </c>
      <c r="C3240" s="17">
        <f t="shared" si="253"/>
        <v>1</v>
      </c>
      <c r="G3240" s="17" t="str">
        <f>+VLOOKUP(B3240,EstructuraCostos!$B$5:$C$146,2)</f>
        <v>Manejo de Ganados</v>
      </c>
      <c r="H3240" s="58">
        <v>43787</v>
      </c>
      <c r="I3240" s="17">
        <f t="shared" si="254"/>
        <v>47</v>
      </c>
      <c r="J3240" s="460" t="s">
        <v>2236</v>
      </c>
      <c r="K3240" s="567">
        <v>1023702269</v>
      </c>
      <c r="L3240" s="52">
        <v>1</v>
      </c>
      <c r="M3240" s="46">
        <v>38000</v>
      </c>
      <c r="N3240" s="154">
        <f t="shared" si="255"/>
        <v>38000</v>
      </c>
      <c r="O3240" s="153" t="s">
        <v>126</v>
      </c>
      <c r="P3240" s="61" t="s">
        <v>128</v>
      </c>
      <c r="R3240" s="1"/>
      <c r="S3240"/>
    </row>
    <row r="3241" spans="1:19">
      <c r="A3241" s="17">
        <v>4</v>
      </c>
      <c r="B3241" s="135">
        <v>10501</v>
      </c>
      <c r="C3241" s="17">
        <f t="shared" si="253"/>
        <v>1</v>
      </c>
      <c r="G3241" s="17" t="str">
        <f>+VLOOKUP(B3241,EstructuraCostos!$B$5:$C$146,2)</f>
        <v>Manejo de Ganados</v>
      </c>
      <c r="H3241" s="58">
        <v>43787</v>
      </c>
      <c r="I3241" s="17">
        <f t="shared" si="254"/>
        <v>47</v>
      </c>
      <c r="J3241" s="460" t="s">
        <v>417</v>
      </c>
      <c r="K3241" s="568">
        <v>1097720182</v>
      </c>
      <c r="L3241" s="52">
        <v>1</v>
      </c>
      <c r="M3241" s="46">
        <v>38000</v>
      </c>
      <c r="N3241" s="154">
        <f t="shared" si="255"/>
        <v>38000</v>
      </c>
      <c r="O3241" s="152" t="s">
        <v>125</v>
      </c>
      <c r="P3241" s="61" t="s">
        <v>128</v>
      </c>
      <c r="R3241" s="1"/>
      <c r="S3241"/>
    </row>
    <row r="3242" spans="1:19">
      <c r="A3242" s="17">
        <v>5</v>
      </c>
      <c r="B3242" s="135">
        <v>90101</v>
      </c>
      <c r="C3242" s="17">
        <f t="shared" si="253"/>
        <v>9</v>
      </c>
      <c r="G3242" s="17" t="str">
        <f>+VLOOKUP(B3242,EstructuraCostos!$B$5:$C$146,2)</f>
        <v>Salarios</v>
      </c>
      <c r="H3242" s="58">
        <v>43787</v>
      </c>
      <c r="I3242" s="17">
        <f t="shared" si="254"/>
        <v>47</v>
      </c>
      <c r="J3242" s="1" t="s">
        <v>1584</v>
      </c>
      <c r="K3242" s="85">
        <v>24989065</v>
      </c>
      <c r="L3242" s="52">
        <v>1</v>
      </c>
      <c r="M3242" s="186">
        <v>34000</v>
      </c>
      <c r="N3242" s="154">
        <f t="shared" si="255"/>
        <v>34000</v>
      </c>
      <c r="O3242" s="152" t="s">
        <v>1138</v>
      </c>
      <c r="P3242" s="61" t="s">
        <v>147</v>
      </c>
      <c r="R3242" s="1"/>
      <c r="S3242"/>
    </row>
    <row r="3243" spans="1:19">
      <c r="A3243" s="17">
        <v>6</v>
      </c>
      <c r="B3243" s="135">
        <v>90105</v>
      </c>
      <c r="C3243" s="17">
        <f t="shared" si="253"/>
        <v>9</v>
      </c>
      <c r="G3243" s="17" t="str">
        <f>+VLOOKUP(B3243,EstructuraCostos!$B$5:$C$146,2)</f>
        <v>Mejoras</v>
      </c>
      <c r="H3243" s="58">
        <v>43787</v>
      </c>
      <c r="I3243" s="17">
        <f t="shared" si="254"/>
        <v>47</v>
      </c>
      <c r="J3243" s="45" t="s">
        <v>1688</v>
      </c>
      <c r="K3243" s="51">
        <v>6281862</v>
      </c>
      <c r="L3243" s="52">
        <v>1</v>
      </c>
      <c r="M3243" s="186">
        <v>34000</v>
      </c>
      <c r="N3243" s="154">
        <f t="shared" si="255"/>
        <v>34000</v>
      </c>
      <c r="O3243" s="152" t="s">
        <v>2241</v>
      </c>
      <c r="P3243" s="61" t="s">
        <v>147</v>
      </c>
      <c r="Q3243" s="1" t="s">
        <v>2727</v>
      </c>
      <c r="R3243" s="1"/>
      <c r="S3243"/>
    </row>
    <row r="3244" spans="1:19">
      <c r="A3244" s="17">
        <v>7</v>
      </c>
      <c r="B3244" s="135">
        <v>10202</v>
      </c>
      <c r="C3244" s="17">
        <f t="shared" si="253"/>
        <v>1</v>
      </c>
      <c r="G3244" s="17" t="str">
        <f>+VLOOKUP(B3244,EstructuraCostos!$B$5:$C$146,2)</f>
        <v>Pollinaza</v>
      </c>
      <c r="H3244" s="58">
        <v>43787</v>
      </c>
      <c r="I3244" s="17">
        <f t="shared" si="254"/>
        <v>47</v>
      </c>
      <c r="J3244" s="45" t="s">
        <v>2237</v>
      </c>
      <c r="K3244" s="51">
        <v>700001196</v>
      </c>
      <c r="L3244" s="52">
        <v>1</v>
      </c>
      <c r="M3244" s="186">
        <v>34000</v>
      </c>
      <c r="N3244" s="154">
        <f t="shared" si="255"/>
        <v>34000</v>
      </c>
      <c r="O3244" s="152" t="s">
        <v>688</v>
      </c>
      <c r="P3244" s="1" t="s">
        <v>137</v>
      </c>
      <c r="Q3244" s="1" t="s">
        <v>125</v>
      </c>
      <c r="R3244" s="1"/>
      <c r="S3244"/>
    </row>
    <row r="3245" spans="1:19">
      <c r="A3245" s="17">
        <v>8</v>
      </c>
      <c r="B3245" s="135">
        <v>90105</v>
      </c>
      <c r="C3245" s="17">
        <f t="shared" si="253"/>
        <v>9</v>
      </c>
      <c r="G3245" s="17" t="str">
        <f>+VLOOKUP(B3245,EstructuraCostos!$B$5:$C$146,2)</f>
        <v>Mejoras</v>
      </c>
      <c r="H3245" s="58">
        <v>43787</v>
      </c>
      <c r="I3245" s="17">
        <f t="shared" si="254"/>
        <v>47</v>
      </c>
      <c r="J3245" s="45" t="s">
        <v>2247</v>
      </c>
      <c r="K3245" s="51">
        <v>8456134</v>
      </c>
      <c r="L3245" s="52">
        <v>1</v>
      </c>
      <c r="M3245" s="186">
        <v>80000</v>
      </c>
      <c r="N3245" s="154">
        <f>+L3245*M3245</f>
        <v>80000</v>
      </c>
      <c r="O3245" s="152" t="s">
        <v>2455</v>
      </c>
      <c r="P3245" s="61" t="s">
        <v>147</v>
      </c>
      <c r="Q3245" s="1" t="s">
        <v>2701</v>
      </c>
      <c r="R3245" s="1"/>
      <c r="S3245"/>
    </row>
    <row r="3246" spans="1:19">
      <c r="A3246" s="17">
        <v>9</v>
      </c>
      <c r="B3246" s="135">
        <v>80108</v>
      </c>
      <c r="C3246" s="17">
        <f t="shared" si="253"/>
        <v>8</v>
      </c>
      <c r="G3246" s="17" t="str">
        <f>+VLOOKUP(B3246,EstructuraCostos!$B$5:$C$146,2)</f>
        <v>Establecimiento de Nuevas Praderas</v>
      </c>
      <c r="H3246" s="58">
        <v>43787</v>
      </c>
      <c r="I3246" s="17">
        <f t="shared" si="254"/>
        <v>47</v>
      </c>
      <c r="J3246" s="45" t="s">
        <v>1663</v>
      </c>
      <c r="K3246" s="51">
        <v>79132685</v>
      </c>
      <c r="L3246" s="52">
        <v>1</v>
      </c>
      <c r="M3246" s="186">
        <v>38000</v>
      </c>
      <c r="N3246" s="154">
        <f>+L3246*M3246</f>
        <v>38000</v>
      </c>
      <c r="O3246" s="45" t="s">
        <v>2792</v>
      </c>
      <c r="P3246" s="61" t="s">
        <v>2786</v>
      </c>
      <c r="Q3246" s="1" t="s">
        <v>2793</v>
      </c>
      <c r="R3246" s="139"/>
    </row>
    <row r="3247" spans="1:19">
      <c r="A3247" s="17">
        <v>10</v>
      </c>
      <c r="C3247" s="17">
        <f t="shared" si="253"/>
        <v>0</v>
      </c>
      <c r="G3247" s="17" t="e">
        <f>+VLOOKUP(B3247,EstructuraCostos!$B$5:$C$146,2)</f>
        <v>#N/A</v>
      </c>
      <c r="H3247" s="58">
        <v>43787</v>
      </c>
      <c r="I3247" s="17">
        <f t="shared" si="254"/>
        <v>47</v>
      </c>
      <c r="J3247" s="152" t="s">
        <v>287</v>
      </c>
      <c r="K3247" s="83"/>
      <c r="L3247" s="52">
        <v>400</v>
      </c>
      <c r="M3247" s="186">
        <v>600</v>
      </c>
      <c r="N3247" s="154">
        <f>+L3247*M3247</f>
        <v>240000</v>
      </c>
      <c r="O3247" s="45" t="s">
        <v>1243</v>
      </c>
      <c r="P3247" s="61" t="s">
        <v>1474</v>
      </c>
      <c r="R3247" s="1"/>
    </row>
    <row r="3248" spans="1:19">
      <c r="A3248" s="17">
        <v>11</v>
      </c>
      <c r="C3248" s="17">
        <f t="shared" si="253"/>
        <v>0</v>
      </c>
      <c r="G3248" s="17" t="e">
        <f>+VLOOKUP(B3248,EstructuraCostos!$B$5:$C$146,2)</f>
        <v>#N/A</v>
      </c>
      <c r="H3248" s="58">
        <v>43787</v>
      </c>
      <c r="I3248" s="17">
        <f t="shared" si="254"/>
        <v>47</v>
      </c>
      <c r="J3248" s="152" t="s">
        <v>287</v>
      </c>
      <c r="L3248" s="52">
        <v>4185</v>
      </c>
      <c r="M3248" s="186">
        <v>600</v>
      </c>
      <c r="N3248" s="154">
        <f>+L3248*M3248</f>
        <v>2511000</v>
      </c>
      <c r="O3248" s="45" t="s">
        <v>170</v>
      </c>
      <c r="P3248" s="45" t="s">
        <v>2606</v>
      </c>
      <c r="R3248" s="1"/>
    </row>
    <row r="3249" spans="1:18">
      <c r="A3249" s="17">
        <v>12</v>
      </c>
      <c r="C3249" s="17">
        <f t="shared" si="253"/>
        <v>0</v>
      </c>
      <c r="G3249" s="17" t="e">
        <f>+VLOOKUP(B3249,EstructuraCostos!$B$5:$C$146,2)</f>
        <v>#N/A</v>
      </c>
      <c r="H3249" s="58">
        <v>43787</v>
      </c>
      <c r="I3249" s="17">
        <f t="shared" si="254"/>
        <v>47</v>
      </c>
      <c r="J3249" s="152" t="s">
        <v>260</v>
      </c>
      <c r="L3249" s="52">
        <v>1500</v>
      </c>
      <c r="M3249" s="186" t="s">
        <v>2476</v>
      </c>
      <c r="N3249" s="154"/>
      <c r="O3249" s="45" t="s">
        <v>2611</v>
      </c>
      <c r="P3249" s="45" t="s">
        <v>2747</v>
      </c>
      <c r="Q3249" s="1" t="s">
        <v>2245</v>
      </c>
      <c r="R3249" s="1" t="s">
        <v>2613</v>
      </c>
    </row>
    <row r="3250" spans="1:18">
      <c r="A3250" s="17">
        <v>13</v>
      </c>
      <c r="B3250" s="135">
        <v>10101</v>
      </c>
      <c r="C3250" s="17">
        <f t="shared" ref="C3250:C3315" si="257">ROUND(B3250/10000,0)</f>
        <v>1</v>
      </c>
      <c r="G3250" s="17" t="str">
        <f>+VLOOKUP(B3250,EstructuraCostos!$B$5:$C$146,2)</f>
        <v>Fumigacion Matamalezas</v>
      </c>
      <c r="H3250" s="58">
        <v>43788</v>
      </c>
      <c r="I3250" s="17">
        <f t="shared" ref="I3250:I3315" si="258">+WEEKNUM(H3250,2)</f>
        <v>47</v>
      </c>
      <c r="J3250" s="84" t="s">
        <v>241</v>
      </c>
      <c r="K3250" s="566">
        <v>4736932</v>
      </c>
      <c r="L3250" s="52">
        <v>1</v>
      </c>
      <c r="M3250" s="46">
        <v>34000</v>
      </c>
      <c r="N3250" s="154">
        <f t="shared" ref="N3250:N3314" si="259">+L3250*M3250</f>
        <v>34000</v>
      </c>
      <c r="O3250" s="45" t="s">
        <v>2611</v>
      </c>
      <c r="P3250" s="45" t="s">
        <v>2714</v>
      </c>
      <c r="Q3250" s="1" t="s">
        <v>2245</v>
      </c>
      <c r="R3250" s="1" t="s">
        <v>2613</v>
      </c>
    </row>
    <row r="3251" spans="1:18">
      <c r="A3251" s="17">
        <v>14</v>
      </c>
      <c r="B3251" s="135">
        <v>10104</v>
      </c>
      <c r="C3251" s="17">
        <f t="shared" si="257"/>
        <v>1</v>
      </c>
      <c r="G3251" s="17" t="str">
        <f>+VLOOKUP(B3251,EstructuraCostos!$B$5:$C$146,2)</f>
        <v>Fumigacion Herbicida</v>
      </c>
      <c r="H3251" s="58">
        <v>43788</v>
      </c>
      <c r="I3251" s="17">
        <f t="shared" si="258"/>
        <v>47</v>
      </c>
      <c r="J3251" s="84" t="s">
        <v>242</v>
      </c>
      <c r="K3251" s="567">
        <v>4335739</v>
      </c>
      <c r="L3251" s="52">
        <v>1</v>
      </c>
      <c r="M3251" s="46">
        <v>34000</v>
      </c>
      <c r="N3251" s="154">
        <f t="shared" si="259"/>
        <v>34000</v>
      </c>
      <c r="O3251" s="45" t="s">
        <v>2148</v>
      </c>
      <c r="P3251" s="61" t="s">
        <v>2726</v>
      </c>
      <c r="Q3251" s="1" t="s">
        <v>132</v>
      </c>
      <c r="R3251" s="1" t="s">
        <v>702</v>
      </c>
    </row>
    <row r="3252" spans="1:18">
      <c r="A3252" s="17">
        <v>15</v>
      </c>
      <c r="B3252" s="135">
        <v>10501</v>
      </c>
      <c r="C3252" s="17">
        <f t="shared" si="257"/>
        <v>1</v>
      </c>
      <c r="G3252" s="17" t="str">
        <f>+VLOOKUP(B3252,EstructuraCostos!$B$5:$C$146,2)</f>
        <v>Manejo de Ganados</v>
      </c>
      <c r="H3252" s="58">
        <v>43788</v>
      </c>
      <c r="I3252" s="17">
        <f t="shared" si="258"/>
        <v>47</v>
      </c>
      <c r="J3252" s="460" t="s">
        <v>2236</v>
      </c>
      <c r="K3252" s="567">
        <v>1023702269</v>
      </c>
      <c r="L3252" s="52">
        <v>1</v>
      </c>
      <c r="M3252" s="46">
        <v>38000</v>
      </c>
      <c r="N3252" s="154">
        <f t="shared" si="259"/>
        <v>38000</v>
      </c>
      <c r="O3252" s="153" t="s">
        <v>139</v>
      </c>
      <c r="P3252" s="61" t="s">
        <v>128</v>
      </c>
      <c r="R3252" s="1"/>
    </row>
    <row r="3253" spans="1:18">
      <c r="A3253" s="17">
        <v>16</v>
      </c>
      <c r="B3253" s="135">
        <v>10501</v>
      </c>
      <c r="C3253" s="17">
        <f t="shared" si="257"/>
        <v>1</v>
      </c>
      <c r="G3253" s="17" t="str">
        <f>+VLOOKUP(B3253,EstructuraCostos!$B$5:$C$146,2)</f>
        <v>Manejo de Ganados</v>
      </c>
      <c r="H3253" s="58">
        <v>43788</v>
      </c>
      <c r="I3253" s="17">
        <f t="shared" si="258"/>
        <v>47</v>
      </c>
      <c r="J3253" s="460" t="s">
        <v>417</v>
      </c>
      <c r="K3253" s="568">
        <v>1097720182</v>
      </c>
      <c r="L3253" s="52">
        <v>1</v>
      </c>
      <c r="M3253" s="46">
        <v>38000</v>
      </c>
      <c r="N3253" s="154">
        <f t="shared" si="259"/>
        <v>38000</v>
      </c>
      <c r="O3253" s="152" t="s">
        <v>125</v>
      </c>
      <c r="P3253" s="61" t="s">
        <v>128</v>
      </c>
      <c r="R3253" s="1"/>
    </row>
    <row r="3254" spans="1:18">
      <c r="A3254" s="17">
        <v>17</v>
      </c>
      <c r="B3254" s="135">
        <v>90101</v>
      </c>
      <c r="C3254" s="17">
        <f t="shared" si="257"/>
        <v>9</v>
      </c>
      <c r="G3254" s="17" t="str">
        <f>+VLOOKUP(B3254,EstructuraCostos!$B$5:$C$146,2)</f>
        <v>Salarios</v>
      </c>
      <c r="H3254" s="58">
        <v>43788</v>
      </c>
      <c r="I3254" s="17">
        <f t="shared" si="258"/>
        <v>47</v>
      </c>
      <c r="J3254" s="1" t="s">
        <v>1584</v>
      </c>
      <c r="K3254" s="85">
        <v>24989065</v>
      </c>
      <c r="L3254" s="52">
        <v>1</v>
      </c>
      <c r="M3254" s="186">
        <v>34000</v>
      </c>
      <c r="N3254" s="154">
        <f t="shared" si="259"/>
        <v>34000</v>
      </c>
      <c r="O3254" s="152" t="s">
        <v>1138</v>
      </c>
      <c r="P3254" s="61" t="s">
        <v>147</v>
      </c>
      <c r="R3254" s="1"/>
    </row>
    <row r="3255" spans="1:18">
      <c r="A3255" s="17">
        <v>18</v>
      </c>
      <c r="B3255" s="135">
        <v>90105</v>
      </c>
      <c r="C3255" s="17">
        <f t="shared" si="257"/>
        <v>9</v>
      </c>
      <c r="G3255" s="17" t="str">
        <f>+VLOOKUP(B3255,EstructuraCostos!$B$5:$C$146,2)</f>
        <v>Mejoras</v>
      </c>
      <c r="H3255" s="58">
        <v>43788</v>
      </c>
      <c r="I3255" s="17">
        <f t="shared" si="258"/>
        <v>47</v>
      </c>
      <c r="J3255" s="45" t="s">
        <v>1688</v>
      </c>
      <c r="K3255" s="51">
        <v>6281862</v>
      </c>
      <c r="L3255" s="52">
        <v>1</v>
      </c>
      <c r="M3255" s="186">
        <v>34000</v>
      </c>
      <c r="N3255" s="154">
        <f t="shared" si="259"/>
        <v>34000</v>
      </c>
      <c r="O3255" s="152" t="s">
        <v>2241</v>
      </c>
      <c r="P3255" s="61" t="s">
        <v>147</v>
      </c>
      <c r="Q3255" s="1" t="s">
        <v>2701</v>
      </c>
      <c r="R3255" s="1"/>
    </row>
    <row r="3256" spans="1:18">
      <c r="A3256" s="17">
        <v>19</v>
      </c>
      <c r="B3256" s="135">
        <v>80108</v>
      </c>
      <c r="C3256" s="17">
        <f t="shared" si="257"/>
        <v>8</v>
      </c>
      <c r="G3256" s="17" t="str">
        <f>+VLOOKUP(B3256,EstructuraCostos!$B$5:$C$146,2)</f>
        <v>Establecimiento de Nuevas Praderas</v>
      </c>
      <c r="H3256" s="58">
        <v>43788</v>
      </c>
      <c r="I3256" s="17">
        <f t="shared" si="258"/>
        <v>47</v>
      </c>
      <c r="J3256" s="45" t="s">
        <v>2237</v>
      </c>
      <c r="K3256" s="51">
        <v>700001196</v>
      </c>
      <c r="L3256" s="52">
        <v>1</v>
      </c>
      <c r="M3256" s="186">
        <v>34000</v>
      </c>
      <c r="N3256" s="154">
        <f t="shared" si="259"/>
        <v>34000</v>
      </c>
      <c r="O3256" s="152" t="s">
        <v>2748</v>
      </c>
      <c r="P3256" s="1" t="s">
        <v>2749</v>
      </c>
      <c r="Q3256" s="1" t="s">
        <v>767</v>
      </c>
      <c r="R3256" s="1"/>
    </row>
    <row r="3257" spans="1:18">
      <c r="A3257" s="17">
        <v>20</v>
      </c>
      <c r="B3257" s="135">
        <v>90105</v>
      </c>
      <c r="C3257" s="17">
        <f t="shared" si="257"/>
        <v>9</v>
      </c>
      <c r="G3257" s="17" t="str">
        <f>+VLOOKUP(B3257,EstructuraCostos!$B$5:$C$146,2)</f>
        <v>Mejoras</v>
      </c>
      <c r="H3257" s="58">
        <v>43788</v>
      </c>
      <c r="I3257" s="17">
        <f t="shared" si="258"/>
        <v>47</v>
      </c>
      <c r="J3257" s="45" t="s">
        <v>2247</v>
      </c>
      <c r="K3257" s="51">
        <v>8456134</v>
      </c>
      <c r="L3257" s="52">
        <v>1</v>
      </c>
      <c r="M3257" s="186">
        <v>80000</v>
      </c>
      <c r="N3257" s="154">
        <f t="shared" si="259"/>
        <v>80000</v>
      </c>
      <c r="O3257" s="152" t="s">
        <v>2455</v>
      </c>
      <c r="P3257" s="61" t="s">
        <v>147</v>
      </c>
      <c r="Q3257" s="1" t="s">
        <v>2701</v>
      </c>
      <c r="R3257" s="1"/>
    </row>
    <row r="3258" spans="1:18">
      <c r="A3258" s="17">
        <v>21</v>
      </c>
      <c r="B3258" s="135">
        <v>10501</v>
      </c>
      <c r="C3258" s="17">
        <f t="shared" si="257"/>
        <v>1</v>
      </c>
      <c r="G3258" s="17" t="str">
        <f>+VLOOKUP(B3258,EstructuraCostos!$B$5:$C$146,2)</f>
        <v>Manejo de Ganados</v>
      </c>
      <c r="H3258" s="58">
        <v>43788</v>
      </c>
      <c r="I3258" s="17">
        <f t="shared" si="258"/>
        <v>47</v>
      </c>
      <c r="J3258" s="45" t="s">
        <v>1663</v>
      </c>
      <c r="K3258" s="51">
        <v>79132685</v>
      </c>
      <c r="L3258" s="52">
        <v>1</v>
      </c>
      <c r="M3258" s="186">
        <v>38000</v>
      </c>
      <c r="N3258" s="154">
        <f t="shared" si="259"/>
        <v>38000</v>
      </c>
      <c r="O3258" s="98" t="s">
        <v>139</v>
      </c>
      <c r="P3258" s="98" t="s">
        <v>128</v>
      </c>
      <c r="R3258" s="139"/>
    </row>
    <row r="3259" spans="1:18">
      <c r="A3259" s="17">
        <v>22</v>
      </c>
      <c r="B3259" s="135">
        <v>10104</v>
      </c>
      <c r="C3259" s="17">
        <f t="shared" si="257"/>
        <v>1</v>
      </c>
      <c r="G3259" s="17" t="str">
        <f>+VLOOKUP(B3259,EstructuraCostos!$B$5:$C$146,2)</f>
        <v>Fumigacion Herbicida</v>
      </c>
      <c r="H3259" s="58">
        <v>43788</v>
      </c>
      <c r="I3259" s="17">
        <f t="shared" si="258"/>
        <v>47</v>
      </c>
      <c r="J3259" s="45" t="s">
        <v>2750</v>
      </c>
      <c r="K3259" s="85">
        <v>23801235</v>
      </c>
      <c r="L3259" s="52">
        <v>1</v>
      </c>
      <c r="M3259" s="46">
        <v>34000</v>
      </c>
      <c r="N3259" s="154">
        <f t="shared" ref="N3259" si="260">+L3259*M3259</f>
        <v>34000</v>
      </c>
      <c r="O3259" s="45" t="s">
        <v>2148</v>
      </c>
      <c r="P3259" s="61" t="s">
        <v>2726</v>
      </c>
      <c r="Q3259" s="1" t="s">
        <v>132</v>
      </c>
      <c r="R3259" s="1" t="s">
        <v>702</v>
      </c>
    </row>
    <row r="3260" spans="1:18">
      <c r="A3260" s="17">
        <v>23</v>
      </c>
      <c r="C3260" s="17">
        <f t="shared" si="257"/>
        <v>0</v>
      </c>
      <c r="G3260" s="17" t="e">
        <f>+VLOOKUP(B3260,EstructuraCostos!$B$5:$C$146,2)</f>
        <v>#N/A</v>
      </c>
      <c r="H3260" s="58">
        <v>43788</v>
      </c>
      <c r="I3260" s="17">
        <f t="shared" si="258"/>
        <v>47</v>
      </c>
      <c r="J3260" s="152" t="s">
        <v>287</v>
      </c>
      <c r="K3260" s="83"/>
      <c r="L3260" s="52">
        <v>350</v>
      </c>
      <c r="M3260" s="186">
        <v>600</v>
      </c>
      <c r="N3260" s="154">
        <f t="shared" si="259"/>
        <v>210000</v>
      </c>
      <c r="O3260" s="45" t="s">
        <v>1243</v>
      </c>
      <c r="P3260" s="61" t="s">
        <v>1474</v>
      </c>
      <c r="R3260" s="1"/>
    </row>
    <row r="3261" spans="1:18">
      <c r="A3261" s="17">
        <v>24</v>
      </c>
      <c r="C3261" s="17">
        <f t="shared" si="257"/>
        <v>0</v>
      </c>
      <c r="G3261" s="17" t="e">
        <f>+VLOOKUP(B3261,EstructuraCostos!$B$5:$C$146,2)</f>
        <v>#N/A</v>
      </c>
      <c r="H3261" s="58">
        <v>43788</v>
      </c>
      <c r="I3261" s="17">
        <f t="shared" si="258"/>
        <v>47</v>
      </c>
      <c r="J3261" s="152" t="s">
        <v>287</v>
      </c>
      <c r="L3261" s="52">
        <v>500</v>
      </c>
      <c r="M3261" s="186">
        <v>600</v>
      </c>
      <c r="N3261" s="48">
        <f t="shared" si="259"/>
        <v>300000</v>
      </c>
      <c r="O3261" s="45" t="s">
        <v>2753</v>
      </c>
      <c r="P3261" s="61" t="s">
        <v>1474</v>
      </c>
      <c r="R3261" s="1"/>
    </row>
    <row r="3262" spans="1:18">
      <c r="A3262" s="17">
        <v>25</v>
      </c>
      <c r="C3262" s="17">
        <f t="shared" si="257"/>
        <v>0</v>
      </c>
      <c r="G3262" s="17" t="e">
        <f>+VLOOKUP(B3262,EstructuraCostos!$B$5:$C$146,2)</f>
        <v>#N/A</v>
      </c>
      <c r="H3262" s="58">
        <v>43788</v>
      </c>
      <c r="I3262" s="17">
        <f t="shared" si="258"/>
        <v>47</v>
      </c>
      <c r="J3262" s="1" t="s">
        <v>2751</v>
      </c>
      <c r="L3262" s="52">
        <v>32</v>
      </c>
      <c r="M3262" s="186" t="s">
        <v>386</v>
      </c>
      <c r="N3262" s="48"/>
      <c r="O3262" s="45" t="s">
        <v>2754</v>
      </c>
      <c r="P3262" s="45" t="s">
        <v>731</v>
      </c>
      <c r="R3262" s="1"/>
    </row>
    <row r="3263" spans="1:18">
      <c r="A3263" s="17">
        <v>26</v>
      </c>
      <c r="C3263" s="17">
        <f t="shared" si="257"/>
        <v>0</v>
      </c>
      <c r="G3263" s="17" t="e">
        <f>+VLOOKUP(B3263,EstructuraCostos!$B$5:$C$146,2)</f>
        <v>#N/A</v>
      </c>
      <c r="H3263" s="58">
        <v>43788</v>
      </c>
      <c r="I3263" s="17">
        <f t="shared" si="258"/>
        <v>47</v>
      </c>
      <c r="J3263" s="1" t="s">
        <v>2751</v>
      </c>
      <c r="L3263" s="52">
        <v>40</v>
      </c>
      <c r="M3263" s="186" t="s">
        <v>299</v>
      </c>
      <c r="N3263" s="48"/>
      <c r="O3263" s="45" t="s">
        <v>2698</v>
      </c>
      <c r="P3263" s="45" t="s">
        <v>444</v>
      </c>
      <c r="R3263" s="1"/>
    </row>
    <row r="3264" spans="1:18">
      <c r="A3264" s="17">
        <v>27</v>
      </c>
      <c r="C3264" s="17">
        <f t="shared" si="257"/>
        <v>0</v>
      </c>
      <c r="G3264" s="17" t="e">
        <f>+VLOOKUP(B3264,EstructuraCostos!$B$5:$C$146,2)</f>
        <v>#N/A</v>
      </c>
      <c r="H3264" s="58">
        <v>43788</v>
      </c>
      <c r="I3264" s="17">
        <f t="shared" si="258"/>
        <v>47</v>
      </c>
      <c r="J3264" s="1" t="s">
        <v>260</v>
      </c>
      <c r="L3264" s="52">
        <v>200</v>
      </c>
      <c r="M3264" s="186" t="s">
        <v>2476</v>
      </c>
      <c r="N3264" s="48"/>
      <c r="O3264" s="45" t="s">
        <v>2148</v>
      </c>
      <c r="P3264" s="45" t="s">
        <v>438</v>
      </c>
      <c r="Q3264" s="1" t="s">
        <v>132</v>
      </c>
      <c r="R3264" s="1" t="s">
        <v>702</v>
      </c>
    </row>
    <row r="3265" spans="1:19">
      <c r="A3265" s="17">
        <v>28</v>
      </c>
      <c r="C3265" s="17">
        <f t="shared" si="257"/>
        <v>0</v>
      </c>
      <c r="G3265" s="17" t="e">
        <f>+VLOOKUP(B3265,EstructuraCostos!$B$5:$C$146,2)</f>
        <v>#N/A</v>
      </c>
      <c r="H3265" s="58">
        <v>43788</v>
      </c>
      <c r="I3265" s="17">
        <f t="shared" si="258"/>
        <v>47</v>
      </c>
      <c r="J3265" s="1" t="s">
        <v>260</v>
      </c>
      <c r="K3265" s="143"/>
      <c r="M3265" s="186" t="s">
        <v>2476</v>
      </c>
      <c r="N3265" s="48"/>
      <c r="O3265" s="45" t="s">
        <v>2611</v>
      </c>
      <c r="P3265" s="45" t="s">
        <v>2752</v>
      </c>
      <c r="Q3265" s="1" t="s">
        <v>2245</v>
      </c>
      <c r="R3265" s="1" t="s">
        <v>2613</v>
      </c>
      <c r="S3265"/>
    </row>
    <row r="3266" spans="1:19">
      <c r="A3266" s="17">
        <v>29</v>
      </c>
      <c r="B3266" s="135">
        <v>10101</v>
      </c>
      <c r="C3266" s="17">
        <f t="shared" si="257"/>
        <v>1</v>
      </c>
      <c r="G3266" s="17" t="str">
        <f>+VLOOKUP(B3266,EstructuraCostos!$B$5:$C$146,2)</f>
        <v>Fumigacion Matamalezas</v>
      </c>
      <c r="H3266" s="58">
        <v>43789</v>
      </c>
      <c r="I3266" s="17">
        <f t="shared" si="258"/>
        <v>47</v>
      </c>
      <c r="J3266" s="84" t="s">
        <v>241</v>
      </c>
      <c r="K3266" s="566">
        <v>4736932</v>
      </c>
      <c r="L3266" s="52">
        <v>1</v>
      </c>
      <c r="M3266" s="46">
        <v>34000</v>
      </c>
      <c r="N3266" s="48">
        <f t="shared" si="259"/>
        <v>34000</v>
      </c>
      <c r="O3266" s="45" t="s">
        <v>2756</v>
      </c>
      <c r="P3266" s="45" t="s">
        <v>2755</v>
      </c>
      <c r="R3266" s="1"/>
      <c r="S3266"/>
    </row>
    <row r="3267" spans="1:19">
      <c r="A3267" s="17">
        <v>30</v>
      </c>
      <c r="B3267" s="135">
        <v>10104</v>
      </c>
      <c r="C3267" s="17">
        <f t="shared" si="257"/>
        <v>1</v>
      </c>
      <c r="G3267" s="17" t="str">
        <f>+VLOOKUP(B3267,EstructuraCostos!$B$5:$C$146,2)</f>
        <v>Fumigacion Herbicida</v>
      </c>
      <c r="H3267" s="58">
        <v>43789</v>
      </c>
      <c r="I3267" s="17">
        <f t="shared" si="258"/>
        <v>47</v>
      </c>
      <c r="J3267" s="84" t="s">
        <v>242</v>
      </c>
      <c r="K3267" s="567">
        <v>4335739</v>
      </c>
      <c r="L3267" s="52">
        <v>1</v>
      </c>
      <c r="M3267" s="46">
        <v>34000</v>
      </c>
      <c r="N3267" s="48">
        <f t="shared" si="259"/>
        <v>34000</v>
      </c>
      <c r="O3267" s="45" t="s">
        <v>2148</v>
      </c>
      <c r="P3267" s="61" t="s">
        <v>438</v>
      </c>
      <c r="Q3267" s="1" t="s">
        <v>132</v>
      </c>
      <c r="R3267" s="1" t="s">
        <v>702</v>
      </c>
      <c r="S3267"/>
    </row>
    <row r="3268" spans="1:19">
      <c r="A3268" s="17">
        <v>31</v>
      </c>
      <c r="B3268" s="135">
        <v>10501</v>
      </c>
      <c r="C3268" s="17">
        <f t="shared" si="257"/>
        <v>1</v>
      </c>
      <c r="G3268" s="17" t="str">
        <f>+VLOOKUP(B3268,EstructuraCostos!$B$5:$C$146,2)</f>
        <v>Manejo de Ganados</v>
      </c>
      <c r="H3268" s="58">
        <v>43789</v>
      </c>
      <c r="I3268" s="17">
        <f t="shared" si="258"/>
        <v>47</v>
      </c>
      <c r="J3268" s="460" t="s">
        <v>2236</v>
      </c>
      <c r="K3268" s="567">
        <v>1023702269</v>
      </c>
      <c r="L3268" s="52">
        <v>1</v>
      </c>
      <c r="M3268" s="46">
        <v>38000</v>
      </c>
      <c r="N3268" s="48">
        <f t="shared" si="259"/>
        <v>38000</v>
      </c>
      <c r="O3268" s="153" t="s">
        <v>126</v>
      </c>
      <c r="P3268" s="61" t="s">
        <v>128</v>
      </c>
      <c r="R3268" s="1"/>
      <c r="S3268"/>
    </row>
    <row r="3269" spans="1:19">
      <c r="A3269" s="17">
        <v>32</v>
      </c>
      <c r="B3269" s="135">
        <v>10501</v>
      </c>
      <c r="C3269" s="17">
        <f t="shared" si="257"/>
        <v>1</v>
      </c>
      <c r="G3269" s="17" t="str">
        <f>+VLOOKUP(B3269,EstructuraCostos!$B$5:$C$146,2)</f>
        <v>Manejo de Ganados</v>
      </c>
      <c r="H3269" s="58">
        <v>43789</v>
      </c>
      <c r="I3269" s="17">
        <f t="shared" si="258"/>
        <v>47</v>
      </c>
      <c r="J3269" s="460" t="s">
        <v>417</v>
      </c>
      <c r="K3269" s="568">
        <v>1097720182</v>
      </c>
      <c r="L3269" s="52">
        <v>1</v>
      </c>
      <c r="M3269" s="46">
        <v>38000</v>
      </c>
      <c r="N3269" s="48">
        <f t="shared" si="259"/>
        <v>38000</v>
      </c>
      <c r="O3269" s="152" t="s">
        <v>125</v>
      </c>
      <c r="P3269" s="61" t="s">
        <v>128</v>
      </c>
      <c r="R3269" s="1"/>
      <c r="S3269"/>
    </row>
    <row r="3270" spans="1:19">
      <c r="A3270" s="17">
        <v>33</v>
      </c>
      <c r="B3270" s="135">
        <v>90101</v>
      </c>
      <c r="C3270" s="17">
        <f t="shared" si="257"/>
        <v>9</v>
      </c>
      <c r="G3270" s="17" t="str">
        <f>+VLOOKUP(B3270,EstructuraCostos!$B$5:$C$146,2)</f>
        <v>Salarios</v>
      </c>
      <c r="H3270" s="58">
        <v>43789</v>
      </c>
      <c r="I3270" s="17">
        <f t="shared" si="258"/>
        <v>47</v>
      </c>
      <c r="J3270" s="1" t="s">
        <v>1584</v>
      </c>
      <c r="K3270" s="85">
        <v>24989065</v>
      </c>
      <c r="L3270" s="52">
        <v>1</v>
      </c>
      <c r="M3270" s="186">
        <v>34000</v>
      </c>
      <c r="N3270" s="48">
        <f t="shared" si="259"/>
        <v>34000</v>
      </c>
      <c r="O3270" s="152" t="s">
        <v>1138</v>
      </c>
      <c r="P3270" s="61" t="s">
        <v>147</v>
      </c>
      <c r="R3270" s="1"/>
      <c r="S3270"/>
    </row>
    <row r="3271" spans="1:19">
      <c r="A3271" s="17">
        <v>34</v>
      </c>
      <c r="B3271" s="135">
        <v>90105</v>
      </c>
      <c r="C3271" s="17">
        <f t="shared" si="257"/>
        <v>9</v>
      </c>
      <c r="G3271" s="17" t="str">
        <f>+VLOOKUP(B3271,EstructuraCostos!$B$5:$C$146,2)</f>
        <v>Mejoras</v>
      </c>
      <c r="H3271" s="58">
        <v>43789</v>
      </c>
      <c r="I3271" s="17">
        <f t="shared" si="258"/>
        <v>47</v>
      </c>
      <c r="J3271" s="45" t="s">
        <v>1688</v>
      </c>
      <c r="K3271" s="51">
        <v>6281862</v>
      </c>
      <c r="L3271" s="52">
        <v>1</v>
      </c>
      <c r="M3271" s="186">
        <v>34000</v>
      </c>
      <c r="N3271" s="48">
        <f t="shared" si="259"/>
        <v>34000</v>
      </c>
      <c r="O3271" s="152" t="s">
        <v>2241</v>
      </c>
      <c r="P3271" s="61" t="s">
        <v>147</v>
      </c>
      <c r="Q3271" s="1" t="s">
        <v>2757</v>
      </c>
      <c r="R3271" s="1"/>
      <c r="S3271"/>
    </row>
    <row r="3272" spans="1:19">
      <c r="A3272" s="17">
        <v>35</v>
      </c>
      <c r="B3272" s="135">
        <v>80108</v>
      </c>
      <c r="C3272" s="17">
        <f t="shared" si="257"/>
        <v>8</v>
      </c>
      <c r="G3272" s="17" t="str">
        <f>+VLOOKUP(B3272,EstructuraCostos!$B$5:$C$146,2)</f>
        <v>Establecimiento de Nuevas Praderas</v>
      </c>
      <c r="H3272" s="58">
        <v>43789</v>
      </c>
      <c r="I3272" s="17">
        <f t="shared" si="258"/>
        <v>47</v>
      </c>
      <c r="J3272" s="45" t="s">
        <v>2237</v>
      </c>
      <c r="K3272" s="51">
        <v>700001196</v>
      </c>
      <c r="L3272" s="52">
        <v>1</v>
      </c>
      <c r="M3272" s="186">
        <v>34000</v>
      </c>
      <c r="N3272" s="48">
        <f t="shared" si="259"/>
        <v>34000</v>
      </c>
      <c r="O3272" s="152" t="s">
        <v>2748</v>
      </c>
      <c r="P3272" s="1" t="s">
        <v>593</v>
      </c>
      <c r="Q3272" s="1" t="s">
        <v>767</v>
      </c>
      <c r="R3272" s="1"/>
      <c r="S3272"/>
    </row>
    <row r="3273" spans="1:19">
      <c r="A3273" s="17">
        <v>36</v>
      </c>
      <c r="B3273" s="135">
        <v>90101</v>
      </c>
      <c r="C3273" s="17">
        <f t="shared" si="257"/>
        <v>9</v>
      </c>
      <c r="G3273" s="17" t="str">
        <f>+VLOOKUP(B3273,EstructuraCostos!$B$5:$C$146,2)</f>
        <v>Salarios</v>
      </c>
      <c r="H3273" s="58">
        <v>43789</v>
      </c>
      <c r="I3273" s="17">
        <f t="shared" si="258"/>
        <v>47</v>
      </c>
      <c r="J3273" s="45" t="s">
        <v>2247</v>
      </c>
      <c r="K3273" s="51">
        <v>8456134</v>
      </c>
      <c r="L3273" s="52">
        <v>1</v>
      </c>
      <c r="M3273" s="186">
        <v>80000</v>
      </c>
      <c r="N3273" s="48">
        <f t="shared" si="259"/>
        <v>80000</v>
      </c>
      <c r="O3273" s="152" t="s">
        <v>2455</v>
      </c>
      <c r="P3273" s="61" t="s">
        <v>147</v>
      </c>
      <c r="Q3273" s="1" t="s">
        <v>2701</v>
      </c>
      <c r="R3273" s="1"/>
      <c r="S3273"/>
    </row>
    <row r="3274" spans="1:19">
      <c r="A3274" s="17">
        <v>37</v>
      </c>
      <c r="B3274" s="135">
        <v>50109</v>
      </c>
      <c r="C3274" s="17">
        <f t="shared" si="257"/>
        <v>5</v>
      </c>
      <c r="G3274" s="17" t="str">
        <f>+VLOOKUP(B3274,EstructuraCostos!$B$5:$C$146,2)</f>
        <v>Mantenimiento Carreteras Externas</v>
      </c>
      <c r="H3274" s="58">
        <v>43789</v>
      </c>
      <c r="I3274" s="17">
        <f t="shared" si="258"/>
        <v>47</v>
      </c>
      <c r="J3274" s="45" t="s">
        <v>1663</v>
      </c>
      <c r="K3274" s="51">
        <v>79132685</v>
      </c>
      <c r="L3274" s="52">
        <v>1</v>
      </c>
      <c r="M3274" s="186">
        <v>38000</v>
      </c>
      <c r="N3274" s="48">
        <f t="shared" si="259"/>
        <v>38000</v>
      </c>
      <c r="O3274" s="98" t="s">
        <v>2782</v>
      </c>
      <c r="P3274" s="98" t="s">
        <v>1985</v>
      </c>
      <c r="R3274" s="139"/>
      <c r="S3274"/>
    </row>
    <row r="3275" spans="1:19">
      <c r="A3275" s="17">
        <v>38</v>
      </c>
      <c r="B3275" s="135">
        <v>10104</v>
      </c>
      <c r="C3275" s="17">
        <f t="shared" si="257"/>
        <v>1</v>
      </c>
      <c r="G3275" s="17" t="str">
        <f>+VLOOKUP(B3275,EstructuraCostos!$B$5:$C$146,2)</f>
        <v>Fumigacion Herbicida</v>
      </c>
      <c r="H3275" s="58">
        <v>43789</v>
      </c>
      <c r="I3275" s="17">
        <f t="shared" si="258"/>
        <v>47</v>
      </c>
      <c r="J3275" s="45" t="s">
        <v>2750</v>
      </c>
      <c r="K3275" s="85">
        <v>23801235</v>
      </c>
      <c r="L3275" s="52">
        <v>1</v>
      </c>
      <c r="M3275" s="46">
        <v>34000</v>
      </c>
      <c r="N3275" s="48">
        <f t="shared" si="259"/>
        <v>34000</v>
      </c>
      <c r="O3275" s="45" t="s">
        <v>2148</v>
      </c>
      <c r="P3275" s="61" t="s">
        <v>2726</v>
      </c>
      <c r="Q3275" s="1" t="s">
        <v>132</v>
      </c>
      <c r="R3275" s="1" t="s">
        <v>702</v>
      </c>
      <c r="S3275"/>
    </row>
    <row r="3276" spans="1:19">
      <c r="A3276" s="17">
        <v>39</v>
      </c>
      <c r="C3276" s="17">
        <f t="shared" si="257"/>
        <v>0</v>
      </c>
      <c r="G3276" s="17" t="e">
        <f>+VLOOKUP(B3276,EstructuraCostos!$B$5:$C$146,2)</f>
        <v>#N/A</v>
      </c>
      <c r="H3276" s="58">
        <v>43789</v>
      </c>
      <c r="I3276" s="17">
        <f t="shared" si="258"/>
        <v>47</v>
      </c>
      <c r="J3276" s="1" t="s">
        <v>260</v>
      </c>
      <c r="M3276" s="186" t="s">
        <v>2476</v>
      </c>
      <c r="N3276" s="48"/>
      <c r="O3276" s="45" t="s">
        <v>2148</v>
      </c>
      <c r="P3276" s="61" t="s">
        <v>438</v>
      </c>
      <c r="Q3276" s="1" t="s">
        <v>132</v>
      </c>
      <c r="R3276" s="1" t="s">
        <v>702</v>
      </c>
    </row>
    <row r="3277" spans="1:19">
      <c r="A3277" s="17">
        <v>40</v>
      </c>
      <c r="B3277" s="135">
        <v>10101</v>
      </c>
      <c r="C3277" s="17">
        <f t="shared" si="257"/>
        <v>1</v>
      </c>
      <c r="G3277" s="17" t="str">
        <f>+VLOOKUP(B3277,EstructuraCostos!$B$5:$C$146,2)</f>
        <v>Fumigacion Matamalezas</v>
      </c>
      <c r="H3277" s="58">
        <v>43790</v>
      </c>
      <c r="I3277" s="17">
        <f t="shared" si="258"/>
        <v>47</v>
      </c>
      <c r="J3277" s="84" t="s">
        <v>241</v>
      </c>
      <c r="K3277" s="566">
        <v>4736932</v>
      </c>
      <c r="L3277" s="52">
        <v>1</v>
      </c>
      <c r="M3277" s="46">
        <v>34000</v>
      </c>
      <c r="N3277" s="48">
        <f t="shared" si="259"/>
        <v>34000</v>
      </c>
      <c r="O3277" s="45" t="s">
        <v>158</v>
      </c>
      <c r="P3277" s="45" t="s">
        <v>300</v>
      </c>
      <c r="R3277" s="1"/>
      <c r="S3277" s="139" t="s">
        <v>2078</v>
      </c>
    </row>
    <row r="3278" spans="1:19">
      <c r="A3278" s="17">
        <v>41</v>
      </c>
      <c r="B3278" s="135">
        <v>10104</v>
      </c>
      <c r="C3278" s="17">
        <f t="shared" si="257"/>
        <v>1</v>
      </c>
      <c r="G3278" s="17" t="str">
        <f>+VLOOKUP(B3278,EstructuraCostos!$B$5:$C$146,2)</f>
        <v>Fumigacion Herbicida</v>
      </c>
      <c r="H3278" s="58">
        <v>43790</v>
      </c>
      <c r="I3278" s="17">
        <f t="shared" si="258"/>
        <v>47</v>
      </c>
      <c r="J3278" s="84" t="s">
        <v>242</v>
      </c>
      <c r="K3278" s="567">
        <v>4335739</v>
      </c>
      <c r="L3278" s="52">
        <v>1</v>
      </c>
      <c r="M3278" s="46">
        <v>34000</v>
      </c>
      <c r="N3278" s="48">
        <f t="shared" si="259"/>
        <v>34000</v>
      </c>
      <c r="O3278" s="45" t="s">
        <v>2148</v>
      </c>
      <c r="P3278" s="61" t="s">
        <v>2788</v>
      </c>
      <c r="Q3278" s="1" t="s">
        <v>132</v>
      </c>
      <c r="R3278" s="1" t="s">
        <v>702</v>
      </c>
    </row>
    <row r="3279" spans="1:19">
      <c r="A3279" s="17">
        <v>42</v>
      </c>
      <c r="B3279" s="135">
        <v>10501</v>
      </c>
      <c r="C3279" s="17">
        <f t="shared" si="257"/>
        <v>1</v>
      </c>
      <c r="G3279" s="17" t="str">
        <f>+VLOOKUP(B3279,EstructuraCostos!$B$5:$C$146,2)</f>
        <v>Manejo de Ganados</v>
      </c>
      <c r="H3279" s="58">
        <v>43790</v>
      </c>
      <c r="I3279" s="17">
        <f t="shared" si="258"/>
        <v>47</v>
      </c>
      <c r="J3279" s="460" t="s">
        <v>2236</v>
      </c>
      <c r="K3279" s="567">
        <v>1023702269</v>
      </c>
      <c r="L3279" s="52">
        <v>1</v>
      </c>
      <c r="M3279" s="46">
        <v>38000</v>
      </c>
      <c r="N3279" s="48">
        <f t="shared" si="259"/>
        <v>38000</v>
      </c>
      <c r="O3279" s="153" t="s">
        <v>139</v>
      </c>
      <c r="P3279" s="61" t="s">
        <v>128</v>
      </c>
      <c r="R3279" s="1"/>
    </row>
    <row r="3280" spans="1:19">
      <c r="A3280" s="17">
        <v>43</v>
      </c>
      <c r="B3280" s="135">
        <v>80108</v>
      </c>
      <c r="C3280" s="17">
        <f t="shared" si="257"/>
        <v>8</v>
      </c>
      <c r="G3280" s="17" t="str">
        <f>+VLOOKUP(B3280,EstructuraCostos!$B$5:$C$146,2)</f>
        <v>Establecimiento de Nuevas Praderas</v>
      </c>
      <c r="H3280" s="58">
        <v>43790</v>
      </c>
      <c r="I3280" s="17">
        <f t="shared" si="258"/>
        <v>47</v>
      </c>
      <c r="J3280" s="460" t="s">
        <v>417</v>
      </c>
      <c r="K3280" s="568">
        <v>1097720182</v>
      </c>
      <c r="L3280" s="52">
        <v>1</v>
      </c>
      <c r="M3280" s="46">
        <v>38000</v>
      </c>
      <c r="N3280" s="48">
        <f t="shared" si="259"/>
        <v>38000</v>
      </c>
      <c r="O3280" s="152" t="s">
        <v>125</v>
      </c>
      <c r="P3280" s="61" t="s">
        <v>128</v>
      </c>
      <c r="R3280" s="1"/>
    </row>
    <row r="3281" spans="1:19">
      <c r="A3281" s="17">
        <v>44</v>
      </c>
      <c r="B3281" s="135">
        <v>90101</v>
      </c>
      <c r="C3281" s="17">
        <f t="shared" si="257"/>
        <v>9</v>
      </c>
      <c r="G3281" s="17" t="str">
        <f>+VLOOKUP(B3281,EstructuraCostos!$B$5:$C$146,2)</f>
        <v>Salarios</v>
      </c>
      <c r="H3281" s="58">
        <v>43790</v>
      </c>
      <c r="I3281" s="17">
        <f t="shared" si="258"/>
        <v>47</v>
      </c>
      <c r="J3281" s="1" t="s">
        <v>1584</v>
      </c>
      <c r="K3281" s="85">
        <v>24989065</v>
      </c>
      <c r="L3281" s="52">
        <v>1</v>
      </c>
      <c r="M3281" s="186">
        <v>34000</v>
      </c>
      <c r="N3281" s="48">
        <f t="shared" si="259"/>
        <v>34000</v>
      </c>
      <c r="O3281" s="152" t="s">
        <v>1138</v>
      </c>
      <c r="P3281" s="61" t="s">
        <v>147</v>
      </c>
      <c r="R3281" s="1"/>
    </row>
    <row r="3282" spans="1:19">
      <c r="A3282" s="17">
        <v>45</v>
      </c>
      <c r="B3282" s="135">
        <v>90105</v>
      </c>
      <c r="C3282" s="17">
        <f t="shared" si="257"/>
        <v>9</v>
      </c>
      <c r="G3282" s="17" t="str">
        <f>+VLOOKUP(B3282,EstructuraCostos!$B$5:$C$146,2)</f>
        <v>Mejoras</v>
      </c>
      <c r="H3282" s="58">
        <v>43790</v>
      </c>
      <c r="I3282" s="17">
        <f t="shared" si="258"/>
        <v>47</v>
      </c>
      <c r="J3282" s="45" t="s">
        <v>1688</v>
      </c>
      <c r="K3282" s="51">
        <v>6281862</v>
      </c>
      <c r="L3282" s="52">
        <v>1</v>
      </c>
      <c r="M3282" s="186">
        <v>34000</v>
      </c>
      <c r="N3282" s="48">
        <f t="shared" si="259"/>
        <v>34000</v>
      </c>
      <c r="O3282" s="152" t="s">
        <v>2241</v>
      </c>
      <c r="P3282" s="61" t="s">
        <v>147</v>
      </c>
      <c r="Q3282" s="1" t="s">
        <v>2757</v>
      </c>
      <c r="R3282" s="1"/>
    </row>
    <row r="3283" spans="1:19">
      <c r="A3283" s="17">
        <v>46</v>
      </c>
      <c r="B3283" s="135">
        <v>10202</v>
      </c>
      <c r="C3283" s="17">
        <f t="shared" si="257"/>
        <v>1</v>
      </c>
      <c r="G3283" s="17" t="str">
        <f>+VLOOKUP(B3283,EstructuraCostos!$B$5:$C$146,2)</f>
        <v>Pollinaza</v>
      </c>
      <c r="H3283" s="58">
        <v>43790</v>
      </c>
      <c r="I3283" s="17">
        <f t="shared" si="258"/>
        <v>47</v>
      </c>
      <c r="J3283" s="45" t="s">
        <v>2237</v>
      </c>
      <c r="K3283" s="51">
        <v>700001196</v>
      </c>
      <c r="L3283" s="52">
        <v>1</v>
      </c>
      <c r="M3283" s="186">
        <v>34000</v>
      </c>
      <c r="N3283" s="48">
        <f t="shared" si="259"/>
        <v>34000</v>
      </c>
      <c r="O3283" s="152" t="s">
        <v>688</v>
      </c>
      <c r="P3283" s="1" t="s">
        <v>137</v>
      </c>
      <c r="Q3283" s="1" t="s">
        <v>125</v>
      </c>
      <c r="R3283" s="1"/>
      <c r="S3283"/>
    </row>
    <row r="3284" spans="1:19">
      <c r="A3284" s="17">
        <v>47</v>
      </c>
      <c r="B3284" s="135">
        <v>90105</v>
      </c>
      <c r="C3284" s="17">
        <f t="shared" si="257"/>
        <v>9</v>
      </c>
      <c r="G3284" s="17" t="str">
        <f>+VLOOKUP(B3284,EstructuraCostos!$B$5:$C$146,2)</f>
        <v>Mejoras</v>
      </c>
      <c r="H3284" s="58">
        <v>43790</v>
      </c>
      <c r="I3284" s="17">
        <f t="shared" si="258"/>
        <v>47</v>
      </c>
      <c r="J3284" s="45" t="s">
        <v>2247</v>
      </c>
      <c r="K3284" s="51">
        <v>8456134</v>
      </c>
      <c r="L3284" s="52">
        <v>1</v>
      </c>
      <c r="M3284" s="186">
        <v>80000</v>
      </c>
      <c r="N3284" s="48">
        <f t="shared" si="259"/>
        <v>80000</v>
      </c>
      <c r="O3284" s="152" t="s">
        <v>2455</v>
      </c>
      <c r="P3284" s="61" t="s">
        <v>147</v>
      </c>
      <c r="Q3284" s="1" t="s">
        <v>2701</v>
      </c>
      <c r="R3284" s="1"/>
      <c r="S3284"/>
    </row>
    <row r="3285" spans="1:19">
      <c r="A3285" s="17">
        <v>48</v>
      </c>
      <c r="B3285" s="135">
        <v>10501</v>
      </c>
      <c r="C3285" s="17">
        <f t="shared" si="257"/>
        <v>1</v>
      </c>
      <c r="G3285" s="17" t="str">
        <f>+VLOOKUP(B3285,EstructuraCostos!$B$5:$C$146,2)</f>
        <v>Manejo de Ganados</v>
      </c>
      <c r="H3285" s="58">
        <v>43790</v>
      </c>
      <c r="I3285" s="17">
        <f t="shared" si="258"/>
        <v>47</v>
      </c>
      <c r="J3285" s="45" t="s">
        <v>1663</v>
      </c>
      <c r="K3285" s="51">
        <v>79132685</v>
      </c>
      <c r="L3285" s="52">
        <v>1</v>
      </c>
      <c r="M3285" s="186">
        <v>38000</v>
      </c>
      <c r="N3285" s="48">
        <f t="shared" si="259"/>
        <v>38000</v>
      </c>
      <c r="O3285" s="98" t="s">
        <v>2782</v>
      </c>
      <c r="P3285" s="98" t="s">
        <v>1985</v>
      </c>
      <c r="R3285" s="139"/>
      <c r="S3285"/>
    </row>
    <row r="3286" spans="1:19">
      <c r="A3286" s="17">
        <v>49</v>
      </c>
      <c r="B3286" s="135">
        <v>10104</v>
      </c>
      <c r="C3286" s="17">
        <f t="shared" si="257"/>
        <v>1</v>
      </c>
      <c r="G3286" s="17" t="str">
        <f>+VLOOKUP(B3286,EstructuraCostos!$B$5:$C$146,2)</f>
        <v>Fumigacion Herbicida</v>
      </c>
      <c r="H3286" s="58">
        <v>43790</v>
      </c>
      <c r="I3286" s="17">
        <f t="shared" si="258"/>
        <v>47</v>
      </c>
      <c r="J3286" s="45" t="s">
        <v>2750</v>
      </c>
      <c r="K3286" s="85">
        <v>23801235</v>
      </c>
      <c r="L3286" s="52">
        <v>1</v>
      </c>
      <c r="M3286" s="46">
        <v>34000</v>
      </c>
      <c r="N3286" s="48">
        <f t="shared" si="259"/>
        <v>34000</v>
      </c>
      <c r="O3286" s="45" t="s">
        <v>2148</v>
      </c>
      <c r="P3286" s="61" t="s">
        <v>2788</v>
      </c>
      <c r="Q3286" s="1" t="s">
        <v>132</v>
      </c>
      <c r="R3286" s="1" t="s">
        <v>702</v>
      </c>
      <c r="S3286"/>
    </row>
    <row r="3287" spans="1:19">
      <c r="A3287" s="17">
        <v>50</v>
      </c>
      <c r="C3287" s="17">
        <f t="shared" si="257"/>
        <v>0</v>
      </c>
      <c r="G3287" s="17" t="e">
        <f>+VLOOKUP(B3287,EstructuraCostos!$B$5:$C$146,2)</f>
        <v>#N/A</v>
      </c>
      <c r="H3287" s="58">
        <v>43790</v>
      </c>
      <c r="I3287" s="17">
        <f t="shared" si="258"/>
        <v>47</v>
      </c>
      <c r="J3287" s="1" t="s">
        <v>439</v>
      </c>
      <c r="K3287" s="83"/>
      <c r="M3287" s="186" t="s">
        <v>480</v>
      </c>
      <c r="N3287" s="48"/>
      <c r="P3287" s="61" t="s">
        <v>2783</v>
      </c>
      <c r="R3287" s="1"/>
      <c r="S3287"/>
    </row>
    <row r="3288" spans="1:19">
      <c r="A3288" s="17">
        <v>51</v>
      </c>
      <c r="C3288" s="17">
        <f t="shared" si="257"/>
        <v>0</v>
      </c>
      <c r="G3288" s="17" t="e">
        <f>+VLOOKUP(B3288,EstructuraCostos!$B$5:$C$146,2)</f>
        <v>#N/A</v>
      </c>
      <c r="H3288" s="58">
        <v>43790</v>
      </c>
      <c r="I3288" s="17">
        <f t="shared" si="258"/>
        <v>47</v>
      </c>
      <c r="J3288" s="1" t="s">
        <v>439</v>
      </c>
      <c r="K3288" s="83"/>
      <c r="M3288" s="186" t="s">
        <v>386</v>
      </c>
      <c r="N3288" s="48"/>
      <c r="P3288" s="45" t="s">
        <v>2784</v>
      </c>
      <c r="R3288" s="1"/>
      <c r="S3288"/>
    </row>
    <row r="3289" spans="1:19">
      <c r="A3289" s="17">
        <v>52</v>
      </c>
      <c r="C3289" s="17"/>
      <c r="G3289" s="17" t="e">
        <f>+VLOOKUP(B3289,EstructuraCostos!$B$5:$C$146,2)</f>
        <v>#N/A</v>
      </c>
      <c r="H3289" s="58">
        <v>43790</v>
      </c>
      <c r="I3289" s="17">
        <v>47</v>
      </c>
      <c r="J3289" s="1" t="s">
        <v>439</v>
      </c>
      <c r="K3289" s="83"/>
      <c r="M3289" s="186" t="s">
        <v>386</v>
      </c>
      <c r="N3289" s="48"/>
      <c r="P3289" s="45" t="s">
        <v>362</v>
      </c>
      <c r="R3289" s="1"/>
      <c r="S3289"/>
    </row>
    <row r="3290" spans="1:19">
      <c r="A3290" s="17">
        <v>53</v>
      </c>
      <c r="C3290" s="17">
        <f t="shared" si="257"/>
        <v>0</v>
      </c>
      <c r="G3290" s="17" t="e">
        <f>+VLOOKUP(B3290,EstructuraCostos!$B$5:$C$146,2)</f>
        <v>#N/A</v>
      </c>
      <c r="H3290" s="58">
        <v>43790</v>
      </c>
      <c r="I3290" s="17">
        <f t="shared" si="258"/>
        <v>47</v>
      </c>
      <c r="J3290" s="1" t="s">
        <v>260</v>
      </c>
      <c r="M3290" s="186" t="s">
        <v>2476</v>
      </c>
      <c r="N3290" s="48"/>
      <c r="O3290" s="45" t="s">
        <v>2148</v>
      </c>
      <c r="P3290" s="61" t="s">
        <v>2788</v>
      </c>
      <c r="Q3290" s="1" t="s">
        <v>132</v>
      </c>
      <c r="R3290" s="1" t="s">
        <v>702</v>
      </c>
      <c r="S3290"/>
    </row>
    <row r="3291" spans="1:19">
      <c r="A3291" s="17">
        <v>54</v>
      </c>
      <c r="C3291" s="17">
        <f t="shared" si="257"/>
        <v>0</v>
      </c>
      <c r="G3291" s="17" t="e">
        <f>+VLOOKUP(B3291,EstructuraCostos!$B$5:$C$146,2)</f>
        <v>#N/A</v>
      </c>
      <c r="H3291" s="58">
        <v>43790</v>
      </c>
      <c r="I3291" s="17">
        <f t="shared" si="258"/>
        <v>47</v>
      </c>
      <c r="J3291" s="1" t="s">
        <v>260</v>
      </c>
      <c r="M3291" s="186" t="s">
        <v>2476</v>
      </c>
      <c r="N3291" s="48"/>
      <c r="O3291" s="45" t="s">
        <v>2611</v>
      </c>
      <c r="P3291" s="45" t="s">
        <v>1973</v>
      </c>
      <c r="Q3291" s="1" t="s">
        <v>2245</v>
      </c>
      <c r="R3291" s="1" t="s">
        <v>2613</v>
      </c>
    </row>
    <row r="3292" spans="1:19">
      <c r="A3292" s="17">
        <v>55</v>
      </c>
      <c r="B3292" s="135">
        <v>10103</v>
      </c>
      <c r="C3292" s="17">
        <f t="shared" si="257"/>
        <v>1</v>
      </c>
      <c r="G3292" s="17" t="str">
        <f>+VLOOKUP(B3292,EstructuraCostos!$B$5:$C$146,2)</f>
        <v>Fertilizacion, correctivos</v>
      </c>
      <c r="H3292" s="58">
        <v>43791</v>
      </c>
      <c r="I3292" s="17">
        <f t="shared" si="258"/>
        <v>47</v>
      </c>
      <c r="J3292" s="84" t="s">
        <v>241</v>
      </c>
      <c r="K3292" s="566">
        <v>4736932</v>
      </c>
      <c r="L3292" s="52">
        <v>1</v>
      </c>
      <c r="M3292" s="46">
        <v>34000</v>
      </c>
      <c r="N3292" s="48">
        <f t="shared" si="259"/>
        <v>34000</v>
      </c>
      <c r="O3292" s="152" t="s">
        <v>2413</v>
      </c>
      <c r="P3292" s="61" t="s">
        <v>127</v>
      </c>
      <c r="Q3292" s="1" t="s">
        <v>2111</v>
      </c>
      <c r="R3292" s="1" t="s">
        <v>2790</v>
      </c>
    </row>
    <row r="3293" spans="1:19">
      <c r="A3293" s="17">
        <v>56</v>
      </c>
      <c r="B3293" s="135">
        <v>10102</v>
      </c>
      <c r="C3293" s="17">
        <f t="shared" si="257"/>
        <v>1</v>
      </c>
      <c r="G3293" s="17" t="str">
        <f>+VLOOKUP(B3293,EstructuraCostos!$B$5:$C$146,2)</f>
        <v>Resiembra</v>
      </c>
      <c r="H3293" s="58">
        <v>43791</v>
      </c>
      <c r="I3293" s="17">
        <f t="shared" si="258"/>
        <v>47</v>
      </c>
      <c r="J3293" s="84" t="s">
        <v>242</v>
      </c>
      <c r="K3293" s="567">
        <v>4335739</v>
      </c>
      <c r="L3293" s="52">
        <v>1</v>
      </c>
      <c r="M3293" s="46">
        <v>34000</v>
      </c>
      <c r="N3293" s="48">
        <f t="shared" si="259"/>
        <v>34000</v>
      </c>
      <c r="O3293" s="1" t="s">
        <v>2785</v>
      </c>
      <c r="P3293" s="61" t="s">
        <v>2786</v>
      </c>
      <c r="Q3293" s="13" t="s">
        <v>2787</v>
      </c>
      <c r="R3293" s="1"/>
    </row>
    <row r="3294" spans="1:19">
      <c r="A3294" s="17">
        <v>57</v>
      </c>
      <c r="B3294" s="135">
        <v>10501</v>
      </c>
      <c r="C3294" s="17">
        <f t="shared" si="257"/>
        <v>1</v>
      </c>
      <c r="G3294" s="17" t="str">
        <f>+VLOOKUP(B3294,EstructuraCostos!$B$5:$C$146,2)</f>
        <v>Manejo de Ganados</v>
      </c>
      <c r="H3294" s="58">
        <v>43791</v>
      </c>
      <c r="I3294" s="17">
        <f t="shared" si="258"/>
        <v>47</v>
      </c>
      <c r="J3294" s="460" t="s">
        <v>2236</v>
      </c>
      <c r="K3294" s="567">
        <v>1023702269</v>
      </c>
      <c r="L3294" s="52">
        <v>1</v>
      </c>
      <c r="M3294" s="46">
        <v>38000</v>
      </c>
      <c r="N3294" s="48">
        <f t="shared" si="259"/>
        <v>38000</v>
      </c>
      <c r="O3294" s="61" t="s">
        <v>126</v>
      </c>
      <c r="P3294" s="61" t="s">
        <v>128</v>
      </c>
      <c r="R3294" s="1"/>
    </row>
    <row r="3295" spans="1:19">
      <c r="A3295" s="17">
        <v>58</v>
      </c>
      <c r="B3295" s="135">
        <v>10102</v>
      </c>
      <c r="C3295" s="17">
        <f t="shared" si="257"/>
        <v>1</v>
      </c>
      <c r="G3295" s="17" t="str">
        <f>+VLOOKUP(B3295,EstructuraCostos!$B$5:$C$146,2)</f>
        <v>Resiembra</v>
      </c>
      <c r="H3295" s="58">
        <v>43791</v>
      </c>
      <c r="I3295" s="17">
        <f t="shared" si="258"/>
        <v>47</v>
      </c>
      <c r="J3295" s="460" t="s">
        <v>417</v>
      </c>
      <c r="K3295" s="568">
        <v>1097720182</v>
      </c>
      <c r="L3295" s="52">
        <v>1</v>
      </c>
      <c r="M3295" s="46">
        <v>38000</v>
      </c>
      <c r="N3295" s="48">
        <f t="shared" si="259"/>
        <v>38000</v>
      </c>
      <c r="O3295" s="61" t="s">
        <v>2517</v>
      </c>
      <c r="P3295" s="45" t="s">
        <v>1973</v>
      </c>
      <c r="Q3295" s="13" t="s">
        <v>2789</v>
      </c>
      <c r="R3295" s="1"/>
    </row>
    <row r="3296" spans="1:19">
      <c r="A3296" s="17">
        <v>59</v>
      </c>
      <c r="B3296" s="135">
        <v>90101</v>
      </c>
      <c r="C3296" s="17">
        <f t="shared" si="257"/>
        <v>9</v>
      </c>
      <c r="G3296" s="17" t="str">
        <f>+VLOOKUP(B3296,EstructuraCostos!$B$5:$C$146,2)</f>
        <v>Salarios</v>
      </c>
      <c r="H3296" s="58">
        <v>43791</v>
      </c>
      <c r="I3296" s="17">
        <f t="shared" si="258"/>
        <v>47</v>
      </c>
      <c r="J3296" s="1" t="s">
        <v>1584</v>
      </c>
      <c r="K3296" s="85">
        <v>24989065</v>
      </c>
      <c r="L3296" s="52">
        <v>1</v>
      </c>
      <c r="M3296" s="186">
        <v>34000</v>
      </c>
      <c r="N3296" s="48">
        <f t="shared" si="259"/>
        <v>34000</v>
      </c>
      <c r="O3296" s="152" t="s">
        <v>1138</v>
      </c>
      <c r="P3296" s="61" t="s">
        <v>147</v>
      </c>
      <c r="R3296" s="1"/>
    </row>
    <row r="3297" spans="1:18">
      <c r="A3297" s="17">
        <v>60</v>
      </c>
      <c r="B3297" s="135">
        <v>90105</v>
      </c>
      <c r="C3297" s="17">
        <f t="shared" si="257"/>
        <v>9</v>
      </c>
      <c r="G3297" s="17" t="str">
        <f>+VLOOKUP(B3297,EstructuraCostos!$B$5:$C$146,2)</f>
        <v>Mejoras</v>
      </c>
      <c r="H3297" s="58">
        <v>43791</v>
      </c>
      <c r="I3297" s="17">
        <f t="shared" si="258"/>
        <v>47</v>
      </c>
      <c r="J3297" s="45" t="s">
        <v>1688</v>
      </c>
      <c r="K3297" s="51">
        <v>6281862</v>
      </c>
      <c r="L3297" s="52">
        <v>1</v>
      </c>
      <c r="M3297" s="186">
        <v>34000</v>
      </c>
      <c r="N3297" s="48">
        <f t="shared" si="259"/>
        <v>34000</v>
      </c>
      <c r="O3297" s="152" t="s">
        <v>2241</v>
      </c>
      <c r="P3297" s="61" t="s">
        <v>147</v>
      </c>
      <c r="Q3297" s="1" t="s">
        <v>2791</v>
      </c>
      <c r="R3297" s="1"/>
    </row>
    <row r="3298" spans="1:18">
      <c r="A3298" s="17">
        <v>61</v>
      </c>
      <c r="B3298" s="135">
        <v>10202</v>
      </c>
      <c r="C3298" s="17">
        <f t="shared" si="257"/>
        <v>1</v>
      </c>
      <c r="G3298" s="17" t="str">
        <f>+VLOOKUP(B3298,EstructuraCostos!$B$5:$C$146,2)</f>
        <v>Pollinaza</v>
      </c>
      <c r="H3298" s="58">
        <v>43791</v>
      </c>
      <c r="I3298" s="17">
        <f t="shared" si="258"/>
        <v>47</v>
      </c>
      <c r="J3298" s="45" t="s">
        <v>2237</v>
      </c>
      <c r="K3298" s="51">
        <v>700001196</v>
      </c>
      <c r="L3298" s="52">
        <v>1</v>
      </c>
      <c r="M3298" s="186">
        <v>34000</v>
      </c>
      <c r="N3298" s="48">
        <f t="shared" si="259"/>
        <v>34000</v>
      </c>
      <c r="O3298" s="152" t="s">
        <v>688</v>
      </c>
      <c r="P3298" s="1" t="s">
        <v>137</v>
      </c>
      <c r="Q3298" s="1" t="s">
        <v>125</v>
      </c>
      <c r="R3298" s="1"/>
    </row>
    <row r="3299" spans="1:18">
      <c r="A3299" s="17">
        <v>62</v>
      </c>
      <c r="B3299" s="135">
        <v>90105</v>
      </c>
      <c r="C3299" s="17">
        <f t="shared" si="257"/>
        <v>9</v>
      </c>
      <c r="G3299" s="17" t="str">
        <f>+VLOOKUP(B3299,EstructuraCostos!$B$5:$C$146,2)</f>
        <v>Mejoras</v>
      </c>
      <c r="H3299" s="58">
        <v>43791</v>
      </c>
      <c r="I3299" s="17">
        <f t="shared" si="258"/>
        <v>47</v>
      </c>
      <c r="J3299" s="45" t="s">
        <v>2247</v>
      </c>
      <c r="K3299" s="51">
        <v>8456134</v>
      </c>
      <c r="L3299" s="52">
        <v>1</v>
      </c>
      <c r="M3299" s="186">
        <v>80000</v>
      </c>
      <c r="N3299" s="48">
        <f t="shared" si="259"/>
        <v>80000</v>
      </c>
      <c r="O3299" s="152" t="s">
        <v>2455</v>
      </c>
      <c r="P3299" s="61" t="s">
        <v>147</v>
      </c>
      <c r="Q3299" s="1" t="s">
        <v>2701</v>
      </c>
      <c r="R3299" s="1"/>
    </row>
    <row r="3300" spans="1:18">
      <c r="A3300" s="17">
        <v>63</v>
      </c>
      <c r="B3300" s="135">
        <v>10102</v>
      </c>
      <c r="C3300" s="17">
        <f t="shared" si="257"/>
        <v>1</v>
      </c>
      <c r="G3300" s="17" t="str">
        <f>+VLOOKUP(B3300,EstructuraCostos!$B$5:$C$146,2)</f>
        <v>Resiembra</v>
      </c>
      <c r="H3300" s="58">
        <v>43791</v>
      </c>
      <c r="I3300" s="17">
        <f t="shared" si="258"/>
        <v>47</v>
      </c>
      <c r="J3300" s="45" t="s">
        <v>1663</v>
      </c>
      <c r="K3300" s="51">
        <v>79132685</v>
      </c>
      <c r="L3300" s="52">
        <v>1</v>
      </c>
      <c r="M3300" s="186">
        <v>38000</v>
      </c>
      <c r="N3300" s="48">
        <f t="shared" si="259"/>
        <v>38000</v>
      </c>
      <c r="O3300" s="1" t="s">
        <v>2785</v>
      </c>
      <c r="P3300" s="61" t="s">
        <v>2786</v>
      </c>
      <c r="Q3300" s="13" t="s">
        <v>2787</v>
      </c>
      <c r="R3300" s="1"/>
    </row>
    <row r="3301" spans="1:18">
      <c r="A3301" s="17">
        <v>64</v>
      </c>
      <c r="B3301" s="135">
        <v>10102</v>
      </c>
      <c r="C3301" s="17">
        <f t="shared" si="257"/>
        <v>1</v>
      </c>
      <c r="G3301" s="17" t="str">
        <f>+VLOOKUP(B3301,EstructuraCostos!$B$5:$C$146,2)</f>
        <v>Resiembra</v>
      </c>
      <c r="H3301" s="58">
        <v>43791</v>
      </c>
      <c r="I3301" s="17">
        <f t="shared" si="258"/>
        <v>47</v>
      </c>
      <c r="J3301" s="45" t="s">
        <v>2750</v>
      </c>
      <c r="K3301" s="85">
        <v>23801235</v>
      </c>
      <c r="L3301" s="52">
        <v>1</v>
      </c>
      <c r="M3301" s="46">
        <v>34000</v>
      </c>
      <c r="N3301" s="48">
        <f t="shared" si="259"/>
        <v>34000</v>
      </c>
      <c r="O3301" s="1" t="s">
        <v>2785</v>
      </c>
      <c r="P3301" s="61" t="s">
        <v>2786</v>
      </c>
      <c r="Q3301" s="13" t="s">
        <v>2787</v>
      </c>
      <c r="R3301" s="1"/>
    </row>
    <row r="3302" spans="1:18">
      <c r="A3302" s="17">
        <v>65</v>
      </c>
      <c r="C3302" s="17"/>
      <c r="G3302" s="17" t="e">
        <f>+VLOOKUP(B3302,EstructuraCostos!$B$5:$C$146,2)</f>
        <v>#N/A</v>
      </c>
      <c r="H3302" s="58">
        <v>43792</v>
      </c>
      <c r="I3302" s="17">
        <f t="shared" ref="I3302" si="261">+WEEKNUM(H3302,2)</f>
        <v>47</v>
      </c>
      <c r="J3302" s="45" t="s">
        <v>289</v>
      </c>
      <c r="K3302" s="85"/>
      <c r="L3302" s="52">
        <v>30</v>
      </c>
      <c r="M3302" s="186" t="s">
        <v>124</v>
      </c>
      <c r="N3302" s="48"/>
      <c r="O3302" s="152" t="s">
        <v>228</v>
      </c>
      <c r="P3302" s="1"/>
      <c r="R3302" s="1"/>
    </row>
    <row r="3303" spans="1:18">
      <c r="A3303" s="17">
        <v>66</v>
      </c>
      <c r="C3303" s="17">
        <f t="shared" si="257"/>
        <v>0</v>
      </c>
      <c r="G3303" s="17" t="e">
        <f>+VLOOKUP(B3303,EstructuraCostos!$B$5:$C$146,2)</f>
        <v>#N/A</v>
      </c>
      <c r="H3303" s="58">
        <v>43791</v>
      </c>
      <c r="I3303" s="17">
        <f t="shared" si="258"/>
        <v>47</v>
      </c>
      <c r="J3303" s="1" t="s">
        <v>260</v>
      </c>
      <c r="M3303" s="186" t="s">
        <v>2476</v>
      </c>
      <c r="N3303" s="48"/>
      <c r="O3303" s="152" t="s">
        <v>2413</v>
      </c>
      <c r="P3303" s="61" t="s">
        <v>127</v>
      </c>
      <c r="Q3303" s="1" t="s">
        <v>2111</v>
      </c>
      <c r="R3303" s="1" t="s">
        <v>2790</v>
      </c>
    </row>
    <row r="3304" spans="1:18">
      <c r="A3304" s="17">
        <v>67</v>
      </c>
      <c r="C3304" s="17">
        <f t="shared" si="257"/>
        <v>0</v>
      </c>
      <c r="G3304" s="17" t="e">
        <f>+VLOOKUP(B3304,EstructuraCostos!$B$5:$C$146,2)</f>
        <v>#N/A</v>
      </c>
      <c r="H3304" s="58">
        <v>43791</v>
      </c>
      <c r="I3304" s="17">
        <f t="shared" si="258"/>
        <v>47</v>
      </c>
      <c r="J3304" s="1" t="s">
        <v>260</v>
      </c>
      <c r="M3304" s="186" t="s">
        <v>2476</v>
      </c>
      <c r="N3304" s="154"/>
      <c r="O3304" s="61" t="s">
        <v>2517</v>
      </c>
      <c r="P3304" s="45" t="s">
        <v>1973</v>
      </c>
      <c r="Q3304" s="13" t="s">
        <v>2789</v>
      </c>
      <c r="R3304" s="1"/>
    </row>
    <row r="3305" spans="1:18">
      <c r="A3305" s="17">
        <v>68</v>
      </c>
      <c r="B3305" s="135">
        <v>10102</v>
      </c>
      <c r="C3305" s="17">
        <f t="shared" si="257"/>
        <v>1</v>
      </c>
      <c r="G3305" s="17" t="str">
        <f>+VLOOKUP(B3305,EstructuraCostos!$B$5:$C$146,2)</f>
        <v>Resiembra</v>
      </c>
      <c r="H3305" s="58">
        <v>43792</v>
      </c>
      <c r="I3305" s="17">
        <f t="shared" si="258"/>
        <v>47</v>
      </c>
      <c r="J3305" s="84" t="s">
        <v>241</v>
      </c>
      <c r="K3305" s="566">
        <v>4736932</v>
      </c>
      <c r="L3305" s="52">
        <v>1</v>
      </c>
      <c r="M3305" s="46">
        <v>34000</v>
      </c>
      <c r="N3305" s="154">
        <f t="shared" si="259"/>
        <v>34000</v>
      </c>
      <c r="O3305" s="1" t="s">
        <v>2785</v>
      </c>
      <c r="P3305" s="61" t="s">
        <v>2786</v>
      </c>
      <c r="Q3305" s="13" t="s">
        <v>2794</v>
      </c>
      <c r="R3305" s="1"/>
    </row>
    <row r="3306" spans="1:18">
      <c r="A3306" s="17">
        <v>69</v>
      </c>
      <c r="B3306" s="135">
        <v>10102</v>
      </c>
      <c r="C3306" s="17">
        <f t="shared" si="257"/>
        <v>1</v>
      </c>
      <c r="G3306" s="17" t="str">
        <f>+VLOOKUP(B3306,EstructuraCostos!$B$5:$C$146,2)</f>
        <v>Resiembra</v>
      </c>
      <c r="H3306" s="58">
        <v>43792</v>
      </c>
      <c r="I3306" s="17">
        <f t="shared" si="258"/>
        <v>47</v>
      </c>
      <c r="J3306" s="84" t="s">
        <v>242</v>
      </c>
      <c r="K3306" s="567">
        <v>4335739</v>
      </c>
      <c r="L3306" s="52">
        <v>1</v>
      </c>
      <c r="M3306" s="46">
        <v>34000</v>
      </c>
      <c r="N3306" s="154">
        <f t="shared" si="259"/>
        <v>34000</v>
      </c>
      <c r="O3306" s="1" t="s">
        <v>2785</v>
      </c>
      <c r="P3306" s="61" t="s">
        <v>2786</v>
      </c>
      <c r="Q3306" s="13" t="s">
        <v>2794</v>
      </c>
      <c r="R3306" s="1"/>
    </row>
    <row r="3307" spans="1:18">
      <c r="A3307" s="17">
        <v>70</v>
      </c>
      <c r="B3307" s="135">
        <v>10501</v>
      </c>
      <c r="C3307" s="17">
        <f t="shared" si="257"/>
        <v>1</v>
      </c>
      <c r="G3307" s="17" t="str">
        <f>+VLOOKUP(B3307,EstructuraCostos!$B$5:$C$146,2)</f>
        <v>Manejo de Ganados</v>
      </c>
      <c r="H3307" s="58">
        <v>43792</v>
      </c>
      <c r="I3307" s="17">
        <f t="shared" si="258"/>
        <v>47</v>
      </c>
      <c r="J3307" s="460" t="s">
        <v>2236</v>
      </c>
      <c r="K3307" s="567">
        <v>1023702269</v>
      </c>
      <c r="L3307" s="52">
        <v>1</v>
      </c>
      <c r="M3307" s="46">
        <v>38000</v>
      </c>
      <c r="N3307" s="154">
        <f t="shared" si="259"/>
        <v>38000</v>
      </c>
      <c r="O3307" s="61" t="s">
        <v>126</v>
      </c>
      <c r="P3307" s="61" t="s">
        <v>128</v>
      </c>
      <c r="R3307" s="1"/>
    </row>
    <row r="3308" spans="1:18">
      <c r="A3308" s="17">
        <v>71</v>
      </c>
      <c r="B3308" s="135">
        <v>10501</v>
      </c>
      <c r="C3308" s="17">
        <f t="shared" si="257"/>
        <v>1</v>
      </c>
      <c r="G3308" s="17" t="str">
        <f>+VLOOKUP(B3308,EstructuraCostos!$B$5:$C$146,2)</f>
        <v>Manejo de Ganados</v>
      </c>
      <c r="H3308" s="58">
        <v>43792</v>
      </c>
      <c r="I3308" s="17">
        <f t="shared" si="258"/>
        <v>47</v>
      </c>
      <c r="J3308" s="460" t="s">
        <v>417</v>
      </c>
      <c r="K3308" s="568">
        <v>1097720182</v>
      </c>
      <c r="L3308" s="52">
        <v>1</v>
      </c>
      <c r="M3308" s="46">
        <v>38000</v>
      </c>
      <c r="N3308" s="48">
        <f t="shared" si="259"/>
        <v>38000</v>
      </c>
      <c r="O3308" s="61" t="s">
        <v>125</v>
      </c>
      <c r="P3308" s="61" t="s">
        <v>128</v>
      </c>
      <c r="Q3308" s="13"/>
      <c r="R3308" s="1"/>
    </row>
    <row r="3309" spans="1:18">
      <c r="A3309" s="17">
        <v>72</v>
      </c>
      <c r="B3309" s="135">
        <v>90101</v>
      </c>
      <c r="C3309" s="17">
        <f t="shared" si="257"/>
        <v>9</v>
      </c>
      <c r="G3309" s="17" t="str">
        <f>+VLOOKUP(B3309,EstructuraCostos!$B$5:$C$146,2)</f>
        <v>Salarios</v>
      </c>
      <c r="H3309" s="58">
        <v>43792</v>
      </c>
      <c r="I3309" s="17">
        <f t="shared" si="258"/>
        <v>47</v>
      </c>
      <c r="J3309" s="1" t="s">
        <v>1584</v>
      </c>
      <c r="K3309" s="85">
        <v>24989065</v>
      </c>
      <c r="L3309" s="52">
        <v>1</v>
      </c>
      <c r="M3309" s="186">
        <v>34000</v>
      </c>
      <c r="N3309" s="48">
        <f t="shared" si="259"/>
        <v>34000</v>
      </c>
      <c r="O3309" s="152" t="s">
        <v>1138</v>
      </c>
      <c r="P3309" s="61" t="s">
        <v>147</v>
      </c>
      <c r="R3309" s="1"/>
    </row>
    <row r="3310" spans="1:18">
      <c r="A3310" s="17">
        <v>73</v>
      </c>
      <c r="B3310" s="135">
        <v>90105</v>
      </c>
      <c r="C3310" s="17">
        <f t="shared" si="257"/>
        <v>9</v>
      </c>
      <c r="G3310" s="17" t="str">
        <f>+VLOOKUP(B3310,EstructuraCostos!$B$5:$C$146,2)</f>
        <v>Mejoras</v>
      </c>
      <c r="H3310" s="58">
        <v>43792</v>
      </c>
      <c r="I3310" s="17">
        <f t="shared" si="258"/>
        <v>47</v>
      </c>
      <c r="J3310" s="45" t="s">
        <v>1688</v>
      </c>
      <c r="K3310" s="51">
        <v>6281862</v>
      </c>
      <c r="L3310" s="52">
        <v>1</v>
      </c>
      <c r="M3310" s="186">
        <v>34000</v>
      </c>
      <c r="N3310" s="48">
        <f t="shared" si="259"/>
        <v>34000</v>
      </c>
      <c r="O3310" s="152" t="s">
        <v>2241</v>
      </c>
      <c r="P3310" s="61" t="s">
        <v>147</v>
      </c>
      <c r="Q3310" s="1" t="s">
        <v>2791</v>
      </c>
      <c r="R3310" s="1"/>
    </row>
    <row r="3311" spans="1:18">
      <c r="A3311" s="17">
        <v>74</v>
      </c>
      <c r="B3311" s="135">
        <v>10202</v>
      </c>
      <c r="C3311" s="17">
        <f t="shared" si="257"/>
        <v>1</v>
      </c>
      <c r="G3311" s="17" t="str">
        <f>+VLOOKUP(B3311,EstructuraCostos!$B$5:$C$146,2)</f>
        <v>Pollinaza</v>
      </c>
      <c r="H3311" s="58">
        <v>43792</v>
      </c>
      <c r="I3311" s="17">
        <f t="shared" si="258"/>
        <v>47</v>
      </c>
      <c r="J3311" s="45" t="s">
        <v>2237</v>
      </c>
      <c r="K3311" s="51">
        <v>700001196</v>
      </c>
      <c r="L3311" s="52">
        <v>1</v>
      </c>
      <c r="M3311" s="186">
        <v>34000</v>
      </c>
      <c r="N3311" s="48">
        <f t="shared" si="259"/>
        <v>34000</v>
      </c>
      <c r="O3311" s="152" t="s">
        <v>688</v>
      </c>
      <c r="P3311" s="1" t="s">
        <v>137</v>
      </c>
      <c r="Q3311" s="1" t="s">
        <v>125</v>
      </c>
      <c r="R3311" s="1"/>
    </row>
    <row r="3312" spans="1:18">
      <c r="A3312" s="17">
        <v>75</v>
      </c>
      <c r="B3312" s="135">
        <v>90105</v>
      </c>
      <c r="C3312" s="17">
        <f t="shared" si="257"/>
        <v>9</v>
      </c>
      <c r="G3312" s="17" t="str">
        <f>+VLOOKUP(B3312,EstructuraCostos!$B$5:$C$146,2)</f>
        <v>Mejoras</v>
      </c>
      <c r="H3312" s="58">
        <v>43792</v>
      </c>
      <c r="I3312" s="17">
        <f t="shared" si="258"/>
        <v>47</v>
      </c>
      <c r="J3312" s="45" t="s">
        <v>2247</v>
      </c>
      <c r="K3312" s="51">
        <v>8456134</v>
      </c>
      <c r="L3312" s="52">
        <v>1</v>
      </c>
      <c r="M3312" s="186">
        <v>80000</v>
      </c>
      <c r="N3312" s="48">
        <f t="shared" si="259"/>
        <v>80000</v>
      </c>
      <c r="O3312" s="152" t="s">
        <v>2455</v>
      </c>
      <c r="P3312" s="61" t="s">
        <v>147</v>
      </c>
      <c r="Q3312" s="1" t="s">
        <v>2757</v>
      </c>
      <c r="R3312" s="1"/>
    </row>
    <row r="3313" spans="1:18">
      <c r="A3313" s="17">
        <v>76</v>
      </c>
      <c r="B3313" s="135">
        <v>10102</v>
      </c>
      <c r="C3313" s="17">
        <f t="shared" si="257"/>
        <v>1</v>
      </c>
      <c r="G3313" s="17" t="str">
        <f>+VLOOKUP(B3313,EstructuraCostos!$B$5:$C$146,2)</f>
        <v>Resiembra</v>
      </c>
      <c r="H3313" s="58">
        <v>43792</v>
      </c>
      <c r="I3313" s="17">
        <f t="shared" si="258"/>
        <v>47</v>
      </c>
      <c r="J3313" s="45" t="s">
        <v>1663</v>
      </c>
      <c r="K3313" s="51">
        <v>79132685</v>
      </c>
      <c r="L3313" s="52">
        <v>1</v>
      </c>
      <c r="M3313" s="186">
        <v>38000</v>
      </c>
      <c r="N3313" s="48">
        <f t="shared" si="259"/>
        <v>38000</v>
      </c>
      <c r="O3313" s="1" t="s">
        <v>2785</v>
      </c>
      <c r="P3313" s="61" t="s">
        <v>2786</v>
      </c>
      <c r="Q3313" s="13" t="s">
        <v>2794</v>
      </c>
      <c r="R3313" s="1"/>
    </row>
    <row r="3314" spans="1:18">
      <c r="A3314" s="17">
        <v>77</v>
      </c>
      <c r="B3314" s="135">
        <v>10102</v>
      </c>
      <c r="C3314" s="17">
        <f t="shared" si="257"/>
        <v>1</v>
      </c>
      <c r="G3314" s="17" t="str">
        <f>+VLOOKUP(B3314,EstructuraCostos!$B$5:$C$146,2)</f>
        <v>Resiembra</v>
      </c>
      <c r="H3314" s="58">
        <v>43792</v>
      </c>
      <c r="I3314" s="17">
        <f t="shared" si="258"/>
        <v>47</v>
      </c>
      <c r="J3314" s="45" t="s">
        <v>2750</v>
      </c>
      <c r="K3314" s="85">
        <v>23801235</v>
      </c>
      <c r="L3314" s="52">
        <v>1</v>
      </c>
      <c r="M3314" s="46">
        <v>34000</v>
      </c>
      <c r="N3314" s="48">
        <f t="shared" si="259"/>
        <v>34000</v>
      </c>
      <c r="O3314" s="1" t="s">
        <v>2785</v>
      </c>
      <c r="P3314" s="61" t="s">
        <v>2786</v>
      </c>
      <c r="Q3314" s="13" t="s">
        <v>2794</v>
      </c>
      <c r="R3314" s="1"/>
    </row>
    <row r="3315" spans="1:18">
      <c r="A3315" s="17">
        <v>78</v>
      </c>
      <c r="C3315" s="17">
        <f t="shared" si="257"/>
        <v>0</v>
      </c>
      <c r="G3315" s="17" t="e">
        <f>+VLOOKUP(B3315,EstructuraCostos!$B$5:$C$146,2)</f>
        <v>#N/A</v>
      </c>
      <c r="H3315" s="58">
        <v>43792</v>
      </c>
      <c r="I3315" s="17">
        <f t="shared" si="258"/>
        <v>47</v>
      </c>
      <c r="J3315" s="45" t="s">
        <v>289</v>
      </c>
      <c r="K3315" s="85"/>
      <c r="L3315" s="52">
        <v>5</v>
      </c>
      <c r="M3315" s="46" t="s">
        <v>124</v>
      </c>
      <c r="N3315" s="48"/>
      <c r="O3315" s="152" t="s">
        <v>768</v>
      </c>
      <c r="P3315" s="1"/>
      <c r="R3315" s="1"/>
    </row>
    <row r="3316" spans="1:18">
      <c r="A3316" s="17">
        <v>79</v>
      </c>
      <c r="B3316" s="135">
        <v>10501</v>
      </c>
      <c r="C3316" s="17"/>
      <c r="G3316" s="17" t="str">
        <f>+VLOOKUP(B3316,EstructuraCostos!$B$5:$C$146,2)</f>
        <v>Manejo de Ganados</v>
      </c>
      <c r="H3316" s="58">
        <v>43793</v>
      </c>
      <c r="I3316" s="17">
        <f t="shared" ref="I3316:I3378" si="262">+WEEKNUM(H3316,2)</f>
        <v>47</v>
      </c>
      <c r="J3316" s="460" t="s">
        <v>2236</v>
      </c>
      <c r="K3316" s="567">
        <v>1023702269</v>
      </c>
      <c r="L3316" s="52">
        <v>0.5</v>
      </c>
      <c r="M3316" s="46">
        <v>36000</v>
      </c>
      <c r="N3316" s="48">
        <f t="shared" ref="N3316" si="263">+L3316*M3316</f>
        <v>18000</v>
      </c>
      <c r="O3316" s="61" t="s">
        <v>125</v>
      </c>
      <c r="P3316" s="61" t="s">
        <v>128</v>
      </c>
      <c r="Q3316" s="13"/>
      <c r="R3316" s="1"/>
    </row>
    <row r="3317" spans="1:18">
      <c r="A3317" s="17">
        <v>80</v>
      </c>
      <c r="B3317" s="135">
        <v>10102</v>
      </c>
      <c r="C3317" s="17">
        <f t="shared" ref="C3317:C3378" si="264">ROUND(B3317/10000,0)</f>
        <v>1</v>
      </c>
      <c r="G3317" s="17" t="str">
        <f>+VLOOKUP(B3317,EstructuraCostos!$B$5:$C$146,2)</f>
        <v>Resiembra</v>
      </c>
      <c r="H3317" s="58">
        <v>43793</v>
      </c>
      <c r="I3317" s="17">
        <f t="shared" si="262"/>
        <v>47</v>
      </c>
      <c r="J3317" s="45" t="s">
        <v>2750</v>
      </c>
      <c r="K3317" s="85">
        <v>23801235</v>
      </c>
      <c r="L3317" s="52">
        <v>1</v>
      </c>
      <c r="M3317" s="46">
        <v>34000</v>
      </c>
      <c r="N3317" s="48">
        <f>+L3318*M3318</f>
        <v>34000</v>
      </c>
      <c r="O3317" s="1" t="s">
        <v>2785</v>
      </c>
      <c r="P3317" s="61" t="s">
        <v>2786</v>
      </c>
      <c r="Q3317" s="13" t="s">
        <v>2795</v>
      </c>
      <c r="R3317" s="1"/>
    </row>
    <row r="3318" spans="1:18">
      <c r="A3318" s="17">
        <v>1</v>
      </c>
      <c r="B3318" s="135">
        <v>10101</v>
      </c>
      <c r="C3318" s="17">
        <f t="shared" si="264"/>
        <v>1</v>
      </c>
      <c r="G3318" s="17" t="str">
        <f>+VLOOKUP(B3318,EstructuraCostos!$B$5:$C$146,2)</f>
        <v>Fumigacion Matamalezas</v>
      </c>
      <c r="H3318" s="58">
        <v>43794</v>
      </c>
      <c r="I3318" s="17">
        <f t="shared" si="262"/>
        <v>48</v>
      </c>
      <c r="J3318" s="84" t="s">
        <v>241</v>
      </c>
      <c r="K3318" s="566">
        <v>4736932</v>
      </c>
      <c r="L3318" s="52">
        <v>1</v>
      </c>
      <c r="M3318" s="46">
        <v>34000</v>
      </c>
      <c r="N3318" s="48">
        <f t="shared" ref="N3318:N3377" si="265">+L3318*M3318</f>
        <v>34000</v>
      </c>
      <c r="O3318" s="45" t="s">
        <v>2611</v>
      </c>
      <c r="P3318" s="45" t="s">
        <v>2447</v>
      </c>
      <c r="Q3318" s="1" t="s">
        <v>2245</v>
      </c>
      <c r="R3318" s="1" t="s">
        <v>2613</v>
      </c>
    </row>
    <row r="3319" spans="1:18">
      <c r="A3319" s="17">
        <v>2</v>
      </c>
      <c r="B3319" s="135">
        <v>10104</v>
      </c>
      <c r="C3319" s="17">
        <f t="shared" si="264"/>
        <v>1</v>
      </c>
      <c r="G3319" s="17" t="str">
        <f>+VLOOKUP(B3319,EstructuraCostos!$B$5:$C$146,2)</f>
        <v>Fumigacion Herbicida</v>
      </c>
      <c r="H3319" s="58">
        <v>43794</v>
      </c>
      <c r="I3319" s="17">
        <f t="shared" si="262"/>
        <v>48</v>
      </c>
      <c r="J3319" s="84" t="s">
        <v>242</v>
      </c>
      <c r="K3319" s="567">
        <v>4335739</v>
      </c>
      <c r="L3319" s="52">
        <v>1</v>
      </c>
      <c r="M3319" s="46">
        <v>34000</v>
      </c>
      <c r="N3319" s="48">
        <f t="shared" si="265"/>
        <v>34000</v>
      </c>
      <c r="O3319" s="1" t="s">
        <v>2148</v>
      </c>
      <c r="P3319" s="61" t="s">
        <v>127</v>
      </c>
      <c r="Q3319" s="13" t="s">
        <v>132</v>
      </c>
      <c r="R3319" s="1" t="s">
        <v>702</v>
      </c>
    </row>
    <row r="3320" spans="1:18">
      <c r="A3320" s="17">
        <v>3</v>
      </c>
      <c r="B3320" s="135">
        <v>10501</v>
      </c>
      <c r="C3320" s="17">
        <f t="shared" si="264"/>
        <v>1</v>
      </c>
      <c r="G3320" s="17" t="str">
        <f>+VLOOKUP(B3320,EstructuraCostos!$B$5:$C$146,2)</f>
        <v>Manejo de Ganados</v>
      </c>
      <c r="H3320" s="58">
        <v>43794</v>
      </c>
      <c r="I3320" s="17">
        <f t="shared" si="262"/>
        <v>48</v>
      </c>
      <c r="J3320" s="460" t="s">
        <v>2236</v>
      </c>
      <c r="K3320" s="567">
        <v>1023702269</v>
      </c>
      <c r="L3320" s="52">
        <v>1</v>
      </c>
      <c r="M3320" s="46">
        <v>38000</v>
      </c>
      <c r="N3320" s="48">
        <f t="shared" si="265"/>
        <v>38000</v>
      </c>
      <c r="O3320" s="1" t="s">
        <v>126</v>
      </c>
      <c r="P3320" s="45" t="s">
        <v>128</v>
      </c>
      <c r="R3320" s="1"/>
    </row>
    <row r="3321" spans="1:18">
      <c r="A3321" s="17">
        <v>4</v>
      </c>
      <c r="B3321" s="135">
        <v>10501</v>
      </c>
      <c r="C3321" s="17">
        <f t="shared" si="264"/>
        <v>1</v>
      </c>
      <c r="G3321" s="17" t="str">
        <f>+VLOOKUP(B3321,EstructuraCostos!$B$5:$C$146,2)</f>
        <v>Manejo de Ganados</v>
      </c>
      <c r="H3321" s="58">
        <v>43794</v>
      </c>
      <c r="I3321" s="17">
        <f t="shared" si="262"/>
        <v>48</v>
      </c>
      <c r="J3321" s="460" t="s">
        <v>417</v>
      </c>
      <c r="K3321" s="568">
        <v>1097720182</v>
      </c>
      <c r="L3321" s="52">
        <v>1</v>
      </c>
      <c r="M3321" s="46">
        <v>38000</v>
      </c>
      <c r="N3321" s="48">
        <f t="shared" si="265"/>
        <v>38000</v>
      </c>
      <c r="O3321" s="152" t="s">
        <v>125</v>
      </c>
      <c r="P3321" s="45" t="s">
        <v>128</v>
      </c>
      <c r="R3321" s="1"/>
    </row>
    <row r="3322" spans="1:18">
      <c r="A3322" s="17">
        <v>5</v>
      </c>
      <c r="B3322" s="135">
        <v>90101</v>
      </c>
      <c r="C3322" s="17">
        <f t="shared" si="264"/>
        <v>9</v>
      </c>
      <c r="G3322" s="17" t="str">
        <f>+VLOOKUP(B3322,EstructuraCostos!$B$5:$C$146,2)</f>
        <v>Salarios</v>
      </c>
      <c r="H3322" s="58">
        <v>43794</v>
      </c>
      <c r="I3322" s="17">
        <f t="shared" si="262"/>
        <v>48</v>
      </c>
      <c r="J3322" s="1" t="s">
        <v>1584</v>
      </c>
      <c r="K3322" s="85">
        <v>24989065</v>
      </c>
      <c r="L3322" s="52">
        <v>1</v>
      </c>
      <c r="M3322" s="186">
        <v>34000</v>
      </c>
      <c r="N3322" s="48">
        <f t="shared" si="265"/>
        <v>34000</v>
      </c>
      <c r="O3322" s="152" t="s">
        <v>1138</v>
      </c>
      <c r="P3322" s="61" t="s">
        <v>147</v>
      </c>
      <c r="R3322" s="1"/>
    </row>
    <row r="3323" spans="1:18">
      <c r="A3323" s="17">
        <v>6</v>
      </c>
      <c r="B3323" s="135">
        <v>90105</v>
      </c>
      <c r="C3323" s="17">
        <f t="shared" si="264"/>
        <v>9</v>
      </c>
      <c r="G3323" s="17" t="str">
        <f>+VLOOKUP(B3323,EstructuraCostos!$B$5:$C$146,2)</f>
        <v>Mejoras</v>
      </c>
      <c r="H3323" s="58">
        <v>43794</v>
      </c>
      <c r="I3323" s="17">
        <f t="shared" si="262"/>
        <v>48</v>
      </c>
      <c r="J3323" s="45" t="s">
        <v>1688</v>
      </c>
      <c r="K3323" s="51">
        <v>6281862</v>
      </c>
      <c r="L3323" s="52">
        <v>1</v>
      </c>
      <c r="M3323" s="186">
        <v>34000</v>
      </c>
      <c r="N3323" s="48">
        <f t="shared" si="265"/>
        <v>34000</v>
      </c>
      <c r="O3323" s="152" t="s">
        <v>2241</v>
      </c>
      <c r="P3323" s="61" t="s">
        <v>147</v>
      </c>
      <c r="Q3323" s="1" t="s">
        <v>2791</v>
      </c>
      <c r="R3323" s="1"/>
    </row>
    <row r="3324" spans="1:18">
      <c r="A3324" s="17">
        <v>7</v>
      </c>
      <c r="B3324" s="135">
        <v>10202</v>
      </c>
      <c r="C3324" s="17">
        <f t="shared" si="264"/>
        <v>1</v>
      </c>
      <c r="G3324" s="17" t="str">
        <f>+VLOOKUP(B3324,EstructuraCostos!$B$5:$C$146,2)</f>
        <v>Pollinaza</v>
      </c>
      <c r="H3324" s="58">
        <v>43794</v>
      </c>
      <c r="I3324" s="17">
        <f t="shared" si="262"/>
        <v>48</v>
      </c>
      <c r="J3324" s="45" t="s">
        <v>2237</v>
      </c>
      <c r="K3324" s="51">
        <v>700001196</v>
      </c>
      <c r="L3324" s="52">
        <v>1</v>
      </c>
      <c r="M3324" s="186">
        <v>34000</v>
      </c>
      <c r="N3324" s="48">
        <f t="shared" si="265"/>
        <v>34000</v>
      </c>
      <c r="O3324" s="152" t="s">
        <v>688</v>
      </c>
      <c r="P3324" s="1" t="s">
        <v>137</v>
      </c>
      <c r="Q3324" s="1" t="s">
        <v>125</v>
      </c>
      <c r="R3324" s="1"/>
    </row>
    <row r="3325" spans="1:18">
      <c r="A3325" s="17">
        <v>8</v>
      </c>
      <c r="B3325" s="135">
        <v>90105</v>
      </c>
      <c r="C3325" s="17">
        <f t="shared" si="264"/>
        <v>9</v>
      </c>
      <c r="G3325" s="17" t="str">
        <f>+VLOOKUP(B3325,EstructuraCostos!$B$5:$C$146,2)</f>
        <v>Mejoras</v>
      </c>
      <c r="H3325" s="58">
        <v>43794</v>
      </c>
      <c r="I3325" s="17">
        <f t="shared" si="262"/>
        <v>48</v>
      </c>
      <c r="J3325" s="45" t="s">
        <v>2247</v>
      </c>
      <c r="K3325" s="51">
        <v>8456134</v>
      </c>
      <c r="L3325" s="52">
        <v>1</v>
      </c>
      <c r="M3325" s="186">
        <v>80000</v>
      </c>
      <c r="N3325" s="48">
        <f t="shared" si="265"/>
        <v>80000</v>
      </c>
      <c r="O3325" s="152" t="s">
        <v>2455</v>
      </c>
      <c r="P3325" s="61" t="s">
        <v>147</v>
      </c>
      <c r="Q3325" s="1" t="s">
        <v>2757</v>
      </c>
      <c r="R3325" s="1"/>
    </row>
    <row r="3326" spans="1:18">
      <c r="A3326" s="17">
        <v>9</v>
      </c>
      <c r="B3326" s="135">
        <v>10501</v>
      </c>
      <c r="C3326" s="17">
        <f t="shared" si="264"/>
        <v>1</v>
      </c>
      <c r="G3326" s="17" t="str">
        <f>+VLOOKUP(B3326,EstructuraCostos!$B$5:$C$146,2)</f>
        <v>Manejo de Ganados</v>
      </c>
      <c r="H3326" s="58">
        <v>43794</v>
      </c>
      <c r="I3326" s="17">
        <f t="shared" si="262"/>
        <v>48</v>
      </c>
      <c r="J3326" s="45" t="s">
        <v>1663</v>
      </c>
      <c r="K3326" s="51">
        <v>79132685</v>
      </c>
      <c r="L3326" s="52">
        <v>1</v>
      </c>
      <c r="M3326" s="186">
        <v>38000</v>
      </c>
      <c r="N3326" s="48">
        <f t="shared" si="265"/>
        <v>38000</v>
      </c>
      <c r="O3326" s="1" t="s">
        <v>126</v>
      </c>
      <c r="P3326" s="45" t="s">
        <v>128</v>
      </c>
      <c r="R3326" s="1"/>
    </row>
    <row r="3327" spans="1:18">
      <c r="A3327" s="17">
        <v>10</v>
      </c>
      <c r="C3327" s="17">
        <f t="shared" si="264"/>
        <v>0</v>
      </c>
      <c r="G3327" s="17" t="e">
        <f>+VLOOKUP(B3327,EstructuraCostos!$B$5:$C$146,2)</f>
        <v>#N/A</v>
      </c>
      <c r="H3327" s="58">
        <v>43794</v>
      </c>
      <c r="I3327" s="17">
        <f t="shared" si="262"/>
        <v>48</v>
      </c>
      <c r="J3327" s="1" t="s">
        <v>260</v>
      </c>
      <c r="K3327" s="83"/>
      <c r="L3327" s="52">
        <v>500</v>
      </c>
      <c r="M3327" s="186" t="s">
        <v>2476</v>
      </c>
      <c r="N3327" s="48"/>
      <c r="O3327" s="45" t="s">
        <v>2611</v>
      </c>
      <c r="P3327" s="45" t="s">
        <v>2447</v>
      </c>
      <c r="Q3327" s="1" t="s">
        <v>2245</v>
      </c>
      <c r="R3327" s="1" t="s">
        <v>2613</v>
      </c>
    </row>
    <row r="3328" spans="1:18">
      <c r="A3328" s="17">
        <v>11</v>
      </c>
      <c r="C3328" s="17">
        <f t="shared" si="264"/>
        <v>0</v>
      </c>
      <c r="G3328" s="17" t="e">
        <f>+VLOOKUP(B3328,EstructuraCostos!$B$5:$C$146,2)</f>
        <v>#N/A</v>
      </c>
      <c r="H3328" s="58">
        <v>43794</v>
      </c>
      <c r="I3328" s="17">
        <f t="shared" si="262"/>
        <v>48</v>
      </c>
      <c r="J3328" s="1" t="s">
        <v>260</v>
      </c>
      <c r="K3328" s="83"/>
      <c r="L3328" s="52">
        <v>160</v>
      </c>
      <c r="M3328" s="186" t="s">
        <v>2476</v>
      </c>
      <c r="N3328" s="48"/>
      <c r="O3328" s="1" t="s">
        <v>2148</v>
      </c>
      <c r="P3328" s="61" t="s">
        <v>127</v>
      </c>
      <c r="Q3328" s="13" t="s">
        <v>132</v>
      </c>
      <c r="R3328" s="1" t="s">
        <v>702</v>
      </c>
    </row>
    <row r="3329" spans="1:18">
      <c r="A3329" s="17">
        <v>12</v>
      </c>
      <c r="C3329" s="17">
        <f t="shared" si="264"/>
        <v>0</v>
      </c>
      <c r="G3329" s="17" t="e">
        <f>+VLOOKUP(B3329,EstructuraCostos!$B$5:$C$146,2)</f>
        <v>#N/A</v>
      </c>
      <c r="H3329" s="58">
        <v>43795</v>
      </c>
      <c r="I3329" s="17">
        <f t="shared" si="262"/>
        <v>48</v>
      </c>
      <c r="J3329" s="84" t="s">
        <v>241</v>
      </c>
      <c r="K3329" s="566">
        <v>4736932</v>
      </c>
      <c r="L3329" s="52">
        <v>1</v>
      </c>
      <c r="M3329" s="46">
        <v>34000</v>
      </c>
      <c r="N3329" s="48">
        <f t="shared" si="265"/>
        <v>34000</v>
      </c>
      <c r="O3329" s="45" t="s">
        <v>2611</v>
      </c>
      <c r="P3329" s="45" t="s">
        <v>2447</v>
      </c>
      <c r="Q3329" s="1" t="s">
        <v>2245</v>
      </c>
      <c r="R3329" s="1" t="s">
        <v>2613</v>
      </c>
    </row>
    <row r="3330" spans="1:18">
      <c r="A3330" s="17">
        <v>13</v>
      </c>
      <c r="C3330" s="17">
        <f t="shared" si="264"/>
        <v>0</v>
      </c>
      <c r="G3330" s="17" t="e">
        <f>+VLOOKUP(B3330,EstructuraCostos!$B$5:$C$146,2)</f>
        <v>#N/A</v>
      </c>
      <c r="H3330" s="58">
        <v>43795</v>
      </c>
      <c r="I3330" s="17">
        <f t="shared" si="262"/>
        <v>48</v>
      </c>
      <c r="J3330" s="84" t="s">
        <v>242</v>
      </c>
      <c r="K3330" s="567">
        <v>4335739</v>
      </c>
      <c r="L3330" s="52">
        <v>1</v>
      </c>
      <c r="M3330" s="46">
        <v>34000</v>
      </c>
      <c r="N3330" s="48">
        <f t="shared" si="265"/>
        <v>34000</v>
      </c>
      <c r="O3330" s="1" t="s">
        <v>2241</v>
      </c>
      <c r="P3330" s="61" t="s">
        <v>147</v>
      </c>
      <c r="Q3330" s="13" t="s">
        <v>2727</v>
      </c>
      <c r="R3330" s="1"/>
    </row>
    <row r="3331" spans="1:18">
      <c r="A3331" s="17">
        <v>14</v>
      </c>
      <c r="B3331" s="135">
        <v>10501</v>
      </c>
      <c r="C3331" s="17">
        <f t="shared" si="264"/>
        <v>1</v>
      </c>
      <c r="G3331" s="17" t="str">
        <f>+VLOOKUP(B3331,EstructuraCostos!$B$5:$C$146,2)</f>
        <v>Manejo de Ganados</v>
      </c>
      <c r="H3331" s="58">
        <v>43795</v>
      </c>
      <c r="I3331" s="17">
        <f t="shared" si="262"/>
        <v>48</v>
      </c>
      <c r="J3331" s="460" t="s">
        <v>2236</v>
      </c>
      <c r="K3331" s="567">
        <v>1023702269</v>
      </c>
      <c r="L3331" s="52">
        <v>1</v>
      </c>
      <c r="M3331" s="46">
        <v>38000</v>
      </c>
      <c r="N3331" s="48">
        <f t="shared" si="265"/>
        <v>38000</v>
      </c>
      <c r="O3331" s="1" t="s">
        <v>126</v>
      </c>
      <c r="P3331" s="45" t="s">
        <v>128</v>
      </c>
      <c r="R3331" s="1"/>
    </row>
    <row r="3332" spans="1:18">
      <c r="A3332" s="17">
        <v>15</v>
      </c>
      <c r="C3332" s="17">
        <f t="shared" si="264"/>
        <v>0</v>
      </c>
      <c r="G3332" s="17" t="e">
        <f>+VLOOKUP(B3332,EstructuraCostos!$B$5:$C$146,2)</f>
        <v>#N/A</v>
      </c>
      <c r="H3332" s="58">
        <v>43795</v>
      </c>
      <c r="I3332" s="17">
        <f t="shared" si="262"/>
        <v>48</v>
      </c>
      <c r="J3332" s="460" t="s">
        <v>417</v>
      </c>
      <c r="K3332" s="568">
        <v>1097720182</v>
      </c>
      <c r="L3332" s="52">
        <v>1</v>
      </c>
      <c r="M3332" s="46">
        <v>38000</v>
      </c>
      <c r="N3332" s="48">
        <f t="shared" si="265"/>
        <v>38000</v>
      </c>
      <c r="O3332" s="152" t="s">
        <v>2796</v>
      </c>
      <c r="P3332" s="45" t="s">
        <v>1973</v>
      </c>
      <c r="Q3332" s="1" t="s">
        <v>2654</v>
      </c>
      <c r="R3332" s="1"/>
    </row>
    <row r="3333" spans="1:18">
      <c r="A3333" s="17">
        <v>16</v>
      </c>
      <c r="C3333" s="17">
        <f t="shared" si="264"/>
        <v>0</v>
      </c>
      <c r="G3333" s="17" t="e">
        <f>+VLOOKUP(B3333,EstructuraCostos!$B$5:$C$146,2)</f>
        <v>#N/A</v>
      </c>
      <c r="H3333" s="58">
        <v>43795</v>
      </c>
      <c r="I3333" s="17">
        <f t="shared" si="262"/>
        <v>48</v>
      </c>
      <c r="J3333" s="1" t="s">
        <v>1584</v>
      </c>
      <c r="K3333" s="85">
        <v>24989065</v>
      </c>
      <c r="L3333" s="52">
        <v>1</v>
      </c>
      <c r="M3333" s="186">
        <v>34000</v>
      </c>
      <c r="N3333" s="154">
        <f t="shared" si="265"/>
        <v>34000</v>
      </c>
      <c r="O3333" s="152" t="s">
        <v>1138</v>
      </c>
      <c r="P3333" s="61" t="s">
        <v>147</v>
      </c>
      <c r="R3333" s="1"/>
    </row>
    <row r="3334" spans="1:18">
      <c r="A3334" s="17">
        <v>17</v>
      </c>
      <c r="C3334" s="17">
        <f t="shared" si="264"/>
        <v>0</v>
      </c>
      <c r="G3334" s="17" t="e">
        <f>+VLOOKUP(B3334,EstructuraCostos!$B$5:$C$146,2)</f>
        <v>#N/A</v>
      </c>
      <c r="H3334" s="58">
        <v>43795</v>
      </c>
      <c r="I3334" s="17">
        <f t="shared" si="262"/>
        <v>48</v>
      </c>
      <c r="J3334" s="45" t="s">
        <v>1688</v>
      </c>
      <c r="K3334" s="51">
        <v>6281862</v>
      </c>
      <c r="L3334" s="52">
        <v>1</v>
      </c>
      <c r="M3334" s="186">
        <v>34000</v>
      </c>
      <c r="N3334" s="154">
        <f t="shared" si="265"/>
        <v>34000</v>
      </c>
      <c r="O3334" s="152" t="s">
        <v>2241</v>
      </c>
      <c r="P3334" s="61" t="s">
        <v>147</v>
      </c>
      <c r="Q3334" s="1" t="s">
        <v>2791</v>
      </c>
      <c r="R3334" s="1"/>
    </row>
    <row r="3335" spans="1:18">
      <c r="A3335" s="17">
        <v>18</v>
      </c>
      <c r="C3335" s="17">
        <f t="shared" si="264"/>
        <v>0</v>
      </c>
      <c r="G3335" s="17" t="e">
        <f>+VLOOKUP(B3335,EstructuraCostos!$B$5:$C$146,2)</f>
        <v>#N/A</v>
      </c>
      <c r="H3335" s="58">
        <v>43795</v>
      </c>
      <c r="I3335" s="17">
        <f t="shared" si="262"/>
        <v>48</v>
      </c>
      <c r="J3335" s="45" t="s">
        <v>2237</v>
      </c>
      <c r="K3335" s="51">
        <v>700001196</v>
      </c>
      <c r="L3335" s="52">
        <v>1</v>
      </c>
      <c r="M3335" s="186">
        <v>34000</v>
      </c>
      <c r="N3335" s="154">
        <f t="shared" si="265"/>
        <v>34000</v>
      </c>
      <c r="O3335" s="152" t="s">
        <v>688</v>
      </c>
      <c r="P3335" s="1" t="s">
        <v>137</v>
      </c>
      <c r="Q3335" s="1" t="s">
        <v>125</v>
      </c>
      <c r="R3335" s="1"/>
    </row>
    <row r="3336" spans="1:18">
      <c r="A3336" s="17">
        <v>19</v>
      </c>
      <c r="C3336" s="17">
        <f t="shared" si="264"/>
        <v>0</v>
      </c>
      <c r="G3336" s="17" t="e">
        <f>+VLOOKUP(B3336,EstructuraCostos!$B$5:$C$146,2)</f>
        <v>#N/A</v>
      </c>
      <c r="H3336" s="58">
        <v>43795</v>
      </c>
      <c r="I3336" s="17">
        <f t="shared" si="262"/>
        <v>48</v>
      </c>
      <c r="J3336" s="45" t="s">
        <v>2247</v>
      </c>
      <c r="K3336" s="51">
        <v>8456134</v>
      </c>
      <c r="L3336" s="52">
        <v>1</v>
      </c>
      <c r="M3336" s="186">
        <v>80000</v>
      </c>
      <c r="N3336" s="154">
        <f t="shared" si="265"/>
        <v>80000</v>
      </c>
      <c r="O3336" s="152" t="s">
        <v>2455</v>
      </c>
      <c r="P3336" s="61" t="s">
        <v>147</v>
      </c>
      <c r="Q3336" s="1" t="s">
        <v>2757</v>
      </c>
      <c r="R3336" s="1"/>
    </row>
    <row r="3337" spans="1:18">
      <c r="A3337" s="17">
        <v>20</v>
      </c>
      <c r="C3337" s="17">
        <f t="shared" si="264"/>
        <v>0</v>
      </c>
      <c r="G3337" s="17" t="e">
        <f>+VLOOKUP(B3337,EstructuraCostos!$B$5:$C$146,2)</f>
        <v>#N/A</v>
      </c>
      <c r="H3337" s="58">
        <v>43795</v>
      </c>
      <c r="I3337" s="17">
        <f t="shared" si="262"/>
        <v>48</v>
      </c>
      <c r="J3337" s="45" t="s">
        <v>1663</v>
      </c>
      <c r="K3337" s="51">
        <v>79132685</v>
      </c>
      <c r="L3337" s="52">
        <v>1</v>
      </c>
      <c r="M3337" s="186">
        <v>38000</v>
      </c>
      <c r="N3337" s="154">
        <f t="shared" si="265"/>
        <v>38000</v>
      </c>
      <c r="O3337" s="1" t="s">
        <v>139</v>
      </c>
      <c r="P3337" s="45" t="s">
        <v>128</v>
      </c>
      <c r="R3337" s="1"/>
    </row>
    <row r="3338" spans="1:18">
      <c r="A3338" s="17">
        <v>21</v>
      </c>
      <c r="C3338" s="17"/>
      <c r="G3338" s="17" t="e">
        <f>+VLOOKUP(B3338,EstructuraCostos!$B$5:$C$146,2)</f>
        <v>#N/A</v>
      </c>
      <c r="H3338" s="58">
        <v>43795</v>
      </c>
      <c r="I3338" s="17">
        <f t="shared" si="262"/>
        <v>48</v>
      </c>
      <c r="J3338" s="45" t="s">
        <v>439</v>
      </c>
      <c r="L3338" s="52">
        <v>71</v>
      </c>
      <c r="M3338" s="186" t="s">
        <v>299</v>
      </c>
      <c r="N3338" s="154"/>
      <c r="O3338" s="1" t="s">
        <v>2698</v>
      </c>
      <c r="P3338" s="45" t="s">
        <v>893</v>
      </c>
      <c r="R3338" s="1"/>
    </row>
    <row r="3339" spans="1:18">
      <c r="A3339" s="17">
        <v>23</v>
      </c>
      <c r="C3339" s="17">
        <f t="shared" si="264"/>
        <v>0</v>
      </c>
      <c r="G3339" s="17" t="e">
        <f>+VLOOKUP(B3339,EstructuraCostos!$B$5:$C$146,2)</f>
        <v>#N/A</v>
      </c>
      <c r="H3339" s="58">
        <v>43795</v>
      </c>
      <c r="I3339" s="17">
        <f t="shared" si="262"/>
        <v>48</v>
      </c>
      <c r="J3339" s="1" t="s">
        <v>260</v>
      </c>
      <c r="K3339" s="83"/>
      <c r="L3339" s="52">
        <v>1000</v>
      </c>
      <c r="M3339" s="186" t="s">
        <v>2476</v>
      </c>
      <c r="N3339" s="48"/>
      <c r="O3339" s="45" t="s">
        <v>2611</v>
      </c>
      <c r="P3339" s="45" t="s">
        <v>2447</v>
      </c>
      <c r="Q3339" s="1" t="s">
        <v>2245</v>
      </c>
      <c r="R3339" s="1" t="s">
        <v>2613</v>
      </c>
    </row>
    <row r="3340" spans="1:18">
      <c r="A3340" s="17">
        <v>24</v>
      </c>
      <c r="C3340" s="17">
        <f t="shared" si="264"/>
        <v>0</v>
      </c>
      <c r="G3340" s="17" t="e">
        <f>+VLOOKUP(B3340,EstructuraCostos!$B$5:$C$146,2)</f>
        <v>#N/A</v>
      </c>
      <c r="H3340" s="58">
        <v>43795</v>
      </c>
      <c r="I3340" s="17">
        <f t="shared" si="262"/>
        <v>48</v>
      </c>
      <c r="J3340" s="1" t="s">
        <v>260</v>
      </c>
      <c r="K3340" s="83"/>
      <c r="M3340" s="186" t="s">
        <v>2482</v>
      </c>
      <c r="N3340" s="48"/>
      <c r="O3340" s="152" t="s">
        <v>2796</v>
      </c>
      <c r="P3340" s="45" t="s">
        <v>1973</v>
      </c>
      <c r="Q3340" s="1" t="s">
        <v>2654</v>
      </c>
      <c r="R3340" s="139"/>
    </row>
    <row r="3341" spans="1:18">
      <c r="A3341" s="17">
        <v>25</v>
      </c>
      <c r="B3341" s="135">
        <v>10101</v>
      </c>
      <c r="C3341" s="17">
        <f t="shared" si="264"/>
        <v>1</v>
      </c>
      <c r="G3341" s="17" t="str">
        <f>+VLOOKUP(B3341,EstructuraCostos!$B$5:$C$146,2)</f>
        <v>Fumigacion Matamalezas</v>
      </c>
      <c r="H3341" s="58">
        <v>43796</v>
      </c>
      <c r="I3341" s="17">
        <f t="shared" si="262"/>
        <v>48</v>
      </c>
      <c r="J3341" s="84" t="s">
        <v>241</v>
      </c>
      <c r="K3341" s="566">
        <v>4736932</v>
      </c>
      <c r="L3341" s="52">
        <v>1</v>
      </c>
      <c r="M3341" s="46">
        <v>34000</v>
      </c>
      <c r="N3341" s="48">
        <f t="shared" si="265"/>
        <v>34000</v>
      </c>
      <c r="O3341" s="45" t="s">
        <v>2611</v>
      </c>
      <c r="P3341" s="45" t="s">
        <v>2447</v>
      </c>
      <c r="Q3341" s="1" t="s">
        <v>2245</v>
      </c>
      <c r="R3341" s="1" t="s">
        <v>2613</v>
      </c>
    </row>
    <row r="3342" spans="1:18">
      <c r="A3342" s="17">
        <v>26</v>
      </c>
      <c r="B3342" s="135">
        <v>10104</v>
      </c>
      <c r="C3342" s="17">
        <f t="shared" si="264"/>
        <v>1</v>
      </c>
      <c r="G3342" s="17" t="str">
        <f>+VLOOKUP(B3342,EstructuraCostos!$B$5:$C$146,2)</f>
        <v>Fumigacion Herbicida</v>
      </c>
      <c r="H3342" s="58">
        <v>43796</v>
      </c>
      <c r="I3342" s="17">
        <f t="shared" si="262"/>
        <v>48</v>
      </c>
      <c r="J3342" s="84" t="s">
        <v>242</v>
      </c>
      <c r="K3342" s="567">
        <v>4335739</v>
      </c>
      <c r="L3342" s="52">
        <v>1</v>
      </c>
      <c r="M3342" s="46">
        <v>34000</v>
      </c>
      <c r="N3342" s="48">
        <f t="shared" si="265"/>
        <v>34000</v>
      </c>
      <c r="O3342" s="1" t="s">
        <v>2444</v>
      </c>
      <c r="P3342" s="61" t="s">
        <v>127</v>
      </c>
      <c r="Q3342" s="13" t="s">
        <v>132</v>
      </c>
      <c r="R3342" s="1" t="s">
        <v>2653</v>
      </c>
    </row>
    <row r="3343" spans="1:18">
      <c r="A3343" s="17">
        <v>27</v>
      </c>
      <c r="B3343" s="135">
        <v>10501</v>
      </c>
      <c r="C3343" s="17">
        <f t="shared" si="264"/>
        <v>1</v>
      </c>
      <c r="G3343" s="17" t="str">
        <f>+VLOOKUP(B3343,EstructuraCostos!$B$5:$C$146,2)</f>
        <v>Manejo de Ganados</v>
      </c>
      <c r="H3343" s="58">
        <v>43796</v>
      </c>
      <c r="I3343" s="17">
        <f t="shared" si="262"/>
        <v>48</v>
      </c>
      <c r="J3343" s="460" t="s">
        <v>2236</v>
      </c>
      <c r="K3343" s="567">
        <v>1023702269</v>
      </c>
      <c r="L3343" s="52">
        <v>1</v>
      </c>
      <c r="M3343" s="46">
        <v>38000</v>
      </c>
      <c r="N3343" s="48">
        <f t="shared" si="265"/>
        <v>38000</v>
      </c>
      <c r="O3343" s="1" t="s">
        <v>126</v>
      </c>
      <c r="P3343" s="45" t="s">
        <v>128</v>
      </c>
      <c r="R3343" s="1"/>
    </row>
    <row r="3344" spans="1:18">
      <c r="A3344" s="17">
        <v>28</v>
      </c>
      <c r="B3344" s="135">
        <v>10501</v>
      </c>
      <c r="C3344" s="17"/>
      <c r="G3344" s="17" t="str">
        <f>+VLOOKUP(B3344,EstructuraCostos!$B$5:$C$146,2)</f>
        <v>Manejo de Ganados</v>
      </c>
      <c r="H3344" s="58">
        <v>43796</v>
      </c>
      <c r="I3344" s="17">
        <f t="shared" si="262"/>
        <v>48</v>
      </c>
      <c r="J3344" s="460" t="s">
        <v>417</v>
      </c>
      <c r="K3344" s="568">
        <v>1097720182</v>
      </c>
      <c r="L3344" s="52">
        <v>1</v>
      </c>
      <c r="M3344" s="46">
        <v>38000</v>
      </c>
      <c r="N3344" s="48">
        <f t="shared" si="265"/>
        <v>38000</v>
      </c>
      <c r="O3344" s="152" t="s">
        <v>125</v>
      </c>
      <c r="P3344" s="45" t="s">
        <v>128</v>
      </c>
      <c r="R3344" s="1"/>
    </row>
    <row r="3345" spans="1:18">
      <c r="A3345" s="17">
        <v>29</v>
      </c>
      <c r="B3345" s="135">
        <v>90101</v>
      </c>
      <c r="C3345" s="17">
        <f t="shared" si="264"/>
        <v>9</v>
      </c>
      <c r="G3345" s="17" t="str">
        <f>+VLOOKUP(B3345,EstructuraCostos!$B$5:$C$146,2)</f>
        <v>Salarios</v>
      </c>
      <c r="H3345" s="58">
        <v>43796</v>
      </c>
      <c r="I3345" s="17">
        <f t="shared" si="262"/>
        <v>48</v>
      </c>
      <c r="J3345" s="1" t="s">
        <v>1584</v>
      </c>
      <c r="K3345" s="85">
        <v>24989065</v>
      </c>
      <c r="L3345" s="52">
        <v>1</v>
      </c>
      <c r="M3345" s="186">
        <v>34000</v>
      </c>
      <c r="N3345" s="48">
        <f t="shared" si="265"/>
        <v>34000</v>
      </c>
      <c r="O3345" s="152" t="s">
        <v>1138</v>
      </c>
      <c r="P3345" s="61" t="s">
        <v>147</v>
      </c>
      <c r="R3345" s="1"/>
    </row>
    <row r="3346" spans="1:18">
      <c r="A3346" s="17">
        <v>30</v>
      </c>
      <c r="B3346" s="135">
        <v>90105</v>
      </c>
      <c r="C3346" s="17">
        <f t="shared" si="264"/>
        <v>9</v>
      </c>
      <c r="G3346" s="17" t="str">
        <f>+VLOOKUP(B3346,EstructuraCostos!$B$5:$C$146,2)</f>
        <v>Mejoras</v>
      </c>
      <c r="H3346" s="58">
        <v>43796</v>
      </c>
      <c r="I3346" s="17">
        <f t="shared" si="262"/>
        <v>48</v>
      </c>
      <c r="J3346" s="45" t="s">
        <v>1688</v>
      </c>
      <c r="K3346" s="51">
        <v>6281862</v>
      </c>
      <c r="L3346" s="52">
        <v>1</v>
      </c>
      <c r="M3346" s="186">
        <v>34000</v>
      </c>
      <c r="N3346" s="48">
        <f t="shared" si="265"/>
        <v>34000</v>
      </c>
      <c r="O3346" s="152" t="s">
        <v>2241</v>
      </c>
      <c r="P3346" s="61" t="s">
        <v>147</v>
      </c>
      <c r="Q3346" s="1" t="s">
        <v>2791</v>
      </c>
      <c r="R3346" s="1"/>
    </row>
    <row r="3347" spans="1:18">
      <c r="A3347" s="17">
        <v>31</v>
      </c>
      <c r="B3347" s="135">
        <v>10202</v>
      </c>
      <c r="C3347" s="17">
        <f t="shared" si="264"/>
        <v>1</v>
      </c>
      <c r="G3347" s="17" t="str">
        <f>+VLOOKUP(B3347,EstructuraCostos!$B$5:$C$146,2)</f>
        <v>Pollinaza</v>
      </c>
      <c r="H3347" s="58">
        <v>43796</v>
      </c>
      <c r="I3347" s="17">
        <f t="shared" si="262"/>
        <v>48</v>
      </c>
      <c r="J3347" s="45" t="s">
        <v>2237</v>
      </c>
      <c r="K3347" s="51">
        <v>700001196</v>
      </c>
      <c r="L3347" s="52">
        <v>1</v>
      </c>
      <c r="M3347" s="186">
        <v>34000</v>
      </c>
      <c r="N3347" s="48">
        <f t="shared" si="265"/>
        <v>34000</v>
      </c>
      <c r="O3347" s="152" t="s">
        <v>688</v>
      </c>
      <c r="P3347" s="1" t="s">
        <v>137</v>
      </c>
      <c r="Q3347" s="1" t="s">
        <v>125</v>
      </c>
      <c r="R3347" s="1"/>
    </row>
    <row r="3348" spans="1:18">
      <c r="A3348" s="17">
        <v>32</v>
      </c>
      <c r="B3348" s="135">
        <v>90105</v>
      </c>
      <c r="C3348" s="17">
        <f t="shared" si="264"/>
        <v>9</v>
      </c>
      <c r="G3348" s="17" t="str">
        <f>+VLOOKUP(B3348,EstructuraCostos!$B$5:$C$146,2)</f>
        <v>Mejoras</v>
      </c>
      <c r="H3348" s="58">
        <v>43796</v>
      </c>
      <c r="I3348" s="17">
        <f t="shared" si="262"/>
        <v>48</v>
      </c>
      <c r="J3348" s="45" t="s">
        <v>2247</v>
      </c>
      <c r="K3348" s="51">
        <v>8456134</v>
      </c>
      <c r="L3348" s="52">
        <v>1</v>
      </c>
      <c r="M3348" s="186">
        <v>80000</v>
      </c>
      <c r="N3348" s="48">
        <f t="shared" si="265"/>
        <v>80000</v>
      </c>
      <c r="O3348" s="152" t="s">
        <v>2455</v>
      </c>
      <c r="P3348" s="61" t="s">
        <v>147</v>
      </c>
      <c r="Q3348" s="1" t="s">
        <v>2757</v>
      </c>
      <c r="R3348" s="1"/>
    </row>
    <row r="3349" spans="1:18">
      <c r="A3349" s="17">
        <v>33</v>
      </c>
      <c r="B3349" s="135">
        <v>10501</v>
      </c>
      <c r="C3349" s="17">
        <f t="shared" si="264"/>
        <v>1</v>
      </c>
      <c r="G3349" s="17" t="str">
        <f>+VLOOKUP(B3349,EstructuraCostos!$B$5:$C$146,2)</f>
        <v>Manejo de Ganados</v>
      </c>
      <c r="H3349" s="58">
        <v>43796</v>
      </c>
      <c r="I3349" s="17">
        <f t="shared" si="262"/>
        <v>48</v>
      </c>
      <c r="J3349" s="45" t="s">
        <v>1663</v>
      </c>
      <c r="K3349" s="51">
        <v>79132685</v>
      </c>
      <c r="L3349" s="52">
        <v>1</v>
      </c>
      <c r="M3349" s="186">
        <v>38000</v>
      </c>
      <c r="N3349" s="48">
        <f t="shared" si="265"/>
        <v>38000</v>
      </c>
      <c r="O3349" s="1" t="s">
        <v>139</v>
      </c>
      <c r="P3349" s="45" t="s">
        <v>128</v>
      </c>
      <c r="R3349" s="1"/>
    </row>
    <row r="3350" spans="1:18">
      <c r="A3350" s="17">
        <v>34</v>
      </c>
      <c r="C3350" s="17">
        <f t="shared" si="264"/>
        <v>0</v>
      </c>
      <c r="G3350" s="17" t="e">
        <f>+VLOOKUP(B3350,EstructuraCostos!$B$5:$C$146,2)</f>
        <v>#N/A</v>
      </c>
      <c r="H3350" s="58">
        <v>43796</v>
      </c>
      <c r="I3350" s="17">
        <f t="shared" si="262"/>
        <v>48</v>
      </c>
      <c r="J3350" s="45" t="s">
        <v>439</v>
      </c>
      <c r="L3350" s="52">
        <v>44</v>
      </c>
      <c r="M3350" s="186" t="s">
        <v>299</v>
      </c>
      <c r="N3350" s="48"/>
      <c r="O3350" s="1" t="s">
        <v>2698</v>
      </c>
      <c r="P3350" s="45" t="s">
        <v>302</v>
      </c>
      <c r="R3350" s="1"/>
    </row>
    <row r="3351" spans="1:18">
      <c r="A3351" s="17">
        <v>35</v>
      </c>
      <c r="C3351" s="17"/>
      <c r="G3351" s="17" t="e">
        <f>+VLOOKUP(B3351,EstructuraCostos!$B$5:$C$146,2)</f>
        <v>#N/A</v>
      </c>
      <c r="H3351" s="58">
        <v>43796</v>
      </c>
      <c r="I3351" s="17">
        <f t="shared" ref="I3351:I3352" si="266">+WEEKNUM(H3351,2)</f>
        <v>48</v>
      </c>
      <c r="J3351" s="45" t="s">
        <v>287</v>
      </c>
      <c r="L3351" s="52">
        <v>600</v>
      </c>
      <c r="M3351" s="186">
        <v>600</v>
      </c>
      <c r="N3351" s="48">
        <f t="shared" si="265"/>
        <v>360000</v>
      </c>
      <c r="O3351" s="1" t="s">
        <v>1243</v>
      </c>
      <c r="P3351" s="45" t="s">
        <v>1474</v>
      </c>
      <c r="R3351" s="1"/>
    </row>
    <row r="3352" spans="1:18">
      <c r="A3352" s="17">
        <v>36</v>
      </c>
      <c r="C3352" s="17"/>
      <c r="G3352" s="17" t="e">
        <f>+VLOOKUP(B3352,EstructuraCostos!$B$5:$C$146,2)</f>
        <v>#N/A</v>
      </c>
      <c r="H3352" s="58">
        <v>43796</v>
      </c>
      <c r="I3352" s="17">
        <f t="shared" si="266"/>
        <v>48</v>
      </c>
      <c r="J3352" s="45" t="s">
        <v>287</v>
      </c>
      <c r="L3352" s="52">
        <v>300</v>
      </c>
      <c r="M3352" s="186">
        <v>900</v>
      </c>
      <c r="N3352" s="48">
        <f t="shared" si="265"/>
        <v>270000</v>
      </c>
      <c r="O3352" s="1" t="s">
        <v>1234</v>
      </c>
      <c r="P3352" s="45" t="s">
        <v>1474</v>
      </c>
      <c r="R3352" s="1"/>
    </row>
    <row r="3353" spans="1:18">
      <c r="A3353" s="17">
        <v>37</v>
      </c>
      <c r="C3353" s="17"/>
      <c r="G3353" s="17" t="e">
        <f>+VLOOKUP(B3353,EstructuraCostos!$B$5:$C$146,2)</f>
        <v>#N/A</v>
      </c>
      <c r="H3353" s="58">
        <v>43796</v>
      </c>
      <c r="I3353" s="17">
        <f t="shared" ref="I3353" si="267">+WEEKNUM(H3353,2)</f>
        <v>48</v>
      </c>
      <c r="J3353" s="45" t="s">
        <v>287</v>
      </c>
      <c r="L3353" s="52">
        <v>267</v>
      </c>
      <c r="M3353" s="186">
        <v>900</v>
      </c>
      <c r="N3353" s="48">
        <v>240000</v>
      </c>
      <c r="O3353" s="1" t="s">
        <v>2753</v>
      </c>
      <c r="P3353" s="45" t="s">
        <v>1474</v>
      </c>
      <c r="R3353" s="1"/>
    </row>
    <row r="3354" spans="1:18">
      <c r="A3354" s="17">
        <v>38</v>
      </c>
      <c r="C3354" s="17">
        <f t="shared" si="264"/>
        <v>0</v>
      </c>
      <c r="G3354" s="17" t="e">
        <f>+VLOOKUP(B3354,EstructuraCostos!$B$5:$C$146,2)</f>
        <v>#N/A</v>
      </c>
      <c r="H3354" s="58">
        <v>43796</v>
      </c>
      <c r="I3354" s="17">
        <f t="shared" si="262"/>
        <v>48</v>
      </c>
      <c r="J3354" s="1" t="s">
        <v>260</v>
      </c>
      <c r="K3354" s="83"/>
      <c r="L3354" s="52">
        <v>150</v>
      </c>
      <c r="M3354" s="186" t="s">
        <v>2476</v>
      </c>
      <c r="N3354" s="48"/>
      <c r="O3354" s="1" t="s">
        <v>2444</v>
      </c>
      <c r="P3354" s="61" t="s">
        <v>127</v>
      </c>
      <c r="Q3354" s="13" t="s">
        <v>132</v>
      </c>
      <c r="R3354" s="1" t="s">
        <v>2653</v>
      </c>
    </row>
    <row r="3355" spans="1:18">
      <c r="A3355" s="17">
        <v>39</v>
      </c>
      <c r="C3355" s="17">
        <f t="shared" si="264"/>
        <v>0</v>
      </c>
      <c r="G3355" s="17" t="e">
        <f>+VLOOKUP(B3355,EstructuraCostos!$B$5:$C$146,2)</f>
        <v>#N/A</v>
      </c>
      <c r="H3355" s="58">
        <v>43796</v>
      </c>
      <c r="I3355" s="17">
        <f t="shared" si="262"/>
        <v>48</v>
      </c>
      <c r="J3355" s="1" t="s">
        <v>260</v>
      </c>
      <c r="K3355" s="83"/>
      <c r="L3355" s="52">
        <v>1000</v>
      </c>
      <c r="M3355" s="186" t="s">
        <v>2476</v>
      </c>
      <c r="N3355" s="48"/>
      <c r="O3355" s="45" t="s">
        <v>2611</v>
      </c>
      <c r="P3355" s="45" t="s">
        <v>2447</v>
      </c>
      <c r="Q3355" s="1" t="s">
        <v>2245</v>
      </c>
      <c r="R3355" s="1" t="s">
        <v>2613</v>
      </c>
    </row>
    <row r="3356" spans="1:18">
      <c r="A3356" s="17">
        <v>40</v>
      </c>
      <c r="B3356" s="135">
        <v>10101</v>
      </c>
      <c r="C3356" s="17">
        <f t="shared" si="264"/>
        <v>1</v>
      </c>
      <c r="G3356" s="17" t="str">
        <f>+VLOOKUP(B3356,EstructuraCostos!$B$5:$C$146,2)</f>
        <v>Fumigacion Matamalezas</v>
      </c>
      <c r="H3356" s="58">
        <v>43797</v>
      </c>
      <c r="I3356" s="17">
        <f t="shared" si="262"/>
        <v>48</v>
      </c>
      <c r="J3356" s="84" t="s">
        <v>241</v>
      </c>
      <c r="K3356" s="566">
        <v>4736932</v>
      </c>
      <c r="L3356" s="52">
        <v>1</v>
      </c>
      <c r="M3356" s="46">
        <v>34000</v>
      </c>
      <c r="N3356" s="48">
        <f t="shared" si="265"/>
        <v>34000</v>
      </c>
      <c r="O3356" s="45" t="s">
        <v>2611</v>
      </c>
      <c r="P3356" s="45" t="s">
        <v>2447</v>
      </c>
      <c r="Q3356" s="1" t="s">
        <v>2245</v>
      </c>
      <c r="R3356" s="1" t="s">
        <v>2613</v>
      </c>
    </row>
    <row r="3357" spans="1:18">
      <c r="A3357" s="17">
        <v>41</v>
      </c>
      <c r="B3357" s="135">
        <v>10501</v>
      </c>
      <c r="C3357" s="17">
        <f t="shared" si="264"/>
        <v>1</v>
      </c>
      <c r="G3357" s="17" t="str">
        <f>+VLOOKUP(B3357,EstructuraCostos!$B$5:$C$146,2)</f>
        <v>Manejo de Ganados</v>
      </c>
      <c r="H3357" s="58">
        <v>43797</v>
      </c>
      <c r="I3357" s="17">
        <f t="shared" si="262"/>
        <v>48</v>
      </c>
      <c r="J3357" s="84" t="s">
        <v>242</v>
      </c>
      <c r="K3357" s="567">
        <v>4335739</v>
      </c>
      <c r="L3357" s="52">
        <v>1</v>
      </c>
      <c r="M3357" s="46">
        <v>34000</v>
      </c>
      <c r="N3357" s="48">
        <f t="shared" si="265"/>
        <v>34000</v>
      </c>
      <c r="O3357" s="1" t="s">
        <v>139</v>
      </c>
      <c r="P3357" s="61" t="s">
        <v>137</v>
      </c>
      <c r="Q3357" s="13"/>
      <c r="R3357" s="1"/>
    </row>
    <row r="3358" spans="1:18">
      <c r="A3358" s="17">
        <v>42</v>
      </c>
      <c r="B3358" s="135">
        <v>10501</v>
      </c>
      <c r="C3358" s="17">
        <f t="shared" si="264"/>
        <v>1</v>
      </c>
      <c r="G3358" s="17" t="str">
        <f>+VLOOKUP(B3358,EstructuraCostos!$B$5:$C$146,2)</f>
        <v>Manejo de Ganados</v>
      </c>
      <c r="H3358" s="58">
        <v>43797</v>
      </c>
      <c r="I3358" s="17">
        <f t="shared" si="262"/>
        <v>48</v>
      </c>
      <c r="J3358" s="460" t="s">
        <v>2236</v>
      </c>
      <c r="K3358" s="567">
        <v>1023702269</v>
      </c>
      <c r="L3358" s="52">
        <v>1</v>
      </c>
      <c r="M3358" s="46">
        <v>38000</v>
      </c>
      <c r="N3358" s="48">
        <f t="shared" si="265"/>
        <v>38000</v>
      </c>
      <c r="O3358" s="1" t="s">
        <v>126</v>
      </c>
      <c r="P3358" s="45" t="s">
        <v>128</v>
      </c>
      <c r="R3358" s="1"/>
    </row>
    <row r="3359" spans="1:18">
      <c r="A3359" s="17">
        <v>43</v>
      </c>
      <c r="B3359" s="135">
        <v>10501</v>
      </c>
      <c r="C3359" s="17">
        <f t="shared" si="264"/>
        <v>1</v>
      </c>
      <c r="G3359" s="17" t="str">
        <f>+VLOOKUP(B3359,EstructuraCostos!$B$5:$C$146,2)</f>
        <v>Manejo de Ganados</v>
      </c>
      <c r="H3359" s="58">
        <v>43797</v>
      </c>
      <c r="I3359" s="17">
        <f t="shared" si="262"/>
        <v>48</v>
      </c>
      <c r="J3359" s="460" t="s">
        <v>417</v>
      </c>
      <c r="K3359" s="568">
        <v>1097720182</v>
      </c>
      <c r="L3359" s="52">
        <v>1</v>
      </c>
      <c r="M3359" s="46">
        <v>38000</v>
      </c>
      <c r="N3359" s="48">
        <f t="shared" si="265"/>
        <v>38000</v>
      </c>
      <c r="O3359" s="152" t="s">
        <v>125</v>
      </c>
      <c r="P3359" s="45" t="s">
        <v>128</v>
      </c>
      <c r="R3359" s="1"/>
    </row>
    <row r="3360" spans="1:18">
      <c r="A3360" s="17">
        <v>44</v>
      </c>
      <c r="B3360" s="135">
        <v>90101</v>
      </c>
      <c r="C3360" s="17">
        <f t="shared" si="264"/>
        <v>9</v>
      </c>
      <c r="G3360" s="17" t="str">
        <f>+VLOOKUP(B3360,EstructuraCostos!$B$5:$C$146,2)</f>
        <v>Salarios</v>
      </c>
      <c r="H3360" s="58">
        <v>43797</v>
      </c>
      <c r="I3360" s="17">
        <f t="shared" si="262"/>
        <v>48</v>
      </c>
      <c r="J3360" s="1" t="s">
        <v>1584</v>
      </c>
      <c r="K3360" s="85">
        <v>24989065</v>
      </c>
      <c r="L3360" s="52">
        <v>1</v>
      </c>
      <c r="M3360" s="186">
        <v>34000</v>
      </c>
      <c r="N3360" s="48">
        <f t="shared" si="265"/>
        <v>34000</v>
      </c>
      <c r="O3360" s="152" t="s">
        <v>1138</v>
      </c>
      <c r="P3360" s="61" t="s">
        <v>147</v>
      </c>
      <c r="R3360" s="1"/>
    </row>
    <row r="3361" spans="1:18">
      <c r="A3361" s="17">
        <v>45</v>
      </c>
      <c r="B3361" s="135">
        <v>90105</v>
      </c>
      <c r="C3361" s="17">
        <f t="shared" si="264"/>
        <v>9</v>
      </c>
      <c r="G3361" s="17" t="str">
        <f>+VLOOKUP(B3361,EstructuraCostos!$B$5:$C$146,2)</f>
        <v>Mejoras</v>
      </c>
      <c r="H3361" s="58">
        <v>43797</v>
      </c>
      <c r="I3361" s="17">
        <f t="shared" si="262"/>
        <v>48</v>
      </c>
      <c r="J3361" s="45" t="s">
        <v>1688</v>
      </c>
      <c r="K3361" s="51">
        <v>6281862</v>
      </c>
      <c r="L3361" s="52">
        <v>1</v>
      </c>
      <c r="M3361" s="186">
        <v>34000</v>
      </c>
      <c r="N3361" s="48">
        <f t="shared" si="265"/>
        <v>34000</v>
      </c>
      <c r="O3361" s="152" t="s">
        <v>2241</v>
      </c>
      <c r="P3361" s="61" t="s">
        <v>147</v>
      </c>
      <c r="Q3361" s="1" t="s">
        <v>2791</v>
      </c>
      <c r="R3361" s="1"/>
    </row>
    <row r="3362" spans="1:18">
      <c r="A3362" s="17">
        <v>46</v>
      </c>
      <c r="B3362" s="135">
        <v>10202</v>
      </c>
      <c r="C3362" s="17">
        <f t="shared" si="264"/>
        <v>1</v>
      </c>
      <c r="G3362" s="17" t="str">
        <f>+VLOOKUP(B3362,EstructuraCostos!$B$5:$C$146,2)</f>
        <v>Pollinaza</v>
      </c>
      <c r="H3362" s="58">
        <v>43797</v>
      </c>
      <c r="I3362" s="17">
        <f t="shared" si="262"/>
        <v>48</v>
      </c>
      <c r="J3362" s="45" t="s">
        <v>2237</v>
      </c>
      <c r="K3362" s="51">
        <v>700001196</v>
      </c>
      <c r="L3362" s="52">
        <v>1</v>
      </c>
      <c r="M3362" s="186">
        <v>34000</v>
      </c>
      <c r="N3362" s="48">
        <f t="shared" si="265"/>
        <v>34000</v>
      </c>
      <c r="O3362" s="152" t="s">
        <v>688</v>
      </c>
      <c r="P3362" s="1" t="s">
        <v>137</v>
      </c>
      <c r="Q3362" s="1" t="s">
        <v>125</v>
      </c>
      <c r="R3362" s="1"/>
    </row>
    <row r="3363" spans="1:18">
      <c r="A3363" s="17">
        <v>47</v>
      </c>
      <c r="B3363" s="135">
        <v>90105</v>
      </c>
      <c r="C3363" s="17">
        <f t="shared" si="264"/>
        <v>9</v>
      </c>
      <c r="G3363" s="17" t="str">
        <f>+VLOOKUP(B3363,EstructuraCostos!$B$5:$C$146,2)</f>
        <v>Mejoras</v>
      </c>
      <c r="H3363" s="58">
        <v>43797</v>
      </c>
      <c r="I3363" s="17">
        <f t="shared" si="262"/>
        <v>48</v>
      </c>
      <c r="J3363" s="45" t="s">
        <v>2247</v>
      </c>
      <c r="K3363" s="51">
        <v>8456134</v>
      </c>
      <c r="L3363" s="52">
        <v>1</v>
      </c>
      <c r="M3363" s="186">
        <v>80000</v>
      </c>
      <c r="N3363" s="48">
        <f t="shared" si="265"/>
        <v>80000</v>
      </c>
      <c r="O3363" s="152" t="s">
        <v>2455</v>
      </c>
      <c r="P3363" s="61" t="s">
        <v>147</v>
      </c>
      <c r="Q3363" s="1" t="s">
        <v>2757</v>
      </c>
      <c r="R3363" s="1"/>
    </row>
    <row r="3364" spans="1:18">
      <c r="A3364" s="17">
        <v>48</v>
      </c>
      <c r="B3364" s="135">
        <v>10501</v>
      </c>
      <c r="C3364" s="17">
        <f t="shared" si="264"/>
        <v>1</v>
      </c>
      <c r="G3364" s="17" t="str">
        <f>+VLOOKUP(B3364,EstructuraCostos!$B$5:$C$146,2)</f>
        <v>Manejo de Ganados</v>
      </c>
      <c r="H3364" s="58">
        <v>43797</v>
      </c>
      <c r="I3364" s="17">
        <f t="shared" si="262"/>
        <v>48</v>
      </c>
      <c r="J3364" s="45" t="s">
        <v>1663</v>
      </c>
      <c r="K3364" s="51">
        <v>79132685</v>
      </c>
      <c r="L3364" s="52">
        <v>1</v>
      </c>
      <c r="M3364" s="186">
        <v>38000</v>
      </c>
      <c r="N3364" s="48">
        <f t="shared" si="265"/>
        <v>38000</v>
      </c>
      <c r="O3364" s="1" t="s">
        <v>139</v>
      </c>
      <c r="P3364" s="45" t="s">
        <v>128</v>
      </c>
      <c r="R3364" s="1"/>
    </row>
    <row r="3365" spans="1:18">
      <c r="A3365" s="17">
        <v>49</v>
      </c>
      <c r="C3365" s="17">
        <f t="shared" si="264"/>
        <v>0</v>
      </c>
      <c r="G3365" s="17" t="e">
        <f>+VLOOKUP(B3365,EstructuraCostos!$B$5:$C$146,2)</f>
        <v>#N/A</v>
      </c>
      <c r="H3365" s="58">
        <v>43797</v>
      </c>
      <c r="I3365" s="17">
        <f t="shared" si="262"/>
        <v>48</v>
      </c>
      <c r="J3365" s="45" t="s">
        <v>439</v>
      </c>
      <c r="L3365" s="52">
        <v>33</v>
      </c>
      <c r="M3365" s="186" t="s">
        <v>386</v>
      </c>
      <c r="N3365" s="48"/>
      <c r="O3365" s="1" t="s">
        <v>2698</v>
      </c>
      <c r="P3365" s="45" t="s">
        <v>2821</v>
      </c>
      <c r="R3365" s="1"/>
    </row>
    <row r="3366" spans="1:18">
      <c r="A3366" s="17">
        <v>50</v>
      </c>
      <c r="C3366" s="17">
        <f t="shared" si="264"/>
        <v>0</v>
      </c>
      <c r="G3366" s="17" t="e">
        <f>+VLOOKUP(B3366,EstructuraCostos!$B$5:$C$146,2)</f>
        <v>#N/A</v>
      </c>
      <c r="H3366" s="58">
        <v>43797</v>
      </c>
      <c r="I3366" s="17">
        <f t="shared" si="262"/>
        <v>48</v>
      </c>
      <c r="J3366" s="45" t="s">
        <v>439</v>
      </c>
      <c r="K3366" s="143"/>
      <c r="M3366" s="186" t="s">
        <v>299</v>
      </c>
      <c r="N3366" s="48"/>
      <c r="O3366" s="1" t="s">
        <v>2698</v>
      </c>
      <c r="P3366" s="45" t="s">
        <v>866</v>
      </c>
      <c r="R3366" s="1"/>
    </row>
    <row r="3367" spans="1:18">
      <c r="A3367" s="17">
        <v>51</v>
      </c>
      <c r="C3367" s="17">
        <f t="shared" si="264"/>
        <v>0</v>
      </c>
      <c r="G3367" s="17" t="e">
        <f>+VLOOKUP(B3367,EstructuraCostos!$B$5:$C$146,2)</f>
        <v>#N/A</v>
      </c>
      <c r="H3367" s="58">
        <v>43797</v>
      </c>
      <c r="I3367" s="17">
        <f t="shared" si="262"/>
        <v>48</v>
      </c>
      <c r="J3367" s="45" t="s">
        <v>439</v>
      </c>
      <c r="K3367" s="83"/>
      <c r="M3367" s="186" t="s">
        <v>299</v>
      </c>
      <c r="N3367" s="48"/>
      <c r="O3367" s="1" t="s">
        <v>2698</v>
      </c>
      <c r="P3367" s="45" t="s">
        <v>384</v>
      </c>
      <c r="R3367" s="1"/>
    </row>
    <row r="3368" spans="1:18">
      <c r="A3368" s="17">
        <v>52</v>
      </c>
      <c r="C3368" s="17">
        <f t="shared" si="264"/>
        <v>0</v>
      </c>
      <c r="G3368" s="17" t="e">
        <f>+VLOOKUP(B3368,EstructuraCostos!$B$5:$C$146,2)</f>
        <v>#N/A</v>
      </c>
      <c r="H3368" s="58">
        <v>43797</v>
      </c>
      <c r="I3368" s="17">
        <f t="shared" si="262"/>
        <v>48</v>
      </c>
      <c r="J3368" s="1" t="s">
        <v>260</v>
      </c>
      <c r="K3368" s="83"/>
      <c r="M3368" s="186" t="s">
        <v>2476</v>
      </c>
      <c r="N3368" s="48"/>
      <c r="O3368" s="45" t="s">
        <v>2611</v>
      </c>
      <c r="P3368" s="45" t="s">
        <v>2447</v>
      </c>
      <c r="Q3368" s="1" t="s">
        <v>2245</v>
      </c>
      <c r="R3368" s="1" t="s">
        <v>2613</v>
      </c>
    </row>
    <row r="3369" spans="1:18">
      <c r="A3369" s="17">
        <v>53</v>
      </c>
      <c r="B3369" s="135">
        <v>10101</v>
      </c>
      <c r="C3369" s="17">
        <f t="shared" si="264"/>
        <v>1</v>
      </c>
      <c r="G3369" s="17" t="str">
        <f>+VLOOKUP(B3369,EstructuraCostos!$B$5:$C$146,2)</f>
        <v>Fumigacion Matamalezas</v>
      </c>
      <c r="H3369" s="58">
        <v>43798</v>
      </c>
      <c r="I3369" s="17">
        <f t="shared" si="262"/>
        <v>48</v>
      </c>
      <c r="J3369" s="84" t="s">
        <v>241</v>
      </c>
      <c r="K3369" s="566">
        <v>4736932</v>
      </c>
      <c r="L3369" s="52">
        <v>1</v>
      </c>
      <c r="M3369" s="46">
        <v>34000</v>
      </c>
      <c r="N3369" s="48">
        <f t="shared" si="265"/>
        <v>34000</v>
      </c>
      <c r="O3369" s="45" t="s">
        <v>2611</v>
      </c>
      <c r="P3369" s="45" t="s">
        <v>2447</v>
      </c>
      <c r="Q3369" s="1" t="s">
        <v>2245</v>
      </c>
      <c r="R3369" s="1" t="s">
        <v>2613</v>
      </c>
    </row>
    <row r="3370" spans="1:18">
      <c r="A3370" s="17">
        <v>54</v>
      </c>
      <c r="B3370" s="135">
        <v>90105</v>
      </c>
      <c r="C3370" s="17">
        <f t="shared" si="264"/>
        <v>9</v>
      </c>
      <c r="G3370" s="17" t="str">
        <f>+VLOOKUP(B3370,EstructuraCostos!$B$5:$C$146,2)</f>
        <v>Mejoras</v>
      </c>
      <c r="H3370" s="58">
        <v>43798</v>
      </c>
      <c r="I3370" s="17">
        <f t="shared" si="262"/>
        <v>48</v>
      </c>
      <c r="J3370" s="84" t="s">
        <v>242</v>
      </c>
      <c r="K3370" s="567">
        <v>4335739</v>
      </c>
      <c r="L3370" s="52">
        <v>1</v>
      </c>
      <c r="M3370" s="46">
        <v>34000</v>
      </c>
      <c r="N3370" s="48">
        <f t="shared" si="265"/>
        <v>34000</v>
      </c>
      <c r="O3370" s="1" t="s">
        <v>2727</v>
      </c>
      <c r="P3370" s="61" t="s">
        <v>147</v>
      </c>
      <c r="Q3370" s="13"/>
      <c r="R3370" s="1"/>
    </row>
    <row r="3371" spans="1:18">
      <c r="A3371" s="17">
        <v>55</v>
      </c>
      <c r="B3371" s="135">
        <v>10501</v>
      </c>
      <c r="C3371" s="17">
        <f t="shared" si="264"/>
        <v>1</v>
      </c>
      <c r="G3371" s="17" t="str">
        <f>+VLOOKUP(B3371,EstructuraCostos!$B$5:$C$146,2)</f>
        <v>Manejo de Ganados</v>
      </c>
      <c r="H3371" s="58">
        <v>43798</v>
      </c>
      <c r="I3371" s="17">
        <f t="shared" si="262"/>
        <v>48</v>
      </c>
      <c r="J3371" s="460" t="s">
        <v>2236</v>
      </c>
      <c r="K3371" s="567">
        <v>1023702269</v>
      </c>
      <c r="L3371" s="52">
        <v>1</v>
      </c>
      <c r="M3371" s="46">
        <v>38000</v>
      </c>
      <c r="N3371" s="48">
        <f t="shared" si="265"/>
        <v>38000</v>
      </c>
      <c r="O3371" s="1" t="s">
        <v>139</v>
      </c>
      <c r="P3371" s="45" t="s">
        <v>128</v>
      </c>
      <c r="R3371" s="1"/>
    </row>
    <row r="3372" spans="1:18">
      <c r="A3372" s="17">
        <v>56</v>
      </c>
      <c r="B3372" s="135">
        <v>10501</v>
      </c>
      <c r="C3372" s="17">
        <f t="shared" si="264"/>
        <v>1</v>
      </c>
      <c r="G3372" s="17" t="str">
        <f>+VLOOKUP(B3372,EstructuraCostos!$B$5:$C$146,2)</f>
        <v>Manejo de Ganados</v>
      </c>
      <c r="H3372" s="58">
        <v>43798</v>
      </c>
      <c r="I3372" s="17">
        <f t="shared" si="262"/>
        <v>48</v>
      </c>
      <c r="J3372" s="460" t="s">
        <v>417</v>
      </c>
      <c r="K3372" s="568">
        <v>1097720182</v>
      </c>
      <c r="L3372" s="52">
        <v>1</v>
      </c>
      <c r="M3372" s="46">
        <v>38000</v>
      </c>
      <c r="N3372" s="48">
        <f t="shared" si="265"/>
        <v>38000</v>
      </c>
      <c r="O3372" s="152" t="s">
        <v>125</v>
      </c>
      <c r="P3372" s="45" t="s">
        <v>128</v>
      </c>
      <c r="R3372" s="1"/>
    </row>
    <row r="3373" spans="1:18">
      <c r="A3373" s="17">
        <v>57</v>
      </c>
      <c r="B3373" s="135">
        <v>90101</v>
      </c>
      <c r="C3373" s="17">
        <f t="shared" si="264"/>
        <v>9</v>
      </c>
      <c r="G3373" s="17" t="str">
        <f>+VLOOKUP(B3373,EstructuraCostos!$B$5:$C$146,2)</f>
        <v>Salarios</v>
      </c>
      <c r="H3373" s="58">
        <v>43798</v>
      </c>
      <c r="I3373" s="17">
        <f t="shared" si="262"/>
        <v>48</v>
      </c>
      <c r="J3373" s="1" t="s">
        <v>1584</v>
      </c>
      <c r="K3373" s="85">
        <v>24989065</v>
      </c>
      <c r="L3373" s="52">
        <v>1</v>
      </c>
      <c r="M3373" s="186">
        <v>34000</v>
      </c>
      <c r="N3373" s="48">
        <f t="shared" si="265"/>
        <v>34000</v>
      </c>
      <c r="O3373" s="152" t="s">
        <v>1138</v>
      </c>
      <c r="P3373" s="61" t="s">
        <v>147</v>
      </c>
      <c r="R3373" s="1"/>
    </row>
    <row r="3374" spans="1:18">
      <c r="A3374" s="17">
        <v>58</v>
      </c>
      <c r="B3374" s="135">
        <v>90105</v>
      </c>
      <c r="C3374" s="17">
        <f t="shared" si="264"/>
        <v>9</v>
      </c>
      <c r="G3374" s="17" t="str">
        <f>+VLOOKUP(B3374,EstructuraCostos!$B$5:$C$146,2)</f>
        <v>Mejoras</v>
      </c>
      <c r="H3374" s="58">
        <v>43798</v>
      </c>
      <c r="I3374" s="17">
        <f t="shared" si="262"/>
        <v>48</v>
      </c>
      <c r="J3374" s="45" t="s">
        <v>1688</v>
      </c>
      <c r="K3374" s="51">
        <v>6281862</v>
      </c>
      <c r="L3374" s="52">
        <v>1</v>
      </c>
      <c r="M3374" s="186">
        <v>34000</v>
      </c>
      <c r="N3374" s="48">
        <f t="shared" si="265"/>
        <v>34000</v>
      </c>
      <c r="O3374" s="152" t="s">
        <v>2241</v>
      </c>
      <c r="P3374" s="61" t="s">
        <v>147</v>
      </c>
      <c r="Q3374" s="1" t="s">
        <v>2791</v>
      </c>
      <c r="R3374" s="1"/>
    </row>
    <row r="3375" spans="1:18">
      <c r="A3375" s="17">
        <v>59</v>
      </c>
      <c r="B3375" s="135">
        <v>10202</v>
      </c>
      <c r="C3375" s="17">
        <f t="shared" si="264"/>
        <v>1</v>
      </c>
      <c r="G3375" s="17" t="str">
        <f>+VLOOKUP(B3375,EstructuraCostos!$B$5:$C$146,2)</f>
        <v>Pollinaza</v>
      </c>
      <c r="H3375" s="58">
        <v>43798</v>
      </c>
      <c r="I3375" s="17">
        <f t="shared" si="262"/>
        <v>48</v>
      </c>
      <c r="J3375" s="45" t="s">
        <v>2237</v>
      </c>
      <c r="K3375" s="51">
        <v>700001196</v>
      </c>
      <c r="L3375" s="52">
        <v>1</v>
      </c>
      <c r="M3375" s="186">
        <v>34000</v>
      </c>
      <c r="N3375" s="48">
        <f t="shared" si="265"/>
        <v>34000</v>
      </c>
      <c r="O3375" s="152" t="s">
        <v>688</v>
      </c>
      <c r="P3375" s="1" t="s">
        <v>137</v>
      </c>
      <c r="Q3375" s="1" t="s">
        <v>125</v>
      </c>
      <c r="R3375" s="1"/>
    </row>
    <row r="3376" spans="1:18">
      <c r="A3376" s="17">
        <v>60</v>
      </c>
      <c r="B3376" s="135">
        <v>90105</v>
      </c>
      <c r="C3376" s="17">
        <f t="shared" si="264"/>
        <v>9</v>
      </c>
      <c r="G3376" s="17" t="str">
        <f>+VLOOKUP(B3376,EstructuraCostos!$B$5:$C$146,2)</f>
        <v>Mejoras</v>
      </c>
      <c r="H3376" s="58">
        <v>43798</v>
      </c>
      <c r="I3376" s="17">
        <f t="shared" si="262"/>
        <v>48</v>
      </c>
      <c r="J3376" s="45" t="s">
        <v>2247</v>
      </c>
      <c r="K3376" s="51">
        <v>8456134</v>
      </c>
      <c r="L3376" s="52">
        <v>1</v>
      </c>
      <c r="M3376" s="186">
        <v>80000</v>
      </c>
      <c r="N3376" s="48">
        <f t="shared" si="265"/>
        <v>80000</v>
      </c>
      <c r="O3376" s="152" t="s">
        <v>2455</v>
      </c>
      <c r="P3376" s="61" t="s">
        <v>147</v>
      </c>
      <c r="Q3376" s="1" t="s">
        <v>2757</v>
      </c>
      <c r="R3376" s="1"/>
    </row>
    <row r="3377" spans="1:18">
      <c r="A3377" s="17">
        <v>61</v>
      </c>
      <c r="B3377" s="135">
        <v>50103</v>
      </c>
      <c r="C3377" s="17">
        <f t="shared" si="264"/>
        <v>5</v>
      </c>
      <c r="G3377" s="17" t="str">
        <f>+VLOOKUP(B3377,EstructuraCostos!$B$5:$C$146,2)</f>
        <v xml:space="preserve">Mantenimiento Cercos </v>
      </c>
      <c r="H3377" s="58">
        <v>43798</v>
      </c>
      <c r="I3377" s="17">
        <f t="shared" si="262"/>
        <v>48</v>
      </c>
      <c r="J3377" s="45" t="s">
        <v>1663</v>
      </c>
      <c r="K3377" s="51">
        <v>79132685</v>
      </c>
      <c r="L3377" s="52">
        <v>1</v>
      </c>
      <c r="M3377" s="186">
        <v>38000</v>
      </c>
      <c r="N3377" s="48">
        <f t="shared" si="265"/>
        <v>38000</v>
      </c>
      <c r="O3377" s="1" t="s">
        <v>138</v>
      </c>
      <c r="P3377" s="45" t="s">
        <v>484</v>
      </c>
      <c r="R3377" s="1"/>
    </row>
    <row r="3378" spans="1:18">
      <c r="A3378" s="17">
        <v>62</v>
      </c>
      <c r="C3378" s="17">
        <f t="shared" si="264"/>
        <v>0</v>
      </c>
      <c r="G3378" s="17" t="e">
        <f>+VLOOKUP(B3378,EstructuraCostos!$B$5:$C$146,2)</f>
        <v>#N/A</v>
      </c>
      <c r="H3378" s="58">
        <v>43798</v>
      </c>
      <c r="I3378" s="17">
        <f t="shared" si="262"/>
        <v>48</v>
      </c>
      <c r="J3378" s="45" t="s">
        <v>439</v>
      </c>
      <c r="M3378" s="186" t="s">
        <v>386</v>
      </c>
      <c r="N3378" s="48"/>
      <c r="O3378" s="1" t="s">
        <v>2828</v>
      </c>
      <c r="R3378" s="1"/>
    </row>
    <row r="3379" spans="1:18">
      <c r="A3379" s="17">
        <v>63</v>
      </c>
      <c r="C3379" s="17"/>
      <c r="G3379" s="17" t="e">
        <f>+VLOOKUP(B3379,EstructuraCostos!$B$5:$C$146,2)</f>
        <v>#N/A</v>
      </c>
      <c r="H3379" s="58">
        <v>43798</v>
      </c>
      <c r="I3379" s="17">
        <f t="shared" ref="I3379:I3380" si="268">+WEEKNUM(H3379,2)</f>
        <v>48</v>
      </c>
      <c r="J3379" s="45" t="s">
        <v>439</v>
      </c>
      <c r="N3379" s="48"/>
      <c r="O3379" s="1" t="s">
        <v>2828</v>
      </c>
      <c r="R3379" s="1"/>
    </row>
    <row r="3380" spans="1:18">
      <c r="A3380" s="17">
        <v>64</v>
      </c>
      <c r="C3380" s="17"/>
      <c r="G3380" s="17" t="e">
        <f>+VLOOKUP(B3380,EstructuraCostos!$B$5:$C$146,2)</f>
        <v>#N/A</v>
      </c>
      <c r="H3380" s="58">
        <v>43798</v>
      </c>
      <c r="I3380" s="17">
        <f t="shared" si="268"/>
        <v>48</v>
      </c>
      <c r="J3380" s="45" t="s">
        <v>439</v>
      </c>
      <c r="N3380" s="48"/>
      <c r="O3380" s="1" t="s">
        <v>2828</v>
      </c>
      <c r="R3380" s="1"/>
    </row>
    <row r="3381" spans="1:18">
      <c r="A3381" s="17">
        <v>65</v>
      </c>
      <c r="C3381" s="17"/>
      <c r="G3381" s="17" t="e">
        <f>+VLOOKUP(B3381,EstructuraCostos!$B$5:$C$146,2)</f>
        <v>#N/A</v>
      </c>
      <c r="H3381" s="58">
        <v>43798</v>
      </c>
      <c r="I3381" s="17">
        <f t="shared" ref="I3381:I3382" si="269">+WEEKNUM(H3381,2)</f>
        <v>48</v>
      </c>
      <c r="J3381" s="45" t="s">
        <v>287</v>
      </c>
      <c r="L3381" s="52">
        <v>216</v>
      </c>
      <c r="M3381" s="186">
        <v>900</v>
      </c>
      <c r="N3381" s="48">
        <v>195000</v>
      </c>
      <c r="O3381" s="1" t="s">
        <v>2849</v>
      </c>
      <c r="P3381" s="45" t="s">
        <v>1474</v>
      </c>
      <c r="R3381" s="1"/>
    </row>
    <row r="3382" spans="1:18">
      <c r="A3382" s="17">
        <v>66</v>
      </c>
      <c r="C3382" s="17"/>
      <c r="G3382" s="17" t="e">
        <f>+VLOOKUP(B3382,EstructuraCostos!$B$5:$C$146,2)</f>
        <v>#N/A</v>
      </c>
      <c r="H3382" s="58">
        <v>43798</v>
      </c>
      <c r="I3382" s="17">
        <f t="shared" si="269"/>
        <v>48</v>
      </c>
      <c r="J3382" s="45" t="s">
        <v>287</v>
      </c>
      <c r="L3382" s="52">
        <v>400</v>
      </c>
      <c r="M3382" s="186">
        <v>600</v>
      </c>
      <c r="N3382" s="48">
        <f t="shared" ref="N3382" si="270">+L3382*M3382</f>
        <v>240000</v>
      </c>
      <c r="O3382" s="1" t="s">
        <v>1243</v>
      </c>
      <c r="P3382" s="45" t="s">
        <v>1474</v>
      </c>
      <c r="R3382" s="1"/>
    </row>
    <row r="3383" spans="1:18">
      <c r="A3383" s="17">
        <v>67</v>
      </c>
      <c r="C3383" s="17">
        <f t="shared" ref="C3383:C3442" si="271">ROUND(B3383/10000,0)</f>
        <v>0</v>
      </c>
      <c r="G3383" s="17" t="e">
        <f>+VLOOKUP(B3383,EstructuraCostos!$B$5:$C$146,2)</f>
        <v>#N/A</v>
      </c>
      <c r="H3383" s="58">
        <v>43798</v>
      </c>
      <c r="I3383" s="17">
        <f t="shared" ref="I3383:I3442" si="272">+WEEKNUM(H3383,2)</f>
        <v>48</v>
      </c>
      <c r="J3383" s="1" t="s">
        <v>260</v>
      </c>
      <c r="K3383" s="83"/>
      <c r="M3383" s="186" t="s">
        <v>2476</v>
      </c>
      <c r="N3383" s="48"/>
      <c r="O3383" s="45" t="s">
        <v>2611</v>
      </c>
      <c r="P3383" s="45" t="s">
        <v>2447</v>
      </c>
      <c r="Q3383" s="1" t="s">
        <v>2245</v>
      </c>
      <c r="R3383" s="1" t="s">
        <v>2613</v>
      </c>
    </row>
    <row r="3384" spans="1:18">
      <c r="A3384" s="17">
        <v>68</v>
      </c>
      <c r="B3384" s="135">
        <v>50103</v>
      </c>
      <c r="C3384" s="17">
        <f t="shared" si="271"/>
        <v>5</v>
      </c>
      <c r="G3384" s="17" t="str">
        <f>+VLOOKUP(B3384,EstructuraCostos!$B$5:$C$146,2)</f>
        <v xml:space="preserve">Mantenimiento Cercos </v>
      </c>
      <c r="H3384" s="58">
        <v>43799</v>
      </c>
      <c r="I3384" s="17">
        <f t="shared" si="272"/>
        <v>48</v>
      </c>
      <c r="J3384" s="84" t="s">
        <v>241</v>
      </c>
      <c r="K3384" s="566">
        <v>4736932</v>
      </c>
      <c r="L3384" s="52">
        <v>1</v>
      </c>
      <c r="M3384" s="46">
        <v>34000</v>
      </c>
      <c r="N3384" s="48">
        <f t="shared" ref="N3384:N3442" si="273">+L3384*M3384</f>
        <v>34000</v>
      </c>
      <c r="O3384" s="45" t="s">
        <v>138</v>
      </c>
      <c r="P3384" s="45" t="s">
        <v>310</v>
      </c>
      <c r="R3384" s="1"/>
    </row>
    <row r="3385" spans="1:18">
      <c r="A3385" s="17">
        <v>69</v>
      </c>
      <c r="B3385" s="135">
        <v>90105</v>
      </c>
      <c r="C3385" s="17">
        <f t="shared" si="271"/>
        <v>9</v>
      </c>
      <c r="G3385" s="17" t="str">
        <f>+VLOOKUP(B3385,EstructuraCostos!$B$5:$C$146,2)</f>
        <v>Mejoras</v>
      </c>
      <c r="H3385" s="58">
        <v>43799</v>
      </c>
      <c r="I3385" s="17">
        <f t="shared" si="272"/>
        <v>48</v>
      </c>
      <c r="J3385" s="84" t="s">
        <v>242</v>
      </c>
      <c r="K3385" s="567">
        <v>4335739</v>
      </c>
      <c r="L3385" s="52">
        <v>1</v>
      </c>
      <c r="M3385" s="46">
        <v>34000</v>
      </c>
      <c r="N3385" s="48">
        <f t="shared" si="273"/>
        <v>34000</v>
      </c>
      <c r="O3385" s="1" t="s">
        <v>2727</v>
      </c>
      <c r="P3385" s="61" t="s">
        <v>147</v>
      </c>
      <c r="Q3385" s="13"/>
      <c r="R3385" s="1"/>
    </row>
    <row r="3386" spans="1:18">
      <c r="A3386" s="17">
        <v>70</v>
      </c>
      <c r="B3386" s="135">
        <v>10501</v>
      </c>
      <c r="C3386" s="17">
        <f t="shared" si="271"/>
        <v>1</v>
      </c>
      <c r="G3386" s="17" t="str">
        <f>+VLOOKUP(B3386,EstructuraCostos!$B$5:$C$146,2)</f>
        <v>Manejo de Ganados</v>
      </c>
      <c r="H3386" s="58">
        <v>43799</v>
      </c>
      <c r="I3386" s="17">
        <f t="shared" si="272"/>
        <v>48</v>
      </c>
      <c r="J3386" s="460" t="s">
        <v>2236</v>
      </c>
      <c r="K3386" s="567">
        <v>1023702269</v>
      </c>
      <c r="L3386" s="52">
        <v>1</v>
      </c>
      <c r="M3386" s="46">
        <v>38000</v>
      </c>
      <c r="N3386" s="48">
        <f t="shared" si="273"/>
        <v>38000</v>
      </c>
      <c r="O3386" s="1" t="s">
        <v>126</v>
      </c>
      <c r="P3386" s="45" t="s">
        <v>128</v>
      </c>
      <c r="R3386" s="1"/>
    </row>
    <row r="3387" spans="1:18">
      <c r="A3387" s="17">
        <v>71</v>
      </c>
      <c r="B3387" s="135">
        <v>10501</v>
      </c>
      <c r="C3387" s="17">
        <f t="shared" si="271"/>
        <v>1</v>
      </c>
      <c r="G3387" s="17" t="str">
        <f>+VLOOKUP(B3387,EstructuraCostos!$B$5:$C$146,2)</f>
        <v>Manejo de Ganados</v>
      </c>
      <c r="H3387" s="58">
        <v>43799</v>
      </c>
      <c r="I3387" s="17">
        <f t="shared" si="272"/>
        <v>48</v>
      </c>
      <c r="J3387" s="460" t="s">
        <v>417</v>
      </c>
      <c r="K3387" s="568">
        <v>1097720182</v>
      </c>
      <c r="L3387" s="52">
        <v>1</v>
      </c>
      <c r="M3387" s="46">
        <v>38000</v>
      </c>
      <c r="N3387" s="48">
        <f t="shared" si="273"/>
        <v>38000</v>
      </c>
      <c r="O3387" s="152" t="s">
        <v>125</v>
      </c>
      <c r="P3387" s="45" t="s">
        <v>128</v>
      </c>
      <c r="R3387" s="1"/>
    </row>
    <row r="3388" spans="1:18">
      <c r="A3388" s="17">
        <v>72</v>
      </c>
      <c r="B3388" s="135">
        <v>90101</v>
      </c>
      <c r="C3388" s="17">
        <f t="shared" si="271"/>
        <v>9</v>
      </c>
      <c r="G3388" s="17" t="str">
        <f>+VLOOKUP(B3388,EstructuraCostos!$B$5:$C$146,2)</f>
        <v>Salarios</v>
      </c>
      <c r="H3388" s="58">
        <v>43799</v>
      </c>
      <c r="I3388" s="17">
        <f t="shared" si="272"/>
        <v>48</v>
      </c>
      <c r="J3388" s="1" t="s">
        <v>1584</v>
      </c>
      <c r="K3388" s="85">
        <v>24989065</v>
      </c>
      <c r="L3388" s="52">
        <v>1</v>
      </c>
      <c r="M3388" s="186">
        <v>34000</v>
      </c>
      <c r="N3388" s="48">
        <f t="shared" si="273"/>
        <v>34000</v>
      </c>
      <c r="O3388" s="152" t="s">
        <v>1138</v>
      </c>
      <c r="P3388" s="61" t="s">
        <v>147</v>
      </c>
      <c r="R3388" s="1"/>
    </row>
    <row r="3389" spans="1:18">
      <c r="A3389" s="17">
        <v>73</v>
      </c>
      <c r="B3389" s="135">
        <v>90105</v>
      </c>
      <c r="C3389" s="17">
        <f t="shared" si="271"/>
        <v>9</v>
      </c>
      <c r="G3389" s="17" t="str">
        <f>+VLOOKUP(B3389,EstructuraCostos!$B$5:$C$146,2)</f>
        <v>Mejoras</v>
      </c>
      <c r="H3389" s="58">
        <v>43799</v>
      </c>
      <c r="I3389" s="17">
        <f t="shared" si="272"/>
        <v>48</v>
      </c>
      <c r="J3389" s="45" t="s">
        <v>1688</v>
      </c>
      <c r="K3389" s="51">
        <v>6281862</v>
      </c>
      <c r="L3389" s="52">
        <v>1</v>
      </c>
      <c r="M3389" s="186">
        <v>34000</v>
      </c>
      <c r="N3389" s="48">
        <f t="shared" si="273"/>
        <v>34000</v>
      </c>
      <c r="O3389" s="152" t="s">
        <v>2241</v>
      </c>
      <c r="P3389" s="61" t="s">
        <v>147</v>
      </c>
      <c r="Q3389" s="1" t="s">
        <v>2791</v>
      </c>
      <c r="R3389" s="1"/>
    </row>
    <row r="3390" spans="1:18">
      <c r="A3390" s="17">
        <v>74</v>
      </c>
      <c r="B3390" s="135">
        <v>50103</v>
      </c>
      <c r="C3390" s="17">
        <f t="shared" si="271"/>
        <v>5</v>
      </c>
      <c r="G3390" s="17" t="str">
        <f>+VLOOKUP(B3390,EstructuraCostos!$B$5:$C$146,2)</f>
        <v xml:space="preserve">Mantenimiento Cercos </v>
      </c>
      <c r="H3390" s="58">
        <v>43799</v>
      </c>
      <c r="I3390" s="17">
        <f t="shared" si="272"/>
        <v>48</v>
      </c>
      <c r="J3390" s="45" t="s">
        <v>2237</v>
      </c>
      <c r="K3390" s="51">
        <v>700001196</v>
      </c>
      <c r="L3390" s="52">
        <v>1</v>
      </c>
      <c r="M3390" s="186">
        <v>34000</v>
      </c>
      <c r="N3390" s="48">
        <f t="shared" si="273"/>
        <v>34000</v>
      </c>
      <c r="O3390" s="152" t="s">
        <v>138</v>
      </c>
      <c r="P3390" s="1" t="s">
        <v>387</v>
      </c>
      <c r="R3390" s="1"/>
    </row>
    <row r="3391" spans="1:18">
      <c r="A3391" s="17">
        <v>75</v>
      </c>
      <c r="B3391" s="135">
        <v>90105</v>
      </c>
      <c r="C3391" s="17">
        <f t="shared" si="271"/>
        <v>9</v>
      </c>
      <c r="G3391" s="17" t="str">
        <f>+VLOOKUP(B3391,EstructuraCostos!$B$5:$C$146,2)</f>
        <v>Mejoras</v>
      </c>
      <c r="H3391" s="58">
        <v>43799</v>
      </c>
      <c r="I3391" s="17">
        <f t="shared" si="272"/>
        <v>48</v>
      </c>
      <c r="J3391" s="45" t="s">
        <v>2247</v>
      </c>
      <c r="K3391" s="51">
        <v>8456134</v>
      </c>
      <c r="L3391" s="52">
        <v>1</v>
      </c>
      <c r="M3391" s="186">
        <v>80000</v>
      </c>
      <c r="N3391" s="48">
        <f t="shared" si="273"/>
        <v>80000</v>
      </c>
      <c r="O3391" s="152" t="s">
        <v>2455</v>
      </c>
      <c r="P3391" s="61" t="s">
        <v>147</v>
      </c>
      <c r="Q3391" s="1" t="s">
        <v>2757</v>
      </c>
      <c r="R3391" s="1"/>
    </row>
    <row r="3392" spans="1:18">
      <c r="A3392" s="17">
        <v>76</v>
      </c>
      <c r="C3392" s="17">
        <f t="shared" si="271"/>
        <v>0</v>
      </c>
      <c r="G3392" s="17" t="e">
        <f>+VLOOKUP(B3392,EstructuraCostos!$B$5:$C$146,2)</f>
        <v>#N/A</v>
      </c>
      <c r="H3392" s="58">
        <v>43799</v>
      </c>
      <c r="I3392" s="17">
        <f t="shared" si="272"/>
        <v>48</v>
      </c>
      <c r="J3392" s="45" t="s">
        <v>1663</v>
      </c>
      <c r="K3392" s="51">
        <v>79132685</v>
      </c>
      <c r="L3392" s="52">
        <v>1</v>
      </c>
      <c r="M3392" s="186">
        <v>38000</v>
      </c>
      <c r="N3392" s="48">
        <f t="shared" si="273"/>
        <v>38000</v>
      </c>
      <c r="O3392" s="45" t="s">
        <v>2827</v>
      </c>
      <c r="P3392" s="45" t="s">
        <v>185</v>
      </c>
      <c r="R3392" s="1"/>
    </row>
    <row r="3393" spans="1:18">
      <c r="A3393" s="17">
        <v>77</v>
      </c>
      <c r="C3393" s="17"/>
      <c r="G3393" s="17" t="e">
        <f>+VLOOKUP(B3393,EstructuraCostos!$B$5:$C$146,2)</f>
        <v>#N/A</v>
      </c>
      <c r="H3393" s="58">
        <v>43799</v>
      </c>
      <c r="I3393" s="17">
        <f t="shared" ref="I3393" si="274">+WEEKNUM(H3393,2)</f>
        <v>48</v>
      </c>
      <c r="J3393" s="45" t="s">
        <v>287</v>
      </c>
      <c r="N3393" s="48"/>
      <c r="P3393" s="45" t="s">
        <v>1474</v>
      </c>
      <c r="R3393" s="1"/>
    </row>
    <row r="3394" spans="1:18">
      <c r="A3394" s="17">
        <v>78</v>
      </c>
      <c r="B3394" s="135">
        <v>10501</v>
      </c>
      <c r="C3394" s="17">
        <f t="shared" si="271"/>
        <v>1</v>
      </c>
      <c r="G3394" s="17" t="str">
        <f>+VLOOKUP(B3394,EstructuraCostos!$B$5:$C$146,2)</f>
        <v>Manejo de Ganados</v>
      </c>
      <c r="H3394" s="58">
        <v>43800</v>
      </c>
      <c r="I3394" s="17">
        <f t="shared" si="272"/>
        <v>48</v>
      </c>
      <c r="J3394" s="460" t="s">
        <v>417</v>
      </c>
      <c r="K3394" s="568">
        <v>1097720182</v>
      </c>
      <c r="L3394" s="52">
        <v>0.5</v>
      </c>
      <c r="M3394" s="186">
        <v>36000</v>
      </c>
      <c r="N3394" s="48">
        <f t="shared" si="273"/>
        <v>18000</v>
      </c>
      <c r="O3394" s="45" t="s">
        <v>125</v>
      </c>
      <c r="P3394" s="45" t="s">
        <v>128</v>
      </c>
      <c r="Q3394" s="152"/>
      <c r="R3394" s="1"/>
    </row>
    <row r="3395" spans="1:18">
      <c r="A3395" s="17">
        <v>79</v>
      </c>
      <c r="B3395" s="135">
        <v>90105</v>
      </c>
      <c r="C3395" s="17">
        <f t="shared" si="271"/>
        <v>9</v>
      </c>
      <c r="G3395" s="17" t="str">
        <f>+VLOOKUP(B3395,EstructuraCostos!$B$5:$C$146,2)</f>
        <v>Mejoras</v>
      </c>
      <c r="H3395" s="58">
        <v>43800</v>
      </c>
      <c r="I3395" s="17">
        <f t="shared" ref="I3395" si="275">+WEEKNUM(H3395,2)</f>
        <v>48</v>
      </c>
      <c r="J3395" s="45" t="s">
        <v>2247</v>
      </c>
      <c r="K3395" s="51">
        <v>8456134</v>
      </c>
      <c r="L3395" s="52">
        <v>0.5</v>
      </c>
      <c r="M3395" s="186">
        <v>64000</v>
      </c>
      <c r="N3395" s="48">
        <f t="shared" si="273"/>
        <v>32000</v>
      </c>
      <c r="O3395" s="152" t="s">
        <v>2455</v>
      </c>
      <c r="P3395" s="61" t="s">
        <v>147</v>
      </c>
      <c r="Q3395" s="1" t="s">
        <v>2757</v>
      </c>
      <c r="R3395" s="139"/>
    </row>
    <row r="3396" spans="1:18">
      <c r="A3396" s="17">
        <v>80</v>
      </c>
      <c r="C3396" s="17">
        <f t="shared" si="271"/>
        <v>0</v>
      </c>
      <c r="G3396" s="17" t="e">
        <f>+VLOOKUP(B3396,EstructuraCostos!$B$5:$C$146,2)</f>
        <v>#N/A</v>
      </c>
      <c r="H3396" s="58">
        <v>43800</v>
      </c>
      <c r="I3396" s="17">
        <f t="shared" ref="I3396:I3397" si="276">+WEEKNUM(H3396,2)</f>
        <v>48</v>
      </c>
      <c r="J3396" s="1" t="s">
        <v>289</v>
      </c>
      <c r="K3396" s="83"/>
      <c r="L3396" s="52">
        <v>5</v>
      </c>
      <c r="M3396" s="186" t="s">
        <v>124</v>
      </c>
      <c r="N3396" s="48" t="e">
        <f t="shared" si="273"/>
        <v>#VALUE!</v>
      </c>
      <c r="O3396" s="152" t="s">
        <v>227</v>
      </c>
      <c r="P3396" s="1"/>
      <c r="R3396" s="1"/>
    </row>
    <row r="3397" spans="1:18">
      <c r="A3397" s="17">
        <v>81</v>
      </c>
      <c r="C3397" s="17">
        <f t="shared" si="271"/>
        <v>0</v>
      </c>
      <c r="G3397" s="17" t="e">
        <f>+VLOOKUP(B3397,EstructuraCostos!$B$5:$C$146,2)</f>
        <v>#N/A</v>
      </c>
      <c r="H3397" s="58">
        <v>43800</v>
      </c>
      <c r="I3397" s="17">
        <f t="shared" si="276"/>
        <v>48</v>
      </c>
      <c r="J3397" s="1" t="s">
        <v>287</v>
      </c>
      <c r="K3397" s="83"/>
      <c r="N3397" s="48">
        <f t="shared" si="273"/>
        <v>0</v>
      </c>
      <c r="P3397" s="45" t="s">
        <v>1474</v>
      </c>
      <c r="R3397" s="1"/>
    </row>
    <row r="3398" spans="1:18">
      <c r="A3398" s="17">
        <v>1</v>
      </c>
      <c r="B3398" s="135">
        <v>10501</v>
      </c>
      <c r="C3398" s="17">
        <f t="shared" si="271"/>
        <v>1</v>
      </c>
      <c r="G3398" s="17" t="str">
        <f>+VLOOKUP(B3398,EstructuraCostos!$B$5:$C$146,2)</f>
        <v>Manejo de Ganados</v>
      </c>
      <c r="H3398" s="58">
        <v>43801</v>
      </c>
      <c r="I3398" s="17">
        <f t="shared" si="272"/>
        <v>49</v>
      </c>
      <c r="J3398" s="84" t="s">
        <v>241</v>
      </c>
      <c r="K3398" s="566">
        <v>4736932</v>
      </c>
      <c r="L3398" s="52">
        <v>1</v>
      </c>
      <c r="M3398" s="46">
        <v>34000</v>
      </c>
      <c r="N3398" s="48">
        <f t="shared" si="273"/>
        <v>34000</v>
      </c>
      <c r="O3398" s="45" t="s">
        <v>125</v>
      </c>
      <c r="P3398" s="45" t="s">
        <v>137</v>
      </c>
      <c r="Q3398" s="152"/>
      <c r="R3398" s="1"/>
    </row>
    <row r="3399" spans="1:18">
      <c r="A3399" s="17">
        <v>2</v>
      </c>
      <c r="B3399" s="135">
        <v>90105</v>
      </c>
      <c r="C3399" s="17">
        <f t="shared" si="271"/>
        <v>9</v>
      </c>
      <c r="G3399" s="17" t="str">
        <f>+VLOOKUP(B3399,EstructuraCostos!$B$5:$C$146,2)</f>
        <v>Mejoras</v>
      </c>
      <c r="H3399" s="58">
        <v>43801</v>
      </c>
      <c r="I3399" s="17">
        <f t="shared" si="272"/>
        <v>49</v>
      </c>
      <c r="J3399" s="84" t="s">
        <v>242</v>
      </c>
      <c r="K3399" s="567">
        <v>4335739</v>
      </c>
      <c r="L3399" s="52">
        <v>1</v>
      </c>
      <c r="M3399" s="46">
        <v>34000</v>
      </c>
      <c r="N3399" s="48">
        <f t="shared" si="273"/>
        <v>34000</v>
      </c>
      <c r="O3399" s="152" t="s">
        <v>2241</v>
      </c>
      <c r="P3399" s="61" t="s">
        <v>147</v>
      </c>
      <c r="Q3399" s="1" t="s">
        <v>2850</v>
      </c>
      <c r="R3399" s="1"/>
    </row>
    <row r="3400" spans="1:18">
      <c r="A3400" s="17">
        <v>3</v>
      </c>
      <c r="B3400" s="135">
        <v>10501</v>
      </c>
      <c r="C3400" s="17">
        <f t="shared" si="271"/>
        <v>1</v>
      </c>
      <c r="G3400" s="17" t="str">
        <f>+VLOOKUP(B3400,EstructuraCostos!$B$5:$C$146,2)</f>
        <v>Manejo de Ganados</v>
      </c>
      <c r="H3400" s="58">
        <v>43801</v>
      </c>
      <c r="I3400" s="17">
        <f t="shared" si="272"/>
        <v>49</v>
      </c>
      <c r="J3400" s="460" t="s">
        <v>2236</v>
      </c>
      <c r="K3400" s="567">
        <v>1023702269</v>
      </c>
      <c r="L3400" s="52">
        <v>1</v>
      </c>
      <c r="M3400" s="46">
        <v>38000</v>
      </c>
      <c r="N3400" s="48">
        <f t="shared" si="273"/>
        <v>38000</v>
      </c>
      <c r="O3400" s="45" t="s">
        <v>126</v>
      </c>
      <c r="P3400" s="45" t="s">
        <v>128</v>
      </c>
      <c r="R3400" s="1"/>
    </row>
    <row r="3401" spans="1:18">
      <c r="A3401" s="17">
        <v>4</v>
      </c>
      <c r="B3401" s="135">
        <v>10501</v>
      </c>
      <c r="C3401" s="17">
        <f t="shared" si="271"/>
        <v>1</v>
      </c>
      <c r="G3401" s="17" t="str">
        <f>+VLOOKUP(B3401,EstructuraCostos!$B$5:$C$146,2)</f>
        <v>Manejo de Ganados</v>
      </c>
      <c r="H3401" s="58">
        <v>43801</v>
      </c>
      <c r="I3401" s="17">
        <f t="shared" si="272"/>
        <v>49</v>
      </c>
      <c r="J3401" s="460" t="s">
        <v>417</v>
      </c>
      <c r="K3401" s="568">
        <v>1097720182</v>
      </c>
      <c r="L3401" s="52">
        <v>1</v>
      </c>
      <c r="M3401" s="46">
        <v>38000</v>
      </c>
      <c r="N3401" s="48">
        <f t="shared" si="273"/>
        <v>38000</v>
      </c>
      <c r="O3401" s="45" t="s">
        <v>125</v>
      </c>
      <c r="P3401" s="45" t="s">
        <v>128</v>
      </c>
      <c r="R3401" s="1"/>
    </row>
    <row r="3402" spans="1:18">
      <c r="A3402" s="17">
        <v>5</v>
      </c>
      <c r="B3402" s="135">
        <v>90101</v>
      </c>
      <c r="C3402" s="17"/>
      <c r="G3402" s="17" t="str">
        <f>+VLOOKUP(B3402,EstructuraCostos!$B$5:$C$146,2)</f>
        <v>Salarios</v>
      </c>
      <c r="H3402" s="58">
        <v>43801</v>
      </c>
      <c r="I3402" s="17">
        <f t="shared" si="272"/>
        <v>49</v>
      </c>
      <c r="J3402" s="1" t="s">
        <v>1584</v>
      </c>
      <c r="K3402" s="85">
        <v>24989065</v>
      </c>
      <c r="L3402" s="52">
        <v>1</v>
      </c>
      <c r="M3402" s="186">
        <v>34000</v>
      </c>
      <c r="N3402" s="48">
        <f t="shared" si="273"/>
        <v>34000</v>
      </c>
      <c r="O3402" s="45" t="s">
        <v>1138</v>
      </c>
      <c r="P3402" s="45" t="s">
        <v>147</v>
      </c>
      <c r="R3402" s="1"/>
    </row>
    <row r="3403" spans="1:18">
      <c r="A3403" s="17">
        <v>6</v>
      </c>
      <c r="B3403" s="135">
        <v>90105</v>
      </c>
      <c r="C3403" s="17">
        <f t="shared" si="271"/>
        <v>9</v>
      </c>
      <c r="G3403" s="17" t="str">
        <f>+VLOOKUP(B3403,EstructuraCostos!$B$5:$C$146,2)</f>
        <v>Mejoras</v>
      </c>
      <c r="H3403" s="58">
        <v>43801</v>
      </c>
      <c r="I3403" s="17">
        <f t="shared" si="272"/>
        <v>49</v>
      </c>
      <c r="J3403" s="45" t="s">
        <v>1688</v>
      </c>
      <c r="K3403" s="51">
        <v>6281862</v>
      </c>
      <c r="L3403" s="52">
        <v>1</v>
      </c>
      <c r="M3403" s="186">
        <v>34000</v>
      </c>
      <c r="N3403" s="48">
        <f t="shared" si="273"/>
        <v>34000</v>
      </c>
      <c r="O3403" s="152" t="s">
        <v>2241</v>
      </c>
      <c r="P3403" s="61" t="s">
        <v>147</v>
      </c>
      <c r="Q3403" s="1" t="s">
        <v>2791</v>
      </c>
      <c r="R3403" s="1"/>
    </row>
    <row r="3404" spans="1:18">
      <c r="A3404" s="17">
        <v>7</v>
      </c>
      <c r="B3404" s="135">
        <v>10202</v>
      </c>
      <c r="C3404" s="17">
        <f t="shared" si="271"/>
        <v>1</v>
      </c>
      <c r="G3404" s="17" t="str">
        <f>+VLOOKUP(B3404,EstructuraCostos!$B$5:$C$146,2)</f>
        <v>Pollinaza</v>
      </c>
      <c r="H3404" s="58">
        <v>43801</v>
      </c>
      <c r="I3404" s="17">
        <f t="shared" si="272"/>
        <v>49</v>
      </c>
      <c r="J3404" s="45" t="s">
        <v>2237</v>
      </c>
      <c r="K3404" s="51">
        <v>700001196</v>
      </c>
      <c r="L3404" s="52">
        <v>1</v>
      </c>
      <c r="M3404" s="186">
        <v>34000</v>
      </c>
      <c r="N3404" s="48">
        <f t="shared" si="273"/>
        <v>34000</v>
      </c>
      <c r="O3404" s="45" t="s">
        <v>688</v>
      </c>
      <c r="P3404" s="45" t="s">
        <v>137</v>
      </c>
      <c r="R3404" s="1"/>
    </row>
    <row r="3405" spans="1:18">
      <c r="A3405" s="17">
        <v>8</v>
      </c>
      <c r="B3405" s="135">
        <v>90105</v>
      </c>
      <c r="C3405" s="17">
        <f t="shared" si="271"/>
        <v>9</v>
      </c>
      <c r="G3405" s="17" t="str">
        <f>+VLOOKUP(B3405,EstructuraCostos!$B$5:$C$146,2)</f>
        <v>Mejoras</v>
      </c>
      <c r="H3405" s="58">
        <v>43801</v>
      </c>
      <c r="I3405" s="17">
        <f t="shared" si="272"/>
        <v>49</v>
      </c>
      <c r="J3405" s="45" t="s">
        <v>2247</v>
      </c>
      <c r="K3405" s="51">
        <v>8456134</v>
      </c>
      <c r="L3405" s="52">
        <v>1</v>
      </c>
      <c r="M3405" s="186">
        <v>80000</v>
      </c>
      <c r="N3405" s="48">
        <f t="shared" si="273"/>
        <v>80000</v>
      </c>
      <c r="O3405" s="152" t="s">
        <v>2455</v>
      </c>
      <c r="P3405" s="61" t="s">
        <v>147</v>
      </c>
      <c r="Q3405" s="1" t="s">
        <v>2850</v>
      </c>
      <c r="R3405" s="1"/>
    </row>
    <row r="3406" spans="1:18">
      <c r="A3406" s="17">
        <v>9</v>
      </c>
      <c r="C3406" s="17"/>
      <c r="G3406" s="17"/>
      <c r="H3406" s="58">
        <v>43801</v>
      </c>
      <c r="I3406" s="17">
        <f t="shared" ref="I3406" si="277">+WEEKNUM(H3406,2)</f>
        <v>49</v>
      </c>
      <c r="J3406" s="45" t="s">
        <v>287</v>
      </c>
      <c r="L3406" s="740">
        <v>474</v>
      </c>
      <c r="M3406" s="186">
        <v>600</v>
      </c>
      <c r="N3406" s="48">
        <v>284000</v>
      </c>
      <c r="O3406" s="152" t="s">
        <v>2859</v>
      </c>
      <c r="P3406" s="61" t="s">
        <v>1474</v>
      </c>
      <c r="R3406" s="1"/>
    </row>
    <row r="3407" spans="1:18">
      <c r="A3407" s="17">
        <v>10</v>
      </c>
      <c r="B3407" s="135">
        <v>10501</v>
      </c>
      <c r="C3407" s="17">
        <f t="shared" si="271"/>
        <v>1</v>
      </c>
      <c r="G3407" s="17" t="str">
        <f>+VLOOKUP(B3407,EstructuraCostos!$B$5:$C$146,2)</f>
        <v>Manejo de Ganados</v>
      </c>
      <c r="H3407" s="58">
        <v>43802</v>
      </c>
      <c r="I3407" s="17">
        <f t="shared" si="272"/>
        <v>49</v>
      </c>
      <c r="J3407" s="84" t="s">
        <v>241</v>
      </c>
      <c r="K3407" s="566">
        <v>4736932</v>
      </c>
      <c r="L3407" s="52">
        <v>1</v>
      </c>
      <c r="M3407" s="46">
        <v>34000</v>
      </c>
      <c r="N3407" s="48">
        <f t="shared" si="273"/>
        <v>34000</v>
      </c>
      <c r="O3407" s="45" t="s">
        <v>139</v>
      </c>
      <c r="P3407" s="45" t="s">
        <v>137</v>
      </c>
      <c r="Q3407" s="152"/>
      <c r="R3407" s="1"/>
    </row>
    <row r="3408" spans="1:18">
      <c r="A3408" s="17">
        <v>11</v>
      </c>
      <c r="B3408" s="135">
        <v>90105</v>
      </c>
      <c r="C3408" s="17">
        <f t="shared" si="271"/>
        <v>9</v>
      </c>
      <c r="G3408" s="17" t="str">
        <f>+VLOOKUP(B3408,EstructuraCostos!$B$5:$C$146,2)</f>
        <v>Mejoras</v>
      </c>
      <c r="H3408" s="58">
        <v>43802</v>
      </c>
      <c r="I3408" s="17">
        <f t="shared" si="272"/>
        <v>49</v>
      </c>
      <c r="J3408" s="84" t="s">
        <v>242</v>
      </c>
      <c r="K3408" s="567">
        <v>4335739</v>
      </c>
      <c r="L3408" s="52">
        <v>1</v>
      </c>
      <c r="M3408" s="46">
        <v>34000</v>
      </c>
      <c r="N3408" s="48">
        <f t="shared" si="273"/>
        <v>34000</v>
      </c>
      <c r="O3408" s="152" t="s">
        <v>2241</v>
      </c>
      <c r="P3408" s="61" t="s">
        <v>147</v>
      </c>
      <c r="Q3408" s="1" t="s">
        <v>2791</v>
      </c>
      <c r="R3408" s="1"/>
    </row>
    <row r="3409" spans="1:19">
      <c r="A3409" s="17">
        <v>12</v>
      </c>
      <c r="B3409" s="135">
        <v>10501</v>
      </c>
      <c r="C3409" s="17">
        <f t="shared" si="271"/>
        <v>1</v>
      </c>
      <c r="G3409" s="17" t="str">
        <f>+VLOOKUP(B3409,EstructuraCostos!$B$5:$C$146,2)</f>
        <v>Manejo de Ganados</v>
      </c>
      <c r="H3409" s="58">
        <v>43802</v>
      </c>
      <c r="I3409" s="17">
        <f t="shared" si="272"/>
        <v>49</v>
      </c>
      <c r="J3409" s="460" t="s">
        <v>2236</v>
      </c>
      <c r="K3409" s="567">
        <v>1023702269</v>
      </c>
      <c r="L3409" s="52">
        <v>1</v>
      </c>
      <c r="M3409" s="46">
        <v>38000</v>
      </c>
      <c r="N3409" s="48">
        <f t="shared" si="273"/>
        <v>38000</v>
      </c>
      <c r="O3409" s="45" t="s">
        <v>139</v>
      </c>
      <c r="P3409" s="45" t="s">
        <v>128</v>
      </c>
      <c r="R3409" s="1"/>
    </row>
    <row r="3410" spans="1:19">
      <c r="A3410" s="17">
        <v>13</v>
      </c>
      <c r="C3410" s="17">
        <f t="shared" si="271"/>
        <v>0</v>
      </c>
      <c r="G3410" s="17" t="e">
        <f>+VLOOKUP(B3410,EstructuraCostos!$B$5:$C$146,2)</f>
        <v>#N/A</v>
      </c>
      <c r="H3410" s="58">
        <v>43802</v>
      </c>
      <c r="I3410" s="17">
        <f t="shared" si="272"/>
        <v>49</v>
      </c>
      <c r="J3410" s="460" t="s">
        <v>417</v>
      </c>
      <c r="K3410" s="568">
        <v>1097720182</v>
      </c>
      <c r="L3410" s="52">
        <v>1</v>
      </c>
      <c r="M3410" s="46">
        <v>38000</v>
      </c>
      <c r="N3410" s="48">
        <f t="shared" si="273"/>
        <v>38000</v>
      </c>
      <c r="O3410" s="45" t="s">
        <v>125</v>
      </c>
      <c r="P3410" s="45" t="s">
        <v>128</v>
      </c>
      <c r="R3410" s="1"/>
    </row>
    <row r="3411" spans="1:19">
      <c r="A3411" s="17">
        <v>14</v>
      </c>
      <c r="B3411" s="135">
        <v>90101</v>
      </c>
      <c r="C3411" s="17">
        <f t="shared" si="271"/>
        <v>9</v>
      </c>
      <c r="G3411" s="17" t="str">
        <f>+VLOOKUP(B3411,EstructuraCostos!$B$5:$C$146,2)</f>
        <v>Salarios</v>
      </c>
      <c r="H3411" s="58">
        <v>43802</v>
      </c>
      <c r="I3411" s="17">
        <f t="shared" si="272"/>
        <v>49</v>
      </c>
      <c r="J3411" s="1" t="s">
        <v>1584</v>
      </c>
      <c r="K3411" s="85">
        <v>24989065</v>
      </c>
      <c r="L3411" s="52">
        <v>1</v>
      </c>
      <c r="M3411" s="186">
        <v>34000</v>
      </c>
      <c r="N3411" s="48">
        <f t="shared" si="273"/>
        <v>34000</v>
      </c>
      <c r="O3411" s="45" t="s">
        <v>1138</v>
      </c>
      <c r="P3411" s="45" t="s">
        <v>147</v>
      </c>
      <c r="R3411" s="1"/>
    </row>
    <row r="3412" spans="1:19">
      <c r="A3412" s="17">
        <v>15</v>
      </c>
      <c r="B3412" s="135">
        <v>90105</v>
      </c>
      <c r="C3412" s="17">
        <f t="shared" si="271"/>
        <v>9</v>
      </c>
      <c r="G3412" s="17" t="str">
        <f>+VLOOKUP(B3412,EstructuraCostos!$B$5:$C$146,2)</f>
        <v>Mejoras</v>
      </c>
      <c r="H3412" s="58">
        <v>43802</v>
      </c>
      <c r="I3412" s="17">
        <f t="shared" si="272"/>
        <v>49</v>
      </c>
      <c r="J3412" s="45" t="s">
        <v>1688</v>
      </c>
      <c r="K3412" s="51">
        <v>6281862</v>
      </c>
      <c r="L3412" s="52">
        <v>1</v>
      </c>
      <c r="M3412" s="186">
        <v>34000</v>
      </c>
      <c r="N3412" s="48">
        <f t="shared" si="273"/>
        <v>34000</v>
      </c>
      <c r="O3412" s="152" t="s">
        <v>2241</v>
      </c>
      <c r="P3412" s="61" t="s">
        <v>147</v>
      </c>
      <c r="Q3412" s="1" t="s">
        <v>2791</v>
      </c>
      <c r="R3412" s="1"/>
    </row>
    <row r="3413" spans="1:19">
      <c r="A3413" s="17">
        <v>16</v>
      </c>
      <c r="B3413" s="135">
        <v>10202</v>
      </c>
      <c r="C3413" s="17">
        <f t="shared" si="271"/>
        <v>1</v>
      </c>
      <c r="G3413" s="17" t="str">
        <f>+VLOOKUP(B3413,EstructuraCostos!$B$5:$C$146,2)</f>
        <v>Pollinaza</v>
      </c>
      <c r="H3413" s="58">
        <v>43802</v>
      </c>
      <c r="I3413" s="17">
        <f t="shared" si="272"/>
        <v>49</v>
      </c>
      <c r="J3413" s="45" t="s">
        <v>2237</v>
      </c>
      <c r="K3413" s="51">
        <v>700001196</v>
      </c>
      <c r="L3413" s="52">
        <v>1</v>
      </c>
      <c r="M3413" s="186">
        <v>34000</v>
      </c>
      <c r="N3413" s="48">
        <f t="shared" si="273"/>
        <v>34000</v>
      </c>
      <c r="O3413" s="45" t="s">
        <v>688</v>
      </c>
      <c r="P3413" s="45" t="s">
        <v>137</v>
      </c>
      <c r="R3413" s="1"/>
    </row>
    <row r="3414" spans="1:19">
      <c r="A3414" s="17">
        <v>17</v>
      </c>
      <c r="B3414" s="135">
        <v>90101</v>
      </c>
      <c r="C3414" s="17">
        <f t="shared" si="271"/>
        <v>9</v>
      </c>
      <c r="G3414" s="17" t="str">
        <f>+VLOOKUP(B3414,EstructuraCostos!$B$5:$C$146,2)</f>
        <v>Salarios</v>
      </c>
      <c r="H3414" s="58">
        <v>43802</v>
      </c>
      <c r="I3414" s="17">
        <f t="shared" si="272"/>
        <v>49</v>
      </c>
      <c r="J3414" s="45" t="s">
        <v>2247</v>
      </c>
      <c r="K3414" s="51">
        <v>8456134</v>
      </c>
      <c r="L3414" s="52">
        <v>1</v>
      </c>
      <c r="M3414" s="186">
        <v>80000</v>
      </c>
      <c r="N3414" s="48">
        <f t="shared" si="273"/>
        <v>80000</v>
      </c>
      <c r="O3414" s="152" t="s">
        <v>2455</v>
      </c>
      <c r="P3414" s="61" t="s">
        <v>147</v>
      </c>
      <c r="Q3414" s="1" t="s">
        <v>2858</v>
      </c>
      <c r="R3414" s="1"/>
    </row>
    <row r="3415" spans="1:19">
      <c r="A3415" s="17">
        <v>18</v>
      </c>
      <c r="C3415" s="17">
        <f t="shared" si="271"/>
        <v>0</v>
      </c>
      <c r="G3415" s="17" t="e">
        <f>+VLOOKUP(B3415,EstructuraCostos!$B$5:$C$146,2)</f>
        <v>#N/A</v>
      </c>
      <c r="H3415" s="58">
        <v>43802</v>
      </c>
      <c r="I3415" s="17">
        <f t="shared" si="272"/>
        <v>49</v>
      </c>
      <c r="J3415" s="45" t="s">
        <v>298</v>
      </c>
      <c r="L3415" s="52">
        <v>37</v>
      </c>
      <c r="M3415" s="186" t="s">
        <v>299</v>
      </c>
      <c r="N3415" s="48"/>
      <c r="O3415" s="45" t="s">
        <v>2856</v>
      </c>
      <c r="P3415" s="45" t="s">
        <v>2860</v>
      </c>
      <c r="R3415" s="1"/>
    </row>
    <row r="3416" spans="1:19">
      <c r="A3416" s="17">
        <v>19</v>
      </c>
      <c r="C3416" s="17"/>
      <c r="G3416" s="17" t="e">
        <f>+VLOOKUP(B3416,EstructuraCostos!$B$5:$C$146,2)</f>
        <v>#N/A</v>
      </c>
      <c r="H3416" s="58">
        <v>43802</v>
      </c>
      <c r="I3416" s="17">
        <f t="shared" si="272"/>
        <v>49</v>
      </c>
      <c r="J3416" s="45" t="s">
        <v>298</v>
      </c>
      <c r="L3416" s="52">
        <v>30</v>
      </c>
      <c r="M3416" s="186" t="s">
        <v>299</v>
      </c>
      <c r="N3416" s="48"/>
      <c r="O3416" s="45" t="s">
        <v>2856</v>
      </c>
      <c r="P3416" s="45" t="s">
        <v>288</v>
      </c>
      <c r="R3416" s="1"/>
    </row>
    <row r="3417" spans="1:19">
      <c r="A3417" s="17">
        <v>20</v>
      </c>
      <c r="B3417" s="135">
        <v>10501</v>
      </c>
      <c r="C3417" s="17">
        <f t="shared" si="271"/>
        <v>1</v>
      </c>
      <c r="G3417" s="17" t="str">
        <f>+VLOOKUP(B3417,EstructuraCostos!$B$5:$C$146,2)</f>
        <v>Manejo de Ganados</v>
      </c>
      <c r="H3417" s="58">
        <v>43803</v>
      </c>
      <c r="I3417" s="17">
        <f t="shared" si="272"/>
        <v>49</v>
      </c>
      <c r="J3417" s="84" t="s">
        <v>241</v>
      </c>
      <c r="K3417" s="566">
        <v>4736932</v>
      </c>
      <c r="L3417" s="52">
        <v>1</v>
      </c>
      <c r="M3417" s="46">
        <v>34000</v>
      </c>
      <c r="N3417" s="48">
        <f t="shared" si="273"/>
        <v>34000</v>
      </c>
      <c r="O3417" s="45" t="s">
        <v>126</v>
      </c>
      <c r="P3417" s="45" t="s">
        <v>137</v>
      </c>
      <c r="Q3417" s="152"/>
      <c r="R3417" s="1"/>
    </row>
    <row r="3418" spans="1:19">
      <c r="A3418" s="17">
        <v>21</v>
      </c>
      <c r="B3418" s="135">
        <v>10101</v>
      </c>
      <c r="C3418" s="17">
        <f t="shared" si="271"/>
        <v>1</v>
      </c>
      <c r="G3418" s="17" t="str">
        <f>+VLOOKUP(B3418,EstructuraCostos!$B$5:$C$146,2)</f>
        <v>Fumigacion Matamalezas</v>
      </c>
      <c r="H3418" s="58">
        <v>43803</v>
      </c>
      <c r="I3418" s="17">
        <f t="shared" si="272"/>
        <v>49</v>
      </c>
      <c r="J3418" s="84" t="s">
        <v>242</v>
      </c>
      <c r="K3418" s="567">
        <v>4335739</v>
      </c>
      <c r="L3418" s="52">
        <v>1</v>
      </c>
      <c r="M3418" s="46">
        <v>34000</v>
      </c>
      <c r="N3418" s="48">
        <f t="shared" si="273"/>
        <v>34000</v>
      </c>
      <c r="O3418" s="45" t="s">
        <v>2611</v>
      </c>
      <c r="P3418" s="61" t="s">
        <v>198</v>
      </c>
      <c r="Q3418" s="1" t="s">
        <v>132</v>
      </c>
      <c r="R3418" s="1" t="s">
        <v>2613</v>
      </c>
      <c r="S3418" s="139" t="s">
        <v>2861</v>
      </c>
    </row>
    <row r="3419" spans="1:19">
      <c r="A3419" s="17">
        <v>22</v>
      </c>
      <c r="B3419" s="135">
        <v>10501</v>
      </c>
      <c r="C3419" s="17">
        <f t="shared" si="271"/>
        <v>1</v>
      </c>
      <c r="G3419" s="17" t="str">
        <f>+VLOOKUP(B3419,EstructuraCostos!$B$5:$C$146,2)</f>
        <v>Manejo de Ganados</v>
      </c>
      <c r="H3419" s="58">
        <v>43803</v>
      </c>
      <c r="I3419" s="17">
        <f t="shared" si="272"/>
        <v>49</v>
      </c>
      <c r="J3419" s="460" t="s">
        <v>2236</v>
      </c>
      <c r="K3419" s="567">
        <v>1023702269</v>
      </c>
      <c r="L3419" s="52">
        <v>1</v>
      </c>
      <c r="M3419" s="46">
        <v>38000</v>
      </c>
      <c r="N3419" s="48">
        <f t="shared" si="273"/>
        <v>38000</v>
      </c>
      <c r="O3419" s="45" t="s">
        <v>126</v>
      </c>
      <c r="P3419" s="45" t="s">
        <v>128</v>
      </c>
      <c r="R3419" s="1"/>
    </row>
    <row r="3420" spans="1:19">
      <c r="A3420" s="17">
        <v>23</v>
      </c>
      <c r="B3420" s="135">
        <v>10501</v>
      </c>
      <c r="C3420" s="17">
        <f t="shared" si="271"/>
        <v>1</v>
      </c>
      <c r="G3420" s="17" t="str">
        <f>+VLOOKUP(B3420,EstructuraCostos!$B$5:$C$146,2)</f>
        <v>Manejo de Ganados</v>
      </c>
      <c r="H3420" s="58">
        <v>43803</v>
      </c>
      <c r="I3420" s="17">
        <f t="shared" si="272"/>
        <v>49</v>
      </c>
      <c r="J3420" s="460" t="s">
        <v>417</v>
      </c>
      <c r="K3420" s="568">
        <v>1097720182</v>
      </c>
      <c r="L3420" s="52">
        <v>1</v>
      </c>
      <c r="M3420" s="46">
        <v>38000</v>
      </c>
      <c r="N3420" s="48">
        <f t="shared" si="273"/>
        <v>38000</v>
      </c>
      <c r="O3420" s="45" t="s">
        <v>125</v>
      </c>
      <c r="P3420" s="45" t="s">
        <v>128</v>
      </c>
      <c r="R3420" s="1"/>
    </row>
    <row r="3421" spans="1:19">
      <c r="A3421" s="17">
        <v>24</v>
      </c>
      <c r="B3421" s="135">
        <v>90101</v>
      </c>
      <c r="C3421" s="17">
        <f t="shared" si="271"/>
        <v>9</v>
      </c>
      <c r="G3421" s="17" t="str">
        <f>+VLOOKUP(B3421,EstructuraCostos!$B$5:$C$146,2)</f>
        <v>Salarios</v>
      </c>
      <c r="H3421" s="58">
        <v>43803</v>
      </c>
      <c r="I3421" s="17">
        <f t="shared" si="272"/>
        <v>49</v>
      </c>
      <c r="J3421" s="1" t="s">
        <v>1584</v>
      </c>
      <c r="K3421" s="85">
        <v>24989065</v>
      </c>
      <c r="L3421" s="52">
        <v>1</v>
      </c>
      <c r="M3421" s="186">
        <v>34000</v>
      </c>
      <c r="N3421" s="48">
        <f t="shared" si="273"/>
        <v>34000</v>
      </c>
      <c r="O3421" s="45" t="s">
        <v>1138</v>
      </c>
      <c r="P3421" s="45" t="s">
        <v>147</v>
      </c>
      <c r="R3421" s="1"/>
    </row>
    <row r="3422" spans="1:19">
      <c r="A3422" s="17">
        <v>25</v>
      </c>
      <c r="B3422" s="135">
        <v>90105</v>
      </c>
      <c r="C3422" s="17">
        <f t="shared" si="271"/>
        <v>9</v>
      </c>
      <c r="G3422" s="17" t="str">
        <f>+VLOOKUP(B3422,EstructuraCostos!$B$5:$C$146,2)</f>
        <v>Mejoras</v>
      </c>
      <c r="H3422" s="58">
        <v>43803</v>
      </c>
      <c r="I3422" s="17">
        <f t="shared" si="272"/>
        <v>49</v>
      </c>
      <c r="J3422" s="45" t="s">
        <v>1688</v>
      </c>
      <c r="K3422" s="51">
        <v>6281862</v>
      </c>
      <c r="L3422" s="52">
        <v>1</v>
      </c>
      <c r="M3422" s="186">
        <v>34000</v>
      </c>
      <c r="N3422" s="48">
        <f t="shared" si="273"/>
        <v>34000</v>
      </c>
      <c r="O3422" s="152" t="s">
        <v>2241</v>
      </c>
      <c r="P3422" s="61" t="s">
        <v>147</v>
      </c>
      <c r="Q3422" s="1" t="s">
        <v>2868</v>
      </c>
      <c r="R3422" s="1"/>
    </row>
    <row r="3423" spans="1:19">
      <c r="A3423" s="17">
        <v>26</v>
      </c>
      <c r="B3423" s="135">
        <v>10202</v>
      </c>
      <c r="C3423" s="17">
        <f t="shared" si="271"/>
        <v>1</v>
      </c>
      <c r="G3423" s="17" t="str">
        <f>+VLOOKUP(B3423,EstructuraCostos!$B$5:$C$146,2)</f>
        <v>Pollinaza</v>
      </c>
      <c r="H3423" s="58">
        <v>43803</v>
      </c>
      <c r="I3423" s="17">
        <f t="shared" si="272"/>
        <v>49</v>
      </c>
      <c r="J3423" s="45" t="s">
        <v>2237</v>
      </c>
      <c r="K3423" s="51">
        <v>700001196</v>
      </c>
      <c r="L3423" s="52">
        <v>1</v>
      </c>
      <c r="M3423" s="186">
        <v>34000</v>
      </c>
      <c r="N3423" s="48">
        <f t="shared" si="273"/>
        <v>34000</v>
      </c>
      <c r="O3423" s="45" t="s">
        <v>688</v>
      </c>
      <c r="P3423" s="45" t="s">
        <v>137</v>
      </c>
      <c r="R3423" s="1"/>
    </row>
    <row r="3424" spans="1:19">
      <c r="A3424" s="17">
        <v>27</v>
      </c>
      <c r="B3424" s="135">
        <v>90105</v>
      </c>
      <c r="C3424" s="17">
        <f t="shared" si="271"/>
        <v>9</v>
      </c>
      <c r="G3424" s="17" t="str">
        <f>+VLOOKUP(B3424,EstructuraCostos!$B$5:$C$146,2)</f>
        <v>Mejoras</v>
      </c>
      <c r="H3424" s="58">
        <v>43803</v>
      </c>
      <c r="I3424" s="17">
        <f t="shared" si="272"/>
        <v>49</v>
      </c>
      <c r="J3424" s="45" t="s">
        <v>2247</v>
      </c>
      <c r="K3424" s="51">
        <v>8456134</v>
      </c>
      <c r="L3424" s="52">
        <v>1</v>
      </c>
      <c r="M3424" s="186">
        <v>80000</v>
      </c>
      <c r="N3424" s="48">
        <f t="shared" si="273"/>
        <v>80000</v>
      </c>
      <c r="O3424" s="152" t="s">
        <v>2455</v>
      </c>
      <c r="P3424" s="61" t="s">
        <v>147</v>
      </c>
      <c r="Q3424" s="1" t="s">
        <v>2858</v>
      </c>
      <c r="R3424" s="1"/>
    </row>
    <row r="3425" spans="1:19">
      <c r="A3425" s="17">
        <v>28</v>
      </c>
      <c r="B3425" s="135" t="s">
        <v>1</v>
      </c>
      <c r="C3425" s="17"/>
      <c r="G3425" s="17"/>
      <c r="H3425" s="58">
        <v>43803</v>
      </c>
      <c r="I3425" s="17">
        <f t="shared" ref="I3425" si="278">+WEEKNUM(H3425,2)</f>
        <v>49</v>
      </c>
      <c r="J3425" s="45" t="s">
        <v>287</v>
      </c>
      <c r="L3425" s="740">
        <v>600</v>
      </c>
      <c r="M3425" s="186">
        <v>600</v>
      </c>
      <c r="N3425" s="48">
        <f t="shared" si="273"/>
        <v>360000</v>
      </c>
      <c r="O3425" s="152" t="s">
        <v>1243</v>
      </c>
      <c r="P3425" s="61" t="s">
        <v>1474</v>
      </c>
      <c r="R3425" s="1"/>
    </row>
    <row r="3426" spans="1:19">
      <c r="A3426" s="17">
        <v>29</v>
      </c>
      <c r="C3426" s="17">
        <f t="shared" si="271"/>
        <v>0</v>
      </c>
      <c r="G3426" s="17" t="e">
        <f>+VLOOKUP(B3426,EstructuraCostos!$B$5:$C$146,2)</f>
        <v>#N/A</v>
      </c>
      <c r="H3426" s="58">
        <v>43803</v>
      </c>
      <c r="I3426" s="17">
        <f t="shared" si="272"/>
        <v>49</v>
      </c>
      <c r="J3426" s="45" t="s">
        <v>287</v>
      </c>
      <c r="M3426" s="186">
        <v>600</v>
      </c>
      <c r="N3426" s="48">
        <f t="shared" si="273"/>
        <v>0</v>
      </c>
      <c r="O3426" s="45" t="s">
        <v>170</v>
      </c>
      <c r="P3426" s="61" t="s">
        <v>2867</v>
      </c>
      <c r="R3426" s="1"/>
    </row>
    <row r="3427" spans="1:19">
      <c r="A3427" s="17">
        <v>30</v>
      </c>
      <c r="C3427" s="17">
        <f t="shared" si="271"/>
        <v>0</v>
      </c>
      <c r="G3427" s="17" t="e">
        <f>+VLOOKUP(B3427,EstructuraCostos!$B$5:$C$146,2)</f>
        <v>#N/A</v>
      </c>
      <c r="H3427" s="58">
        <v>43803</v>
      </c>
      <c r="I3427" s="17">
        <f t="shared" si="272"/>
        <v>49</v>
      </c>
      <c r="J3427" s="45" t="s">
        <v>260</v>
      </c>
      <c r="M3427" s="186" t="s">
        <v>2476</v>
      </c>
      <c r="N3427" s="48"/>
      <c r="O3427" s="45" t="s">
        <v>2611</v>
      </c>
      <c r="P3427" s="61" t="s">
        <v>198</v>
      </c>
      <c r="Q3427" s="1" t="s">
        <v>132</v>
      </c>
      <c r="R3427" s="1" t="s">
        <v>2613</v>
      </c>
    </row>
    <row r="3428" spans="1:19">
      <c r="A3428" s="17">
        <v>31</v>
      </c>
      <c r="B3428" s="135">
        <v>10101</v>
      </c>
      <c r="C3428" s="17">
        <f t="shared" si="271"/>
        <v>1</v>
      </c>
      <c r="G3428" s="17" t="str">
        <f>+VLOOKUP(B3428,EstructuraCostos!$B$5:$C$146,2)</f>
        <v>Fumigacion Matamalezas</v>
      </c>
      <c r="H3428" s="58">
        <v>43804</v>
      </c>
      <c r="I3428" s="17">
        <f t="shared" si="272"/>
        <v>49</v>
      </c>
      <c r="J3428" s="84" t="s">
        <v>241</v>
      </c>
      <c r="K3428" s="566">
        <v>4736932</v>
      </c>
      <c r="L3428" s="52">
        <v>1</v>
      </c>
      <c r="M3428" s="46">
        <v>34000</v>
      </c>
      <c r="N3428" s="48">
        <f t="shared" si="273"/>
        <v>34000</v>
      </c>
      <c r="O3428" s="45" t="s">
        <v>2611</v>
      </c>
      <c r="P3428" s="45" t="s">
        <v>256</v>
      </c>
      <c r="Q3428" s="13" t="s">
        <v>130</v>
      </c>
      <c r="R3428" s="1" t="s">
        <v>2613</v>
      </c>
      <c r="S3428" s="139" t="s">
        <v>2078</v>
      </c>
    </row>
    <row r="3429" spans="1:19">
      <c r="A3429" s="17">
        <v>32</v>
      </c>
      <c r="B3429" s="135">
        <v>90102</v>
      </c>
      <c r="C3429" s="17">
        <f t="shared" si="271"/>
        <v>9</v>
      </c>
      <c r="G3429" s="17" t="str">
        <f>+VLOOKUP(B3429,EstructuraCostos!$B$5:$C$146,2)</f>
        <v>Mantenimiento</v>
      </c>
      <c r="H3429" s="58">
        <v>43804</v>
      </c>
      <c r="I3429" s="17">
        <f t="shared" si="272"/>
        <v>49</v>
      </c>
      <c r="J3429" s="84" t="s">
        <v>242</v>
      </c>
      <c r="K3429" s="567">
        <v>4335739</v>
      </c>
      <c r="L3429" s="52">
        <v>1</v>
      </c>
      <c r="M3429" s="46">
        <v>34000</v>
      </c>
      <c r="N3429" s="48">
        <f t="shared" si="273"/>
        <v>34000</v>
      </c>
      <c r="O3429" s="45" t="s">
        <v>380</v>
      </c>
      <c r="P3429" s="45" t="s">
        <v>147</v>
      </c>
      <c r="R3429" s="1"/>
    </row>
    <row r="3430" spans="1:19">
      <c r="A3430" s="17">
        <v>33</v>
      </c>
      <c r="B3430" s="135">
        <v>10501</v>
      </c>
      <c r="C3430" s="17">
        <f t="shared" si="271"/>
        <v>1</v>
      </c>
      <c r="G3430" s="17" t="str">
        <f>+VLOOKUP(B3430,EstructuraCostos!$B$5:$C$146,2)</f>
        <v>Manejo de Ganados</v>
      </c>
      <c r="H3430" s="58">
        <v>43804</v>
      </c>
      <c r="I3430" s="17">
        <f t="shared" si="272"/>
        <v>49</v>
      </c>
      <c r="J3430" s="460" t="s">
        <v>2236</v>
      </c>
      <c r="K3430" s="567">
        <v>1023702269</v>
      </c>
      <c r="L3430" s="52">
        <v>1</v>
      </c>
      <c r="M3430" s="46">
        <v>38000</v>
      </c>
      <c r="N3430" s="48">
        <f t="shared" si="273"/>
        <v>38000</v>
      </c>
      <c r="O3430" s="45" t="s">
        <v>139</v>
      </c>
      <c r="P3430" s="45" t="s">
        <v>128</v>
      </c>
      <c r="R3430" s="1"/>
    </row>
    <row r="3431" spans="1:19">
      <c r="A3431" s="17">
        <v>34</v>
      </c>
      <c r="B3431" s="135">
        <v>80108</v>
      </c>
      <c r="C3431" s="17">
        <f t="shared" si="271"/>
        <v>8</v>
      </c>
      <c r="G3431" s="17" t="str">
        <f>+VLOOKUP(B3431,EstructuraCostos!$B$5:$C$146,2)</f>
        <v>Establecimiento de Nuevas Praderas</v>
      </c>
      <c r="H3431" s="58">
        <v>43804</v>
      </c>
      <c r="I3431" s="17">
        <f t="shared" si="272"/>
        <v>49</v>
      </c>
      <c r="J3431" s="460" t="s">
        <v>417</v>
      </c>
      <c r="K3431" s="568">
        <v>1097720182</v>
      </c>
      <c r="L3431" s="52">
        <v>1</v>
      </c>
      <c r="M3431" s="46">
        <v>38000</v>
      </c>
      <c r="N3431" s="48">
        <f t="shared" si="273"/>
        <v>38000</v>
      </c>
      <c r="O3431" s="45" t="s">
        <v>2517</v>
      </c>
      <c r="P3431" s="45" t="s">
        <v>1973</v>
      </c>
      <c r="Q3431" s="1" t="s">
        <v>2654</v>
      </c>
      <c r="R3431" s="1"/>
    </row>
    <row r="3432" spans="1:19">
      <c r="A3432" s="17">
        <v>35</v>
      </c>
      <c r="B3432" s="135">
        <v>90101</v>
      </c>
      <c r="C3432" s="17">
        <f t="shared" si="271"/>
        <v>9</v>
      </c>
      <c r="G3432" s="17" t="str">
        <f>+VLOOKUP(B3432,EstructuraCostos!$B$5:$C$146,2)</f>
        <v>Salarios</v>
      </c>
      <c r="H3432" s="58">
        <v>43804</v>
      </c>
      <c r="I3432" s="17">
        <f t="shared" si="272"/>
        <v>49</v>
      </c>
      <c r="J3432" s="1" t="s">
        <v>1584</v>
      </c>
      <c r="K3432" s="85">
        <v>24989065</v>
      </c>
      <c r="L3432" s="52">
        <v>1</v>
      </c>
      <c r="M3432" s="186">
        <v>34000</v>
      </c>
      <c r="N3432" s="48">
        <f t="shared" si="273"/>
        <v>34000</v>
      </c>
      <c r="O3432" s="45" t="s">
        <v>1138</v>
      </c>
      <c r="P3432" s="45" t="s">
        <v>147</v>
      </c>
      <c r="R3432" s="1"/>
    </row>
    <row r="3433" spans="1:19">
      <c r="A3433" s="17">
        <v>36</v>
      </c>
      <c r="B3433" s="135">
        <v>90105</v>
      </c>
      <c r="C3433" s="17">
        <f t="shared" si="271"/>
        <v>9</v>
      </c>
      <c r="G3433" s="17" t="str">
        <f>+VLOOKUP(B3433,EstructuraCostos!$B$5:$C$146,2)</f>
        <v>Mejoras</v>
      </c>
      <c r="H3433" s="58">
        <v>43804</v>
      </c>
      <c r="I3433" s="17">
        <f t="shared" si="272"/>
        <v>49</v>
      </c>
      <c r="J3433" s="45" t="s">
        <v>1688</v>
      </c>
      <c r="K3433" s="51">
        <v>6281862</v>
      </c>
      <c r="L3433" s="52">
        <v>1</v>
      </c>
      <c r="M3433" s="186">
        <v>34000</v>
      </c>
      <c r="N3433" s="48">
        <f t="shared" si="273"/>
        <v>34000</v>
      </c>
      <c r="O3433" s="152" t="s">
        <v>2241</v>
      </c>
      <c r="P3433" s="61" t="s">
        <v>147</v>
      </c>
      <c r="Q3433" s="1" t="s">
        <v>2869</v>
      </c>
      <c r="R3433" s="1"/>
    </row>
    <row r="3434" spans="1:19">
      <c r="A3434" s="17">
        <v>37</v>
      </c>
      <c r="B3434" s="135">
        <v>10202</v>
      </c>
      <c r="C3434" s="17">
        <f t="shared" si="271"/>
        <v>1</v>
      </c>
      <c r="G3434" s="17" t="str">
        <f>+VLOOKUP(B3434,EstructuraCostos!$B$5:$C$146,2)</f>
        <v>Pollinaza</v>
      </c>
      <c r="H3434" s="58">
        <v>43804</v>
      </c>
      <c r="I3434" s="17">
        <f t="shared" si="272"/>
        <v>49</v>
      </c>
      <c r="J3434" s="45" t="s">
        <v>2237</v>
      </c>
      <c r="K3434" s="51">
        <v>700001196</v>
      </c>
      <c r="L3434" s="52">
        <v>1</v>
      </c>
      <c r="M3434" s="186">
        <v>34000</v>
      </c>
      <c r="N3434" s="48">
        <f t="shared" si="273"/>
        <v>34000</v>
      </c>
      <c r="O3434" s="45" t="s">
        <v>688</v>
      </c>
      <c r="P3434" s="45" t="s">
        <v>137</v>
      </c>
      <c r="R3434" s="1"/>
    </row>
    <row r="3435" spans="1:19">
      <c r="A3435" s="17">
        <v>38</v>
      </c>
      <c r="B3435" s="135">
        <v>90105</v>
      </c>
      <c r="C3435" s="17">
        <f t="shared" si="271"/>
        <v>9</v>
      </c>
      <c r="G3435" s="17" t="str">
        <f>+VLOOKUP(B3435,EstructuraCostos!$B$5:$C$146,2)</f>
        <v>Mejoras</v>
      </c>
      <c r="H3435" s="58">
        <v>43804</v>
      </c>
      <c r="I3435" s="17">
        <f t="shared" si="272"/>
        <v>49</v>
      </c>
      <c r="J3435" s="45" t="s">
        <v>2247</v>
      </c>
      <c r="K3435" s="51">
        <v>8456134</v>
      </c>
      <c r="L3435" s="52">
        <v>1</v>
      </c>
      <c r="M3435" s="186">
        <v>80000</v>
      </c>
      <c r="N3435" s="48">
        <f t="shared" si="273"/>
        <v>80000</v>
      </c>
      <c r="O3435" s="152" t="s">
        <v>2455</v>
      </c>
      <c r="P3435" s="61" t="s">
        <v>147</v>
      </c>
      <c r="Q3435" s="1" t="s">
        <v>2869</v>
      </c>
      <c r="R3435" s="1"/>
    </row>
    <row r="3436" spans="1:19">
      <c r="A3436" s="17">
        <v>39</v>
      </c>
      <c r="C3436" s="17">
        <f t="shared" si="271"/>
        <v>0</v>
      </c>
      <c r="G3436" s="17" t="e">
        <f>+VLOOKUP(B3436,EstructuraCostos!$B$5:$C$146,2)</f>
        <v>#N/A</v>
      </c>
      <c r="H3436" s="58">
        <v>43804</v>
      </c>
      <c r="I3436" s="17">
        <f t="shared" si="272"/>
        <v>49</v>
      </c>
      <c r="J3436" s="1" t="s">
        <v>289</v>
      </c>
      <c r="K3436" s="83"/>
      <c r="L3436" s="52">
        <v>20</v>
      </c>
      <c r="M3436" s="186" t="s">
        <v>124</v>
      </c>
      <c r="N3436" s="48"/>
      <c r="O3436" s="45" t="s">
        <v>721</v>
      </c>
      <c r="Q3436" s="152"/>
      <c r="R3436" s="1"/>
    </row>
    <row r="3437" spans="1:19">
      <c r="A3437" s="17">
        <v>40</v>
      </c>
      <c r="C3437" s="17"/>
      <c r="G3437" s="17"/>
      <c r="H3437" s="58">
        <v>43805</v>
      </c>
      <c r="I3437" s="17">
        <f t="shared" ref="I3437" si="279">+WEEKNUM(H3437,2)</f>
        <v>49</v>
      </c>
      <c r="J3437" s="45" t="s">
        <v>287</v>
      </c>
      <c r="K3437" s="83"/>
      <c r="L3437" s="52">
        <v>140</v>
      </c>
      <c r="M3437" s="186">
        <v>900</v>
      </c>
      <c r="N3437" s="48">
        <f t="shared" si="273"/>
        <v>126000</v>
      </c>
      <c r="O3437" s="45" t="s">
        <v>1234</v>
      </c>
      <c r="P3437" s="45" t="s">
        <v>1474</v>
      </c>
      <c r="Q3437" s="152"/>
      <c r="R3437" s="1"/>
    </row>
    <row r="3438" spans="1:19">
      <c r="A3438" s="17">
        <v>41</v>
      </c>
      <c r="C3438" s="17"/>
      <c r="G3438" s="17" t="e">
        <f>+VLOOKUP(B3438,EstructuraCostos!$B$5:$C$146,2)</f>
        <v>#N/A</v>
      </c>
      <c r="H3438" s="58">
        <v>43805</v>
      </c>
      <c r="I3438" s="17">
        <f t="shared" ref="I3438" si="280">+WEEKNUM(H3438,2)</f>
        <v>49</v>
      </c>
      <c r="J3438" s="45" t="s">
        <v>287</v>
      </c>
      <c r="K3438" s="83"/>
      <c r="L3438" s="740">
        <v>350</v>
      </c>
      <c r="M3438" s="186">
        <v>600</v>
      </c>
      <c r="N3438" s="48">
        <f t="shared" si="273"/>
        <v>210000</v>
      </c>
      <c r="O3438" s="45" t="s">
        <v>2753</v>
      </c>
      <c r="P3438" s="45" t="s">
        <v>1474</v>
      </c>
      <c r="Q3438" s="152"/>
      <c r="R3438" s="1"/>
    </row>
    <row r="3439" spans="1:19">
      <c r="A3439" s="17">
        <v>42</v>
      </c>
      <c r="C3439" s="17">
        <f t="shared" si="271"/>
        <v>0</v>
      </c>
      <c r="G3439" s="17" t="e">
        <f>+VLOOKUP(B3439,EstructuraCostos!$B$5:$C$146,2)</f>
        <v>#N/A</v>
      </c>
      <c r="H3439" s="58">
        <v>43804</v>
      </c>
      <c r="I3439" s="17">
        <f t="shared" si="272"/>
        <v>49</v>
      </c>
      <c r="J3439" s="1" t="s">
        <v>439</v>
      </c>
      <c r="K3439" s="83"/>
      <c r="L3439" s="52">
        <v>51</v>
      </c>
      <c r="M3439" s="186" t="s">
        <v>2870</v>
      </c>
      <c r="N3439" s="48"/>
      <c r="O3439" s="45" t="s">
        <v>2915</v>
      </c>
      <c r="P3439" s="1" t="s">
        <v>364</v>
      </c>
      <c r="R3439" s="1"/>
    </row>
    <row r="3440" spans="1:19">
      <c r="A3440" s="17">
        <v>43</v>
      </c>
      <c r="C3440" s="17">
        <f t="shared" si="271"/>
        <v>0</v>
      </c>
      <c r="G3440" s="17" t="e">
        <f>+VLOOKUP(B3440,EstructuraCostos!$B$5:$C$146,2)</f>
        <v>#N/A</v>
      </c>
      <c r="H3440" s="58">
        <v>43804</v>
      </c>
      <c r="I3440" s="17">
        <f t="shared" si="272"/>
        <v>49</v>
      </c>
      <c r="J3440" s="1" t="s">
        <v>439</v>
      </c>
      <c r="K3440" s="83"/>
      <c r="L3440" s="52">
        <v>40</v>
      </c>
      <c r="M3440" s="186" t="s">
        <v>299</v>
      </c>
      <c r="N3440" s="48"/>
      <c r="O3440" s="45" t="s">
        <v>2915</v>
      </c>
      <c r="P3440" s="45" t="s">
        <v>354</v>
      </c>
      <c r="R3440" s="1"/>
    </row>
    <row r="3441" spans="1:19">
      <c r="A3441" s="17">
        <v>44</v>
      </c>
      <c r="C3441" s="17">
        <f t="shared" si="271"/>
        <v>0</v>
      </c>
      <c r="G3441" s="17" t="e">
        <f>+VLOOKUP(B3441,EstructuraCostos!$B$5:$C$146,2)</f>
        <v>#N/A</v>
      </c>
      <c r="H3441" s="58">
        <v>43804</v>
      </c>
      <c r="I3441" s="17">
        <f t="shared" si="272"/>
        <v>49</v>
      </c>
      <c r="J3441" s="1" t="s">
        <v>260</v>
      </c>
      <c r="K3441" s="83"/>
      <c r="M3441" s="186" t="s">
        <v>2476</v>
      </c>
      <c r="N3441" s="48"/>
      <c r="O3441" s="45" t="s">
        <v>2611</v>
      </c>
      <c r="P3441" s="45" t="s">
        <v>256</v>
      </c>
      <c r="Q3441" s="13" t="s">
        <v>130</v>
      </c>
      <c r="R3441" s="1" t="s">
        <v>2613</v>
      </c>
      <c r="S3441" s="139" t="s">
        <v>2078</v>
      </c>
    </row>
    <row r="3442" spans="1:19">
      <c r="A3442" s="17">
        <v>45</v>
      </c>
      <c r="B3442" s="135">
        <v>10101</v>
      </c>
      <c r="C3442" s="17">
        <f t="shared" si="271"/>
        <v>1</v>
      </c>
      <c r="G3442" s="17" t="str">
        <f>+VLOOKUP(B3442,EstructuraCostos!$B$5:$C$146,2)</f>
        <v>Fumigacion Matamalezas</v>
      </c>
      <c r="H3442" s="58">
        <v>43805</v>
      </c>
      <c r="I3442" s="17">
        <f t="shared" si="272"/>
        <v>49</v>
      </c>
      <c r="J3442" s="84" t="s">
        <v>241</v>
      </c>
      <c r="K3442" s="566">
        <v>4736932</v>
      </c>
      <c r="L3442" s="52">
        <v>1</v>
      </c>
      <c r="M3442" s="46">
        <v>34000</v>
      </c>
      <c r="N3442" s="48">
        <f t="shared" si="273"/>
        <v>34000</v>
      </c>
      <c r="O3442" s="45" t="s">
        <v>2611</v>
      </c>
      <c r="P3442" s="45" t="s">
        <v>256</v>
      </c>
      <c r="Q3442" s="13" t="s">
        <v>2875</v>
      </c>
      <c r="R3442" s="1" t="s">
        <v>2613</v>
      </c>
    </row>
    <row r="3443" spans="1:19">
      <c r="A3443" s="17">
        <v>46</v>
      </c>
      <c r="B3443" s="135">
        <v>10501</v>
      </c>
      <c r="C3443" s="17">
        <f t="shared" ref="C3443:C3515" si="281">ROUND(B3443/10000,0)</f>
        <v>1</v>
      </c>
      <c r="G3443" s="17" t="str">
        <f>+VLOOKUP(B3443,EstructuraCostos!$B$5:$C$146,2)</f>
        <v>Manejo de Ganados</v>
      </c>
      <c r="H3443" s="58">
        <v>43805</v>
      </c>
      <c r="I3443" s="17">
        <f t="shared" ref="I3443:I3515" si="282">+WEEKNUM(H3443,2)</f>
        <v>49</v>
      </c>
      <c r="J3443" s="84" t="s">
        <v>242</v>
      </c>
      <c r="K3443" s="567">
        <v>4335739</v>
      </c>
      <c r="L3443" s="52">
        <v>1</v>
      </c>
      <c r="M3443" s="46">
        <v>34000</v>
      </c>
      <c r="N3443" s="48">
        <f t="shared" ref="N3443:N3507" si="283">+L3443*M3443</f>
        <v>34000</v>
      </c>
      <c r="O3443" s="45" t="s">
        <v>126</v>
      </c>
      <c r="P3443" s="45" t="s">
        <v>137</v>
      </c>
      <c r="R3443" s="1"/>
    </row>
    <row r="3444" spans="1:19">
      <c r="A3444" s="17">
        <v>47</v>
      </c>
      <c r="B3444" s="135">
        <v>10501</v>
      </c>
      <c r="C3444" s="17">
        <f t="shared" si="281"/>
        <v>1</v>
      </c>
      <c r="G3444" s="17" t="str">
        <f>+VLOOKUP(B3444,EstructuraCostos!$B$5:$C$146,2)</f>
        <v>Manejo de Ganados</v>
      </c>
      <c r="H3444" s="58">
        <v>43805</v>
      </c>
      <c r="I3444" s="17">
        <f t="shared" si="282"/>
        <v>49</v>
      </c>
      <c r="J3444" s="460" t="s">
        <v>2236</v>
      </c>
      <c r="K3444" s="567">
        <v>1023702269</v>
      </c>
      <c r="L3444" s="52">
        <v>1</v>
      </c>
      <c r="M3444" s="46">
        <v>38000</v>
      </c>
      <c r="N3444" s="48">
        <f t="shared" si="283"/>
        <v>38000</v>
      </c>
      <c r="O3444" s="45" t="s">
        <v>126</v>
      </c>
      <c r="P3444" s="45" t="s">
        <v>128</v>
      </c>
      <c r="R3444" s="1"/>
    </row>
    <row r="3445" spans="1:19">
      <c r="A3445" s="17">
        <v>48</v>
      </c>
      <c r="B3445" s="135">
        <v>80108</v>
      </c>
      <c r="C3445" s="17">
        <f t="shared" si="281"/>
        <v>8</v>
      </c>
      <c r="G3445" s="17" t="str">
        <f>+VLOOKUP(B3445,EstructuraCostos!$B$5:$C$146,2)</f>
        <v>Establecimiento de Nuevas Praderas</v>
      </c>
      <c r="H3445" s="58">
        <v>43805</v>
      </c>
      <c r="I3445" s="17">
        <f t="shared" si="282"/>
        <v>49</v>
      </c>
      <c r="J3445" s="460" t="s">
        <v>417</v>
      </c>
      <c r="K3445" s="568">
        <v>1097720182</v>
      </c>
      <c r="L3445" s="52">
        <v>1</v>
      </c>
      <c r="M3445" s="46">
        <v>38000</v>
      </c>
      <c r="N3445" s="48">
        <f t="shared" si="283"/>
        <v>38000</v>
      </c>
      <c r="O3445" s="45" t="s">
        <v>2517</v>
      </c>
      <c r="P3445" s="45" t="s">
        <v>1973</v>
      </c>
      <c r="Q3445" s="1" t="s">
        <v>2654</v>
      </c>
      <c r="R3445" s="1"/>
    </row>
    <row r="3446" spans="1:19">
      <c r="A3446" s="17">
        <v>49</v>
      </c>
      <c r="B3446" s="135">
        <v>90101</v>
      </c>
      <c r="C3446" s="17">
        <f t="shared" si="281"/>
        <v>9</v>
      </c>
      <c r="G3446" s="17" t="str">
        <f>+VLOOKUP(B3446,EstructuraCostos!$B$5:$C$146,2)</f>
        <v>Salarios</v>
      </c>
      <c r="H3446" s="58">
        <v>43805</v>
      </c>
      <c r="I3446" s="17">
        <f t="shared" si="282"/>
        <v>49</v>
      </c>
      <c r="J3446" s="1" t="s">
        <v>1584</v>
      </c>
      <c r="K3446" s="85">
        <v>24989065</v>
      </c>
      <c r="L3446" s="52">
        <v>1</v>
      </c>
      <c r="M3446" s="186">
        <v>34000</v>
      </c>
      <c r="N3446" s="48">
        <f t="shared" si="283"/>
        <v>34000</v>
      </c>
      <c r="O3446" s="152" t="s">
        <v>1138</v>
      </c>
      <c r="P3446" s="61" t="s">
        <v>147</v>
      </c>
      <c r="R3446" s="1"/>
    </row>
    <row r="3447" spans="1:19">
      <c r="A3447" s="17">
        <v>50</v>
      </c>
      <c r="B3447" s="135">
        <v>90105</v>
      </c>
      <c r="C3447" s="17">
        <f t="shared" si="281"/>
        <v>9</v>
      </c>
      <c r="G3447" s="17" t="str">
        <f>+VLOOKUP(B3447,EstructuraCostos!$B$5:$C$146,2)</f>
        <v>Mejoras</v>
      </c>
      <c r="H3447" s="58">
        <v>43805</v>
      </c>
      <c r="I3447" s="17">
        <f t="shared" si="282"/>
        <v>49</v>
      </c>
      <c r="J3447" s="45" t="s">
        <v>1688</v>
      </c>
      <c r="K3447" s="51">
        <v>6281862</v>
      </c>
      <c r="L3447" s="52">
        <v>1</v>
      </c>
      <c r="M3447" s="186">
        <v>34000</v>
      </c>
      <c r="N3447" s="48">
        <f t="shared" si="283"/>
        <v>34000</v>
      </c>
      <c r="O3447" s="152" t="s">
        <v>2241</v>
      </c>
      <c r="P3447" s="61" t="s">
        <v>147</v>
      </c>
      <c r="Q3447" s="1" t="s">
        <v>2874</v>
      </c>
      <c r="R3447" s="1"/>
    </row>
    <row r="3448" spans="1:19">
      <c r="A3448" s="17">
        <v>51</v>
      </c>
      <c r="B3448" s="135">
        <v>10202</v>
      </c>
      <c r="C3448" s="17">
        <f t="shared" si="281"/>
        <v>1</v>
      </c>
      <c r="G3448" s="17" t="str">
        <f>+VLOOKUP(B3448,EstructuraCostos!$B$5:$C$146,2)</f>
        <v>Pollinaza</v>
      </c>
      <c r="H3448" s="58">
        <v>43805</v>
      </c>
      <c r="I3448" s="17">
        <f t="shared" si="282"/>
        <v>49</v>
      </c>
      <c r="J3448" s="45" t="s">
        <v>2237</v>
      </c>
      <c r="K3448" s="51">
        <v>700001196</v>
      </c>
      <c r="L3448" s="52">
        <v>1</v>
      </c>
      <c r="M3448" s="186">
        <v>34000</v>
      </c>
      <c r="N3448" s="48">
        <f t="shared" si="283"/>
        <v>34000</v>
      </c>
      <c r="O3448" s="45" t="s">
        <v>688</v>
      </c>
      <c r="P3448" s="45" t="s">
        <v>137</v>
      </c>
      <c r="Q3448" s="153"/>
      <c r="R3448" s="1"/>
    </row>
    <row r="3449" spans="1:19">
      <c r="A3449" s="17">
        <v>52</v>
      </c>
      <c r="B3449" s="135">
        <v>90105</v>
      </c>
      <c r="C3449" s="17">
        <f t="shared" si="281"/>
        <v>9</v>
      </c>
      <c r="G3449" s="17" t="str">
        <f>+VLOOKUP(B3449,EstructuraCostos!$B$5:$C$146,2)</f>
        <v>Mejoras</v>
      </c>
      <c r="H3449" s="58">
        <v>43805</v>
      </c>
      <c r="I3449" s="17">
        <f t="shared" si="282"/>
        <v>49</v>
      </c>
      <c r="J3449" s="45" t="s">
        <v>2247</v>
      </c>
      <c r="K3449" s="51">
        <v>8456134</v>
      </c>
      <c r="L3449" s="52">
        <v>1</v>
      </c>
      <c r="M3449" s="186">
        <v>80000</v>
      </c>
      <c r="N3449" s="48">
        <f t="shared" si="283"/>
        <v>80000</v>
      </c>
      <c r="O3449" s="152" t="s">
        <v>2455</v>
      </c>
      <c r="P3449" s="61" t="s">
        <v>147</v>
      </c>
      <c r="Q3449" s="1" t="s">
        <v>2874</v>
      </c>
      <c r="R3449" s="1"/>
      <c r="S3449"/>
    </row>
    <row r="3450" spans="1:19">
      <c r="A3450" s="17">
        <v>53</v>
      </c>
      <c r="C3450" s="17"/>
      <c r="G3450" s="17"/>
      <c r="H3450" s="58">
        <v>43805</v>
      </c>
      <c r="I3450" s="17">
        <f t="shared" si="282"/>
        <v>49</v>
      </c>
      <c r="J3450" s="45" t="s">
        <v>2464</v>
      </c>
      <c r="L3450" s="740">
        <v>570</v>
      </c>
      <c r="M3450" s="186">
        <v>600</v>
      </c>
      <c r="N3450" s="48">
        <f t="shared" si="283"/>
        <v>342000</v>
      </c>
      <c r="O3450" s="152" t="s">
        <v>2753</v>
      </c>
      <c r="P3450" s="61" t="s">
        <v>1474</v>
      </c>
      <c r="R3450" s="1"/>
      <c r="S3450"/>
    </row>
    <row r="3451" spans="1:19">
      <c r="A3451" s="17">
        <v>54</v>
      </c>
      <c r="C3451" s="17">
        <f t="shared" si="281"/>
        <v>0</v>
      </c>
      <c r="G3451" s="17" t="e">
        <f>+VLOOKUP(B3451,EstructuraCostos!$B$5:$C$146,2)</f>
        <v>#N/A</v>
      </c>
      <c r="H3451" s="58">
        <v>43805</v>
      </c>
      <c r="I3451" s="17">
        <f t="shared" si="282"/>
        <v>49</v>
      </c>
      <c r="J3451" s="1" t="s">
        <v>260</v>
      </c>
      <c r="K3451" s="83"/>
      <c r="M3451" s="186" t="s">
        <v>2476</v>
      </c>
      <c r="N3451" s="48"/>
      <c r="O3451" s="45" t="s">
        <v>2611</v>
      </c>
      <c r="P3451" s="45" t="s">
        <v>256</v>
      </c>
      <c r="Q3451" s="13" t="s">
        <v>2875</v>
      </c>
      <c r="R3451" s="1" t="s">
        <v>2613</v>
      </c>
      <c r="S3451"/>
    </row>
    <row r="3452" spans="1:19">
      <c r="A3452" s="17">
        <v>55</v>
      </c>
      <c r="C3452" s="17">
        <f t="shared" si="281"/>
        <v>0</v>
      </c>
      <c r="G3452" s="17" t="e">
        <f>+VLOOKUP(B3452,EstructuraCostos!$B$5:$C$146,2)</f>
        <v>#N/A</v>
      </c>
      <c r="H3452" s="58">
        <v>43805</v>
      </c>
      <c r="I3452" s="17">
        <f t="shared" si="282"/>
        <v>49</v>
      </c>
      <c r="J3452" s="1" t="s">
        <v>260</v>
      </c>
      <c r="K3452" s="83"/>
      <c r="M3452" s="186" t="s">
        <v>2482</v>
      </c>
      <c r="N3452" s="48"/>
      <c r="O3452" s="45" t="s">
        <v>2517</v>
      </c>
      <c r="P3452" s="45" t="s">
        <v>1973</v>
      </c>
      <c r="Q3452" s="1" t="s">
        <v>2654</v>
      </c>
      <c r="R3452" s="1"/>
      <c r="S3452"/>
    </row>
    <row r="3453" spans="1:19">
      <c r="A3453" s="17">
        <v>56</v>
      </c>
      <c r="B3453" s="135">
        <v>10103</v>
      </c>
      <c r="C3453" s="17">
        <f t="shared" si="281"/>
        <v>1</v>
      </c>
      <c r="G3453" s="17" t="str">
        <f>+VLOOKUP(B3453,EstructuraCostos!$B$5:$C$146,2)</f>
        <v>Fertilizacion, correctivos</v>
      </c>
      <c r="H3453" s="58">
        <v>43806</v>
      </c>
      <c r="I3453" s="17">
        <f t="shared" si="282"/>
        <v>49</v>
      </c>
      <c r="J3453" s="84" t="s">
        <v>241</v>
      </c>
      <c r="K3453" s="566">
        <v>4736932</v>
      </c>
      <c r="L3453" s="52">
        <v>1</v>
      </c>
      <c r="M3453" s="46">
        <v>34000</v>
      </c>
      <c r="N3453" s="48">
        <f t="shared" si="283"/>
        <v>34000</v>
      </c>
      <c r="O3453" s="152" t="s">
        <v>2413</v>
      </c>
      <c r="P3453" s="61" t="s">
        <v>127</v>
      </c>
      <c r="Q3453" s="153" t="s">
        <v>2880</v>
      </c>
      <c r="R3453" s="1" t="s">
        <v>1588</v>
      </c>
      <c r="S3453"/>
    </row>
    <row r="3454" spans="1:19">
      <c r="A3454" s="17">
        <v>57</v>
      </c>
      <c r="B3454" s="135">
        <v>10104</v>
      </c>
      <c r="C3454" s="17">
        <f t="shared" si="281"/>
        <v>1</v>
      </c>
      <c r="G3454" s="17" t="str">
        <f>+VLOOKUP(B3454,EstructuraCostos!$B$5:$C$146,2)</f>
        <v>Fumigacion Herbicida</v>
      </c>
      <c r="H3454" s="58">
        <v>43806</v>
      </c>
      <c r="I3454" s="17">
        <f t="shared" si="282"/>
        <v>49</v>
      </c>
      <c r="J3454" s="84" t="s">
        <v>242</v>
      </c>
      <c r="K3454" s="567">
        <v>4335739</v>
      </c>
      <c r="L3454" s="52">
        <v>1</v>
      </c>
      <c r="M3454" s="46">
        <v>34000</v>
      </c>
      <c r="N3454" s="48">
        <f t="shared" si="283"/>
        <v>34000</v>
      </c>
      <c r="O3454" s="152" t="s">
        <v>2148</v>
      </c>
      <c r="P3454" s="61" t="s">
        <v>127</v>
      </c>
      <c r="Q3454" s="153" t="s">
        <v>132</v>
      </c>
      <c r="R3454" s="1" t="s">
        <v>702</v>
      </c>
      <c r="S3454"/>
    </row>
    <row r="3455" spans="1:19">
      <c r="A3455" s="17">
        <v>58</v>
      </c>
      <c r="B3455" s="135">
        <v>10501</v>
      </c>
      <c r="C3455" s="17">
        <f t="shared" si="281"/>
        <v>1</v>
      </c>
      <c r="G3455" s="17" t="str">
        <f>+VLOOKUP(B3455,EstructuraCostos!$B$5:$C$146,2)</f>
        <v>Manejo de Ganados</v>
      </c>
      <c r="H3455" s="58">
        <v>43806</v>
      </c>
      <c r="I3455" s="17">
        <f t="shared" si="282"/>
        <v>49</v>
      </c>
      <c r="J3455" s="460" t="s">
        <v>2236</v>
      </c>
      <c r="K3455" s="567">
        <v>1023702269</v>
      </c>
      <c r="L3455" s="52">
        <v>1</v>
      </c>
      <c r="M3455" s="46">
        <v>38000</v>
      </c>
      <c r="N3455" s="48">
        <f t="shared" si="283"/>
        <v>38000</v>
      </c>
      <c r="O3455" s="152" t="s">
        <v>126</v>
      </c>
      <c r="P3455" s="61" t="s">
        <v>128</v>
      </c>
      <c r="Q3455" s="153"/>
      <c r="R3455" s="1"/>
      <c r="S3455"/>
    </row>
    <row r="3456" spans="1:19">
      <c r="A3456" s="17">
        <v>59</v>
      </c>
      <c r="B3456" s="135">
        <v>10501</v>
      </c>
      <c r="C3456" s="17">
        <f t="shared" si="281"/>
        <v>1</v>
      </c>
      <c r="G3456" s="17" t="str">
        <f>+VLOOKUP(B3456,EstructuraCostos!$B$5:$C$146,2)</f>
        <v>Manejo de Ganados</v>
      </c>
      <c r="H3456" s="58">
        <v>43806</v>
      </c>
      <c r="I3456" s="17">
        <f t="shared" si="282"/>
        <v>49</v>
      </c>
      <c r="J3456" s="460" t="s">
        <v>417</v>
      </c>
      <c r="K3456" s="568">
        <v>1097720182</v>
      </c>
      <c r="L3456" s="52">
        <v>1</v>
      </c>
      <c r="M3456" s="46">
        <v>38000</v>
      </c>
      <c r="N3456" s="48">
        <f t="shared" si="283"/>
        <v>38000</v>
      </c>
      <c r="O3456" s="152" t="s">
        <v>125</v>
      </c>
      <c r="P3456" s="61" t="s">
        <v>128</v>
      </c>
      <c r="Q3456" s="153"/>
      <c r="R3456" s="1"/>
      <c r="S3456"/>
    </row>
    <row r="3457" spans="1:19">
      <c r="A3457" s="17">
        <v>60</v>
      </c>
      <c r="B3457" s="135">
        <v>90101</v>
      </c>
      <c r="C3457" s="17">
        <f t="shared" si="281"/>
        <v>9</v>
      </c>
      <c r="G3457" s="17" t="str">
        <f>+VLOOKUP(B3457,EstructuraCostos!$B$5:$C$146,2)</f>
        <v>Salarios</v>
      </c>
      <c r="H3457" s="58">
        <v>43806</v>
      </c>
      <c r="I3457" s="17">
        <f t="shared" si="282"/>
        <v>49</v>
      </c>
      <c r="J3457" s="1" t="s">
        <v>1584</v>
      </c>
      <c r="K3457" s="85">
        <v>24989065</v>
      </c>
      <c r="L3457" s="52">
        <v>1</v>
      </c>
      <c r="M3457" s="186">
        <v>34000</v>
      </c>
      <c r="N3457" s="48">
        <f t="shared" si="283"/>
        <v>34000</v>
      </c>
      <c r="O3457" s="152" t="s">
        <v>158</v>
      </c>
      <c r="P3457" s="61" t="s">
        <v>147</v>
      </c>
      <c r="Q3457" s="153"/>
      <c r="R3457" s="1"/>
      <c r="S3457"/>
    </row>
    <row r="3458" spans="1:19">
      <c r="A3458" s="17">
        <v>61</v>
      </c>
      <c r="B3458" s="135">
        <v>90105</v>
      </c>
      <c r="C3458" s="17">
        <f t="shared" si="281"/>
        <v>9</v>
      </c>
      <c r="G3458" s="17" t="str">
        <f>+VLOOKUP(B3458,EstructuraCostos!$B$5:$C$146,2)</f>
        <v>Mejoras</v>
      </c>
      <c r="H3458" s="58">
        <v>43806</v>
      </c>
      <c r="I3458" s="17">
        <f t="shared" si="282"/>
        <v>49</v>
      </c>
      <c r="J3458" s="45" t="s">
        <v>1688</v>
      </c>
      <c r="K3458" s="51">
        <v>6281862</v>
      </c>
      <c r="L3458" s="52">
        <v>1</v>
      </c>
      <c r="M3458" s="186">
        <v>34000</v>
      </c>
      <c r="N3458" s="48">
        <f t="shared" si="283"/>
        <v>34000</v>
      </c>
      <c r="O3458" s="152" t="s">
        <v>2241</v>
      </c>
      <c r="P3458" s="61" t="s">
        <v>147</v>
      </c>
      <c r="Q3458" s="153" t="s">
        <v>2791</v>
      </c>
      <c r="R3458" s="1" t="s">
        <v>2876</v>
      </c>
      <c r="S3458"/>
    </row>
    <row r="3459" spans="1:19">
      <c r="A3459" s="17">
        <v>62</v>
      </c>
      <c r="B3459" s="135">
        <v>10202</v>
      </c>
      <c r="C3459" s="17">
        <f t="shared" si="281"/>
        <v>1</v>
      </c>
      <c r="G3459" s="17" t="str">
        <f>+VLOOKUP(B3459,EstructuraCostos!$B$5:$C$146,2)</f>
        <v>Pollinaza</v>
      </c>
      <c r="H3459" s="58">
        <v>43806</v>
      </c>
      <c r="I3459" s="17">
        <f t="shared" si="282"/>
        <v>49</v>
      </c>
      <c r="J3459" s="45" t="s">
        <v>2237</v>
      </c>
      <c r="K3459" s="51">
        <v>700001196</v>
      </c>
      <c r="L3459" s="52">
        <v>1</v>
      </c>
      <c r="M3459" s="186">
        <v>34000</v>
      </c>
      <c r="N3459" s="48">
        <f t="shared" si="283"/>
        <v>34000</v>
      </c>
      <c r="O3459" s="152" t="s">
        <v>688</v>
      </c>
      <c r="P3459" s="61" t="s">
        <v>137</v>
      </c>
      <c r="Q3459" s="153"/>
      <c r="R3459" s="1"/>
      <c r="S3459"/>
    </row>
    <row r="3460" spans="1:19">
      <c r="A3460" s="17">
        <v>63</v>
      </c>
      <c r="B3460" s="135">
        <v>90105</v>
      </c>
      <c r="C3460" s="17">
        <f t="shared" si="281"/>
        <v>9</v>
      </c>
      <c r="G3460" s="17" t="str">
        <f>+VLOOKUP(B3460,EstructuraCostos!$B$5:$C$146,2)</f>
        <v>Mejoras</v>
      </c>
      <c r="H3460" s="58">
        <v>43806</v>
      </c>
      <c r="I3460" s="17">
        <f t="shared" si="282"/>
        <v>49</v>
      </c>
      <c r="J3460" s="45" t="s">
        <v>2247</v>
      </c>
      <c r="K3460" s="51">
        <v>8456134</v>
      </c>
      <c r="L3460" s="52">
        <v>1</v>
      </c>
      <c r="M3460" s="186">
        <v>80000</v>
      </c>
      <c r="N3460" s="48">
        <f t="shared" si="283"/>
        <v>80000</v>
      </c>
      <c r="O3460" s="152" t="s">
        <v>2455</v>
      </c>
      <c r="P3460" s="61" t="s">
        <v>147</v>
      </c>
      <c r="Q3460" s="153"/>
      <c r="R3460" s="1"/>
      <c r="S3460"/>
    </row>
    <row r="3461" spans="1:19">
      <c r="A3461" s="17">
        <v>64</v>
      </c>
      <c r="C3461" s="17"/>
      <c r="G3461" s="17" t="e">
        <f>+VLOOKUP(B3461,EstructuraCostos!$B$5:$C$146,2)</f>
        <v>#N/A</v>
      </c>
      <c r="H3461" s="58">
        <v>43806</v>
      </c>
      <c r="I3461" s="17">
        <f t="shared" si="282"/>
        <v>49</v>
      </c>
      <c r="J3461" s="45" t="s">
        <v>287</v>
      </c>
      <c r="L3461" s="740">
        <v>300</v>
      </c>
      <c r="M3461" s="186">
        <v>450</v>
      </c>
      <c r="N3461" s="48">
        <f t="shared" si="283"/>
        <v>135000</v>
      </c>
      <c r="O3461" s="152" t="s">
        <v>1396</v>
      </c>
      <c r="P3461" s="61" t="s">
        <v>1474</v>
      </c>
      <c r="Q3461" s="153"/>
      <c r="R3461" s="1"/>
      <c r="S3461"/>
    </row>
    <row r="3462" spans="1:19">
      <c r="A3462" s="17">
        <v>65</v>
      </c>
      <c r="C3462" s="17"/>
      <c r="G3462" s="17" t="e">
        <f>+VLOOKUP(B3462,EstructuraCostos!$B$5:$C$146,2)</f>
        <v>#N/A</v>
      </c>
      <c r="H3462" s="58">
        <v>43806</v>
      </c>
      <c r="I3462" s="17">
        <f t="shared" si="282"/>
        <v>49</v>
      </c>
      <c r="J3462" s="45" t="s">
        <v>2877</v>
      </c>
      <c r="L3462" s="52">
        <v>1</v>
      </c>
      <c r="M3462" s="186" t="s">
        <v>2878</v>
      </c>
      <c r="N3462" s="48"/>
      <c r="O3462" s="152" t="s">
        <v>2879</v>
      </c>
      <c r="P3462" s="61" t="s">
        <v>2881</v>
      </c>
      <c r="Q3462" s="153" t="s">
        <v>2899</v>
      </c>
      <c r="R3462" s="1"/>
      <c r="S3462"/>
    </row>
    <row r="3463" spans="1:19">
      <c r="A3463" s="17">
        <v>66</v>
      </c>
      <c r="C3463" s="17">
        <f t="shared" si="281"/>
        <v>0</v>
      </c>
      <c r="G3463" s="17" t="e">
        <f>+VLOOKUP(B3463,EstructuraCostos!$B$5:$C$146,2)</f>
        <v>#N/A</v>
      </c>
      <c r="H3463" s="58">
        <v>43806</v>
      </c>
      <c r="I3463" s="17">
        <f t="shared" si="282"/>
        <v>49</v>
      </c>
      <c r="J3463" s="1" t="s">
        <v>260</v>
      </c>
      <c r="K3463" s="83"/>
      <c r="M3463" s="186" t="s">
        <v>2476</v>
      </c>
      <c r="N3463" s="48"/>
      <c r="O3463" s="152" t="s">
        <v>2413</v>
      </c>
      <c r="P3463" s="61" t="s">
        <v>127</v>
      </c>
      <c r="Q3463" s="153" t="s">
        <v>2880</v>
      </c>
      <c r="R3463" s="1" t="s">
        <v>1588</v>
      </c>
    </row>
    <row r="3464" spans="1:19">
      <c r="A3464" s="17">
        <v>67</v>
      </c>
      <c r="C3464" s="17">
        <f t="shared" si="281"/>
        <v>0</v>
      </c>
      <c r="G3464" s="17" t="e">
        <f>+VLOOKUP(B3464,EstructuraCostos!$B$5:$C$146,2)</f>
        <v>#N/A</v>
      </c>
      <c r="H3464" s="58">
        <v>43806</v>
      </c>
      <c r="I3464" s="17">
        <f t="shared" si="282"/>
        <v>49</v>
      </c>
      <c r="J3464" s="1" t="s">
        <v>260</v>
      </c>
      <c r="K3464" s="83"/>
      <c r="M3464" s="186" t="s">
        <v>2476</v>
      </c>
      <c r="N3464" s="48"/>
      <c r="O3464" s="152" t="s">
        <v>2148</v>
      </c>
      <c r="P3464" s="61" t="s">
        <v>127</v>
      </c>
      <c r="Q3464" s="153" t="s">
        <v>132</v>
      </c>
      <c r="R3464" s="1" t="s">
        <v>702</v>
      </c>
    </row>
    <row r="3465" spans="1:19">
      <c r="A3465" s="17">
        <v>68</v>
      </c>
      <c r="B3465" s="135">
        <v>10501</v>
      </c>
      <c r="C3465" s="17">
        <f t="shared" si="281"/>
        <v>1</v>
      </c>
      <c r="G3465" s="17" t="str">
        <f>+VLOOKUP(B3465,EstructuraCostos!$B$5:$C$146,2)</f>
        <v>Manejo de Ganados</v>
      </c>
      <c r="H3465" s="58">
        <v>43807</v>
      </c>
      <c r="I3465" s="17">
        <f t="shared" si="282"/>
        <v>49</v>
      </c>
      <c r="J3465" s="460" t="s">
        <v>2236</v>
      </c>
      <c r="K3465" s="567">
        <v>1023702269</v>
      </c>
      <c r="L3465" s="52">
        <v>0.5</v>
      </c>
      <c r="M3465" s="186">
        <v>36000</v>
      </c>
      <c r="N3465" s="48">
        <f t="shared" si="283"/>
        <v>18000</v>
      </c>
      <c r="O3465" s="152" t="s">
        <v>125</v>
      </c>
      <c r="P3465" s="1" t="s">
        <v>128</v>
      </c>
      <c r="Q3465" s="153"/>
      <c r="R3465" s="1"/>
      <c r="S3465"/>
    </row>
    <row r="3466" spans="1:19">
      <c r="A3466" s="17">
        <v>1</v>
      </c>
      <c r="B3466" s="135">
        <v>10103</v>
      </c>
      <c r="C3466" s="17">
        <f t="shared" si="281"/>
        <v>1</v>
      </c>
      <c r="G3466" s="17" t="str">
        <f>+VLOOKUP(B3466,EstructuraCostos!$B$5:$C$146,2)</f>
        <v>Fertilizacion, correctivos</v>
      </c>
      <c r="H3466" s="58">
        <v>43808</v>
      </c>
      <c r="I3466" s="17">
        <f t="shared" si="282"/>
        <v>50</v>
      </c>
      <c r="J3466" s="84" t="s">
        <v>241</v>
      </c>
      <c r="K3466" s="566">
        <v>4736932</v>
      </c>
      <c r="L3466" s="52">
        <v>1</v>
      </c>
      <c r="M3466" s="46">
        <v>34000</v>
      </c>
      <c r="N3466" s="48">
        <f t="shared" si="283"/>
        <v>34000</v>
      </c>
      <c r="O3466" s="152" t="s">
        <v>2413</v>
      </c>
      <c r="P3466" s="61" t="s">
        <v>302</v>
      </c>
      <c r="Q3466" s="153" t="s">
        <v>2880</v>
      </c>
      <c r="R3466" s="1" t="s">
        <v>1588</v>
      </c>
      <c r="S3466"/>
    </row>
    <row r="3467" spans="1:19">
      <c r="A3467" s="17">
        <v>2</v>
      </c>
      <c r="B3467" s="135">
        <v>10103</v>
      </c>
      <c r="C3467" s="17">
        <f t="shared" si="281"/>
        <v>1</v>
      </c>
      <c r="G3467" s="17" t="str">
        <f>+VLOOKUP(B3467,EstructuraCostos!$B$5:$C$146,2)</f>
        <v>Fertilizacion, correctivos</v>
      </c>
      <c r="H3467" s="58">
        <v>43808</v>
      </c>
      <c r="I3467" s="17">
        <f t="shared" si="282"/>
        <v>50</v>
      </c>
      <c r="J3467" s="84" t="s">
        <v>242</v>
      </c>
      <c r="K3467" s="567">
        <v>4335739</v>
      </c>
      <c r="L3467" s="52">
        <v>1</v>
      </c>
      <c r="M3467" s="46">
        <v>34000</v>
      </c>
      <c r="N3467" s="48">
        <f t="shared" si="283"/>
        <v>34000</v>
      </c>
      <c r="O3467" s="152"/>
      <c r="P3467" s="61" t="s">
        <v>2895</v>
      </c>
      <c r="Q3467" s="153" t="s">
        <v>1109</v>
      </c>
      <c r="R3467" s="1" t="s">
        <v>2900</v>
      </c>
      <c r="S3467"/>
    </row>
    <row r="3468" spans="1:19">
      <c r="A3468" s="17">
        <v>3</v>
      </c>
      <c r="B3468" s="135">
        <v>10501</v>
      </c>
      <c r="C3468" s="17">
        <f t="shared" si="281"/>
        <v>1</v>
      </c>
      <c r="G3468" s="17" t="str">
        <f>+VLOOKUP(B3468,EstructuraCostos!$B$5:$C$146,2)</f>
        <v>Manejo de Ganados</v>
      </c>
      <c r="H3468" s="58">
        <v>43808</v>
      </c>
      <c r="I3468" s="17">
        <f t="shared" si="282"/>
        <v>50</v>
      </c>
      <c r="J3468" s="460" t="s">
        <v>2236</v>
      </c>
      <c r="K3468" s="567">
        <v>1023702269</v>
      </c>
      <c r="L3468" s="52">
        <v>1</v>
      </c>
      <c r="M3468" s="46">
        <v>38000</v>
      </c>
      <c r="N3468" s="48">
        <f t="shared" si="283"/>
        <v>38000</v>
      </c>
      <c r="O3468" s="152" t="s">
        <v>126</v>
      </c>
      <c r="P3468" s="61" t="s">
        <v>128</v>
      </c>
      <c r="Q3468" s="153"/>
      <c r="R3468" s="1"/>
      <c r="S3468"/>
    </row>
    <row r="3469" spans="1:19">
      <c r="A3469" s="17">
        <v>4</v>
      </c>
      <c r="B3469" s="135">
        <v>10501</v>
      </c>
      <c r="C3469" s="17">
        <f t="shared" si="281"/>
        <v>1</v>
      </c>
      <c r="G3469" s="17" t="str">
        <f>+VLOOKUP(B3469,EstructuraCostos!$B$5:$C$146,2)</f>
        <v>Manejo de Ganados</v>
      </c>
      <c r="H3469" s="58">
        <v>43808</v>
      </c>
      <c r="I3469" s="17">
        <f t="shared" si="282"/>
        <v>50</v>
      </c>
      <c r="J3469" s="460" t="s">
        <v>417</v>
      </c>
      <c r="K3469" s="568">
        <v>1097720182</v>
      </c>
      <c r="L3469" s="52">
        <v>1</v>
      </c>
      <c r="M3469" s="46">
        <v>38000</v>
      </c>
      <c r="N3469" s="48">
        <f t="shared" si="283"/>
        <v>38000</v>
      </c>
      <c r="O3469" s="152" t="s">
        <v>125</v>
      </c>
      <c r="P3469" s="61" t="s">
        <v>128</v>
      </c>
      <c r="Q3469" s="153"/>
      <c r="R3469" s="1"/>
      <c r="S3469"/>
    </row>
    <row r="3470" spans="1:19">
      <c r="A3470" s="17">
        <v>5</v>
      </c>
      <c r="B3470" s="135">
        <v>90101</v>
      </c>
      <c r="C3470" s="17">
        <f t="shared" si="281"/>
        <v>9</v>
      </c>
      <c r="G3470" s="17" t="str">
        <f>+VLOOKUP(B3470,EstructuraCostos!$B$5:$C$146,2)</f>
        <v>Salarios</v>
      </c>
      <c r="H3470" s="58">
        <v>43808</v>
      </c>
      <c r="I3470" s="17">
        <f t="shared" si="282"/>
        <v>50</v>
      </c>
      <c r="J3470" s="1" t="s">
        <v>1584</v>
      </c>
      <c r="K3470" s="85">
        <v>24989065</v>
      </c>
      <c r="L3470" s="52">
        <v>1</v>
      </c>
      <c r="M3470" s="186">
        <v>34000</v>
      </c>
      <c r="N3470" s="48">
        <f t="shared" si="283"/>
        <v>34000</v>
      </c>
      <c r="O3470" s="152" t="s">
        <v>1138</v>
      </c>
      <c r="P3470" s="61" t="s">
        <v>147</v>
      </c>
      <c r="Q3470" s="153"/>
      <c r="R3470" s="1"/>
      <c r="S3470"/>
    </row>
    <row r="3471" spans="1:19">
      <c r="A3471" s="17">
        <v>6</v>
      </c>
      <c r="B3471" s="135">
        <v>90105</v>
      </c>
      <c r="C3471" s="17">
        <f t="shared" si="281"/>
        <v>9</v>
      </c>
      <c r="G3471" s="17" t="str">
        <f>+VLOOKUP(B3471,EstructuraCostos!$B$5:$C$146,2)</f>
        <v>Mejoras</v>
      </c>
      <c r="H3471" s="58">
        <v>43808</v>
      </c>
      <c r="I3471" s="17">
        <f t="shared" si="282"/>
        <v>50</v>
      </c>
      <c r="J3471" s="45" t="s">
        <v>1688</v>
      </c>
      <c r="K3471" s="51">
        <v>6281862</v>
      </c>
      <c r="L3471" s="52">
        <v>1</v>
      </c>
      <c r="M3471" s="186">
        <v>34000</v>
      </c>
      <c r="N3471" s="48">
        <f t="shared" si="283"/>
        <v>34000</v>
      </c>
      <c r="O3471" s="152" t="s">
        <v>2241</v>
      </c>
      <c r="P3471" s="61" t="s">
        <v>147</v>
      </c>
      <c r="Q3471" s="153" t="s">
        <v>2896</v>
      </c>
      <c r="R3471" s="1" t="s">
        <v>2897</v>
      </c>
      <c r="S3471"/>
    </row>
    <row r="3472" spans="1:19">
      <c r="A3472" s="17">
        <v>7</v>
      </c>
      <c r="B3472" s="135">
        <v>10202</v>
      </c>
      <c r="C3472" s="17">
        <f t="shared" si="281"/>
        <v>1</v>
      </c>
      <c r="G3472" s="17" t="str">
        <f>+VLOOKUP(B3472,EstructuraCostos!$B$5:$C$146,2)</f>
        <v>Pollinaza</v>
      </c>
      <c r="H3472" s="58">
        <v>43808</v>
      </c>
      <c r="I3472" s="17">
        <f t="shared" si="282"/>
        <v>50</v>
      </c>
      <c r="J3472" s="45" t="s">
        <v>2237</v>
      </c>
      <c r="K3472" s="51">
        <v>700001196</v>
      </c>
      <c r="L3472" s="52">
        <v>1</v>
      </c>
      <c r="M3472" s="186">
        <v>34000</v>
      </c>
      <c r="N3472" s="48">
        <f t="shared" si="283"/>
        <v>34000</v>
      </c>
      <c r="O3472" s="152" t="s">
        <v>688</v>
      </c>
      <c r="P3472" s="61" t="s">
        <v>137</v>
      </c>
      <c r="Q3472" s="153"/>
      <c r="R3472" s="1"/>
      <c r="S3472"/>
    </row>
    <row r="3473" spans="1:19">
      <c r="A3473" s="17">
        <v>8</v>
      </c>
      <c r="B3473" s="135">
        <v>90105</v>
      </c>
      <c r="C3473" s="17">
        <f t="shared" si="281"/>
        <v>9</v>
      </c>
      <c r="G3473" s="17" t="str">
        <f>+VLOOKUP(B3473,EstructuraCostos!$B$5:$C$146,2)</f>
        <v>Mejoras</v>
      </c>
      <c r="H3473" s="58">
        <v>43808</v>
      </c>
      <c r="I3473" s="17">
        <f t="shared" si="282"/>
        <v>50</v>
      </c>
      <c r="J3473" s="45" t="s">
        <v>2247</v>
      </c>
      <c r="K3473" s="51">
        <v>8456134</v>
      </c>
      <c r="L3473" s="52">
        <v>1</v>
      </c>
      <c r="M3473" s="186">
        <v>80000</v>
      </c>
      <c r="N3473" s="48">
        <f t="shared" si="283"/>
        <v>80000</v>
      </c>
      <c r="O3473" s="152" t="s">
        <v>2455</v>
      </c>
      <c r="P3473" s="61" t="s">
        <v>147</v>
      </c>
      <c r="Q3473" s="153" t="s">
        <v>2898</v>
      </c>
      <c r="R3473" s="1" t="s">
        <v>2897</v>
      </c>
      <c r="S3473"/>
    </row>
    <row r="3474" spans="1:19">
      <c r="A3474" s="17">
        <v>9</v>
      </c>
      <c r="C3474" s="17">
        <f t="shared" si="281"/>
        <v>0</v>
      </c>
      <c r="G3474" s="17" t="e">
        <f>+VLOOKUP(B3474,EstructuraCostos!$B$5:$C$146,2)</f>
        <v>#N/A</v>
      </c>
      <c r="H3474" s="58">
        <v>43808</v>
      </c>
      <c r="I3474" s="17">
        <f t="shared" si="282"/>
        <v>50</v>
      </c>
      <c r="J3474" s="45" t="s">
        <v>287</v>
      </c>
      <c r="L3474" s="187">
        <v>435</v>
      </c>
      <c r="M3474" s="186">
        <v>600</v>
      </c>
      <c r="N3474" s="48">
        <f t="shared" si="283"/>
        <v>261000</v>
      </c>
      <c r="O3474" s="152" t="s">
        <v>2903</v>
      </c>
      <c r="P3474" s="61" t="s">
        <v>1474</v>
      </c>
      <c r="Q3474" s="153"/>
      <c r="R3474" s="1"/>
      <c r="S3474"/>
    </row>
    <row r="3475" spans="1:19">
      <c r="A3475" s="17">
        <v>10</v>
      </c>
      <c r="C3475" s="17"/>
      <c r="G3475" s="17" t="e">
        <f>+VLOOKUP(B3475,EstructuraCostos!$B$5:$C$146,2)</f>
        <v>#N/A</v>
      </c>
      <c r="H3475" s="58">
        <v>43808</v>
      </c>
      <c r="I3475" s="17">
        <f t="shared" ref="I3475" si="284">+WEEKNUM(H3475,2)</f>
        <v>50</v>
      </c>
      <c r="J3475" s="45" t="s">
        <v>287</v>
      </c>
      <c r="L3475" s="187">
        <v>450</v>
      </c>
      <c r="M3475" s="186">
        <v>450</v>
      </c>
      <c r="N3475" s="48">
        <f t="shared" si="283"/>
        <v>202500</v>
      </c>
      <c r="O3475" s="152" t="s">
        <v>2904</v>
      </c>
      <c r="P3475" s="61" t="s">
        <v>1474</v>
      </c>
      <c r="Q3475" s="153"/>
      <c r="R3475" s="1"/>
      <c r="S3475"/>
    </row>
    <row r="3476" spans="1:19">
      <c r="A3476" s="17">
        <v>11</v>
      </c>
      <c r="C3476" s="17"/>
      <c r="G3476" s="17" t="e">
        <f>+VLOOKUP(B3476,EstructuraCostos!$B$5:$C$146,2)</f>
        <v>#N/A</v>
      </c>
      <c r="H3476" s="58">
        <v>43808</v>
      </c>
      <c r="I3476" s="17">
        <f t="shared" si="282"/>
        <v>50</v>
      </c>
      <c r="J3476" s="45" t="s">
        <v>2877</v>
      </c>
      <c r="L3476" s="52">
        <v>1</v>
      </c>
      <c r="M3476" s="186" t="s">
        <v>2878</v>
      </c>
      <c r="N3476" s="48"/>
      <c r="O3476" s="152" t="s">
        <v>2902</v>
      </c>
      <c r="P3476" s="61"/>
      <c r="Q3476" s="153" t="s">
        <v>2899</v>
      </c>
      <c r="R3476" s="1"/>
      <c r="S3476"/>
    </row>
    <row r="3477" spans="1:19">
      <c r="A3477" s="17">
        <v>12</v>
      </c>
      <c r="C3477" s="17"/>
      <c r="G3477" s="17" t="e">
        <f>+VLOOKUP(B3477,EstructuraCostos!$B$5:$C$146,2)</f>
        <v>#N/A</v>
      </c>
      <c r="H3477" s="58">
        <v>43808</v>
      </c>
      <c r="I3477" s="17">
        <f t="shared" si="282"/>
        <v>50</v>
      </c>
      <c r="J3477" s="1" t="s">
        <v>260</v>
      </c>
      <c r="K3477" s="83"/>
      <c r="M3477" s="186" t="s">
        <v>2476</v>
      </c>
      <c r="N3477" s="48"/>
      <c r="O3477" s="152" t="s">
        <v>2413</v>
      </c>
      <c r="P3477" s="61" t="s">
        <v>302</v>
      </c>
      <c r="Q3477" s="153" t="s">
        <v>2880</v>
      </c>
      <c r="R3477" s="1" t="s">
        <v>1588</v>
      </c>
      <c r="S3477"/>
    </row>
    <row r="3478" spans="1:19">
      <c r="A3478" s="17">
        <v>13</v>
      </c>
      <c r="C3478" s="17"/>
      <c r="G3478" s="17" t="e">
        <f>+VLOOKUP(B3478,EstructuraCostos!$B$5:$C$146,2)</f>
        <v>#N/A</v>
      </c>
      <c r="H3478" s="58">
        <v>43808</v>
      </c>
      <c r="I3478" s="17">
        <f t="shared" si="282"/>
        <v>50</v>
      </c>
      <c r="J3478" s="1" t="s">
        <v>260</v>
      </c>
      <c r="K3478" s="83"/>
      <c r="M3478" s="186" t="s">
        <v>2482</v>
      </c>
      <c r="N3478" s="48"/>
      <c r="O3478" s="152"/>
      <c r="P3478" s="61" t="s">
        <v>2895</v>
      </c>
      <c r="Q3478" s="153" t="s">
        <v>1109</v>
      </c>
      <c r="R3478" s="1" t="s">
        <v>2900</v>
      </c>
      <c r="S3478"/>
    </row>
    <row r="3479" spans="1:19">
      <c r="A3479" s="17">
        <v>14</v>
      </c>
      <c r="B3479" s="135">
        <v>50103</v>
      </c>
      <c r="C3479" s="17"/>
      <c r="G3479" s="17" t="str">
        <f>+VLOOKUP(B3479,EstructuraCostos!$B$5:$C$146,2)</f>
        <v xml:space="preserve">Mantenimiento Cercos </v>
      </c>
      <c r="H3479" s="58">
        <v>43809</v>
      </c>
      <c r="I3479" s="17">
        <f t="shared" si="282"/>
        <v>50</v>
      </c>
      <c r="J3479" s="84" t="s">
        <v>241</v>
      </c>
      <c r="K3479" s="566">
        <v>4736932</v>
      </c>
      <c r="L3479" s="52">
        <v>1</v>
      </c>
      <c r="M3479" s="46">
        <v>34000</v>
      </c>
      <c r="N3479" s="48">
        <f t="shared" si="283"/>
        <v>34000</v>
      </c>
      <c r="O3479" s="152" t="s">
        <v>138</v>
      </c>
      <c r="P3479" s="61" t="s">
        <v>911</v>
      </c>
      <c r="Q3479" s="153"/>
      <c r="R3479" s="1"/>
      <c r="S3479"/>
    </row>
    <row r="3480" spans="1:19">
      <c r="A3480" s="17">
        <v>15</v>
      </c>
      <c r="B3480" s="135">
        <v>10104</v>
      </c>
      <c r="C3480" s="17"/>
      <c r="G3480" s="17" t="str">
        <f>+VLOOKUP(B3480,EstructuraCostos!$B$5:$C$146,2)</f>
        <v>Fumigacion Herbicida</v>
      </c>
      <c r="H3480" s="58">
        <v>43809</v>
      </c>
      <c r="I3480" s="17">
        <f t="shared" si="282"/>
        <v>50</v>
      </c>
      <c r="J3480" s="84" t="s">
        <v>242</v>
      </c>
      <c r="K3480" s="567">
        <v>4335739</v>
      </c>
      <c r="L3480" s="52">
        <v>1</v>
      </c>
      <c r="M3480" s="46">
        <v>34000</v>
      </c>
      <c r="N3480" s="48">
        <f t="shared" si="283"/>
        <v>34000</v>
      </c>
      <c r="O3480" s="152" t="s">
        <v>2444</v>
      </c>
      <c r="P3480" s="61" t="s">
        <v>894</v>
      </c>
      <c r="Q3480" s="153" t="s">
        <v>132</v>
      </c>
      <c r="R3480" s="1" t="s">
        <v>2901</v>
      </c>
      <c r="S3480"/>
    </row>
    <row r="3481" spans="1:19">
      <c r="A3481" s="17">
        <v>16</v>
      </c>
      <c r="B3481" s="135">
        <v>10501</v>
      </c>
      <c r="C3481" s="17"/>
      <c r="G3481" s="17" t="str">
        <f>+VLOOKUP(B3481,EstructuraCostos!$B$5:$C$146,2)</f>
        <v>Manejo de Ganados</v>
      </c>
      <c r="H3481" s="58">
        <v>43809</v>
      </c>
      <c r="I3481" s="17">
        <f t="shared" si="282"/>
        <v>50</v>
      </c>
      <c r="J3481" s="460" t="s">
        <v>2236</v>
      </c>
      <c r="K3481" s="567">
        <v>1023702269</v>
      </c>
      <c r="L3481" s="52">
        <v>1</v>
      </c>
      <c r="M3481" s="46">
        <v>38000</v>
      </c>
      <c r="N3481" s="48">
        <f t="shared" si="283"/>
        <v>38000</v>
      </c>
      <c r="O3481" s="152" t="s">
        <v>126</v>
      </c>
      <c r="P3481" s="61" t="s">
        <v>128</v>
      </c>
      <c r="Q3481" s="153"/>
      <c r="R3481" s="1"/>
      <c r="S3481"/>
    </row>
    <row r="3482" spans="1:19">
      <c r="A3482" s="17">
        <v>17</v>
      </c>
      <c r="B3482" s="135">
        <v>10501</v>
      </c>
      <c r="C3482" s="17"/>
      <c r="G3482" s="17" t="str">
        <f>+VLOOKUP(B3482,EstructuraCostos!$B$5:$C$146,2)</f>
        <v>Manejo de Ganados</v>
      </c>
      <c r="H3482" s="58">
        <v>43809</v>
      </c>
      <c r="I3482" s="17">
        <f t="shared" si="282"/>
        <v>50</v>
      </c>
      <c r="J3482" s="460" t="s">
        <v>417</v>
      </c>
      <c r="K3482" s="568">
        <v>1097720182</v>
      </c>
      <c r="L3482" s="52">
        <v>1</v>
      </c>
      <c r="M3482" s="46">
        <v>38000</v>
      </c>
      <c r="N3482" s="48">
        <f t="shared" si="283"/>
        <v>38000</v>
      </c>
      <c r="O3482" s="152" t="s">
        <v>125</v>
      </c>
      <c r="P3482" s="61" t="s">
        <v>128</v>
      </c>
      <c r="Q3482" s="153"/>
      <c r="R3482" s="1"/>
      <c r="S3482"/>
    </row>
    <row r="3483" spans="1:19">
      <c r="A3483" s="17">
        <v>18</v>
      </c>
      <c r="B3483" s="135">
        <v>90101</v>
      </c>
      <c r="C3483" s="17">
        <f t="shared" si="281"/>
        <v>9</v>
      </c>
      <c r="G3483" s="17" t="str">
        <f>+VLOOKUP(B3483,EstructuraCostos!$B$5:$C$146,2)</f>
        <v>Salarios</v>
      </c>
      <c r="H3483" s="58">
        <v>43809</v>
      </c>
      <c r="I3483" s="17">
        <f t="shared" si="282"/>
        <v>50</v>
      </c>
      <c r="J3483" s="1" t="s">
        <v>1584</v>
      </c>
      <c r="K3483" s="85">
        <v>24989065</v>
      </c>
      <c r="L3483" s="52">
        <v>1</v>
      </c>
      <c r="M3483" s="186">
        <v>34000</v>
      </c>
      <c r="N3483" s="48">
        <f t="shared" si="283"/>
        <v>34000</v>
      </c>
      <c r="O3483" s="152" t="s">
        <v>1138</v>
      </c>
      <c r="P3483" s="61" t="s">
        <v>147</v>
      </c>
      <c r="Q3483" s="153"/>
      <c r="R3483" s="1"/>
      <c r="S3483"/>
    </row>
    <row r="3484" spans="1:19">
      <c r="A3484" s="17">
        <v>19</v>
      </c>
      <c r="B3484" s="135">
        <v>90105</v>
      </c>
      <c r="C3484" s="17">
        <f t="shared" si="281"/>
        <v>9</v>
      </c>
      <c r="G3484" s="17" t="str">
        <f>+VLOOKUP(B3484,EstructuraCostos!$B$5:$C$146,2)</f>
        <v>Mejoras</v>
      </c>
      <c r="H3484" s="58">
        <v>43809</v>
      </c>
      <c r="I3484" s="17">
        <f t="shared" si="282"/>
        <v>50</v>
      </c>
      <c r="J3484" s="45" t="s">
        <v>1688</v>
      </c>
      <c r="K3484" s="51">
        <v>6281862</v>
      </c>
      <c r="L3484" s="52">
        <v>1</v>
      </c>
      <c r="M3484" s="186">
        <v>34000</v>
      </c>
      <c r="N3484" s="48">
        <f t="shared" si="283"/>
        <v>34000</v>
      </c>
      <c r="O3484" s="152" t="s">
        <v>2241</v>
      </c>
      <c r="P3484" s="61" t="s">
        <v>147</v>
      </c>
      <c r="Q3484" s="153" t="s">
        <v>2896</v>
      </c>
      <c r="R3484" s="1" t="s">
        <v>2897</v>
      </c>
    </row>
    <row r="3485" spans="1:19">
      <c r="A3485" s="17">
        <v>20</v>
      </c>
      <c r="B3485" s="135">
        <v>50103</v>
      </c>
      <c r="C3485" s="17">
        <f t="shared" si="281"/>
        <v>5</v>
      </c>
      <c r="G3485" s="17" t="str">
        <f>+VLOOKUP(B3485,EstructuraCostos!$B$5:$C$146,2)</f>
        <v xml:space="preserve">Mantenimiento Cercos </v>
      </c>
      <c r="H3485" s="58">
        <v>43809</v>
      </c>
      <c r="I3485" s="17">
        <f t="shared" si="282"/>
        <v>50</v>
      </c>
      <c r="J3485" s="45" t="s">
        <v>2237</v>
      </c>
      <c r="K3485" s="51">
        <v>700001196</v>
      </c>
      <c r="L3485" s="52">
        <v>1</v>
      </c>
      <c r="M3485" s="186">
        <v>34000</v>
      </c>
      <c r="N3485" s="48">
        <f t="shared" si="283"/>
        <v>34000</v>
      </c>
      <c r="O3485" s="152" t="s">
        <v>138</v>
      </c>
      <c r="P3485" s="61" t="s">
        <v>1251</v>
      </c>
      <c r="Q3485" s="153"/>
      <c r="R3485" s="1"/>
    </row>
    <row r="3486" spans="1:19">
      <c r="A3486" s="17">
        <v>21</v>
      </c>
      <c r="B3486" s="135">
        <v>90105</v>
      </c>
      <c r="C3486" s="17">
        <f t="shared" si="281"/>
        <v>9</v>
      </c>
      <c r="G3486" s="17" t="str">
        <f>+VLOOKUP(B3486,EstructuraCostos!$B$5:$C$146,2)</f>
        <v>Mejoras</v>
      </c>
      <c r="H3486" s="58">
        <v>43809</v>
      </c>
      <c r="I3486" s="17">
        <f t="shared" si="282"/>
        <v>50</v>
      </c>
      <c r="J3486" s="45" t="s">
        <v>2247</v>
      </c>
      <c r="K3486" s="51">
        <v>8456134</v>
      </c>
      <c r="L3486" s="52">
        <v>1</v>
      </c>
      <c r="M3486" s="186">
        <v>80000</v>
      </c>
      <c r="N3486" s="48">
        <f t="shared" si="283"/>
        <v>80000</v>
      </c>
      <c r="O3486" s="152" t="s">
        <v>2455</v>
      </c>
      <c r="P3486" s="61" t="s">
        <v>147</v>
      </c>
      <c r="Q3486" s="153" t="s">
        <v>2898</v>
      </c>
      <c r="R3486" s="1" t="s">
        <v>2897</v>
      </c>
      <c r="S3486"/>
    </row>
    <row r="3487" spans="1:19">
      <c r="A3487" s="17">
        <v>22</v>
      </c>
      <c r="C3487" s="17">
        <f t="shared" si="281"/>
        <v>0</v>
      </c>
      <c r="G3487" s="17" t="e">
        <f>+VLOOKUP(B3487,EstructuraCostos!$B$5:$C$146,2)</f>
        <v>#N/A</v>
      </c>
      <c r="H3487" s="58">
        <v>43809</v>
      </c>
      <c r="I3487" s="17">
        <f t="shared" si="282"/>
        <v>50</v>
      </c>
      <c r="J3487" s="1" t="s">
        <v>260</v>
      </c>
      <c r="K3487" s="83"/>
      <c r="M3487" s="186" t="s">
        <v>2476</v>
      </c>
      <c r="N3487" s="48"/>
      <c r="O3487" s="152" t="s">
        <v>2444</v>
      </c>
      <c r="P3487" s="61" t="s">
        <v>894</v>
      </c>
      <c r="Q3487" s="153" t="s">
        <v>132</v>
      </c>
      <c r="R3487" s="1" t="s">
        <v>2901</v>
      </c>
      <c r="S3487"/>
    </row>
    <row r="3488" spans="1:19">
      <c r="A3488" s="17">
        <v>23</v>
      </c>
      <c r="B3488" s="135">
        <v>10101</v>
      </c>
      <c r="C3488" s="17">
        <f t="shared" si="281"/>
        <v>1</v>
      </c>
      <c r="G3488" s="17" t="str">
        <f>+VLOOKUP(B3488,EstructuraCostos!$B$5:$C$146,2)</f>
        <v>Fumigacion Matamalezas</v>
      </c>
      <c r="H3488" s="58">
        <v>43810</v>
      </c>
      <c r="I3488" s="17">
        <f t="shared" si="282"/>
        <v>50</v>
      </c>
      <c r="J3488" s="84" t="s">
        <v>241</v>
      </c>
      <c r="K3488" s="566">
        <v>4736932</v>
      </c>
      <c r="L3488" s="52">
        <v>1</v>
      </c>
      <c r="M3488" s="46">
        <v>34000</v>
      </c>
      <c r="N3488" s="48">
        <f t="shared" si="283"/>
        <v>34000</v>
      </c>
      <c r="O3488" s="152" t="s">
        <v>2611</v>
      </c>
      <c r="P3488" s="61" t="s">
        <v>594</v>
      </c>
      <c r="Q3488" s="153" t="s">
        <v>2880</v>
      </c>
      <c r="R3488" s="1" t="s">
        <v>2613</v>
      </c>
      <c r="S3488"/>
    </row>
    <row r="3489" spans="1:19">
      <c r="A3489" s="17">
        <v>24</v>
      </c>
      <c r="B3489" s="135">
        <v>10104</v>
      </c>
      <c r="C3489" s="17">
        <f t="shared" si="281"/>
        <v>1</v>
      </c>
      <c r="G3489" s="17" t="str">
        <f>+VLOOKUP(B3489,EstructuraCostos!$B$5:$C$146,2)</f>
        <v>Fumigacion Herbicida</v>
      </c>
      <c r="H3489" s="58">
        <v>43810</v>
      </c>
      <c r="I3489" s="17">
        <f t="shared" si="282"/>
        <v>50</v>
      </c>
      <c r="J3489" s="84" t="s">
        <v>242</v>
      </c>
      <c r="K3489" s="567">
        <v>4335739</v>
      </c>
      <c r="L3489" s="52">
        <v>1</v>
      </c>
      <c r="M3489" s="46">
        <v>34000</v>
      </c>
      <c r="N3489" s="48">
        <f t="shared" si="283"/>
        <v>34000</v>
      </c>
      <c r="O3489" s="152" t="s">
        <v>2148</v>
      </c>
      <c r="P3489" s="61" t="s">
        <v>781</v>
      </c>
      <c r="Q3489" s="153" t="s">
        <v>132</v>
      </c>
      <c r="R3489" s="1" t="s">
        <v>702</v>
      </c>
      <c r="S3489"/>
    </row>
    <row r="3490" spans="1:19">
      <c r="A3490" s="17">
        <v>25</v>
      </c>
      <c r="B3490" s="135">
        <v>10501</v>
      </c>
      <c r="C3490" s="17">
        <f t="shared" si="281"/>
        <v>1</v>
      </c>
      <c r="G3490" s="17" t="str">
        <f>+VLOOKUP(B3490,EstructuraCostos!$B$5:$C$146,2)</f>
        <v>Manejo de Ganados</v>
      </c>
      <c r="H3490" s="58">
        <v>43810</v>
      </c>
      <c r="I3490" s="17">
        <f t="shared" si="282"/>
        <v>50</v>
      </c>
      <c r="J3490" s="460" t="s">
        <v>2236</v>
      </c>
      <c r="K3490" s="567">
        <v>1023702269</v>
      </c>
      <c r="L3490" s="52">
        <v>1</v>
      </c>
      <c r="M3490" s="46">
        <v>38000</v>
      </c>
      <c r="N3490" s="48">
        <f t="shared" si="283"/>
        <v>38000</v>
      </c>
      <c r="O3490" s="152" t="s">
        <v>139</v>
      </c>
      <c r="P3490" s="61" t="s">
        <v>128</v>
      </c>
      <c r="Q3490" s="153"/>
      <c r="R3490" s="1"/>
      <c r="S3490"/>
    </row>
    <row r="3491" spans="1:19">
      <c r="A3491" s="17">
        <v>26</v>
      </c>
      <c r="B3491" s="135">
        <v>10501</v>
      </c>
      <c r="C3491" s="17">
        <f t="shared" si="281"/>
        <v>1</v>
      </c>
      <c r="G3491" s="17" t="str">
        <f>+VLOOKUP(B3491,EstructuraCostos!$B$5:$C$146,2)</f>
        <v>Manejo de Ganados</v>
      </c>
      <c r="H3491" s="58">
        <v>43810</v>
      </c>
      <c r="I3491" s="17">
        <f t="shared" si="282"/>
        <v>50</v>
      </c>
      <c r="J3491" s="460" t="s">
        <v>417</v>
      </c>
      <c r="K3491" s="568">
        <v>1097720182</v>
      </c>
      <c r="L3491" s="52">
        <v>1</v>
      </c>
      <c r="M3491" s="46">
        <v>38000</v>
      </c>
      <c r="N3491" s="48">
        <f t="shared" si="283"/>
        <v>38000</v>
      </c>
      <c r="O3491" s="152" t="s">
        <v>125</v>
      </c>
      <c r="P3491" s="61" t="s">
        <v>128</v>
      </c>
      <c r="Q3491" s="153"/>
      <c r="R3491" s="1"/>
      <c r="S3491"/>
    </row>
    <row r="3492" spans="1:19">
      <c r="A3492" s="17">
        <v>27</v>
      </c>
      <c r="B3492" s="135">
        <v>90101</v>
      </c>
      <c r="C3492" s="17">
        <f t="shared" si="281"/>
        <v>9</v>
      </c>
      <c r="G3492" s="17" t="str">
        <f>+VLOOKUP(B3492,EstructuraCostos!$B$5:$C$146,2)</f>
        <v>Salarios</v>
      </c>
      <c r="H3492" s="58">
        <v>43810</v>
      </c>
      <c r="I3492" s="17">
        <f t="shared" si="282"/>
        <v>50</v>
      </c>
      <c r="J3492" s="1" t="s">
        <v>1584</v>
      </c>
      <c r="K3492" s="85">
        <v>24989065</v>
      </c>
      <c r="L3492" s="52">
        <v>1</v>
      </c>
      <c r="M3492" s="186">
        <v>34000</v>
      </c>
      <c r="N3492" s="48">
        <f t="shared" si="283"/>
        <v>34000</v>
      </c>
      <c r="O3492" s="152" t="s">
        <v>1138</v>
      </c>
      <c r="P3492" s="61" t="s">
        <v>147</v>
      </c>
      <c r="Q3492" s="153"/>
      <c r="R3492" s="1"/>
      <c r="S3492"/>
    </row>
    <row r="3493" spans="1:19">
      <c r="A3493" s="17">
        <v>28</v>
      </c>
      <c r="B3493" s="135">
        <v>90105</v>
      </c>
      <c r="C3493" s="17">
        <f t="shared" si="281"/>
        <v>9</v>
      </c>
      <c r="G3493" s="17" t="str">
        <f>+VLOOKUP(B3493,EstructuraCostos!$B$5:$C$146,2)</f>
        <v>Mejoras</v>
      </c>
      <c r="H3493" s="58">
        <v>43810</v>
      </c>
      <c r="I3493" s="17">
        <f t="shared" si="282"/>
        <v>50</v>
      </c>
      <c r="J3493" s="45" t="s">
        <v>1688</v>
      </c>
      <c r="K3493" s="51">
        <v>6281862</v>
      </c>
      <c r="L3493" s="52">
        <v>1</v>
      </c>
      <c r="M3493" s="186">
        <v>34000</v>
      </c>
      <c r="N3493" s="48">
        <f t="shared" si="283"/>
        <v>34000</v>
      </c>
      <c r="O3493" s="152" t="s">
        <v>2241</v>
      </c>
      <c r="P3493" s="61" t="s">
        <v>147</v>
      </c>
      <c r="Q3493" s="153" t="s">
        <v>2896</v>
      </c>
      <c r="R3493" s="1" t="s">
        <v>2897</v>
      </c>
      <c r="S3493"/>
    </row>
    <row r="3494" spans="1:19">
      <c r="A3494" s="17">
        <v>29</v>
      </c>
      <c r="B3494" s="135">
        <v>10202</v>
      </c>
      <c r="C3494" s="17">
        <f t="shared" si="281"/>
        <v>1</v>
      </c>
      <c r="G3494" s="17" t="str">
        <f>+VLOOKUP(B3494,EstructuraCostos!$B$5:$C$146,2)</f>
        <v>Pollinaza</v>
      </c>
      <c r="H3494" s="58">
        <v>43810</v>
      </c>
      <c r="I3494" s="17">
        <f>+WEEKNUM(H3494,2)</f>
        <v>50</v>
      </c>
      <c r="J3494" s="45" t="s">
        <v>2237</v>
      </c>
      <c r="K3494" s="51">
        <v>700001196</v>
      </c>
      <c r="L3494" s="52">
        <v>1</v>
      </c>
      <c r="M3494" s="186">
        <v>34000</v>
      </c>
      <c r="N3494" s="48">
        <f t="shared" si="283"/>
        <v>34000</v>
      </c>
      <c r="O3494" s="152" t="s">
        <v>688</v>
      </c>
      <c r="P3494" s="61" t="s">
        <v>137</v>
      </c>
      <c r="Q3494" s="153"/>
      <c r="R3494" s="1"/>
    </row>
    <row r="3495" spans="1:19">
      <c r="A3495" s="17">
        <v>30</v>
      </c>
      <c r="B3495" s="135">
        <v>90105</v>
      </c>
      <c r="C3495" s="17">
        <f t="shared" si="281"/>
        <v>9</v>
      </c>
      <c r="G3495" s="17" t="str">
        <f>+VLOOKUP(B3495,EstructuraCostos!$B$5:$C$146,2)</f>
        <v>Mejoras</v>
      </c>
      <c r="H3495" s="58">
        <v>43810</v>
      </c>
      <c r="I3495" s="17">
        <f t="shared" si="282"/>
        <v>50</v>
      </c>
      <c r="J3495" s="45" t="s">
        <v>2247</v>
      </c>
      <c r="K3495" s="51">
        <v>8456134</v>
      </c>
      <c r="L3495" s="52">
        <v>1</v>
      </c>
      <c r="M3495" s="186">
        <v>80000</v>
      </c>
      <c r="N3495" s="48">
        <f t="shared" si="283"/>
        <v>80000</v>
      </c>
      <c r="O3495" s="152" t="s">
        <v>2455</v>
      </c>
      <c r="P3495" s="61" t="s">
        <v>147</v>
      </c>
      <c r="Q3495" s="153" t="s">
        <v>2914</v>
      </c>
      <c r="R3495" s="1" t="s">
        <v>2897</v>
      </c>
    </row>
    <row r="3496" spans="1:19">
      <c r="A3496" s="17">
        <v>31</v>
      </c>
      <c r="C3496" s="17">
        <f t="shared" si="281"/>
        <v>0</v>
      </c>
      <c r="G3496" s="17" t="e">
        <f>+VLOOKUP(B3496,EstructuraCostos!$B$5:$C$146,2)</f>
        <v>#N/A</v>
      </c>
      <c r="H3496" s="58">
        <v>43810</v>
      </c>
      <c r="I3496" s="17">
        <f t="shared" si="282"/>
        <v>50</v>
      </c>
      <c r="J3496" s="1" t="s">
        <v>439</v>
      </c>
      <c r="K3496" s="143"/>
      <c r="L3496" s="52">
        <v>27</v>
      </c>
      <c r="M3496" s="186" t="s">
        <v>299</v>
      </c>
      <c r="N3496" s="48"/>
      <c r="O3496" s="478" t="s">
        <v>2907</v>
      </c>
      <c r="P3496" s="61" t="s">
        <v>894</v>
      </c>
      <c r="Q3496" s="153" t="s">
        <v>132</v>
      </c>
      <c r="R3496" s="1" t="s">
        <v>2901</v>
      </c>
    </row>
    <row r="3497" spans="1:19">
      <c r="A3497" s="17">
        <v>32</v>
      </c>
      <c r="C3497" s="17">
        <f t="shared" si="281"/>
        <v>0</v>
      </c>
      <c r="G3497" s="17" t="e">
        <f>+VLOOKUP(B3497,EstructuraCostos!$B$5:$C$146,2)</f>
        <v>#N/A</v>
      </c>
      <c r="H3497" s="58">
        <v>43810</v>
      </c>
      <c r="I3497" s="17">
        <f t="shared" si="282"/>
        <v>50</v>
      </c>
      <c r="J3497" s="1" t="s">
        <v>439</v>
      </c>
      <c r="K3497" s="83"/>
      <c r="L3497" s="52">
        <v>34</v>
      </c>
      <c r="M3497" s="186" t="s">
        <v>480</v>
      </c>
      <c r="N3497" s="48"/>
      <c r="O3497" s="478" t="s">
        <v>2907</v>
      </c>
      <c r="P3497" s="61" t="s">
        <v>594</v>
      </c>
      <c r="Q3497" s="153" t="s">
        <v>2880</v>
      </c>
      <c r="R3497" s="1" t="s">
        <v>2613</v>
      </c>
    </row>
    <row r="3498" spans="1:19">
      <c r="A3498" s="17">
        <v>33</v>
      </c>
      <c r="C3498" s="17">
        <f t="shared" si="281"/>
        <v>0</v>
      </c>
      <c r="G3498" s="17" t="e">
        <f>+VLOOKUP(B3498,EstructuraCostos!$B$5:$C$146,2)</f>
        <v>#N/A</v>
      </c>
      <c r="H3498" s="58">
        <v>43810</v>
      </c>
      <c r="I3498" s="17">
        <f t="shared" si="282"/>
        <v>50</v>
      </c>
      <c r="J3498" s="1" t="s">
        <v>260</v>
      </c>
      <c r="K3498" s="83"/>
      <c r="M3498" s="186" t="s">
        <v>2476</v>
      </c>
      <c r="N3498" s="48"/>
      <c r="O3498" s="152" t="s">
        <v>2148</v>
      </c>
      <c r="P3498" s="61" t="s">
        <v>781</v>
      </c>
      <c r="Q3498" s="153" t="s">
        <v>132</v>
      </c>
      <c r="R3498" s="1" t="s">
        <v>702</v>
      </c>
      <c r="S3498"/>
    </row>
    <row r="3499" spans="1:19">
      <c r="A3499" s="17">
        <v>34</v>
      </c>
      <c r="C3499" s="17">
        <f t="shared" si="281"/>
        <v>0</v>
      </c>
      <c r="G3499" s="17" t="e">
        <f>+VLOOKUP(B3499,EstructuraCostos!$B$5:$C$146,2)</f>
        <v>#N/A</v>
      </c>
      <c r="H3499" s="58">
        <v>43810</v>
      </c>
      <c r="I3499" s="17">
        <f t="shared" si="282"/>
        <v>50</v>
      </c>
      <c r="J3499" s="1" t="s">
        <v>260</v>
      </c>
      <c r="K3499" s="83"/>
      <c r="M3499" s="186" t="s">
        <v>2476</v>
      </c>
      <c r="N3499" s="48"/>
      <c r="O3499" s="152" t="s">
        <v>2611</v>
      </c>
      <c r="P3499" s="61" t="s">
        <v>594</v>
      </c>
      <c r="Q3499" s="153" t="s">
        <v>2880</v>
      </c>
      <c r="R3499" s="1" t="s">
        <v>2613</v>
      </c>
      <c r="S3499"/>
    </row>
    <row r="3500" spans="1:19">
      <c r="A3500" s="17">
        <v>35</v>
      </c>
      <c r="B3500" s="135">
        <v>10101</v>
      </c>
      <c r="C3500" s="17">
        <f t="shared" si="281"/>
        <v>1</v>
      </c>
      <c r="G3500" s="17" t="str">
        <f>+VLOOKUP(B3500,EstructuraCostos!$B$5:$C$146,2)</f>
        <v>Fumigacion Matamalezas</v>
      </c>
      <c r="H3500" s="58">
        <v>43811</v>
      </c>
      <c r="I3500" s="17">
        <f t="shared" si="282"/>
        <v>50</v>
      </c>
      <c r="J3500" s="84" t="s">
        <v>241</v>
      </c>
      <c r="K3500" s="566">
        <v>4736932</v>
      </c>
      <c r="L3500" s="52">
        <v>1</v>
      </c>
      <c r="M3500" s="46">
        <v>34000</v>
      </c>
      <c r="N3500" s="48">
        <f t="shared" si="283"/>
        <v>34000</v>
      </c>
      <c r="O3500" s="152" t="s">
        <v>2611</v>
      </c>
      <c r="P3500" s="61" t="s">
        <v>594</v>
      </c>
      <c r="Q3500" s="153" t="s">
        <v>2880</v>
      </c>
      <c r="R3500" s="1" t="s">
        <v>2613</v>
      </c>
      <c r="S3500"/>
    </row>
    <row r="3501" spans="1:19">
      <c r="A3501" s="17">
        <v>36</v>
      </c>
      <c r="B3501" s="135">
        <v>10104</v>
      </c>
      <c r="C3501" s="17">
        <f t="shared" si="281"/>
        <v>1</v>
      </c>
      <c r="G3501" s="17" t="str">
        <f>+VLOOKUP(B3501,EstructuraCostos!$B$5:$C$146,2)</f>
        <v>Fumigacion Herbicida</v>
      </c>
      <c r="H3501" s="58">
        <v>43811</v>
      </c>
      <c r="I3501" s="17">
        <f t="shared" si="282"/>
        <v>50</v>
      </c>
      <c r="J3501" s="84" t="s">
        <v>242</v>
      </c>
      <c r="K3501" s="567">
        <v>4335739</v>
      </c>
      <c r="L3501" s="52">
        <v>1</v>
      </c>
      <c r="M3501" s="46">
        <v>34000</v>
      </c>
      <c r="N3501" s="48">
        <f t="shared" si="283"/>
        <v>34000</v>
      </c>
      <c r="O3501" s="152" t="s">
        <v>2148</v>
      </c>
      <c r="P3501" s="61" t="s">
        <v>781</v>
      </c>
      <c r="Q3501" s="153" t="s">
        <v>132</v>
      </c>
      <c r="R3501" s="1" t="s">
        <v>702</v>
      </c>
      <c r="S3501"/>
    </row>
    <row r="3502" spans="1:19">
      <c r="A3502" s="17">
        <v>37</v>
      </c>
      <c r="B3502" s="135">
        <v>10501</v>
      </c>
      <c r="C3502" s="17">
        <f t="shared" si="281"/>
        <v>1</v>
      </c>
      <c r="G3502" s="17" t="str">
        <f>+VLOOKUP(B3502,EstructuraCostos!$B$5:$C$146,2)</f>
        <v>Manejo de Ganados</v>
      </c>
      <c r="H3502" s="58">
        <v>43811</v>
      </c>
      <c r="I3502" s="17">
        <f t="shared" si="282"/>
        <v>50</v>
      </c>
      <c r="J3502" s="460" t="s">
        <v>2236</v>
      </c>
      <c r="K3502" s="567">
        <v>1023702269</v>
      </c>
      <c r="L3502" s="52">
        <v>1</v>
      </c>
      <c r="M3502" s="46">
        <v>38000</v>
      </c>
      <c r="N3502" s="48">
        <f t="shared" si="283"/>
        <v>38000</v>
      </c>
      <c r="O3502" s="152" t="s">
        <v>126</v>
      </c>
      <c r="P3502" s="61" t="s">
        <v>128</v>
      </c>
      <c r="Q3502" s="153"/>
      <c r="R3502" s="1"/>
      <c r="S3502"/>
    </row>
    <row r="3503" spans="1:19">
      <c r="A3503" s="17">
        <v>38</v>
      </c>
      <c r="B3503" s="135">
        <v>50103</v>
      </c>
      <c r="C3503" s="17">
        <f t="shared" si="281"/>
        <v>5</v>
      </c>
      <c r="G3503" s="17" t="str">
        <f>+VLOOKUP(B3503,EstructuraCostos!$B$5:$C$146,2)</f>
        <v xml:space="preserve">Mantenimiento Cercos </v>
      </c>
      <c r="H3503" s="58">
        <v>43811</v>
      </c>
      <c r="I3503" s="17">
        <f t="shared" si="282"/>
        <v>50</v>
      </c>
      <c r="J3503" s="460" t="s">
        <v>417</v>
      </c>
      <c r="K3503" s="568">
        <v>1097720182</v>
      </c>
      <c r="L3503" s="52">
        <v>1</v>
      </c>
      <c r="M3503" s="46">
        <v>38000</v>
      </c>
      <c r="N3503" s="48">
        <f t="shared" si="283"/>
        <v>38000</v>
      </c>
      <c r="O3503" s="152" t="s">
        <v>138</v>
      </c>
      <c r="P3503" s="61" t="s">
        <v>2916</v>
      </c>
      <c r="Q3503" s="153"/>
      <c r="R3503" s="1"/>
      <c r="S3503"/>
    </row>
    <row r="3504" spans="1:19">
      <c r="A3504" s="17">
        <v>39</v>
      </c>
      <c r="B3504" s="135">
        <v>90101</v>
      </c>
      <c r="C3504" s="17">
        <f t="shared" si="281"/>
        <v>9</v>
      </c>
      <c r="G3504" s="17" t="str">
        <f>+VLOOKUP(B3504,EstructuraCostos!$B$5:$C$146,2)</f>
        <v>Salarios</v>
      </c>
      <c r="H3504" s="58">
        <v>43811</v>
      </c>
      <c r="I3504" s="17">
        <f t="shared" si="282"/>
        <v>50</v>
      </c>
      <c r="J3504" s="1" t="s">
        <v>1584</v>
      </c>
      <c r="K3504" s="85">
        <v>24989065</v>
      </c>
      <c r="L3504" s="52">
        <v>1</v>
      </c>
      <c r="M3504" s="186">
        <v>34000</v>
      </c>
      <c r="N3504" s="48">
        <f t="shared" si="283"/>
        <v>34000</v>
      </c>
      <c r="O3504" s="152" t="s">
        <v>1138</v>
      </c>
      <c r="P3504" s="61" t="s">
        <v>147</v>
      </c>
      <c r="Q3504" s="153"/>
      <c r="R3504" s="1"/>
      <c r="S3504"/>
    </row>
    <row r="3505" spans="1:19">
      <c r="A3505" s="17">
        <v>40</v>
      </c>
      <c r="B3505" s="135">
        <v>90105</v>
      </c>
      <c r="C3505" s="17">
        <f t="shared" si="281"/>
        <v>9</v>
      </c>
      <c r="G3505" s="17" t="str">
        <f>+VLOOKUP(B3505,EstructuraCostos!$B$5:$C$146,2)</f>
        <v>Mejoras</v>
      </c>
      <c r="H3505" s="58">
        <v>43811</v>
      </c>
      <c r="I3505" s="17">
        <f t="shared" si="282"/>
        <v>50</v>
      </c>
      <c r="J3505" s="45" t="s">
        <v>1688</v>
      </c>
      <c r="K3505" s="51">
        <v>6281862</v>
      </c>
      <c r="L3505" s="52">
        <v>1</v>
      </c>
      <c r="M3505" s="186">
        <v>34000</v>
      </c>
      <c r="N3505" s="48">
        <f t="shared" si="283"/>
        <v>34000</v>
      </c>
      <c r="O3505" s="152" t="s">
        <v>2241</v>
      </c>
      <c r="P3505" s="61" t="s">
        <v>147</v>
      </c>
      <c r="Q3505" s="153" t="s">
        <v>2896</v>
      </c>
      <c r="R3505" s="1" t="s">
        <v>2897</v>
      </c>
      <c r="S3505"/>
    </row>
    <row r="3506" spans="1:19">
      <c r="A3506" s="17">
        <v>41</v>
      </c>
      <c r="B3506" s="135">
        <v>10202</v>
      </c>
      <c r="C3506" s="17">
        <f t="shared" si="281"/>
        <v>1</v>
      </c>
      <c r="G3506" s="17" t="str">
        <f>+VLOOKUP(B3506,EstructuraCostos!$B$5:$C$146,2)</f>
        <v>Pollinaza</v>
      </c>
      <c r="H3506" s="58">
        <v>43811</v>
      </c>
      <c r="I3506" s="17">
        <f t="shared" si="282"/>
        <v>50</v>
      </c>
      <c r="J3506" s="45" t="s">
        <v>2237</v>
      </c>
      <c r="K3506" s="51">
        <v>700001196</v>
      </c>
      <c r="L3506" s="52">
        <v>1</v>
      </c>
      <c r="M3506" s="186">
        <v>34000</v>
      </c>
      <c r="N3506" s="48">
        <f t="shared" si="283"/>
        <v>34000</v>
      </c>
      <c r="O3506" s="152" t="s">
        <v>688</v>
      </c>
      <c r="P3506" s="61" t="s">
        <v>137</v>
      </c>
      <c r="Q3506" s="153"/>
      <c r="R3506" s="1"/>
      <c r="S3506"/>
    </row>
    <row r="3507" spans="1:19">
      <c r="A3507" s="17">
        <v>42</v>
      </c>
      <c r="B3507" s="135">
        <v>90105</v>
      </c>
      <c r="C3507" s="17">
        <f t="shared" si="281"/>
        <v>9</v>
      </c>
      <c r="G3507" s="17" t="str">
        <f>+VLOOKUP(B3507,EstructuraCostos!$B$5:$C$146,2)</f>
        <v>Mejoras</v>
      </c>
      <c r="H3507" s="58">
        <v>43811</v>
      </c>
      <c r="I3507" s="17">
        <f t="shared" si="282"/>
        <v>50</v>
      </c>
      <c r="J3507" s="45" t="s">
        <v>2247</v>
      </c>
      <c r="K3507" s="51">
        <v>8456134</v>
      </c>
      <c r="L3507" s="52">
        <v>1</v>
      </c>
      <c r="M3507" s="186">
        <v>80000</v>
      </c>
      <c r="N3507" s="48">
        <f t="shared" si="283"/>
        <v>80000</v>
      </c>
      <c r="O3507" s="152" t="s">
        <v>2455</v>
      </c>
      <c r="P3507" s="61" t="s">
        <v>147</v>
      </c>
      <c r="Q3507" s="153" t="s">
        <v>2914</v>
      </c>
      <c r="R3507" s="1" t="s">
        <v>2897</v>
      </c>
    </row>
    <row r="3508" spans="1:19">
      <c r="A3508" s="17">
        <v>43</v>
      </c>
      <c r="C3508" s="17"/>
      <c r="G3508" s="17" t="e">
        <f>+VLOOKUP(B3508,EstructuraCostos!$B$5:$C$146,2)</f>
        <v>#N/A</v>
      </c>
      <c r="H3508" s="58">
        <v>43811</v>
      </c>
      <c r="I3508" s="17">
        <f t="shared" ref="I3508" si="285">+WEEKNUM(H3508,2)</f>
        <v>50</v>
      </c>
      <c r="J3508" s="45" t="s">
        <v>289</v>
      </c>
      <c r="L3508" s="52">
        <v>3</v>
      </c>
      <c r="M3508" s="186" t="s">
        <v>124</v>
      </c>
      <c r="N3508" s="48" t="s">
        <v>177</v>
      </c>
      <c r="O3508" s="152" t="s">
        <v>227</v>
      </c>
      <c r="P3508" s="61"/>
      <c r="Q3508" s="153"/>
      <c r="R3508" s="1"/>
    </row>
    <row r="3509" spans="1:19">
      <c r="A3509" s="17">
        <v>44</v>
      </c>
      <c r="C3509" s="17"/>
      <c r="G3509" s="17" t="e">
        <f>+VLOOKUP(B3509,EstructuraCostos!$B$5:$C$146,2)</f>
        <v>#N/A</v>
      </c>
      <c r="H3509" s="58">
        <v>43811</v>
      </c>
      <c r="I3509" s="17">
        <f t="shared" ref="I3509:I3510" si="286">+WEEKNUM(H3509,2)</f>
        <v>50</v>
      </c>
      <c r="J3509" s="45" t="s">
        <v>287</v>
      </c>
      <c r="L3509" s="52">
        <v>395</v>
      </c>
      <c r="M3509" s="186">
        <v>600</v>
      </c>
      <c r="N3509" s="48">
        <f t="shared" ref="N3509" si="287">+L3509*M3509</f>
        <v>237000</v>
      </c>
      <c r="O3509" s="152" t="s">
        <v>2938</v>
      </c>
      <c r="P3509" s="61" t="s">
        <v>1474</v>
      </c>
      <c r="Q3509" s="153"/>
      <c r="R3509" s="1"/>
    </row>
    <row r="3510" spans="1:19">
      <c r="A3510" s="17">
        <v>45</v>
      </c>
      <c r="C3510" s="17"/>
      <c r="G3510" s="17" t="e">
        <f>+VLOOKUP(B3510,EstructuraCostos!$B$5:$C$146,2)</f>
        <v>#N/A</v>
      </c>
      <c r="H3510" s="58">
        <v>43811</v>
      </c>
      <c r="I3510" s="17">
        <f t="shared" si="286"/>
        <v>50</v>
      </c>
      <c r="J3510" s="45" t="s">
        <v>287</v>
      </c>
      <c r="L3510" s="52">
        <v>300</v>
      </c>
      <c r="M3510" s="186">
        <v>450</v>
      </c>
      <c r="N3510" s="48">
        <f t="shared" ref="N3510" si="288">+L3510*M3510</f>
        <v>135000</v>
      </c>
      <c r="O3510" s="152" t="s">
        <v>1396</v>
      </c>
      <c r="P3510" s="61" t="s">
        <v>1474</v>
      </c>
      <c r="Q3510" s="153"/>
      <c r="R3510" s="1"/>
    </row>
    <row r="3511" spans="1:19">
      <c r="A3511" s="17">
        <v>46</v>
      </c>
      <c r="C3511" s="17">
        <f t="shared" si="281"/>
        <v>0</v>
      </c>
      <c r="G3511" s="17" t="e">
        <f>+VLOOKUP(B3511,EstructuraCostos!$B$5:$C$146,2)</f>
        <v>#N/A</v>
      </c>
      <c r="H3511" s="58">
        <v>43811</v>
      </c>
      <c r="I3511" s="17">
        <f t="shared" si="282"/>
        <v>50</v>
      </c>
      <c r="J3511" s="1" t="s">
        <v>260</v>
      </c>
      <c r="K3511" s="83"/>
      <c r="L3511" s="52">
        <v>150</v>
      </c>
      <c r="M3511" s="186" t="s">
        <v>2476</v>
      </c>
      <c r="N3511" s="48"/>
      <c r="O3511" s="152" t="s">
        <v>2148</v>
      </c>
      <c r="P3511" s="61" t="s">
        <v>781</v>
      </c>
      <c r="Q3511" s="153" t="s">
        <v>132</v>
      </c>
      <c r="R3511" s="1" t="s">
        <v>702</v>
      </c>
    </row>
    <row r="3512" spans="1:19">
      <c r="A3512" s="17">
        <v>47</v>
      </c>
      <c r="C3512" s="17">
        <f t="shared" si="281"/>
        <v>0</v>
      </c>
      <c r="G3512" s="17" t="e">
        <f>+VLOOKUP(B3512,EstructuraCostos!$B$5:$C$146,2)</f>
        <v>#N/A</v>
      </c>
      <c r="H3512" s="58">
        <v>43811</v>
      </c>
      <c r="I3512" s="17">
        <f t="shared" si="282"/>
        <v>50</v>
      </c>
      <c r="J3512" s="1" t="s">
        <v>260</v>
      </c>
      <c r="K3512" s="83"/>
      <c r="L3512" s="52">
        <v>1200</v>
      </c>
      <c r="M3512" s="186" t="s">
        <v>2476</v>
      </c>
      <c r="N3512" s="48"/>
      <c r="O3512" s="152" t="s">
        <v>2611</v>
      </c>
      <c r="P3512" s="61" t="s">
        <v>594</v>
      </c>
      <c r="Q3512" s="153" t="s">
        <v>2880</v>
      </c>
      <c r="R3512" s="1" t="s">
        <v>2613</v>
      </c>
      <c r="S3512"/>
    </row>
    <row r="3513" spans="1:19">
      <c r="A3513" s="17">
        <v>48</v>
      </c>
      <c r="B3513" s="135">
        <v>50103</v>
      </c>
      <c r="C3513" s="17">
        <f t="shared" si="281"/>
        <v>5</v>
      </c>
      <c r="G3513" s="17" t="str">
        <f>+VLOOKUP(B3513,EstructuraCostos!$B$5:$C$146,2)</f>
        <v xml:space="preserve">Mantenimiento Cercos </v>
      </c>
      <c r="H3513" s="58">
        <v>43812</v>
      </c>
      <c r="I3513" s="17">
        <f t="shared" si="282"/>
        <v>50</v>
      </c>
      <c r="J3513" s="84" t="s">
        <v>241</v>
      </c>
      <c r="K3513" s="566">
        <v>4736932</v>
      </c>
      <c r="L3513" s="52">
        <v>1</v>
      </c>
      <c r="M3513" s="46">
        <v>34000</v>
      </c>
      <c r="N3513" s="48">
        <f t="shared" ref="N3513:N3580" si="289">+L3513*M3513</f>
        <v>34000</v>
      </c>
      <c r="O3513" s="152" t="s">
        <v>138</v>
      </c>
      <c r="P3513" s="61" t="s">
        <v>852</v>
      </c>
      <c r="Q3513" s="153"/>
      <c r="R3513" s="1"/>
      <c r="S3513"/>
    </row>
    <row r="3514" spans="1:19">
      <c r="A3514" s="17">
        <v>49</v>
      </c>
      <c r="B3514" s="135">
        <v>10104</v>
      </c>
      <c r="C3514" s="17">
        <f t="shared" si="281"/>
        <v>1</v>
      </c>
      <c r="G3514" s="17" t="str">
        <f>+VLOOKUP(B3514,EstructuraCostos!$B$5:$C$146,2)</f>
        <v>Fumigacion Herbicida</v>
      </c>
      <c r="H3514" s="58">
        <v>43812</v>
      </c>
      <c r="I3514" s="17">
        <f t="shared" si="282"/>
        <v>50</v>
      </c>
      <c r="J3514" s="84" t="s">
        <v>242</v>
      </c>
      <c r="K3514" s="567">
        <v>4335739</v>
      </c>
      <c r="L3514" s="52">
        <v>1</v>
      </c>
      <c r="M3514" s="46">
        <v>34000</v>
      </c>
      <c r="N3514" s="48">
        <f t="shared" si="289"/>
        <v>34000</v>
      </c>
      <c r="O3514" s="152" t="s">
        <v>2148</v>
      </c>
      <c r="P3514" s="61" t="s">
        <v>781</v>
      </c>
      <c r="Q3514" s="153" t="s">
        <v>132</v>
      </c>
      <c r="R3514" s="1" t="s">
        <v>702</v>
      </c>
      <c r="S3514"/>
    </row>
    <row r="3515" spans="1:19">
      <c r="A3515" s="17">
        <v>50</v>
      </c>
      <c r="B3515" s="135">
        <v>10501</v>
      </c>
      <c r="C3515" s="17">
        <f t="shared" si="281"/>
        <v>1</v>
      </c>
      <c r="G3515" s="17" t="str">
        <f>+VLOOKUP(B3515,EstructuraCostos!$B$5:$C$146,2)</f>
        <v>Manejo de Ganados</v>
      </c>
      <c r="H3515" s="58">
        <v>43812</v>
      </c>
      <c r="I3515" s="17">
        <f t="shared" si="282"/>
        <v>50</v>
      </c>
      <c r="J3515" s="460" t="s">
        <v>2236</v>
      </c>
      <c r="K3515" s="567">
        <v>1023702269</v>
      </c>
      <c r="L3515" s="52">
        <v>1</v>
      </c>
      <c r="M3515" s="46">
        <v>38000</v>
      </c>
      <c r="N3515" s="48">
        <f t="shared" si="289"/>
        <v>38000</v>
      </c>
      <c r="O3515" s="152" t="s">
        <v>126</v>
      </c>
      <c r="P3515" s="61" t="s">
        <v>128</v>
      </c>
      <c r="Q3515" s="153"/>
      <c r="R3515" s="1"/>
      <c r="S3515"/>
    </row>
    <row r="3516" spans="1:19">
      <c r="A3516" s="17">
        <v>51</v>
      </c>
      <c r="B3516" s="135">
        <v>80108</v>
      </c>
      <c r="C3516" s="17">
        <f t="shared" ref="C3516:C3586" si="290">ROUND(B3516/10000,0)</f>
        <v>8</v>
      </c>
      <c r="G3516" s="17" t="str">
        <f>+VLOOKUP(B3516,EstructuraCostos!$B$5:$C$146,2)</f>
        <v>Establecimiento de Nuevas Praderas</v>
      </c>
      <c r="H3516" s="58">
        <v>43812</v>
      </c>
      <c r="I3516" s="17">
        <f t="shared" ref="I3516:I3586" si="291">+WEEKNUM(H3516,2)</f>
        <v>50</v>
      </c>
      <c r="J3516" s="460" t="s">
        <v>417</v>
      </c>
      <c r="K3516" s="568">
        <v>1097720182</v>
      </c>
      <c r="L3516" s="52">
        <v>1</v>
      </c>
      <c r="M3516" s="46">
        <v>38000</v>
      </c>
      <c r="N3516" s="48">
        <f t="shared" si="289"/>
        <v>38000</v>
      </c>
      <c r="O3516" s="152" t="s">
        <v>2517</v>
      </c>
      <c r="P3516" s="61" t="s">
        <v>256</v>
      </c>
      <c r="Q3516" s="153" t="s">
        <v>2654</v>
      </c>
      <c r="R3516" s="1"/>
      <c r="S3516"/>
    </row>
    <row r="3517" spans="1:19">
      <c r="A3517" s="17">
        <v>52</v>
      </c>
      <c r="B3517" s="135">
        <v>90101</v>
      </c>
      <c r="C3517" s="17">
        <f t="shared" si="290"/>
        <v>9</v>
      </c>
      <c r="G3517" s="17" t="str">
        <f>+VLOOKUP(B3517,EstructuraCostos!$B$5:$C$146,2)</f>
        <v>Salarios</v>
      </c>
      <c r="H3517" s="58">
        <v>43812</v>
      </c>
      <c r="I3517" s="17">
        <f t="shared" si="291"/>
        <v>50</v>
      </c>
      <c r="J3517" s="1" t="s">
        <v>1584</v>
      </c>
      <c r="K3517" s="85">
        <v>24989065</v>
      </c>
      <c r="L3517" s="52">
        <v>1</v>
      </c>
      <c r="M3517" s="186">
        <v>34000</v>
      </c>
      <c r="N3517" s="48">
        <f t="shared" si="289"/>
        <v>34000</v>
      </c>
      <c r="O3517" s="152" t="s">
        <v>1138</v>
      </c>
      <c r="P3517" s="61" t="s">
        <v>147</v>
      </c>
      <c r="Q3517" s="153"/>
      <c r="R3517" s="1"/>
      <c r="S3517"/>
    </row>
    <row r="3518" spans="1:19">
      <c r="A3518" s="17">
        <v>53</v>
      </c>
      <c r="B3518" s="135">
        <v>90105</v>
      </c>
      <c r="C3518" s="17">
        <f t="shared" si="290"/>
        <v>9</v>
      </c>
      <c r="G3518" s="17" t="str">
        <f>+VLOOKUP(B3518,EstructuraCostos!$B$5:$C$146,2)</f>
        <v>Mejoras</v>
      </c>
      <c r="H3518" s="58">
        <v>43812</v>
      </c>
      <c r="I3518" s="17">
        <f t="shared" si="291"/>
        <v>50</v>
      </c>
      <c r="J3518" s="45" t="s">
        <v>1688</v>
      </c>
      <c r="K3518" s="51">
        <v>6281862</v>
      </c>
      <c r="L3518" s="52">
        <v>1</v>
      </c>
      <c r="M3518" s="186">
        <v>34000</v>
      </c>
      <c r="N3518" s="48">
        <f t="shared" si="289"/>
        <v>34000</v>
      </c>
      <c r="O3518" s="152" t="s">
        <v>2241</v>
      </c>
      <c r="P3518" s="61" t="s">
        <v>147</v>
      </c>
      <c r="Q3518" s="153" t="s">
        <v>2917</v>
      </c>
      <c r="R3518" s="1" t="s">
        <v>2918</v>
      </c>
      <c r="S3518"/>
    </row>
    <row r="3519" spans="1:19">
      <c r="A3519" s="17">
        <v>54</v>
      </c>
      <c r="B3519" s="135">
        <v>10202</v>
      </c>
      <c r="C3519" s="17">
        <f t="shared" si="290"/>
        <v>1</v>
      </c>
      <c r="G3519" s="17" t="str">
        <f>+VLOOKUP(B3519,EstructuraCostos!$B$5:$C$146,2)</f>
        <v>Pollinaza</v>
      </c>
      <c r="H3519" s="58">
        <v>43812</v>
      </c>
      <c r="I3519" s="17">
        <f t="shared" si="291"/>
        <v>50</v>
      </c>
      <c r="J3519" s="45" t="s">
        <v>2237</v>
      </c>
      <c r="K3519" s="51">
        <v>700001196</v>
      </c>
      <c r="L3519" s="52">
        <v>1</v>
      </c>
      <c r="M3519" s="186">
        <v>34000</v>
      </c>
      <c r="N3519" s="48">
        <f t="shared" si="289"/>
        <v>34000</v>
      </c>
      <c r="O3519" s="152" t="s">
        <v>688</v>
      </c>
      <c r="P3519" s="61" t="s">
        <v>137</v>
      </c>
      <c r="Q3519" s="153"/>
      <c r="R3519" s="1"/>
      <c r="S3519"/>
    </row>
    <row r="3520" spans="1:19">
      <c r="A3520" s="17">
        <v>55</v>
      </c>
      <c r="B3520" s="135">
        <v>90105</v>
      </c>
      <c r="C3520" s="17">
        <f t="shared" si="290"/>
        <v>9</v>
      </c>
      <c r="G3520" s="17" t="str">
        <f>+VLOOKUP(B3520,EstructuraCostos!$B$5:$C$146,2)</f>
        <v>Mejoras</v>
      </c>
      <c r="H3520" s="58">
        <v>43812</v>
      </c>
      <c r="I3520" s="17">
        <f t="shared" si="291"/>
        <v>50</v>
      </c>
      <c r="J3520" s="45" t="s">
        <v>2247</v>
      </c>
      <c r="K3520" s="51">
        <v>8456134</v>
      </c>
      <c r="L3520" s="52">
        <v>1</v>
      </c>
      <c r="M3520" s="186">
        <v>80000</v>
      </c>
      <c r="N3520" s="48">
        <f t="shared" si="289"/>
        <v>80000</v>
      </c>
      <c r="O3520" s="152" t="s">
        <v>2455</v>
      </c>
      <c r="P3520" s="61" t="s">
        <v>147</v>
      </c>
      <c r="Q3520" s="153" t="s">
        <v>2474</v>
      </c>
      <c r="R3520" s="1" t="s">
        <v>2897</v>
      </c>
      <c r="S3520"/>
    </row>
    <row r="3521" spans="1:19">
      <c r="A3521" s="17">
        <v>56</v>
      </c>
      <c r="C3521" s="17"/>
      <c r="G3521" s="17" t="e">
        <f>+VLOOKUP(B3521,EstructuraCostos!$B$5:$C$146,2)</f>
        <v>#N/A</v>
      </c>
      <c r="H3521" s="58">
        <v>43812</v>
      </c>
      <c r="I3521" s="17">
        <f t="shared" ref="I3521:I3522" si="292">+WEEKNUM(H3521,2)</f>
        <v>50</v>
      </c>
      <c r="J3521" s="45" t="s">
        <v>2919</v>
      </c>
      <c r="L3521" s="52">
        <v>4</v>
      </c>
      <c r="M3521" s="186" t="s">
        <v>124</v>
      </c>
      <c r="N3521" s="48" t="s">
        <v>177</v>
      </c>
      <c r="O3521" s="152" t="s">
        <v>436</v>
      </c>
      <c r="P3521" s="61"/>
      <c r="Q3521" s="153"/>
      <c r="R3521" s="1"/>
      <c r="S3521"/>
    </row>
    <row r="3522" spans="1:19">
      <c r="A3522" s="17">
        <v>57</v>
      </c>
      <c r="C3522" s="17"/>
      <c r="G3522" s="17" t="e">
        <f>+VLOOKUP(B3522,EstructuraCostos!$B$5:$C$146,2)</f>
        <v>#N/A</v>
      </c>
      <c r="H3522" s="58">
        <v>43812</v>
      </c>
      <c r="I3522" s="17">
        <f t="shared" si="292"/>
        <v>50</v>
      </c>
      <c r="J3522" s="45" t="s">
        <v>667</v>
      </c>
      <c r="L3522" s="52">
        <v>20</v>
      </c>
      <c r="M3522" s="186" t="s">
        <v>299</v>
      </c>
      <c r="N3522" s="48"/>
      <c r="O3522" s="152"/>
      <c r="P3522" s="61"/>
      <c r="Q3522" s="153"/>
      <c r="R3522" s="1"/>
      <c r="S3522"/>
    </row>
    <row r="3523" spans="1:19">
      <c r="A3523" s="17">
        <v>58</v>
      </c>
      <c r="C3523" s="17"/>
      <c r="G3523" s="17" t="e">
        <f>+VLOOKUP(B3523,EstructuraCostos!$B$5:$C$146,2)</f>
        <v>#N/A</v>
      </c>
      <c r="H3523" s="58">
        <v>43812</v>
      </c>
      <c r="I3523" s="17">
        <f>+WEEKNUM(H3523,2)</f>
        <v>50</v>
      </c>
      <c r="J3523" s="1" t="s">
        <v>260</v>
      </c>
      <c r="K3523" s="83"/>
      <c r="M3523" s="186" t="s">
        <v>2476</v>
      </c>
      <c r="N3523" s="48"/>
      <c r="O3523" s="152" t="s">
        <v>2148</v>
      </c>
      <c r="P3523" s="61" t="s">
        <v>781</v>
      </c>
      <c r="Q3523" s="153" t="s">
        <v>132</v>
      </c>
      <c r="R3523" s="1" t="s">
        <v>702</v>
      </c>
      <c r="S3523"/>
    </row>
    <row r="3524" spans="1:19">
      <c r="A3524" s="17">
        <v>59</v>
      </c>
      <c r="C3524" s="17">
        <f t="shared" si="290"/>
        <v>0</v>
      </c>
      <c r="G3524" s="17" t="e">
        <f>+VLOOKUP(B3524,EstructuraCostos!$B$5:$C$146,2)</f>
        <v>#N/A</v>
      </c>
      <c r="H3524" s="58">
        <v>43812</v>
      </c>
      <c r="I3524" s="17">
        <f t="shared" si="291"/>
        <v>50</v>
      </c>
      <c r="J3524" s="1" t="s">
        <v>260</v>
      </c>
      <c r="K3524" s="83"/>
      <c r="M3524" s="186" t="s">
        <v>2482</v>
      </c>
      <c r="N3524" s="48"/>
      <c r="O3524" s="152" t="s">
        <v>2517</v>
      </c>
      <c r="P3524" s="61" t="s">
        <v>256</v>
      </c>
      <c r="Q3524" s="153" t="s">
        <v>2654</v>
      </c>
      <c r="R3524" s="1"/>
    </row>
    <row r="3525" spans="1:19">
      <c r="A3525" s="17">
        <v>60</v>
      </c>
      <c r="B3525" s="135">
        <v>50103</v>
      </c>
      <c r="C3525" s="17">
        <f t="shared" si="290"/>
        <v>5</v>
      </c>
      <c r="G3525" s="17" t="str">
        <f>+VLOOKUP(B3525,EstructuraCostos!$B$5:$C$146,2)</f>
        <v xml:space="preserve">Mantenimiento Cercos </v>
      </c>
      <c r="H3525" s="58">
        <v>43813</v>
      </c>
      <c r="I3525" s="17">
        <f t="shared" si="291"/>
        <v>50</v>
      </c>
      <c r="J3525" s="84" t="s">
        <v>241</v>
      </c>
      <c r="K3525" s="566">
        <v>4736932</v>
      </c>
      <c r="L3525" s="52">
        <v>1</v>
      </c>
      <c r="M3525" s="46">
        <v>34000</v>
      </c>
      <c r="N3525" s="48">
        <f t="shared" si="289"/>
        <v>34000</v>
      </c>
      <c r="O3525" s="152" t="s">
        <v>138</v>
      </c>
      <c r="P3525" s="61" t="s">
        <v>296</v>
      </c>
      <c r="Q3525" s="153"/>
      <c r="R3525" s="1"/>
    </row>
    <row r="3526" spans="1:19">
      <c r="A3526" s="17">
        <v>61</v>
      </c>
      <c r="B3526" s="135">
        <v>90106</v>
      </c>
      <c r="C3526" s="17">
        <f t="shared" si="290"/>
        <v>9</v>
      </c>
      <c r="G3526" s="17" t="str">
        <f>+VLOOKUP(B3526,EstructuraCostos!$B$5:$C$146,2)</f>
        <v>Mejoras</v>
      </c>
      <c r="H3526" s="58">
        <v>43813</v>
      </c>
      <c r="I3526" s="17">
        <f t="shared" si="291"/>
        <v>50</v>
      </c>
      <c r="J3526" s="84" t="s">
        <v>242</v>
      </c>
      <c r="K3526" s="567">
        <v>4335739</v>
      </c>
      <c r="L3526" s="52">
        <v>1</v>
      </c>
      <c r="M3526" s="46">
        <v>34000</v>
      </c>
      <c r="N3526" s="48">
        <f t="shared" si="289"/>
        <v>34000</v>
      </c>
      <c r="O3526" s="152" t="s">
        <v>2298</v>
      </c>
      <c r="P3526" s="61" t="s">
        <v>147</v>
      </c>
      <c r="Q3526" s="153"/>
      <c r="R3526" s="1"/>
    </row>
    <row r="3527" spans="1:19">
      <c r="A3527" s="17">
        <v>62</v>
      </c>
      <c r="B3527" s="135">
        <v>10501</v>
      </c>
      <c r="C3527" s="17">
        <f t="shared" si="290"/>
        <v>1</v>
      </c>
      <c r="G3527" s="17" t="str">
        <f>+VLOOKUP(B3527,EstructuraCostos!$B$5:$C$146,2)</f>
        <v>Manejo de Ganados</v>
      </c>
      <c r="H3527" s="58">
        <v>43813</v>
      </c>
      <c r="I3527" s="17">
        <f t="shared" si="291"/>
        <v>50</v>
      </c>
      <c r="J3527" s="460" t="s">
        <v>2236</v>
      </c>
      <c r="K3527" s="567">
        <v>1023702269</v>
      </c>
      <c r="L3527" s="52">
        <v>1</v>
      </c>
      <c r="M3527" s="46">
        <v>38000</v>
      </c>
      <c r="N3527" s="48">
        <f t="shared" si="289"/>
        <v>38000</v>
      </c>
      <c r="O3527" s="152" t="s">
        <v>126</v>
      </c>
      <c r="P3527" s="61" t="s">
        <v>157</v>
      </c>
      <c r="Q3527" s="153"/>
      <c r="R3527" s="1"/>
    </row>
    <row r="3528" spans="1:19">
      <c r="A3528" s="17">
        <v>63</v>
      </c>
      <c r="B3528" s="135">
        <v>10501</v>
      </c>
      <c r="C3528" s="17">
        <f t="shared" si="290"/>
        <v>1</v>
      </c>
      <c r="G3528" s="17" t="str">
        <f>+VLOOKUP(B3528,EstructuraCostos!$B$5:$C$146,2)</f>
        <v>Manejo de Ganados</v>
      </c>
      <c r="H3528" s="58">
        <v>43813</v>
      </c>
      <c r="I3528" s="17">
        <f t="shared" si="291"/>
        <v>50</v>
      </c>
      <c r="J3528" s="460" t="s">
        <v>417</v>
      </c>
      <c r="K3528" s="568">
        <v>1097720182</v>
      </c>
      <c r="L3528" s="52">
        <v>1</v>
      </c>
      <c r="M3528" s="46">
        <v>38000</v>
      </c>
      <c r="N3528" s="48">
        <f t="shared" si="289"/>
        <v>38000</v>
      </c>
      <c r="O3528" s="152" t="s">
        <v>125</v>
      </c>
      <c r="P3528" s="61" t="s">
        <v>128</v>
      </c>
      <c r="Q3528" s="153"/>
      <c r="R3528" s="1"/>
      <c r="S3528"/>
    </row>
    <row r="3529" spans="1:19">
      <c r="A3529" s="17">
        <v>64</v>
      </c>
      <c r="B3529" s="135">
        <v>90101</v>
      </c>
      <c r="C3529" s="17">
        <f t="shared" si="290"/>
        <v>9</v>
      </c>
      <c r="G3529" s="17" t="str">
        <f>+VLOOKUP(B3529,EstructuraCostos!$B$5:$C$146,2)</f>
        <v>Salarios</v>
      </c>
      <c r="H3529" s="58">
        <v>43813</v>
      </c>
      <c r="I3529" s="17">
        <f t="shared" si="291"/>
        <v>50</v>
      </c>
      <c r="J3529" s="1" t="s">
        <v>1584</v>
      </c>
      <c r="K3529" s="85">
        <v>24989065</v>
      </c>
      <c r="L3529" s="52">
        <v>1</v>
      </c>
      <c r="M3529" s="186">
        <v>34000</v>
      </c>
      <c r="N3529" s="48">
        <f t="shared" si="289"/>
        <v>34000</v>
      </c>
      <c r="O3529" s="152" t="s">
        <v>1138</v>
      </c>
      <c r="P3529" s="61" t="s">
        <v>147</v>
      </c>
      <c r="Q3529" s="153"/>
      <c r="R3529" s="1"/>
      <c r="S3529"/>
    </row>
    <row r="3530" spans="1:19">
      <c r="A3530" s="17">
        <v>65</v>
      </c>
      <c r="B3530" s="135">
        <v>90105</v>
      </c>
      <c r="C3530" s="17">
        <f t="shared" si="290"/>
        <v>9</v>
      </c>
      <c r="G3530" s="17" t="str">
        <f>+VLOOKUP(B3530,EstructuraCostos!$B$5:$C$146,2)</f>
        <v>Mejoras</v>
      </c>
      <c r="H3530" s="58">
        <v>43813</v>
      </c>
      <c r="I3530" s="17">
        <f t="shared" si="291"/>
        <v>50</v>
      </c>
      <c r="J3530" s="45" t="s">
        <v>1688</v>
      </c>
      <c r="K3530" s="51">
        <v>6281862</v>
      </c>
      <c r="L3530" s="52">
        <v>1</v>
      </c>
      <c r="M3530" s="186">
        <v>34000</v>
      </c>
      <c r="N3530" s="48">
        <f t="shared" si="289"/>
        <v>34000</v>
      </c>
      <c r="O3530" s="152" t="s">
        <v>2241</v>
      </c>
      <c r="P3530" s="61" t="s">
        <v>147</v>
      </c>
      <c r="Q3530" s="153" t="s">
        <v>2896</v>
      </c>
      <c r="R3530" s="1" t="s">
        <v>2897</v>
      </c>
    </row>
    <row r="3531" spans="1:19">
      <c r="A3531" s="17">
        <v>66</v>
      </c>
      <c r="B3531" s="135">
        <v>10202</v>
      </c>
      <c r="C3531" s="17">
        <f t="shared" si="290"/>
        <v>1</v>
      </c>
      <c r="G3531" s="17" t="str">
        <f>+VLOOKUP(B3531,EstructuraCostos!$B$5:$C$146,2)</f>
        <v>Pollinaza</v>
      </c>
      <c r="H3531" s="58">
        <v>43813</v>
      </c>
      <c r="I3531" s="17">
        <f t="shared" si="291"/>
        <v>50</v>
      </c>
      <c r="J3531" s="45" t="s">
        <v>2237</v>
      </c>
      <c r="K3531" s="51">
        <v>700001196</v>
      </c>
      <c r="L3531" s="52">
        <v>1</v>
      </c>
      <c r="M3531" s="186">
        <v>34000</v>
      </c>
      <c r="N3531" s="48">
        <f t="shared" si="289"/>
        <v>34000</v>
      </c>
      <c r="O3531" s="152" t="s">
        <v>688</v>
      </c>
      <c r="P3531" s="61" t="s">
        <v>137</v>
      </c>
      <c r="Q3531" s="153"/>
      <c r="R3531" s="1"/>
    </row>
    <row r="3532" spans="1:19">
      <c r="A3532" s="17">
        <v>67</v>
      </c>
      <c r="B3532" s="135">
        <v>90105</v>
      </c>
      <c r="C3532" s="17">
        <f t="shared" si="290"/>
        <v>9</v>
      </c>
      <c r="G3532" s="17" t="str">
        <f>+VLOOKUP(B3532,EstructuraCostos!$B$5:$C$146,2)</f>
        <v>Mejoras</v>
      </c>
      <c r="H3532" s="58">
        <v>43813</v>
      </c>
      <c r="I3532" s="17">
        <f t="shared" si="291"/>
        <v>50</v>
      </c>
      <c r="J3532" s="45" t="s">
        <v>2247</v>
      </c>
      <c r="K3532" s="51">
        <v>8456134</v>
      </c>
      <c r="L3532" s="52">
        <v>1</v>
      </c>
      <c r="M3532" s="186">
        <v>80000</v>
      </c>
      <c r="N3532" s="48">
        <f t="shared" si="289"/>
        <v>80000</v>
      </c>
      <c r="O3532" s="152" t="s">
        <v>2455</v>
      </c>
      <c r="P3532" s="61" t="s">
        <v>147</v>
      </c>
      <c r="Q3532" s="153" t="s">
        <v>2914</v>
      </c>
      <c r="R3532" s="1" t="s">
        <v>2897</v>
      </c>
    </row>
    <row r="3533" spans="1:19">
      <c r="A3533" s="17">
        <v>68</v>
      </c>
      <c r="C3533" s="17"/>
      <c r="G3533" s="17" t="e">
        <f>+VLOOKUP(B3533,EstructuraCostos!$B$5:$C$146,2)</f>
        <v>#N/A</v>
      </c>
      <c r="H3533" s="58">
        <v>43813</v>
      </c>
      <c r="I3533" s="17">
        <f t="shared" ref="I3533" si="293">+WEEKNUM(H3533,2)</f>
        <v>50</v>
      </c>
      <c r="J3533" s="45" t="s">
        <v>289</v>
      </c>
      <c r="L3533" s="52">
        <v>4</v>
      </c>
      <c r="M3533" s="186" t="s">
        <v>124</v>
      </c>
      <c r="N3533" s="48" t="s">
        <v>177</v>
      </c>
      <c r="O3533" s="152" t="s">
        <v>227</v>
      </c>
      <c r="P3533" s="61"/>
      <c r="Q3533" s="153"/>
      <c r="R3533" s="1"/>
    </row>
    <row r="3534" spans="1:19">
      <c r="A3534" s="17">
        <v>69</v>
      </c>
      <c r="C3534" s="17"/>
      <c r="G3534" s="17" t="e">
        <f>+VLOOKUP(B3534,EstructuraCostos!$B$5:$C$146,2)</f>
        <v>#N/A</v>
      </c>
      <c r="H3534" s="58">
        <v>43813</v>
      </c>
      <c r="I3534" s="17">
        <f t="shared" ref="I3534" si="294">+WEEKNUM(H3534,2)</f>
        <v>50</v>
      </c>
      <c r="J3534" s="45" t="s">
        <v>667</v>
      </c>
      <c r="L3534" s="52">
        <v>20</v>
      </c>
      <c r="M3534" s="186" t="s">
        <v>299</v>
      </c>
      <c r="N3534" s="48"/>
      <c r="O3534" s="152" t="s">
        <v>2944</v>
      </c>
      <c r="P3534" s="61" t="s">
        <v>2940</v>
      </c>
      <c r="Q3534" s="153"/>
      <c r="R3534" s="1"/>
    </row>
    <row r="3535" spans="1:19">
      <c r="A3535" s="17">
        <v>70</v>
      </c>
      <c r="C3535" s="17"/>
      <c r="G3535" s="17" t="e">
        <f>+VLOOKUP(B3535,EstructuraCostos!$B$5:$C$146,2)</f>
        <v>#N/A</v>
      </c>
      <c r="H3535" s="58">
        <v>43813</v>
      </c>
      <c r="I3535" s="17">
        <f t="shared" ref="I3535" si="295">+WEEKNUM(H3535,2)</f>
        <v>50</v>
      </c>
      <c r="J3535" s="45" t="s">
        <v>399</v>
      </c>
      <c r="L3535" s="52">
        <v>1</v>
      </c>
      <c r="N3535" s="48"/>
      <c r="O3535" s="152" t="s">
        <v>2939</v>
      </c>
      <c r="P3535" s="61" t="s">
        <v>2373</v>
      </c>
      <c r="Q3535" s="153"/>
      <c r="R3535" s="1"/>
    </row>
    <row r="3536" spans="1:19">
      <c r="A3536" s="17">
        <v>71</v>
      </c>
      <c r="C3536" s="17">
        <f t="shared" si="290"/>
        <v>0</v>
      </c>
      <c r="G3536" s="17" t="e">
        <f>+VLOOKUP(B3536,EstructuraCostos!$B$5:$C$146,2)</f>
        <v>#N/A</v>
      </c>
      <c r="H3536" s="58">
        <v>43814</v>
      </c>
      <c r="I3536" s="17">
        <f t="shared" si="291"/>
        <v>50</v>
      </c>
      <c r="J3536" s="460" t="s">
        <v>417</v>
      </c>
      <c r="K3536" s="568">
        <v>1097720182</v>
      </c>
      <c r="L3536" s="52">
        <v>0.5</v>
      </c>
      <c r="M3536" s="46">
        <v>36000</v>
      </c>
      <c r="N3536" s="48">
        <f t="shared" si="289"/>
        <v>18000</v>
      </c>
      <c r="O3536" s="152" t="s">
        <v>125</v>
      </c>
      <c r="P3536" s="61" t="s">
        <v>128</v>
      </c>
      <c r="R3536" s="1"/>
    </row>
    <row r="3537" spans="1:19">
      <c r="A3537" s="17">
        <v>72</v>
      </c>
      <c r="C3537" s="17">
        <f t="shared" si="290"/>
        <v>0</v>
      </c>
      <c r="G3537" s="17" t="e">
        <f>+VLOOKUP(B3537,EstructuraCostos!$B$5:$C$146,2)</f>
        <v>#N/A</v>
      </c>
      <c r="H3537" s="58">
        <v>43814</v>
      </c>
      <c r="I3537" s="17">
        <f t="shared" si="291"/>
        <v>50</v>
      </c>
      <c r="J3537" s="45" t="s">
        <v>2247</v>
      </c>
      <c r="K3537" s="51">
        <v>8456134</v>
      </c>
      <c r="L3537" s="52">
        <v>0.5</v>
      </c>
      <c r="M3537" s="186">
        <v>64000</v>
      </c>
      <c r="N3537" s="48">
        <f t="shared" si="289"/>
        <v>32000</v>
      </c>
      <c r="O3537" s="152" t="s">
        <v>2455</v>
      </c>
      <c r="P3537" s="61" t="s">
        <v>147</v>
      </c>
      <c r="R3537" s="1"/>
    </row>
    <row r="3538" spans="1:19">
      <c r="A3538" s="17">
        <v>1</v>
      </c>
      <c r="C3538" s="17">
        <f t="shared" si="290"/>
        <v>0</v>
      </c>
      <c r="G3538" s="17" t="e">
        <f>+VLOOKUP(B3538,EstructuraCostos!$B$5:$C$146,2)</f>
        <v>#N/A</v>
      </c>
      <c r="H3538" s="58">
        <v>43814</v>
      </c>
      <c r="I3538" s="17">
        <f t="shared" ref="I3538" si="296">+WEEKNUM(H3538,2)</f>
        <v>50</v>
      </c>
      <c r="J3538" s="45" t="s">
        <v>289</v>
      </c>
      <c r="L3538" s="52">
        <v>2</v>
      </c>
      <c r="M3538" s="186" t="s">
        <v>124</v>
      </c>
      <c r="N3538" s="48" t="s">
        <v>177</v>
      </c>
      <c r="O3538" s="45" t="s">
        <v>227</v>
      </c>
      <c r="R3538" s="1"/>
    </row>
    <row r="3539" spans="1:19">
      <c r="A3539" s="17">
        <v>2</v>
      </c>
      <c r="B3539" s="135">
        <v>50103</v>
      </c>
      <c r="C3539" s="17">
        <f t="shared" si="290"/>
        <v>5</v>
      </c>
      <c r="G3539" s="17" t="str">
        <f>+VLOOKUP(B3539,EstructuraCostos!$B$5:$C$146,2)</f>
        <v xml:space="preserve">Mantenimiento Cercos </v>
      </c>
      <c r="H3539" s="58">
        <v>43815</v>
      </c>
      <c r="I3539" s="17">
        <f t="shared" ref="I3539:I3548" si="297">+WEEKNUM(H3539,2)</f>
        <v>51</v>
      </c>
      <c r="J3539" s="84" t="s">
        <v>241</v>
      </c>
      <c r="K3539" s="566">
        <v>4736932</v>
      </c>
      <c r="L3539" s="52">
        <v>1</v>
      </c>
      <c r="M3539" s="46">
        <v>34000</v>
      </c>
      <c r="N3539" s="48">
        <f t="shared" si="289"/>
        <v>34000</v>
      </c>
      <c r="O3539" s="152" t="s">
        <v>138</v>
      </c>
      <c r="P3539" s="61" t="s">
        <v>296</v>
      </c>
      <c r="Q3539" s="153"/>
      <c r="R3539" s="1"/>
    </row>
    <row r="3540" spans="1:19">
      <c r="A3540" s="17">
        <v>3</v>
      </c>
      <c r="B3540" s="135">
        <v>10101</v>
      </c>
      <c r="C3540" s="17">
        <f t="shared" si="290"/>
        <v>1</v>
      </c>
      <c r="G3540" s="17" t="str">
        <f>+VLOOKUP(B3540,EstructuraCostos!$B$5:$C$146,2)</f>
        <v>Fumigacion Matamalezas</v>
      </c>
      <c r="H3540" s="58">
        <v>43815</v>
      </c>
      <c r="I3540" s="17">
        <f t="shared" si="297"/>
        <v>51</v>
      </c>
      <c r="J3540" s="84" t="s">
        <v>242</v>
      </c>
      <c r="K3540" s="567">
        <v>4335739</v>
      </c>
      <c r="L3540" s="52">
        <v>1</v>
      </c>
      <c r="M3540" s="46">
        <v>34000</v>
      </c>
      <c r="N3540" s="48">
        <f t="shared" si="289"/>
        <v>34000</v>
      </c>
      <c r="O3540" s="152" t="s">
        <v>2611</v>
      </c>
      <c r="P3540" s="61" t="s">
        <v>142</v>
      </c>
      <c r="Q3540" s="153" t="s">
        <v>132</v>
      </c>
      <c r="R3540" s="1" t="s">
        <v>2613</v>
      </c>
    </row>
    <row r="3541" spans="1:19">
      <c r="A3541" s="17">
        <v>4</v>
      </c>
      <c r="B3541" s="135">
        <v>10501</v>
      </c>
      <c r="C3541" s="17"/>
      <c r="G3541" s="17" t="str">
        <f>+VLOOKUP(B3541,EstructuraCostos!$B$5:$C$146,2)</f>
        <v>Manejo de Ganados</v>
      </c>
      <c r="H3541" s="58">
        <v>43815</v>
      </c>
      <c r="I3541" s="17">
        <f t="shared" si="297"/>
        <v>51</v>
      </c>
      <c r="J3541" s="460" t="s">
        <v>2236</v>
      </c>
      <c r="K3541" s="567">
        <v>1023702269</v>
      </c>
      <c r="L3541" s="52">
        <v>1</v>
      </c>
      <c r="M3541" s="46">
        <v>38000</v>
      </c>
      <c r="N3541" s="48">
        <f t="shared" si="289"/>
        <v>38000</v>
      </c>
      <c r="O3541" s="152" t="s">
        <v>126</v>
      </c>
      <c r="P3541" s="61" t="s">
        <v>157</v>
      </c>
      <c r="Q3541" s="153"/>
      <c r="R3541" s="1"/>
    </row>
    <row r="3542" spans="1:19">
      <c r="A3542" s="17">
        <v>5</v>
      </c>
      <c r="B3542" s="135">
        <v>10501</v>
      </c>
      <c r="C3542" s="17">
        <f t="shared" si="290"/>
        <v>1</v>
      </c>
      <c r="G3542" s="17" t="str">
        <f>+VLOOKUP(B3542,EstructuraCostos!$B$5:$C$146,2)</f>
        <v>Manejo de Ganados</v>
      </c>
      <c r="H3542" s="58">
        <v>43815</v>
      </c>
      <c r="I3542" s="17">
        <f t="shared" si="297"/>
        <v>51</v>
      </c>
      <c r="J3542" s="460" t="s">
        <v>417</v>
      </c>
      <c r="K3542" s="568">
        <v>1097720182</v>
      </c>
      <c r="L3542" s="52">
        <v>1</v>
      </c>
      <c r="M3542" s="46">
        <v>38000</v>
      </c>
      <c r="N3542" s="48">
        <f t="shared" si="289"/>
        <v>38000</v>
      </c>
      <c r="O3542" s="152" t="s">
        <v>125</v>
      </c>
      <c r="P3542" s="61" t="s">
        <v>128</v>
      </c>
      <c r="Q3542" s="153"/>
      <c r="R3542" s="1"/>
      <c r="S3542"/>
    </row>
    <row r="3543" spans="1:19">
      <c r="A3543" s="17">
        <v>6</v>
      </c>
      <c r="B3543" s="135">
        <v>90101</v>
      </c>
      <c r="C3543" s="17">
        <f t="shared" si="290"/>
        <v>9</v>
      </c>
      <c r="G3543" s="17" t="str">
        <f>+VLOOKUP(B3543,EstructuraCostos!$B$5:$C$146,2)</f>
        <v>Salarios</v>
      </c>
      <c r="H3543" s="58">
        <v>43815</v>
      </c>
      <c r="I3543" s="17">
        <f t="shared" si="297"/>
        <v>51</v>
      </c>
      <c r="J3543" s="1" t="s">
        <v>1584</v>
      </c>
      <c r="K3543" s="85">
        <v>24989065</v>
      </c>
      <c r="L3543" s="52">
        <v>1</v>
      </c>
      <c r="M3543" s="186">
        <v>34000</v>
      </c>
      <c r="N3543" s="48">
        <f t="shared" si="289"/>
        <v>34000</v>
      </c>
      <c r="O3543" s="152" t="s">
        <v>1138</v>
      </c>
      <c r="P3543" s="61" t="s">
        <v>147</v>
      </c>
      <c r="Q3543" s="153"/>
      <c r="R3543" s="1"/>
      <c r="S3543"/>
    </row>
    <row r="3544" spans="1:19">
      <c r="A3544" s="17">
        <v>7</v>
      </c>
      <c r="B3544" s="135">
        <v>90105</v>
      </c>
      <c r="C3544" s="17">
        <f t="shared" si="290"/>
        <v>9</v>
      </c>
      <c r="G3544" s="17" t="str">
        <f>+VLOOKUP(B3544,EstructuraCostos!$B$5:$C$146,2)</f>
        <v>Mejoras</v>
      </c>
      <c r="H3544" s="58">
        <v>43815</v>
      </c>
      <c r="I3544" s="17">
        <f t="shared" si="297"/>
        <v>51</v>
      </c>
      <c r="J3544" s="45" t="s">
        <v>1688</v>
      </c>
      <c r="K3544" s="51">
        <v>6281862</v>
      </c>
      <c r="L3544" s="52">
        <v>1</v>
      </c>
      <c r="M3544" s="186">
        <v>34000</v>
      </c>
      <c r="N3544" s="48">
        <f t="shared" si="289"/>
        <v>34000</v>
      </c>
      <c r="O3544" s="152" t="s">
        <v>2241</v>
      </c>
      <c r="P3544" s="61" t="s">
        <v>147</v>
      </c>
      <c r="Q3544" s="153" t="s">
        <v>2791</v>
      </c>
      <c r="R3544" s="1" t="s">
        <v>2948</v>
      </c>
      <c r="S3544"/>
    </row>
    <row r="3545" spans="1:19">
      <c r="A3545" s="17">
        <v>8</v>
      </c>
      <c r="B3545" s="135">
        <v>50103</v>
      </c>
      <c r="C3545" s="17">
        <f t="shared" si="290"/>
        <v>5</v>
      </c>
      <c r="G3545" s="17" t="str">
        <f>+VLOOKUP(B3545,EstructuraCostos!$B$5:$C$146,2)</f>
        <v xml:space="preserve">Mantenimiento Cercos </v>
      </c>
      <c r="H3545" s="58">
        <v>43815</v>
      </c>
      <c r="I3545" s="17">
        <f t="shared" si="297"/>
        <v>51</v>
      </c>
      <c r="J3545" s="45" t="s">
        <v>2237</v>
      </c>
      <c r="K3545" s="51">
        <v>700001196</v>
      </c>
      <c r="L3545" s="52">
        <v>1</v>
      </c>
      <c r="M3545" s="186">
        <v>34000</v>
      </c>
      <c r="N3545" s="48">
        <f t="shared" si="289"/>
        <v>34000</v>
      </c>
      <c r="O3545" s="152" t="s">
        <v>138</v>
      </c>
      <c r="P3545" s="61" t="s">
        <v>296</v>
      </c>
      <c r="Q3545" s="153"/>
      <c r="R3545" s="1"/>
      <c r="S3545"/>
    </row>
    <row r="3546" spans="1:19">
      <c r="A3546" s="17">
        <v>9</v>
      </c>
      <c r="B3546" s="135">
        <v>90105</v>
      </c>
      <c r="C3546" s="17">
        <f t="shared" si="290"/>
        <v>9</v>
      </c>
      <c r="G3546" s="17" t="str">
        <f>+VLOOKUP(B3546,EstructuraCostos!$B$5:$C$146,2)</f>
        <v>Mejoras</v>
      </c>
      <c r="H3546" s="58">
        <v>43815</v>
      </c>
      <c r="I3546" s="17">
        <f t="shared" si="297"/>
        <v>51</v>
      </c>
      <c r="J3546" s="45" t="s">
        <v>2247</v>
      </c>
      <c r="K3546" s="51">
        <v>8456134</v>
      </c>
      <c r="L3546" s="52">
        <v>1</v>
      </c>
      <c r="M3546" s="186">
        <v>80000</v>
      </c>
      <c r="N3546" s="48">
        <f t="shared" si="289"/>
        <v>80000</v>
      </c>
      <c r="O3546" s="152" t="s">
        <v>2455</v>
      </c>
      <c r="P3546" s="61" t="s">
        <v>147</v>
      </c>
      <c r="Q3546" s="153" t="s">
        <v>2914</v>
      </c>
      <c r="R3546" s="1" t="s">
        <v>2897</v>
      </c>
      <c r="S3546"/>
    </row>
    <row r="3547" spans="1:19">
      <c r="A3547" s="17">
        <v>10</v>
      </c>
      <c r="B3547" s="135">
        <v>10202</v>
      </c>
      <c r="C3547" s="17">
        <f t="shared" si="290"/>
        <v>1</v>
      </c>
      <c r="G3547" s="17" t="str">
        <f>+VLOOKUP(B3547,EstructuraCostos!$B$5:$C$146,2)</f>
        <v>Pollinaza</v>
      </c>
      <c r="H3547" s="58">
        <v>43815</v>
      </c>
      <c r="I3547" s="17">
        <f t="shared" si="297"/>
        <v>51</v>
      </c>
      <c r="J3547" s="1" t="s">
        <v>287</v>
      </c>
      <c r="K3547" s="83"/>
      <c r="L3547" s="52">
        <v>367</v>
      </c>
      <c r="M3547" s="186">
        <v>600</v>
      </c>
      <c r="N3547" s="48">
        <f t="shared" si="289"/>
        <v>220200</v>
      </c>
      <c r="O3547" s="152" t="s">
        <v>1243</v>
      </c>
      <c r="P3547" s="61" t="s">
        <v>1474</v>
      </c>
      <c r="R3547" s="1"/>
      <c r="S3547"/>
    </row>
    <row r="3548" spans="1:19">
      <c r="A3548" s="17">
        <v>11</v>
      </c>
      <c r="B3548" s="135">
        <v>90105</v>
      </c>
      <c r="C3548" s="17">
        <f t="shared" si="290"/>
        <v>9</v>
      </c>
      <c r="G3548" s="17" t="str">
        <f>+VLOOKUP(B3548,EstructuraCostos!$B$5:$C$146,2)</f>
        <v>Mejoras</v>
      </c>
      <c r="H3548" s="58">
        <v>43815</v>
      </c>
      <c r="I3548" s="17">
        <f t="shared" si="297"/>
        <v>51</v>
      </c>
      <c r="J3548" s="1" t="s">
        <v>287</v>
      </c>
      <c r="K3548" s="83"/>
      <c r="L3548" s="52">
        <v>300</v>
      </c>
      <c r="M3548" s="186">
        <v>450</v>
      </c>
      <c r="N3548" s="48">
        <f t="shared" si="289"/>
        <v>135000</v>
      </c>
      <c r="O3548" s="152" t="s">
        <v>1396</v>
      </c>
      <c r="P3548" s="61" t="s">
        <v>1474</v>
      </c>
      <c r="R3548" s="1"/>
      <c r="S3548"/>
    </row>
    <row r="3549" spans="1:19">
      <c r="A3549" s="17"/>
      <c r="C3549" s="17"/>
      <c r="G3549" s="17"/>
      <c r="H3549" s="58">
        <v>43815</v>
      </c>
      <c r="I3549" s="17">
        <f t="shared" ref="I3549" si="298">+WEEKNUM(H3549,2)</f>
        <v>51</v>
      </c>
      <c r="J3549" s="1" t="s">
        <v>287</v>
      </c>
      <c r="K3549" s="83"/>
      <c r="L3549" s="52">
        <v>400</v>
      </c>
      <c r="M3549" s="186">
        <v>600</v>
      </c>
      <c r="N3549" s="48">
        <f t="shared" si="289"/>
        <v>240000</v>
      </c>
      <c r="O3549" s="152" t="s">
        <v>1244</v>
      </c>
      <c r="P3549" s="61" t="s">
        <v>1474</v>
      </c>
      <c r="R3549" s="1"/>
      <c r="S3549"/>
    </row>
    <row r="3550" spans="1:19">
      <c r="A3550" s="17">
        <v>12</v>
      </c>
      <c r="C3550" s="17">
        <f t="shared" si="290"/>
        <v>0</v>
      </c>
      <c r="G3550" s="17" t="e">
        <f>+VLOOKUP(B3550,EstructuraCostos!$B$5:$C$146,2)</f>
        <v>#N/A</v>
      </c>
      <c r="H3550" s="58">
        <v>43815</v>
      </c>
      <c r="I3550" s="17">
        <f t="shared" si="291"/>
        <v>51</v>
      </c>
      <c r="J3550" s="1" t="s">
        <v>260</v>
      </c>
      <c r="K3550" s="83"/>
      <c r="L3550" s="52">
        <v>220</v>
      </c>
      <c r="M3550" s="186" t="s">
        <v>2476</v>
      </c>
      <c r="N3550" s="48"/>
      <c r="O3550" s="152" t="s">
        <v>2611</v>
      </c>
      <c r="P3550" s="61" t="s">
        <v>142</v>
      </c>
      <c r="Q3550" s="153" t="s">
        <v>132</v>
      </c>
      <c r="R3550" s="1" t="s">
        <v>2613</v>
      </c>
      <c r="S3550"/>
    </row>
    <row r="3551" spans="1:19">
      <c r="A3551" s="17">
        <v>13</v>
      </c>
      <c r="B3551" s="135">
        <v>50103</v>
      </c>
      <c r="C3551" s="17">
        <f t="shared" si="290"/>
        <v>5</v>
      </c>
      <c r="G3551" s="17" t="str">
        <f>+VLOOKUP(B3551,EstructuraCostos!$B$5:$C$146,2)</f>
        <v xml:space="preserve">Mantenimiento Cercos </v>
      </c>
      <c r="H3551" s="58">
        <v>43816</v>
      </c>
      <c r="I3551" s="17">
        <f t="shared" si="291"/>
        <v>51</v>
      </c>
      <c r="J3551" s="84" t="s">
        <v>241</v>
      </c>
      <c r="K3551" s="566">
        <v>4736932</v>
      </c>
      <c r="L3551" s="52">
        <v>1</v>
      </c>
      <c r="M3551" s="46">
        <v>34000</v>
      </c>
      <c r="N3551" s="48">
        <f t="shared" si="289"/>
        <v>34000</v>
      </c>
      <c r="O3551" s="152" t="s">
        <v>138</v>
      </c>
      <c r="P3551" s="61" t="s">
        <v>2955</v>
      </c>
      <c r="Q3551" s="153"/>
      <c r="R3551" s="1"/>
      <c r="S3551"/>
    </row>
    <row r="3552" spans="1:19">
      <c r="A3552" s="17">
        <v>14</v>
      </c>
      <c r="B3552" s="135">
        <v>10101</v>
      </c>
      <c r="C3552" s="17">
        <f t="shared" si="290"/>
        <v>1</v>
      </c>
      <c r="G3552" s="17" t="str">
        <f>+VLOOKUP(B3552,EstructuraCostos!$B$5:$C$146,2)</f>
        <v>Fumigacion Matamalezas</v>
      </c>
      <c r="H3552" s="58">
        <v>43816</v>
      </c>
      <c r="I3552" s="17">
        <f t="shared" si="291"/>
        <v>51</v>
      </c>
      <c r="J3552" s="84" t="s">
        <v>242</v>
      </c>
      <c r="K3552" s="567">
        <v>4335739</v>
      </c>
      <c r="L3552" s="52">
        <v>1</v>
      </c>
      <c r="M3552" s="46">
        <v>34000</v>
      </c>
      <c r="N3552" s="48">
        <f t="shared" si="289"/>
        <v>34000</v>
      </c>
      <c r="O3552" s="152" t="s">
        <v>2611</v>
      </c>
      <c r="P3552" s="61" t="s">
        <v>142</v>
      </c>
      <c r="Q3552" s="153" t="s">
        <v>132</v>
      </c>
      <c r="R3552" s="1" t="s">
        <v>2613</v>
      </c>
      <c r="S3552"/>
    </row>
    <row r="3553" spans="1:19">
      <c r="A3553" s="17">
        <v>15</v>
      </c>
      <c r="B3553" s="135">
        <v>10501</v>
      </c>
      <c r="C3553" s="17">
        <f t="shared" si="290"/>
        <v>1</v>
      </c>
      <c r="G3553" s="17" t="str">
        <f>+VLOOKUP(B3553,EstructuraCostos!$B$5:$C$146,2)</f>
        <v>Manejo de Ganados</v>
      </c>
      <c r="H3553" s="58">
        <v>43816</v>
      </c>
      <c r="I3553" s="17">
        <f t="shared" si="291"/>
        <v>51</v>
      </c>
      <c r="J3553" s="460" t="s">
        <v>2236</v>
      </c>
      <c r="K3553" s="567">
        <v>1023702269</v>
      </c>
      <c r="L3553" s="52">
        <v>1</v>
      </c>
      <c r="M3553" s="46">
        <v>38000</v>
      </c>
      <c r="N3553" s="48">
        <f t="shared" si="289"/>
        <v>38000</v>
      </c>
      <c r="O3553" s="152"/>
      <c r="P3553" s="61" t="s">
        <v>128</v>
      </c>
      <c r="Q3553" s="153"/>
      <c r="R3553" s="1"/>
      <c r="S3553"/>
    </row>
    <row r="3554" spans="1:19">
      <c r="A3554" s="17">
        <v>16</v>
      </c>
      <c r="B3554" s="135">
        <v>10501</v>
      </c>
      <c r="C3554" s="17">
        <f t="shared" si="290"/>
        <v>1</v>
      </c>
      <c r="G3554" s="17" t="str">
        <f>+VLOOKUP(B3554,EstructuraCostos!$B$5:$C$146,2)</f>
        <v>Manejo de Ganados</v>
      </c>
      <c r="H3554" s="58">
        <v>43816</v>
      </c>
      <c r="I3554" s="17">
        <f t="shared" si="291"/>
        <v>51</v>
      </c>
      <c r="J3554" s="460" t="s">
        <v>417</v>
      </c>
      <c r="K3554" s="568">
        <v>1097720182</v>
      </c>
      <c r="L3554" s="52">
        <v>1</v>
      </c>
      <c r="M3554" s="46">
        <v>38000</v>
      </c>
      <c r="N3554" s="48">
        <f t="shared" si="289"/>
        <v>38000</v>
      </c>
      <c r="O3554" s="152" t="s">
        <v>125</v>
      </c>
      <c r="P3554" s="61" t="s">
        <v>128</v>
      </c>
      <c r="Q3554" s="153"/>
      <c r="R3554" s="1"/>
      <c r="S3554"/>
    </row>
    <row r="3555" spans="1:19">
      <c r="A3555" s="17">
        <v>17</v>
      </c>
      <c r="B3555" s="135">
        <v>90101</v>
      </c>
      <c r="C3555" s="17">
        <f t="shared" si="290"/>
        <v>9</v>
      </c>
      <c r="G3555" s="17" t="str">
        <f>+VLOOKUP(B3555,EstructuraCostos!$B$5:$C$146,2)</f>
        <v>Salarios</v>
      </c>
      <c r="H3555" s="58">
        <v>43816</v>
      </c>
      <c r="I3555" s="17">
        <f t="shared" si="291"/>
        <v>51</v>
      </c>
      <c r="J3555" s="1" t="s">
        <v>1584</v>
      </c>
      <c r="K3555" s="85">
        <v>24989065</v>
      </c>
      <c r="L3555" s="52">
        <v>1</v>
      </c>
      <c r="M3555" s="186">
        <v>34000</v>
      </c>
      <c r="N3555" s="48">
        <f t="shared" si="289"/>
        <v>34000</v>
      </c>
      <c r="O3555" s="152" t="s">
        <v>1138</v>
      </c>
      <c r="P3555" s="61" t="s">
        <v>147</v>
      </c>
      <c r="Q3555" s="153"/>
      <c r="R3555" s="1"/>
      <c r="S3555"/>
    </row>
    <row r="3556" spans="1:19">
      <c r="A3556" s="17">
        <v>18</v>
      </c>
      <c r="B3556" s="135">
        <v>90105</v>
      </c>
      <c r="C3556" s="17">
        <f t="shared" si="290"/>
        <v>9</v>
      </c>
      <c r="G3556" s="17" t="str">
        <f>+VLOOKUP(B3556,EstructuraCostos!$B$5:$C$146,2)</f>
        <v>Mejoras</v>
      </c>
      <c r="H3556" s="58">
        <v>43816</v>
      </c>
      <c r="I3556" s="17">
        <f t="shared" si="291"/>
        <v>51</v>
      </c>
      <c r="J3556" s="45" t="s">
        <v>1688</v>
      </c>
      <c r="K3556" s="51">
        <v>6281862</v>
      </c>
      <c r="L3556" s="52">
        <v>1</v>
      </c>
      <c r="M3556" s="186">
        <v>34000</v>
      </c>
      <c r="N3556" s="48">
        <f t="shared" si="289"/>
        <v>34000</v>
      </c>
      <c r="O3556" s="152" t="s">
        <v>2241</v>
      </c>
      <c r="P3556" s="61" t="s">
        <v>147</v>
      </c>
      <c r="Q3556" s="153" t="s">
        <v>2791</v>
      </c>
      <c r="R3556" s="1" t="s">
        <v>2948</v>
      </c>
    </row>
    <row r="3557" spans="1:19">
      <c r="A3557" s="17">
        <v>19</v>
      </c>
      <c r="B3557" s="135">
        <v>50103</v>
      </c>
      <c r="C3557" s="17">
        <f t="shared" si="290"/>
        <v>5</v>
      </c>
      <c r="G3557" s="17" t="str">
        <f>+VLOOKUP(B3557,EstructuraCostos!$B$5:$C$146,2)</f>
        <v xml:space="preserve">Mantenimiento Cercos </v>
      </c>
      <c r="H3557" s="58">
        <v>43816</v>
      </c>
      <c r="I3557" s="17">
        <f t="shared" si="291"/>
        <v>51</v>
      </c>
      <c r="J3557" s="45" t="s">
        <v>2237</v>
      </c>
      <c r="K3557" s="51">
        <v>700001196</v>
      </c>
      <c r="L3557" s="52">
        <v>1</v>
      </c>
      <c r="M3557" s="186">
        <v>34000</v>
      </c>
      <c r="N3557" s="48">
        <f t="shared" si="289"/>
        <v>34000</v>
      </c>
      <c r="O3557" s="152" t="s">
        <v>138</v>
      </c>
      <c r="P3557" s="61" t="s">
        <v>2955</v>
      </c>
      <c r="Q3557" s="153"/>
      <c r="R3557" s="1"/>
    </row>
    <row r="3558" spans="1:19">
      <c r="A3558" s="17">
        <v>20</v>
      </c>
      <c r="B3558" s="135">
        <v>90105</v>
      </c>
      <c r="C3558" s="17">
        <f t="shared" si="290"/>
        <v>9</v>
      </c>
      <c r="G3558" s="17" t="str">
        <f>+VLOOKUP(B3558,EstructuraCostos!$B$5:$C$146,2)</f>
        <v>Mejoras</v>
      </c>
      <c r="H3558" s="58">
        <v>43816</v>
      </c>
      <c r="I3558" s="17">
        <f t="shared" si="291"/>
        <v>51</v>
      </c>
      <c r="J3558" s="45" t="s">
        <v>2247</v>
      </c>
      <c r="K3558" s="51">
        <v>8456134</v>
      </c>
      <c r="L3558" s="52">
        <v>1</v>
      </c>
      <c r="M3558" s="186">
        <v>80000</v>
      </c>
      <c r="N3558" s="48">
        <f t="shared" si="289"/>
        <v>80000</v>
      </c>
      <c r="O3558" s="152" t="s">
        <v>2455</v>
      </c>
      <c r="P3558" s="61" t="s">
        <v>147</v>
      </c>
      <c r="Q3558" s="153" t="s">
        <v>2914</v>
      </c>
      <c r="R3558" s="1" t="s">
        <v>2897</v>
      </c>
    </row>
    <row r="3559" spans="1:19">
      <c r="A3559" s="17">
        <v>21</v>
      </c>
      <c r="B3559" s="135">
        <v>10202</v>
      </c>
      <c r="C3559" s="17">
        <f t="shared" si="290"/>
        <v>1</v>
      </c>
      <c r="G3559" s="17" t="str">
        <f>+VLOOKUP(B3559,EstructuraCostos!$B$5:$C$146,2)</f>
        <v>Pollinaza</v>
      </c>
      <c r="H3559" s="58">
        <v>43816</v>
      </c>
      <c r="I3559" s="17">
        <f t="shared" si="291"/>
        <v>51</v>
      </c>
      <c r="J3559" s="61" t="s">
        <v>2956</v>
      </c>
      <c r="K3559" s="112">
        <v>1061535920</v>
      </c>
      <c r="L3559" s="52">
        <v>1</v>
      </c>
      <c r="M3559" s="186">
        <v>34000</v>
      </c>
      <c r="N3559" s="48">
        <f t="shared" si="289"/>
        <v>34000</v>
      </c>
      <c r="O3559" s="152" t="s">
        <v>688</v>
      </c>
      <c r="P3559" s="61" t="s">
        <v>137</v>
      </c>
      <c r="Q3559" s="1" t="s">
        <v>125</v>
      </c>
      <c r="R3559" s="1"/>
    </row>
    <row r="3560" spans="1:19">
      <c r="A3560" s="17">
        <v>22</v>
      </c>
      <c r="B3560" s="135">
        <v>50109</v>
      </c>
      <c r="C3560" s="17">
        <f t="shared" si="290"/>
        <v>5</v>
      </c>
      <c r="G3560" s="17" t="str">
        <f>+VLOOKUP(B3560,EstructuraCostos!$B$5:$C$146,2)</f>
        <v>Mantenimiento Carreteras Externas</v>
      </c>
      <c r="H3560" s="58">
        <v>43816</v>
      </c>
      <c r="I3560" s="17">
        <f t="shared" si="291"/>
        <v>51</v>
      </c>
      <c r="J3560" s="61" t="s">
        <v>2957</v>
      </c>
      <c r="K3560" s="112">
        <v>16364043</v>
      </c>
      <c r="L3560" s="52">
        <v>1</v>
      </c>
      <c r="M3560" s="186">
        <v>34000</v>
      </c>
      <c r="N3560" s="48">
        <f t="shared" si="289"/>
        <v>34000</v>
      </c>
      <c r="O3560" s="152" t="s">
        <v>1296</v>
      </c>
      <c r="P3560" s="61" t="s">
        <v>190</v>
      </c>
      <c r="R3560" s="1"/>
    </row>
    <row r="3561" spans="1:19">
      <c r="A3561" s="17">
        <v>23</v>
      </c>
      <c r="C3561" s="17"/>
      <c r="G3561" s="17"/>
      <c r="H3561" s="58">
        <v>43816</v>
      </c>
      <c r="I3561" s="17"/>
      <c r="J3561" s="61" t="s">
        <v>289</v>
      </c>
      <c r="K3561" s="112"/>
      <c r="L3561" s="52">
        <v>3</v>
      </c>
      <c r="M3561" s="186" t="s">
        <v>124</v>
      </c>
      <c r="N3561" s="48" t="s">
        <v>177</v>
      </c>
      <c r="O3561" s="152" t="s">
        <v>721</v>
      </c>
      <c r="P3561" s="61"/>
      <c r="R3561" s="1"/>
    </row>
    <row r="3562" spans="1:19">
      <c r="A3562" s="17">
        <v>24</v>
      </c>
      <c r="C3562" s="17">
        <f t="shared" si="290"/>
        <v>0</v>
      </c>
      <c r="G3562" s="17" t="e">
        <f>+VLOOKUP(B3562,EstructuraCostos!$B$5:$C$146,2)</f>
        <v>#N/A</v>
      </c>
      <c r="H3562" s="58">
        <v>43816</v>
      </c>
      <c r="I3562" s="17">
        <f t="shared" si="291"/>
        <v>51</v>
      </c>
      <c r="J3562" s="1" t="s">
        <v>260</v>
      </c>
      <c r="K3562" s="83"/>
      <c r="L3562" s="52">
        <v>180</v>
      </c>
      <c r="M3562" s="186" t="s">
        <v>2476</v>
      </c>
      <c r="N3562" s="48"/>
      <c r="O3562" s="152" t="s">
        <v>2611</v>
      </c>
      <c r="P3562" s="61" t="s">
        <v>142</v>
      </c>
      <c r="Q3562" s="153" t="s">
        <v>132</v>
      </c>
      <c r="R3562" s="1" t="s">
        <v>2613</v>
      </c>
    </row>
    <row r="3563" spans="1:19">
      <c r="A3563" s="17">
        <v>25</v>
      </c>
      <c r="B3563" s="135">
        <v>50103</v>
      </c>
      <c r="C3563" s="17">
        <f t="shared" si="290"/>
        <v>5</v>
      </c>
      <c r="G3563" s="17" t="str">
        <f>+VLOOKUP(B3563,EstructuraCostos!$B$5:$C$146,2)</f>
        <v xml:space="preserve">Mantenimiento Cercos </v>
      </c>
      <c r="H3563" s="58">
        <v>43817</v>
      </c>
      <c r="I3563" s="17">
        <f t="shared" si="291"/>
        <v>51</v>
      </c>
      <c r="J3563" s="84" t="s">
        <v>241</v>
      </c>
      <c r="K3563" s="566">
        <v>4736932</v>
      </c>
      <c r="L3563" s="52">
        <v>1</v>
      </c>
      <c r="M3563" s="46">
        <v>34000</v>
      </c>
      <c r="N3563" s="48">
        <f t="shared" si="289"/>
        <v>34000</v>
      </c>
      <c r="O3563" s="152" t="s">
        <v>138</v>
      </c>
      <c r="P3563" s="61" t="s">
        <v>383</v>
      </c>
      <c r="Q3563" s="153"/>
      <c r="R3563"/>
    </row>
    <row r="3564" spans="1:19">
      <c r="A3564" s="17">
        <v>26</v>
      </c>
      <c r="B3564" s="135">
        <v>90102</v>
      </c>
      <c r="C3564" s="17">
        <f t="shared" si="290"/>
        <v>9</v>
      </c>
      <c r="G3564" s="17" t="str">
        <f>+VLOOKUP(B3564,EstructuraCostos!$B$5:$C$146,2)</f>
        <v>Mantenimiento</v>
      </c>
      <c r="H3564" s="58">
        <v>43817</v>
      </c>
      <c r="I3564" s="17">
        <f t="shared" si="291"/>
        <v>51</v>
      </c>
      <c r="J3564" s="84" t="s">
        <v>242</v>
      </c>
      <c r="K3564" s="567">
        <v>4335739</v>
      </c>
      <c r="L3564" s="52">
        <v>1</v>
      </c>
      <c r="M3564" s="46">
        <v>34000</v>
      </c>
      <c r="N3564" s="48">
        <f t="shared" si="289"/>
        <v>34000</v>
      </c>
      <c r="O3564" s="152" t="s">
        <v>2298</v>
      </c>
      <c r="P3564" s="61" t="s">
        <v>147</v>
      </c>
      <c r="Q3564" s="153" t="s">
        <v>664</v>
      </c>
      <c r="R3564"/>
    </row>
    <row r="3565" spans="1:19">
      <c r="A3565" s="17">
        <v>27</v>
      </c>
      <c r="B3565" s="135">
        <v>10501</v>
      </c>
      <c r="C3565" s="17">
        <f t="shared" si="290"/>
        <v>1</v>
      </c>
      <c r="G3565" s="17" t="str">
        <f>+VLOOKUP(B3565,EstructuraCostos!$B$5:$C$146,2)</f>
        <v>Manejo de Ganados</v>
      </c>
      <c r="H3565" s="58">
        <v>43817</v>
      </c>
      <c r="I3565" s="17">
        <f t="shared" si="291"/>
        <v>51</v>
      </c>
      <c r="J3565" s="460" t="s">
        <v>2236</v>
      </c>
      <c r="K3565" s="567">
        <v>1023702269</v>
      </c>
      <c r="L3565" s="52">
        <v>1</v>
      </c>
      <c r="M3565" s="46">
        <v>38000</v>
      </c>
      <c r="N3565" s="48">
        <f t="shared" si="289"/>
        <v>38000</v>
      </c>
      <c r="O3565" s="152" t="s">
        <v>126</v>
      </c>
      <c r="P3565" s="61" t="s">
        <v>128</v>
      </c>
      <c r="Q3565" s="153"/>
      <c r="R3565"/>
    </row>
    <row r="3566" spans="1:19">
      <c r="A3566" s="17">
        <v>28</v>
      </c>
      <c r="B3566" s="135">
        <v>10501</v>
      </c>
      <c r="C3566" s="17">
        <f t="shared" si="290"/>
        <v>1</v>
      </c>
      <c r="G3566" s="17" t="str">
        <f>+VLOOKUP(B3566,EstructuraCostos!$B$5:$C$146,2)</f>
        <v>Manejo de Ganados</v>
      </c>
      <c r="H3566" s="58">
        <v>43817</v>
      </c>
      <c r="I3566" s="17">
        <f t="shared" si="291"/>
        <v>51</v>
      </c>
      <c r="J3566" s="460" t="s">
        <v>417</v>
      </c>
      <c r="K3566" s="568">
        <v>1097720182</v>
      </c>
      <c r="L3566" s="52">
        <v>1</v>
      </c>
      <c r="M3566" s="46">
        <v>38000</v>
      </c>
      <c r="N3566" s="48">
        <f t="shared" si="289"/>
        <v>38000</v>
      </c>
      <c r="O3566" s="152" t="s">
        <v>125</v>
      </c>
      <c r="P3566" s="61" t="s">
        <v>128</v>
      </c>
      <c r="Q3566" s="153"/>
      <c r="R3566"/>
    </row>
    <row r="3567" spans="1:19">
      <c r="A3567" s="17">
        <v>29</v>
      </c>
      <c r="B3567" s="135">
        <v>90101</v>
      </c>
      <c r="C3567" s="17">
        <f t="shared" si="290"/>
        <v>9</v>
      </c>
      <c r="G3567" s="17" t="str">
        <f>+VLOOKUP(B3567,EstructuraCostos!$B$5:$C$146,2)</f>
        <v>Salarios</v>
      </c>
      <c r="H3567" s="58">
        <v>43817</v>
      </c>
      <c r="I3567" s="17">
        <f t="shared" si="291"/>
        <v>51</v>
      </c>
      <c r="J3567" s="1" t="s">
        <v>1584</v>
      </c>
      <c r="K3567" s="85">
        <v>24989065</v>
      </c>
      <c r="L3567" s="52">
        <v>1</v>
      </c>
      <c r="M3567" s="186">
        <v>34000</v>
      </c>
      <c r="N3567" s="48">
        <f t="shared" si="289"/>
        <v>34000</v>
      </c>
      <c r="O3567" s="152" t="s">
        <v>1138</v>
      </c>
      <c r="P3567" s="61" t="s">
        <v>147</v>
      </c>
      <c r="Q3567" s="153"/>
      <c r="R3567" s="139"/>
    </row>
    <row r="3568" spans="1:19">
      <c r="A3568" s="17">
        <v>30</v>
      </c>
      <c r="B3568" s="135">
        <v>90102</v>
      </c>
      <c r="C3568" s="17">
        <f t="shared" si="290"/>
        <v>9</v>
      </c>
      <c r="G3568" s="17" t="str">
        <f>+VLOOKUP(B3568,EstructuraCostos!$B$5:$C$146,2)</f>
        <v>Mantenimiento</v>
      </c>
      <c r="H3568" s="58">
        <v>43817</v>
      </c>
      <c r="I3568" s="17">
        <f t="shared" si="291"/>
        <v>51</v>
      </c>
      <c r="J3568" s="45" t="s">
        <v>1688</v>
      </c>
      <c r="K3568" s="51">
        <v>6281862</v>
      </c>
      <c r="L3568" s="52">
        <v>1</v>
      </c>
      <c r="M3568" s="186">
        <v>34000</v>
      </c>
      <c r="N3568" s="48">
        <f t="shared" si="289"/>
        <v>34000</v>
      </c>
      <c r="O3568" s="152" t="s">
        <v>1269</v>
      </c>
      <c r="P3568" s="61" t="s">
        <v>147</v>
      </c>
      <c r="Q3568" s="153"/>
      <c r="R3568"/>
    </row>
    <row r="3569" spans="1:19">
      <c r="A3569" s="17">
        <v>31</v>
      </c>
      <c r="B3569" s="135">
        <v>50103</v>
      </c>
      <c r="C3569" s="17">
        <f t="shared" si="290"/>
        <v>5</v>
      </c>
      <c r="G3569" s="17" t="str">
        <f>+VLOOKUP(B3569,EstructuraCostos!$B$5:$C$146,2)</f>
        <v xml:space="preserve">Mantenimiento Cercos </v>
      </c>
      <c r="H3569" s="58">
        <v>43817</v>
      </c>
      <c r="I3569" s="17">
        <f t="shared" si="291"/>
        <v>51</v>
      </c>
      <c r="J3569" s="45" t="s">
        <v>2237</v>
      </c>
      <c r="K3569" s="51">
        <v>700001196</v>
      </c>
      <c r="L3569" s="52">
        <v>1</v>
      </c>
      <c r="M3569" s="186">
        <v>34000</v>
      </c>
      <c r="N3569" s="48">
        <f t="shared" si="289"/>
        <v>34000</v>
      </c>
      <c r="O3569" s="152" t="s">
        <v>138</v>
      </c>
      <c r="P3569" s="61" t="s">
        <v>383</v>
      </c>
      <c r="Q3569" s="153"/>
      <c r="R3569"/>
    </row>
    <row r="3570" spans="1:19">
      <c r="A3570" s="17">
        <v>32</v>
      </c>
      <c r="B3570" s="135">
        <v>90105</v>
      </c>
      <c r="C3570" s="17">
        <f t="shared" si="290"/>
        <v>9</v>
      </c>
      <c r="G3570" s="17" t="str">
        <f>+VLOOKUP(B3570,EstructuraCostos!$B$5:$C$146,2)</f>
        <v>Mejoras</v>
      </c>
      <c r="H3570" s="58">
        <v>43817</v>
      </c>
      <c r="I3570" s="17">
        <f t="shared" si="291"/>
        <v>51</v>
      </c>
      <c r="J3570" s="45" t="s">
        <v>2247</v>
      </c>
      <c r="K3570" s="51">
        <v>8456134</v>
      </c>
      <c r="L3570" s="52">
        <v>1</v>
      </c>
      <c r="M3570" s="186">
        <v>80000</v>
      </c>
      <c r="N3570" s="48">
        <f t="shared" si="289"/>
        <v>80000</v>
      </c>
      <c r="O3570" s="152" t="s">
        <v>2455</v>
      </c>
      <c r="P3570" s="61" t="s">
        <v>147</v>
      </c>
      <c r="Q3570" s="153"/>
      <c r="R3570"/>
    </row>
    <row r="3571" spans="1:19">
      <c r="A3571" s="17">
        <v>33</v>
      </c>
      <c r="B3571" s="135">
        <v>10202</v>
      </c>
      <c r="C3571" s="17">
        <f t="shared" si="290"/>
        <v>1</v>
      </c>
      <c r="G3571" s="17" t="str">
        <f>+VLOOKUP(B3571,EstructuraCostos!$B$5:$C$146,2)</f>
        <v>Pollinaza</v>
      </c>
      <c r="H3571" s="58">
        <v>43817</v>
      </c>
      <c r="I3571" s="17">
        <f t="shared" si="291"/>
        <v>51</v>
      </c>
      <c r="J3571" s="61" t="s">
        <v>2956</v>
      </c>
      <c r="K3571" s="112">
        <v>1061535920</v>
      </c>
      <c r="L3571" s="52">
        <v>1</v>
      </c>
      <c r="M3571" s="186">
        <v>34000</v>
      </c>
      <c r="N3571" s="48">
        <f t="shared" si="289"/>
        <v>34000</v>
      </c>
      <c r="O3571" s="152" t="s">
        <v>688</v>
      </c>
      <c r="P3571" s="61" t="s">
        <v>137</v>
      </c>
      <c r="Q3571" s="1" t="s">
        <v>125</v>
      </c>
      <c r="R3571"/>
    </row>
    <row r="3572" spans="1:19">
      <c r="A3572" s="17">
        <v>34</v>
      </c>
      <c r="B3572" s="135">
        <v>90102</v>
      </c>
      <c r="C3572" s="17">
        <f t="shared" si="290"/>
        <v>9</v>
      </c>
      <c r="G3572" s="17" t="str">
        <f>+VLOOKUP(B3572,EstructuraCostos!$B$5:$C$146,2)</f>
        <v>Mantenimiento</v>
      </c>
      <c r="H3572" s="58">
        <v>43817</v>
      </c>
      <c r="I3572" s="17">
        <f t="shared" si="291"/>
        <v>51</v>
      </c>
      <c r="J3572" s="61" t="s">
        <v>2957</v>
      </c>
      <c r="K3572" s="112">
        <v>16364043</v>
      </c>
      <c r="L3572" s="52">
        <v>1</v>
      </c>
      <c r="M3572" s="186">
        <v>34000</v>
      </c>
      <c r="N3572" s="48">
        <f t="shared" si="289"/>
        <v>34000</v>
      </c>
      <c r="O3572" s="152" t="s">
        <v>154</v>
      </c>
      <c r="P3572" s="61" t="s">
        <v>147</v>
      </c>
      <c r="R3572"/>
    </row>
    <row r="3573" spans="1:19">
      <c r="A3573" s="17">
        <v>35</v>
      </c>
      <c r="C3573" s="17">
        <f t="shared" si="290"/>
        <v>0</v>
      </c>
      <c r="G3573" s="17" t="e">
        <f>+VLOOKUP(B3573,EstructuraCostos!$B$5:$C$146,2)</f>
        <v>#N/A</v>
      </c>
      <c r="H3573" s="58">
        <v>43817</v>
      </c>
      <c r="I3573" s="17">
        <f t="shared" si="291"/>
        <v>51</v>
      </c>
      <c r="J3573" s="1" t="s">
        <v>289</v>
      </c>
      <c r="K3573" s="143"/>
      <c r="L3573" s="52">
        <v>2</v>
      </c>
      <c r="M3573" s="186" t="s">
        <v>124</v>
      </c>
      <c r="N3573" s="48" t="s">
        <v>177</v>
      </c>
      <c r="O3573" s="152" t="s">
        <v>2968</v>
      </c>
      <c r="P3573" s="61"/>
      <c r="Q3573" s="153"/>
      <c r="R3573"/>
    </row>
    <row r="3574" spans="1:19">
      <c r="A3574" s="17">
        <v>36</v>
      </c>
      <c r="C3574" s="17"/>
      <c r="G3574" s="17"/>
      <c r="H3574" s="58">
        <v>43817</v>
      </c>
      <c r="I3574" s="17">
        <f t="shared" ref="I3574" si="299">+WEEKNUM(H3574,2)</f>
        <v>51</v>
      </c>
      <c r="J3574" s="1" t="s">
        <v>287</v>
      </c>
      <c r="K3574" s="143"/>
      <c r="L3574" s="52">
        <v>320</v>
      </c>
      <c r="M3574" s="186">
        <v>900</v>
      </c>
      <c r="N3574" s="48">
        <f t="shared" si="289"/>
        <v>288000</v>
      </c>
      <c r="O3574" s="152" t="s">
        <v>1234</v>
      </c>
      <c r="P3574" s="61" t="s">
        <v>1474</v>
      </c>
      <c r="Q3574" s="153"/>
      <c r="R3574"/>
    </row>
    <row r="3575" spans="1:19">
      <c r="A3575" s="17">
        <v>37</v>
      </c>
      <c r="C3575" s="17"/>
      <c r="G3575" s="17"/>
      <c r="H3575" s="58">
        <v>43817</v>
      </c>
      <c r="I3575" s="17">
        <f t="shared" ref="I3575:I3576" si="300">+WEEKNUM(H3575,2)</f>
        <v>51</v>
      </c>
      <c r="J3575" s="1" t="s">
        <v>298</v>
      </c>
      <c r="K3575" s="143"/>
      <c r="L3575" s="52">
        <v>19</v>
      </c>
      <c r="M3575" s="186" t="s">
        <v>299</v>
      </c>
      <c r="N3575" s="48"/>
      <c r="O3575" s="152" t="s">
        <v>3023</v>
      </c>
      <c r="P3575" s="61" t="s">
        <v>3024</v>
      </c>
      <c r="Q3575" s="153" t="s">
        <v>3025</v>
      </c>
      <c r="R3575"/>
    </row>
    <row r="3576" spans="1:19">
      <c r="A3576" s="17">
        <v>38</v>
      </c>
      <c r="C3576" s="17"/>
      <c r="G3576" s="17"/>
      <c r="H3576" s="58">
        <v>43817</v>
      </c>
      <c r="I3576" s="17">
        <f t="shared" si="300"/>
        <v>51</v>
      </c>
      <c r="J3576" s="1" t="s">
        <v>298</v>
      </c>
      <c r="K3576" s="143"/>
      <c r="L3576" s="52">
        <v>20</v>
      </c>
      <c r="M3576" s="186" t="s">
        <v>299</v>
      </c>
      <c r="N3576" s="48"/>
      <c r="O3576" s="152" t="s">
        <v>1204</v>
      </c>
      <c r="P3576" s="61" t="s">
        <v>1179</v>
      </c>
      <c r="Q3576" s="153"/>
      <c r="R3576"/>
    </row>
    <row r="3577" spans="1:19">
      <c r="A3577" s="17">
        <v>39</v>
      </c>
      <c r="B3577" s="135">
        <v>50103</v>
      </c>
      <c r="C3577" s="17">
        <f t="shared" si="290"/>
        <v>5</v>
      </c>
      <c r="G3577" s="17" t="str">
        <f>+VLOOKUP(B3577,EstructuraCostos!$B$5:$C$146,2)</f>
        <v xml:space="preserve">Mantenimiento Cercos </v>
      </c>
      <c r="H3577" s="58">
        <v>43818</v>
      </c>
      <c r="I3577" s="17">
        <f t="shared" si="291"/>
        <v>51</v>
      </c>
      <c r="J3577" s="84" t="s">
        <v>241</v>
      </c>
      <c r="K3577" s="566">
        <v>4736932</v>
      </c>
      <c r="L3577" s="52">
        <v>1</v>
      </c>
      <c r="M3577" s="46">
        <v>34000</v>
      </c>
      <c r="N3577" s="48">
        <f t="shared" si="289"/>
        <v>34000</v>
      </c>
      <c r="O3577" s="152" t="s">
        <v>138</v>
      </c>
      <c r="P3577" s="61" t="s">
        <v>2660</v>
      </c>
      <c r="Q3577" s="153"/>
      <c r="R3577"/>
    </row>
    <row r="3578" spans="1:19">
      <c r="A3578" s="17">
        <v>40</v>
      </c>
      <c r="B3578" s="135">
        <v>90102</v>
      </c>
      <c r="C3578" s="17">
        <f t="shared" si="290"/>
        <v>9</v>
      </c>
      <c r="G3578" s="17" t="str">
        <f>+VLOOKUP(B3578,EstructuraCostos!$B$5:$C$146,2)</f>
        <v>Mantenimiento</v>
      </c>
      <c r="H3578" s="58">
        <v>43818</v>
      </c>
      <c r="I3578" s="17">
        <f t="shared" si="291"/>
        <v>51</v>
      </c>
      <c r="J3578" s="84" t="s">
        <v>242</v>
      </c>
      <c r="K3578" s="567">
        <v>4335739</v>
      </c>
      <c r="L3578" s="52">
        <v>1</v>
      </c>
      <c r="M3578" s="46">
        <v>34000</v>
      </c>
      <c r="N3578" s="48">
        <f t="shared" si="289"/>
        <v>34000</v>
      </c>
      <c r="O3578" s="152" t="s">
        <v>2298</v>
      </c>
      <c r="P3578" s="61" t="s">
        <v>147</v>
      </c>
      <c r="Q3578" s="153" t="s">
        <v>664</v>
      </c>
      <c r="R3578"/>
      <c r="S3578"/>
    </row>
    <row r="3579" spans="1:19">
      <c r="A3579" s="17">
        <v>41</v>
      </c>
      <c r="B3579" s="135">
        <v>10501</v>
      </c>
      <c r="C3579" s="17">
        <f t="shared" si="290"/>
        <v>1</v>
      </c>
      <c r="G3579" s="17" t="str">
        <f>+VLOOKUP(B3579,EstructuraCostos!$B$5:$C$146,2)</f>
        <v>Manejo de Ganados</v>
      </c>
      <c r="H3579" s="58">
        <v>43818</v>
      </c>
      <c r="I3579" s="17">
        <f t="shared" si="291"/>
        <v>51</v>
      </c>
      <c r="J3579" s="460" t="s">
        <v>2236</v>
      </c>
      <c r="K3579" s="567">
        <v>1023702269</v>
      </c>
      <c r="L3579" s="52">
        <v>1</v>
      </c>
      <c r="M3579" s="46">
        <v>38000</v>
      </c>
      <c r="N3579" s="48">
        <f t="shared" si="289"/>
        <v>38000</v>
      </c>
      <c r="O3579" s="152" t="s">
        <v>126</v>
      </c>
      <c r="P3579" s="61" t="s">
        <v>128</v>
      </c>
      <c r="Q3579" s="153"/>
      <c r="R3579"/>
      <c r="S3579"/>
    </row>
    <row r="3580" spans="1:19">
      <c r="A3580" s="17">
        <v>42</v>
      </c>
      <c r="B3580" s="135">
        <v>10501</v>
      </c>
      <c r="C3580" s="17">
        <f t="shared" si="290"/>
        <v>1</v>
      </c>
      <c r="G3580" s="17" t="str">
        <f>+VLOOKUP(B3580,EstructuraCostos!$B$5:$C$146,2)</f>
        <v>Manejo de Ganados</v>
      </c>
      <c r="H3580" s="58">
        <v>43818</v>
      </c>
      <c r="I3580" s="17">
        <f t="shared" si="291"/>
        <v>51</v>
      </c>
      <c r="J3580" s="460" t="s">
        <v>417</v>
      </c>
      <c r="K3580" s="568">
        <v>1097720182</v>
      </c>
      <c r="L3580" s="52">
        <v>1</v>
      </c>
      <c r="M3580" s="46">
        <v>38000</v>
      </c>
      <c r="N3580" s="48">
        <f t="shared" si="289"/>
        <v>38000</v>
      </c>
      <c r="O3580" s="152" t="s">
        <v>125</v>
      </c>
      <c r="P3580" s="61" t="s">
        <v>128</v>
      </c>
      <c r="Q3580" s="153"/>
      <c r="R3580"/>
    </row>
    <row r="3581" spans="1:19">
      <c r="A3581" s="17">
        <v>43</v>
      </c>
      <c r="B3581" s="135">
        <v>90101</v>
      </c>
      <c r="C3581" s="17">
        <f t="shared" si="290"/>
        <v>9</v>
      </c>
      <c r="G3581" s="17" t="str">
        <f>+VLOOKUP(B3581,EstructuraCostos!$B$5:$C$146,2)</f>
        <v>Salarios</v>
      </c>
      <c r="H3581" s="58">
        <v>43818</v>
      </c>
      <c r="I3581" s="17">
        <f t="shared" si="291"/>
        <v>51</v>
      </c>
      <c r="J3581" s="1" t="s">
        <v>1584</v>
      </c>
      <c r="K3581" s="85">
        <v>24989065</v>
      </c>
      <c r="L3581" s="52">
        <v>1</v>
      </c>
      <c r="M3581" s="186">
        <v>34000</v>
      </c>
      <c r="N3581" s="48">
        <f t="shared" ref="N3581:N3647" si="301">+L3581*M3581</f>
        <v>34000</v>
      </c>
      <c r="O3581" s="152" t="s">
        <v>1138</v>
      </c>
      <c r="P3581" s="61" t="s">
        <v>147</v>
      </c>
      <c r="Q3581" s="153"/>
      <c r="R3581"/>
    </row>
    <row r="3582" spans="1:19">
      <c r="A3582" s="17">
        <v>44</v>
      </c>
      <c r="B3582" s="135">
        <v>90105</v>
      </c>
      <c r="C3582" s="17">
        <f t="shared" si="290"/>
        <v>9</v>
      </c>
      <c r="G3582" s="17" t="str">
        <f>+VLOOKUP(B3582,EstructuraCostos!$B$5:$C$146,2)</f>
        <v>Mejoras</v>
      </c>
      <c r="H3582" s="58">
        <v>43818</v>
      </c>
      <c r="I3582" s="17">
        <f t="shared" si="291"/>
        <v>51</v>
      </c>
      <c r="J3582" s="45" t="s">
        <v>1688</v>
      </c>
      <c r="K3582" s="51">
        <v>6281862</v>
      </c>
      <c r="L3582" s="52">
        <v>1</v>
      </c>
      <c r="M3582" s="186">
        <v>34000</v>
      </c>
      <c r="N3582" s="48">
        <f t="shared" si="301"/>
        <v>34000</v>
      </c>
      <c r="O3582" s="152" t="s">
        <v>3003</v>
      </c>
      <c r="P3582" s="61" t="s">
        <v>147</v>
      </c>
      <c r="Q3582" s="153" t="s">
        <v>3004</v>
      </c>
      <c r="R3582"/>
    </row>
    <row r="3583" spans="1:19">
      <c r="A3583" s="17">
        <v>45</v>
      </c>
      <c r="B3583" s="135">
        <v>50103</v>
      </c>
      <c r="C3583" s="17">
        <f t="shared" si="290"/>
        <v>5</v>
      </c>
      <c r="G3583" s="17" t="str">
        <f>+VLOOKUP(B3583,EstructuraCostos!$B$5:$C$146,2)</f>
        <v xml:space="preserve">Mantenimiento Cercos </v>
      </c>
      <c r="H3583" s="58">
        <v>43818</v>
      </c>
      <c r="I3583" s="17">
        <f t="shared" si="291"/>
        <v>51</v>
      </c>
      <c r="J3583" s="45" t="s">
        <v>2237</v>
      </c>
      <c r="K3583" s="51">
        <v>700001196</v>
      </c>
      <c r="L3583" s="52">
        <v>1</v>
      </c>
      <c r="M3583" s="186">
        <v>34000</v>
      </c>
      <c r="N3583" s="48">
        <f t="shared" si="301"/>
        <v>34000</v>
      </c>
      <c r="O3583" s="152" t="s">
        <v>138</v>
      </c>
      <c r="P3583" s="61" t="s">
        <v>2660</v>
      </c>
      <c r="Q3583" s="153"/>
      <c r="R3583"/>
    </row>
    <row r="3584" spans="1:19">
      <c r="A3584" s="17">
        <v>46</v>
      </c>
      <c r="B3584" s="135">
        <v>90105</v>
      </c>
      <c r="C3584" s="17">
        <f t="shared" si="290"/>
        <v>9</v>
      </c>
      <c r="G3584" s="17" t="str">
        <f>+VLOOKUP(B3584,EstructuraCostos!$B$5:$C$146,2)</f>
        <v>Mejoras</v>
      </c>
      <c r="H3584" s="58">
        <v>43818</v>
      </c>
      <c r="I3584" s="17">
        <f t="shared" si="291"/>
        <v>51</v>
      </c>
      <c r="J3584" s="45" t="s">
        <v>2247</v>
      </c>
      <c r="K3584" s="51">
        <v>8456134</v>
      </c>
      <c r="L3584" s="52">
        <v>1</v>
      </c>
      <c r="M3584" s="186">
        <v>80000</v>
      </c>
      <c r="N3584" s="48">
        <f t="shared" si="301"/>
        <v>80000</v>
      </c>
      <c r="O3584" s="152" t="s">
        <v>2455</v>
      </c>
      <c r="P3584" s="61" t="s">
        <v>147</v>
      </c>
      <c r="Q3584" s="153" t="s">
        <v>2610</v>
      </c>
      <c r="R3584"/>
    </row>
    <row r="3585" spans="1:19">
      <c r="A3585" s="17">
        <v>47</v>
      </c>
      <c r="B3585" s="135">
        <v>10202</v>
      </c>
      <c r="C3585" s="17">
        <f t="shared" si="290"/>
        <v>1</v>
      </c>
      <c r="G3585" s="17" t="str">
        <f>+VLOOKUP(B3585,EstructuraCostos!$B$5:$C$146,2)</f>
        <v>Pollinaza</v>
      </c>
      <c r="H3585" s="58">
        <v>43818</v>
      </c>
      <c r="I3585" s="17">
        <f t="shared" si="291"/>
        <v>51</v>
      </c>
      <c r="J3585" s="61" t="s">
        <v>2956</v>
      </c>
      <c r="K3585" s="112">
        <v>1061535920</v>
      </c>
      <c r="L3585" s="52">
        <v>1</v>
      </c>
      <c r="M3585" s="186">
        <v>34000</v>
      </c>
      <c r="N3585" s="48">
        <f t="shared" si="301"/>
        <v>34000</v>
      </c>
      <c r="O3585" s="152" t="s">
        <v>688</v>
      </c>
      <c r="P3585" s="61" t="s">
        <v>137</v>
      </c>
      <c r="Q3585" s="1" t="s">
        <v>125</v>
      </c>
      <c r="R3585"/>
    </row>
    <row r="3586" spans="1:19">
      <c r="A3586" s="17">
        <v>48</v>
      </c>
      <c r="B3586" s="135">
        <v>10101</v>
      </c>
      <c r="C3586" s="17">
        <f t="shared" si="290"/>
        <v>1</v>
      </c>
      <c r="G3586" s="17" t="str">
        <f>+VLOOKUP(B3586,EstructuraCostos!$B$5:$C$146,2)</f>
        <v>Fumigacion Matamalezas</v>
      </c>
      <c r="H3586" s="58">
        <v>43818</v>
      </c>
      <c r="I3586" s="17">
        <f t="shared" si="291"/>
        <v>51</v>
      </c>
      <c r="J3586" s="61" t="s">
        <v>2957</v>
      </c>
      <c r="K3586" s="112">
        <v>16364043</v>
      </c>
      <c r="L3586" s="52">
        <v>1</v>
      </c>
      <c r="M3586" s="186">
        <v>34000</v>
      </c>
      <c r="N3586" s="48">
        <f t="shared" si="301"/>
        <v>34000</v>
      </c>
      <c r="O3586" s="152" t="s">
        <v>2611</v>
      </c>
      <c r="P3586" s="61" t="s">
        <v>1141</v>
      </c>
      <c r="Q3586" s="1" t="s">
        <v>132</v>
      </c>
      <c r="R3586" s="139" t="s">
        <v>2613</v>
      </c>
    </row>
    <row r="3587" spans="1:19">
      <c r="A3587" s="17">
        <v>49</v>
      </c>
      <c r="C3587" s="17">
        <f t="shared" ref="C3587:C3651" si="302">ROUND(B3587/10000,0)</f>
        <v>0</v>
      </c>
      <c r="G3587" s="17" t="e">
        <f>+VLOOKUP(B3587,EstructuraCostos!$B$5:$C$146,2)</f>
        <v>#N/A</v>
      </c>
      <c r="H3587" s="58">
        <v>43818</v>
      </c>
      <c r="I3587" s="17">
        <f t="shared" ref="I3587:I3651" si="303">+WEEKNUM(H3587,2)</f>
        <v>51</v>
      </c>
      <c r="J3587" s="1" t="s">
        <v>260</v>
      </c>
      <c r="K3587" s="83"/>
      <c r="M3587" s="186" t="s">
        <v>2476</v>
      </c>
      <c r="N3587" s="48"/>
      <c r="O3587" s="152" t="s">
        <v>2611</v>
      </c>
      <c r="P3587" s="61" t="s">
        <v>1141</v>
      </c>
      <c r="Q3587" s="1" t="s">
        <v>132</v>
      </c>
      <c r="R3587" s="139" t="s">
        <v>2613</v>
      </c>
    </row>
    <row r="3588" spans="1:19">
      <c r="A3588" s="17">
        <v>50</v>
      </c>
      <c r="B3588" s="135">
        <v>50103</v>
      </c>
      <c r="C3588" s="17">
        <f t="shared" si="302"/>
        <v>5</v>
      </c>
      <c r="G3588" s="17" t="str">
        <f>+VLOOKUP(B3588,EstructuraCostos!$B$5:$C$146,2)</f>
        <v xml:space="preserve">Mantenimiento Cercos </v>
      </c>
      <c r="H3588" s="58">
        <v>43819</v>
      </c>
      <c r="I3588" s="17">
        <f t="shared" si="303"/>
        <v>51</v>
      </c>
      <c r="J3588" s="84" t="s">
        <v>241</v>
      </c>
      <c r="K3588" s="566">
        <v>4736932</v>
      </c>
      <c r="L3588" s="52">
        <v>1</v>
      </c>
      <c r="M3588" s="46">
        <v>34000</v>
      </c>
      <c r="N3588" s="48">
        <f t="shared" si="301"/>
        <v>34000</v>
      </c>
      <c r="O3588" s="152" t="s">
        <v>138</v>
      </c>
      <c r="P3588" s="61" t="s">
        <v>3027</v>
      </c>
      <c r="Q3588" s="153"/>
      <c r="R3588"/>
    </row>
    <row r="3589" spans="1:19">
      <c r="A3589" s="17">
        <v>51</v>
      </c>
      <c r="B3589" s="135">
        <v>90102</v>
      </c>
      <c r="C3589" s="17">
        <f t="shared" si="302"/>
        <v>9</v>
      </c>
      <c r="G3589" s="17" t="str">
        <f>+VLOOKUP(B3589,EstructuraCostos!$B$5:$C$146,2)</f>
        <v>Mantenimiento</v>
      </c>
      <c r="H3589" s="58">
        <v>43819</v>
      </c>
      <c r="I3589" s="17">
        <f t="shared" si="303"/>
        <v>51</v>
      </c>
      <c r="J3589" s="84" t="s">
        <v>242</v>
      </c>
      <c r="K3589" s="567">
        <v>4335739</v>
      </c>
      <c r="L3589" s="52">
        <v>1</v>
      </c>
      <c r="M3589" s="46">
        <v>34000</v>
      </c>
      <c r="N3589" s="48">
        <f t="shared" si="301"/>
        <v>34000</v>
      </c>
      <c r="O3589" s="152" t="s">
        <v>2298</v>
      </c>
      <c r="P3589" s="61" t="s">
        <v>147</v>
      </c>
      <c r="Q3589" s="153" t="s">
        <v>664</v>
      </c>
      <c r="R3589"/>
    </row>
    <row r="3590" spans="1:19">
      <c r="A3590" s="17">
        <v>52</v>
      </c>
      <c r="B3590" s="135">
        <v>10501</v>
      </c>
      <c r="C3590" s="17">
        <f t="shared" si="302"/>
        <v>1</v>
      </c>
      <c r="G3590" s="17" t="str">
        <f>+VLOOKUP(B3590,EstructuraCostos!$B$5:$C$146,2)</f>
        <v>Manejo de Ganados</v>
      </c>
      <c r="H3590" s="58">
        <v>43819</v>
      </c>
      <c r="I3590" s="17">
        <f t="shared" si="303"/>
        <v>51</v>
      </c>
      <c r="J3590" s="460" t="s">
        <v>2236</v>
      </c>
      <c r="K3590" s="567">
        <v>1023702269</v>
      </c>
      <c r="L3590" s="52">
        <v>1</v>
      </c>
      <c r="M3590" s="46">
        <v>38000</v>
      </c>
      <c r="N3590" s="48">
        <f t="shared" si="301"/>
        <v>38000</v>
      </c>
      <c r="O3590" s="152" t="s">
        <v>126</v>
      </c>
      <c r="P3590" s="61" t="s">
        <v>128</v>
      </c>
      <c r="Q3590" s="153"/>
      <c r="R3590"/>
    </row>
    <row r="3591" spans="1:19">
      <c r="A3591" s="17">
        <v>53</v>
      </c>
      <c r="B3591" s="135">
        <v>10501</v>
      </c>
      <c r="C3591" s="17">
        <f t="shared" si="302"/>
        <v>1</v>
      </c>
      <c r="G3591" s="17" t="str">
        <f>+VLOOKUP(B3591,EstructuraCostos!$B$5:$C$146,2)</f>
        <v>Manejo de Ganados</v>
      </c>
      <c r="H3591" s="58">
        <v>43819</v>
      </c>
      <c r="I3591" s="17">
        <f t="shared" si="303"/>
        <v>51</v>
      </c>
      <c r="J3591" s="460" t="s">
        <v>417</v>
      </c>
      <c r="K3591" s="568">
        <v>1097720182</v>
      </c>
      <c r="L3591" s="52">
        <v>1</v>
      </c>
      <c r="M3591" s="46">
        <v>38000</v>
      </c>
      <c r="N3591" s="48">
        <f t="shared" si="301"/>
        <v>38000</v>
      </c>
      <c r="O3591" s="152" t="s">
        <v>125</v>
      </c>
      <c r="P3591" s="61" t="s">
        <v>128</v>
      </c>
      <c r="Q3591" s="153"/>
      <c r="R3591"/>
    </row>
    <row r="3592" spans="1:19">
      <c r="A3592" s="17">
        <v>54</v>
      </c>
      <c r="B3592" s="135">
        <v>90102</v>
      </c>
      <c r="C3592" s="17">
        <f t="shared" si="302"/>
        <v>9</v>
      </c>
      <c r="G3592" s="17" t="str">
        <f>+VLOOKUP(B3592,EstructuraCostos!$B$5:$C$146,2)</f>
        <v>Mantenimiento</v>
      </c>
      <c r="H3592" s="58">
        <v>43819</v>
      </c>
      <c r="I3592" s="17">
        <f t="shared" si="303"/>
        <v>51</v>
      </c>
      <c r="J3592" s="1" t="s">
        <v>1584</v>
      </c>
      <c r="K3592" s="85">
        <v>24989065</v>
      </c>
      <c r="L3592" s="52">
        <v>1</v>
      </c>
      <c r="M3592" s="186">
        <v>34000</v>
      </c>
      <c r="N3592" s="48">
        <f t="shared" si="301"/>
        <v>34000</v>
      </c>
      <c r="O3592" s="152" t="s">
        <v>1138</v>
      </c>
      <c r="P3592" s="61" t="s">
        <v>147</v>
      </c>
      <c r="Q3592" s="153"/>
      <c r="R3592"/>
      <c r="S3592"/>
    </row>
    <row r="3593" spans="1:19">
      <c r="A3593" s="17">
        <v>55</v>
      </c>
      <c r="B3593" s="135">
        <v>90105</v>
      </c>
      <c r="C3593" s="17">
        <f t="shared" si="302"/>
        <v>9</v>
      </c>
      <c r="G3593" s="17" t="str">
        <f>+VLOOKUP(B3593,EstructuraCostos!$B$5:$C$146,2)</f>
        <v>Mejoras</v>
      </c>
      <c r="H3593" s="58">
        <v>43819</v>
      </c>
      <c r="I3593" s="17">
        <f t="shared" si="303"/>
        <v>51</v>
      </c>
      <c r="J3593" s="45" t="s">
        <v>1688</v>
      </c>
      <c r="K3593" s="51">
        <v>6281862</v>
      </c>
      <c r="L3593" s="52">
        <v>1</v>
      </c>
      <c r="M3593" s="186">
        <v>34000</v>
      </c>
      <c r="N3593" s="48">
        <f t="shared" si="301"/>
        <v>34000</v>
      </c>
      <c r="O3593" s="152" t="s">
        <v>3003</v>
      </c>
      <c r="P3593" s="61" t="s">
        <v>147</v>
      </c>
      <c r="Q3593" s="153" t="s">
        <v>3004</v>
      </c>
      <c r="R3593"/>
      <c r="S3593"/>
    </row>
    <row r="3594" spans="1:19">
      <c r="A3594" s="17">
        <v>56</v>
      </c>
      <c r="B3594" s="135">
        <v>50103</v>
      </c>
      <c r="C3594" s="17">
        <f t="shared" si="302"/>
        <v>5</v>
      </c>
      <c r="G3594" s="17" t="str">
        <f>+VLOOKUP(B3594,EstructuraCostos!$B$5:$C$146,2)</f>
        <v xml:space="preserve">Mantenimiento Cercos </v>
      </c>
      <c r="H3594" s="58">
        <v>43819</v>
      </c>
      <c r="I3594" s="17">
        <f t="shared" si="303"/>
        <v>51</v>
      </c>
      <c r="J3594" s="45" t="s">
        <v>2237</v>
      </c>
      <c r="K3594" s="51">
        <v>700001196</v>
      </c>
      <c r="L3594" s="52">
        <v>1</v>
      </c>
      <c r="M3594" s="186">
        <v>34000</v>
      </c>
      <c r="N3594" s="48">
        <f t="shared" si="301"/>
        <v>34000</v>
      </c>
      <c r="O3594" s="152" t="s">
        <v>138</v>
      </c>
      <c r="P3594" s="61" t="s">
        <v>354</v>
      </c>
      <c r="Q3594" s="153"/>
      <c r="R3594"/>
    </row>
    <row r="3595" spans="1:19">
      <c r="A3595" s="17">
        <v>57</v>
      </c>
      <c r="B3595" s="135">
        <v>90105</v>
      </c>
      <c r="C3595" s="17">
        <f t="shared" si="302"/>
        <v>9</v>
      </c>
      <c r="G3595" s="17" t="str">
        <f>+VLOOKUP(B3595,EstructuraCostos!$B$5:$C$146,2)</f>
        <v>Mejoras</v>
      </c>
      <c r="H3595" s="58">
        <v>43819</v>
      </c>
      <c r="I3595" s="17">
        <f t="shared" si="303"/>
        <v>51</v>
      </c>
      <c r="J3595" s="45" t="s">
        <v>2247</v>
      </c>
      <c r="K3595" s="51">
        <v>8456134</v>
      </c>
      <c r="L3595" s="52">
        <v>1</v>
      </c>
      <c r="M3595" s="186">
        <v>80000</v>
      </c>
      <c r="N3595" s="48">
        <f t="shared" si="301"/>
        <v>80000</v>
      </c>
      <c r="O3595" s="152" t="s">
        <v>2455</v>
      </c>
      <c r="P3595" s="61" t="s">
        <v>147</v>
      </c>
      <c r="Q3595" s="153" t="s">
        <v>3030</v>
      </c>
      <c r="R3595"/>
    </row>
    <row r="3596" spans="1:19">
      <c r="A3596" s="17">
        <v>58</v>
      </c>
      <c r="B3596" s="135">
        <v>10202</v>
      </c>
      <c r="C3596" s="17">
        <f t="shared" si="302"/>
        <v>1</v>
      </c>
      <c r="G3596" s="17" t="str">
        <f>+VLOOKUP(B3596,EstructuraCostos!$B$5:$C$146,2)</f>
        <v>Pollinaza</v>
      </c>
      <c r="H3596" s="58">
        <v>43819</v>
      </c>
      <c r="I3596" s="17">
        <f t="shared" si="303"/>
        <v>51</v>
      </c>
      <c r="J3596" s="61" t="s">
        <v>2956</v>
      </c>
      <c r="K3596" s="112">
        <v>1061535920</v>
      </c>
      <c r="L3596" s="52">
        <v>1</v>
      </c>
      <c r="M3596" s="186">
        <v>34000</v>
      </c>
      <c r="N3596" s="48">
        <f t="shared" si="301"/>
        <v>34000</v>
      </c>
      <c r="O3596" s="152" t="s">
        <v>688</v>
      </c>
      <c r="P3596" s="61" t="s">
        <v>137</v>
      </c>
      <c r="Q3596" s="1" t="s">
        <v>125</v>
      </c>
      <c r="R3596"/>
    </row>
    <row r="3597" spans="1:19">
      <c r="A3597" s="17">
        <v>59</v>
      </c>
      <c r="B3597" s="135">
        <v>10101</v>
      </c>
      <c r="C3597" s="17">
        <f t="shared" si="302"/>
        <v>1</v>
      </c>
      <c r="G3597" s="17" t="str">
        <f>+VLOOKUP(B3597,EstructuraCostos!$B$5:$C$146,2)</f>
        <v>Fumigacion Matamalezas</v>
      </c>
      <c r="H3597" s="58">
        <v>43819</v>
      </c>
      <c r="I3597" s="17">
        <f t="shared" si="303"/>
        <v>51</v>
      </c>
      <c r="J3597" s="61" t="s">
        <v>2957</v>
      </c>
      <c r="K3597" s="112">
        <v>16364043</v>
      </c>
      <c r="L3597" s="52">
        <v>1</v>
      </c>
      <c r="M3597" s="186">
        <v>34000</v>
      </c>
      <c r="N3597" s="48">
        <f t="shared" si="301"/>
        <v>34000</v>
      </c>
      <c r="O3597" s="152" t="s">
        <v>2611</v>
      </c>
      <c r="P3597" s="61" t="s">
        <v>1141</v>
      </c>
      <c r="Q3597" s="1" t="s">
        <v>132</v>
      </c>
      <c r="R3597" s="139" t="s">
        <v>2613</v>
      </c>
    </row>
    <row r="3598" spans="1:19">
      <c r="A3598" s="17">
        <v>60</v>
      </c>
      <c r="C3598" s="17">
        <f t="shared" si="302"/>
        <v>0</v>
      </c>
      <c r="G3598" s="17" t="e">
        <f>+VLOOKUP(B3598,EstructuraCostos!$B$5:$C$146,2)</f>
        <v>#N/A</v>
      </c>
      <c r="H3598" s="58">
        <v>43819</v>
      </c>
      <c r="I3598" s="17">
        <f t="shared" si="303"/>
        <v>51</v>
      </c>
      <c r="J3598" s="1" t="s">
        <v>287</v>
      </c>
      <c r="K3598" s="83"/>
      <c r="L3598" s="52">
        <v>15</v>
      </c>
      <c r="M3598" s="186" t="s">
        <v>3026</v>
      </c>
      <c r="N3598" s="48"/>
      <c r="O3598" s="152" t="s">
        <v>661</v>
      </c>
      <c r="P3598" s="61" t="s">
        <v>310</v>
      </c>
      <c r="R3598"/>
    </row>
    <row r="3599" spans="1:19">
      <c r="A3599" s="17">
        <v>61</v>
      </c>
      <c r="C3599" s="17"/>
      <c r="G3599" s="17" t="e">
        <f>+VLOOKUP(B3599,EstructuraCostos!$B$5:$C$146,2)</f>
        <v>#N/A</v>
      </c>
      <c r="H3599" s="58">
        <v>43819</v>
      </c>
      <c r="I3599" s="17">
        <f t="shared" ref="I3599" si="304">+WEEKNUM(H3599,2)</f>
        <v>51</v>
      </c>
      <c r="J3599" s="1" t="s">
        <v>287</v>
      </c>
      <c r="K3599" s="83"/>
      <c r="L3599" s="52">
        <v>470</v>
      </c>
      <c r="M3599" s="186">
        <v>600</v>
      </c>
      <c r="N3599" s="48">
        <f t="shared" si="301"/>
        <v>282000</v>
      </c>
      <c r="O3599" s="152" t="s">
        <v>3043</v>
      </c>
      <c r="P3599" s="61" t="s">
        <v>1474</v>
      </c>
      <c r="R3599"/>
    </row>
    <row r="3600" spans="1:19">
      <c r="A3600" s="17"/>
      <c r="C3600" s="17"/>
      <c r="G3600" s="17"/>
      <c r="H3600" s="58">
        <v>43819</v>
      </c>
      <c r="I3600" s="17">
        <f t="shared" ref="I3600" si="305">+WEEKNUM(H3600,2)</f>
        <v>51</v>
      </c>
      <c r="J3600" s="1" t="s">
        <v>287</v>
      </c>
      <c r="K3600" s="83"/>
      <c r="M3600" s="186">
        <v>400</v>
      </c>
      <c r="N3600" s="48">
        <f t="shared" si="301"/>
        <v>0</v>
      </c>
      <c r="O3600" s="152" t="s">
        <v>170</v>
      </c>
      <c r="P3600" s="61" t="s">
        <v>3031</v>
      </c>
      <c r="R3600"/>
    </row>
    <row r="3601" spans="1:18">
      <c r="A3601" s="17">
        <v>62</v>
      </c>
      <c r="C3601" s="17">
        <f t="shared" si="302"/>
        <v>0</v>
      </c>
      <c r="G3601" s="17" t="e">
        <f>+VLOOKUP(B3601,EstructuraCostos!$B$5:$C$146,2)</f>
        <v>#N/A</v>
      </c>
      <c r="H3601" s="58">
        <v>43819</v>
      </c>
      <c r="I3601" s="17">
        <f t="shared" si="303"/>
        <v>51</v>
      </c>
      <c r="J3601" s="1" t="s">
        <v>260</v>
      </c>
      <c r="K3601" s="83"/>
      <c r="M3601" s="186" t="s">
        <v>2476</v>
      </c>
      <c r="N3601" s="48"/>
      <c r="O3601" s="152" t="s">
        <v>2611</v>
      </c>
      <c r="P3601" s="61" t="s">
        <v>1141</v>
      </c>
      <c r="Q3601" s="1" t="s">
        <v>132</v>
      </c>
      <c r="R3601" s="139" t="s">
        <v>2613</v>
      </c>
    </row>
    <row r="3602" spans="1:18">
      <c r="A3602" s="17">
        <v>63</v>
      </c>
      <c r="B3602" s="135">
        <v>50103</v>
      </c>
      <c r="C3602" s="17">
        <f t="shared" si="302"/>
        <v>5</v>
      </c>
      <c r="G3602" s="17" t="str">
        <f>+VLOOKUP(B3602,EstructuraCostos!$B$5:$C$146,2)</f>
        <v xml:space="preserve">Mantenimiento Cercos </v>
      </c>
      <c r="H3602" s="58">
        <v>43820</v>
      </c>
      <c r="I3602" s="17">
        <f t="shared" si="303"/>
        <v>51</v>
      </c>
      <c r="J3602" s="84" t="s">
        <v>241</v>
      </c>
      <c r="K3602" s="566">
        <v>4736932</v>
      </c>
      <c r="L3602" s="52">
        <v>1</v>
      </c>
      <c r="M3602" s="46">
        <v>34000</v>
      </c>
      <c r="N3602" s="48">
        <f t="shared" si="301"/>
        <v>34000</v>
      </c>
      <c r="O3602" s="152" t="s">
        <v>3028</v>
      </c>
      <c r="P3602" s="61" t="s">
        <v>3029</v>
      </c>
      <c r="Q3602" s="153"/>
      <c r="R3602" s="139"/>
    </row>
    <row r="3603" spans="1:18">
      <c r="A3603" s="17">
        <v>64</v>
      </c>
      <c r="B3603" s="135">
        <v>90102</v>
      </c>
      <c r="C3603" s="17">
        <f t="shared" si="302"/>
        <v>9</v>
      </c>
      <c r="G3603" s="17" t="str">
        <f>+VLOOKUP(B3603,EstructuraCostos!$B$5:$C$146,2)</f>
        <v>Mantenimiento</v>
      </c>
      <c r="H3603" s="58">
        <v>43820</v>
      </c>
      <c r="I3603" s="17">
        <f t="shared" si="303"/>
        <v>51</v>
      </c>
      <c r="J3603" s="84" t="s">
        <v>242</v>
      </c>
      <c r="K3603" s="567">
        <v>4335739</v>
      </c>
      <c r="L3603" s="52">
        <v>1</v>
      </c>
      <c r="M3603" s="46">
        <v>34000</v>
      </c>
      <c r="N3603" s="48">
        <f t="shared" si="301"/>
        <v>34000</v>
      </c>
      <c r="O3603" s="152" t="s">
        <v>2298</v>
      </c>
      <c r="P3603" s="61" t="s">
        <v>147</v>
      </c>
      <c r="Q3603" s="153" t="s">
        <v>664</v>
      </c>
      <c r="R3603" s="139"/>
    </row>
    <row r="3604" spans="1:18">
      <c r="A3604" s="17">
        <v>65</v>
      </c>
      <c r="B3604" s="135">
        <v>50103</v>
      </c>
      <c r="C3604" s="17">
        <f t="shared" si="302"/>
        <v>5</v>
      </c>
      <c r="G3604" s="17" t="str">
        <f>+VLOOKUP(B3604,EstructuraCostos!$B$5:$C$146,2)</f>
        <v xml:space="preserve">Mantenimiento Cercos </v>
      </c>
      <c r="H3604" s="58">
        <v>43820</v>
      </c>
      <c r="I3604" s="17">
        <f t="shared" si="303"/>
        <v>51</v>
      </c>
      <c r="J3604" s="460" t="s">
        <v>2236</v>
      </c>
      <c r="K3604" s="567">
        <v>1023702269</v>
      </c>
      <c r="L3604" s="52">
        <v>1</v>
      </c>
      <c r="M3604" s="46">
        <v>38000</v>
      </c>
      <c r="N3604" s="48">
        <f t="shared" si="301"/>
        <v>38000</v>
      </c>
      <c r="O3604" s="152" t="s">
        <v>126</v>
      </c>
      <c r="P3604" s="61" t="s">
        <v>128</v>
      </c>
      <c r="Q3604" s="153"/>
      <c r="R3604" s="139"/>
    </row>
    <row r="3605" spans="1:18">
      <c r="A3605" s="17">
        <v>66</v>
      </c>
      <c r="B3605" s="135">
        <v>10501</v>
      </c>
      <c r="C3605" s="17">
        <f t="shared" si="302"/>
        <v>1</v>
      </c>
      <c r="G3605" s="17" t="str">
        <f>+VLOOKUP(B3605,EstructuraCostos!$B$5:$C$146,2)</f>
        <v>Manejo de Ganados</v>
      </c>
      <c r="H3605" s="58">
        <v>43820</v>
      </c>
      <c r="I3605" s="17">
        <f t="shared" si="303"/>
        <v>51</v>
      </c>
      <c r="J3605" s="460" t="s">
        <v>417</v>
      </c>
      <c r="K3605" s="568">
        <v>1097720182</v>
      </c>
      <c r="L3605" s="52">
        <v>1</v>
      </c>
      <c r="M3605" s="46">
        <v>38000</v>
      </c>
      <c r="N3605" s="48">
        <f t="shared" si="301"/>
        <v>38000</v>
      </c>
      <c r="O3605" s="152" t="s">
        <v>125</v>
      </c>
      <c r="P3605" s="61" t="s">
        <v>128</v>
      </c>
      <c r="Q3605" s="153"/>
      <c r="R3605" s="139"/>
    </row>
    <row r="3606" spans="1:18">
      <c r="A3606" s="17">
        <v>67</v>
      </c>
      <c r="B3606" s="135">
        <v>90101</v>
      </c>
      <c r="C3606" s="17">
        <f t="shared" si="302"/>
        <v>9</v>
      </c>
      <c r="G3606" s="17" t="str">
        <f>+VLOOKUP(B3606,EstructuraCostos!$B$5:$C$146,2)</f>
        <v>Salarios</v>
      </c>
      <c r="H3606" s="58">
        <v>43820</v>
      </c>
      <c r="I3606" s="17">
        <f t="shared" si="303"/>
        <v>51</v>
      </c>
      <c r="J3606" s="1" t="s">
        <v>1584</v>
      </c>
      <c r="K3606" s="85">
        <v>24989065</v>
      </c>
      <c r="L3606" s="52">
        <v>1</v>
      </c>
      <c r="M3606" s="186">
        <v>34000</v>
      </c>
      <c r="N3606" s="48">
        <f t="shared" si="301"/>
        <v>34000</v>
      </c>
      <c r="O3606" s="152" t="s">
        <v>1138</v>
      </c>
      <c r="P3606" s="61" t="s">
        <v>147</v>
      </c>
      <c r="Q3606" s="153"/>
      <c r="R3606" s="139"/>
    </row>
    <row r="3607" spans="1:18">
      <c r="A3607" s="17">
        <v>68</v>
      </c>
      <c r="B3607" s="135">
        <v>90105</v>
      </c>
      <c r="C3607" s="17">
        <f t="shared" si="302"/>
        <v>9</v>
      </c>
      <c r="G3607" s="17" t="str">
        <f>+VLOOKUP(B3607,EstructuraCostos!$B$5:$C$146,2)</f>
        <v>Mejoras</v>
      </c>
      <c r="H3607" s="58">
        <v>43820</v>
      </c>
      <c r="I3607" s="17">
        <f t="shared" si="303"/>
        <v>51</v>
      </c>
      <c r="J3607" s="45" t="s">
        <v>1688</v>
      </c>
      <c r="K3607" s="51">
        <v>6281862</v>
      </c>
      <c r="L3607" s="52">
        <v>1</v>
      </c>
      <c r="M3607" s="186">
        <v>34000</v>
      </c>
      <c r="N3607" s="48">
        <f t="shared" si="301"/>
        <v>34000</v>
      </c>
      <c r="O3607" s="152" t="s">
        <v>3003</v>
      </c>
      <c r="P3607" s="61" t="s">
        <v>147</v>
      </c>
      <c r="Q3607" s="153" t="s">
        <v>3004</v>
      </c>
      <c r="R3607" s="139"/>
    </row>
    <row r="3608" spans="1:18">
      <c r="A3608" s="17">
        <v>69</v>
      </c>
      <c r="B3608" s="135">
        <v>50103</v>
      </c>
      <c r="C3608" s="17">
        <f t="shared" si="302"/>
        <v>5</v>
      </c>
      <c r="G3608" s="17" t="str">
        <f>+VLOOKUP(B3608,EstructuraCostos!$B$5:$C$146,2)</f>
        <v xml:space="preserve">Mantenimiento Cercos </v>
      </c>
      <c r="H3608" s="58">
        <v>43820</v>
      </c>
      <c r="I3608" s="17">
        <f t="shared" si="303"/>
        <v>51</v>
      </c>
      <c r="J3608" s="45" t="s">
        <v>2237</v>
      </c>
      <c r="K3608" s="51">
        <v>700001196</v>
      </c>
      <c r="L3608" s="52">
        <v>1</v>
      </c>
      <c r="M3608" s="186">
        <v>34000</v>
      </c>
      <c r="N3608" s="48">
        <f t="shared" si="301"/>
        <v>34000</v>
      </c>
      <c r="O3608" s="152" t="s">
        <v>138</v>
      </c>
      <c r="P3608" s="61" t="s">
        <v>354</v>
      </c>
      <c r="Q3608" s="153"/>
      <c r="R3608" s="139"/>
    </row>
    <row r="3609" spans="1:18">
      <c r="A3609" s="17">
        <v>70</v>
      </c>
      <c r="B3609" s="135">
        <v>90105</v>
      </c>
      <c r="C3609" s="17">
        <f t="shared" si="302"/>
        <v>9</v>
      </c>
      <c r="G3609" s="17" t="str">
        <f>+VLOOKUP(B3609,EstructuraCostos!$B$5:$C$146,2)</f>
        <v>Mejoras</v>
      </c>
      <c r="H3609" s="58">
        <v>43820</v>
      </c>
      <c r="I3609" s="17">
        <f t="shared" si="303"/>
        <v>51</v>
      </c>
      <c r="J3609" s="45" t="s">
        <v>2247</v>
      </c>
      <c r="K3609" s="51">
        <v>8456134</v>
      </c>
      <c r="L3609" s="52">
        <v>1</v>
      </c>
      <c r="M3609" s="186">
        <v>80000</v>
      </c>
      <c r="N3609" s="48">
        <f t="shared" si="301"/>
        <v>80000</v>
      </c>
      <c r="O3609" s="152" t="s">
        <v>2455</v>
      </c>
      <c r="P3609" s="61" t="s">
        <v>147</v>
      </c>
      <c r="Q3609" s="153"/>
      <c r="R3609" s="139"/>
    </row>
    <row r="3610" spans="1:18">
      <c r="A3610" s="17">
        <v>71</v>
      </c>
      <c r="B3610" s="135">
        <v>10202</v>
      </c>
      <c r="C3610" s="17">
        <f t="shared" si="302"/>
        <v>1</v>
      </c>
      <c r="G3610" s="17" t="str">
        <f>+VLOOKUP(B3610,EstructuraCostos!$B$5:$C$146,2)</f>
        <v>Pollinaza</v>
      </c>
      <c r="H3610" s="58">
        <v>43820</v>
      </c>
      <c r="I3610" s="17">
        <f t="shared" si="303"/>
        <v>51</v>
      </c>
      <c r="J3610" s="61" t="s">
        <v>2956</v>
      </c>
      <c r="K3610" s="112">
        <v>1061535920</v>
      </c>
      <c r="L3610" s="52">
        <v>1</v>
      </c>
      <c r="M3610" s="186">
        <v>34000</v>
      </c>
      <c r="N3610" s="48">
        <f t="shared" si="301"/>
        <v>34000</v>
      </c>
      <c r="O3610" s="152" t="s">
        <v>688</v>
      </c>
      <c r="P3610" s="61" t="s">
        <v>137</v>
      </c>
      <c r="Q3610" s="1" t="s">
        <v>125</v>
      </c>
      <c r="R3610" s="139"/>
    </row>
    <row r="3611" spans="1:18">
      <c r="A3611" s="17">
        <v>72</v>
      </c>
      <c r="B3611" s="135">
        <v>10101</v>
      </c>
      <c r="C3611" s="17">
        <f t="shared" si="302"/>
        <v>1</v>
      </c>
      <c r="G3611" s="17" t="str">
        <f>+VLOOKUP(B3611,EstructuraCostos!$B$5:$C$146,2)</f>
        <v>Fumigacion Matamalezas</v>
      </c>
      <c r="H3611" s="58">
        <v>43820</v>
      </c>
      <c r="I3611" s="17">
        <f t="shared" si="303"/>
        <v>51</v>
      </c>
      <c r="J3611" s="61" t="s">
        <v>2957</v>
      </c>
      <c r="K3611" s="112">
        <v>16364043</v>
      </c>
      <c r="L3611" s="52">
        <v>1</v>
      </c>
      <c r="M3611" s="186">
        <v>34000</v>
      </c>
      <c r="N3611" s="48">
        <f t="shared" si="301"/>
        <v>34000</v>
      </c>
      <c r="O3611" s="152" t="s">
        <v>2611</v>
      </c>
      <c r="P3611" s="61" t="s">
        <v>1141</v>
      </c>
      <c r="Q3611" s="1" t="s">
        <v>132</v>
      </c>
      <c r="R3611" s="139"/>
    </row>
    <row r="3612" spans="1:18">
      <c r="A3612" s="17">
        <v>73</v>
      </c>
      <c r="C3612" s="17">
        <f t="shared" si="302"/>
        <v>0</v>
      </c>
      <c r="G3612" s="17" t="e">
        <f>+VLOOKUP(B3612,EstructuraCostos!$B$5:$C$146,2)</f>
        <v>#N/A</v>
      </c>
      <c r="H3612" s="58">
        <v>43820</v>
      </c>
      <c r="I3612" s="17">
        <f t="shared" si="303"/>
        <v>51</v>
      </c>
      <c r="J3612" s="1" t="s">
        <v>260</v>
      </c>
      <c r="K3612" s="83"/>
      <c r="M3612" s="186" t="s">
        <v>2476</v>
      </c>
      <c r="N3612" s="48"/>
      <c r="O3612" s="152" t="s">
        <v>2611</v>
      </c>
      <c r="P3612" s="61" t="s">
        <v>1141</v>
      </c>
      <c r="Q3612" s="1" t="s">
        <v>132</v>
      </c>
      <c r="R3612" s="139" t="s">
        <v>2613</v>
      </c>
    </row>
    <row r="3613" spans="1:18">
      <c r="A3613" s="17">
        <v>74</v>
      </c>
      <c r="B3613" s="135">
        <v>10501</v>
      </c>
      <c r="C3613" s="17">
        <f t="shared" si="302"/>
        <v>1</v>
      </c>
      <c r="G3613" s="17" t="str">
        <f>+VLOOKUP(B3613,EstructuraCostos!$B$5:$C$146,2)</f>
        <v>Manejo de Ganados</v>
      </c>
      <c r="H3613" s="58">
        <v>43821</v>
      </c>
      <c r="I3613" s="17">
        <f t="shared" si="303"/>
        <v>51</v>
      </c>
      <c r="J3613" s="460" t="s">
        <v>2236</v>
      </c>
      <c r="K3613" s="567">
        <v>1023702269</v>
      </c>
      <c r="L3613" s="52">
        <v>0.5</v>
      </c>
      <c r="M3613" s="186">
        <v>36000</v>
      </c>
      <c r="N3613" s="48">
        <f t="shared" si="301"/>
        <v>18000</v>
      </c>
      <c r="O3613" s="142"/>
      <c r="P3613"/>
      <c r="Q3613" s="139"/>
      <c r="R3613" s="139"/>
    </row>
    <row r="3614" spans="1:18">
      <c r="A3614" s="17">
        <v>69</v>
      </c>
      <c r="B3614" s="135">
        <v>90101</v>
      </c>
      <c r="C3614" s="17">
        <f t="shared" si="302"/>
        <v>9</v>
      </c>
      <c r="G3614" s="17" t="str">
        <f>+VLOOKUP(B3614,EstructuraCostos!$B$5:$C$146,2)</f>
        <v>Salarios</v>
      </c>
      <c r="H3614" s="58">
        <v>43821</v>
      </c>
      <c r="I3614" s="17">
        <f t="shared" si="303"/>
        <v>51</v>
      </c>
      <c r="J3614" s="1" t="s">
        <v>1584</v>
      </c>
      <c r="K3614" s="85">
        <v>24989065</v>
      </c>
      <c r="L3614" s="52">
        <v>1</v>
      </c>
      <c r="M3614" s="186">
        <v>34000</v>
      </c>
      <c r="N3614" s="48">
        <f t="shared" ref="N3614" si="306">+L3614*M3614</f>
        <v>34000</v>
      </c>
      <c r="O3614" s="152" t="s">
        <v>1138</v>
      </c>
      <c r="P3614" s="61" t="s">
        <v>147</v>
      </c>
      <c r="Q3614" s="139"/>
      <c r="R3614" s="139"/>
    </row>
    <row r="3615" spans="1:18">
      <c r="A3615" s="17">
        <v>1</v>
      </c>
      <c r="B3615" s="135">
        <v>10103</v>
      </c>
      <c r="C3615" s="17">
        <f t="shared" si="302"/>
        <v>1</v>
      </c>
      <c r="G3615" s="17" t="str">
        <f>+VLOOKUP(B3615,EstructuraCostos!$B$5:$C$146,2)</f>
        <v>Fertilizacion, correctivos</v>
      </c>
      <c r="H3615" s="58">
        <v>43822</v>
      </c>
      <c r="I3615" s="17">
        <f t="shared" si="303"/>
        <v>52</v>
      </c>
      <c r="J3615" s="84" t="s">
        <v>241</v>
      </c>
      <c r="K3615" s="566">
        <v>4736932</v>
      </c>
      <c r="L3615" s="52">
        <v>1</v>
      </c>
      <c r="M3615" s="46">
        <v>34000</v>
      </c>
      <c r="N3615" s="48">
        <f t="shared" si="301"/>
        <v>34000</v>
      </c>
      <c r="O3615" s="152" t="s">
        <v>2413</v>
      </c>
      <c r="P3615" s="61" t="s">
        <v>387</v>
      </c>
      <c r="Q3615" s="1" t="s">
        <v>3036</v>
      </c>
      <c r="R3615" s="1" t="s">
        <v>1588</v>
      </c>
    </row>
    <row r="3616" spans="1:18">
      <c r="A3616" s="17">
        <v>2</v>
      </c>
      <c r="B3616" s="135">
        <v>10101</v>
      </c>
      <c r="C3616" s="17">
        <f t="shared" si="302"/>
        <v>1</v>
      </c>
      <c r="G3616" s="17" t="str">
        <f>+VLOOKUP(B3616,EstructuraCostos!$B$5:$C$146,2)</f>
        <v>Fumigacion Matamalezas</v>
      </c>
      <c r="H3616" s="58">
        <v>43822</v>
      </c>
      <c r="I3616" s="17">
        <f t="shared" si="303"/>
        <v>52</v>
      </c>
      <c r="J3616" s="84" t="s">
        <v>242</v>
      </c>
      <c r="K3616" s="567">
        <v>4335739</v>
      </c>
      <c r="L3616" s="52">
        <v>1</v>
      </c>
      <c r="M3616" s="46">
        <v>34000</v>
      </c>
      <c r="N3616" s="48">
        <f t="shared" si="301"/>
        <v>34000</v>
      </c>
      <c r="O3616" s="152" t="s">
        <v>2611</v>
      </c>
      <c r="P3616" s="61" t="s">
        <v>387</v>
      </c>
      <c r="Q3616" s="1" t="s">
        <v>132</v>
      </c>
      <c r="R3616" s="1" t="s">
        <v>2613</v>
      </c>
    </row>
    <row r="3617" spans="1:19">
      <c r="A3617" s="17">
        <v>3</v>
      </c>
      <c r="B3617" s="135">
        <v>10501</v>
      </c>
      <c r="C3617" s="17">
        <f t="shared" si="302"/>
        <v>1</v>
      </c>
      <c r="G3617" s="17" t="str">
        <f>+VLOOKUP(B3617,EstructuraCostos!$B$5:$C$146,2)</f>
        <v>Manejo de Ganados</v>
      </c>
      <c r="H3617" s="58">
        <v>43822</v>
      </c>
      <c r="I3617" s="17">
        <f t="shared" si="303"/>
        <v>52</v>
      </c>
      <c r="J3617" s="460" t="s">
        <v>2236</v>
      </c>
      <c r="K3617" s="567">
        <v>1023702269</v>
      </c>
      <c r="L3617" s="52">
        <v>1</v>
      </c>
      <c r="M3617" s="46">
        <v>38000</v>
      </c>
      <c r="N3617" s="48">
        <f t="shared" si="301"/>
        <v>38000</v>
      </c>
      <c r="O3617" s="152" t="s">
        <v>126</v>
      </c>
      <c r="P3617" s="61" t="s">
        <v>128</v>
      </c>
      <c r="R3617" s="1"/>
    </row>
    <row r="3618" spans="1:19">
      <c r="A3618" s="17">
        <v>4</v>
      </c>
      <c r="B3618" s="135">
        <v>10501</v>
      </c>
      <c r="C3618" s="17">
        <f t="shared" si="302"/>
        <v>1</v>
      </c>
      <c r="G3618" s="17" t="str">
        <f>+VLOOKUP(B3618,EstructuraCostos!$B$5:$C$146,2)</f>
        <v>Manejo de Ganados</v>
      </c>
      <c r="H3618" s="58">
        <v>43822</v>
      </c>
      <c r="I3618" s="17">
        <f t="shared" si="303"/>
        <v>52</v>
      </c>
      <c r="J3618" s="460" t="s">
        <v>417</v>
      </c>
      <c r="K3618" s="568">
        <v>1097720182</v>
      </c>
      <c r="L3618" s="52">
        <v>1</v>
      </c>
      <c r="M3618" s="46">
        <v>38000</v>
      </c>
      <c r="N3618" s="48">
        <f t="shared" si="301"/>
        <v>38000</v>
      </c>
      <c r="O3618" s="152" t="s">
        <v>125</v>
      </c>
      <c r="P3618" s="61" t="s">
        <v>128</v>
      </c>
      <c r="R3618" s="1"/>
    </row>
    <row r="3619" spans="1:19">
      <c r="A3619" s="17">
        <v>5</v>
      </c>
      <c r="B3619" s="135">
        <v>90101</v>
      </c>
      <c r="C3619" s="17">
        <f t="shared" si="302"/>
        <v>9</v>
      </c>
      <c r="G3619" s="17" t="str">
        <f>+VLOOKUP(B3619,EstructuraCostos!$B$5:$C$146,2)</f>
        <v>Salarios</v>
      </c>
      <c r="H3619" s="58">
        <v>43822</v>
      </c>
      <c r="I3619" s="17">
        <f t="shared" si="303"/>
        <v>52</v>
      </c>
      <c r="J3619" s="1" t="s">
        <v>1584</v>
      </c>
      <c r="K3619" s="85">
        <v>24989065</v>
      </c>
      <c r="L3619" s="52">
        <v>1</v>
      </c>
      <c r="M3619" s="186">
        <v>34000</v>
      </c>
      <c r="N3619" s="48">
        <f t="shared" si="301"/>
        <v>34000</v>
      </c>
      <c r="O3619" s="153" t="s">
        <v>1138</v>
      </c>
      <c r="P3619" s="61" t="s">
        <v>147</v>
      </c>
      <c r="R3619" s="1"/>
    </row>
    <row r="3620" spans="1:19">
      <c r="A3620" s="17">
        <v>6</v>
      </c>
      <c r="B3620" s="135">
        <v>90105</v>
      </c>
      <c r="C3620" s="17">
        <f t="shared" si="302"/>
        <v>9</v>
      </c>
      <c r="G3620" s="17" t="str">
        <f>+VLOOKUP(B3620,EstructuraCostos!$B$5:$C$146,2)</f>
        <v>Mejoras</v>
      </c>
      <c r="H3620" s="58">
        <v>43822</v>
      </c>
      <c r="I3620" s="17">
        <f t="shared" si="303"/>
        <v>52</v>
      </c>
      <c r="J3620" s="45" t="s">
        <v>1688</v>
      </c>
      <c r="K3620" s="51">
        <v>6281862</v>
      </c>
      <c r="L3620" s="52">
        <v>1</v>
      </c>
      <c r="M3620" s="186">
        <v>34000</v>
      </c>
      <c r="N3620" s="48">
        <f t="shared" si="301"/>
        <v>34000</v>
      </c>
      <c r="O3620" s="153" t="s">
        <v>2241</v>
      </c>
      <c r="P3620" s="61" t="s">
        <v>147</v>
      </c>
      <c r="Q3620" s="1" t="s">
        <v>3037</v>
      </c>
      <c r="R3620" s="1"/>
    </row>
    <row r="3621" spans="1:19">
      <c r="A3621" s="17">
        <v>7</v>
      </c>
      <c r="B3621" s="135">
        <v>10202</v>
      </c>
      <c r="C3621" s="17">
        <f t="shared" si="302"/>
        <v>1</v>
      </c>
      <c r="G3621" s="17" t="str">
        <f>+VLOOKUP(B3621,EstructuraCostos!$B$5:$C$146,2)</f>
        <v>Pollinaza</v>
      </c>
      <c r="H3621" s="58">
        <v>43822</v>
      </c>
      <c r="I3621" s="17">
        <f t="shared" si="303"/>
        <v>52</v>
      </c>
      <c r="J3621" s="45" t="s">
        <v>2237</v>
      </c>
      <c r="K3621" s="51">
        <v>700001196</v>
      </c>
      <c r="L3621" s="52">
        <v>1</v>
      </c>
      <c r="M3621" s="186">
        <v>34000</v>
      </c>
      <c r="N3621" s="48">
        <f t="shared" si="301"/>
        <v>34000</v>
      </c>
      <c r="O3621" s="153" t="s">
        <v>688</v>
      </c>
      <c r="P3621" s="61" t="s">
        <v>137</v>
      </c>
      <c r="R3621" s="1"/>
    </row>
    <row r="3622" spans="1:19">
      <c r="A3622" s="17">
        <v>8</v>
      </c>
      <c r="B3622" s="135">
        <v>90105</v>
      </c>
      <c r="C3622" s="17">
        <f t="shared" si="302"/>
        <v>9</v>
      </c>
      <c r="G3622" s="17" t="str">
        <f>+VLOOKUP(B3622,EstructuraCostos!$B$5:$C$146,2)</f>
        <v>Mejoras</v>
      </c>
      <c r="H3622" s="58">
        <v>43822</v>
      </c>
      <c r="I3622" s="17">
        <f t="shared" si="303"/>
        <v>52</v>
      </c>
      <c r="J3622" s="45" t="s">
        <v>2247</v>
      </c>
      <c r="K3622" s="51">
        <v>8456134</v>
      </c>
      <c r="L3622" s="52">
        <v>1</v>
      </c>
      <c r="M3622" s="186">
        <v>80000</v>
      </c>
      <c r="N3622" s="48">
        <f t="shared" si="301"/>
        <v>80000</v>
      </c>
      <c r="O3622" s="152" t="s">
        <v>2455</v>
      </c>
      <c r="P3622" s="153" t="s">
        <v>147</v>
      </c>
      <c r="R3622" s="1"/>
    </row>
    <row r="3623" spans="1:19">
      <c r="A3623" s="17">
        <v>9</v>
      </c>
      <c r="B3623" s="135">
        <v>50103</v>
      </c>
      <c r="C3623" s="17">
        <f t="shared" si="302"/>
        <v>5</v>
      </c>
      <c r="G3623" s="17" t="str">
        <f>+VLOOKUP(B3623,EstructuraCostos!$B$5:$C$146,2)</f>
        <v xml:space="preserve">Mantenimiento Cercos </v>
      </c>
      <c r="H3623" s="58">
        <v>43822</v>
      </c>
      <c r="I3623" s="17">
        <f t="shared" si="303"/>
        <v>52</v>
      </c>
      <c r="J3623" s="61" t="s">
        <v>2956</v>
      </c>
      <c r="K3623" s="112">
        <v>1061535920</v>
      </c>
      <c r="L3623" s="52">
        <v>1</v>
      </c>
      <c r="M3623" s="186">
        <v>34000</v>
      </c>
      <c r="N3623" s="48">
        <f t="shared" si="301"/>
        <v>34000</v>
      </c>
      <c r="O3623" s="152" t="s">
        <v>138</v>
      </c>
      <c r="P3623" s="61" t="s">
        <v>911</v>
      </c>
      <c r="R3623" s="1"/>
    </row>
    <row r="3624" spans="1:19">
      <c r="A3624" s="17">
        <v>10</v>
      </c>
      <c r="B3624" s="135">
        <v>10101</v>
      </c>
      <c r="C3624" s="17">
        <f t="shared" si="302"/>
        <v>1</v>
      </c>
      <c r="G3624" s="17" t="str">
        <f>+VLOOKUP(B3624,EstructuraCostos!$B$5:$C$146,2)</f>
        <v>Fumigacion Matamalezas</v>
      </c>
      <c r="H3624" s="58">
        <v>43822</v>
      </c>
      <c r="I3624" s="17">
        <f t="shared" si="303"/>
        <v>52</v>
      </c>
      <c r="J3624" s="61" t="s">
        <v>2957</v>
      </c>
      <c r="K3624" s="112">
        <v>16364043</v>
      </c>
      <c r="L3624" s="52">
        <v>1</v>
      </c>
      <c r="M3624" s="186">
        <v>34000</v>
      </c>
      <c r="N3624" s="48">
        <f t="shared" si="301"/>
        <v>34000</v>
      </c>
      <c r="O3624" s="152" t="s">
        <v>2611</v>
      </c>
      <c r="P3624" s="61" t="s">
        <v>387</v>
      </c>
      <c r="Q3624" s="1" t="s">
        <v>132</v>
      </c>
      <c r="R3624" s="1" t="s">
        <v>2613</v>
      </c>
      <c r="S3624"/>
    </row>
    <row r="3625" spans="1:19">
      <c r="A3625" s="17">
        <v>11</v>
      </c>
      <c r="B3625" s="135">
        <v>10105</v>
      </c>
      <c r="C3625" s="17">
        <f t="shared" si="302"/>
        <v>1</v>
      </c>
      <c r="G3625" s="17" t="str">
        <f>+VLOOKUP(B3625,EstructuraCostos!$B$5:$C$146,2)</f>
        <v>Guadañada</v>
      </c>
      <c r="H3625" s="58">
        <v>43822</v>
      </c>
      <c r="I3625" s="17">
        <f t="shared" si="303"/>
        <v>52</v>
      </c>
      <c r="J3625" s="61" t="s">
        <v>3035</v>
      </c>
      <c r="K3625" s="112">
        <v>2699678</v>
      </c>
      <c r="L3625" s="52">
        <v>1</v>
      </c>
      <c r="M3625" s="186">
        <v>34000</v>
      </c>
      <c r="N3625" s="48">
        <f t="shared" ref="N3625:N3626" si="307">+L3625*M3625</f>
        <v>34000</v>
      </c>
      <c r="O3625" s="152" t="s">
        <v>133</v>
      </c>
      <c r="P3625" s="61" t="s">
        <v>127</v>
      </c>
      <c r="Q3625" s="153"/>
      <c r="R3625" s="1"/>
      <c r="S3625"/>
    </row>
    <row r="3626" spans="1:19">
      <c r="A3626" s="17">
        <v>12</v>
      </c>
      <c r="C3626" s="17"/>
      <c r="G3626" s="17" t="e">
        <f>+VLOOKUP(B3626,EstructuraCostos!$B$5:$C$146,2)</f>
        <v>#N/A</v>
      </c>
      <c r="H3626" s="58">
        <v>43822</v>
      </c>
      <c r="I3626" s="17">
        <f t="shared" ref="I3626" si="308">+WEEKNUM(H3626,2)</f>
        <v>52</v>
      </c>
      <c r="J3626" s="61" t="s">
        <v>287</v>
      </c>
      <c r="K3626" s="112"/>
      <c r="L3626" s="52">
        <v>500</v>
      </c>
      <c r="M3626" s="186">
        <v>600</v>
      </c>
      <c r="N3626" s="48">
        <f t="shared" si="307"/>
        <v>300000</v>
      </c>
      <c r="O3626" s="152" t="s">
        <v>2753</v>
      </c>
      <c r="P3626" s="61" t="s">
        <v>1474</v>
      </c>
      <c r="Q3626" s="153"/>
      <c r="R3626" s="1"/>
      <c r="S3626"/>
    </row>
    <row r="3627" spans="1:19">
      <c r="A3627" s="17">
        <v>13</v>
      </c>
      <c r="C3627" s="17">
        <f t="shared" si="302"/>
        <v>0</v>
      </c>
      <c r="G3627" s="17" t="e">
        <f>+VLOOKUP(B3627,EstructuraCostos!$B$5:$C$146,2)</f>
        <v>#N/A</v>
      </c>
      <c r="H3627" s="58">
        <v>43822</v>
      </c>
      <c r="I3627" s="17">
        <f t="shared" si="303"/>
        <v>52</v>
      </c>
      <c r="J3627" s="1" t="s">
        <v>260</v>
      </c>
      <c r="K3627" s="83"/>
      <c r="M3627" s="186" t="s">
        <v>2476</v>
      </c>
      <c r="N3627" s="48"/>
      <c r="O3627" s="152"/>
      <c r="P3627" s="1"/>
      <c r="R3627" s="1"/>
      <c r="S3627"/>
    </row>
    <row r="3628" spans="1:19">
      <c r="A3628" s="17">
        <v>14</v>
      </c>
      <c r="C3628" s="17">
        <f t="shared" si="302"/>
        <v>0</v>
      </c>
      <c r="G3628" s="17" t="e">
        <f>+VLOOKUP(B3628,EstructuraCostos!$B$5:$C$146,2)</f>
        <v>#N/A</v>
      </c>
      <c r="H3628" s="58">
        <v>43822</v>
      </c>
      <c r="I3628" s="17">
        <f t="shared" si="303"/>
        <v>52</v>
      </c>
      <c r="J3628" s="1" t="s">
        <v>260</v>
      </c>
      <c r="K3628" s="83"/>
      <c r="M3628" s="186" t="s">
        <v>2476</v>
      </c>
      <c r="N3628" s="48"/>
      <c r="O3628" s="152"/>
      <c r="P3628" s="1"/>
      <c r="R3628" s="1"/>
    </row>
    <row r="3629" spans="1:19">
      <c r="A3629" s="17">
        <v>15</v>
      </c>
      <c r="B3629" s="135">
        <v>10103</v>
      </c>
      <c r="C3629" s="17">
        <f t="shared" si="302"/>
        <v>1</v>
      </c>
      <c r="G3629" s="17" t="str">
        <f>+VLOOKUP(B3629,EstructuraCostos!$B$5:$C$146,2)</f>
        <v>Fertilizacion, correctivos</v>
      </c>
      <c r="H3629" s="58">
        <v>43823</v>
      </c>
      <c r="I3629" s="17">
        <f t="shared" si="303"/>
        <v>52</v>
      </c>
      <c r="J3629" s="84" t="s">
        <v>241</v>
      </c>
      <c r="K3629" s="566">
        <v>4736932</v>
      </c>
      <c r="L3629" s="52">
        <v>1</v>
      </c>
      <c r="M3629" s="46">
        <v>34000</v>
      </c>
      <c r="N3629" s="48">
        <f t="shared" si="301"/>
        <v>34000</v>
      </c>
      <c r="O3629" s="152" t="s">
        <v>2413</v>
      </c>
      <c r="P3629" s="61" t="s">
        <v>387</v>
      </c>
      <c r="Q3629" s="1" t="s">
        <v>3036</v>
      </c>
      <c r="R3629" s="1" t="s">
        <v>1588</v>
      </c>
    </row>
    <row r="3630" spans="1:19">
      <c r="A3630" s="17">
        <v>16</v>
      </c>
      <c r="B3630" s="135">
        <v>10101</v>
      </c>
      <c r="C3630" s="17">
        <f t="shared" si="302"/>
        <v>1</v>
      </c>
      <c r="G3630" s="17" t="str">
        <f>+VLOOKUP(B3630,EstructuraCostos!$B$5:$C$146,2)</f>
        <v>Fumigacion Matamalezas</v>
      </c>
      <c r="H3630" s="58">
        <v>43823</v>
      </c>
      <c r="I3630" s="17">
        <f t="shared" si="303"/>
        <v>52</v>
      </c>
      <c r="J3630" s="84" t="s">
        <v>242</v>
      </c>
      <c r="K3630" s="567">
        <v>4335739</v>
      </c>
      <c r="L3630" s="52">
        <v>1</v>
      </c>
      <c r="M3630" s="46">
        <v>34000</v>
      </c>
      <c r="N3630" s="48">
        <f t="shared" si="301"/>
        <v>34000</v>
      </c>
      <c r="O3630" s="152" t="s">
        <v>2611</v>
      </c>
      <c r="P3630" s="61" t="s">
        <v>387</v>
      </c>
      <c r="Q3630" s="1" t="s">
        <v>132</v>
      </c>
      <c r="R3630" s="1" t="s">
        <v>2613</v>
      </c>
    </row>
    <row r="3631" spans="1:19">
      <c r="A3631" s="17">
        <v>17</v>
      </c>
      <c r="B3631" s="135">
        <v>10501</v>
      </c>
      <c r="C3631" s="17">
        <f t="shared" si="302"/>
        <v>1</v>
      </c>
      <c r="G3631" s="17" t="str">
        <f>+VLOOKUP(B3631,EstructuraCostos!$B$5:$C$146,2)</f>
        <v>Manejo de Ganados</v>
      </c>
      <c r="H3631" s="58">
        <v>43823</v>
      </c>
      <c r="I3631" s="17">
        <f t="shared" si="303"/>
        <v>52</v>
      </c>
      <c r="J3631" s="460" t="s">
        <v>2236</v>
      </c>
      <c r="K3631" s="567">
        <v>1023702269</v>
      </c>
      <c r="L3631" s="52">
        <v>1</v>
      </c>
      <c r="M3631" s="46">
        <v>38000</v>
      </c>
      <c r="N3631" s="48">
        <f t="shared" si="301"/>
        <v>38000</v>
      </c>
      <c r="O3631" s="152" t="s">
        <v>126</v>
      </c>
      <c r="P3631" s="61" t="s">
        <v>128</v>
      </c>
      <c r="R3631" s="1"/>
    </row>
    <row r="3632" spans="1:19">
      <c r="A3632" s="17">
        <v>18</v>
      </c>
      <c r="B3632" s="135">
        <v>10501</v>
      </c>
      <c r="C3632" s="17">
        <f t="shared" si="302"/>
        <v>1</v>
      </c>
      <c r="G3632" s="17" t="str">
        <f>+VLOOKUP(B3632,EstructuraCostos!$B$5:$C$146,2)</f>
        <v>Manejo de Ganados</v>
      </c>
      <c r="H3632" s="58">
        <v>43823</v>
      </c>
      <c r="I3632" s="17">
        <f t="shared" si="303"/>
        <v>52</v>
      </c>
      <c r="J3632" s="460" t="s">
        <v>417</v>
      </c>
      <c r="K3632" s="568">
        <v>1097720182</v>
      </c>
      <c r="L3632" s="52">
        <v>1</v>
      </c>
      <c r="M3632" s="46">
        <v>38000</v>
      </c>
      <c r="N3632" s="48">
        <f t="shared" si="301"/>
        <v>38000</v>
      </c>
      <c r="O3632" s="152" t="s">
        <v>125</v>
      </c>
      <c r="P3632" s="61" t="s">
        <v>128</v>
      </c>
      <c r="R3632" s="1"/>
    </row>
    <row r="3633" spans="1:19">
      <c r="A3633" s="17">
        <v>19</v>
      </c>
      <c r="B3633" s="135">
        <v>90101</v>
      </c>
      <c r="C3633" s="17">
        <f t="shared" si="302"/>
        <v>9</v>
      </c>
      <c r="G3633" s="17" t="str">
        <f>+VLOOKUP(B3633,EstructuraCostos!$B$5:$C$146,2)</f>
        <v>Salarios</v>
      </c>
      <c r="H3633" s="58">
        <v>43823</v>
      </c>
      <c r="I3633" s="17">
        <f t="shared" si="303"/>
        <v>52</v>
      </c>
      <c r="J3633" s="1" t="s">
        <v>1584</v>
      </c>
      <c r="K3633" s="85">
        <v>24989065</v>
      </c>
      <c r="L3633" s="52">
        <v>1</v>
      </c>
      <c r="M3633" s="186">
        <v>34000</v>
      </c>
      <c r="N3633" s="48">
        <f t="shared" si="301"/>
        <v>34000</v>
      </c>
      <c r="O3633" s="153" t="s">
        <v>1138</v>
      </c>
      <c r="P3633" s="61" t="s">
        <v>147</v>
      </c>
      <c r="R3633" s="1"/>
    </row>
    <row r="3634" spans="1:19">
      <c r="A3634" s="17">
        <v>20</v>
      </c>
      <c r="B3634" s="135">
        <v>90105</v>
      </c>
      <c r="C3634" s="17">
        <f t="shared" si="302"/>
        <v>9</v>
      </c>
      <c r="G3634" s="17" t="str">
        <f>+VLOOKUP(B3634,EstructuraCostos!$B$5:$C$146,2)</f>
        <v>Mejoras</v>
      </c>
      <c r="H3634" s="58">
        <v>43823</v>
      </c>
      <c r="I3634" s="17">
        <f t="shared" si="303"/>
        <v>52</v>
      </c>
      <c r="J3634" s="45" t="s">
        <v>1688</v>
      </c>
      <c r="K3634" s="51">
        <v>6281862</v>
      </c>
      <c r="L3634" s="52">
        <v>1</v>
      </c>
      <c r="M3634" s="186">
        <v>34000</v>
      </c>
      <c r="N3634" s="48">
        <f t="shared" si="301"/>
        <v>34000</v>
      </c>
      <c r="O3634" s="153" t="s">
        <v>2241</v>
      </c>
      <c r="P3634" s="61" t="s">
        <v>147</v>
      </c>
      <c r="Q3634" s="1" t="s">
        <v>3037</v>
      </c>
      <c r="R3634" s="1"/>
    </row>
    <row r="3635" spans="1:19">
      <c r="A3635" s="17">
        <v>21</v>
      </c>
      <c r="B3635" s="135">
        <v>10202</v>
      </c>
      <c r="C3635" s="17">
        <f t="shared" si="302"/>
        <v>1</v>
      </c>
      <c r="G3635" s="17" t="str">
        <f>+VLOOKUP(B3635,EstructuraCostos!$B$5:$C$146,2)</f>
        <v>Pollinaza</v>
      </c>
      <c r="H3635" s="58">
        <v>43823</v>
      </c>
      <c r="I3635" s="17">
        <f t="shared" si="303"/>
        <v>52</v>
      </c>
      <c r="J3635" s="45" t="s">
        <v>2237</v>
      </c>
      <c r="K3635" s="51">
        <v>700001196</v>
      </c>
      <c r="L3635" s="52">
        <v>1</v>
      </c>
      <c r="M3635" s="186">
        <v>34000</v>
      </c>
      <c r="N3635" s="48">
        <f t="shared" si="301"/>
        <v>34000</v>
      </c>
      <c r="O3635" s="153" t="s">
        <v>688</v>
      </c>
      <c r="P3635" s="61" t="s">
        <v>137</v>
      </c>
      <c r="R3635" s="1"/>
    </row>
    <row r="3636" spans="1:19">
      <c r="A3636" s="17">
        <v>22</v>
      </c>
      <c r="B3636" s="135">
        <v>90105</v>
      </c>
      <c r="C3636" s="17">
        <f t="shared" si="302"/>
        <v>9</v>
      </c>
      <c r="G3636" s="17" t="str">
        <f>+VLOOKUP(B3636,EstructuraCostos!$B$5:$C$146,2)</f>
        <v>Mejoras</v>
      </c>
      <c r="H3636" s="58">
        <v>43823</v>
      </c>
      <c r="I3636" s="17">
        <f t="shared" si="303"/>
        <v>52</v>
      </c>
      <c r="J3636" s="45" t="s">
        <v>2247</v>
      </c>
      <c r="K3636" s="51">
        <v>8456134</v>
      </c>
      <c r="L3636" s="52">
        <v>1</v>
      </c>
      <c r="M3636" s="186">
        <v>80000</v>
      </c>
      <c r="N3636" s="48">
        <f t="shared" si="301"/>
        <v>80000</v>
      </c>
      <c r="O3636" s="152" t="s">
        <v>2455</v>
      </c>
      <c r="P3636" s="153" t="s">
        <v>147</v>
      </c>
      <c r="R3636" s="1"/>
    </row>
    <row r="3637" spans="1:19">
      <c r="A3637" s="17">
        <v>23</v>
      </c>
      <c r="B3637" s="135">
        <v>50103</v>
      </c>
      <c r="C3637" s="17">
        <f t="shared" si="302"/>
        <v>5</v>
      </c>
      <c r="G3637" s="17" t="str">
        <f>+VLOOKUP(B3637,EstructuraCostos!$B$5:$C$146,2)</f>
        <v xml:space="preserve">Mantenimiento Cercos </v>
      </c>
      <c r="H3637" s="58">
        <v>43823</v>
      </c>
      <c r="I3637" s="17">
        <f t="shared" si="303"/>
        <v>52</v>
      </c>
      <c r="J3637" s="61" t="s">
        <v>2956</v>
      </c>
      <c r="K3637" s="112">
        <v>1061535920</v>
      </c>
      <c r="L3637" s="52">
        <v>1</v>
      </c>
      <c r="M3637" s="186">
        <v>34000</v>
      </c>
      <c r="N3637" s="48">
        <f t="shared" si="301"/>
        <v>34000</v>
      </c>
      <c r="O3637" s="152" t="s">
        <v>138</v>
      </c>
      <c r="P3637" s="61" t="s">
        <v>911</v>
      </c>
      <c r="R3637" s="1"/>
    </row>
    <row r="3638" spans="1:19">
      <c r="A3638" s="17">
        <v>24</v>
      </c>
      <c r="B3638" s="135">
        <v>10101</v>
      </c>
      <c r="C3638" s="17">
        <f t="shared" si="302"/>
        <v>1</v>
      </c>
      <c r="G3638" s="17" t="str">
        <f>+VLOOKUP(B3638,EstructuraCostos!$B$5:$C$146,2)</f>
        <v>Fumigacion Matamalezas</v>
      </c>
      <c r="H3638" s="58">
        <v>43823</v>
      </c>
      <c r="I3638" s="17">
        <f t="shared" si="303"/>
        <v>52</v>
      </c>
      <c r="J3638" s="61" t="s">
        <v>2957</v>
      </c>
      <c r="K3638" s="112">
        <v>16364043</v>
      </c>
      <c r="L3638" s="52">
        <v>1</v>
      </c>
      <c r="M3638" s="186">
        <v>34000</v>
      </c>
      <c r="N3638" s="48">
        <f t="shared" si="301"/>
        <v>34000</v>
      </c>
      <c r="O3638" s="152" t="s">
        <v>2611</v>
      </c>
      <c r="P3638" s="61" t="s">
        <v>387</v>
      </c>
      <c r="Q3638" s="1" t="s">
        <v>132</v>
      </c>
      <c r="R3638" s="1" t="s">
        <v>2613</v>
      </c>
    </row>
    <row r="3639" spans="1:19">
      <c r="A3639" s="17">
        <v>25</v>
      </c>
      <c r="B3639" s="135">
        <v>10105</v>
      </c>
      <c r="C3639" s="17">
        <f t="shared" si="302"/>
        <v>1</v>
      </c>
      <c r="G3639" s="17" t="str">
        <f>+VLOOKUP(B3639,EstructuraCostos!$B$5:$C$146,2)</f>
        <v>Guadañada</v>
      </c>
      <c r="H3639" s="58">
        <v>43823</v>
      </c>
      <c r="I3639" s="17">
        <f t="shared" si="303"/>
        <v>52</v>
      </c>
      <c r="J3639" s="61" t="s">
        <v>3035</v>
      </c>
      <c r="K3639" s="112">
        <v>2699678</v>
      </c>
      <c r="L3639" s="52">
        <v>1</v>
      </c>
      <c r="M3639" s="186">
        <v>34000</v>
      </c>
      <c r="N3639" s="48">
        <f t="shared" si="301"/>
        <v>34000</v>
      </c>
      <c r="O3639" s="152" t="s">
        <v>133</v>
      </c>
      <c r="P3639" s="61" t="s">
        <v>127</v>
      </c>
      <c r="Q3639" s="153"/>
      <c r="R3639" s="1"/>
    </row>
    <row r="3640" spans="1:19">
      <c r="A3640" s="17">
        <v>26</v>
      </c>
      <c r="C3640" s="17">
        <f t="shared" si="302"/>
        <v>0</v>
      </c>
      <c r="G3640" s="17" t="e">
        <f>+VLOOKUP(B3640,EstructuraCostos!$B$5:$C$146,2)</f>
        <v>#N/A</v>
      </c>
      <c r="H3640" s="58">
        <v>43823</v>
      </c>
      <c r="I3640" s="17">
        <f t="shared" si="303"/>
        <v>52</v>
      </c>
      <c r="J3640" s="1" t="s">
        <v>260</v>
      </c>
      <c r="K3640" s="83"/>
      <c r="M3640" s="186" t="s">
        <v>2476</v>
      </c>
      <c r="N3640" s="48"/>
      <c r="O3640" s="152"/>
      <c r="P3640" s="1"/>
      <c r="R3640" s="1"/>
    </row>
    <row r="3641" spans="1:19">
      <c r="A3641" s="17">
        <v>27</v>
      </c>
      <c r="C3641" s="17">
        <f t="shared" si="302"/>
        <v>0</v>
      </c>
      <c r="G3641" s="17" t="e">
        <f>+VLOOKUP(B3641,EstructuraCostos!$B$5:$C$146,2)</f>
        <v>#N/A</v>
      </c>
      <c r="H3641" s="58">
        <v>43823</v>
      </c>
      <c r="I3641" s="17">
        <f t="shared" si="303"/>
        <v>52</v>
      </c>
      <c r="J3641" s="1" t="s">
        <v>260</v>
      </c>
      <c r="K3641" s="83"/>
      <c r="M3641" s="186" t="s">
        <v>2476</v>
      </c>
      <c r="N3641" s="48"/>
      <c r="O3641" s="152"/>
      <c r="P3641" s="1"/>
      <c r="R3641" s="1"/>
    </row>
    <row r="3642" spans="1:19">
      <c r="A3642" s="17">
        <v>28</v>
      </c>
      <c r="B3642" s="135">
        <v>10103</v>
      </c>
      <c r="C3642" s="17">
        <f t="shared" si="302"/>
        <v>1</v>
      </c>
      <c r="G3642" s="17" t="str">
        <f>+VLOOKUP(B3642,EstructuraCostos!$B$5:$C$146,2)</f>
        <v>Fertilizacion, correctivos</v>
      </c>
      <c r="H3642" s="58">
        <v>43824</v>
      </c>
      <c r="I3642" s="17">
        <f t="shared" si="303"/>
        <v>52</v>
      </c>
      <c r="J3642" s="84" t="s">
        <v>241</v>
      </c>
      <c r="K3642" s="566">
        <v>4736932</v>
      </c>
      <c r="L3642" s="52">
        <v>1</v>
      </c>
      <c r="M3642" s="46">
        <v>34000</v>
      </c>
      <c r="N3642" s="48">
        <f t="shared" si="301"/>
        <v>34000</v>
      </c>
      <c r="O3642" s="152" t="s">
        <v>2413</v>
      </c>
      <c r="P3642" s="61" t="s">
        <v>387</v>
      </c>
      <c r="Q3642" s="1" t="s">
        <v>3036</v>
      </c>
      <c r="R3642" s="1" t="s">
        <v>1588</v>
      </c>
    </row>
    <row r="3643" spans="1:19">
      <c r="A3643" s="17">
        <v>29</v>
      </c>
      <c r="B3643" s="135">
        <v>10101</v>
      </c>
      <c r="C3643" s="17">
        <f t="shared" si="302"/>
        <v>1</v>
      </c>
      <c r="G3643" s="17" t="str">
        <f>+VLOOKUP(B3643,EstructuraCostos!$B$5:$C$146,2)</f>
        <v>Fumigacion Matamalezas</v>
      </c>
      <c r="H3643" s="58">
        <v>43824</v>
      </c>
      <c r="I3643" s="17">
        <f t="shared" si="303"/>
        <v>52</v>
      </c>
      <c r="J3643" s="84" t="s">
        <v>242</v>
      </c>
      <c r="K3643" s="567">
        <v>4335739</v>
      </c>
      <c r="L3643" s="52">
        <v>1</v>
      </c>
      <c r="M3643" s="46">
        <v>34000</v>
      </c>
      <c r="N3643" s="48">
        <f t="shared" si="301"/>
        <v>34000</v>
      </c>
      <c r="O3643" s="152" t="s">
        <v>2611</v>
      </c>
      <c r="P3643" s="61" t="s">
        <v>387</v>
      </c>
      <c r="Q3643" s="1" t="s">
        <v>132</v>
      </c>
      <c r="R3643" s="1" t="s">
        <v>2613</v>
      </c>
    </row>
    <row r="3644" spans="1:19">
      <c r="A3644" s="17">
        <v>30</v>
      </c>
      <c r="B3644" s="135">
        <v>10501</v>
      </c>
      <c r="C3644" s="17">
        <f t="shared" si="302"/>
        <v>1</v>
      </c>
      <c r="G3644" s="17" t="str">
        <f>+VLOOKUP(B3644,EstructuraCostos!$B$5:$C$146,2)</f>
        <v>Manejo de Ganados</v>
      </c>
      <c r="H3644" s="58">
        <v>43824</v>
      </c>
      <c r="I3644" s="17">
        <f t="shared" si="303"/>
        <v>52</v>
      </c>
      <c r="J3644" s="460" t="s">
        <v>2236</v>
      </c>
      <c r="K3644" s="567">
        <v>1023702269</v>
      </c>
      <c r="L3644" s="52">
        <v>1</v>
      </c>
      <c r="M3644" s="46">
        <v>38000</v>
      </c>
      <c r="N3644" s="48">
        <f t="shared" si="301"/>
        <v>38000</v>
      </c>
      <c r="O3644" s="152" t="s">
        <v>126</v>
      </c>
      <c r="P3644" s="61" t="s">
        <v>128</v>
      </c>
      <c r="R3644" s="1"/>
    </row>
    <row r="3645" spans="1:19">
      <c r="A3645" s="17">
        <v>31</v>
      </c>
      <c r="B3645" s="135">
        <v>10501</v>
      </c>
      <c r="C3645" s="17">
        <f t="shared" si="302"/>
        <v>1</v>
      </c>
      <c r="G3645" s="17" t="str">
        <f>+VLOOKUP(B3645,EstructuraCostos!$B$5:$C$146,2)</f>
        <v>Manejo de Ganados</v>
      </c>
      <c r="H3645" s="58">
        <v>43824</v>
      </c>
      <c r="I3645" s="17">
        <f t="shared" si="303"/>
        <v>52</v>
      </c>
      <c r="J3645" s="460" t="s">
        <v>417</v>
      </c>
      <c r="K3645" s="568">
        <v>1097720182</v>
      </c>
      <c r="L3645" s="52">
        <v>1</v>
      </c>
      <c r="M3645" s="46">
        <v>38000</v>
      </c>
      <c r="N3645" s="48">
        <f t="shared" si="301"/>
        <v>38000</v>
      </c>
      <c r="O3645" s="152" t="s">
        <v>125</v>
      </c>
      <c r="P3645" s="61" t="s">
        <v>128</v>
      </c>
      <c r="R3645" s="1"/>
    </row>
    <row r="3646" spans="1:19">
      <c r="A3646" s="17">
        <v>32</v>
      </c>
      <c r="B3646" s="135">
        <v>90101</v>
      </c>
      <c r="C3646" s="17">
        <f t="shared" si="302"/>
        <v>9</v>
      </c>
      <c r="G3646" s="17" t="str">
        <f>+VLOOKUP(B3646,EstructuraCostos!$B$5:$C$146,2)</f>
        <v>Salarios</v>
      </c>
      <c r="H3646" s="58">
        <v>43824</v>
      </c>
      <c r="I3646" s="17">
        <f t="shared" si="303"/>
        <v>52</v>
      </c>
      <c r="J3646" s="1" t="s">
        <v>1584</v>
      </c>
      <c r="K3646" s="85">
        <v>24989065</v>
      </c>
      <c r="L3646" s="52">
        <v>1</v>
      </c>
      <c r="M3646" s="186">
        <v>34000</v>
      </c>
      <c r="N3646" s="48">
        <f t="shared" si="301"/>
        <v>34000</v>
      </c>
      <c r="O3646" s="153" t="s">
        <v>1138</v>
      </c>
      <c r="P3646" s="61" t="s">
        <v>147</v>
      </c>
      <c r="R3646" s="1"/>
    </row>
    <row r="3647" spans="1:19">
      <c r="A3647" s="17">
        <v>33</v>
      </c>
      <c r="B3647" s="135">
        <v>90105</v>
      </c>
      <c r="C3647" s="17">
        <f t="shared" si="302"/>
        <v>9</v>
      </c>
      <c r="G3647" s="17" t="str">
        <f>+VLOOKUP(B3647,EstructuraCostos!$B$5:$C$146,2)</f>
        <v>Mejoras</v>
      </c>
      <c r="H3647" s="58">
        <v>43824</v>
      </c>
      <c r="I3647" s="17">
        <f t="shared" si="303"/>
        <v>52</v>
      </c>
      <c r="J3647" s="45" t="s">
        <v>1688</v>
      </c>
      <c r="K3647" s="51">
        <v>6281862</v>
      </c>
      <c r="L3647" s="52">
        <v>1</v>
      </c>
      <c r="M3647" s="186">
        <v>34000</v>
      </c>
      <c r="N3647" s="48">
        <f t="shared" si="301"/>
        <v>34000</v>
      </c>
      <c r="O3647" s="153" t="s">
        <v>2241</v>
      </c>
      <c r="P3647" s="61" t="s">
        <v>147</v>
      </c>
      <c r="Q3647" s="1" t="s">
        <v>3037</v>
      </c>
      <c r="R3647" s="1"/>
    </row>
    <row r="3648" spans="1:19">
      <c r="A3648" s="17">
        <v>34</v>
      </c>
      <c r="B3648" s="135">
        <v>10202</v>
      </c>
      <c r="C3648" s="17">
        <f t="shared" si="302"/>
        <v>1</v>
      </c>
      <c r="G3648" s="17" t="str">
        <f>+VLOOKUP(B3648,EstructuraCostos!$B$5:$C$146,2)</f>
        <v>Pollinaza</v>
      </c>
      <c r="H3648" s="58">
        <v>43824</v>
      </c>
      <c r="I3648" s="17">
        <f t="shared" si="303"/>
        <v>52</v>
      </c>
      <c r="J3648" s="45" t="s">
        <v>2237</v>
      </c>
      <c r="K3648" s="51">
        <v>700001196</v>
      </c>
      <c r="L3648" s="52">
        <v>1</v>
      </c>
      <c r="M3648" s="186">
        <v>34000</v>
      </c>
      <c r="N3648" s="48">
        <f t="shared" ref="N3648:N3714" si="309">+L3648*M3648</f>
        <v>34000</v>
      </c>
      <c r="O3648" s="153" t="s">
        <v>688</v>
      </c>
      <c r="P3648" s="61" t="s">
        <v>137</v>
      </c>
      <c r="R3648" s="1"/>
      <c r="S3648"/>
    </row>
    <row r="3649" spans="1:19">
      <c r="A3649" s="17">
        <v>35</v>
      </c>
      <c r="B3649" s="135">
        <v>90105</v>
      </c>
      <c r="C3649" s="17">
        <f t="shared" si="302"/>
        <v>9</v>
      </c>
      <c r="G3649" s="17" t="str">
        <f>+VLOOKUP(B3649,EstructuraCostos!$B$5:$C$146,2)</f>
        <v>Mejoras</v>
      </c>
      <c r="H3649" s="58">
        <v>43824</v>
      </c>
      <c r="I3649" s="17">
        <f t="shared" si="303"/>
        <v>52</v>
      </c>
      <c r="J3649" s="45" t="s">
        <v>2247</v>
      </c>
      <c r="K3649" s="51">
        <v>8456134</v>
      </c>
      <c r="L3649" s="52">
        <v>1</v>
      </c>
      <c r="M3649" s="186">
        <v>80000</v>
      </c>
      <c r="N3649" s="48">
        <f t="shared" si="309"/>
        <v>80000</v>
      </c>
      <c r="O3649" s="152" t="s">
        <v>2455</v>
      </c>
      <c r="P3649" s="153" t="s">
        <v>147</v>
      </c>
      <c r="R3649" s="1"/>
      <c r="S3649"/>
    </row>
    <row r="3650" spans="1:19">
      <c r="A3650" s="17">
        <v>36</v>
      </c>
      <c r="B3650" s="135">
        <v>50103</v>
      </c>
      <c r="C3650" s="17">
        <f t="shared" si="302"/>
        <v>5</v>
      </c>
      <c r="G3650" s="17" t="str">
        <f>+VLOOKUP(B3650,EstructuraCostos!$B$5:$C$146,2)</f>
        <v xml:space="preserve">Mantenimiento Cercos </v>
      </c>
      <c r="H3650" s="58">
        <v>43824</v>
      </c>
      <c r="I3650" s="17">
        <f t="shared" si="303"/>
        <v>52</v>
      </c>
      <c r="J3650" s="61" t="s">
        <v>2956</v>
      </c>
      <c r="K3650" s="112">
        <v>1061535920</v>
      </c>
      <c r="L3650" s="52">
        <v>1</v>
      </c>
      <c r="M3650" s="186">
        <v>34000</v>
      </c>
      <c r="N3650" s="48">
        <f t="shared" si="309"/>
        <v>34000</v>
      </c>
      <c r="O3650" s="152" t="s">
        <v>138</v>
      </c>
      <c r="P3650" s="61" t="s">
        <v>911</v>
      </c>
      <c r="R3650" s="1"/>
      <c r="S3650"/>
    </row>
    <row r="3651" spans="1:19">
      <c r="A3651" s="17">
        <v>37</v>
      </c>
      <c r="B3651" s="135">
        <v>10101</v>
      </c>
      <c r="C3651" s="17">
        <f t="shared" si="302"/>
        <v>1</v>
      </c>
      <c r="G3651" s="17" t="str">
        <f>+VLOOKUP(B3651,EstructuraCostos!$B$5:$C$146,2)</f>
        <v>Fumigacion Matamalezas</v>
      </c>
      <c r="H3651" s="58">
        <v>43824</v>
      </c>
      <c r="I3651" s="17">
        <f t="shared" si="303"/>
        <v>52</v>
      </c>
      <c r="J3651" s="61" t="s">
        <v>2957</v>
      </c>
      <c r="K3651" s="112">
        <v>16364043</v>
      </c>
      <c r="L3651" s="52">
        <v>1</v>
      </c>
      <c r="M3651" s="186">
        <v>34000</v>
      </c>
      <c r="N3651" s="48">
        <f t="shared" si="309"/>
        <v>34000</v>
      </c>
      <c r="O3651" s="152" t="s">
        <v>2611</v>
      </c>
      <c r="P3651" s="61" t="s">
        <v>387</v>
      </c>
      <c r="Q3651" s="1" t="s">
        <v>132</v>
      </c>
      <c r="R3651" s="1" t="s">
        <v>2613</v>
      </c>
      <c r="S3651"/>
    </row>
    <row r="3652" spans="1:19">
      <c r="A3652" s="17">
        <v>38</v>
      </c>
      <c r="B3652" s="135">
        <v>10105</v>
      </c>
      <c r="C3652" s="17">
        <f t="shared" ref="C3652:C3718" si="310">ROUND(B3652/10000,0)</f>
        <v>1</v>
      </c>
      <c r="G3652" s="17" t="str">
        <f>+VLOOKUP(B3652,EstructuraCostos!$B$5:$C$146,2)</f>
        <v>Guadañada</v>
      </c>
      <c r="H3652" s="58">
        <v>43824</v>
      </c>
      <c r="I3652" s="17">
        <f t="shared" ref="I3652:I3718" si="311">+WEEKNUM(H3652,2)</f>
        <v>52</v>
      </c>
      <c r="J3652" s="61" t="s">
        <v>3035</v>
      </c>
      <c r="K3652" s="112">
        <v>2699678</v>
      </c>
      <c r="L3652" s="52">
        <v>1</v>
      </c>
      <c r="M3652" s="186">
        <v>34000</v>
      </c>
      <c r="N3652" s="48">
        <f t="shared" si="309"/>
        <v>34000</v>
      </c>
      <c r="O3652" s="152" t="s">
        <v>133</v>
      </c>
      <c r="P3652" s="61" t="s">
        <v>127</v>
      </c>
      <c r="Q3652" s="153"/>
      <c r="R3652" s="1"/>
      <c r="S3652"/>
    </row>
    <row r="3653" spans="1:19">
      <c r="A3653" s="17">
        <v>39</v>
      </c>
      <c r="C3653" s="17"/>
      <c r="G3653" s="17" t="e">
        <f>+VLOOKUP(B3653,EstructuraCostos!$B$5:$C$146,2)</f>
        <v>#N/A</v>
      </c>
      <c r="H3653" s="58">
        <v>43824</v>
      </c>
      <c r="I3653" s="17">
        <f t="shared" ref="I3653" si="312">+WEEKNUM(H3653,2)</f>
        <v>52</v>
      </c>
      <c r="J3653" s="61" t="s">
        <v>287</v>
      </c>
      <c r="K3653" s="112"/>
      <c r="L3653" s="52">
        <v>500</v>
      </c>
      <c r="M3653" s="186">
        <v>600</v>
      </c>
      <c r="N3653" s="48">
        <f t="shared" si="309"/>
        <v>300000</v>
      </c>
      <c r="O3653" s="152" t="s">
        <v>1243</v>
      </c>
      <c r="P3653" s="61" t="s">
        <v>1474</v>
      </c>
      <c r="Q3653" s="153"/>
      <c r="R3653" s="1"/>
      <c r="S3653"/>
    </row>
    <row r="3654" spans="1:19">
      <c r="A3654" s="17">
        <v>40</v>
      </c>
      <c r="C3654" s="17">
        <f t="shared" si="310"/>
        <v>0</v>
      </c>
      <c r="G3654" s="17" t="e">
        <f>+VLOOKUP(B3654,EstructuraCostos!$B$5:$C$146,2)</f>
        <v>#N/A</v>
      </c>
      <c r="H3654" s="58">
        <v>43824</v>
      </c>
      <c r="I3654" s="17">
        <f t="shared" si="311"/>
        <v>52</v>
      </c>
      <c r="J3654" s="1" t="s">
        <v>260</v>
      </c>
      <c r="K3654" s="83"/>
      <c r="M3654" s="186" t="s">
        <v>2476</v>
      </c>
      <c r="N3654" s="48"/>
      <c r="O3654" s="152"/>
      <c r="P3654" s="1"/>
      <c r="R3654" s="1"/>
      <c r="S3654"/>
    </row>
    <row r="3655" spans="1:19">
      <c r="A3655" s="17">
        <v>41</v>
      </c>
      <c r="C3655" s="17">
        <f t="shared" si="310"/>
        <v>0</v>
      </c>
      <c r="G3655" s="17" t="e">
        <f>+VLOOKUP(B3655,EstructuraCostos!$B$5:$C$146,2)</f>
        <v>#N/A</v>
      </c>
      <c r="H3655" s="58">
        <v>43824</v>
      </c>
      <c r="I3655" s="17">
        <f t="shared" si="311"/>
        <v>52</v>
      </c>
      <c r="J3655" s="1" t="s">
        <v>260</v>
      </c>
      <c r="K3655" s="83"/>
      <c r="M3655" s="186" t="s">
        <v>2476</v>
      </c>
      <c r="N3655" s="48"/>
      <c r="O3655" s="152"/>
      <c r="P3655" s="1"/>
      <c r="R3655" s="1"/>
      <c r="S3655"/>
    </row>
    <row r="3656" spans="1:19">
      <c r="A3656" s="17">
        <v>42</v>
      </c>
      <c r="B3656" s="135">
        <v>10103</v>
      </c>
      <c r="C3656" s="17">
        <f t="shared" si="310"/>
        <v>1</v>
      </c>
      <c r="G3656" s="17" t="str">
        <f>+VLOOKUP(B3656,EstructuraCostos!$B$5:$C$146,2)</f>
        <v>Fertilizacion, correctivos</v>
      </c>
      <c r="H3656" s="58">
        <v>43825</v>
      </c>
      <c r="I3656" s="17">
        <f t="shared" si="311"/>
        <v>52</v>
      </c>
      <c r="J3656" s="84" t="s">
        <v>241</v>
      </c>
      <c r="K3656" s="566">
        <v>4736932</v>
      </c>
      <c r="L3656" s="52">
        <v>1</v>
      </c>
      <c r="M3656" s="46">
        <v>34000</v>
      </c>
      <c r="N3656" s="48">
        <f t="shared" si="309"/>
        <v>34000</v>
      </c>
      <c r="O3656" s="152" t="s">
        <v>2413</v>
      </c>
      <c r="P3656" s="61" t="s">
        <v>387</v>
      </c>
      <c r="Q3656" s="1" t="s">
        <v>3036</v>
      </c>
      <c r="R3656" s="1" t="s">
        <v>1588</v>
      </c>
      <c r="S3656"/>
    </row>
    <row r="3657" spans="1:19">
      <c r="A3657" s="17">
        <v>43</v>
      </c>
      <c r="B3657" s="135">
        <v>10101</v>
      </c>
      <c r="C3657" s="17">
        <f t="shared" si="310"/>
        <v>1</v>
      </c>
      <c r="G3657" s="17" t="str">
        <f>+VLOOKUP(B3657,EstructuraCostos!$B$5:$C$146,2)</f>
        <v>Fumigacion Matamalezas</v>
      </c>
      <c r="H3657" s="58">
        <v>43825</v>
      </c>
      <c r="I3657" s="17">
        <f t="shared" si="311"/>
        <v>52</v>
      </c>
      <c r="J3657" s="84" t="s">
        <v>242</v>
      </c>
      <c r="K3657" s="567">
        <v>4335739</v>
      </c>
      <c r="L3657" s="52">
        <v>1</v>
      </c>
      <c r="M3657" s="46">
        <v>34000</v>
      </c>
      <c r="N3657" s="48">
        <f t="shared" si="309"/>
        <v>34000</v>
      </c>
      <c r="O3657" s="152" t="s">
        <v>2611</v>
      </c>
      <c r="P3657" s="61" t="s">
        <v>387</v>
      </c>
      <c r="Q3657" s="1" t="s">
        <v>132</v>
      </c>
      <c r="R3657" s="1" t="s">
        <v>2613</v>
      </c>
      <c r="S3657"/>
    </row>
    <row r="3658" spans="1:19">
      <c r="A3658" s="17">
        <v>44</v>
      </c>
      <c r="B3658" s="135">
        <v>10501</v>
      </c>
      <c r="C3658" s="17">
        <f t="shared" si="310"/>
        <v>1</v>
      </c>
      <c r="G3658" s="17" t="str">
        <f>+VLOOKUP(B3658,EstructuraCostos!$B$5:$C$146,2)</f>
        <v>Manejo de Ganados</v>
      </c>
      <c r="H3658" s="58">
        <v>43825</v>
      </c>
      <c r="I3658" s="17">
        <f t="shared" si="311"/>
        <v>52</v>
      </c>
      <c r="J3658" s="460" t="s">
        <v>2236</v>
      </c>
      <c r="K3658" s="567">
        <v>1023702269</v>
      </c>
      <c r="L3658" s="52">
        <v>1</v>
      </c>
      <c r="M3658" s="46">
        <v>38000</v>
      </c>
      <c r="N3658" s="48">
        <f t="shared" si="309"/>
        <v>38000</v>
      </c>
      <c r="O3658" s="152" t="s">
        <v>126</v>
      </c>
      <c r="P3658" s="61" t="s">
        <v>128</v>
      </c>
      <c r="R3658" s="1"/>
      <c r="S3658"/>
    </row>
    <row r="3659" spans="1:19">
      <c r="A3659" s="17">
        <v>45</v>
      </c>
      <c r="B3659" s="135">
        <v>10501</v>
      </c>
      <c r="C3659" s="17">
        <f t="shared" si="310"/>
        <v>1</v>
      </c>
      <c r="G3659" s="17" t="str">
        <f>+VLOOKUP(B3659,EstructuraCostos!$B$5:$C$146,2)</f>
        <v>Manejo de Ganados</v>
      </c>
      <c r="H3659" s="58">
        <v>43825</v>
      </c>
      <c r="I3659" s="17">
        <f t="shared" si="311"/>
        <v>52</v>
      </c>
      <c r="J3659" s="460" t="s">
        <v>417</v>
      </c>
      <c r="K3659" s="568">
        <v>1097720182</v>
      </c>
      <c r="L3659" s="52">
        <v>1</v>
      </c>
      <c r="M3659" s="46">
        <v>38000</v>
      </c>
      <c r="N3659" s="48">
        <f t="shared" si="309"/>
        <v>38000</v>
      </c>
      <c r="O3659" s="152" t="s">
        <v>125</v>
      </c>
      <c r="P3659" s="61" t="s">
        <v>128</v>
      </c>
      <c r="R3659" s="1"/>
    </row>
    <row r="3660" spans="1:19">
      <c r="A3660" s="17">
        <v>46</v>
      </c>
      <c r="B3660" s="135">
        <v>90101</v>
      </c>
      <c r="C3660" s="17">
        <f t="shared" si="310"/>
        <v>9</v>
      </c>
      <c r="G3660" s="17" t="str">
        <f>+VLOOKUP(B3660,EstructuraCostos!$B$5:$C$146,2)</f>
        <v>Salarios</v>
      </c>
      <c r="H3660" s="58">
        <v>43825</v>
      </c>
      <c r="I3660" s="17">
        <f t="shared" si="311"/>
        <v>52</v>
      </c>
      <c r="J3660" s="1" t="s">
        <v>1584</v>
      </c>
      <c r="K3660" s="85">
        <v>24989065</v>
      </c>
      <c r="L3660" s="52">
        <v>1</v>
      </c>
      <c r="M3660" s="186">
        <v>34000</v>
      </c>
      <c r="N3660" s="48">
        <f t="shared" si="309"/>
        <v>34000</v>
      </c>
      <c r="O3660" s="153" t="s">
        <v>1138</v>
      </c>
      <c r="P3660" s="61" t="s">
        <v>147</v>
      </c>
      <c r="R3660" s="1"/>
    </row>
    <row r="3661" spans="1:19">
      <c r="A3661" s="17">
        <v>47</v>
      </c>
      <c r="B3661" s="135">
        <v>90105</v>
      </c>
      <c r="C3661" s="17">
        <f t="shared" si="310"/>
        <v>9</v>
      </c>
      <c r="G3661" s="17" t="str">
        <f>+VLOOKUP(B3661,EstructuraCostos!$B$5:$C$146,2)</f>
        <v>Mejoras</v>
      </c>
      <c r="H3661" s="58">
        <v>43825</v>
      </c>
      <c r="I3661" s="17">
        <f t="shared" si="311"/>
        <v>52</v>
      </c>
      <c r="J3661" s="45" t="s">
        <v>1688</v>
      </c>
      <c r="K3661" s="51">
        <v>6281862</v>
      </c>
      <c r="L3661" s="52">
        <v>1</v>
      </c>
      <c r="M3661" s="186">
        <v>34000</v>
      </c>
      <c r="N3661" s="48">
        <f t="shared" si="309"/>
        <v>34000</v>
      </c>
      <c r="O3661" s="153" t="s">
        <v>2241</v>
      </c>
      <c r="P3661" s="61" t="s">
        <v>147</v>
      </c>
      <c r="Q3661" s="1" t="s">
        <v>3044</v>
      </c>
      <c r="R3661" s="1"/>
    </row>
    <row r="3662" spans="1:19">
      <c r="A3662" s="17">
        <v>48</v>
      </c>
      <c r="B3662" s="135">
        <v>10202</v>
      </c>
      <c r="C3662" s="17">
        <f t="shared" si="310"/>
        <v>1</v>
      </c>
      <c r="G3662" s="17" t="str">
        <f>+VLOOKUP(B3662,EstructuraCostos!$B$5:$C$146,2)</f>
        <v>Pollinaza</v>
      </c>
      <c r="H3662" s="58">
        <v>43825</v>
      </c>
      <c r="I3662" s="17">
        <f t="shared" si="311"/>
        <v>52</v>
      </c>
      <c r="J3662" s="45" t="s">
        <v>2237</v>
      </c>
      <c r="K3662" s="51">
        <v>700001196</v>
      </c>
      <c r="L3662" s="52">
        <v>1</v>
      </c>
      <c r="M3662" s="186">
        <v>34000</v>
      </c>
      <c r="N3662" s="48">
        <f t="shared" si="309"/>
        <v>34000</v>
      </c>
      <c r="O3662" s="153" t="s">
        <v>688</v>
      </c>
      <c r="P3662" s="61" t="s">
        <v>137</v>
      </c>
      <c r="R3662" s="1"/>
      <c r="S3662"/>
    </row>
    <row r="3663" spans="1:19">
      <c r="A3663" s="17">
        <v>49</v>
      </c>
      <c r="B3663" s="135">
        <v>90105</v>
      </c>
      <c r="C3663" s="17">
        <f t="shared" si="310"/>
        <v>9</v>
      </c>
      <c r="G3663" s="17" t="str">
        <f>+VLOOKUP(B3663,EstructuraCostos!$B$5:$C$146,2)</f>
        <v>Mejoras</v>
      </c>
      <c r="H3663" s="58">
        <v>43825</v>
      </c>
      <c r="I3663" s="17">
        <f t="shared" si="311"/>
        <v>52</v>
      </c>
      <c r="J3663" s="45" t="s">
        <v>2247</v>
      </c>
      <c r="K3663" s="51">
        <v>8456134</v>
      </c>
      <c r="L3663" s="52">
        <v>1</v>
      </c>
      <c r="M3663" s="186">
        <v>80000</v>
      </c>
      <c r="N3663" s="48">
        <f t="shared" si="309"/>
        <v>80000</v>
      </c>
      <c r="O3663" s="152" t="s">
        <v>2455</v>
      </c>
      <c r="P3663" s="153" t="s">
        <v>147</v>
      </c>
      <c r="Q3663" s="1" t="s">
        <v>3041</v>
      </c>
      <c r="R3663" s="1"/>
      <c r="S3663"/>
    </row>
    <row r="3664" spans="1:19">
      <c r="A3664" s="17">
        <v>50</v>
      </c>
      <c r="B3664" s="135">
        <v>50103</v>
      </c>
      <c r="C3664" s="17">
        <f t="shared" si="310"/>
        <v>5</v>
      </c>
      <c r="G3664" s="17" t="str">
        <f>+VLOOKUP(B3664,EstructuraCostos!$B$5:$C$146,2)</f>
        <v xml:space="preserve">Mantenimiento Cercos </v>
      </c>
      <c r="H3664" s="58">
        <v>43825</v>
      </c>
      <c r="I3664" s="17">
        <f t="shared" si="311"/>
        <v>52</v>
      </c>
      <c r="J3664" s="61" t="s">
        <v>2956</v>
      </c>
      <c r="K3664" s="112">
        <v>1061535920</v>
      </c>
      <c r="L3664" s="52">
        <v>1</v>
      </c>
      <c r="M3664" s="186">
        <v>34000</v>
      </c>
      <c r="N3664" s="48">
        <f t="shared" si="309"/>
        <v>34000</v>
      </c>
      <c r="O3664" s="152" t="s">
        <v>138</v>
      </c>
      <c r="P3664" s="61" t="s">
        <v>2916</v>
      </c>
      <c r="R3664" s="1"/>
      <c r="S3664"/>
    </row>
    <row r="3665" spans="1:19">
      <c r="A3665" s="17">
        <v>51</v>
      </c>
      <c r="B3665" s="135">
        <v>10101</v>
      </c>
      <c r="C3665" s="17">
        <f t="shared" si="310"/>
        <v>1</v>
      </c>
      <c r="G3665" s="17" t="str">
        <f>+VLOOKUP(B3665,EstructuraCostos!$B$5:$C$146,2)</f>
        <v>Fumigacion Matamalezas</v>
      </c>
      <c r="H3665" s="58">
        <v>43825</v>
      </c>
      <c r="I3665" s="17">
        <f t="shared" si="311"/>
        <v>52</v>
      </c>
      <c r="J3665" s="61" t="s">
        <v>2957</v>
      </c>
      <c r="K3665" s="112">
        <v>16364043</v>
      </c>
      <c r="L3665" s="52">
        <v>1</v>
      </c>
      <c r="M3665" s="186">
        <v>34000</v>
      </c>
      <c r="N3665" s="48">
        <f t="shared" si="309"/>
        <v>34000</v>
      </c>
      <c r="O3665" s="152" t="s">
        <v>2611</v>
      </c>
      <c r="P3665" s="61" t="s">
        <v>387</v>
      </c>
      <c r="Q3665" s="1" t="s">
        <v>132</v>
      </c>
      <c r="R3665" s="1" t="s">
        <v>2613</v>
      </c>
      <c r="S3665"/>
    </row>
    <row r="3666" spans="1:19">
      <c r="A3666" s="17">
        <v>52</v>
      </c>
      <c r="B3666" s="135">
        <v>10105</v>
      </c>
      <c r="C3666" s="17">
        <f t="shared" si="310"/>
        <v>1</v>
      </c>
      <c r="G3666" s="17" t="str">
        <f>+VLOOKUP(B3666,EstructuraCostos!$B$5:$C$146,2)</f>
        <v>Guadañada</v>
      </c>
      <c r="H3666" s="58">
        <v>43825</v>
      </c>
      <c r="I3666" s="17">
        <f t="shared" si="311"/>
        <v>52</v>
      </c>
      <c r="J3666" s="61" t="s">
        <v>3035</v>
      </c>
      <c r="K3666" s="112">
        <v>2699678</v>
      </c>
      <c r="L3666" s="52">
        <v>1</v>
      </c>
      <c r="M3666" s="186">
        <v>34000</v>
      </c>
      <c r="N3666" s="48">
        <f t="shared" si="309"/>
        <v>34000</v>
      </c>
      <c r="O3666" s="152" t="s">
        <v>3042</v>
      </c>
      <c r="P3666" s="61" t="s">
        <v>2916</v>
      </c>
      <c r="Q3666" s="153"/>
      <c r="R3666" s="1"/>
      <c r="S3666"/>
    </row>
    <row r="3667" spans="1:19">
      <c r="A3667" s="17">
        <v>53</v>
      </c>
      <c r="C3667" s="17">
        <f t="shared" si="310"/>
        <v>0</v>
      </c>
      <c r="G3667" s="17" t="e">
        <f>+VLOOKUP(B3667,EstructuraCostos!$B$5:$C$146,2)</f>
        <v>#N/A</v>
      </c>
      <c r="H3667" s="58">
        <v>43825</v>
      </c>
      <c r="I3667" s="17">
        <f t="shared" si="311"/>
        <v>52</v>
      </c>
      <c r="J3667" s="1" t="s">
        <v>260</v>
      </c>
      <c r="K3667" s="83"/>
      <c r="M3667" s="186" t="s">
        <v>2476</v>
      </c>
      <c r="N3667" s="48"/>
      <c r="O3667" s="152"/>
      <c r="P3667" s="1"/>
      <c r="R3667" s="1"/>
      <c r="S3667"/>
    </row>
    <row r="3668" spans="1:19">
      <c r="A3668" s="17">
        <v>54</v>
      </c>
      <c r="C3668" s="17">
        <f t="shared" si="310"/>
        <v>0</v>
      </c>
      <c r="G3668" s="17" t="e">
        <f>+VLOOKUP(B3668,EstructuraCostos!$B$5:$C$146,2)</f>
        <v>#N/A</v>
      </c>
      <c r="H3668" s="58">
        <v>43825</v>
      </c>
      <c r="I3668" s="17">
        <f t="shared" si="311"/>
        <v>52</v>
      </c>
      <c r="J3668" s="1" t="s">
        <v>260</v>
      </c>
      <c r="K3668" s="83"/>
      <c r="M3668" s="186" t="s">
        <v>2476</v>
      </c>
      <c r="N3668" s="48"/>
      <c r="O3668" s="152"/>
      <c r="P3668" s="1"/>
      <c r="R3668" s="1"/>
      <c r="S3668"/>
    </row>
    <row r="3669" spans="1:19">
      <c r="A3669" s="17">
        <v>55</v>
      </c>
      <c r="C3669" s="17">
        <f t="shared" si="310"/>
        <v>0</v>
      </c>
      <c r="G3669" s="17" t="e">
        <f>+VLOOKUP(B3669,EstructuraCostos!$B$5:$C$146,2)</f>
        <v>#N/A</v>
      </c>
      <c r="H3669" s="58">
        <v>43826</v>
      </c>
      <c r="I3669" s="17">
        <f t="shared" si="311"/>
        <v>52</v>
      </c>
      <c r="J3669" s="84" t="s">
        <v>241</v>
      </c>
      <c r="K3669" s="566">
        <v>4736932</v>
      </c>
      <c r="L3669" s="52">
        <v>1</v>
      </c>
      <c r="M3669" s="46">
        <v>34000</v>
      </c>
      <c r="N3669" s="48">
        <f t="shared" si="309"/>
        <v>34000</v>
      </c>
      <c r="O3669" s="152" t="s">
        <v>2413</v>
      </c>
      <c r="P3669" s="61" t="s">
        <v>387</v>
      </c>
      <c r="Q3669" s="1" t="s">
        <v>3036</v>
      </c>
      <c r="R3669" s="1" t="s">
        <v>1588</v>
      </c>
      <c r="S3669"/>
    </row>
    <row r="3670" spans="1:19">
      <c r="A3670" s="17">
        <v>56</v>
      </c>
      <c r="C3670" s="17">
        <f t="shared" si="310"/>
        <v>0</v>
      </c>
      <c r="G3670" s="17" t="e">
        <f>+VLOOKUP(B3670,EstructuraCostos!$B$5:$C$146,2)</f>
        <v>#N/A</v>
      </c>
      <c r="H3670" s="58">
        <v>43826</v>
      </c>
      <c r="I3670" s="17">
        <f t="shared" si="311"/>
        <v>52</v>
      </c>
      <c r="J3670" s="84" t="s">
        <v>242</v>
      </c>
      <c r="K3670" s="567">
        <v>4335739</v>
      </c>
      <c r="L3670" s="52">
        <v>1</v>
      </c>
      <c r="M3670" s="46">
        <v>34000</v>
      </c>
      <c r="N3670" s="48">
        <f t="shared" si="309"/>
        <v>34000</v>
      </c>
      <c r="O3670" s="152" t="s">
        <v>2611</v>
      </c>
      <c r="P3670" s="61" t="s">
        <v>387</v>
      </c>
      <c r="Q3670" s="1" t="s">
        <v>132</v>
      </c>
      <c r="R3670" s="1" t="s">
        <v>2613</v>
      </c>
    </row>
    <row r="3671" spans="1:19">
      <c r="A3671" s="17">
        <v>57</v>
      </c>
      <c r="C3671" s="17">
        <f t="shared" si="310"/>
        <v>0</v>
      </c>
      <c r="G3671" s="17" t="e">
        <f>+VLOOKUP(B3671,EstructuraCostos!$B$5:$C$146,2)</f>
        <v>#N/A</v>
      </c>
      <c r="H3671" s="58">
        <v>43826</v>
      </c>
      <c r="I3671" s="17">
        <f t="shared" si="311"/>
        <v>52</v>
      </c>
      <c r="J3671" s="460" t="s">
        <v>2236</v>
      </c>
      <c r="K3671" s="567">
        <v>1023702269</v>
      </c>
      <c r="L3671" s="52">
        <v>1</v>
      </c>
      <c r="M3671" s="46">
        <v>38000</v>
      </c>
      <c r="N3671" s="48">
        <f t="shared" si="309"/>
        <v>38000</v>
      </c>
      <c r="O3671" s="152" t="s">
        <v>126</v>
      </c>
      <c r="P3671" s="61" t="s">
        <v>128</v>
      </c>
      <c r="R3671" s="1"/>
    </row>
    <row r="3672" spans="1:19">
      <c r="A3672" s="17">
        <v>58</v>
      </c>
      <c r="C3672" s="17">
        <f t="shared" si="310"/>
        <v>0</v>
      </c>
      <c r="G3672" s="17" t="e">
        <f>+VLOOKUP(B3672,EstructuraCostos!$B$5:$C$146,2)</f>
        <v>#N/A</v>
      </c>
      <c r="H3672" s="58">
        <v>43826</v>
      </c>
      <c r="I3672" s="17">
        <f t="shared" si="311"/>
        <v>52</v>
      </c>
      <c r="J3672" s="460" t="s">
        <v>417</v>
      </c>
      <c r="K3672" s="568">
        <v>1097720182</v>
      </c>
      <c r="L3672" s="52">
        <v>1</v>
      </c>
      <c r="M3672" s="46">
        <v>38000</v>
      </c>
      <c r="N3672" s="48">
        <f t="shared" si="309"/>
        <v>38000</v>
      </c>
      <c r="O3672" s="152" t="s">
        <v>125</v>
      </c>
      <c r="P3672" s="61" t="s">
        <v>128</v>
      </c>
      <c r="R3672" s="1"/>
    </row>
    <row r="3673" spans="1:19">
      <c r="A3673" s="17">
        <v>59</v>
      </c>
      <c r="C3673" s="17">
        <f t="shared" si="310"/>
        <v>0</v>
      </c>
      <c r="G3673" s="17" t="e">
        <f>+VLOOKUP(B3673,EstructuraCostos!$B$5:$C$146,2)</f>
        <v>#N/A</v>
      </c>
      <c r="H3673" s="58">
        <v>43826</v>
      </c>
      <c r="I3673" s="17">
        <f t="shared" si="311"/>
        <v>52</v>
      </c>
      <c r="J3673" s="1" t="s">
        <v>1584</v>
      </c>
      <c r="K3673" s="85">
        <v>24989065</v>
      </c>
      <c r="L3673" s="52">
        <v>1</v>
      </c>
      <c r="M3673" s="186">
        <v>34000</v>
      </c>
      <c r="N3673" s="48">
        <f t="shared" si="309"/>
        <v>34000</v>
      </c>
      <c r="O3673" s="153" t="s">
        <v>1138</v>
      </c>
      <c r="P3673" s="61" t="s">
        <v>147</v>
      </c>
      <c r="R3673" s="1"/>
    </row>
    <row r="3674" spans="1:19">
      <c r="A3674" s="17">
        <v>60</v>
      </c>
      <c r="C3674" s="17">
        <f t="shared" si="310"/>
        <v>0</v>
      </c>
      <c r="G3674" s="17" t="e">
        <f>+VLOOKUP(B3674,EstructuraCostos!$B$5:$C$146,2)</f>
        <v>#N/A</v>
      </c>
      <c r="H3674" s="58">
        <v>43826</v>
      </c>
      <c r="I3674" s="17">
        <f t="shared" si="311"/>
        <v>52</v>
      </c>
      <c r="J3674" s="45" t="s">
        <v>1688</v>
      </c>
      <c r="K3674" s="51">
        <v>6281862</v>
      </c>
      <c r="L3674" s="52">
        <v>1</v>
      </c>
      <c r="M3674" s="186">
        <v>34000</v>
      </c>
      <c r="N3674" s="48">
        <f t="shared" si="309"/>
        <v>34000</v>
      </c>
      <c r="O3674" s="153" t="s">
        <v>2241</v>
      </c>
      <c r="P3674" s="61" t="s">
        <v>147</v>
      </c>
      <c r="Q3674" s="1" t="s">
        <v>3044</v>
      </c>
      <c r="R3674" s="1"/>
    </row>
    <row r="3675" spans="1:19">
      <c r="A3675" s="17">
        <v>61</v>
      </c>
      <c r="C3675" s="17">
        <f t="shared" si="310"/>
        <v>0</v>
      </c>
      <c r="G3675" s="17" t="e">
        <f>+VLOOKUP(B3675,EstructuraCostos!$B$5:$C$146,2)</f>
        <v>#N/A</v>
      </c>
      <c r="H3675" s="58">
        <v>43826</v>
      </c>
      <c r="I3675" s="17">
        <f t="shared" si="311"/>
        <v>52</v>
      </c>
      <c r="J3675" s="45" t="s">
        <v>2237</v>
      </c>
      <c r="K3675" s="51">
        <v>700001196</v>
      </c>
      <c r="L3675" s="52">
        <v>1</v>
      </c>
      <c r="M3675" s="186">
        <v>34000</v>
      </c>
      <c r="N3675" s="48">
        <f t="shared" si="309"/>
        <v>34000</v>
      </c>
      <c r="O3675" s="153" t="s">
        <v>688</v>
      </c>
      <c r="P3675" s="61" t="s">
        <v>137</v>
      </c>
      <c r="R3675" s="1"/>
      <c r="S3675"/>
    </row>
    <row r="3676" spans="1:19">
      <c r="A3676" s="17">
        <v>62</v>
      </c>
      <c r="C3676" s="17">
        <f t="shared" si="310"/>
        <v>0</v>
      </c>
      <c r="G3676" s="17" t="e">
        <f>+VLOOKUP(B3676,EstructuraCostos!$B$5:$C$146,2)</f>
        <v>#N/A</v>
      </c>
      <c r="H3676" s="58">
        <v>43826</v>
      </c>
      <c r="I3676" s="17">
        <f t="shared" si="311"/>
        <v>52</v>
      </c>
      <c r="J3676" s="45" t="s">
        <v>2247</v>
      </c>
      <c r="K3676" s="51">
        <v>8456134</v>
      </c>
      <c r="L3676" s="52">
        <v>1</v>
      </c>
      <c r="M3676" s="186">
        <v>80000</v>
      </c>
      <c r="N3676" s="48">
        <f t="shared" si="309"/>
        <v>80000</v>
      </c>
      <c r="O3676" s="152" t="s">
        <v>2455</v>
      </c>
      <c r="P3676" s="153" t="s">
        <v>147</v>
      </c>
      <c r="Q3676" s="1" t="s">
        <v>3041</v>
      </c>
      <c r="R3676" s="1"/>
      <c r="S3676"/>
    </row>
    <row r="3677" spans="1:19">
      <c r="A3677" s="17">
        <v>63</v>
      </c>
      <c r="C3677" s="17">
        <f t="shared" si="310"/>
        <v>0</v>
      </c>
      <c r="G3677" s="17" t="e">
        <f>+VLOOKUP(B3677,EstructuraCostos!$B$5:$C$146,2)</f>
        <v>#N/A</v>
      </c>
      <c r="H3677" s="58">
        <v>43826</v>
      </c>
      <c r="I3677" s="17">
        <f t="shared" si="311"/>
        <v>52</v>
      </c>
      <c r="J3677" s="61" t="s">
        <v>2956</v>
      </c>
      <c r="K3677" s="112">
        <v>1061535920</v>
      </c>
      <c r="L3677" s="52">
        <v>1</v>
      </c>
      <c r="M3677" s="186">
        <v>34000</v>
      </c>
      <c r="N3677" s="48">
        <f t="shared" si="309"/>
        <v>34000</v>
      </c>
      <c r="O3677" s="152" t="s">
        <v>138</v>
      </c>
      <c r="P3677" s="61" t="s">
        <v>3045</v>
      </c>
      <c r="R3677" s="1"/>
      <c r="S3677"/>
    </row>
    <row r="3678" spans="1:19">
      <c r="A3678" s="17">
        <v>64</v>
      </c>
      <c r="C3678" s="17">
        <f t="shared" si="310"/>
        <v>0</v>
      </c>
      <c r="G3678" s="17" t="e">
        <f>+VLOOKUP(B3678,EstructuraCostos!$B$5:$C$146,2)</f>
        <v>#N/A</v>
      </c>
      <c r="H3678" s="58">
        <v>43826</v>
      </c>
      <c r="I3678" s="17">
        <f t="shared" si="311"/>
        <v>52</v>
      </c>
      <c r="J3678" s="61" t="s">
        <v>2957</v>
      </c>
      <c r="K3678" s="112">
        <v>16364043</v>
      </c>
      <c r="L3678" s="52">
        <v>1</v>
      </c>
      <c r="M3678" s="186">
        <v>34000</v>
      </c>
      <c r="N3678" s="48">
        <f t="shared" si="309"/>
        <v>34000</v>
      </c>
      <c r="O3678" s="152" t="s">
        <v>2611</v>
      </c>
      <c r="P3678" s="61" t="s">
        <v>387</v>
      </c>
      <c r="Q3678" s="1" t="s">
        <v>132</v>
      </c>
      <c r="R3678" s="1" t="s">
        <v>2613</v>
      </c>
      <c r="S3678"/>
    </row>
    <row r="3679" spans="1:19">
      <c r="A3679" s="17">
        <v>65</v>
      </c>
      <c r="C3679" s="17">
        <f t="shared" si="310"/>
        <v>0</v>
      </c>
      <c r="G3679" s="17" t="e">
        <f>+VLOOKUP(B3679,EstructuraCostos!$B$5:$C$146,2)</f>
        <v>#N/A</v>
      </c>
      <c r="H3679" s="58">
        <v>43826</v>
      </c>
      <c r="I3679" s="17">
        <f t="shared" si="311"/>
        <v>52</v>
      </c>
      <c r="J3679" s="61" t="s">
        <v>3035</v>
      </c>
      <c r="K3679" s="112">
        <v>2699678</v>
      </c>
      <c r="L3679" s="52">
        <v>1</v>
      </c>
      <c r="M3679" s="186">
        <v>34000</v>
      </c>
      <c r="N3679" s="48">
        <f t="shared" si="309"/>
        <v>34000</v>
      </c>
      <c r="O3679" s="152" t="s">
        <v>3042</v>
      </c>
      <c r="P3679" s="61" t="s">
        <v>3045</v>
      </c>
      <c r="Q3679" s="153"/>
      <c r="R3679" s="1"/>
      <c r="S3679"/>
    </row>
    <row r="3680" spans="1:19">
      <c r="A3680" s="17">
        <v>66</v>
      </c>
      <c r="C3680" s="17"/>
      <c r="G3680" s="17" t="e">
        <f>+VLOOKUP(B3680,EstructuraCostos!$B$5:$C$146,2)</f>
        <v>#N/A</v>
      </c>
      <c r="H3680" s="58">
        <v>43826</v>
      </c>
      <c r="I3680" s="17">
        <f t="shared" si="311"/>
        <v>52</v>
      </c>
      <c r="J3680" s="61" t="s">
        <v>287</v>
      </c>
      <c r="K3680" s="112"/>
      <c r="L3680" s="52">
        <v>15</v>
      </c>
      <c r="M3680" s="186" t="s">
        <v>3026</v>
      </c>
      <c r="N3680" s="48"/>
      <c r="O3680" s="152" t="s">
        <v>661</v>
      </c>
      <c r="P3680" s="61" t="s">
        <v>363</v>
      </c>
      <c r="Q3680" s="153"/>
      <c r="R3680" s="1"/>
      <c r="S3680"/>
    </row>
    <row r="3681" spans="1:19">
      <c r="A3681" s="17">
        <v>67</v>
      </c>
      <c r="C3681" s="17"/>
      <c r="G3681" s="17" t="e">
        <f>+VLOOKUP(B3681,EstructuraCostos!$B$5:$C$146,2)</f>
        <v>#N/A</v>
      </c>
      <c r="H3681" s="58">
        <v>43826</v>
      </c>
      <c r="I3681" s="17">
        <f t="shared" si="311"/>
        <v>52</v>
      </c>
      <c r="J3681" s="61" t="s">
        <v>439</v>
      </c>
      <c r="K3681" s="112"/>
      <c r="M3681" s="186" t="s">
        <v>3026</v>
      </c>
      <c r="N3681" s="48"/>
      <c r="O3681" s="152" t="s">
        <v>1398</v>
      </c>
      <c r="P3681" s="61" t="s">
        <v>363</v>
      </c>
      <c r="Q3681" s="153"/>
      <c r="R3681" s="1"/>
      <c r="S3681"/>
    </row>
    <row r="3682" spans="1:19">
      <c r="A3682" s="17">
        <v>68</v>
      </c>
      <c r="C3682" s="17">
        <f t="shared" si="310"/>
        <v>0</v>
      </c>
      <c r="G3682" s="17" t="e">
        <f>+VLOOKUP(B3682,EstructuraCostos!$B$5:$C$146,2)</f>
        <v>#N/A</v>
      </c>
      <c r="H3682" s="58">
        <v>43826</v>
      </c>
      <c r="I3682" s="17">
        <f t="shared" si="311"/>
        <v>52</v>
      </c>
      <c r="J3682" s="1" t="s">
        <v>260</v>
      </c>
      <c r="K3682" s="83"/>
      <c r="M3682" s="186" t="s">
        <v>2476</v>
      </c>
      <c r="N3682" s="48"/>
      <c r="O3682" s="152" t="s">
        <v>2413</v>
      </c>
      <c r="P3682" s="61" t="s">
        <v>387</v>
      </c>
      <c r="Q3682" s="1" t="s">
        <v>3036</v>
      </c>
      <c r="R3682" s="1" t="s">
        <v>1588</v>
      </c>
      <c r="S3682"/>
    </row>
    <row r="3683" spans="1:19">
      <c r="A3683" s="17">
        <v>69</v>
      </c>
      <c r="C3683" s="17">
        <f t="shared" si="310"/>
        <v>0</v>
      </c>
      <c r="G3683" s="17" t="e">
        <f>+VLOOKUP(B3683,EstructuraCostos!$B$5:$C$146,2)</f>
        <v>#N/A</v>
      </c>
      <c r="H3683" s="58">
        <v>43826</v>
      </c>
      <c r="I3683" s="17">
        <f t="shared" si="311"/>
        <v>52</v>
      </c>
      <c r="J3683" s="1" t="s">
        <v>260</v>
      </c>
      <c r="K3683" s="83"/>
      <c r="M3683" s="186" t="s">
        <v>2476</v>
      </c>
      <c r="N3683" s="48"/>
      <c r="O3683" s="152" t="s">
        <v>2611</v>
      </c>
      <c r="P3683" s="61" t="s">
        <v>387</v>
      </c>
      <c r="Q3683" s="1" t="s">
        <v>132</v>
      </c>
      <c r="R3683" s="1" t="s">
        <v>2613</v>
      </c>
      <c r="S3683"/>
    </row>
    <row r="3684" spans="1:19">
      <c r="A3684" s="17">
        <v>70</v>
      </c>
      <c r="C3684" s="17">
        <f t="shared" si="310"/>
        <v>0</v>
      </c>
      <c r="G3684" s="17" t="e">
        <f>+VLOOKUP(B3684,EstructuraCostos!$B$5:$C$146,2)</f>
        <v>#N/A</v>
      </c>
      <c r="H3684" s="58">
        <v>43827</v>
      </c>
      <c r="I3684" s="17">
        <f t="shared" si="311"/>
        <v>52</v>
      </c>
      <c r="J3684" s="84" t="s">
        <v>241</v>
      </c>
      <c r="K3684" s="566">
        <v>4736932</v>
      </c>
      <c r="L3684" s="52">
        <v>1</v>
      </c>
      <c r="M3684" s="46">
        <v>34000</v>
      </c>
      <c r="N3684" s="48">
        <f t="shared" si="309"/>
        <v>34000</v>
      </c>
      <c r="O3684" s="142"/>
      <c r="P3684"/>
      <c r="Q3684" s="156"/>
      <c r="R3684" s="139"/>
      <c r="S3684"/>
    </row>
    <row r="3685" spans="1:19">
      <c r="A3685" s="17">
        <v>71</v>
      </c>
      <c r="C3685" s="17"/>
      <c r="G3685" s="17" t="e">
        <f>+VLOOKUP(B3685,EstructuraCostos!$B$5:$C$146,2)</f>
        <v>#N/A</v>
      </c>
      <c r="H3685" s="58">
        <v>43827</v>
      </c>
      <c r="I3685" s="17">
        <f t="shared" si="311"/>
        <v>52</v>
      </c>
      <c r="J3685" s="84" t="s">
        <v>242</v>
      </c>
      <c r="K3685" s="567">
        <v>4335739</v>
      </c>
      <c r="L3685" s="52">
        <v>1</v>
      </c>
      <c r="M3685" s="46">
        <v>34000</v>
      </c>
      <c r="N3685" s="48">
        <f t="shared" si="309"/>
        <v>34000</v>
      </c>
      <c r="O3685" s="142"/>
      <c r="P3685"/>
      <c r="Q3685" s="156"/>
      <c r="R3685" s="139"/>
      <c r="S3685"/>
    </row>
    <row r="3686" spans="1:19">
      <c r="A3686" s="17">
        <v>72</v>
      </c>
      <c r="C3686" s="17">
        <f t="shared" si="310"/>
        <v>0</v>
      </c>
      <c r="G3686" s="17" t="e">
        <f>+VLOOKUP(B3686,EstructuraCostos!$B$5:$C$146,2)</f>
        <v>#N/A</v>
      </c>
      <c r="H3686" s="58">
        <v>43827</v>
      </c>
      <c r="I3686" s="17">
        <f t="shared" si="311"/>
        <v>52</v>
      </c>
      <c r="J3686" s="460" t="s">
        <v>2236</v>
      </c>
      <c r="K3686" s="567">
        <v>1023702269</v>
      </c>
      <c r="L3686" s="52">
        <v>1</v>
      </c>
      <c r="M3686" s="46">
        <v>38000</v>
      </c>
      <c r="N3686" s="48">
        <f t="shared" si="309"/>
        <v>38000</v>
      </c>
      <c r="O3686" s="156"/>
      <c r="P3686"/>
      <c r="Q3686" s="156"/>
      <c r="R3686" s="139"/>
    </row>
    <row r="3687" spans="1:19">
      <c r="A3687" s="17">
        <v>73</v>
      </c>
      <c r="C3687" s="17">
        <f t="shared" si="310"/>
        <v>0</v>
      </c>
      <c r="G3687" s="17" t="e">
        <f>+VLOOKUP(B3687,EstructuraCostos!$B$5:$C$146,2)</f>
        <v>#N/A</v>
      </c>
      <c r="H3687" s="58">
        <v>43827</v>
      </c>
      <c r="I3687" s="17">
        <f t="shared" si="311"/>
        <v>52</v>
      </c>
      <c r="J3687" s="460" t="s">
        <v>417</v>
      </c>
      <c r="K3687" s="568">
        <v>1097720182</v>
      </c>
      <c r="L3687" s="52">
        <v>1</v>
      </c>
      <c r="M3687" s="46">
        <v>38000</v>
      </c>
      <c r="N3687" s="48">
        <f t="shared" si="309"/>
        <v>38000</v>
      </c>
      <c r="O3687" s="142"/>
      <c r="P3687"/>
      <c r="Q3687" s="156"/>
      <c r="R3687" s="139"/>
    </row>
    <row r="3688" spans="1:19">
      <c r="A3688" s="17">
        <v>74</v>
      </c>
      <c r="C3688" s="17">
        <f t="shared" si="310"/>
        <v>0</v>
      </c>
      <c r="G3688" s="17" t="e">
        <f>+VLOOKUP(B3688,EstructuraCostos!$B$5:$C$146,2)</f>
        <v>#N/A</v>
      </c>
      <c r="H3688" s="58">
        <v>43827</v>
      </c>
      <c r="I3688" s="17">
        <f t="shared" si="311"/>
        <v>52</v>
      </c>
      <c r="J3688" s="1" t="s">
        <v>1584</v>
      </c>
      <c r="K3688" s="85">
        <v>24989065</v>
      </c>
      <c r="L3688" s="52">
        <v>1</v>
      </c>
      <c r="M3688" s="186">
        <v>34000</v>
      </c>
      <c r="N3688" s="48">
        <f t="shared" si="309"/>
        <v>34000</v>
      </c>
      <c r="O3688" s="98"/>
      <c r="P3688" s="98"/>
      <c r="Q3688" s="139"/>
      <c r="R3688" s="139"/>
    </row>
    <row r="3689" spans="1:19">
      <c r="A3689" s="17">
        <v>75</v>
      </c>
      <c r="C3689" s="17">
        <f t="shared" si="310"/>
        <v>0</v>
      </c>
      <c r="G3689" s="17" t="e">
        <f>+VLOOKUP(B3689,EstructuraCostos!$B$5:$C$146,2)</f>
        <v>#N/A</v>
      </c>
      <c r="H3689" s="58">
        <v>43827</v>
      </c>
      <c r="I3689" s="17">
        <f t="shared" si="311"/>
        <v>52</v>
      </c>
      <c r="J3689" s="45" t="s">
        <v>1688</v>
      </c>
      <c r="K3689" s="51">
        <v>6281862</v>
      </c>
      <c r="L3689" s="52">
        <v>1</v>
      </c>
      <c r="M3689" s="186">
        <v>34000</v>
      </c>
      <c r="N3689" s="48">
        <f t="shared" si="309"/>
        <v>34000</v>
      </c>
      <c r="O3689" s="142"/>
      <c r="P3689"/>
      <c r="Q3689" s="156"/>
      <c r="R3689" s="139"/>
    </row>
    <row r="3690" spans="1:19">
      <c r="A3690" s="17">
        <v>76</v>
      </c>
      <c r="C3690" s="17">
        <f t="shared" si="310"/>
        <v>0</v>
      </c>
      <c r="G3690" s="17" t="e">
        <f>+VLOOKUP(B3690,EstructuraCostos!$B$5:$C$146,2)</f>
        <v>#N/A</v>
      </c>
      <c r="H3690" s="58">
        <v>43827</v>
      </c>
      <c r="I3690" s="17">
        <f t="shared" si="311"/>
        <v>52</v>
      </c>
      <c r="J3690" s="45" t="s">
        <v>2237</v>
      </c>
      <c r="K3690" s="51">
        <v>700001196</v>
      </c>
      <c r="L3690" s="52">
        <v>1</v>
      </c>
      <c r="M3690" s="186">
        <v>34000</v>
      </c>
      <c r="N3690" s="48">
        <f t="shared" si="309"/>
        <v>34000</v>
      </c>
      <c r="O3690" s="142"/>
      <c r="P3690"/>
      <c r="Q3690" s="156"/>
      <c r="R3690" s="139"/>
    </row>
    <row r="3691" spans="1:19">
      <c r="A3691" s="17">
        <v>77</v>
      </c>
      <c r="C3691" s="17">
        <f t="shared" si="310"/>
        <v>0</v>
      </c>
      <c r="G3691" s="17" t="e">
        <f>+VLOOKUP(B3691,EstructuraCostos!$B$5:$C$146,2)</f>
        <v>#N/A</v>
      </c>
      <c r="H3691" s="58">
        <v>43827</v>
      </c>
      <c r="I3691" s="17">
        <f t="shared" si="311"/>
        <v>52</v>
      </c>
      <c r="J3691" s="45" t="s">
        <v>2247</v>
      </c>
      <c r="K3691" s="51">
        <v>8456134</v>
      </c>
      <c r="L3691" s="52">
        <v>1</v>
      </c>
      <c r="M3691" s="186">
        <v>80000</v>
      </c>
      <c r="N3691" s="48">
        <f t="shared" si="309"/>
        <v>80000</v>
      </c>
      <c r="O3691" s="152" t="s">
        <v>2455</v>
      </c>
      <c r="P3691" s="153" t="s">
        <v>147</v>
      </c>
      <c r="Q3691" s="156"/>
      <c r="R3691" s="139"/>
    </row>
    <row r="3692" spans="1:19">
      <c r="A3692" s="17">
        <v>78</v>
      </c>
      <c r="C3692" s="17">
        <f t="shared" si="310"/>
        <v>0</v>
      </c>
      <c r="G3692" s="17" t="e">
        <f>+VLOOKUP(B3692,EstructuraCostos!$B$5:$C$146,2)</f>
        <v>#N/A</v>
      </c>
      <c r="H3692" s="58">
        <v>43827</v>
      </c>
      <c r="I3692" s="17">
        <f t="shared" si="311"/>
        <v>52</v>
      </c>
      <c r="J3692" s="61" t="s">
        <v>2956</v>
      </c>
      <c r="K3692" s="112">
        <v>1061535920</v>
      </c>
      <c r="L3692" s="52">
        <v>1</v>
      </c>
      <c r="M3692" s="186">
        <v>34000</v>
      </c>
      <c r="N3692" s="48">
        <f t="shared" si="309"/>
        <v>34000</v>
      </c>
      <c r="O3692" s="142"/>
      <c r="P3692"/>
      <c r="Q3692" s="156"/>
      <c r="R3692" s="139"/>
    </row>
    <row r="3693" spans="1:19">
      <c r="A3693" s="17">
        <v>79</v>
      </c>
      <c r="C3693" s="17">
        <f t="shared" si="310"/>
        <v>0</v>
      </c>
      <c r="G3693" s="17" t="e">
        <f>+VLOOKUP(B3693,EstructuraCostos!$B$5:$C$146,2)</f>
        <v>#N/A</v>
      </c>
      <c r="H3693" s="58">
        <v>43827</v>
      </c>
      <c r="I3693" s="17">
        <f t="shared" si="311"/>
        <v>52</v>
      </c>
      <c r="J3693" s="61" t="s">
        <v>2957</v>
      </c>
      <c r="K3693" s="112">
        <v>16364043</v>
      </c>
      <c r="L3693" s="52">
        <v>1</v>
      </c>
      <c r="M3693" s="186">
        <v>34000</v>
      </c>
      <c r="N3693" s="48">
        <f t="shared" si="309"/>
        <v>34000</v>
      </c>
      <c r="O3693" s="142"/>
      <c r="P3693"/>
      <c r="Q3693" s="156"/>
      <c r="R3693" s="139"/>
    </row>
    <row r="3694" spans="1:19">
      <c r="A3694" s="17">
        <v>80</v>
      </c>
      <c r="C3694" s="17">
        <f t="shared" si="310"/>
        <v>0</v>
      </c>
      <c r="G3694" s="17" t="e">
        <f>+VLOOKUP(B3694,EstructuraCostos!$B$5:$C$146,2)</f>
        <v>#N/A</v>
      </c>
      <c r="H3694" s="58">
        <v>43827</v>
      </c>
      <c r="I3694" s="17">
        <f t="shared" si="311"/>
        <v>52</v>
      </c>
      <c r="J3694" s="61" t="s">
        <v>3035</v>
      </c>
      <c r="K3694" s="112">
        <v>2699678</v>
      </c>
      <c r="L3694" s="52">
        <v>1</v>
      </c>
      <c r="M3694" s="186">
        <v>34000</v>
      </c>
      <c r="N3694" s="48">
        <f t="shared" si="309"/>
        <v>34000</v>
      </c>
      <c r="O3694" s="142"/>
      <c r="P3694"/>
      <c r="Q3694" s="156"/>
      <c r="R3694" s="139"/>
    </row>
    <row r="3695" spans="1:19">
      <c r="A3695" s="17">
        <v>81</v>
      </c>
      <c r="C3695" s="17">
        <f t="shared" si="310"/>
        <v>0</v>
      </c>
      <c r="G3695" s="17" t="e">
        <f>+VLOOKUP(B3695,EstructuraCostos!$B$5:$C$146,2)</f>
        <v>#N/A</v>
      </c>
      <c r="H3695" s="58">
        <v>43827</v>
      </c>
      <c r="I3695" s="17">
        <f t="shared" si="311"/>
        <v>52</v>
      </c>
      <c r="J3695" s="1" t="s">
        <v>260</v>
      </c>
      <c r="K3695" s="83"/>
      <c r="M3695" s="186" t="s">
        <v>2476</v>
      </c>
      <c r="N3695" s="48"/>
      <c r="O3695" s="142"/>
      <c r="P3695"/>
      <c r="Q3695" s="156"/>
      <c r="R3695" s="139"/>
    </row>
    <row r="3696" spans="1:19">
      <c r="A3696" s="17">
        <v>82</v>
      </c>
      <c r="C3696" s="17">
        <f t="shared" si="310"/>
        <v>0</v>
      </c>
      <c r="G3696" s="17" t="e">
        <f>+VLOOKUP(B3696,EstructuraCostos!$B$5:$C$146,2)</f>
        <v>#N/A</v>
      </c>
      <c r="H3696" s="58">
        <v>43827</v>
      </c>
      <c r="I3696" s="17">
        <f t="shared" si="311"/>
        <v>52</v>
      </c>
      <c r="J3696" s="1" t="s">
        <v>260</v>
      </c>
      <c r="K3696" s="83"/>
      <c r="M3696" s="186" t="s">
        <v>2476</v>
      </c>
      <c r="N3696" s="48"/>
      <c r="O3696" s="142"/>
      <c r="P3696" s="156"/>
      <c r="Q3696" s="156"/>
      <c r="R3696" s="139"/>
    </row>
    <row r="3697" spans="1:18">
      <c r="A3697" s="17">
        <v>50</v>
      </c>
      <c r="C3697" s="17">
        <f t="shared" si="310"/>
        <v>0</v>
      </c>
      <c r="G3697" s="17" t="e">
        <f>+VLOOKUP(B3697,EstructuraCostos!$B$5:$C$146,2)</f>
        <v>#N/A</v>
      </c>
      <c r="H3697" s="58">
        <v>43828</v>
      </c>
      <c r="I3697" s="17">
        <f t="shared" si="311"/>
        <v>52</v>
      </c>
      <c r="J3697" s="460" t="s">
        <v>2236</v>
      </c>
      <c r="K3697" s="567">
        <v>1023702269</v>
      </c>
      <c r="L3697" s="52">
        <v>0.5</v>
      </c>
      <c r="M3697" s="46">
        <v>36000</v>
      </c>
      <c r="N3697" s="48">
        <f t="shared" si="309"/>
        <v>18000</v>
      </c>
      <c r="O3697" s="142"/>
      <c r="P3697"/>
      <c r="Q3697" s="156"/>
      <c r="R3697" s="139"/>
    </row>
    <row r="3698" spans="1:18">
      <c r="A3698" s="17">
        <v>51</v>
      </c>
      <c r="C3698" s="17">
        <f t="shared" si="310"/>
        <v>0</v>
      </c>
      <c r="G3698" s="17" t="e">
        <f>+VLOOKUP(B3698,EstructuraCostos!$B$5:$C$146,2)</f>
        <v>#N/A</v>
      </c>
      <c r="H3698" s="58">
        <v>43828</v>
      </c>
      <c r="I3698" s="17">
        <f t="shared" si="311"/>
        <v>52</v>
      </c>
      <c r="J3698" s="45" t="s">
        <v>2247</v>
      </c>
      <c r="K3698" s="51">
        <v>8456134</v>
      </c>
      <c r="L3698" s="52">
        <v>0.5</v>
      </c>
      <c r="M3698" s="186">
        <v>64000</v>
      </c>
      <c r="N3698" s="48">
        <f t="shared" si="309"/>
        <v>32000</v>
      </c>
      <c r="O3698" s="142"/>
      <c r="P3698"/>
      <c r="Q3698" s="156"/>
      <c r="R3698" s="139"/>
    </row>
    <row r="3699" spans="1:18">
      <c r="A3699" s="17">
        <v>52</v>
      </c>
      <c r="C3699" s="17">
        <f t="shared" si="310"/>
        <v>0</v>
      </c>
      <c r="G3699" s="17" t="e">
        <f>+VLOOKUP(B3699,EstructuraCostos!$B$5:$C$146,2)</f>
        <v>#N/A</v>
      </c>
      <c r="H3699" s="58">
        <v>43828</v>
      </c>
      <c r="I3699" s="17">
        <f t="shared" si="311"/>
        <v>52</v>
      </c>
      <c r="J3699" s="61" t="s">
        <v>2956</v>
      </c>
      <c r="K3699" s="112">
        <v>1061535920</v>
      </c>
      <c r="L3699" s="52">
        <v>1</v>
      </c>
      <c r="M3699" s="186">
        <v>34000</v>
      </c>
      <c r="N3699" s="48">
        <f t="shared" si="309"/>
        <v>34000</v>
      </c>
      <c r="O3699" s="98"/>
      <c r="P3699" s="98"/>
      <c r="Q3699" s="139"/>
      <c r="R3699" s="139"/>
    </row>
    <row r="3700" spans="1:18">
      <c r="A3700" s="17">
        <v>53</v>
      </c>
      <c r="C3700" s="17">
        <f t="shared" si="310"/>
        <v>0</v>
      </c>
      <c r="G3700" s="17" t="e">
        <f>+VLOOKUP(B3700,EstructuraCostos!$B$5:$C$146,2)</f>
        <v>#N/A</v>
      </c>
      <c r="H3700" s="58">
        <v>43828</v>
      </c>
      <c r="I3700" s="17">
        <f t="shared" si="311"/>
        <v>52</v>
      </c>
      <c r="J3700" s="61" t="s">
        <v>2957</v>
      </c>
      <c r="K3700" s="112">
        <v>16364043</v>
      </c>
      <c r="L3700" s="52">
        <v>1</v>
      </c>
      <c r="M3700" s="186">
        <v>34000</v>
      </c>
      <c r="N3700" s="48">
        <f t="shared" si="309"/>
        <v>34000</v>
      </c>
      <c r="O3700" s="98"/>
      <c r="P3700" s="98"/>
      <c r="Q3700" s="139"/>
      <c r="R3700" s="139"/>
    </row>
    <row r="3701" spans="1:18">
      <c r="A3701" s="17">
        <v>54</v>
      </c>
      <c r="C3701" s="17">
        <f t="shared" si="310"/>
        <v>0</v>
      </c>
      <c r="G3701" s="17" t="e">
        <f>+VLOOKUP(B3701,EstructuraCostos!$B$5:$C$146,2)</f>
        <v>#N/A</v>
      </c>
      <c r="H3701" s="58">
        <v>43828</v>
      </c>
      <c r="I3701" s="17">
        <f t="shared" si="311"/>
        <v>52</v>
      </c>
      <c r="J3701" s="45" t="s">
        <v>3046</v>
      </c>
      <c r="L3701" s="52">
        <v>6</v>
      </c>
      <c r="M3701" s="186">
        <v>20000</v>
      </c>
      <c r="N3701" s="48">
        <f t="shared" si="309"/>
        <v>120000</v>
      </c>
      <c r="O3701" s="98"/>
      <c r="P3701" s="98"/>
      <c r="Q3701" s="139"/>
      <c r="R3701" s="139"/>
    </row>
    <row r="3702" spans="1:18">
      <c r="A3702" s="17">
        <v>55</v>
      </c>
      <c r="C3702" s="17">
        <f t="shared" si="310"/>
        <v>0</v>
      </c>
      <c r="G3702" s="17" t="e">
        <f>+VLOOKUP(B3702,EstructuraCostos!$B$5:$C$146,2)</f>
        <v>#N/A</v>
      </c>
      <c r="H3702" s="58"/>
      <c r="I3702" s="17">
        <f t="shared" si="311"/>
        <v>1</v>
      </c>
      <c r="N3702" s="48">
        <f t="shared" si="309"/>
        <v>0</v>
      </c>
      <c r="O3702" s="98"/>
      <c r="P3702" s="98"/>
      <c r="Q3702" s="139"/>
      <c r="R3702" s="139"/>
    </row>
    <row r="3703" spans="1:18">
      <c r="A3703" s="17">
        <v>56</v>
      </c>
      <c r="C3703" s="17">
        <f t="shared" si="310"/>
        <v>0</v>
      </c>
      <c r="G3703" s="17" t="e">
        <f>+VLOOKUP(B3703,EstructuraCostos!$B$5:$C$146,2)</f>
        <v>#N/A</v>
      </c>
      <c r="H3703" s="58"/>
      <c r="I3703" s="17">
        <f t="shared" si="311"/>
        <v>1</v>
      </c>
      <c r="N3703" s="48">
        <f t="shared" si="309"/>
        <v>0</v>
      </c>
      <c r="O3703" s="98"/>
      <c r="P3703" s="98"/>
      <c r="Q3703" s="139"/>
      <c r="R3703" s="139"/>
    </row>
    <row r="3704" spans="1:18">
      <c r="A3704" s="17">
        <v>57</v>
      </c>
      <c r="C3704" s="17">
        <f t="shared" si="310"/>
        <v>0</v>
      </c>
      <c r="G3704" s="17" t="e">
        <f>+VLOOKUP(B3704,EstructuraCostos!$B$5:$C$146,2)</f>
        <v>#N/A</v>
      </c>
      <c r="H3704" s="58"/>
      <c r="I3704" s="17">
        <f t="shared" si="311"/>
        <v>1</v>
      </c>
      <c r="J3704" s="1"/>
      <c r="K3704" s="143"/>
      <c r="N3704" s="48">
        <f t="shared" si="309"/>
        <v>0</v>
      </c>
      <c r="O3704" s="98"/>
      <c r="P3704" s="98"/>
      <c r="Q3704" s="139"/>
      <c r="R3704" s="139"/>
    </row>
    <row r="3705" spans="1:18">
      <c r="A3705" s="17">
        <v>58</v>
      </c>
      <c r="C3705" s="17">
        <f t="shared" si="310"/>
        <v>0</v>
      </c>
      <c r="G3705" s="17" t="e">
        <f>+VLOOKUP(B3705,EstructuraCostos!$B$5:$C$146,2)</f>
        <v>#N/A</v>
      </c>
      <c r="H3705" s="58"/>
      <c r="I3705" s="17">
        <f t="shared" si="311"/>
        <v>1</v>
      </c>
      <c r="J3705" s="1"/>
      <c r="K3705" s="83"/>
      <c r="N3705" s="48">
        <f t="shared" si="309"/>
        <v>0</v>
      </c>
      <c r="O3705" s="142"/>
      <c r="P3705"/>
      <c r="Q3705" s="156"/>
      <c r="R3705" s="139"/>
    </row>
    <row r="3706" spans="1:18">
      <c r="A3706" s="17">
        <v>59</v>
      </c>
      <c r="C3706" s="17">
        <f t="shared" si="310"/>
        <v>0</v>
      </c>
      <c r="G3706" s="17" t="e">
        <f>+VLOOKUP(B3706,EstructuraCostos!$B$5:$C$146,2)</f>
        <v>#N/A</v>
      </c>
      <c r="H3706" s="58"/>
      <c r="I3706" s="17">
        <f t="shared" si="311"/>
        <v>1</v>
      </c>
      <c r="J3706" s="84"/>
      <c r="K3706" s="143"/>
      <c r="N3706" s="48">
        <f t="shared" si="309"/>
        <v>0</v>
      </c>
      <c r="O3706" s="142"/>
      <c r="P3706"/>
      <c r="Q3706" s="156"/>
      <c r="R3706" s="139"/>
    </row>
    <row r="3707" spans="1:18">
      <c r="A3707" s="17">
        <v>60</v>
      </c>
      <c r="C3707" s="17">
        <f t="shared" si="310"/>
        <v>0</v>
      </c>
      <c r="G3707" s="17" t="e">
        <f>+VLOOKUP(B3707,EstructuraCostos!$B$5:$C$146,2)</f>
        <v>#N/A</v>
      </c>
      <c r="H3707" s="58"/>
      <c r="I3707" s="17">
        <f t="shared" si="311"/>
        <v>1</v>
      </c>
      <c r="J3707" s="84"/>
      <c r="K3707" s="83"/>
      <c r="N3707" s="48">
        <f t="shared" si="309"/>
        <v>0</v>
      </c>
      <c r="O3707" s="142"/>
      <c r="P3707"/>
      <c r="Q3707" s="156"/>
      <c r="R3707" s="139"/>
    </row>
    <row r="3708" spans="1:18">
      <c r="A3708" s="17">
        <v>61</v>
      </c>
      <c r="C3708" s="17">
        <f t="shared" si="310"/>
        <v>0</v>
      </c>
      <c r="G3708" s="17" t="e">
        <f>+VLOOKUP(B3708,EstructuraCostos!$B$5:$C$146,2)</f>
        <v>#N/A</v>
      </c>
      <c r="H3708" s="58"/>
      <c r="I3708" s="17">
        <f t="shared" si="311"/>
        <v>1</v>
      </c>
      <c r="J3708" s="1"/>
      <c r="K3708" s="83"/>
      <c r="N3708" s="48">
        <f t="shared" si="309"/>
        <v>0</v>
      </c>
      <c r="O3708" s="142"/>
      <c r="P3708"/>
      <c r="Q3708" s="156"/>
      <c r="R3708" s="139"/>
    </row>
    <row r="3709" spans="1:18">
      <c r="A3709" s="17">
        <v>62</v>
      </c>
      <c r="C3709" s="17">
        <f t="shared" si="310"/>
        <v>0</v>
      </c>
      <c r="G3709" s="17" t="e">
        <f>+VLOOKUP(B3709,EstructuraCostos!$B$5:$C$146,2)</f>
        <v>#N/A</v>
      </c>
      <c r="H3709" s="58"/>
      <c r="I3709" s="17">
        <f t="shared" si="311"/>
        <v>1</v>
      </c>
      <c r="J3709" s="1"/>
      <c r="K3709" s="83"/>
      <c r="N3709" s="48">
        <f t="shared" si="309"/>
        <v>0</v>
      </c>
      <c r="O3709" s="142"/>
      <c r="P3709"/>
      <c r="Q3709" s="156"/>
      <c r="R3709" s="139"/>
    </row>
    <row r="3710" spans="1:18">
      <c r="A3710" s="17">
        <v>63</v>
      </c>
      <c r="C3710" s="17">
        <f t="shared" si="310"/>
        <v>0</v>
      </c>
      <c r="G3710" s="17" t="e">
        <f>+VLOOKUP(B3710,EstructuraCostos!$B$5:$C$146,2)</f>
        <v>#N/A</v>
      </c>
      <c r="H3710" s="58"/>
      <c r="I3710" s="17">
        <f t="shared" si="311"/>
        <v>1</v>
      </c>
      <c r="J3710" s="1"/>
      <c r="K3710" s="83"/>
      <c r="N3710" s="48">
        <f t="shared" si="309"/>
        <v>0</v>
      </c>
      <c r="O3710" s="142"/>
      <c r="P3710"/>
      <c r="Q3710" s="156"/>
      <c r="R3710" s="139"/>
    </row>
    <row r="3711" spans="1:18">
      <c r="A3711" s="17">
        <v>64</v>
      </c>
      <c r="C3711" s="17">
        <f t="shared" si="310"/>
        <v>0</v>
      </c>
      <c r="G3711" s="17" t="e">
        <f>+VLOOKUP(B3711,EstructuraCostos!$B$5:$C$146,2)</f>
        <v>#N/A</v>
      </c>
      <c r="H3711" s="58"/>
      <c r="I3711" s="17">
        <f t="shared" si="311"/>
        <v>1</v>
      </c>
      <c r="N3711" s="48">
        <f t="shared" si="309"/>
        <v>0</v>
      </c>
      <c r="O3711" s="142"/>
      <c r="P3711"/>
      <c r="Q3711" s="156"/>
      <c r="R3711" s="139"/>
    </row>
    <row r="3712" spans="1:18">
      <c r="A3712" s="17">
        <v>65</v>
      </c>
      <c r="C3712" s="17">
        <f t="shared" si="310"/>
        <v>0</v>
      </c>
      <c r="G3712" s="17" t="e">
        <f>+VLOOKUP(B3712,EstructuraCostos!$B$5:$C$146,2)</f>
        <v>#N/A</v>
      </c>
      <c r="H3712" s="58"/>
      <c r="I3712" s="17">
        <f t="shared" si="311"/>
        <v>1</v>
      </c>
      <c r="N3712" s="48">
        <f t="shared" si="309"/>
        <v>0</v>
      </c>
      <c r="O3712" s="142"/>
      <c r="P3712" s="156"/>
      <c r="Q3712" s="156"/>
      <c r="R3712" s="139"/>
    </row>
    <row r="3713" spans="1:18">
      <c r="A3713" s="17">
        <v>66</v>
      </c>
      <c r="C3713" s="17">
        <f t="shared" si="310"/>
        <v>0</v>
      </c>
      <c r="G3713" s="17" t="e">
        <f>+VLOOKUP(B3713,EstructuraCostos!$B$5:$C$146,2)</f>
        <v>#N/A</v>
      </c>
      <c r="H3713" s="58"/>
      <c r="I3713" s="17">
        <f t="shared" si="311"/>
        <v>1</v>
      </c>
      <c r="J3713" s="1"/>
      <c r="K3713" s="83"/>
      <c r="N3713" s="48">
        <f t="shared" si="309"/>
        <v>0</v>
      </c>
      <c r="O3713" s="142"/>
      <c r="P3713"/>
      <c r="Q3713" s="156"/>
      <c r="R3713" s="139"/>
    </row>
    <row r="3714" spans="1:18">
      <c r="A3714" s="17">
        <v>67</v>
      </c>
      <c r="C3714" s="17">
        <f t="shared" si="310"/>
        <v>0</v>
      </c>
      <c r="G3714" s="17" t="e">
        <f>+VLOOKUP(B3714,EstructuraCostos!$B$5:$C$146,2)</f>
        <v>#N/A</v>
      </c>
      <c r="H3714" s="58"/>
      <c r="I3714" s="17">
        <f t="shared" si="311"/>
        <v>1</v>
      </c>
      <c r="J3714" s="1"/>
      <c r="K3714" s="83"/>
      <c r="N3714" s="48">
        <f t="shared" si="309"/>
        <v>0</v>
      </c>
      <c r="O3714" s="142"/>
      <c r="P3714"/>
      <c r="Q3714" s="156"/>
      <c r="R3714" s="139"/>
    </row>
    <row r="3715" spans="1:18">
      <c r="A3715" s="17">
        <v>68</v>
      </c>
      <c r="C3715" s="17">
        <f t="shared" si="310"/>
        <v>0</v>
      </c>
      <c r="G3715" s="17" t="e">
        <f>+VLOOKUP(B3715,EstructuraCostos!$B$5:$C$146,2)</f>
        <v>#N/A</v>
      </c>
      <c r="H3715" s="58"/>
      <c r="I3715" s="17">
        <f t="shared" si="311"/>
        <v>1</v>
      </c>
      <c r="N3715" s="48">
        <f t="shared" ref="N3715:N3778" si="313">+L3715*M3715</f>
        <v>0</v>
      </c>
      <c r="O3715" s="98"/>
      <c r="P3715" s="98"/>
      <c r="Q3715" s="139"/>
      <c r="R3715" s="139"/>
    </row>
    <row r="3716" spans="1:18">
      <c r="A3716" s="17">
        <v>69</v>
      </c>
      <c r="C3716" s="17">
        <f t="shared" si="310"/>
        <v>0</v>
      </c>
      <c r="G3716" s="17" t="e">
        <f>+VLOOKUP(B3716,EstructuraCostos!$B$5:$C$146,2)</f>
        <v>#N/A</v>
      </c>
      <c r="H3716" s="58"/>
      <c r="I3716" s="17">
        <f t="shared" si="311"/>
        <v>1</v>
      </c>
      <c r="J3716" s="1"/>
      <c r="K3716" s="143"/>
      <c r="N3716" s="48">
        <f t="shared" si="313"/>
        <v>0</v>
      </c>
      <c r="O3716" s="142"/>
      <c r="P3716" s="156"/>
      <c r="Q3716" s="155"/>
      <c r="R3716" s="139"/>
    </row>
    <row r="3717" spans="1:18">
      <c r="A3717" s="17">
        <v>70</v>
      </c>
      <c r="C3717" s="17">
        <f t="shared" si="310"/>
        <v>0</v>
      </c>
      <c r="G3717" s="17" t="e">
        <f>+VLOOKUP(B3717,EstructuraCostos!$B$5:$C$146,2)</f>
        <v>#N/A</v>
      </c>
      <c r="H3717" s="58"/>
      <c r="I3717" s="17">
        <f t="shared" si="311"/>
        <v>1</v>
      </c>
      <c r="J3717" s="1"/>
      <c r="K3717" s="83"/>
      <c r="N3717" s="48">
        <f t="shared" si="313"/>
        <v>0</v>
      </c>
      <c r="O3717" s="142"/>
      <c r="P3717"/>
      <c r="Q3717" s="139"/>
      <c r="R3717" s="139"/>
    </row>
    <row r="3718" spans="1:18">
      <c r="A3718" s="17">
        <v>71</v>
      </c>
      <c r="C3718" s="17">
        <f t="shared" si="310"/>
        <v>0</v>
      </c>
      <c r="G3718" s="17" t="e">
        <f>+VLOOKUP(B3718,EstructuraCostos!$B$5:$C$146,2)</f>
        <v>#N/A</v>
      </c>
      <c r="H3718" s="58"/>
      <c r="I3718" s="17">
        <f t="shared" si="311"/>
        <v>1</v>
      </c>
      <c r="J3718" s="84"/>
      <c r="K3718" s="143"/>
      <c r="N3718" s="48">
        <f t="shared" si="313"/>
        <v>0</v>
      </c>
      <c r="O3718" s="142"/>
      <c r="P3718"/>
      <c r="Q3718" s="139"/>
      <c r="R3718" s="139"/>
    </row>
    <row r="3719" spans="1:18">
      <c r="A3719" s="17">
        <v>72</v>
      </c>
      <c r="C3719" s="17">
        <f t="shared" ref="C3719:C3784" si="314">ROUND(B3719/10000,0)</f>
        <v>0</v>
      </c>
      <c r="G3719" s="17" t="e">
        <f>+VLOOKUP(B3719,EstructuraCostos!$B$5:$C$146,2)</f>
        <v>#N/A</v>
      </c>
      <c r="H3719" s="58"/>
      <c r="I3719" s="17">
        <f t="shared" ref="I3719:I3784" si="315">+WEEKNUM(H3719,2)</f>
        <v>1</v>
      </c>
      <c r="J3719" s="84"/>
      <c r="K3719" s="83"/>
      <c r="N3719" s="48">
        <f t="shared" si="313"/>
        <v>0</v>
      </c>
      <c r="O3719" s="142"/>
      <c r="P3719"/>
      <c r="Q3719" s="139"/>
      <c r="R3719" s="139"/>
    </row>
    <row r="3720" spans="1:18">
      <c r="A3720" s="17">
        <v>73</v>
      </c>
      <c r="C3720" s="17">
        <f t="shared" si="314"/>
        <v>0</v>
      </c>
      <c r="G3720" s="17" t="e">
        <f>+VLOOKUP(B3720,EstructuraCostos!$B$5:$C$146,2)</f>
        <v>#N/A</v>
      </c>
      <c r="H3720" s="58"/>
      <c r="I3720" s="17">
        <f t="shared" si="315"/>
        <v>1</v>
      </c>
      <c r="J3720" s="1"/>
      <c r="K3720" s="83"/>
      <c r="N3720" s="48">
        <f t="shared" si="313"/>
        <v>0</v>
      </c>
      <c r="O3720" s="142"/>
      <c r="P3720" s="156"/>
      <c r="Q3720" s="139"/>
      <c r="R3720" s="139"/>
    </row>
    <row r="3721" spans="1:18">
      <c r="A3721" s="17">
        <v>74</v>
      </c>
      <c r="C3721" s="17">
        <f t="shared" si="314"/>
        <v>0</v>
      </c>
      <c r="G3721" s="17" t="e">
        <f>+VLOOKUP(B3721,EstructuraCostos!$B$5:$C$146,2)</f>
        <v>#N/A</v>
      </c>
      <c r="H3721" s="58"/>
      <c r="I3721" s="17">
        <f t="shared" si="315"/>
        <v>1</v>
      </c>
      <c r="J3721" s="1"/>
      <c r="K3721" s="83"/>
      <c r="N3721" s="48">
        <f t="shared" si="313"/>
        <v>0</v>
      </c>
      <c r="O3721" s="142"/>
      <c r="P3721"/>
      <c r="Q3721" s="139"/>
      <c r="R3721" s="139"/>
    </row>
    <row r="3722" spans="1:18">
      <c r="A3722" s="17">
        <v>75</v>
      </c>
      <c r="C3722" s="17">
        <f t="shared" si="314"/>
        <v>0</v>
      </c>
      <c r="G3722" s="17" t="e">
        <f>+VLOOKUP(B3722,EstructuraCostos!$B$5:$C$146,2)</f>
        <v>#N/A</v>
      </c>
      <c r="H3722" s="58"/>
      <c r="I3722" s="17">
        <f t="shared" si="315"/>
        <v>1</v>
      </c>
      <c r="J3722" s="1"/>
      <c r="K3722" s="83"/>
      <c r="N3722" s="48">
        <f t="shared" si="313"/>
        <v>0</v>
      </c>
      <c r="O3722" s="142"/>
      <c r="P3722"/>
      <c r="Q3722" s="139"/>
      <c r="R3722" s="139"/>
    </row>
    <row r="3723" spans="1:18">
      <c r="A3723" s="17">
        <v>76</v>
      </c>
      <c r="C3723" s="17">
        <f t="shared" si="314"/>
        <v>0</v>
      </c>
      <c r="G3723" s="17" t="e">
        <f>+VLOOKUP(B3723,EstructuraCostos!$B$5:$C$146,2)</f>
        <v>#N/A</v>
      </c>
      <c r="H3723" s="58"/>
      <c r="I3723" s="17">
        <f t="shared" si="315"/>
        <v>1</v>
      </c>
      <c r="N3723" s="48">
        <f t="shared" si="313"/>
        <v>0</v>
      </c>
      <c r="O3723" s="142"/>
      <c r="P3723"/>
      <c r="Q3723" s="139"/>
      <c r="R3723" s="139"/>
    </row>
    <row r="3724" spans="1:18">
      <c r="A3724" s="17">
        <v>77</v>
      </c>
      <c r="C3724" s="17">
        <f t="shared" si="314"/>
        <v>0</v>
      </c>
      <c r="G3724" s="17" t="e">
        <f>+VLOOKUP(B3724,EstructuraCostos!$B$5:$C$146,2)</f>
        <v>#N/A</v>
      </c>
      <c r="H3724" s="58"/>
      <c r="I3724" s="17">
        <f t="shared" si="315"/>
        <v>1</v>
      </c>
      <c r="N3724" s="48">
        <f t="shared" si="313"/>
        <v>0</v>
      </c>
      <c r="O3724" s="142"/>
      <c r="P3724"/>
      <c r="Q3724" s="139"/>
      <c r="R3724" s="139"/>
    </row>
    <row r="3725" spans="1:18">
      <c r="A3725" s="17">
        <v>78</v>
      </c>
      <c r="C3725" s="17">
        <f t="shared" si="314"/>
        <v>0</v>
      </c>
      <c r="G3725" s="17" t="e">
        <f>+VLOOKUP(B3725,EstructuraCostos!$B$5:$C$146,2)</f>
        <v>#N/A</v>
      </c>
      <c r="H3725" s="58"/>
      <c r="I3725" s="17">
        <f t="shared" si="315"/>
        <v>1</v>
      </c>
      <c r="J3725" s="1"/>
      <c r="K3725" s="83"/>
      <c r="N3725" s="48">
        <f t="shared" si="313"/>
        <v>0</v>
      </c>
      <c r="O3725" s="142"/>
      <c r="P3725"/>
      <c r="Q3725" s="139"/>
      <c r="R3725" s="139"/>
    </row>
    <row r="3726" spans="1:18">
      <c r="A3726" s="17">
        <v>79</v>
      </c>
      <c r="C3726" s="17">
        <f t="shared" si="314"/>
        <v>0</v>
      </c>
      <c r="G3726" s="17" t="e">
        <f>+VLOOKUP(B3726,EstructuraCostos!$B$5:$C$146,2)</f>
        <v>#N/A</v>
      </c>
      <c r="H3726" s="58"/>
      <c r="I3726" s="17">
        <f t="shared" si="315"/>
        <v>1</v>
      </c>
      <c r="J3726" s="1"/>
      <c r="K3726" s="83"/>
      <c r="N3726" s="48">
        <f t="shared" si="313"/>
        <v>0</v>
      </c>
      <c r="O3726" s="142"/>
      <c r="P3726"/>
      <c r="Q3726" s="139"/>
      <c r="R3726" s="139"/>
    </row>
    <row r="3727" spans="1:18">
      <c r="A3727" s="17">
        <v>80</v>
      </c>
      <c r="C3727" s="17">
        <f t="shared" si="314"/>
        <v>0</v>
      </c>
      <c r="G3727" s="17" t="e">
        <f>+VLOOKUP(B3727,EstructuraCostos!$B$5:$C$146,2)</f>
        <v>#N/A</v>
      </c>
      <c r="H3727" s="58"/>
      <c r="I3727" s="17">
        <f t="shared" si="315"/>
        <v>1</v>
      </c>
      <c r="J3727" s="1"/>
      <c r="K3727" s="143"/>
      <c r="N3727" s="48">
        <f t="shared" si="313"/>
        <v>0</v>
      </c>
      <c r="O3727" s="142"/>
      <c r="P3727" s="156"/>
      <c r="Q3727" s="155"/>
      <c r="R3727" s="139"/>
    </row>
    <row r="3728" spans="1:18">
      <c r="A3728" s="17">
        <v>81</v>
      </c>
      <c r="C3728" s="17">
        <f t="shared" si="314"/>
        <v>0</v>
      </c>
      <c r="G3728" s="17" t="e">
        <f>+VLOOKUP(B3728,EstructuraCostos!$B$5:$C$146,2)</f>
        <v>#N/A</v>
      </c>
      <c r="H3728" s="58"/>
      <c r="I3728" s="17">
        <f t="shared" si="315"/>
        <v>1</v>
      </c>
      <c r="J3728" s="1"/>
      <c r="K3728" s="83"/>
      <c r="N3728" s="48">
        <f t="shared" si="313"/>
        <v>0</v>
      </c>
      <c r="O3728" s="142"/>
      <c r="P3728" s="156"/>
      <c r="Q3728" s="155"/>
      <c r="R3728" s="139"/>
    </row>
    <row r="3729" spans="1:18">
      <c r="A3729" s="17">
        <v>82</v>
      </c>
      <c r="C3729" s="17">
        <f t="shared" si="314"/>
        <v>0</v>
      </c>
      <c r="G3729" s="17" t="e">
        <f>+VLOOKUP(B3729,EstructuraCostos!$B$5:$C$146,2)</f>
        <v>#N/A</v>
      </c>
      <c r="H3729" s="58"/>
      <c r="I3729" s="17">
        <f t="shared" si="315"/>
        <v>1</v>
      </c>
      <c r="N3729" s="48">
        <f t="shared" si="313"/>
        <v>0</v>
      </c>
      <c r="O3729" s="156"/>
      <c r="P3729"/>
      <c r="Q3729" s="139"/>
      <c r="R3729" s="139"/>
    </row>
    <row r="3730" spans="1:18">
      <c r="A3730" s="17">
        <v>83</v>
      </c>
      <c r="C3730" s="17">
        <f t="shared" si="314"/>
        <v>0</v>
      </c>
      <c r="G3730" s="17" t="e">
        <f>+VLOOKUP(B3730,EstructuraCostos!$B$5:$C$146,2)</f>
        <v>#N/A</v>
      </c>
      <c r="H3730" s="58"/>
      <c r="I3730" s="17">
        <f t="shared" si="315"/>
        <v>1</v>
      </c>
      <c r="N3730" s="48">
        <f t="shared" si="313"/>
        <v>0</v>
      </c>
      <c r="O3730" s="156"/>
      <c r="P3730"/>
      <c r="Q3730" s="139"/>
      <c r="R3730" s="139"/>
    </row>
    <row r="3731" spans="1:18">
      <c r="A3731" s="17">
        <v>84</v>
      </c>
      <c r="C3731" s="17">
        <f t="shared" si="314"/>
        <v>0</v>
      </c>
      <c r="G3731" s="17" t="e">
        <f>+VLOOKUP(B3731,EstructuraCostos!$B$5:$C$146,2)</f>
        <v>#N/A</v>
      </c>
      <c r="H3731" s="58"/>
      <c r="I3731" s="17">
        <f t="shared" si="315"/>
        <v>1</v>
      </c>
      <c r="N3731" s="48">
        <f t="shared" si="313"/>
        <v>0</v>
      </c>
      <c r="O3731" s="156"/>
      <c r="P3731" s="156"/>
      <c r="Q3731" s="139"/>
      <c r="R3731" s="139"/>
    </row>
    <row r="3732" spans="1:18">
      <c r="A3732" s="17">
        <v>85</v>
      </c>
      <c r="C3732" s="17">
        <f t="shared" si="314"/>
        <v>0</v>
      </c>
      <c r="G3732" s="17" t="e">
        <f>+VLOOKUP(B3732,EstructuraCostos!$B$5:$C$146,2)</f>
        <v>#N/A</v>
      </c>
      <c r="H3732" s="58"/>
      <c r="I3732" s="17">
        <f t="shared" si="315"/>
        <v>1</v>
      </c>
      <c r="J3732" s="1"/>
      <c r="K3732" s="143"/>
      <c r="N3732" s="48">
        <f t="shared" si="313"/>
        <v>0</v>
      </c>
      <c r="O3732" s="140"/>
      <c r="P3732" s="155"/>
      <c r="Q3732" s="155"/>
      <c r="R3732" s="139"/>
    </row>
    <row r="3733" spans="1:18">
      <c r="A3733" s="17">
        <v>86</v>
      </c>
      <c r="C3733" s="17">
        <f t="shared" si="314"/>
        <v>0</v>
      </c>
      <c r="G3733" s="17" t="e">
        <f>+VLOOKUP(B3733,EstructuraCostos!$B$5:$C$146,2)</f>
        <v>#N/A</v>
      </c>
      <c r="H3733" s="58"/>
      <c r="I3733" s="17">
        <f t="shared" si="315"/>
        <v>1</v>
      </c>
      <c r="J3733" s="1"/>
      <c r="K3733" s="83"/>
      <c r="N3733" s="48">
        <f t="shared" si="313"/>
        <v>0</v>
      </c>
      <c r="O3733" s="140"/>
      <c r="P3733" s="155"/>
      <c r="Q3733" s="155"/>
      <c r="R3733" s="139"/>
    </row>
    <row r="3734" spans="1:18">
      <c r="A3734" s="17">
        <v>87</v>
      </c>
      <c r="C3734" s="17">
        <f t="shared" si="314"/>
        <v>0</v>
      </c>
      <c r="G3734" s="17" t="e">
        <f>+VLOOKUP(B3734,EstructuraCostos!$B$5:$C$146,2)</f>
        <v>#N/A</v>
      </c>
      <c r="H3734" s="58"/>
      <c r="I3734" s="17">
        <f t="shared" si="315"/>
        <v>1</v>
      </c>
      <c r="N3734" s="48">
        <f t="shared" si="313"/>
        <v>0</v>
      </c>
      <c r="O3734" s="98"/>
      <c r="P3734" s="98"/>
      <c r="Q3734" s="139"/>
      <c r="R3734" s="139"/>
    </row>
    <row r="3735" spans="1:18">
      <c r="A3735" s="17">
        <v>88</v>
      </c>
      <c r="C3735" s="17">
        <f t="shared" si="314"/>
        <v>0</v>
      </c>
      <c r="G3735" s="17" t="e">
        <f>+VLOOKUP(B3735,EstructuraCostos!$B$5:$C$146,2)</f>
        <v>#N/A</v>
      </c>
      <c r="H3735" s="58"/>
      <c r="I3735" s="17">
        <f t="shared" si="315"/>
        <v>1</v>
      </c>
      <c r="N3735" s="48">
        <f t="shared" si="313"/>
        <v>0</v>
      </c>
      <c r="O3735" s="155"/>
      <c r="P3735" s="155"/>
      <c r="Q3735" s="155"/>
      <c r="R3735" s="139"/>
    </row>
    <row r="3736" spans="1:18">
      <c r="A3736" s="17">
        <v>1</v>
      </c>
      <c r="C3736" s="17">
        <f t="shared" si="314"/>
        <v>0</v>
      </c>
      <c r="G3736" s="17" t="e">
        <f>+VLOOKUP(B3736,EstructuraCostos!$B$5:$C$146,2)</f>
        <v>#N/A</v>
      </c>
      <c r="H3736" s="58"/>
      <c r="I3736" s="17">
        <f t="shared" si="315"/>
        <v>1</v>
      </c>
      <c r="J3736" s="1"/>
      <c r="K3736" s="143"/>
      <c r="N3736" s="48">
        <f t="shared" si="313"/>
        <v>0</v>
      </c>
      <c r="O3736" s="140"/>
      <c r="P3736" s="155"/>
      <c r="Q3736" s="155"/>
      <c r="R3736" s="139"/>
    </row>
    <row r="3737" spans="1:18">
      <c r="A3737" s="17">
        <v>2</v>
      </c>
      <c r="C3737" s="17">
        <f t="shared" si="314"/>
        <v>0</v>
      </c>
      <c r="G3737" s="17" t="e">
        <f>+VLOOKUP(B3737,EstructuraCostos!$B$5:$C$146,2)</f>
        <v>#N/A</v>
      </c>
      <c r="H3737" s="58"/>
      <c r="I3737" s="17">
        <f t="shared" si="315"/>
        <v>1</v>
      </c>
      <c r="J3737" s="1"/>
      <c r="K3737" s="83"/>
      <c r="N3737" s="48">
        <f t="shared" si="313"/>
        <v>0</v>
      </c>
      <c r="O3737" s="140"/>
      <c r="P3737" s="139"/>
      <c r="Q3737" s="155"/>
      <c r="R3737" s="139"/>
    </row>
    <row r="3738" spans="1:18">
      <c r="A3738" s="17">
        <v>3</v>
      </c>
      <c r="C3738" s="17">
        <f t="shared" si="314"/>
        <v>0</v>
      </c>
      <c r="G3738" s="17" t="e">
        <f>+VLOOKUP(B3738,EstructuraCostos!$B$5:$C$146,2)</f>
        <v>#N/A</v>
      </c>
      <c r="H3738" s="58"/>
      <c r="I3738" s="17">
        <f t="shared" si="315"/>
        <v>1</v>
      </c>
      <c r="J3738" s="84"/>
      <c r="K3738" s="143"/>
      <c r="N3738" s="48">
        <f t="shared" si="313"/>
        <v>0</v>
      </c>
      <c r="O3738" s="140"/>
      <c r="P3738" s="155"/>
      <c r="Q3738" s="155"/>
      <c r="R3738" s="139"/>
    </row>
    <row r="3739" spans="1:18">
      <c r="A3739" s="17">
        <v>4</v>
      </c>
      <c r="C3739" s="17">
        <f t="shared" si="314"/>
        <v>0</v>
      </c>
      <c r="G3739" s="17" t="e">
        <f>+VLOOKUP(B3739,EstructuraCostos!$B$5:$C$146,2)</f>
        <v>#N/A</v>
      </c>
      <c r="H3739" s="58"/>
      <c r="I3739" s="17">
        <f t="shared" si="315"/>
        <v>1</v>
      </c>
      <c r="J3739" s="84"/>
      <c r="K3739" s="83"/>
      <c r="N3739" s="48">
        <f t="shared" si="313"/>
        <v>0</v>
      </c>
      <c r="O3739" s="140"/>
      <c r="P3739" s="139"/>
      <c r="Q3739" s="155"/>
      <c r="R3739" s="139"/>
    </row>
    <row r="3740" spans="1:18">
      <c r="A3740" s="17">
        <v>5</v>
      </c>
      <c r="C3740" s="17">
        <f t="shared" si="314"/>
        <v>0</v>
      </c>
      <c r="G3740" s="17" t="e">
        <f>+VLOOKUP(B3740,EstructuraCostos!$B$5:$C$146,2)</f>
        <v>#N/A</v>
      </c>
      <c r="H3740" s="58"/>
      <c r="I3740" s="17">
        <f t="shared" si="315"/>
        <v>1</v>
      </c>
      <c r="J3740" s="1"/>
      <c r="K3740" s="83"/>
      <c r="N3740" s="48">
        <f t="shared" si="313"/>
        <v>0</v>
      </c>
      <c r="O3740" s="140"/>
      <c r="P3740" s="139"/>
      <c r="Q3740" s="155"/>
      <c r="R3740" s="139"/>
    </row>
    <row r="3741" spans="1:18">
      <c r="A3741" s="17">
        <v>6</v>
      </c>
      <c r="C3741" s="17">
        <f t="shared" si="314"/>
        <v>0</v>
      </c>
      <c r="G3741" s="17" t="e">
        <f>+VLOOKUP(B3741,EstructuraCostos!$B$5:$C$146,2)</f>
        <v>#N/A</v>
      </c>
      <c r="H3741" s="58"/>
      <c r="I3741" s="17">
        <f t="shared" si="315"/>
        <v>1</v>
      </c>
      <c r="J3741" s="1"/>
      <c r="K3741" s="83"/>
      <c r="N3741" s="48">
        <f t="shared" si="313"/>
        <v>0</v>
      </c>
      <c r="O3741" s="140"/>
      <c r="P3741" s="139"/>
      <c r="Q3741" s="155"/>
      <c r="R3741" s="139"/>
    </row>
    <row r="3742" spans="1:18">
      <c r="A3742" s="17">
        <v>7</v>
      </c>
      <c r="C3742" s="17">
        <f t="shared" si="314"/>
        <v>0</v>
      </c>
      <c r="G3742" s="17" t="e">
        <f>+VLOOKUP(B3742,EstructuraCostos!$B$5:$C$146,2)</f>
        <v>#N/A</v>
      </c>
      <c r="H3742" s="58"/>
      <c r="I3742" s="17">
        <f t="shared" si="315"/>
        <v>1</v>
      </c>
      <c r="N3742" s="48">
        <f t="shared" si="313"/>
        <v>0</v>
      </c>
      <c r="O3742" s="140"/>
      <c r="P3742" s="139"/>
      <c r="Q3742" s="155"/>
      <c r="R3742" s="139"/>
    </row>
    <row r="3743" spans="1:18">
      <c r="A3743" s="17">
        <v>8</v>
      </c>
      <c r="C3743" s="17">
        <f t="shared" si="314"/>
        <v>0</v>
      </c>
      <c r="G3743" s="17" t="e">
        <f>+VLOOKUP(B3743,EstructuraCostos!$B$5:$C$146,2)</f>
        <v>#N/A</v>
      </c>
      <c r="H3743" s="58"/>
      <c r="I3743" s="17">
        <f t="shared" si="315"/>
        <v>1</v>
      </c>
      <c r="N3743" s="48">
        <f t="shared" si="313"/>
        <v>0</v>
      </c>
      <c r="O3743" s="140"/>
      <c r="P3743" s="155"/>
      <c r="Q3743" s="155"/>
      <c r="R3743" s="139"/>
    </row>
    <row r="3744" spans="1:18">
      <c r="A3744" s="17">
        <v>9</v>
      </c>
      <c r="C3744" s="17">
        <f t="shared" si="314"/>
        <v>0</v>
      </c>
      <c r="G3744" s="17" t="e">
        <f>+VLOOKUP(B3744,EstructuraCostos!$B$5:$C$146,2)</f>
        <v>#N/A</v>
      </c>
      <c r="H3744" s="58"/>
      <c r="I3744" s="17">
        <f t="shared" si="315"/>
        <v>1</v>
      </c>
      <c r="J3744" s="1"/>
      <c r="K3744" s="83"/>
      <c r="N3744" s="48">
        <f t="shared" si="313"/>
        <v>0</v>
      </c>
      <c r="O3744" s="140"/>
      <c r="P3744" s="139"/>
      <c r="Q3744" s="155"/>
      <c r="R3744" s="139"/>
    </row>
    <row r="3745" spans="1:18">
      <c r="A3745" s="17">
        <v>10</v>
      </c>
      <c r="C3745" s="17">
        <f t="shared" si="314"/>
        <v>0</v>
      </c>
      <c r="G3745" s="17" t="e">
        <f>+VLOOKUP(B3745,EstructuraCostos!$B$5:$C$146,2)</f>
        <v>#N/A</v>
      </c>
      <c r="H3745" s="58"/>
      <c r="I3745" s="17">
        <f t="shared" si="315"/>
        <v>1</v>
      </c>
      <c r="J3745" s="1"/>
      <c r="K3745" s="83"/>
      <c r="N3745" s="48">
        <f t="shared" si="313"/>
        <v>0</v>
      </c>
      <c r="O3745" s="140"/>
      <c r="P3745" s="139"/>
      <c r="Q3745" s="155"/>
      <c r="R3745" s="139"/>
    </row>
    <row r="3746" spans="1:18">
      <c r="A3746" s="17">
        <v>11</v>
      </c>
      <c r="C3746" s="17">
        <f t="shared" si="314"/>
        <v>0</v>
      </c>
      <c r="G3746" s="17" t="e">
        <f>+VLOOKUP(B3746,EstructuraCostos!$B$5:$C$146,2)</f>
        <v>#N/A</v>
      </c>
      <c r="H3746" s="58"/>
      <c r="I3746" s="17">
        <f t="shared" si="315"/>
        <v>1</v>
      </c>
      <c r="N3746" s="48">
        <f t="shared" si="313"/>
        <v>0</v>
      </c>
      <c r="O3746" s="98"/>
      <c r="P3746" s="139"/>
      <c r="Q3746" s="139"/>
      <c r="R3746" s="139"/>
    </row>
    <row r="3747" spans="1:18">
      <c r="A3747" s="17">
        <v>12</v>
      </c>
      <c r="C3747" s="17">
        <f t="shared" si="314"/>
        <v>0</v>
      </c>
      <c r="G3747" s="17" t="e">
        <f>+VLOOKUP(B3747,EstructuraCostos!$B$5:$C$146,2)</f>
        <v>#N/A</v>
      </c>
      <c r="H3747" s="58"/>
      <c r="I3747" s="17">
        <f t="shared" si="315"/>
        <v>1</v>
      </c>
      <c r="N3747" s="48">
        <f t="shared" si="313"/>
        <v>0</v>
      </c>
      <c r="O3747" s="98"/>
      <c r="P3747" s="139"/>
      <c r="Q3747" s="139"/>
      <c r="R3747" s="139"/>
    </row>
    <row r="3748" spans="1:18">
      <c r="A3748" s="17">
        <v>13</v>
      </c>
      <c r="C3748" s="17">
        <f t="shared" si="314"/>
        <v>0</v>
      </c>
      <c r="G3748" s="17" t="e">
        <f>+VLOOKUP(B3748,EstructuraCostos!$B$5:$C$146,2)</f>
        <v>#N/A</v>
      </c>
      <c r="H3748" s="58"/>
      <c r="I3748" s="17">
        <f t="shared" si="315"/>
        <v>1</v>
      </c>
      <c r="J3748" s="1"/>
      <c r="K3748" s="143"/>
      <c r="N3748" s="48">
        <f t="shared" si="313"/>
        <v>0</v>
      </c>
      <c r="O3748" s="140"/>
      <c r="P3748" s="155"/>
      <c r="Q3748" s="155"/>
      <c r="R3748" s="139"/>
    </row>
    <row r="3749" spans="1:18">
      <c r="A3749" s="17">
        <v>14</v>
      </c>
      <c r="C3749" s="17">
        <f t="shared" si="314"/>
        <v>0</v>
      </c>
      <c r="G3749" s="17" t="e">
        <f>+VLOOKUP(B3749,EstructuraCostos!$B$5:$C$146,2)</f>
        <v>#N/A</v>
      </c>
      <c r="H3749" s="58"/>
      <c r="I3749" s="17">
        <f t="shared" si="315"/>
        <v>1</v>
      </c>
      <c r="J3749" s="1"/>
      <c r="K3749" s="83"/>
      <c r="N3749" s="48">
        <f t="shared" si="313"/>
        <v>0</v>
      </c>
      <c r="O3749" s="140"/>
      <c r="P3749" s="139"/>
      <c r="Q3749" s="155"/>
      <c r="R3749" s="139"/>
    </row>
    <row r="3750" spans="1:18">
      <c r="A3750" s="17">
        <v>15</v>
      </c>
      <c r="C3750" s="17">
        <f t="shared" si="314"/>
        <v>0</v>
      </c>
      <c r="G3750" s="17" t="e">
        <f>+VLOOKUP(B3750,EstructuraCostos!$B$5:$C$146,2)</f>
        <v>#N/A</v>
      </c>
      <c r="H3750" s="58"/>
      <c r="I3750" s="17">
        <f t="shared" si="315"/>
        <v>1</v>
      </c>
      <c r="J3750" s="84"/>
      <c r="K3750" s="143"/>
      <c r="N3750" s="48">
        <f t="shared" si="313"/>
        <v>0</v>
      </c>
      <c r="O3750" s="140"/>
      <c r="P3750" s="155"/>
      <c r="Q3750" s="155"/>
      <c r="R3750" s="139"/>
    </row>
    <row r="3751" spans="1:18">
      <c r="A3751" s="17">
        <v>16</v>
      </c>
      <c r="C3751" s="17">
        <f t="shared" si="314"/>
        <v>0</v>
      </c>
      <c r="G3751" s="17" t="e">
        <f>+VLOOKUP(B3751,EstructuraCostos!$B$5:$C$146,2)</f>
        <v>#N/A</v>
      </c>
      <c r="H3751" s="58"/>
      <c r="I3751" s="17">
        <f t="shared" si="315"/>
        <v>1</v>
      </c>
      <c r="J3751" s="84"/>
      <c r="K3751" s="83"/>
      <c r="N3751" s="48">
        <f t="shared" si="313"/>
        <v>0</v>
      </c>
      <c r="O3751" s="140"/>
      <c r="P3751" s="155"/>
      <c r="Q3751" s="139"/>
      <c r="R3751" s="139"/>
    </row>
    <row r="3752" spans="1:18">
      <c r="A3752" s="17">
        <v>17</v>
      </c>
      <c r="C3752" s="17">
        <f t="shared" si="314"/>
        <v>0</v>
      </c>
      <c r="G3752" s="17" t="e">
        <f>+VLOOKUP(B3752,EstructuraCostos!$B$5:$C$146,2)</f>
        <v>#N/A</v>
      </c>
      <c r="H3752" s="58"/>
      <c r="I3752" s="17">
        <f t="shared" si="315"/>
        <v>1</v>
      </c>
      <c r="J3752" s="1"/>
      <c r="K3752" s="83"/>
      <c r="N3752" s="48">
        <f t="shared" si="313"/>
        <v>0</v>
      </c>
      <c r="O3752" s="140"/>
      <c r="P3752" s="139"/>
      <c r="Q3752" s="155"/>
      <c r="R3752" s="139"/>
    </row>
    <row r="3753" spans="1:18">
      <c r="A3753" s="17">
        <v>18</v>
      </c>
      <c r="C3753" s="17">
        <f t="shared" si="314"/>
        <v>0</v>
      </c>
      <c r="G3753" s="17" t="e">
        <f>+VLOOKUP(B3753,EstructuraCostos!$B$5:$C$146,2)</f>
        <v>#N/A</v>
      </c>
      <c r="H3753" s="58"/>
      <c r="I3753" s="17">
        <f t="shared" si="315"/>
        <v>1</v>
      </c>
      <c r="J3753" s="1"/>
      <c r="K3753" s="83"/>
      <c r="N3753" s="48">
        <f t="shared" si="313"/>
        <v>0</v>
      </c>
      <c r="O3753" s="140"/>
      <c r="P3753" s="139"/>
      <c r="Q3753" s="155"/>
      <c r="R3753" s="139"/>
    </row>
    <row r="3754" spans="1:18">
      <c r="A3754" s="17">
        <v>19</v>
      </c>
      <c r="C3754" s="17">
        <f t="shared" si="314"/>
        <v>0</v>
      </c>
      <c r="G3754" s="17" t="e">
        <f>+VLOOKUP(B3754,EstructuraCostos!$B$5:$C$146,2)</f>
        <v>#N/A</v>
      </c>
      <c r="H3754" s="58"/>
      <c r="I3754" s="17">
        <f t="shared" si="315"/>
        <v>1</v>
      </c>
      <c r="N3754" s="48">
        <f t="shared" si="313"/>
        <v>0</v>
      </c>
      <c r="O3754" s="140"/>
      <c r="P3754" s="139"/>
      <c r="Q3754" s="155"/>
      <c r="R3754" s="139"/>
    </row>
    <row r="3755" spans="1:18">
      <c r="A3755" s="17">
        <v>20</v>
      </c>
      <c r="C3755" s="17">
        <f t="shared" si="314"/>
        <v>0</v>
      </c>
      <c r="G3755" s="17" t="e">
        <f>+VLOOKUP(B3755,EstructuraCostos!$B$5:$C$146,2)</f>
        <v>#N/A</v>
      </c>
      <c r="H3755" s="58"/>
      <c r="I3755" s="17">
        <f t="shared" si="315"/>
        <v>1</v>
      </c>
      <c r="N3755" s="48">
        <f t="shared" si="313"/>
        <v>0</v>
      </c>
      <c r="O3755" s="140"/>
      <c r="P3755" s="155"/>
      <c r="Q3755" s="155"/>
      <c r="R3755" s="139"/>
    </row>
    <row r="3756" spans="1:18">
      <c r="A3756" s="17">
        <v>21</v>
      </c>
      <c r="C3756" s="17">
        <f t="shared" si="314"/>
        <v>0</v>
      </c>
      <c r="G3756" s="17" t="e">
        <f>+VLOOKUP(B3756,EstructuraCostos!$B$5:$C$146,2)</f>
        <v>#N/A</v>
      </c>
      <c r="H3756" s="58"/>
      <c r="I3756" s="17">
        <f t="shared" si="315"/>
        <v>1</v>
      </c>
      <c r="J3756" s="1"/>
      <c r="K3756" s="83"/>
      <c r="N3756" s="48">
        <f t="shared" si="313"/>
        <v>0</v>
      </c>
      <c r="O3756" s="140"/>
      <c r="P3756" s="139"/>
      <c r="Q3756" s="155"/>
      <c r="R3756" s="139"/>
    </row>
    <row r="3757" spans="1:18">
      <c r="A3757" s="17">
        <v>22</v>
      </c>
      <c r="C3757" s="17">
        <f t="shared" si="314"/>
        <v>0</v>
      </c>
      <c r="G3757" s="17" t="e">
        <f>+VLOOKUP(B3757,EstructuraCostos!$B$5:$C$146,2)</f>
        <v>#N/A</v>
      </c>
      <c r="H3757" s="58"/>
      <c r="I3757" s="17">
        <f t="shared" si="315"/>
        <v>1</v>
      </c>
      <c r="J3757" s="1"/>
      <c r="K3757" s="83"/>
      <c r="N3757" s="48">
        <f t="shared" si="313"/>
        <v>0</v>
      </c>
      <c r="O3757" s="140"/>
      <c r="P3757" s="139"/>
      <c r="Q3757" s="155"/>
      <c r="R3757" s="139"/>
    </row>
    <row r="3758" spans="1:18">
      <c r="A3758" s="17">
        <v>23</v>
      </c>
      <c r="C3758" s="17">
        <f t="shared" si="314"/>
        <v>0</v>
      </c>
      <c r="G3758" s="17" t="e">
        <f>+VLOOKUP(B3758,EstructuraCostos!$B$5:$C$146,2)</f>
        <v>#N/A</v>
      </c>
      <c r="H3758" s="58"/>
      <c r="I3758" s="17">
        <f t="shared" si="315"/>
        <v>1</v>
      </c>
      <c r="N3758" s="48">
        <f t="shared" si="313"/>
        <v>0</v>
      </c>
      <c r="O3758" s="98"/>
      <c r="P3758" s="139"/>
      <c r="Q3758" s="139"/>
      <c r="R3758" s="139"/>
    </row>
    <row r="3759" spans="1:18">
      <c r="A3759" s="17">
        <v>24</v>
      </c>
      <c r="C3759" s="17">
        <f t="shared" si="314"/>
        <v>0</v>
      </c>
      <c r="G3759" s="17" t="e">
        <f>+VLOOKUP(B3759,EstructuraCostos!$B$5:$C$146,2)</f>
        <v>#N/A</v>
      </c>
      <c r="H3759" s="58"/>
      <c r="I3759" s="17">
        <f t="shared" si="315"/>
        <v>1</v>
      </c>
      <c r="N3759" s="48">
        <f t="shared" si="313"/>
        <v>0</v>
      </c>
      <c r="O3759" s="98"/>
      <c r="P3759" s="139"/>
      <c r="Q3759" s="139"/>
      <c r="R3759" s="139"/>
    </row>
    <row r="3760" spans="1:18">
      <c r="A3760" s="17">
        <v>25</v>
      </c>
      <c r="C3760" s="17">
        <f t="shared" si="314"/>
        <v>0</v>
      </c>
      <c r="G3760" s="17" t="e">
        <f>+VLOOKUP(B3760,EstructuraCostos!$B$5:$C$146,2)</f>
        <v>#N/A</v>
      </c>
      <c r="H3760" s="58"/>
      <c r="I3760" s="17">
        <f t="shared" si="315"/>
        <v>1</v>
      </c>
      <c r="J3760" s="1"/>
      <c r="K3760" s="143"/>
      <c r="N3760" s="48">
        <f t="shared" si="313"/>
        <v>0</v>
      </c>
      <c r="O3760" s="140"/>
      <c r="P3760" s="139"/>
      <c r="Q3760" s="155"/>
      <c r="R3760" s="139"/>
    </row>
    <row r="3761" spans="1:18">
      <c r="A3761" s="17">
        <v>26</v>
      </c>
      <c r="C3761" s="17">
        <f t="shared" si="314"/>
        <v>0</v>
      </c>
      <c r="G3761" s="17" t="e">
        <f>+VLOOKUP(B3761,EstructuraCostos!$B$5:$C$146,2)</f>
        <v>#N/A</v>
      </c>
      <c r="H3761" s="58"/>
      <c r="I3761" s="17">
        <f t="shared" si="315"/>
        <v>1</v>
      </c>
      <c r="J3761" s="1"/>
      <c r="K3761" s="83"/>
      <c r="N3761" s="48">
        <f t="shared" si="313"/>
        <v>0</v>
      </c>
      <c r="O3761" s="140"/>
      <c r="P3761" s="139"/>
      <c r="Q3761" s="155"/>
      <c r="R3761" s="139"/>
    </row>
    <row r="3762" spans="1:18">
      <c r="A3762" s="17">
        <v>27</v>
      </c>
      <c r="C3762" s="17">
        <f t="shared" si="314"/>
        <v>0</v>
      </c>
      <c r="G3762" s="17" t="e">
        <f>+VLOOKUP(B3762,EstructuraCostos!$B$5:$C$146,2)</f>
        <v>#N/A</v>
      </c>
      <c r="H3762" s="58"/>
      <c r="I3762" s="17">
        <f t="shared" si="315"/>
        <v>1</v>
      </c>
      <c r="J3762" s="84"/>
      <c r="K3762" s="143"/>
      <c r="N3762" s="48">
        <f t="shared" si="313"/>
        <v>0</v>
      </c>
      <c r="O3762" s="140"/>
      <c r="P3762" s="155"/>
      <c r="Q3762" s="155"/>
      <c r="R3762" s="139"/>
    </row>
    <row r="3763" spans="1:18">
      <c r="A3763" s="17">
        <v>28</v>
      </c>
      <c r="C3763" s="17">
        <f t="shared" si="314"/>
        <v>0</v>
      </c>
      <c r="G3763" s="17" t="e">
        <f>+VLOOKUP(B3763,EstructuraCostos!$B$5:$C$146,2)</f>
        <v>#N/A</v>
      </c>
      <c r="H3763" s="58"/>
      <c r="I3763" s="17">
        <f t="shared" si="315"/>
        <v>1</v>
      </c>
      <c r="J3763" s="84"/>
      <c r="K3763" s="83"/>
      <c r="N3763" s="48">
        <f t="shared" si="313"/>
        <v>0</v>
      </c>
      <c r="O3763" s="140"/>
      <c r="P3763" s="139"/>
      <c r="Q3763" s="155"/>
      <c r="R3763" s="139"/>
    </row>
    <row r="3764" spans="1:18">
      <c r="A3764" s="17">
        <v>29</v>
      </c>
      <c r="C3764" s="17">
        <f t="shared" si="314"/>
        <v>0</v>
      </c>
      <c r="G3764" s="17" t="e">
        <f>+VLOOKUP(B3764,EstructuraCostos!$B$5:$C$146,2)</f>
        <v>#N/A</v>
      </c>
      <c r="H3764" s="58"/>
      <c r="I3764" s="17">
        <f t="shared" si="315"/>
        <v>1</v>
      </c>
      <c r="J3764" s="1"/>
      <c r="K3764" s="83"/>
      <c r="N3764" s="48">
        <f t="shared" si="313"/>
        <v>0</v>
      </c>
      <c r="O3764" s="140"/>
      <c r="P3764" s="139"/>
      <c r="Q3764" s="155"/>
      <c r="R3764" s="139"/>
    </row>
    <row r="3765" spans="1:18">
      <c r="A3765" s="17">
        <v>30</v>
      </c>
      <c r="C3765" s="17">
        <f t="shared" si="314"/>
        <v>0</v>
      </c>
      <c r="G3765" s="17" t="e">
        <f>+VLOOKUP(B3765,EstructuraCostos!$B$5:$C$146,2)</f>
        <v>#N/A</v>
      </c>
      <c r="H3765" s="58"/>
      <c r="I3765" s="17">
        <f t="shared" si="315"/>
        <v>1</v>
      </c>
      <c r="J3765" s="1"/>
      <c r="K3765" s="83"/>
      <c r="N3765" s="48">
        <f t="shared" si="313"/>
        <v>0</v>
      </c>
      <c r="O3765" s="140"/>
      <c r="P3765" s="139"/>
      <c r="Q3765" s="155"/>
      <c r="R3765" s="139"/>
    </row>
    <row r="3766" spans="1:18">
      <c r="A3766" s="17">
        <v>31</v>
      </c>
      <c r="C3766" s="17">
        <f t="shared" si="314"/>
        <v>0</v>
      </c>
      <c r="G3766" s="17" t="e">
        <f>+VLOOKUP(B3766,EstructuraCostos!$B$5:$C$146,2)</f>
        <v>#N/A</v>
      </c>
      <c r="H3766" s="58"/>
      <c r="I3766" s="17">
        <f t="shared" si="315"/>
        <v>1</v>
      </c>
      <c r="N3766" s="48">
        <f t="shared" si="313"/>
        <v>0</v>
      </c>
      <c r="O3766" s="140"/>
      <c r="P3766" s="139"/>
      <c r="Q3766" s="155"/>
      <c r="R3766" s="139"/>
    </row>
    <row r="3767" spans="1:18">
      <c r="A3767" s="17">
        <v>32</v>
      </c>
      <c r="C3767" s="17">
        <f t="shared" si="314"/>
        <v>0</v>
      </c>
      <c r="G3767" s="17" t="e">
        <f>+VLOOKUP(B3767,EstructuraCostos!$B$5:$C$146,2)</f>
        <v>#N/A</v>
      </c>
      <c r="H3767" s="58"/>
      <c r="I3767" s="17">
        <f t="shared" si="315"/>
        <v>1</v>
      </c>
      <c r="N3767" s="48">
        <f t="shared" si="313"/>
        <v>0</v>
      </c>
      <c r="O3767" s="140"/>
      <c r="P3767" s="155"/>
      <c r="Q3767" s="155"/>
      <c r="R3767" s="139"/>
    </row>
    <row r="3768" spans="1:18">
      <c r="A3768" s="17">
        <v>33</v>
      </c>
      <c r="C3768" s="17">
        <f t="shared" si="314"/>
        <v>0</v>
      </c>
      <c r="G3768" s="17" t="e">
        <f>+VLOOKUP(B3768,EstructuraCostos!$B$5:$C$146,2)</f>
        <v>#N/A</v>
      </c>
      <c r="H3768" s="58"/>
      <c r="I3768" s="17">
        <f t="shared" si="315"/>
        <v>1</v>
      </c>
      <c r="J3768" s="1"/>
      <c r="K3768" s="83"/>
      <c r="N3768" s="48">
        <f t="shared" si="313"/>
        <v>0</v>
      </c>
      <c r="O3768" s="140"/>
      <c r="P3768" s="139"/>
      <c r="Q3768" s="155"/>
      <c r="R3768" s="139"/>
    </row>
    <row r="3769" spans="1:18">
      <c r="A3769" s="17">
        <v>34</v>
      </c>
      <c r="C3769" s="17">
        <f t="shared" si="314"/>
        <v>0</v>
      </c>
      <c r="G3769" s="17" t="e">
        <f>+VLOOKUP(B3769,EstructuraCostos!$B$5:$C$146,2)</f>
        <v>#N/A</v>
      </c>
      <c r="H3769" s="58"/>
      <c r="I3769" s="17">
        <f t="shared" si="315"/>
        <v>1</v>
      </c>
      <c r="J3769" s="1"/>
      <c r="K3769" s="83"/>
      <c r="N3769" s="48">
        <f t="shared" si="313"/>
        <v>0</v>
      </c>
      <c r="O3769" s="140"/>
      <c r="P3769" s="139"/>
      <c r="Q3769" s="155"/>
      <c r="R3769" s="139"/>
    </row>
    <row r="3770" spans="1:18">
      <c r="A3770" s="17">
        <v>35</v>
      </c>
      <c r="C3770" s="17">
        <f t="shared" si="314"/>
        <v>0</v>
      </c>
      <c r="G3770" s="17" t="e">
        <f>+VLOOKUP(B3770,EstructuraCostos!$B$5:$C$146,2)</f>
        <v>#N/A</v>
      </c>
      <c r="H3770" s="58"/>
      <c r="I3770" s="17">
        <f t="shared" si="315"/>
        <v>1</v>
      </c>
      <c r="N3770" s="48">
        <f t="shared" si="313"/>
        <v>0</v>
      </c>
      <c r="O3770" s="98"/>
      <c r="P3770" s="139"/>
      <c r="Q3770" s="139"/>
      <c r="R3770" s="139"/>
    </row>
    <row r="3771" spans="1:18">
      <c r="A3771" s="17">
        <v>36</v>
      </c>
      <c r="C3771" s="17">
        <f t="shared" si="314"/>
        <v>0</v>
      </c>
      <c r="G3771" s="17" t="e">
        <f>+VLOOKUP(B3771,EstructuraCostos!$B$5:$C$146,2)</f>
        <v>#N/A</v>
      </c>
      <c r="H3771" s="58"/>
      <c r="I3771" s="17">
        <f t="shared" si="315"/>
        <v>1</v>
      </c>
      <c r="N3771" s="48">
        <f t="shared" si="313"/>
        <v>0</v>
      </c>
      <c r="O3771" s="98"/>
      <c r="P3771" s="139"/>
      <c r="Q3771" s="155"/>
      <c r="R3771" s="139"/>
    </row>
    <row r="3772" spans="1:18">
      <c r="A3772" s="17">
        <v>37</v>
      </c>
      <c r="C3772" s="17">
        <f t="shared" si="314"/>
        <v>0</v>
      </c>
      <c r="G3772" s="17" t="e">
        <f>+VLOOKUP(B3772,EstructuraCostos!$B$5:$C$146,2)</f>
        <v>#N/A</v>
      </c>
      <c r="H3772" s="58"/>
      <c r="I3772" s="17">
        <f t="shared" si="315"/>
        <v>1</v>
      </c>
      <c r="N3772" s="48">
        <f t="shared" si="313"/>
        <v>0</v>
      </c>
      <c r="O3772" s="140"/>
      <c r="P3772" s="155"/>
      <c r="Q3772" s="155"/>
      <c r="R3772" s="139"/>
    </row>
    <row r="3773" spans="1:18">
      <c r="A3773" s="17">
        <v>38</v>
      </c>
      <c r="C3773" s="17">
        <f t="shared" si="314"/>
        <v>0</v>
      </c>
      <c r="G3773" s="17" t="e">
        <f>+VLOOKUP(B3773,EstructuraCostos!$B$5:$C$146,2)</f>
        <v>#N/A</v>
      </c>
      <c r="H3773" s="58"/>
      <c r="I3773" s="17">
        <f t="shared" si="315"/>
        <v>1</v>
      </c>
      <c r="J3773" s="1"/>
      <c r="K3773" s="143"/>
      <c r="M3773" s="404"/>
      <c r="N3773" s="48">
        <f t="shared" si="313"/>
        <v>0</v>
      </c>
      <c r="O3773" s="98"/>
      <c r="P3773" s="98"/>
      <c r="Q3773" s="139"/>
      <c r="R3773" s="139"/>
    </row>
    <row r="3774" spans="1:18">
      <c r="A3774" s="17">
        <v>39</v>
      </c>
      <c r="C3774" s="17">
        <f t="shared" si="314"/>
        <v>0</v>
      </c>
      <c r="G3774" s="17" t="e">
        <f>+VLOOKUP(B3774,EstructuraCostos!$B$5:$C$146,2)</f>
        <v>#N/A</v>
      </c>
      <c r="H3774" s="58"/>
      <c r="I3774" s="17">
        <f t="shared" si="315"/>
        <v>1</v>
      </c>
      <c r="J3774" s="1"/>
      <c r="K3774" s="83"/>
      <c r="M3774" s="404"/>
      <c r="N3774" s="48">
        <f t="shared" si="313"/>
        <v>0</v>
      </c>
      <c r="O3774" s="140"/>
      <c r="P3774" s="139"/>
      <c r="Q3774" s="155"/>
      <c r="R3774" s="139"/>
    </row>
    <row r="3775" spans="1:18">
      <c r="A3775" s="17">
        <v>40</v>
      </c>
      <c r="C3775" s="17">
        <f t="shared" si="314"/>
        <v>0</v>
      </c>
      <c r="G3775" s="17" t="e">
        <f>+VLOOKUP(B3775,EstructuraCostos!$B$5:$C$146,2)</f>
        <v>#N/A</v>
      </c>
      <c r="H3775" s="58"/>
      <c r="I3775" s="17">
        <f t="shared" si="315"/>
        <v>1</v>
      </c>
      <c r="J3775" s="84"/>
      <c r="K3775" s="143"/>
      <c r="N3775" s="48">
        <f t="shared" si="313"/>
        <v>0</v>
      </c>
      <c r="O3775" s="140"/>
      <c r="P3775" s="155"/>
      <c r="Q3775" s="155"/>
      <c r="R3775" s="139"/>
    </row>
    <row r="3776" spans="1:18">
      <c r="A3776" s="17">
        <v>41</v>
      </c>
      <c r="C3776" s="17">
        <f t="shared" si="314"/>
        <v>0</v>
      </c>
      <c r="G3776" s="17" t="e">
        <f>+VLOOKUP(B3776,EstructuraCostos!$B$5:$C$146,2)</f>
        <v>#N/A</v>
      </c>
      <c r="H3776" s="58"/>
      <c r="I3776" s="17">
        <f t="shared" si="315"/>
        <v>1</v>
      </c>
      <c r="J3776" s="84"/>
      <c r="K3776" s="83"/>
      <c r="N3776" s="48">
        <f t="shared" si="313"/>
        <v>0</v>
      </c>
      <c r="O3776" s="140"/>
      <c r="P3776" s="139"/>
      <c r="Q3776" s="155"/>
      <c r="R3776" s="139"/>
    </row>
    <row r="3777" spans="1:18">
      <c r="A3777" s="17">
        <v>42</v>
      </c>
      <c r="C3777" s="17">
        <f t="shared" si="314"/>
        <v>0</v>
      </c>
      <c r="G3777" s="17" t="e">
        <f>+VLOOKUP(B3777,EstructuraCostos!$B$5:$C$146,2)</f>
        <v>#N/A</v>
      </c>
      <c r="H3777" s="58"/>
      <c r="I3777" s="17">
        <f t="shared" si="315"/>
        <v>1</v>
      </c>
      <c r="J3777" s="1"/>
      <c r="K3777" s="83"/>
      <c r="N3777" s="48">
        <f t="shared" si="313"/>
        <v>0</v>
      </c>
      <c r="O3777" s="140"/>
      <c r="P3777" s="139"/>
      <c r="Q3777" s="155"/>
      <c r="R3777" s="139"/>
    </row>
    <row r="3778" spans="1:18">
      <c r="A3778" s="17">
        <v>43</v>
      </c>
      <c r="C3778" s="17">
        <f t="shared" si="314"/>
        <v>0</v>
      </c>
      <c r="G3778" s="17" t="e">
        <f>+VLOOKUP(B3778,EstructuraCostos!$B$5:$C$146,2)</f>
        <v>#N/A</v>
      </c>
      <c r="H3778" s="58"/>
      <c r="I3778" s="17">
        <f t="shared" si="315"/>
        <v>1</v>
      </c>
      <c r="J3778" s="1"/>
      <c r="K3778" s="83"/>
      <c r="N3778" s="48">
        <f t="shared" si="313"/>
        <v>0</v>
      </c>
      <c r="O3778" s="140"/>
      <c r="P3778" s="139"/>
      <c r="Q3778" s="155"/>
      <c r="R3778" s="139"/>
    </row>
    <row r="3779" spans="1:18">
      <c r="A3779" s="17">
        <v>44</v>
      </c>
      <c r="C3779" s="17">
        <f t="shared" si="314"/>
        <v>0</v>
      </c>
      <c r="G3779" s="17" t="e">
        <f>+VLOOKUP(B3779,EstructuraCostos!$B$5:$C$146,2)</f>
        <v>#N/A</v>
      </c>
      <c r="H3779" s="58"/>
      <c r="I3779" s="17">
        <f t="shared" si="315"/>
        <v>1</v>
      </c>
      <c r="N3779" s="48">
        <f t="shared" ref="N3779:N3842" si="316">+L3779*M3779</f>
        <v>0</v>
      </c>
      <c r="O3779" s="140"/>
      <c r="P3779" s="139"/>
      <c r="Q3779" s="155"/>
      <c r="R3779" s="139"/>
    </row>
    <row r="3780" spans="1:18">
      <c r="A3780" s="17">
        <v>45</v>
      </c>
      <c r="C3780" s="17">
        <f t="shared" si="314"/>
        <v>0</v>
      </c>
      <c r="G3780" s="17" t="e">
        <f>+VLOOKUP(B3780,EstructuraCostos!$B$5:$C$146,2)</f>
        <v>#N/A</v>
      </c>
      <c r="H3780" s="58"/>
      <c r="I3780" s="17">
        <f t="shared" si="315"/>
        <v>1</v>
      </c>
      <c r="N3780" s="48">
        <f t="shared" si="316"/>
        <v>0</v>
      </c>
      <c r="O3780" s="140"/>
      <c r="P3780" s="155"/>
      <c r="Q3780" s="155"/>
      <c r="R3780" s="139"/>
    </row>
    <row r="3781" spans="1:18">
      <c r="A3781" s="17">
        <v>46</v>
      </c>
      <c r="C3781" s="17">
        <f t="shared" si="314"/>
        <v>0</v>
      </c>
      <c r="G3781" s="17" t="e">
        <f>+VLOOKUP(B3781,EstructuraCostos!$B$5:$C$146,2)</f>
        <v>#N/A</v>
      </c>
      <c r="H3781" s="58"/>
      <c r="I3781" s="17">
        <f t="shared" si="315"/>
        <v>1</v>
      </c>
      <c r="J3781" s="1"/>
      <c r="K3781" s="83"/>
      <c r="N3781" s="48">
        <f t="shared" si="316"/>
        <v>0</v>
      </c>
      <c r="O3781" s="140"/>
      <c r="P3781" s="139"/>
      <c r="Q3781" s="155"/>
      <c r="R3781" s="139"/>
    </row>
    <row r="3782" spans="1:18">
      <c r="A3782" s="17">
        <v>47</v>
      </c>
      <c r="C3782" s="17">
        <f t="shared" si="314"/>
        <v>0</v>
      </c>
      <c r="G3782" s="17" t="e">
        <f>+VLOOKUP(B3782,EstructuraCostos!$B$5:$C$146,2)</f>
        <v>#N/A</v>
      </c>
      <c r="H3782" s="58"/>
      <c r="I3782" s="17">
        <f t="shared" si="315"/>
        <v>1</v>
      </c>
      <c r="J3782" s="1"/>
      <c r="K3782" s="83"/>
      <c r="N3782" s="48">
        <f t="shared" si="316"/>
        <v>0</v>
      </c>
      <c r="O3782" s="140"/>
      <c r="P3782" s="139"/>
      <c r="Q3782" s="155"/>
      <c r="R3782" s="139"/>
    </row>
    <row r="3783" spans="1:18">
      <c r="A3783" s="17">
        <v>48</v>
      </c>
      <c r="C3783" s="17">
        <f t="shared" si="314"/>
        <v>0</v>
      </c>
      <c r="G3783" s="17" t="e">
        <f>+VLOOKUP(B3783,EstructuraCostos!$B$5:$C$146,2)</f>
        <v>#N/A</v>
      </c>
      <c r="H3783" s="58"/>
      <c r="I3783" s="17">
        <f t="shared" si="315"/>
        <v>1</v>
      </c>
      <c r="N3783" s="48">
        <f t="shared" si="316"/>
        <v>0</v>
      </c>
      <c r="O3783" s="98"/>
      <c r="P3783" s="139"/>
      <c r="Q3783" s="139"/>
      <c r="R3783" s="139"/>
    </row>
    <row r="3784" spans="1:18">
      <c r="A3784" s="17">
        <v>49</v>
      </c>
      <c r="C3784" s="17">
        <f t="shared" si="314"/>
        <v>0</v>
      </c>
      <c r="G3784" s="17" t="e">
        <f>+VLOOKUP(B3784,EstructuraCostos!$B$5:$C$146,2)</f>
        <v>#N/A</v>
      </c>
      <c r="H3784" s="58"/>
      <c r="I3784" s="17">
        <f t="shared" si="315"/>
        <v>1</v>
      </c>
      <c r="N3784" s="48">
        <f t="shared" si="316"/>
        <v>0</v>
      </c>
      <c r="O3784" s="98"/>
      <c r="P3784" s="139"/>
      <c r="Q3784" s="155"/>
      <c r="R3784" s="139"/>
    </row>
    <row r="3785" spans="1:18">
      <c r="A3785" s="17">
        <v>50</v>
      </c>
      <c r="C3785" s="17">
        <f t="shared" ref="C3785:C3848" si="317">ROUND(B3785/10000,0)</f>
        <v>0</v>
      </c>
      <c r="G3785" s="17" t="e">
        <f>+VLOOKUP(B3785,EstructuraCostos!$B$5:$C$146,2)</f>
        <v>#N/A</v>
      </c>
      <c r="H3785" s="58"/>
      <c r="I3785" s="17">
        <f t="shared" ref="I3785:I3848" si="318">+WEEKNUM(H3785,2)</f>
        <v>1</v>
      </c>
      <c r="N3785" s="48">
        <f t="shared" si="316"/>
        <v>0</v>
      </c>
      <c r="O3785" s="140"/>
      <c r="P3785" s="155"/>
      <c r="Q3785" s="155"/>
      <c r="R3785" s="139"/>
    </row>
    <row r="3786" spans="1:18">
      <c r="A3786" s="17">
        <v>51</v>
      </c>
      <c r="C3786" s="17">
        <f t="shared" si="317"/>
        <v>0</v>
      </c>
      <c r="G3786" s="17" t="e">
        <f>+VLOOKUP(B3786,EstructuraCostos!$B$5:$C$146,2)</f>
        <v>#N/A</v>
      </c>
      <c r="H3786" s="58"/>
      <c r="I3786" s="17">
        <f t="shared" si="318"/>
        <v>1</v>
      </c>
      <c r="J3786" s="1"/>
      <c r="K3786" s="143"/>
      <c r="M3786" s="404"/>
      <c r="N3786" s="48">
        <f t="shared" si="316"/>
        <v>0</v>
      </c>
      <c r="O3786" s="98"/>
      <c r="P3786" s="98"/>
      <c r="Q3786" s="139"/>
      <c r="R3786" s="139"/>
    </row>
    <row r="3787" spans="1:18">
      <c r="A3787" s="17">
        <v>52</v>
      </c>
      <c r="C3787" s="17">
        <f t="shared" si="317"/>
        <v>0</v>
      </c>
      <c r="G3787" s="17" t="e">
        <f>+VLOOKUP(B3787,EstructuraCostos!$B$5:$C$146,2)</f>
        <v>#N/A</v>
      </c>
      <c r="H3787" s="58"/>
      <c r="I3787" s="17">
        <f t="shared" si="318"/>
        <v>1</v>
      </c>
      <c r="J3787" s="1"/>
      <c r="K3787" s="83"/>
      <c r="N3787" s="48">
        <f t="shared" si="316"/>
        <v>0</v>
      </c>
      <c r="O3787" s="140"/>
      <c r="P3787" s="139"/>
      <c r="Q3787" s="155"/>
      <c r="R3787" s="139"/>
    </row>
    <row r="3788" spans="1:18">
      <c r="A3788" s="17">
        <v>53</v>
      </c>
      <c r="C3788" s="17">
        <f t="shared" si="317"/>
        <v>0</v>
      </c>
      <c r="G3788" s="17" t="e">
        <f>+VLOOKUP(B3788,EstructuraCostos!$B$5:$C$146,2)</f>
        <v>#N/A</v>
      </c>
      <c r="H3788" s="58"/>
      <c r="I3788" s="17">
        <f t="shared" si="318"/>
        <v>1</v>
      </c>
      <c r="J3788" s="84"/>
      <c r="K3788" s="143"/>
      <c r="N3788" s="48">
        <f t="shared" si="316"/>
        <v>0</v>
      </c>
      <c r="O3788" s="140"/>
      <c r="P3788" s="155"/>
      <c r="Q3788" s="155"/>
      <c r="R3788" s="139"/>
    </row>
    <row r="3789" spans="1:18">
      <c r="A3789" s="17">
        <v>54</v>
      </c>
      <c r="C3789" s="17">
        <f t="shared" si="317"/>
        <v>0</v>
      </c>
      <c r="G3789" s="17" t="e">
        <f>+VLOOKUP(B3789,EstructuraCostos!$B$5:$C$146,2)</f>
        <v>#N/A</v>
      </c>
      <c r="H3789" s="58"/>
      <c r="I3789" s="17">
        <f t="shared" si="318"/>
        <v>1</v>
      </c>
      <c r="J3789" s="84"/>
      <c r="K3789" s="83"/>
      <c r="N3789" s="48">
        <f t="shared" si="316"/>
        <v>0</v>
      </c>
      <c r="O3789" s="140"/>
      <c r="P3789" s="139"/>
      <c r="Q3789" s="155"/>
      <c r="R3789" s="139"/>
    </row>
    <row r="3790" spans="1:18">
      <c r="A3790" s="17">
        <v>55</v>
      </c>
      <c r="C3790" s="17">
        <f t="shared" si="317"/>
        <v>0</v>
      </c>
      <c r="G3790" s="17" t="e">
        <f>+VLOOKUP(B3790,EstructuraCostos!$B$5:$C$146,2)</f>
        <v>#N/A</v>
      </c>
      <c r="H3790" s="58"/>
      <c r="I3790" s="17">
        <f t="shared" si="318"/>
        <v>1</v>
      </c>
      <c r="J3790" s="1"/>
      <c r="K3790" s="83"/>
      <c r="N3790" s="48">
        <f t="shared" si="316"/>
        <v>0</v>
      </c>
      <c r="O3790" s="140"/>
      <c r="P3790" s="139"/>
      <c r="Q3790" s="155"/>
      <c r="R3790" s="139"/>
    </row>
    <row r="3791" spans="1:18">
      <c r="A3791" s="17">
        <v>56</v>
      </c>
      <c r="C3791" s="17">
        <f t="shared" si="317"/>
        <v>0</v>
      </c>
      <c r="G3791" s="17" t="e">
        <f>+VLOOKUP(B3791,EstructuraCostos!$B$5:$C$146,2)</f>
        <v>#N/A</v>
      </c>
      <c r="H3791" s="58"/>
      <c r="I3791" s="17">
        <f t="shared" si="318"/>
        <v>1</v>
      </c>
      <c r="J3791" s="1"/>
      <c r="K3791" s="83"/>
      <c r="N3791" s="48">
        <f t="shared" si="316"/>
        <v>0</v>
      </c>
      <c r="O3791" s="140"/>
      <c r="P3791" s="139"/>
      <c r="Q3791" s="155"/>
      <c r="R3791" s="139"/>
    </row>
    <row r="3792" spans="1:18">
      <c r="A3792" s="17">
        <v>57</v>
      </c>
      <c r="C3792" s="17">
        <f t="shared" si="317"/>
        <v>0</v>
      </c>
      <c r="G3792" s="17" t="e">
        <f>+VLOOKUP(B3792,EstructuraCostos!$B$5:$C$146,2)</f>
        <v>#N/A</v>
      </c>
      <c r="H3792" s="58"/>
      <c r="I3792" s="17">
        <f t="shared" si="318"/>
        <v>1</v>
      </c>
      <c r="N3792" s="48">
        <f t="shared" si="316"/>
        <v>0</v>
      </c>
      <c r="O3792" s="140"/>
      <c r="P3792" s="139"/>
      <c r="Q3792" s="155"/>
      <c r="R3792" s="139"/>
    </row>
    <row r="3793" spans="1:18">
      <c r="A3793" s="17">
        <v>58</v>
      </c>
      <c r="C3793" s="17">
        <f t="shared" si="317"/>
        <v>0</v>
      </c>
      <c r="G3793" s="17" t="e">
        <f>+VLOOKUP(B3793,EstructuraCostos!$B$5:$C$146,2)</f>
        <v>#N/A</v>
      </c>
      <c r="H3793" s="58"/>
      <c r="I3793" s="17">
        <f t="shared" si="318"/>
        <v>1</v>
      </c>
      <c r="N3793" s="48">
        <f t="shared" si="316"/>
        <v>0</v>
      </c>
      <c r="O3793" s="140"/>
      <c r="P3793" s="155"/>
      <c r="Q3793" s="155"/>
      <c r="R3793" s="139"/>
    </row>
    <row r="3794" spans="1:18">
      <c r="A3794" s="17">
        <v>59</v>
      </c>
      <c r="C3794" s="17">
        <f t="shared" si="317"/>
        <v>0</v>
      </c>
      <c r="G3794" s="17" t="e">
        <f>+VLOOKUP(B3794,EstructuraCostos!$B$5:$C$146,2)</f>
        <v>#N/A</v>
      </c>
      <c r="H3794" s="58"/>
      <c r="I3794" s="17">
        <f t="shared" si="318"/>
        <v>1</v>
      </c>
      <c r="J3794" s="1"/>
      <c r="K3794" s="83"/>
      <c r="N3794" s="48">
        <f t="shared" si="316"/>
        <v>0</v>
      </c>
      <c r="O3794" s="140"/>
      <c r="P3794" s="139"/>
      <c r="Q3794" s="155"/>
      <c r="R3794" s="139"/>
    </row>
    <row r="3795" spans="1:18">
      <c r="A3795" s="17">
        <v>60</v>
      </c>
      <c r="C3795" s="17">
        <f t="shared" si="317"/>
        <v>0</v>
      </c>
      <c r="G3795" s="17" t="e">
        <f>+VLOOKUP(B3795,EstructuraCostos!$B$5:$C$146,2)</f>
        <v>#N/A</v>
      </c>
      <c r="H3795" s="58"/>
      <c r="I3795" s="17">
        <f t="shared" si="318"/>
        <v>1</v>
      </c>
      <c r="J3795" s="1"/>
      <c r="K3795" s="83"/>
      <c r="N3795" s="48">
        <f t="shared" si="316"/>
        <v>0</v>
      </c>
      <c r="O3795" s="140"/>
      <c r="P3795" s="139"/>
      <c r="Q3795" s="155"/>
      <c r="R3795" s="139"/>
    </row>
    <row r="3796" spans="1:18">
      <c r="A3796" s="17">
        <v>61</v>
      </c>
      <c r="C3796" s="17">
        <f t="shared" si="317"/>
        <v>0</v>
      </c>
      <c r="G3796" s="17" t="e">
        <f>+VLOOKUP(B3796,EstructuraCostos!$B$5:$C$146,2)</f>
        <v>#N/A</v>
      </c>
      <c r="H3796" s="58"/>
      <c r="I3796" s="17">
        <f t="shared" si="318"/>
        <v>1</v>
      </c>
      <c r="N3796" s="48">
        <f t="shared" si="316"/>
        <v>0</v>
      </c>
      <c r="O3796" s="98"/>
      <c r="P3796" s="139"/>
      <c r="Q3796" s="139"/>
      <c r="R3796" s="139"/>
    </row>
    <row r="3797" spans="1:18">
      <c r="A3797" s="17">
        <v>62</v>
      </c>
      <c r="C3797" s="17">
        <f t="shared" si="317"/>
        <v>0</v>
      </c>
      <c r="G3797" s="17" t="e">
        <f>+VLOOKUP(B3797,EstructuraCostos!$B$5:$C$146,2)</f>
        <v>#N/A</v>
      </c>
      <c r="H3797" s="58"/>
      <c r="I3797" s="17">
        <f t="shared" si="318"/>
        <v>1</v>
      </c>
      <c r="N3797" s="48">
        <f t="shared" si="316"/>
        <v>0</v>
      </c>
      <c r="O3797" s="98"/>
      <c r="P3797" s="139"/>
      <c r="Q3797" s="155"/>
      <c r="R3797" s="139"/>
    </row>
    <row r="3798" spans="1:18">
      <c r="A3798" s="17">
        <v>63</v>
      </c>
      <c r="C3798" s="17">
        <f t="shared" si="317"/>
        <v>0</v>
      </c>
      <c r="G3798" s="17" t="e">
        <f>+VLOOKUP(B3798,EstructuraCostos!$B$5:$C$146,2)</f>
        <v>#N/A</v>
      </c>
      <c r="H3798" s="58"/>
      <c r="I3798" s="17">
        <f t="shared" si="318"/>
        <v>1</v>
      </c>
      <c r="N3798" s="48">
        <f t="shared" si="316"/>
        <v>0</v>
      </c>
      <c r="O3798" s="140"/>
      <c r="P3798" s="155"/>
      <c r="Q3798" s="155"/>
      <c r="R3798" s="139"/>
    </row>
    <row r="3799" spans="1:18">
      <c r="A3799" s="17">
        <v>64</v>
      </c>
      <c r="C3799" s="17">
        <f t="shared" si="317"/>
        <v>0</v>
      </c>
      <c r="G3799" s="17" t="e">
        <f>+VLOOKUP(B3799,EstructuraCostos!$B$5:$C$146,2)</f>
        <v>#N/A</v>
      </c>
      <c r="H3799" s="58"/>
      <c r="I3799" s="17">
        <f t="shared" si="318"/>
        <v>1</v>
      </c>
      <c r="J3799" s="1"/>
      <c r="K3799" s="143"/>
      <c r="M3799" s="404"/>
      <c r="N3799" s="48">
        <f t="shared" si="316"/>
        <v>0</v>
      </c>
      <c r="O3799" s="142"/>
      <c r="P3799"/>
      <c r="Q3799" s="139"/>
      <c r="R3799" s="139"/>
    </row>
    <row r="3800" spans="1:18">
      <c r="A3800" s="17">
        <v>65</v>
      </c>
      <c r="C3800" s="17">
        <f t="shared" si="317"/>
        <v>0</v>
      </c>
      <c r="G3800" s="17" t="e">
        <f>+VLOOKUP(B3800,EstructuraCostos!$B$5:$C$146,2)</f>
        <v>#N/A</v>
      </c>
      <c r="H3800" s="58"/>
      <c r="I3800" s="17">
        <f t="shared" si="318"/>
        <v>1</v>
      </c>
      <c r="J3800" s="1"/>
      <c r="K3800" s="83"/>
      <c r="N3800" s="48">
        <f t="shared" si="316"/>
        <v>0</v>
      </c>
      <c r="O3800" s="142"/>
      <c r="P3800"/>
      <c r="Q3800" s="155"/>
      <c r="R3800" s="139"/>
    </row>
    <row r="3801" spans="1:18">
      <c r="A3801" s="17">
        <v>66</v>
      </c>
      <c r="C3801" s="17">
        <f t="shared" si="317"/>
        <v>0</v>
      </c>
      <c r="G3801" s="17" t="e">
        <f>+VLOOKUP(B3801,EstructuraCostos!$B$5:$C$146,2)</f>
        <v>#N/A</v>
      </c>
      <c r="H3801" s="58"/>
      <c r="I3801" s="17">
        <f t="shared" si="318"/>
        <v>1</v>
      </c>
      <c r="J3801" s="84"/>
      <c r="K3801" s="143"/>
      <c r="N3801" s="48">
        <f t="shared" si="316"/>
        <v>0</v>
      </c>
      <c r="O3801" s="142"/>
      <c r="P3801" s="156"/>
      <c r="Q3801" s="155"/>
      <c r="R3801" s="139"/>
    </row>
    <row r="3802" spans="1:18">
      <c r="A3802" s="17">
        <v>67</v>
      </c>
      <c r="C3802" s="17">
        <f t="shared" si="317"/>
        <v>0</v>
      </c>
      <c r="G3802" s="17" t="e">
        <f>+VLOOKUP(B3802,EstructuraCostos!$B$5:$C$146,2)</f>
        <v>#N/A</v>
      </c>
      <c r="H3802" s="58"/>
      <c r="I3802" s="17">
        <f t="shared" si="318"/>
        <v>1</v>
      </c>
      <c r="J3802" s="84"/>
      <c r="K3802" s="83"/>
      <c r="N3802" s="48">
        <f t="shared" si="316"/>
        <v>0</v>
      </c>
      <c r="O3802" s="142"/>
      <c r="P3802"/>
      <c r="Q3802" s="155"/>
      <c r="R3802" s="139"/>
    </row>
    <row r="3803" spans="1:18">
      <c r="A3803" s="17">
        <v>68</v>
      </c>
      <c r="C3803" s="17">
        <f t="shared" si="317"/>
        <v>0</v>
      </c>
      <c r="G3803" s="17" t="e">
        <f>+VLOOKUP(B3803,EstructuraCostos!$B$5:$C$146,2)</f>
        <v>#N/A</v>
      </c>
      <c r="H3803" s="58"/>
      <c r="I3803" s="17">
        <f t="shared" si="318"/>
        <v>1</v>
      </c>
      <c r="J3803" s="1"/>
      <c r="K3803" s="83"/>
      <c r="N3803" s="48">
        <f t="shared" si="316"/>
        <v>0</v>
      </c>
      <c r="O3803" s="142"/>
      <c r="P3803"/>
      <c r="Q3803" s="155"/>
      <c r="R3803" s="139"/>
    </row>
    <row r="3804" spans="1:18">
      <c r="A3804" s="17">
        <v>69</v>
      </c>
      <c r="C3804" s="17">
        <f t="shared" si="317"/>
        <v>0</v>
      </c>
      <c r="G3804" s="17" t="e">
        <f>+VLOOKUP(B3804,EstructuraCostos!$B$5:$C$146,2)</f>
        <v>#N/A</v>
      </c>
      <c r="H3804" s="58"/>
      <c r="I3804" s="17">
        <f t="shared" si="318"/>
        <v>1</v>
      </c>
      <c r="J3804" s="1"/>
      <c r="K3804" s="83"/>
      <c r="N3804" s="48">
        <f t="shared" si="316"/>
        <v>0</v>
      </c>
      <c r="O3804" s="142"/>
      <c r="P3804"/>
      <c r="Q3804" s="155"/>
      <c r="R3804" s="139"/>
    </row>
    <row r="3805" spans="1:18">
      <c r="A3805" s="17">
        <v>70</v>
      </c>
      <c r="C3805" s="17">
        <f t="shared" si="317"/>
        <v>0</v>
      </c>
      <c r="G3805" s="17" t="e">
        <f>+VLOOKUP(B3805,EstructuraCostos!$B$5:$C$146,2)</f>
        <v>#N/A</v>
      </c>
      <c r="H3805" s="58"/>
      <c r="I3805" s="17">
        <f t="shared" si="318"/>
        <v>1</v>
      </c>
      <c r="N3805" s="48">
        <f t="shared" si="316"/>
        <v>0</v>
      </c>
      <c r="O3805" s="142"/>
      <c r="P3805"/>
      <c r="Q3805" s="155"/>
      <c r="R3805" s="139"/>
    </row>
    <row r="3806" spans="1:18">
      <c r="A3806" s="17">
        <v>71</v>
      </c>
      <c r="C3806" s="17">
        <f t="shared" si="317"/>
        <v>0</v>
      </c>
      <c r="G3806" s="17" t="e">
        <f>+VLOOKUP(B3806,EstructuraCostos!$B$5:$C$146,2)</f>
        <v>#N/A</v>
      </c>
      <c r="H3806" s="58"/>
      <c r="I3806" s="17">
        <f t="shared" si="318"/>
        <v>1</v>
      </c>
      <c r="N3806" s="48">
        <f t="shared" si="316"/>
        <v>0</v>
      </c>
      <c r="O3806" s="142"/>
      <c r="P3806" s="156"/>
      <c r="Q3806" s="155"/>
      <c r="R3806" s="139"/>
    </row>
    <row r="3807" spans="1:18">
      <c r="A3807" s="17">
        <v>72</v>
      </c>
      <c r="C3807" s="17">
        <f t="shared" si="317"/>
        <v>0</v>
      </c>
      <c r="G3807" s="17" t="e">
        <f>+VLOOKUP(B3807,EstructuraCostos!$B$5:$C$146,2)</f>
        <v>#N/A</v>
      </c>
      <c r="H3807" s="58"/>
      <c r="I3807" s="17">
        <f t="shared" si="318"/>
        <v>1</v>
      </c>
      <c r="J3807" s="1"/>
      <c r="K3807" s="83"/>
      <c r="N3807" s="48">
        <f t="shared" si="316"/>
        <v>0</v>
      </c>
      <c r="O3807" s="142"/>
      <c r="P3807"/>
      <c r="Q3807" s="155"/>
      <c r="R3807" s="139"/>
    </row>
    <row r="3808" spans="1:18">
      <c r="A3808" s="17">
        <v>73</v>
      </c>
      <c r="C3808" s="17">
        <f t="shared" si="317"/>
        <v>0</v>
      </c>
      <c r="G3808" s="17" t="e">
        <f>+VLOOKUP(B3808,EstructuraCostos!$B$5:$C$146,2)</f>
        <v>#N/A</v>
      </c>
      <c r="H3808" s="58"/>
      <c r="I3808" s="17">
        <f t="shared" si="318"/>
        <v>1</v>
      </c>
      <c r="J3808" s="1"/>
      <c r="K3808" s="83"/>
      <c r="N3808" s="48">
        <f t="shared" si="316"/>
        <v>0</v>
      </c>
      <c r="O3808" s="142"/>
      <c r="P3808"/>
      <c r="Q3808" s="155"/>
      <c r="R3808" s="139"/>
    </row>
    <row r="3809" spans="1:18">
      <c r="A3809" s="17">
        <v>75</v>
      </c>
      <c r="C3809" s="17">
        <f t="shared" si="317"/>
        <v>0</v>
      </c>
      <c r="G3809" s="17" t="e">
        <f>+VLOOKUP(B3809,EstructuraCostos!$B$5:$C$146,2)</f>
        <v>#N/A</v>
      </c>
      <c r="H3809" s="58"/>
      <c r="I3809" s="17">
        <f t="shared" si="318"/>
        <v>1</v>
      </c>
      <c r="N3809" s="48">
        <f t="shared" si="316"/>
        <v>0</v>
      </c>
      <c r="O3809" s="98"/>
      <c r="P3809"/>
      <c r="Q3809" s="155"/>
      <c r="R3809" s="139"/>
    </row>
    <row r="3810" spans="1:18">
      <c r="A3810" s="17"/>
      <c r="C3810" s="17"/>
      <c r="G3810" s="17" t="e">
        <f>+VLOOKUP(B3810,EstructuraCostos!$B$5:$C$146,2)</f>
        <v>#N/A</v>
      </c>
      <c r="H3810" s="58"/>
      <c r="I3810" s="17"/>
      <c r="J3810" s="1"/>
      <c r="K3810" s="83"/>
      <c r="N3810" s="48">
        <f t="shared" si="316"/>
        <v>0</v>
      </c>
      <c r="O3810" s="140"/>
      <c r="P3810" s="155"/>
      <c r="Q3810" s="155"/>
      <c r="R3810" s="139"/>
    </row>
    <row r="3811" spans="1:18">
      <c r="A3811" s="17">
        <v>78</v>
      </c>
      <c r="C3811" s="17">
        <f t="shared" si="317"/>
        <v>0</v>
      </c>
      <c r="G3811" s="17" t="e">
        <f>+VLOOKUP(B3811,EstructuraCostos!$B$5:$C$146,2)</f>
        <v>#N/A</v>
      </c>
      <c r="H3811" s="58"/>
      <c r="I3811" s="17">
        <f t="shared" si="318"/>
        <v>1</v>
      </c>
      <c r="N3811" s="48">
        <f t="shared" si="316"/>
        <v>0</v>
      </c>
      <c r="O3811" s="98"/>
      <c r="P3811" s="98"/>
      <c r="Q3811" s="139"/>
      <c r="R3811" s="139"/>
    </row>
    <row r="3812" spans="1:18">
      <c r="A3812" s="17">
        <v>1</v>
      </c>
      <c r="C3812" s="17">
        <f t="shared" si="317"/>
        <v>0</v>
      </c>
      <c r="G3812" s="17" t="e">
        <f>+VLOOKUP(B3812,EstructuraCostos!$B$5:$C$146,2)</f>
        <v>#N/A</v>
      </c>
      <c r="H3812" s="58"/>
      <c r="I3812" s="17">
        <f t="shared" si="318"/>
        <v>1</v>
      </c>
      <c r="J3812" s="1"/>
      <c r="K3812" s="143"/>
      <c r="M3812" s="404"/>
      <c r="N3812" s="48">
        <f t="shared" si="316"/>
        <v>0</v>
      </c>
      <c r="O3812" s="142"/>
      <c r="P3812"/>
      <c r="Q3812" s="139"/>
      <c r="R3812" s="139"/>
    </row>
    <row r="3813" spans="1:18">
      <c r="A3813" s="17">
        <v>2</v>
      </c>
      <c r="C3813" s="17">
        <f t="shared" si="317"/>
        <v>0</v>
      </c>
      <c r="G3813" s="17" t="e">
        <f>+VLOOKUP(B3813,EstructuraCostos!$B$5:$C$146,2)</f>
        <v>#N/A</v>
      </c>
      <c r="H3813" s="58"/>
      <c r="I3813" s="17">
        <f t="shared" si="318"/>
        <v>1</v>
      </c>
      <c r="J3813" s="1"/>
      <c r="K3813" s="83"/>
      <c r="N3813" s="48">
        <f t="shared" si="316"/>
        <v>0</v>
      </c>
      <c r="O3813" s="142"/>
      <c r="P3813"/>
      <c r="Q3813" s="155"/>
      <c r="R3813" s="139"/>
    </row>
    <row r="3814" spans="1:18">
      <c r="A3814" s="17">
        <v>3</v>
      </c>
      <c r="C3814" s="17">
        <f t="shared" si="317"/>
        <v>0</v>
      </c>
      <c r="G3814" s="17" t="e">
        <f>+VLOOKUP(B3814,EstructuraCostos!$B$5:$C$146,2)</f>
        <v>#N/A</v>
      </c>
      <c r="H3814" s="58"/>
      <c r="I3814" s="17">
        <f t="shared" si="318"/>
        <v>1</v>
      </c>
      <c r="J3814" s="84"/>
      <c r="K3814" s="143"/>
      <c r="N3814" s="48">
        <f t="shared" si="316"/>
        <v>0</v>
      </c>
      <c r="O3814" s="142"/>
      <c r="P3814" s="156"/>
      <c r="Q3814" s="155"/>
      <c r="R3814" s="139"/>
    </row>
    <row r="3815" spans="1:18">
      <c r="A3815" s="17">
        <v>4</v>
      </c>
      <c r="C3815" s="17">
        <f t="shared" si="317"/>
        <v>0</v>
      </c>
      <c r="G3815" s="17" t="e">
        <f>+VLOOKUP(B3815,EstructuraCostos!$B$5:$C$146,2)</f>
        <v>#N/A</v>
      </c>
      <c r="H3815" s="58"/>
      <c r="I3815" s="17">
        <f t="shared" si="318"/>
        <v>1</v>
      </c>
      <c r="J3815" s="84"/>
      <c r="K3815" s="83"/>
      <c r="N3815" s="48">
        <f t="shared" si="316"/>
        <v>0</v>
      </c>
      <c r="O3815" s="142"/>
      <c r="P3815"/>
      <c r="Q3815" s="155"/>
      <c r="R3815" s="139"/>
    </row>
    <row r="3816" spans="1:18">
      <c r="A3816" s="17">
        <v>5</v>
      </c>
      <c r="C3816" s="17">
        <f t="shared" si="317"/>
        <v>0</v>
      </c>
      <c r="G3816" s="17" t="e">
        <f>+VLOOKUP(B3816,EstructuraCostos!$B$5:$C$146,2)</f>
        <v>#N/A</v>
      </c>
      <c r="H3816" s="58"/>
      <c r="I3816" s="17">
        <f t="shared" si="318"/>
        <v>1</v>
      </c>
      <c r="J3816" s="1"/>
      <c r="K3816" s="83"/>
      <c r="N3816" s="48">
        <f t="shared" si="316"/>
        <v>0</v>
      </c>
      <c r="O3816" s="142"/>
      <c r="P3816"/>
      <c r="Q3816" s="155"/>
      <c r="R3816" s="139"/>
    </row>
    <row r="3817" spans="1:18">
      <c r="A3817" s="17">
        <v>6</v>
      </c>
      <c r="C3817" s="17">
        <f t="shared" si="317"/>
        <v>0</v>
      </c>
      <c r="G3817" s="17" t="e">
        <f>+VLOOKUP(B3817,EstructuraCostos!$B$5:$C$146,2)</f>
        <v>#N/A</v>
      </c>
      <c r="H3817" s="58"/>
      <c r="I3817" s="17">
        <f t="shared" si="318"/>
        <v>1</v>
      </c>
      <c r="J3817" s="1"/>
      <c r="K3817" s="83"/>
      <c r="N3817" s="48">
        <f t="shared" si="316"/>
        <v>0</v>
      </c>
      <c r="O3817" s="142"/>
      <c r="P3817"/>
      <c r="Q3817" s="155"/>
      <c r="R3817" s="139"/>
    </row>
    <row r="3818" spans="1:18">
      <c r="A3818" s="17">
        <v>7</v>
      </c>
      <c r="C3818" s="17">
        <f t="shared" si="317"/>
        <v>0</v>
      </c>
      <c r="G3818" s="17" t="e">
        <f>+VLOOKUP(B3818,EstructuraCostos!$B$5:$C$146,2)</f>
        <v>#N/A</v>
      </c>
      <c r="H3818" s="58"/>
      <c r="I3818" s="17">
        <f t="shared" si="318"/>
        <v>1</v>
      </c>
      <c r="N3818" s="48">
        <f t="shared" si="316"/>
        <v>0</v>
      </c>
      <c r="O3818" s="142"/>
      <c r="P3818"/>
      <c r="Q3818" s="155"/>
      <c r="R3818" s="139"/>
    </row>
    <row r="3819" spans="1:18">
      <c r="A3819" s="17">
        <v>8</v>
      </c>
      <c r="C3819" s="17">
        <f t="shared" si="317"/>
        <v>0</v>
      </c>
      <c r="G3819" s="17" t="e">
        <f>+VLOOKUP(B3819,EstructuraCostos!$B$5:$C$146,2)</f>
        <v>#N/A</v>
      </c>
      <c r="H3819" s="58"/>
      <c r="I3819" s="17">
        <f t="shared" si="318"/>
        <v>1</v>
      </c>
      <c r="N3819" s="48">
        <f t="shared" si="316"/>
        <v>0</v>
      </c>
      <c r="O3819" s="142"/>
      <c r="P3819" s="156"/>
      <c r="Q3819" s="155"/>
      <c r="R3819" s="139"/>
    </row>
    <row r="3820" spans="1:18">
      <c r="A3820" s="17">
        <v>9</v>
      </c>
      <c r="C3820" s="17">
        <f t="shared" si="317"/>
        <v>0</v>
      </c>
      <c r="G3820" s="17" t="e">
        <f>+VLOOKUP(B3820,EstructuraCostos!$B$5:$C$146,2)</f>
        <v>#N/A</v>
      </c>
      <c r="H3820" s="58"/>
      <c r="I3820" s="17">
        <f t="shared" si="318"/>
        <v>1</v>
      </c>
      <c r="J3820" s="1"/>
      <c r="K3820" s="83"/>
      <c r="N3820" s="48">
        <f t="shared" si="316"/>
        <v>0</v>
      </c>
      <c r="O3820" s="142"/>
      <c r="P3820"/>
      <c r="Q3820" s="155"/>
      <c r="R3820" s="139"/>
    </row>
    <row r="3821" spans="1:18">
      <c r="A3821" s="17">
        <v>10</v>
      </c>
      <c r="C3821" s="17">
        <f t="shared" si="317"/>
        <v>0</v>
      </c>
      <c r="G3821" s="17" t="e">
        <f>+VLOOKUP(B3821,EstructuraCostos!$B$5:$C$146,2)</f>
        <v>#N/A</v>
      </c>
      <c r="H3821" s="58"/>
      <c r="I3821" s="17">
        <f t="shared" si="318"/>
        <v>1</v>
      </c>
      <c r="J3821" s="1"/>
      <c r="K3821" s="83"/>
      <c r="N3821" s="48">
        <f t="shared" si="316"/>
        <v>0</v>
      </c>
      <c r="O3821" s="142"/>
      <c r="P3821"/>
      <c r="Q3821" s="155"/>
      <c r="R3821" s="139"/>
    </row>
    <row r="3822" spans="1:18">
      <c r="A3822" s="17">
        <v>11</v>
      </c>
      <c r="C3822" s="17">
        <f t="shared" si="317"/>
        <v>0</v>
      </c>
      <c r="G3822" s="17" t="e">
        <f>+VLOOKUP(B3822,EstructuraCostos!$B$5:$C$146,2)</f>
        <v>#N/A</v>
      </c>
      <c r="H3822" s="58"/>
      <c r="I3822" s="17">
        <f t="shared" si="318"/>
        <v>1</v>
      </c>
      <c r="N3822" s="48">
        <f t="shared" si="316"/>
        <v>0</v>
      </c>
      <c r="O3822"/>
      <c r="P3822"/>
      <c r="Q3822" s="139"/>
      <c r="R3822" s="139"/>
    </row>
    <row r="3823" spans="1:18">
      <c r="A3823" s="17">
        <v>12</v>
      </c>
      <c r="C3823" s="17"/>
      <c r="G3823" s="17" t="e">
        <f>+VLOOKUP(B3823,EstructuraCostos!$B$5:$C$146,2)</f>
        <v>#N/A</v>
      </c>
      <c r="H3823" s="58"/>
      <c r="I3823" s="17">
        <f>+WEEKNUM(H3823,2)</f>
        <v>1</v>
      </c>
      <c r="N3823" s="48">
        <f t="shared" si="316"/>
        <v>0</v>
      </c>
      <c r="O3823"/>
      <c r="P3823"/>
      <c r="Q3823" s="139"/>
      <c r="R3823" s="139"/>
    </row>
    <row r="3824" spans="1:18">
      <c r="A3824" s="17">
        <v>13</v>
      </c>
      <c r="C3824" s="17">
        <f t="shared" si="317"/>
        <v>0</v>
      </c>
      <c r="G3824" s="17" t="e">
        <f>+VLOOKUP(B3824,EstructuraCostos!$B$5:$C$146,2)</f>
        <v>#N/A</v>
      </c>
      <c r="H3824" s="58"/>
      <c r="I3824" s="17">
        <f t="shared" si="318"/>
        <v>1</v>
      </c>
      <c r="N3824" s="48">
        <f t="shared" si="316"/>
        <v>0</v>
      </c>
      <c r="O3824" s="142"/>
      <c r="P3824"/>
      <c r="Q3824" s="155"/>
      <c r="R3824" s="139"/>
    </row>
    <row r="3825" spans="1:18">
      <c r="A3825" s="17">
        <v>14</v>
      </c>
      <c r="C3825" s="17">
        <f t="shared" si="317"/>
        <v>0</v>
      </c>
      <c r="G3825" s="17" t="e">
        <f>+VLOOKUP(B3825,EstructuraCostos!$B$5:$C$146,2)</f>
        <v>#N/A</v>
      </c>
      <c r="H3825" s="58"/>
      <c r="I3825" s="17">
        <f t="shared" si="318"/>
        <v>1</v>
      </c>
      <c r="J3825" s="1"/>
      <c r="K3825" s="143"/>
      <c r="M3825" s="404"/>
      <c r="N3825" s="48">
        <f t="shared" si="316"/>
        <v>0</v>
      </c>
      <c r="O3825" s="142"/>
      <c r="P3825"/>
      <c r="Q3825" s="139"/>
      <c r="R3825" s="139"/>
    </row>
    <row r="3826" spans="1:18">
      <c r="A3826" s="17">
        <v>15</v>
      </c>
      <c r="C3826" s="17">
        <f t="shared" si="317"/>
        <v>0</v>
      </c>
      <c r="G3826" s="17" t="e">
        <f>+VLOOKUP(B3826,EstructuraCostos!$B$5:$C$146,2)</f>
        <v>#N/A</v>
      </c>
      <c r="H3826" s="58"/>
      <c r="I3826" s="17">
        <f t="shared" si="318"/>
        <v>1</v>
      </c>
      <c r="J3826" s="1"/>
      <c r="K3826" s="83"/>
      <c r="N3826" s="48">
        <f t="shared" si="316"/>
        <v>0</v>
      </c>
      <c r="O3826" s="142"/>
      <c r="P3826"/>
      <c r="Q3826" s="155"/>
      <c r="R3826" s="139"/>
    </row>
    <row r="3827" spans="1:18">
      <c r="A3827" s="17">
        <v>16</v>
      </c>
      <c r="C3827" s="17">
        <f t="shared" si="317"/>
        <v>0</v>
      </c>
      <c r="G3827" s="17" t="e">
        <f>+VLOOKUP(B3827,EstructuraCostos!$B$5:$C$146,2)</f>
        <v>#N/A</v>
      </c>
      <c r="H3827" s="58"/>
      <c r="I3827" s="17">
        <f t="shared" si="318"/>
        <v>1</v>
      </c>
      <c r="J3827" s="84"/>
      <c r="K3827" s="143"/>
      <c r="N3827" s="48">
        <f t="shared" si="316"/>
        <v>0</v>
      </c>
      <c r="O3827" s="142"/>
      <c r="P3827" s="156"/>
      <c r="Q3827" s="155"/>
      <c r="R3827" s="139"/>
    </row>
    <row r="3828" spans="1:18">
      <c r="A3828" s="17">
        <v>17</v>
      </c>
      <c r="C3828" s="17">
        <f t="shared" si="317"/>
        <v>0</v>
      </c>
      <c r="G3828" s="17" t="e">
        <f>+VLOOKUP(B3828,EstructuraCostos!$B$5:$C$146,2)</f>
        <v>#N/A</v>
      </c>
      <c r="H3828" s="58"/>
      <c r="I3828" s="17">
        <f t="shared" si="318"/>
        <v>1</v>
      </c>
      <c r="J3828" s="84"/>
      <c r="K3828" s="83"/>
      <c r="N3828" s="48">
        <f t="shared" si="316"/>
        <v>0</v>
      </c>
      <c r="O3828" s="142"/>
      <c r="P3828"/>
      <c r="Q3828" s="155"/>
      <c r="R3828" s="139"/>
    </row>
    <row r="3829" spans="1:18">
      <c r="A3829" s="17">
        <v>18</v>
      </c>
      <c r="C3829" s="17">
        <f t="shared" si="317"/>
        <v>0</v>
      </c>
      <c r="G3829" s="17" t="e">
        <f>+VLOOKUP(B3829,EstructuraCostos!$B$5:$C$146,2)</f>
        <v>#N/A</v>
      </c>
      <c r="H3829" s="58"/>
      <c r="I3829" s="17">
        <f t="shared" si="318"/>
        <v>1</v>
      </c>
      <c r="J3829" s="1"/>
      <c r="K3829" s="83"/>
      <c r="N3829" s="48">
        <f t="shared" si="316"/>
        <v>0</v>
      </c>
      <c r="O3829" s="142"/>
      <c r="P3829"/>
      <c r="Q3829" s="155"/>
      <c r="R3829" s="139"/>
    </row>
    <row r="3830" spans="1:18">
      <c r="A3830" s="17">
        <v>19</v>
      </c>
      <c r="C3830" s="17">
        <f t="shared" si="317"/>
        <v>0</v>
      </c>
      <c r="G3830" s="17" t="e">
        <f>+VLOOKUP(B3830,EstructuraCostos!$B$5:$C$146,2)</f>
        <v>#N/A</v>
      </c>
      <c r="H3830" s="58"/>
      <c r="I3830" s="17">
        <f t="shared" si="318"/>
        <v>1</v>
      </c>
      <c r="J3830" s="1"/>
      <c r="K3830" s="83"/>
      <c r="N3830" s="48">
        <f t="shared" si="316"/>
        <v>0</v>
      </c>
      <c r="O3830" s="142"/>
      <c r="P3830"/>
      <c r="Q3830" s="155"/>
      <c r="R3830" s="139"/>
    </row>
    <row r="3831" spans="1:18">
      <c r="A3831" s="17">
        <v>20</v>
      </c>
      <c r="C3831" s="17">
        <f t="shared" si="317"/>
        <v>0</v>
      </c>
      <c r="G3831" s="17" t="e">
        <f>+VLOOKUP(B3831,EstructuraCostos!$B$5:$C$146,2)</f>
        <v>#N/A</v>
      </c>
      <c r="H3831" s="58"/>
      <c r="I3831" s="17">
        <f t="shared" si="318"/>
        <v>1</v>
      </c>
      <c r="N3831" s="48">
        <f t="shared" si="316"/>
        <v>0</v>
      </c>
      <c r="O3831" s="142"/>
      <c r="P3831"/>
      <c r="Q3831" s="155"/>
      <c r="R3831" s="139"/>
    </row>
    <row r="3832" spans="1:18">
      <c r="A3832" s="17">
        <v>21</v>
      </c>
      <c r="C3832" s="17">
        <f t="shared" si="317"/>
        <v>0</v>
      </c>
      <c r="G3832" s="17" t="e">
        <f>+VLOOKUP(B3832,EstructuraCostos!$B$5:$C$146,2)</f>
        <v>#N/A</v>
      </c>
      <c r="H3832" s="58"/>
      <c r="I3832" s="17">
        <f t="shared" si="318"/>
        <v>1</v>
      </c>
      <c r="N3832" s="48">
        <f t="shared" si="316"/>
        <v>0</v>
      </c>
      <c r="O3832" s="142"/>
      <c r="P3832"/>
      <c r="Q3832" s="155"/>
      <c r="R3832" s="139"/>
    </row>
    <row r="3833" spans="1:18">
      <c r="A3833" s="17">
        <v>22</v>
      </c>
      <c r="C3833" s="17">
        <f t="shared" si="317"/>
        <v>0</v>
      </c>
      <c r="G3833" s="17" t="e">
        <f>+VLOOKUP(B3833,EstructuraCostos!$B$5:$C$146,2)</f>
        <v>#N/A</v>
      </c>
      <c r="H3833" s="58"/>
      <c r="I3833" s="17">
        <f t="shared" si="318"/>
        <v>1</v>
      </c>
      <c r="J3833" s="1"/>
      <c r="K3833" s="83"/>
      <c r="N3833" s="48">
        <f t="shared" si="316"/>
        <v>0</v>
      </c>
      <c r="O3833" s="142"/>
      <c r="P3833"/>
      <c r="Q3833" s="155"/>
      <c r="R3833" s="139"/>
    </row>
    <row r="3834" spans="1:18">
      <c r="A3834" s="17">
        <v>23</v>
      </c>
      <c r="C3834" s="17">
        <f t="shared" si="317"/>
        <v>0</v>
      </c>
      <c r="G3834" s="17" t="e">
        <f>+VLOOKUP(B3834,EstructuraCostos!$B$5:$C$146,2)</f>
        <v>#N/A</v>
      </c>
      <c r="H3834" s="58"/>
      <c r="I3834" s="17">
        <f t="shared" si="318"/>
        <v>1</v>
      </c>
      <c r="J3834" s="1"/>
      <c r="K3834" s="83"/>
      <c r="N3834" s="48">
        <f t="shared" si="316"/>
        <v>0</v>
      </c>
      <c r="O3834" s="142"/>
      <c r="P3834"/>
      <c r="Q3834" s="155"/>
      <c r="R3834" s="139"/>
    </row>
    <row r="3835" spans="1:18">
      <c r="A3835" s="17">
        <v>24</v>
      </c>
      <c r="C3835" s="17">
        <f t="shared" si="317"/>
        <v>0</v>
      </c>
      <c r="G3835" s="17" t="e">
        <f>+VLOOKUP(B3835,EstructuraCostos!$B$5:$C$146,2)</f>
        <v>#N/A</v>
      </c>
      <c r="H3835" s="58"/>
      <c r="I3835" s="17">
        <f t="shared" si="318"/>
        <v>1</v>
      </c>
      <c r="N3835" s="48">
        <f t="shared" si="316"/>
        <v>0</v>
      </c>
      <c r="O3835"/>
      <c r="P3835"/>
      <c r="Q3835" s="139"/>
      <c r="R3835" s="139"/>
    </row>
    <row r="3836" spans="1:18">
      <c r="A3836" s="17">
        <v>25</v>
      </c>
      <c r="C3836" s="17">
        <f t="shared" si="317"/>
        <v>0</v>
      </c>
      <c r="G3836" s="17" t="e">
        <f>+VLOOKUP(B3836,EstructuraCostos!$B$5:$C$146,2)</f>
        <v>#N/A</v>
      </c>
      <c r="H3836" s="58"/>
      <c r="I3836" s="17">
        <f t="shared" si="318"/>
        <v>1</v>
      </c>
      <c r="N3836" s="48">
        <f t="shared" si="316"/>
        <v>0</v>
      </c>
      <c r="O3836"/>
      <c r="P3836"/>
      <c r="Q3836" s="139"/>
      <c r="R3836" s="139"/>
    </row>
    <row r="3837" spans="1:18">
      <c r="A3837" s="17">
        <v>26</v>
      </c>
      <c r="C3837" s="17">
        <f t="shared" si="317"/>
        <v>0</v>
      </c>
      <c r="G3837" s="17" t="e">
        <f>+VLOOKUP(B3837,EstructuraCostos!$B$5:$C$146,2)</f>
        <v>#N/A</v>
      </c>
      <c r="H3837" s="58"/>
      <c r="I3837" s="17">
        <f t="shared" si="318"/>
        <v>1</v>
      </c>
      <c r="N3837" s="48">
        <f t="shared" si="316"/>
        <v>0</v>
      </c>
      <c r="O3837" s="142"/>
      <c r="P3837"/>
      <c r="Q3837" s="155"/>
      <c r="R3837" s="139"/>
    </row>
    <row r="3838" spans="1:18">
      <c r="A3838" s="17">
        <v>27</v>
      </c>
      <c r="C3838" s="17">
        <f t="shared" si="317"/>
        <v>0</v>
      </c>
      <c r="G3838" s="17" t="e">
        <f>+VLOOKUP(B3838,EstructuraCostos!$B$5:$C$146,2)</f>
        <v>#N/A</v>
      </c>
      <c r="H3838" s="58"/>
      <c r="I3838" s="17">
        <f t="shared" si="318"/>
        <v>1</v>
      </c>
      <c r="N3838" s="48">
        <f t="shared" si="316"/>
        <v>0</v>
      </c>
      <c r="O3838" s="98"/>
      <c r="P3838" s="98"/>
      <c r="Q3838" s="139"/>
      <c r="R3838" s="139"/>
    </row>
    <row r="3839" spans="1:18">
      <c r="A3839" s="17">
        <v>28</v>
      </c>
      <c r="C3839" s="17">
        <f t="shared" si="317"/>
        <v>0</v>
      </c>
      <c r="G3839" s="17" t="e">
        <f>+VLOOKUP(B3839,EstructuraCostos!$B$5:$C$146,2)</f>
        <v>#N/A</v>
      </c>
      <c r="H3839" s="58"/>
      <c r="I3839" s="17">
        <f t="shared" si="318"/>
        <v>1</v>
      </c>
      <c r="J3839" s="1"/>
      <c r="K3839" s="143"/>
      <c r="M3839" s="404"/>
      <c r="N3839" s="48">
        <f t="shared" si="316"/>
        <v>0</v>
      </c>
      <c r="O3839" s="142"/>
      <c r="P3839"/>
      <c r="Q3839" s="160"/>
      <c r="R3839" s="139"/>
    </row>
    <row r="3840" spans="1:18">
      <c r="A3840" s="17">
        <v>29</v>
      </c>
      <c r="C3840" s="17">
        <f t="shared" si="317"/>
        <v>0</v>
      </c>
      <c r="G3840" s="17" t="e">
        <f>+VLOOKUP(B3840,EstructuraCostos!$B$5:$C$146,2)</f>
        <v>#N/A</v>
      </c>
      <c r="H3840" s="58"/>
      <c r="I3840" s="17">
        <f t="shared" si="318"/>
        <v>1</v>
      </c>
      <c r="J3840" s="1"/>
      <c r="K3840" s="83"/>
      <c r="N3840" s="48">
        <f t="shared" si="316"/>
        <v>0</v>
      </c>
      <c r="O3840" s="140"/>
      <c r="P3840" s="139"/>
      <c r="Q3840" s="139"/>
      <c r="R3840" s="139"/>
    </row>
    <row r="3841" spans="1:18">
      <c r="A3841" s="17">
        <v>30</v>
      </c>
      <c r="C3841" s="17">
        <f t="shared" si="317"/>
        <v>0</v>
      </c>
      <c r="G3841" s="17" t="e">
        <f>+VLOOKUP(B3841,EstructuraCostos!$B$5:$C$146,2)</f>
        <v>#N/A</v>
      </c>
      <c r="H3841" s="58"/>
      <c r="I3841" s="17">
        <f t="shared" si="318"/>
        <v>1</v>
      </c>
      <c r="J3841" s="84"/>
      <c r="K3841" s="143"/>
      <c r="N3841" s="48">
        <f t="shared" si="316"/>
        <v>0</v>
      </c>
      <c r="O3841" s="140"/>
      <c r="P3841" s="139"/>
      <c r="Q3841" s="139"/>
      <c r="R3841" s="139"/>
    </row>
    <row r="3842" spans="1:18">
      <c r="A3842" s="17">
        <v>31</v>
      </c>
      <c r="C3842" s="17">
        <f t="shared" si="317"/>
        <v>0</v>
      </c>
      <c r="G3842" s="17" t="e">
        <f>+VLOOKUP(B3842,EstructuraCostos!$B$5:$C$146,2)</f>
        <v>#N/A</v>
      </c>
      <c r="H3842" s="58"/>
      <c r="I3842" s="17">
        <f t="shared" si="318"/>
        <v>1</v>
      </c>
      <c r="J3842" s="84"/>
      <c r="K3842" s="83"/>
      <c r="N3842" s="48">
        <f t="shared" si="316"/>
        <v>0</v>
      </c>
      <c r="O3842" s="140"/>
      <c r="P3842" s="139"/>
      <c r="Q3842" s="139"/>
      <c r="R3842" s="139"/>
    </row>
    <row r="3843" spans="1:18">
      <c r="A3843" s="17">
        <v>32</v>
      </c>
      <c r="C3843" s="17">
        <f t="shared" si="317"/>
        <v>0</v>
      </c>
      <c r="G3843" s="17" t="e">
        <f>+VLOOKUP(B3843,EstructuraCostos!$B$5:$C$146,2)</f>
        <v>#N/A</v>
      </c>
      <c r="H3843" s="58"/>
      <c r="I3843" s="17">
        <f t="shared" si="318"/>
        <v>1</v>
      </c>
      <c r="J3843" s="1"/>
      <c r="K3843" s="83"/>
      <c r="N3843" s="48">
        <f t="shared" ref="N3843:N3906" si="319">+L3843*M3843</f>
        <v>0</v>
      </c>
      <c r="O3843" s="140"/>
      <c r="P3843" s="139"/>
      <c r="Q3843" s="139"/>
      <c r="R3843" s="139"/>
    </row>
    <row r="3844" spans="1:18">
      <c r="A3844" s="17">
        <v>33</v>
      </c>
      <c r="C3844" s="17">
        <f t="shared" si="317"/>
        <v>0</v>
      </c>
      <c r="G3844" s="17" t="e">
        <f>+VLOOKUP(B3844,EstructuraCostos!$B$5:$C$146,2)</f>
        <v>#N/A</v>
      </c>
      <c r="H3844" s="58"/>
      <c r="I3844" s="17">
        <f t="shared" si="318"/>
        <v>1</v>
      </c>
      <c r="J3844" s="1"/>
      <c r="K3844" s="83"/>
      <c r="N3844" s="48">
        <f t="shared" si="319"/>
        <v>0</v>
      </c>
      <c r="O3844" s="140"/>
      <c r="P3844" s="139"/>
      <c r="Q3844" s="139"/>
      <c r="R3844" s="139"/>
    </row>
    <row r="3845" spans="1:18">
      <c r="A3845" s="17">
        <v>34</v>
      </c>
      <c r="C3845" s="17">
        <f t="shared" si="317"/>
        <v>0</v>
      </c>
      <c r="G3845" s="17" t="e">
        <f>+VLOOKUP(B3845,EstructuraCostos!$B$5:$C$146,2)</f>
        <v>#N/A</v>
      </c>
      <c r="H3845" s="58"/>
      <c r="I3845" s="17">
        <f t="shared" si="318"/>
        <v>1</v>
      </c>
      <c r="N3845" s="48">
        <f t="shared" si="319"/>
        <v>0</v>
      </c>
      <c r="O3845" s="140"/>
      <c r="P3845" s="139"/>
      <c r="Q3845" s="139"/>
      <c r="R3845" s="139"/>
    </row>
    <row r="3846" spans="1:18">
      <c r="A3846" s="17">
        <v>35</v>
      </c>
      <c r="C3846" s="17">
        <f t="shared" si="317"/>
        <v>0</v>
      </c>
      <c r="G3846" s="17" t="e">
        <f>+VLOOKUP(B3846,EstructuraCostos!$B$5:$C$146,2)</f>
        <v>#N/A</v>
      </c>
      <c r="H3846" s="58"/>
      <c r="I3846" s="17">
        <f t="shared" si="318"/>
        <v>1</v>
      </c>
      <c r="N3846" s="48">
        <f t="shared" si="319"/>
        <v>0</v>
      </c>
      <c r="O3846" s="140"/>
      <c r="P3846" s="155"/>
      <c r="Q3846" s="139"/>
      <c r="R3846" s="139"/>
    </row>
    <row r="3847" spans="1:18">
      <c r="A3847" s="17">
        <v>36</v>
      </c>
      <c r="C3847" s="17">
        <f t="shared" si="317"/>
        <v>0</v>
      </c>
      <c r="G3847" s="17" t="e">
        <f>+VLOOKUP(B3847,EstructuraCostos!$B$5:$C$146,2)</f>
        <v>#N/A</v>
      </c>
      <c r="H3847" s="58"/>
      <c r="I3847" s="17">
        <f t="shared" si="318"/>
        <v>1</v>
      </c>
      <c r="J3847" s="1"/>
      <c r="K3847" s="83"/>
      <c r="N3847" s="48">
        <f t="shared" si="319"/>
        <v>0</v>
      </c>
      <c r="O3847" s="140"/>
      <c r="P3847" s="139"/>
      <c r="Q3847" s="139"/>
      <c r="R3847" s="139"/>
    </row>
    <row r="3848" spans="1:18">
      <c r="A3848" s="17">
        <v>37</v>
      </c>
      <c r="C3848" s="17">
        <f t="shared" si="317"/>
        <v>0</v>
      </c>
      <c r="G3848" s="17" t="e">
        <f>+VLOOKUP(B3848,EstructuraCostos!$B$5:$C$146,2)</f>
        <v>#N/A</v>
      </c>
      <c r="H3848" s="58"/>
      <c r="I3848" s="17">
        <f t="shared" si="318"/>
        <v>1</v>
      </c>
      <c r="J3848" s="1"/>
      <c r="K3848" s="83"/>
      <c r="N3848" s="48">
        <f t="shared" si="319"/>
        <v>0</v>
      </c>
      <c r="O3848" s="140"/>
      <c r="P3848" s="139"/>
      <c r="Q3848" s="139"/>
      <c r="R3848" s="139"/>
    </row>
    <row r="3849" spans="1:18">
      <c r="A3849" s="17">
        <v>38</v>
      </c>
      <c r="C3849" s="17">
        <f t="shared" ref="C3849:C3911" si="320">ROUND(B3849/10000,0)</f>
        <v>0</v>
      </c>
      <c r="G3849" s="17" t="e">
        <f>+VLOOKUP(B3849,EstructuraCostos!$B$5:$C$146,2)</f>
        <v>#N/A</v>
      </c>
      <c r="H3849" s="58"/>
      <c r="I3849" s="17">
        <f t="shared" ref="I3849:I3911" si="321">+WEEKNUM(H3849,2)</f>
        <v>1</v>
      </c>
      <c r="N3849" s="48">
        <f t="shared" si="319"/>
        <v>0</v>
      </c>
      <c r="O3849" s="140"/>
      <c r="P3849" s="139"/>
      <c r="Q3849" s="139"/>
      <c r="R3849" s="139"/>
    </row>
    <row r="3850" spans="1:18">
      <c r="A3850" s="17">
        <v>39</v>
      </c>
      <c r="C3850" s="17">
        <f t="shared" si="320"/>
        <v>0</v>
      </c>
      <c r="G3850" s="17" t="e">
        <f>+VLOOKUP(B3850,EstructuraCostos!$B$5:$C$146,2)</f>
        <v>#N/A</v>
      </c>
      <c r="H3850" s="58"/>
      <c r="I3850" s="17">
        <f t="shared" si="321"/>
        <v>1</v>
      </c>
      <c r="N3850" s="48">
        <f t="shared" si="319"/>
        <v>0</v>
      </c>
      <c r="O3850" s="140"/>
      <c r="P3850" s="139"/>
      <c r="Q3850" s="139"/>
      <c r="R3850" s="139"/>
    </row>
    <row r="3851" spans="1:18">
      <c r="A3851" s="17">
        <v>40</v>
      </c>
      <c r="C3851" s="17">
        <f t="shared" si="320"/>
        <v>0</v>
      </c>
      <c r="G3851" s="17" t="e">
        <f>+VLOOKUP(B3851,EstructuraCostos!$B$5:$C$146,2)</f>
        <v>#N/A</v>
      </c>
      <c r="H3851" s="58"/>
      <c r="I3851" s="17">
        <f t="shared" si="321"/>
        <v>1</v>
      </c>
      <c r="N3851" s="48">
        <f t="shared" si="319"/>
        <v>0</v>
      </c>
      <c r="O3851" s="139"/>
      <c r="P3851" s="139"/>
      <c r="Q3851" s="139"/>
      <c r="R3851" s="139"/>
    </row>
    <row r="3852" spans="1:18">
      <c r="A3852" s="17">
        <v>41</v>
      </c>
      <c r="C3852" s="17">
        <f t="shared" si="320"/>
        <v>0</v>
      </c>
      <c r="G3852" s="17" t="e">
        <f>+VLOOKUP(B3852,EstructuraCostos!$B$5:$C$146,2)</f>
        <v>#N/A</v>
      </c>
      <c r="H3852" s="58"/>
      <c r="I3852" s="17">
        <f t="shared" si="321"/>
        <v>1</v>
      </c>
      <c r="J3852" s="1"/>
      <c r="K3852" s="143"/>
      <c r="M3852" s="404"/>
      <c r="N3852" s="48">
        <f t="shared" si="319"/>
        <v>0</v>
      </c>
      <c r="O3852" s="98"/>
      <c r="P3852" s="98"/>
      <c r="Q3852" s="139"/>
      <c r="R3852" s="139"/>
    </row>
    <row r="3853" spans="1:18">
      <c r="A3853" s="17">
        <v>42</v>
      </c>
      <c r="C3853" s="17">
        <f t="shared" si="320"/>
        <v>0</v>
      </c>
      <c r="G3853" s="17" t="e">
        <f>+VLOOKUP(B3853,EstructuraCostos!$B$5:$C$146,2)</f>
        <v>#N/A</v>
      </c>
      <c r="H3853" s="58"/>
      <c r="I3853" s="17">
        <f t="shared" si="321"/>
        <v>1</v>
      </c>
      <c r="J3853" s="1"/>
      <c r="K3853" s="83"/>
      <c r="N3853" s="48">
        <f t="shared" si="319"/>
        <v>0</v>
      </c>
      <c r="O3853" s="98"/>
      <c r="P3853" s="98"/>
      <c r="Q3853" s="139"/>
      <c r="R3853" s="139"/>
    </row>
    <row r="3854" spans="1:18">
      <c r="A3854" s="17">
        <v>43</v>
      </c>
      <c r="C3854" s="17">
        <f t="shared" si="320"/>
        <v>0</v>
      </c>
      <c r="G3854" s="17" t="e">
        <f>+VLOOKUP(B3854,EstructuraCostos!$B$5:$C$146,2)</f>
        <v>#N/A</v>
      </c>
      <c r="H3854" s="58"/>
      <c r="I3854" s="17">
        <f t="shared" si="321"/>
        <v>1</v>
      </c>
      <c r="J3854" s="84"/>
      <c r="K3854" s="143"/>
      <c r="N3854" s="48">
        <f t="shared" si="319"/>
        <v>0</v>
      </c>
      <c r="O3854" s="98"/>
      <c r="P3854" s="98"/>
      <c r="Q3854" s="139"/>
      <c r="R3854" s="139"/>
    </row>
    <row r="3855" spans="1:18">
      <c r="A3855" s="17">
        <v>44</v>
      </c>
      <c r="C3855" s="17">
        <f t="shared" si="320"/>
        <v>0</v>
      </c>
      <c r="G3855" s="17" t="e">
        <f>+VLOOKUP(B3855,EstructuraCostos!$B$5:$C$146,2)</f>
        <v>#N/A</v>
      </c>
      <c r="H3855" s="58"/>
      <c r="I3855" s="17">
        <f t="shared" si="321"/>
        <v>1</v>
      </c>
      <c r="J3855" s="84"/>
      <c r="K3855" s="83"/>
      <c r="N3855" s="48">
        <f t="shared" si="319"/>
        <v>0</v>
      </c>
      <c r="O3855" s="98"/>
      <c r="P3855" s="98"/>
      <c r="Q3855" s="139"/>
      <c r="R3855" s="139"/>
    </row>
    <row r="3856" spans="1:18">
      <c r="A3856" s="17">
        <v>45</v>
      </c>
      <c r="C3856" s="17">
        <f t="shared" si="320"/>
        <v>0</v>
      </c>
      <c r="G3856" s="17" t="e">
        <f>+VLOOKUP(B3856,EstructuraCostos!$B$5:$C$146,2)</f>
        <v>#N/A</v>
      </c>
      <c r="H3856" s="58"/>
      <c r="I3856" s="17">
        <f t="shared" si="321"/>
        <v>1</v>
      </c>
      <c r="J3856" s="1"/>
      <c r="K3856" s="83"/>
      <c r="N3856" s="48">
        <f t="shared" si="319"/>
        <v>0</v>
      </c>
      <c r="O3856" s="98"/>
      <c r="P3856" s="98"/>
      <c r="Q3856" s="139"/>
      <c r="R3856" s="139"/>
    </row>
    <row r="3857" spans="1:18">
      <c r="A3857" s="17">
        <v>46</v>
      </c>
      <c r="C3857" s="17">
        <f t="shared" si="320"/>
        <v>0</v>
      </c>
      <c r="G3857" s="17" t="e">
        <f>+VLOOKUP(B3857,EstructuraCostos!$B$5:$C$146,2)</f>
        <v>#N/A</v>
      </c>
      <c r="H3857" s="58"/>
      <c r="I3857" s="17">
        <f t="shared" si="321"/>
        <v>1</v>
      </c>
      <c r="J3857" s="1"/>
      <c r="K3857" s="83"/>
      <c r="N3857" s="48">
        <f t="shared" si="319"/>
        <v>0</v>
      </c>
      <c r="O3857" s="140"/>
      <c r="P3857" s="139"/>
      <c r="Q3857" s="139"/>
      <c r="R3857" s="139"/>
    </row>
    <row r="3858" spans="1:18">
      <c r="A3858" s="17">
        <v>47</v>
      </c>
      <c r="C3858" s="17">
        <f t="shared" si="320"/>
        <v>0</v>
      </c>
      <c r="G3858" s="17" t="e">
        <f>+VLOOKUP(B3858,EstructuraCostos!$B$5:$C$146,2)</f>
        <v>#N/A</v>
      </c>
      <c r="H3858" s="58"/>
      <c r="I3858" s="17">
        <f t="shared" si="321"/>
        <v>1</v>
      </c>
      <c r="N3858" s="48">
        <f t="shared" si="319"/>
        <v>0</v>
      </c>
      <c r="O3858" s="98"/>
      <c r="P3858" s="98"/>
      <c r="Q3858" s="139"/>
      <c r="R3858" s="139"/>
    </row>
    <row r="3859" spans="1:18">
      <c r="A3859" s="17">
        <v>48</v>
      </c>
      <c r="C3859" s="17">
        <f t="shared" si="320"/>
        <v>0</v>
      </c>
      <c r="G3859" s="17" t="e">
        <f>+VLOOKUP(B3859,EstructuraCostos!$B$5:$C$146,2)</f>
        <v>#N/A</v>
      </c>
      <c r="H3859" s="58"/>
      <c r="I3859" s="17">
        <f t="shared" si="321"/>
        <v>1</v>
      </c>
      <c r="N3859" s="48">
        <f t="shared" si="319"/>
        <v>0</v>
      </c>
      <c r="O3859" s="98"/>
      <c r="P3859" s="98"/>
      <c r="Q3859" s="139"/>
      <c r="R3859" s="139"/>
    </row>
    <row r="3860" spans="1:18">
      <c r="A3860" s="17">
        <v>49</v>
      </c>
      <c r="C3860" s="17">
        <f t="shared" si="320"/>
        <v>0</v>
      </c>
      <c r="G3860" s="17" t="e">
        <f>+VLOOKUP(B3860,EstructuraCostos!$B$5:$C$146,2)</f>
        <v>#N/A</v>
      </c>
      <c r="H3860" s="58"/>
      <c r="I3860" s="17">
        <f t="shared" si="321"/>
        <v>1</v>
      </c>
      <c r="J3860" s="1"/>
      <c r="K3860" s="83"/>
      <c r="N3860" s="48">
        <f t="shared" si="319"/>
        <v>0</v>
      </c>
      <c r="O3860" s="98"/>
      <c r="P3860" s="98"/>
      <c r="Q3860" s="139"/>
      <c r="R3860" s="139"/>
    </row>
    <row r="3861" spans="1:18">
      <c r="A3861" s="17">
        <v>50</v>
      </c>
      <c r="C3861" s="17">
        <f t="shared" si="320"/>
        <v>0</v>
      </c>
      <c r="G3861" s="17" t="e">
        <f>+VLOOKUP(B3861,EstructuraCostos!$B$5:$C$146,2)</f>
        <v>#N/A</v>
      </c>
      <c r="H3861" s="58"/>
      <c r="I3861" s="17">
        <f t="shared" si="321"/>
        <v>1</v>
      </c>
      <c r="J3861" s="1"/>
      <c r="K3861" s="83"/>
      <c r="N3861" s="48">
        <f t="shared" si="319"/>
        <v>0</v>
      </c>
      <c r="O3861" s="98"/>
      <c r="P3861" s="98"/>
      <c r="Q3861" s="139"/>
      <c r="R3861" s="139"/>
    </row>
    <row r="3862" spans="1:18">
      <c r="A3862" s="17">
        <v>51</v>
      </c>
      <c r="C3862" s="17"/>
      <c r="G3862" s="17" t="e">
        <f>+VLOOKUP(B3862,EstructuraCostos!$B$5:$C$146,2)</f>
        <v>#N/A</v>
      </c>
      <c r="H3862" s="58"/>
      <c r="I3862" s="17">
        <f t="shared" si="321"/>
        <v>1</v>
      </c>
      <c r="J3862" s="1"/>
      <c r="K3862" s="83"/>
      <c r="N3862" s="48">
        <f t="shared" si="319"/>
        <v>0</v>
      </c>
      <c r="O3862" s="98"/>
      <c r="P3862" s="98"/>
      <c r="Q3862" s="139"/>
      <c r="R3862" s="139"/>
    </row>
    <row r="3863" spans="1:18">
      <c r="A3863" s="17">
        <v>52</v>
      </c>
      <c r="C3863" s="17">
        <f t="shared" si="320"/>
        <v>0</v>
      </c>
      <c r="G3863" s="17" t="e">
        <f>+VLOOKUP(B3863,EstructuraCostos!$B$5:$C$146,2)</f>
        <v>#N/A</v>
      </c>
      <c r="H3863" s="58"/>
      <c r="I3863" s="17">
        <f t="shared" si="321"/>
        <v>1</v>
      </c>
      <c r="N3863" s="48">
        <f t="shared" si="319"/>
        <v>0</v>
      </c>
      <c r="O3863" s="139"/>
      <c r="P3863" s="98"/>
      <c r="Q3863" s="139"/>
      <c r="R3863" s="139"/>
    </row>
    <row r="3864" spans="1:18">
      <c r="A3864" s="17">
        <v>53</v>
      </c>
      <c r="C3864" s="17">
        <f t="shared" si="320"/>
        <v>0</v>
      </c>
      <c r="G3864" s="17" t="e">
        <f>+VLOOKUP(B3864,EstructuraCostos!$B$5:$C$146,2)</f>
        <v>#N/A</v>
      </c>
      <c r="H3864" s="58"/>
      <c r="I3864" s="17">
        <f t="shared" si="321"/>
        <v>1</v>
      </c>
      <c r="J3864" s="1"/>
      <c r="K3864" s="143"/>
      <c r="M3864" s="404"/>
      <c r="N3864" s="48">
        <f t="shared" si="319"/>
        <v>0</v>
      </c>
      <c r="O3864" s="140"/>
      <c r="P3864" s="155"/>
      <c r="Q3864" s="139"/>
      <c r="R3864" s="139"/>
    </row>
    <row r="3865" spans="1:18">
      <c r="A3865" s="17">
        <v>54</v>
      </c>
      <c r="C3865" s="17">
        <f t="shared" si="320"/>
        <v>0</v>
      </c>
      <c r="G3865" s="17" t="e">
        <f>+VLOOKUP(B3865,EstructuraCostos!$B$5:$C$146,2)</f>
        <v>#N/A</v>
      </c>
      <c r="H3865" s="58"/>
      <c r="I3865" s="17">
        <f t="shared" si="321"/>
        <v>1</v>
      </c>
      <c r="J3865" s="1"/>
      <c r="K3865" s="83"/>
      <c r="N3865" s="48">
        <f t="shared" si="319"/>
        <v>0</v>
      </c>
      <c r="O3865" s="98"/>
      <c r="P3865" s="139"/>
      <c r="Q3865" s="139"/>
      <c r="R3865" s="139"/>
    </row>
    <row r="3866" spans="1:18">
      <c r="A3866" s="17">
        <v>55</v>
      </c>
      <c r="C3866" s="17">
        <f t="shared" si="320"/>
        <v>0</v>
      </c>
      <c r="G3866" s="17" t="e">
        <f>+VLOOKUP(B3866,EstructuraCostos!$B$5:$C$146,2)</f>
        <v>#N/A</v>
      </c>
      <c r="H3866" s="58"/>
      <c r="I3866" s="17">
        <f t="shared" si="321"/>
        <v>1</v>
      </c>
      <c r="J3866" s="84"/>
      <c r="K3866" s="143"/>
      <c r="N3866" s="48">
        <f t="shared" si="319"/>
        <v>0</v>
      </c>
      <c r="O3866" s="98"/>
      <c r="P3866" s="139"/>
      <c r="Q3866" s="139"/>
      <c r="R3866" s="139"/>
    </row>
    <row r="3867" spans="1:18">
      <c r="A3867" s="17">
        <v>56</v>
      </c>
      <c r="C3867" s="17">
        <f t="shared" si="320"/>
        <v>0</v>
      </c>
      <c r="G3867" s="17" t="e">
        <f>+VLOOKUP(B3867,EstructuraCostos!$B$5:$C$146,2)</f>
        <v>#N/A</v>
      </c>
      <c r="H3867" s="58"/>
      <c r="I3867" s="17">
        <f t="shared" si="321"/>
        <v>1</v>
      </c>
      <c r="J3867" s="84"/>
      <c r="K3867" s="83"/>
      <c r="N3867" s="48">
        <f t="shared" si="319"/>
        <v>0</v>
      </c>
      <c r="O3867" s="140"/>
      <c r="P3867" s="139"/>
      <c r="Q3867" s="139"/>
      <c r="R3867" s="139"/>
    </row>
    <row r="3868" spans="1:18">
      <c r="A3868" s="17">
        <v>57</v>
      </c>
      <c r="C3868" s="17">
        <f t="shared" si="320"/>
        <v>0</v>
      </c>
      <c r="G3868" s="17" t="e">
        <f>+VLOOKUP(B3868,EstructuraCostos!$B$5:$C$146,2)</f>
        <v>#N/A</v>
      </c>
      <c r="H3868" s="58"/>
      <c r="I3868" s="17">
        <f t="shared" si="321"/>
        <v>1</v>
      </c>
      <c r="J3868" s="1"/>
      <c r="K3868" s="83"/>
      <c r="N3868" s="48">
        <f t="shared" si="319"/>
        <v>0</v>
      </c>
      <c r="O3868" s="98"/>
      <c r="P3868" s="139"/>
      <c r="Q3868" s="139"/>
      <c r="R3868" s="139"/>
    </row>
    <row r="3869" spans="1:18">
      <c r="A3869" s="17">
        <v>58</v>
      </c>
      <c r="C3869" s="17">
        <f t="shared" si="320"/>
        <v>0</v>
      </c>
      <c r="G3869" s="17" t="e">
        <f>+VLOOKUP(B3869,EstructuraCostos!$B$5:$C$146,2)</f>
        <v>#N/A</v>
      </c>
      <c r="H3869" s="58"/>
      <c r="I3869" s="17">
        <f t="shared" si="321"/>
        <v>1</v>
      </c>
      <c r="J3869" s="1"/>
      <c r="K3869" s="83"/>
      <c r="N3869" s="48">
        <f t="shared" si="319"/>
        <v>0</v>
      </c>
      <c r="O3869" s="140"/>
      <c r="P3869" s="139"/>
      <c r="Q3869" s="139"/>
      <c r="R3869" s="139"/>
    </row>
    <row r="3870" spans="1:18">
      <c r="A3870" s="17">
        <v>59</v>
      </c>
      <c r="C3870" s="17">
        <f t="shared" si="320"/>
        <v>0</v>
      </c>
      <c r="G3870" s="17" t="e">
        <f>+VLOOKUP(B3870,EstructuraCostos!$B$5:$C$146,2)</f>
        <v>#N/A</v>
      </c>
      <c r="H3870" s="58"/>
      <c r="I3870" s="17">
        <f t="shared" si="321"/>
        <v>1</v>
      </c>
      <c r="N3870" s="48">
        <f t="shared" si="319"/>
        <v>0</v>
      </c>
      <c r="O3870" s="140"/>
      <c r="P3870" s="139"/>
      <c r="Q3870" s="139"/>
      <c r="R3870" s="139"/>
    </row>
    <row r="3871" spans="1:18">
      <c r="A3871" s="17">
        <v>60</v>
      </c>
      <c r="C3871" s="17">
        <f t="shared" si="320"/>
        <v>0</v>
      </c>
      <c r="G3871" s="17" t="e">
        <f>+VLOOKUP(B3871,EstructuraCostos!$B$5:$C$146,2)</f>
        <v>#N/A</v>
      </c>
      <c r="H3871" s="58"/>
      <c r="I3871" s="17">
        <f t="shared" si="321"/>
        <v>1</v>
      </c>
      <c r="N3871" s="48">
        <f t="shared" si="319"/>
        <v>0</v>
      </c>
      <c r="O3871" s="140"/>
      <c r="P3871" s="155"/>
      <c r="Q3871" s="139"/>
      <c r="R3871" s="139"/>
    </row>
    <row r="3872" spans="1:18">
      <c r="A3872" s="17">
        <v>61</v>
      </c>
      <c r="C3872" s="17">
        <f t="shared" si="320"/>
        <v>0</v>
      </c>
      <c r="G3872" s="17" t="e">
        <f>+VLOOKUP(B3872,EstructuraCostos!$B$5:$C$146,2)</f>
        <v>#N/A</v>
      </c>
      <c r="H3872" s="58"/>
      <c r="I3872" s="17">
        <f t="shared" si="321"/>
        <v>1</v>
      </c>
      <c r="J3872" s="1"/>
      <c r="K3872" s="83"/>
      <c r="N3872" s="48">
        <f t="shared" si="319"/>
        <v>0</v>
      </c>
      <c r="O3872" s="98"/>
      <c r="P3872" s="139"/>
      <c r="Q3872" s="139"/>
      <c r="R3872" s="139"/>
    </row>
    <row r="3873" spans="1:18">
      <c r="A3873" s="17">
        <v>62</v>
      </c>
      <c r="C3873" s="17">
        <f t="shared" si="320"/>
        <v>0</v>
      </c>
      <c r="G3873" s="17" t="e">
        <f>+VLOOKUP(B3873,EstructuraCostos!$B$5:$C$146,2)</f>
        <v>#N/A</v>
      </c>
      <c r="H3873" s="58"/>
      <c r="I3873" s="17">
        <f t="shared" si="321"/>
        <v>1</v>
      </c>
      <c r="J3873" s="1"/>
      <c r="K3873" s="83"/>
      <c r="N3873" s="48">
        <f t="shared" si="319"/>
        <v>0</v>
      </c>
      <c r="O3873" s="98"/>
      <c r="P3873" s="139"/>
      <c r="Q3873" s="139"/>
      <c r="R3873" s="139"/>
    </row>
    <row r="3874" spans="1:18">
      <c r="A3874" s="17">
        <v>63</v>
      </c>
      <c r="C3874" s="17">
        <f t="shared" si="320"/>
        <v>0</v>
      </c>
      <c r="G3874" s="17" t="e">
        <f>+VLOOKUP(B3874,EstructuraCostos!$B$5:$C$146,2)</f>
        <v>#N/A</v>
      </c>
      <c r="H3874" s="58"/>
      <c r="I3874" s="17">
        <f t="shared" si="321"/>
        <v>1</v>
      </c>
      <c r="N3874" s="48">
        <f t="shared" si="319"/>
        <v>0</v>
      </c>
      <c r="O3874" s="139"/>
      <c r="P3874" s="139"/>
      <c r="Q3874" s="139"/>
      <c r="R3874" s="139"/>
    </row>
    <row r="3875" spans="1:18">
      <c r="A3875" s="17">
        <v>64</v>
      </c>
      <c r="C3875" s="17">
        <f t="shared" si="320"/>
        <v>0</v>
      </c>
      <c r="G3875" s="17" t="e">
        <f>+VLOOKUP(B3875,EstructuraCostos!$B$5:$C$146,2)</f>
        <v>#N/A</v>
      </c>
      <c r="H3875" s="58"/>
      <c r="I3875" s="17">
        <f t="shared" si="321"/>
        <v>1</v>
      </c>
      <c r="J3875" s="1"/>
      <c r="K3875" s="143"/>
      <c r="M3875" s="404"/>
      <c r="N3875" s="48">
        <f t="shared" si="319"/>
        <v>0</v>
      </c>
      <c r="O3875" s="98"/>
      <c r="P3875" s="98"/>
      <c r="Q3875" s="139"/>
      <c r="R3875" s="139"/>
    </row>
    <row r="3876" spans="1:18">
      <c r="A3876" s="17">
        <v>65</v>
      </c>
      <c r="C3876" s="17">
        <f t="shared" si="320"/>
        <v>0</v>
      </c>
      <c r="G3876" s="17" t="e">
        <f>+VLOOKUP(B3876,EstructuraCostos!$B$5:$C$146,2)</f>
        <v>#N/A</v>
      </c>
      <c r="H3876" s="58"/>
      <c r="I3876" s="17">
        <f t="shared" si="321"/>
        <v>1</v>
      </c>
      <c r="J3876" s="1"/>
      <c r="K3876" s="83"/>
      <c r="N3876" s="48">
        <f t="shared" si="319"/>
        <v>0</v>
      </c>
      <c r="O3876" s="98"/>
      <c r="P3876" s="98"/>
      <c r="Q3876" s="139"/>
      <c r="R3876" s="139"/>
    </row>
    <row r="3877" spans="1:18">
      <c r="A3877" s="17">
        <v>66</v>
      </c>
      <c r="C3877" s="17">
        <f t="shared" si="320"/>
        <v>0</v>
      </c>
      <c r="G3877" s="17" t="e">
        <f>+VLOOKUP(B3877,EstructuraCostos!$B$5:$C$146,2)</f>
        <v>#N/A</v>
      </c>
      <c r="H3877" s="58"/>
      <c r="I3877" s="17">
        <f t="shared" si="321"/>
        <v>1</v>
      </c>
      <c r="J3877" s="84"/>
      <c r="K3877" s="143"/>
      <c r="N3877" s="48">
        <f t="shared" si="319"/>
        <v>0</v>
      </c>
      <c r="O3877" s="98"/>
      <c r="P3877" s="98"/>
      <c r="Q3877" s="139"/>
      <c r="R3877" s="139"/>
    </row>
    <row r="3878" spans="1:18">
      <c r="A3878" s="17">
        <v>67</v>
      </c>
      <c r="C3878" s="17">
        <f t="shared" si="320"/>
        <v>0</v>
      </c>
      <c r="G3878" s="17" t="e">
        <f>+VLOOKUP(B3878,EstructuraCostos!$B$5:$C$146,2)</f>
        <v>#N/A</v>
      </c>
      <c r="H3878" s="58"/>
      <c r="I3878" s="17">
        <f t="shared" si="321"/>
        <v>1</v>
      </c>
      <c r="J3878" s="84"/>
      <c r="K3878" s="83"/>
      <c r="N3878" s="48">
        <f t="shared" si="319"/>
        <v>0</v>
      </c>
      <c r="O3878" s="98"/>
      <c r="P3878" s="98"/>
      <c r="Q3878" s="139"/>
      <c r="R3878" s="139"/>
    </row>
    <row r="3879" spans="1:18">
      <c r="A3879" s="17">
        <v>68</v>
      </c>
      <c r="C3879" s="17">
        <f t="shared" si="320"/>
        <v>0</v>
      </c>
      <c r="G3879" s="17" t="e">
        <f>+VLOOKUP(B3879,EstructuraCostos!$B$5:$C$146,2)</f>
        <v>#N/A</v>
      </c>
      <c r="H3879" s="58"/>
      <c r="I3879" s="17">
        <f t="shared" si="321"/>
        <v>1</v>
      </c>
      <c r="J3879" s="1"/>
      <c r="K3879" s="83"/>
      <c r="N3879" s="48">
        <f t="shared" si="319"/>
        <v>0</v>
      </c>
      <c r="O3879" s="98"/>
      <c r="P3879" s="98"/>
      <c r="Q3879" s="139"/>
      <c r="R3879" s="139"/>
    </row>
    <row r="3880" spans="1:18">
      <c r="A3880" s="17">
        <v>69</v>
      </c>
      <c r="C3880" s="17">
        <f t="shared" si="320"/>
        <v>0</v>
      </c>
      <c r="G3880" s="17" t="e">
        <f>+VLOOKUP(B3880,EstructuraCostos!$B$5:$C$146,2)</f>
        <v>#N/A</v>
      </c>
      <c r="H3880" s="58"/>
      <c r="I3880" s="17">
        <f t="shared" si="321"/>
        <v>1</v>
      </c>
      <c r="J3880" s="1"/>
      <c r="K3880" s="83"/>
      <c r="N3880" s="48">
        <f t="shared" si="319"/>
        <v>0</v>
      </c>
      <c r="O3880" s="98"/>
      <c r="P3880" s="98"/>
      <c r="Q3880" s="139"/>
      <c r="R3880" s="139"/>
    </row>
    <row r="3881" spans="1:18">
      <c r="A3881" s="17">
        <v>70</v>
      </c>
      <c r="C3881" s="17">
        <f t="shared" si="320"/>
        <v>0</v>
      </c>
      <c r="G3881" s="17" t="e">
        <f>+VLOOKUP(B3881,EstructuraCostos!$B$5:$C$146,2)</f>
        <v>#N/A</v>
      </c>
      <c r="H3881" s="58"/>
      <c r="I3881" s="17">
        <f t="shared" si="321"/>
        <v>1</v>
      </c>
      <c r="N3881" s="48">
        <f t="shared" si="319"/>
        <v>0</v>
      </c>
      <c r="O3881" s="98"/>
      <c r="P3881" s="98"/>
      <c r="Q3881" s="139"/>
      <c r="R3881" s="139"/>
    </row>
    <row r="3882" spans="1:18">
      <c r="A3882" s="17">
        <v>71</v>
      </c>
      <c r="C3882" s="17">
        <f t="shared" si="320"/>
        <v>0</v>
      </c>
      <c r="G3882" s="17" t="e">
        <f>+VLOOKUP(B3882,EstructuraCostos!$B$5:$C$146,2)</f>
        <v>#N/A</v>
      </c>
      <c r="H3882" s="58"/>
      <c r="I3882" s="17">
        <f t="shared" si="321"/>
        <v>1</v>
      </c>
      <c r="N3882" s="48">
        <f t="shared" si="319"/>
        <v>0</v>
      </c>
      <c r="O3882" s="98"/>
      <c r="P3882" s="98"/>
      <c r="Q3882" s="139"/>
      <c r="R3882" s="139"/>
    </row>
    <row r="3883" spans="1:18">
      <c r="A3883" s="17">
        <v>72</v>
      </c>
      <c r="C3883" s="17">
        <f t="shared" si="320"/>
        <v>0</v>
      </c>
      <c r="G3883" s="17" t="e">
        <f>+VLOOKUP(B3883,EstructuraCostos!$B$5:$C$146,2)</f>
        <v>#N/A</v>
      </c>
      <c r="H3883" s="58"/>
      <c r="I3883" s="17">
        <f t="shared" si="321"/>
        <v>1</v>
      </c>
      <c r="J3883" s="1"/>
      <c r="K3883" s="83"/>
      <c r="N3883" s="48">
        <f t="shared" si="319"/>
        <v>0</v>
      </c>
      <c r="O3883" s="98"/>
      <c r="P3883" s="98"/>
      <c r="Q3883" s="139"/>
      <c r="R3883" s="139"/>
    </row>
    <row r="3884" spans="1:18">
      <c r="A3884" s="17">
        <v>73</v>
      </c>
      <c r="C3884" s="17">
        <f t="shared" si="320"/>
        <v>0</v>
      </c>
      <c r="G3884" s="17" t="e">
        <f>+VLOOKUP(B3884,EstructuraCostos!$B$5:$C$146,2)</f>
        <v>#N/A</v>
      </c>
      <c r="H3884" s="58"/>
      <c r="I3884" s="17">
        <f t="shared" si="321"/>
        <v>1</v>
      </c>
      <c r="J3884" s="1"/>
      <c r="K3884" s="83"/>
      <c r="N3884" s="48">
        <f t="shared" si="319"/>
        <v>0</v>
      </c>
      <c r="O3884" s="98"/>
      <c r="P3884" s="98"/>
      <c r="Q3884" s="139"/>
      <c r="R3884" s="139"/>
    </row>
    <row r="3885" spans="1:18">
      <c r="A3885" s="17">
        <v>74</v>
      </c>
      <c r="C3885" s="17">
        <f t="shared" si="320"/>
        <v>0</v>
      </c>
      <c r="G3885" s="17" t="e">
        <f>+VLOOKUP(B3885,EstructuraCostos!$B$5:$C$146,2)</f>
        <v>#N/A</v>
      </c>
      <c r="H3885" s="58"/>
      <c r="I3885" s="17">
        <f t="shared" si="321"/>
        <v>1</v>
      </c>
      <c r="N3885" s="48">
        <f t="shared" si="319"/>
        <v>0</v>
      </c>
      <c r="O3885" s="139"/>
      <c r="P3885" s="139"/>
      <c r="Q3885" s="139"/>
      <c r="R3885" s="139"/>
    </row>
    <row r="3886" spans="1:18">
      <c r="A3886" s="17">
        <v>75</v>
      </c>
      <c r="C3886" s="17">
        <f t="shared" si="320"/>
        <v>0</v>
      </c>
      <c r="G3886" s="17" t="e">
        <f>+VLOOKUP(B3886,EstructuraCostos!$B$5:$C$146,2)</f>
        <v>#N/A</v>
      </c>
      <c r="H3886" s="58"/>
      <c r="I3886" s="17">
        <f t="shared" si="321"/>
        <v>1</v>
      </c>
      <c r="N3886" s="48">
        <f t="shared" si="319"/>
        <v>0</v>
      </c>
      <c r="O3886" s="98"/>
      <c r="P3886" s="98"/>
      <c r="Q3886" s="139"/>
      <c r="R3886" s="139"/>
    </row>
    <row r="3887" spans="1:18">
      <c r="A3887" s="17">
        <v>1</v>
      </c>
      <c r="C3887" s="17">
        <f t="shared" si="320"/>
        <v>0</v>
      </c>
      <c r="G3887" s="17" t="e">
        <f>+VLOOKUP(B3887,EstructuraCostos!$B$5:$C$146,2)</f>
        <v>#N/A</v>
      </c>
      <c r="H3887" s="58"/>
      <c r="I3887" s="17">
        <f t="shared" si="321"/>
        <v>1</v>
      </c>
      <c r="J3887" s="1"/>
      <c r="K3887" s="143"/>
      <c r="M3887" s="404"/>
      <c r="N3887" s="48">
        <f t="shared" si="319"/>
        <v>0</v>
      </c>
      <c r="O3887" s="98"/>
      <c r="P3887" s="98"/>
      <c r="Q3887" s="139"/>
      <c r="R3887" s="139"/>
    </row>
    <row r="3888" spans="1:18">
      <c r="A3888" s="17">
        <v>2</v>
      </c>
      <c r="C3888" s="17">
        <f t="shared" si="320"/>
        <v>0</v>
      </c>
      <c r="G3888" s="17" t="e">
        <f>+VLOOKUP(B3888,EstructuraCostos!$B$5:$C$146,2)</f>
        <v>#N/A</v>
      </c>
      <c r="H3888" s="58"/>
      <c r="I3888" s="17">
        <f t="shared" si="321"/>
        <v>1</v>
      </c>
      <c r="J3888" s="1"/>
      <c r="K3888" s="83"/>
      <c r="N3888" s="48">
        <f t="shared" si="319"/>
        <v>0</v>
      </c>
      <c r="O3888" s="98"/>
      <c r="P3888" s="98"/>
      <c r="Q3888" s="139"/>
      <c r="R3888" s="139"/>
    </row>
    <row r="3889" spans="1:18">
      <c r="A3889" s="17">
        <v>3</v>
      </c>
      <c r="C3889" s="17">
        <f t="shared" si="320"/>
        <v>0</v>
      </c>
      <c r="G3889" s="17" t="e">
        <f>+VLOOKUP(B3889,EstructuraCostos!$B$5:$C$146,2)</f>
        <v>#N/A</v>
      </c>
      <c r="H3889" s="58"/>
      <c r="I3889" s="17">
        <f t="shared" si="321"/>
        <v>1</v>
      </c>
      <c r="J3889" s="84"/>
      <c r="K3889" s="143"/>
      <c r="N3889" s="48">
        <f t="shared" si="319"/>
        <v>0</v>
      </c>
      <c r="O3889" s="98"/>
      <c r="P3889" s="98"/>
      <c r="Q3889" s="139"/>
      <c r="R3889" s="139"/>
    </row>
    <row r="3890" spans="1:18">
      <c r="A3890" s="17">
        <v>4</v>
      </c>
      <c r="C3890" s="17">
        <f t="shared" si="320"/>
        <v>0</v>
      </c>
      <c r="G3890" s="17" t="e">
        <f>+VLOOKUP(B3890,EstructuraCostos!$B$5:$C$146,2)</f>
        <v>#N/A</v>
      </c>
      <c r="H3890" s="58"/>
      <c r="I3890" s="17">
        <f t="shared" si="321"/>
        <v>1</v>
      </c>
      <c r="J3890" s="84"/>
      <c r="K3890" s="83"/>
      <c r="N3890" s="48">
        <f t="shared" si="319"/>
        <v>0</v>
      </c>
      <c r="O3890" s="98"/>
      <c r="P3890" s="98"/>
      <c r="Q3890" s="139"/>
      <c r="R3890" s="139"/>
    </row>
    <row r="3891" spans="1:18">
      <c r="A3891" s="17">
        <v>5</v>
      </c>
      <c r="C3891" s="17">
        <f t="shared" si="320"/>
        <v>0</v>
      </c>
      <c r="G3891" s="17" t="e">
        <f>+VLOOKUP(B3891,EstructuraCostos!$B$5:$C$146,2)</f>
        <v>#N/A</v>
      </c>
      <c r="H3891" s="58"/>
      <c r="I3891" s="17">
        <f t="shared" si="321"/>
        <v>1</v>
      </c>
      <c r="J3891" s="1"/>
      <c r="K3891" s="83"/>
      <c r="N3891" s="48">
        <f t="shared" si="319"/>
        <v>0</v>
      </c>
      <c r="O3891" s="98"/>
      <c r="P3891" s="98"/>
      <c r="Q3891" s="157"/>
      <c r="R3891" s="139"/>
    </row>
    <row r="3892" spans="1:18">
      <c r="A3892" s="17">
        <v>6</v>
      </c>
      <c r="C3892" s="17">
        <f t="shared" si="320"/>
        <v>0</v>
      </c>
      <c r="G3892" s="17" t="e">
        <f>+VLOOKUP(B3892,EstructuraCostos!$B$5:$C$146,2)</f>
        <v>#N/A</v>
      </c>
      <c r="H3892" s="58"/>
      <c r="I3892" s="17">
        <f t="shared" si="321"/>
        <v>1</v>
      </c>
      <c r="J3892" s="1"/>
      <c r="K3892" s="83"/>
      <c r="N3892" s="48">
        <f t="shared" si="319"/>
        <v>0</v>
      </c>
      <c r="O3892" s="98"/>
      <c r="P3892" s="98"/>
      <c r="Q3892" s="139"/>
      <c r="R3892" s="139"/>
    </row>
    <row r="3893" spans="1:18">
      <c r="A3893" s="17">
        <v>7</v>
      </c>
      <c r="C3893" s="17">
        <f t="shared" si="320"/>
        <v>0</v>
      </c>
      <c r="G3893" s="17" t="e">
        <f>+VLOOKUP(B3893,EstructuraCostos!$B$5:$C$146,2)</f>
        <v>#N/A</v>
      </c>
      <c r="H3893" s="58"/>
      <c r="I3893" s="17">
        <f t="shared" si="321"/>
        <v>1</v>
      </c>
      <c r="N3893" s="48">
        <f t="shared" si="319"/>
        <v>0</v>
      </c>
      <c r="O3893" s="98"/>
      <c r="P3893" s="98"/>
      <c r="Q3893" s="139"/>
      <c r="R3893" s="139"/>
    </row>
    <row r="3894" spans="1:18">
      <c r="A3894" s="17">
        <v>8</v>
      </c>
      <c r="C3894" s="17">
        <f t="shared" si="320"/>
        <v>0</v>
      </c>
      <c r="G3894" s="17" t="e">
        <f>+VLOOKUP(B3894,EstructuraCostos!$B$5:$C$146,2)</f>
        <v>#N/A</v>
      </c>
      <c r="H3894" s="58"/>
      <c r="I3894" s="17">
        <f t="shared" si="321"/>
        <v>1</v>
      </c>
      <c r="N3894" s="48">
        <f t="shared" si="319"/>
        <v>0</v>
      </c>
      <c r="O3894" s="98"/>
      <c r="P3894" s="98"/>
      <c r="Q3894" s="139"/>
      <c r="R3894" s="139"/>
    </row>
    <row r="3895" spans="1:18">
      <c r="A3895" s="17">
        <v>9</v>
      </c>
      <c r="C3895" s="17">
        <f t="shared" si="320"/>
        <v>0</v>
      </c>
      <c r="G3895" s="17" t="e">
        <f>+VLOOKUP(B3895,EstructuraCostos!$B$5:$C$146,2)</f>
        <v>#N/A</v>
      </c>
      <c r="H3895" s="58"/>
      <c r="I3895" s="17">
        <f t="shared" si="321"/>
        <v>1</v>
      </c>
      <c r="J3895" s="1"/>
      <c r="K3895" s="83"/>
      <c r="N3895" s="48">
        <f t="shared" si="319"/>
        <v>0</v>
      </c>
      <c r="O3895" s="98"/>
      <c r="P3895" s="98"/>
      <c r="Q3895" s="139"/>
      <c r="R3895" s="139"/>
    </row>
    <row r="3896" spans="1:18">
      <c r="A3896" s="17">
        <v>10</v>
      </c>
      <c r="C3896" s="17">
        <f t="shared" si="320"/>
        <v>0</v>
      </c>
      <c r="G3896" s="17" t="e">
        <f>+VLOOKUP(B3896,EstructuraCostos!$B$5:$C$146,2)</f>
        <v>#N/A</v>
      </c>
      <c r="H3896" s="58"/>
      <c r="I3896" s="17">
        <f t="shared" si="321"/>
        <v>1</v>
      </c>
      <c r="J3896" s="1"/>
      <c r="K3896" s="83"/>
      <c r="N3896" s="48">
        <f t="shared" si="319"/>
        <v>0</v>
      </c>
      <c r="O3896" s="98"/>
      <c r="P3896" s="98"/>
      <c r="Q3896" s="139"/>
      <c r="R3896" s="139"/>
    </row>
    <row r="3897" spans="1:18">
      <c r="A3897" s="17">
        <v>11</v>
      </c>
      <c r="C3897" s="17">
        <f t="shared" si="320"/>
        <v>0</v>
      </c>
      <c r="G3897" s="17" t="e">
        <f>+VLOOKUP(B3897,EstructuraCostos!$B$5:$C$146,2)</f>
        <v>#N/A</v>
      </c>
      <c r="H3897" s="58"/>
      <c r="I3897" s="17">
        <f t="shared" si="321"/>
        <v>1</v>
      </c>
      <c r="N3897" s="48">
        <f t="shared" si="319"/>
        <v>0</v>
      </c>
      <c r="O3897" s="139"/>
      <c r="P3897" s="139"/>
      <c r="Q3897" s="139"/>
      <c r="R3897" s="139"/>
    </row>
    <row r="3898" spans="1:18">
      <c r="A3898" s="17">
        <v>12</v>
      </c>
      <c r="C3898" s="17">
        <f t="shared" si="320"/>
        <v>0</v>
      </c>
      <c r="G3898" s="17" t="e">
        <f>+VLOOKUP(B3898,EstructuraCostos!$B$5:$C$146,2)</f>
        <v>#N/A</v>
      </c>
      <c r="H3898" s="58"/>
      <c r="I3898" s="17">
        <f t="shared" si="321"/>
        <v>1</v>
      </c>
      <c r="N3898" s="48">
        <f t="shared" si="319"/>
        <v>0</v>
      </c>
      <c r="O3898" s="98"/>
      <c r="P3898" s="98"/>
      <c r="Q3898" s="139"/>
      <c r="R3898" s="139"/>
    </row>
    <row r="3899" spans="1:18">
      <c r="A3899" s="17">
        <v>13</v>
      </c>
      <c r="C3899" s="17">
        <f t="shared" si="320"/>
        <v>0</v>
      </c>
      <c r="G3899" s="17" t="e">
        <f>+VLOOKUP(B3899,EstructuraCostos!$B$5:$C$146,2)</f>
        <v>#N/A</v>
      </c>
      <c r="H3899" s="58"/>
      <c r="I3899" s="17">
        <f t="shared" si="321"/>
        <v>1</v>
      </c>
      <c r="J3899" s="1"/>
      <c r="K3899" s="143"/>
      <c r="M3899" s="404"/>
      <c r="N3899" s="48">
        <f t="shared" si="319"/>
        <v>0</v>
      </c>
      <c r="O3899" s="140"/>
      <c r="P3899" s="139"/>
      <c r="Q3899" s="155"/>
      <c r="R3899" s="139"/>
    </row>
    <row r="3900" spans="1:18">
      <c r="A3900" s="17">
        <v>14</v>
      </c>
      <c r="C3900" s="17">
        <f t="shared" si="320"/>
        <v>0</v>
      </c>
      <c r="G3900" s="17" t="e">
        <f>+VLOOKUP(B3900,EstructuraCostos!$B$5:$C$146,2)</f>
        <v>#N/A</v>
      </c>
      <c r="H3900" s="58"/>
      <c r="I3900" s="17">
        <f t="shared" si="321"/>
        <v>1</v>
      </c>
      <c r="J3900" s="1"/>
      <c r="K3900" s="83"/>
      <c r="N3900" s="48">
        <f t="shared" si="319"/>
        <v>0</v>
      </c>
      <c r="O3900" s="140"/>
      <c r="P3900" s="139"/>
      <c r="Q3900" s="155"/>
      <c r="R3900" s="139"/>
    </row>
    <row r="3901" spans="1:18">
      <c r="A3901" s="17">
        <v>15</v>
      </c>
      <c r="C3901" s="17">
        <f t="shared" si="320"/>
        <v>0</v>
      </c>
      <c r="G3901" s="17" t="e">
        <f>+VLOOKUP(B3901,EstructuraCostos!$B$5:$C$146,2)</f>
        <v>#N/A</v>
      </c>
      <c r="H3901" s="58"/>
      <c r="I3901" s="17">
        <f t="shared" si="321"/>
        <v>1</v>
      </c>
      <c r="J3901" s="84"/>
      <c r="K3901" s="143"/>
      <c r="N3901" s="48">
        <f t="shared" si="319"/>
        <v>0</v>
      </c>
      <c r="O3901" s="140"/>
      <c r="P3901" s="139"/>
      <c r="Q3901" s="155"/>
      <c r="R3901" s="139"/>
    </row>
    <row r="3902" spans="1:18">
      <c r="A3902" s="17">
        <v>16</v>
      </c>
      <c r="C3902" s="17">
        <f t="shared" si="320"/>
        <v>0</v>
      </c>
      <c r="G3902" s="17" t="e">
        <f>+VLOOKUP(B3902,EstructuraCostos!$B$5:$C$146,2)</f>
        <v>#N/A</v>
      </c>
      <c r="H3902" s="58"/>
      <c r="I3902" s="17">
        <f t="shared" si="321"/>
        <v>1</v>
      </c>
      <c r="J3902" s="84"/>
      <c r="K3902" s="83"/>
      <c r="N3902" s="48">
        <f t="shared" si="319"/>
        <v>0</v>
      </c>
      <c r="O3902" s="140"/>
      <c r="P3902" s="139"/>
      <c r="Q3902" s="155"/>
      <c r="R3902" s="155"/>
    </row>
    <row r="3903" spans="1:18">
      <c r="A3903" s="17">
        <v>17</v>
      </c>
      <c r="C3903" s="17">
        <f t="shared" si="320"/>
        <v>0</v>
      </c>
      <c r="G3903" s="17" t="e">
        <f>+VLOOKUP(B3903,EstructuraCostos!$B$5:$C$146,2)</f>
        <v>#N/A</v>
      </c>
      <c r="H3903" s="58"/>
      <c r="I3903" s="17">
        <f t="shared" si="321"/>
        <v>1</v>
      </c>
      <c r="J3903" s="1"/>
      <c r="K3903" s="83"/>
      <c r="N3903" s="48">
        <f t="shared" si="319"/>
        <v>0</v>
      </c>
      <c r="O3903" s="140"/>
      <c r="P3903" s="139"/>
      <c r="Q3903" s="155"/>
      <c r="R3903" s="139"/>
    </row>
    <row r="3904" spans="1:18">
      <c r="A3904" s="17">
        <v>18</v>
      </c>
      <c r="C3904" s="17">
        <f t="shared" si="320"/>
        <v>0</v>
      </c>
      <c r="G3904" s="17" t="e">
        <f>+VLOOKUP(B3904,EstructuraCostos!$B$5:$C$146,2)</f>
        <v>#N/A</v>
      </c>
      <c r="H3904" s="58"/>
      <c r="I3904" s="17">
        <f t="shared" si="321"/>
        <v>1</v>
      </c>
      <c r="J3904" s="1"/>
      <c r="K3904" s="83"/>
      <c r="N3904" s="48">
        <f t="shared" si="319"/>
        <v>0</v>
      </c>
      <c r="O3904" s="140"/>
      <c r="P3904" s="139"/>
      <c r="Q3904" s="155"/>
      <c r="R3904" s="139"/>
    </row>
    <row r="3905" spans="1:18">
      <c r="A3905" s="17">
        <v>19</v>
      </c>
      <c r="C3905" s="17">
        <f t="shared" si="320"/>
        <v>0</v>
      </c>
      <c r="G3905" s="17" t="e">
        <f>+VLOOKUP(B3905,EstructuraCostos!$B$5:$C$146,2)</f>
        <v>#N/A</v>
      </c>
      <c r="H3905" s="58"/>
      <c r="I3905" s="17">
        <f t="shared" si="321"/>
        <v>1</v>
      </c>
      <c r="N3905" s="48">
        <f t="shared" si="319"/>
        <v>0</v>
      </c>
      <c r="O3905" s="140"/>
      <c r="P3905" s="139"/>
      <c r="Q3905" s="155"/>
      <c r="R3905" s="139"/>
    </row>
    <row r="3906" spans="1:18">
      <c r="A3906" s="17">
        <v>20</v>
      </c>
      <c r="C3906" s="17">
        <f t="shared" si="320"/>
        <v>0</v>
      </c>
      <c r="G3906" s="17" t="e">
        <f>+VLOOKUP(B3906,EstructuraCostos!$B$5:$C$146,2)</f>
        <v>#N/A</v>
      </c>
      <c r="H3906" s="58"/>
      <c r="I3906" s="17">
        <f t="shared" si="321"/>
        <v>1</v>
      </c>
      <c r="N3906" s="48">
        <f t="shared" si="319"/>
        <v>0</v>
      </c>
      <c r="O3906" s="140"/>
      <c r="P3906" s="139"/>
      <c r="Q3906" s="155"/>
      <c r="R3906" s="139"/>
    </row>
    <row r="3907" spans="1:18">
      <c r="A3907" s="17">
        <v>21</v>
      </c>
      <c r="C3907" s="17">
        <f t="shared" si="320"/>
        <v>0</v>
      </c>
      <c r="G3907" s="17" t="e">
        <f>+VLOOKUP(B3907,EstructuraCostos!$B$5:$C$146,2)</f>
        <v>#N/A</v>
      </c>
      <c r="H3907" s="58"/>
      <c r="I3907" s="17">
        <f t="shared" si="321"/>
        <v>1</v>
      </c>
      <c r="J3907" s="1"/>
      <c r="K3907" s="83"/>
      <c r="N3907" s="48">
        <f t="shared" ref="N3907:N3928" si="322">+L3907*M3907</f>
        <v>0</v>
      </c>
      <c r="O3907" s="140"/>
      <c r="P3907" s="139"/>
      <c r="Q3907" s="155"/>
      <c r="R3907" s="139"/>
    </row>
    <row r="3908" spans="1:18">
      <c r="A3908" s="17">
        <v>22</v>
      </c>
      <c r="C3908" s="17">
        <f t="shared" si="320"/>
        <v>0</v>
      </c>
      <c r="G3908" s="17" t="e">
        <f>+VLOOKUP(B3908,EstructuraCostos!$B$5:$C$146,2)</f>
        <v>#N/A</v>
      </c>
      <c r="H3908" s="58"/>
      <c r="I3908" s="17">
        <f t="shared" si="321"/>
        <v>1</v>
      </c>
      <c r="J3908" s="1"/>
      <c r="K3908" s="83"/>
      <c r="N3908" s="48">
        <f t="shared" si="322"/>
        <v>0</v>
      </c>
      <c r="O3908" s="140"/>
      <c r="P3908" s="139"/>
      <c r="Q3908" s="155"/>
      <c r="R3908" s="139"/>
    </row>
    <row r="3909" spans="1:18">
      <c r="A3909" s="17">
        <v>23</v>
      </c>
      <c r="C3909" s="17">
        <f t="shared" si="320"/>
        <v>0</v>
      </c>
      <c r="G3909" s="17" t="e">
        <f>+VLOOKUP(B3909,EstructuraCostos!$B$5:$C$146,2)</f>
        <v>#N/A</v>
      </c>
      <c r="H3909" s="58"/>
      <c r="I3909" s="17">
        <f t="shared" si="321"/>
        <v>1</v>
      </c>
      <c r="N3909" s="48">
        <f t="shared" si="322"/>
        <v>0</v>
      </c>
      <c r="O3909" s="140"/>
      <c r="P3909" s="139"/>
      <c r="Q3909" s="139"/>
      <c r="R3909" s="139"/>
    </row>
    <row r="3910" spans="1:18">
      <c r="A3910" s="17">
        <v>24</v>
      </c>
      <c r="C3910" s="17">
        <f t="shared" si="320"/>
        <v>0</v>
      </c>
      <c r="G3910" s="17" t="e">
        <f>+VLOOKUP(B3910,EstructuraCostos!$B$5:$C$146,2)</f>
        <v>#N/A</v>
      </c>
      <c r="H3910" s="58"/>
      <c r="I3910" s="17">
        <f t="shared" si="321"/>
        <v>1</v>
      </c>
      <c r="N3910" s="48">
        <f t="shared" si="322"/>
        <v>0</v>
      </c>
      <c r="O3910" s="140"/>
      <c r="P3910" s="139"/>
      <c r="Q3910" s="155"/>
      <c r="R3910" s="139"/>
    </row>
    <row r="3911" spans="1:18">
      <c r="A3911" s="17">
        <v>25</v>
      </c>
      <c r="C3911" s="17">
        <f t="shared" si="320"/>
        <v>0</v>
      </c>
      <c r="G3911" s="17" t="e">
        <f>+VLOOKUP(B3911,EstructuraCostos!$B$5:$C$146,2)</f>
        <v>#N/A</v>
      </c>
      <c r="H3911" s="58"/>
      <c r="I3911" s="17">
        <f t="shared" si="321"/>
        <v>1</v>
      </c>
      <c r="J3911" s="1"/>
      <c r="K3911" s="143"/>
      <c r="M3911" s="404"/>
      <c r="N3911" s="48">
        <f t="shared" si="322"/>
        <v>0</v>
      </c>
      <c r="O3911" s="98"/>
      <c r="P3911" s="98"/>
      <c r="Q3911" s="155"/>
      <c r="R3911" s="139"/>
    </row>
    <row r="3912" spans="1:18">
      <c r="A3912" s="17">
        <v>26</v>
      </c>
      <c r="C3912" s="17">
        <f t="shared" ref="C3912:C3975" si="323">ROUND(B3912/10000,0)</f>
        <v>0</v>
      </c>
      <c r="G3912" s="17" t="e">
        <f>+VLOOKUP(B3912,EstructuraCostos!$B$5:$C$146,2)</f>
        <v>#N/A</v>
      </c>
      <c r="H3912" s="58"/>
      <c r="I3912" s="17">
        <f t="shared" ref="I3912:I3975" si="324">+WEEKNUM(H3912,2)</f>
        <v>1</v>
      </c>
      <c r="J3912" s="1"/>
      <c r="K3912" s="83"/>
      <c r="N3912" s="48">
        <f t="shared" si="322"/>
        <v>0</v>
      </c>
      <c r="O3912" s="140"/>
      <c r="P3912" s="139"/>
      <c r="Q3912" s="155"/>
      <c r="R3912" s="139"/>
    </row>
    <row r="3913" spans="1:18">
      <c r="A3913" s="17">
        <v>27</v>
      </c>
      <c r="C3913" s="17">
        <f t="shared" si="323"/>
        <v>0</v>
      </c>
      <c r="G3913" s="17" t="e">
        <f>+VLOOKUP(B3913,EstructuraCostos!$B$5:$C$146,2)</f>
        <v>#N/A</v>
      </c>
      <c r="H3913" s="58"/>
      <c r="I3913" s="17">
        <f t="shared" si="324"/>
        <v>1</v>
      </c>
      <c r="J3913" s="84"/>
      <c r="K3913" s="143"/>
      <c r="N3913" s="48">
        <f t="shared" si="322"/>
        <v>0</v>
      </c>
      <c r="O3913" s="140"/>
      <c r="P3913" s="139"/>
      <c r="Q3913" s="155"/>
      <c r="R3913" s="139"/>
    </row>
    <row r="3914" spans="1:18">
      <c r="A3914" s="17">
        <v>28</v>
      </c>
      <c r="C3914" s="17">
        <f t="shared" si="323"/>
        <v>0</v>
      </c>
      <c r="G3914" s="17" t="e">
        <f>+VLOOKUP(B3914,EstructuraCostos!$B$5:$C$146,2)</f>
        <v>#N/A</v>
      </c>
      <c r="H3914" s="58"/>
      <c r="I3914" s="17">
        <f t="shared" si="324"/>
        <v>1</v>
      </c>
      <c r="J3914" s="84"/>
      <c r="K3914" s="83"/>
      <c r="N3914" s="48">
        <f t="shared" si="322"/>
        <v>0</v>
      </c>
      <c r="O3914" s="140"/>
      <c r="P3914" s="139"/>
      <c r="Q3914" s="155"/>
      <c r="R3914" s="155"/>
    </row>
    <row r="3915" spans="1:18">
      <c r="A3915" s="17">
        <v>29</v>
      </c>
      <c r="C3915" s="17">
        <f t="shared" si="323"/>
        <v>0</v>
      </c>
      <c r="G3915" s="17" t="e">
        <f>+VLOOKUP(B3915,EstructuraCostos!$B$5:$C$146,2)</f>
        <v>#N/A</v>
      </c>
      <c r="H3915" s="58"/>
      <c r="I3915" s="17">
        <f t="shared" si="324"/>
        <v>1</v>
      </c>
      <c r="J3915" s="1"/>
      <c r="K3915" s="83"/>
      <c r="N3915" s="48">
        <f t="shared" si="322"/>
        <v>0</v>
      </c>
      <c r="O3915" s="140"/>
      <c r="P3915" s="139"/>
      <c r="Q3915" s="155"/>
      <c r="R3915" s="139"/>
    </row>
    <row r="3916" spans="1:18">
      <c r="A3916" s="17">
        <v>30</v>
      </c>
      <c r="C3916" s="17">
        <f t="shared" si="323"/>
        <v>0</v>
      </c>
      <c r="G3916" s="17" t="e">
        <f>+VLOOKUP(B3916,EstructuraCostos!$B$5:$C$146,2)</f>
        <v>#N/A</v>
      </c>
      <c r="H3916" s="58"/>
      <c r="I3916" s="17">
        <f t="shared" si="324"/>
        <v>1</v>
      </c>
      <c r="J3916" s="1"/>
      <c r="K3916" s="83"/>
      <c r="N3916" s="48">
        <f t="shared" si="322"/>
        <v>0</v>
      </c>
      <c r="O3916" s="140"/>
      <c r="P3916" s="139"/>
      <c r="Q3916" s="155"/>
      <c r="R3916" s="139"/>
    </row>
    <row r="3917" spans="1:18">
      <c r="A3917" s="17">
        <v>31</v>
      </c>
      <c r="C3917" s="17">
        <f t="shared" si="323"/>
        <v>0</v>
      </c>
      <c r="G3917" s="17" t="e">
        <f>+VLOOKUP(B3917,EstructuraCostos!$B$5:$C$146,2)</f>
        <v>#N/A</v>
      </c>
      <c r="H3917" s="58"/>
      <c r="I3917" s="17">
        <f t="shared" si="324"/>
        <v>1</v>
      </c>
      <c r="N3917" s="48">
        <f t="shared" si="322"/>
        <v>0</v>
      </c>
      <c r="O3917" s="140"/>
      <c r="P3917" s="139"/>
      <c r="Q3917" s="155"/>
      <c r="R3917" s="139"/>
    </row>
    <row r="3918" spans="1:18">
      <c r="A3918" s="17">
        <v>32</v>
      </c>
      <c r="C3918" s="17">
        <f t="shared" si="323"/>
        <v>0</v>
      </c>
      <c r="G3918" s="17" t="e">
        <f>+VLOOKUP(B3918,EstructuraCostos!$B$5:$C$146,2)</f>
        <v>#N/A</v>
      </c>
      <c r="H3918" s="58"/>
      <c r="I3918" s="17">
        <f t="shared" si="324"/>
        <v>1</v>
      </c>
      <c r="N3918" s="48">
        <f t="shared" si="322"/>
        <v>0</v>
      </c>
      <c r="O3918" s="140"/>
      <c r="P3918" s="139"/>
      <c r="Q3918" s="155"/>
      <c r="R3918" s="139"/>
    </row>
    <row r="3919" spans="1:18">
      <c r="A3919" s="17">
        <v>33</v>
      </c>
      <c r="C3919" s="17">
        <f t="shared" si="323"/>
        <v>0</v>
      </c>
      <c r="G3919" s="17" t="e">
        <f>+VLOOKUP(B3919,EstructuraCostos!$B$5:$C$146,2)</f>
        <v>#N/A</v>
      </c>
      <c r="H3919" s="58"/>
      <c r="I3919" s="17">
        <f t="shared" si="324"/>
        <v>1</v>
      </c>
      <c r="J3919" s="1"/>
      <c r="K3919" s="83"/>
      <c r="N3919" s="48">
        <f t="shared" si="322"/>
        <v>0</v>
      </c>
      <c r="O3919" s="140"/>
      <c r="P3919" s="139"/>
      <c r="Q3919" s="155"/>
      <c r="R3919" s="139"/>
    </row>
    <row r="3920" spans="1:18">
      <c r="A3920" s="17">
        <v>34</v>
      </c>
      <c r="C3920" s="17">
        <f t="shared" si="323"/>
        <v>0</v>
      </c>
      <c r="G3920" s="17" t="e">
        <f>+VLOOKUP(B3920,EstructuraCostos!$B$5:$C$146,2)</f>
        <v>#N/A</v>
      </c>
      <c r="H3920" s="58"/>
      <c r="I3920" s="17">
        <f t="shared" si="324"/>
        <v>1</v>
      </c>
      <c r="J3920" s="1"/>
      <c r="K3920" s="83"/>
      <c r="N3920" s="48">
        <f t="shared" si="322"/>
        <v>0</v>
      </c>
      <c r="O3920" s="140"/>
      <c r="P3920" s="139"/>
      <c r="Q3920" s="155"/>
      <c r="R3920" s="139"/>
    </row>
    <row r="3921" spans="1:18">
      <c r="A3921" s="17">
        <v>35</v>
      </c>
      <c r="C3921" s="17">
        <f t="shared" si="323"/>
        <v>0</v>
      </c>
      <c r="G3921" s="17" t="e">
        <f>+VLOOKUP(B3921,EstructuraCostos!$B$5:$C$146,2)</f>
        <v>#N/A</v>
      </c>
      <c r="H3921" s="58"/>
      <c r="I3921" s="17">
        <f t="shared" si="324"/>
        <v>1</v>
      </c>
      <c r="N3921" s="48">
        <f t="shared" si="322"/>
        <v>0</v>
      </c>
      <c r="O3921" s="140"/>
      <c r="P3921" s="139"/>
      <c r="Q3921" s="139"/>
      <c r="R3921" s="139"/>
    </row>
    <row r="3922" spans="1:18">
      <c r="A3922" s="17">
        <v>36</v>
      </c>
      <c r="C3922" s="17"/>
      <c r="G3922" s="17" t="e">
        <f>+VLOOKUP(B3922,EstructuraCostos!$B$5:$C$146,2)</f>
        <v>#N/A</v>
      </c>
      <c r="H3922" s="58"/>
      <c r="I3922" s="17">
        <f t="shared" si="324"/>
        <v>1</v>
      </c>
      <c r="N3922" s="48">
        <f t="shared" si="322"/>
        <v>0</v>
      </c>
      <c r="O3922" s="140"/>
      <c r="P3922" s="157"/>
      <c r="Q3922" s="139"/>
      <c r="R3922" s="139"/>
    </row>
    <row r="3923" spans="1:18">
      <c r="A3923" s="17">
        <v>37</v>
      </c>
      <c r="C3923" s="17"/>
      <c r="G3923" s="17" t="e">
        <f>+VLOOKUP(B3923,EstructuraCostos!$B$5:$C$146,2)</f>
        <v>#N/A</v>
      </c>
      <c r="H3923" s="58"/>
      <c r="I3923" s="17">
        <f t="shared" si="324"/>
        <v>1</v>
      </c>
      <c r="N3923" s="48">
        <f t="shared" si="322"/>
        <v>0</v>
      </c>
      <c r="O3923" s="140"/>
      <c r="P3923" s="157"/>
      <c r="Q3923" s="139"/>
      <c r="R3923" s="139"/>
    </row>
    <row r="3924" spans="1:18">
      <c r="A3924" s="17">
        <v>38</v>
      </c>
      <c r="C3924" s="17"/>
      <c r="G3924" s="17" t="e">
        <f>+VLOOKUP(B3924,EstructuraCostos!$B$5:$C$146,2)</f>
        <v>#N/A</v>
      </c>
      <c r="H3924" s="58"/>
      <c r="I3924" s="17">
        <f t="shared" si="324"/>
        <v>1</v>
      </c>
      <c r="N3924" s="48">
        <f t="shared" si="322"/>
        <v>0</v>
      </c>
      <c r="O3924" s="140"/>
      <c r="P3924" s="157"/>
      <c r="Q3924" s="139"/>
      <c r="R3924" s="139"/>
    </row>
    <row r="3925" spans="1:18">
      <c r="A3925" s="17">
        <v>39</v>
      </c>
      <c r="C3925" s="17">
        <f t="shared" si="323"/>
        <v>0</v>
      </c>
      <c r="G3925" s="17" t="e">
        <f>+VLOOKUP(B3925,EstructuraCostos!$B$5:$C$146,2)</f>
        <v>#N/A</v>
      </c>
      <c r="H3925" s="58"/>
      <c r="I3925" s="17">
        <f t="shared" si="324"/>
        <v>1</v>
      </c>
      <c r="N3925" s="48">
        <f t="shared" si="322"/>
        <v>0</v>
      </c>
      <c r="O3925" s="155"/>
      <c r="P3925" s="139"/>
      <c r="Q3925" s="155"/>
      <c r="R3925" s="155"/>
    </row>
    <row r="3926" spans="1:18">
      <c r="A3926" s="17">
        <v>40</v>
      </c>
      <c r="C3926" s="17">
        <f t="shared" si="323"/>
        <v>0</v>
      </c>
      <c r="G3926" s="17" t="e">
        <f>+VLOOKUP(B3926,EstructuraCostos!$B$5:$C$146,2)</f>
        <v>#N/A</v>
      </c>
      <c r="H3926" s="58"/>
      <c r="I3926" s="17">
        <f t="shared" si="324"/>
        <v>1</v>
      </c>
      <c r="N3926" s="48">
        <f t="shared" si="322"/>
        <v>0</v>
      </c>
      <c r="O3926" s="98"/>
      <c r="P3926" s="139"/>
      <c r="Q3926" s="155"/>
      <c r="R3926" s="139"/>
    </row>
    <row r="3927" spans="1:18">
      <c r="A3927" s="17">
        <v>41</v>
      </c>
      <c r="C3927" s="17"/>
      <c r="G3927" s="17" t="e">
        <f>+VLOOKUP(B3927,EstructuraCostos!$B$5:$C$146,2)</f>
        <v>#N/A</v>
      </c>
      <c r="H3927" s="58"/>
      <c r="I3927" s="17">
        <f t="shared" si="324"/>
        <v>1</v>
      </c>
      <c r="M3927" s="404"/>
      <c r="N3927" s="48">
        <f t="shared" si="322"/>
        <v>0</v>
      </c>
      <c r="O3927" s="98"/>
      <c r="P3927" s="98"/>
      <c r="Q3927" s="155"/>
      <c r="R3927" s="139"/>
    </row>
    <row r="3928" spans="1:18">
      <c r="A3928" s="17">
        <v>42</v>
      </c>
      <c r="C3928" s="17">
        <f t="shared" si="323"/>
        <v>0</v>
      </c>
      <c r="G3928" s="17" t="e">
        <f>+VLOOKUP(B3928,EstructuraCostos!$B$5:$C$146,2)</f>
        <v>#N/A</v>
      </c>
      <c r="H3928" s="58"/>
      <c r="I3928" s="17">
        <f t="shared" si="324"/>
        <v>1</v>
      </c>
      <c r="J3928" s="1"/>
      <c r="K3928" s="143"/>
      <c r="M3928" s="404"/>
      <c r="N3928" s="48">
        <f t="shared" si="322"/>
        <v>0</v>
      </c>
      <c r="O3928" s="98"/>
      <c r="P3928" s="98"/>
      <c r="Q3928" s="139"/>
      <c r="R3928" s="139"/>
    </row>
    <row r="3929" spans="1:18">
      <c r="A3929" s="17">
        <v>43</v>
      </c>
      <c r="C3929" s="17">
        <f t="shared" si="323"/>
        <v>0</v>
      </c>
      <c r="G3929" s="17" t="e">
        <f>+VLOOKUP(B3929,EstructuraCostos!$B$5:$C$146,2)</f>
        <v>#N/A</v>
      </c>
      <c r="H3929" s="58"/>
      <c r="I3929" s="17">
        <f t="shared" si="324"/>
        <v>1</v>
      </c>
      <c r="J3929" s="1"/>
      <c r="K3929" s="83"/>
      <c r="N3929" s="48">
        <f t="shared" ref="N3929:N3975" si="325">+L3929*M3929</f>
        <v>0</v>
      </c>
      <c r="O3929" s="140"/>
      <c r="P3929" s="139"/>
      <c r="Q3929" s="155"/>
      <c r="R3929" s="139"/>
    </row>
    <row r="3930" spans="1:18">
      <c r="A3930" s="17">
        <v>44</v>
      </c>
      <c r="C3930" s="17">
        <f t="shared" si="323"/>
        <v>0</v>
      </c>
      <c r="G3930" s="17" t="e">
        <f>+VLOOKUP(B3930,EstructuraCostos!$B$5:$C$146,2)</f>
        <v>#N/A</v>
      </c>
      <c r="H3930" s="58"/>
      <c r="I3930" s="17">
        <f t="shared" si="324"/>
        <v>1</v>
      </c>
      <c r="J3930" s="84"/>
      <c r="K3930" s="143"/>
      <c r="N3930" s="48">
        <f t="shared" si="325"/>
        <v>0</v>
      </c>
      <c r="O3930" s="140"/>
      <c r="P3930" s="139"/>
      <c r="Q3930" s="155"/>
      <c r="R3930" s="139"/>
    </row>
    <row r="3931" spans="1:18">
      <c r="A3931" s="17">
        <v>45</v>
      </c>
      <c r="C3931" s="17">
        <f t="shared" si="323"/>
        <v>0</v>
      </c>
      <c r="G3931" s="17" t="e">
        <f>+VLOOKUP(B3931,EstructuraCostos!$B$5:$C$146,2)</f>
        <v>#N/A</v>
      </c>
      <c r="H3931" s="58"/>
      <c r="I3931" s="17">
        <f t="shared" si="324"/>
        <v>1</v>
      </c>
      <c r="J3931" s="84"/>
      <c r="K3931" s="83"/>
      <c r="N3931" s="48">
        <f t="shared" si="325"/>
        <v>0</v>
      </c>
      <c r="O3931" s="140"/>
      <c r="P3931" s="139"/>
      <c r="Q3931" s="155"/>
      <c r="R3931" s="155"/>
    </row>
    <row r="3932" spans="1:18">
      <c r="A3932" s="17">
        <v>46</v>
      </c>
      <c r="C3932" s="17">
        <f t="shared" si="323"/>
        <v>0</v>
      </c>
      <c r="G3932" s="17" t="e">
        <f>+VLOOKUP(B3932,EstructuraCostos!$B$5:$C$146,2)</f>
        <v>#N/A</v>
      </c>
      <c r="H3932" s="58"/>
      <c r="I3932" s="17">
        <f t="shared" si="324"/>
        <v>1</v>
      </c>
      <c r="J3932" s="1"/>
      <c r="K3932" s="83"/>
      <c r="N3932" s="48">
        <f t="shared" si="325"/>
        <v>0</v>
      </c>
      <c r="O3932" s="140"/>
      <c r="P3932" s="139"/>
      <c r="Q3932" s="155"/>
      <c r="R3932" s="139"/>
    </row>
    <row r="3933" spans="1:18">
      <c r="A3933" s="17">
        <v>47</v>
      </c>
      <c r="C3933" s="17">
        <f t="shared" si="323"/>
        <v>0</v>
      </c>
      <c r="G3933" s="17" t="e">
        <f>+VLOOKUP(B3933,EstructuraCostos!$B$5:$C$146,2)</f>
        <v>#N/A</v>
      </c>
      <c r="H3933" s="58"/>
      <c r="I3933" s="17">
        <f t="shared" si="324"/>
        <v>1</v>
      </c>
      <c r="J3933" s="1"/>
      <c r="K3933" s="83"/>
      <c r="N3933" s="48">
        <f t="shared" si="325"/>
        <v>0</v>
      </c>
      <c r="O3933" s="140"/>
      <c r="P3933" s="139"/>
      <c r="Q3933" s="155"/>
      <c r="R3933" s="139"/>
    </row>
    <row r="3934" spans="1:18">
      <c r="A3934" s="17">
        <v>48</v>
      </c>
      <c r="C3934" s="17">
        <f t="shared" si="323"/>
        <v>0</v>
      </c>
      <c r="G3934" s="17" t="e">
        <f>+VLOOKUP(B3934,EstructuraCostos!$B$5:$C$146,2)</f>
        <v>#N/A</v>
      </c>
      <c r="H3934" s="58"/>
      <c r="I3934" s="17">
        <f t="shared" si="324"/>
        <v>1</v>
      </c>
      <c r="N3934" s="48">
        <f t="shared" si="325"/>
        <v>0</v>
      </c>
      <c r="O3934" s="140"/>
      <c r="P3934" s="139"/>
      <c r="Q3934" s="155"/>
      <c r="R3934" s="139"/>
    </row>
    <row r="3935" spans="1:18">
      <c r="A3935" s="17">
        <v>49</v>
      </c>
      <c r="C3935" s="17">
        <f t="shared" si="323"/>
        <v>0</v>
      </c>
      <c r="G3935" s="17" t="e">
        <f>+VLOOKUP(B3935,EstructuraCostos!$B$5:$C$146,2)</f>
        <v>#N/A</v>
      </c>
      <c r="H3935" s="58"/>
      <c r="I3935" s="17">
        <f t="shared" si="324"/>
        <v>1</v>
      </c>
      <c r="N3935" s="48">
        <f t="shared" si="325"/>
        <v>0</v>
      </c>
      <c r="O3935" s="140"/>
      <c r="P3935" s="139"/>
      <c r="Q3935" s="155"/>
      <c r="R3935" s="139"/>
    </row>
    <row r="3936" spans="1:18">
      <c r="A3936" s="17">
        <v>50</v>
      </c>
      <c r="C3936" s="17">
        <f t="shared" si="323"/>
        <v>0</v>
      </c>
      <c r="G3936" s="17" t="e">
        <f>+VLOOKUP(B3936,EstructuraCostos!$B$5:$C$146,2)</f>
        <v>#N/A</v>
      </c>
      <c r="H3936" s="58"/>
      <c r="I3936" s="17">
        <f t="shared" si="324"/>
        <v>1</v>
      </c>
      <c r="J3936" s="1"/>
      <c r="K3936" s="83"/>
      <c r="N3936" s="48">
        <f t="shared" si="325"/>
        <v>0</v>
      </c>
      <c r="O3936" s="140"/>
      <c r="P3936" s="139"/>
      <c r="Q3936" s="155"/>
      <c r="R3936" s="139"/>
    </row>
    <row r="3937" spans="1:18">
      <c r="A3937" s="17">
        <v>51</v>
      </c>
      <c r="C3937" s="17">
        <f t="shared" si="323"/>
        <v>0</v>
      </c>
      <c r="G3937" s="17" t="e">
        <f>+VLOOKUP(B3937,EstructuraCostos!$B$5:$C$146,2)</f>
        <v>#N/A</v>
      </c>
      <c r="H3937" s="58"/>
      <c r="I3937" s="17">
        <f t="shared" si="324"/>
        <v>1</v>
      </c>
      <c r="N3937" s="48"/>
      <c r="O3937" s="140"/>
      <c r="P3937" s="139"/>
      <c r="Q3937" s="139"/>
      <c r="R3937" s="139"/>
    </row>
    <row r="3938" spans="1:18">
      <c r="A3938" s="17">
        <v>52</v>
      </c>
      <c r="C3938" s="17">
        <f t="shared" si="323"/>
        <v>0</v>
      </c>
      <c r="G3938" s="17" t="e">
        <f>+VLOOKUP(B3938,EstructuraCostos!$B$5:$C$146,2)</f>
        <v>#N/A</v>
      </c>
      <c r="H3938" s="58"/>
      <c r="I3938" s="17">
        <f t="shared" si="324"/>
        <v>1</v>
      </c>
      <c r="N3938" s="48"/>
      <c r="O3938" s="140"/>
      <c r="P3938" s="157"/>
      <c r="Q3938" s="139"/>
      <c r="R3938" s="139"/>
    </row>
    <row r="3939" spans="1:18">
      <c r="A3939" s="17">
        <v>53</v>
      </c>
      <c r="C3939" s="17">
        <f t="shared" si="323"/>
        <v>0</v>
      </c>
      <c r="G3939" s="17" t="e">
        <f>+VLOOKUP(B3939,EstructuraCostos!$B$5:$C$146,2)</f>
        <v>#N/A</v>
      </c>
      <c r="H3939" s="58"/>
      <c r="I3939" s="17">
        <f t="shared" si="324"/>
        <v>1</v>
      </c>
      <c r="N3939" s="48"/>
      <c r="O3939" s="155"/>
      <c r="P3939" s="139"/>
      <c r="Q3939" s="155"/>
      <c r="R3939" s="155"/>
    </row>
    <row r="3940" spans="1:18">
      <c r="A3940" s="17">
        <v>54</v>
      </c>
      <c r="C3940" s="17">
        <f t="shared" si="323"/>
        <v>0</v>
      </c>
      <c r="G3940" s="17" t="e">
        <f>+VLOOKUP(B3940,EstructuraCostos!$B$5:$C$146,2)</f>
        <v>#N/A</v>
      </c>
      <c r="H3940" s="58"/>
      <c r="I3940" s="17">
        <f t="shared" si="324"/>
        <v>1</v>
      </c>
      <c r="J3940" s="1"/>
      <c r="K3940" s="143"/>
      <c r="M3940" s="404"/>
      <c r="N3940" s="154">
        <f t="shared" si="325"/>
        <v>0</v>
      </c>
      <c r="O3940" s="98"/>
      <c r="P3940" s="98"/>
      <c r="Q3940" s="139"/>
      <c r="R3940" s="139"/>
    </row>
    <row r="3941" spans="1:18">
      <c r="A3941" s="17">
        <v>55</v>
      </c>
      <c r="C3941" s="17">
        <f t="shared" si="323"/>
        <v>0</v>
      </c>
      <c r="G3941" s="17" t="e">
        <f>+VLOOKUP(B3941,EstructuraCostos!$B$5:$C$146,2)</f>
        <v>#N/A</v>
      </c>
      <c r="H3941" s="58"/>
      <c r="I3941" s="17">
        <f t="shared" si="324"/>
        <v>1</v>
      </c>
      <c r="J3941" s="1"/>
      <c r="K3941" s="83"/>
      <c r="N3941" s="48">
        <f t="shared" si="325"/>
        <v>0</v>
      </c>
      <c r="O3941" s="140"/>
      <c r="P3941" s="139"/>
      <c r="Q3941" s="155"/>
      <c r="R3941" s="139"/>
    </row>
    <row r="3942" spans="1:18">
      <c r="A3942" s="17">
        <v>56</v>
      </c>
      <c r="C3942" s="17">
        <f t="shared" si="323"/>
        <v>0</v>
      </c>
      <c r="G3942" s="17" t="e">
        <f>+VLOOKUP(B3942,EstructuraCostos!$B$5:$C$146,2)</f>
        <v>#N/A</v>
      </c>
      <c r="H3942" s="58"/>
      <c r="I3942" s="17">
        <f t="shared" si="324"/>
        <v>1</v>
      </c>
      <c r="J3942" s="84"/>
      <c r="K3942" s="143"/>
      <c r="N3942" s="48">
        <f t="shared" si="325"/>
        <v>0</v>
      </c>
      <c r="O3942" s="140"/>
      <c r="P3942" s="139"/>
      <c r="Q3942" s="155"/>
      <c r="R3942" s="139"/>
    </row>
    <row r="3943" spans="1:18">
      <c r="A3943" s="17">
        <v>57</v>
      </c>
      <c r="C3943" s="17">
        <f t="shared" si="323"/>
        <v>0</v>
      </c>
      <c r="G3943" s="17" t="e">
        <f>+VLOOKUP(B3943,EstructuraCostos!$B$5:$C$146,2)</f>
        <v>#N/A</v>
      </c>
      <c r="H3943" s="58"/>
      <c r="I3943" s="17">
        <f t="shared" si="324"/>
        <v>1</v>
      </c>
      <c r="J3943" s="84"/>
      <c r="K3943" s="83"/>
      <c r="N3943" s="48">
        <f t="shared" si="325"/>
        <v>0</v>
      </c>
      <c r="O3943" s="140"/>
      <c r="P3943" s="139"/>
      <c r="Q3943" s="155"/>
      <c r="R3943" s="155"/>
    </row>
    <row r="3944" spans="1:18">
      <c r="A3944" s="17">
        <v>58</v>
      </c>
      <c r="C3944" s="17">
        <f t="shared" si="323"/>
        <v>0</v>
      </c>
      <c r="G3944" s="17" t="e">
        <f>+VLOOKUP(B3944,EstructuraCostos!$B$5:$C$146,2)</f>
        <v>#N/A</v>
      </c>
      <c r="H3944" s="58"/>
      <c r="I3944" s="17">
        <f t="shared" si="324"/>
        <v>1</v>
      </c>
      <c r="J3944" s="1"/>
      <c r="K3944" s="83"/>
      <c r="N3944" s="48">
        <f t="shared" si="325"/>
        <v>0</v>
      </c>
      <c r="O3944" s="140"/>
      <c r="P3944" s="139"/>
      <c r="Q3944" s="155"/>
      <c r="R3944" s="139"/>
    </row>
    <row r="3945" spans="1:18">
      <c r="A3945" s="17">
        <v>59</v>
      </c>
      <c r="C3945" s="17">
        <f t="shared" si="323"/>
        <v>0</v>
      </c>
      <c r="G3945" s="17" t="e">
        <f>+VLOOKUP(B3945,EstructuraCostos!$B$5:$C$146,2)</f>
        <v>#N/A</v>
      </c>
      <c r="H3945" s="58"/>
      <c r="I3945" s="17">
        <f t="shared" si="324"/>
        <v>1</v>
      </c>
      <c r="J3945" s="1"/>
      <c r="K3945" s="83"/>
      <c r="N3945" s="48">
        <f t="shared" si="325"/>
        <v>0</v>
      </c>
      <c r="O3945" s="140"/>
      <c r="P3945" s="139"/>
      <c r="Q3945" s="155"/>
      <c r="R3945" s="139"/>
    </row>
    <row r="3946" spans="1:18">
      <c r="A3946" s="17">
        <v>60</v>
      </c>
      <c r="C3946" s="17">
        <f t="shared" si="323"/>
        <v>0</v>
      </c>
      <c r="G3946" s="17" t="e">
        <f>+VLOOKUP(B3946,EstructuraCostos!$B$5:$C$146,2)</f>
        <v>#N/A</v>
      </c>
      <c r="H3946" s="58"/>
      <c r="I3946" s="17">
        <f t="shared" si="324"/>
        <v>1</v>
      </c>
      <c r="N3946" s="48">
        <f t="shared" si="325"/>
        <v>0</v>
      </c>
      <c r="O3946" s="140"/>
      <c r="P3946" s="139"/>
      <c r="Q3946" s="155"/>
      <c r="R3946" s="139"/>
    </row>
    <row r="3947" spans="1:18">
      <c r="A3947" s="17">
        <v>61</v>
      </c>
      <c r="C3947" s="17">
        <f t="shared" si="323"/>
        <v>0</v>
      </c>
      <c r="G3947" s="17" t="e">
        <f>+VLOOKUP(B3947,EstructuraCostos!$B$5:$C$146,2)</f>
        <v>#N/A</v>
      </c>
      <c r="H3947" s="58"/>
      <c r="I3947" s="17">
        <f t="shared" si="324"/>
        <v>1</v>
      </c>
      <c r="N3947" s="48">
        <f t="shared" si="325"/>
        <v>0</v>
      </c>
      <c r="O3947" s="140"/>
      <c r="P3947" s="139"/>
      <c r="Q3947" s="155"/>
      <c r="R3947" s="139"/>
    </row>
    <row r="3948" spans="1:18">
      <c r="A3948" s="17">
        <v>62</v>
      </c>
      <c r="C3948" s="17">
        <f t="shared" si="323"/>
        <v>0</v>
      </c>
      <c r="G3948" s="17" t="e">
        <f>+VLOOKUP(B3948,EstructuraCostos!$B$5:$C$146,2)</f>
        <v>#N/A</v>
      </c>
      <c r="H3948" s="58"/>
      <c r="I3948" s="17">
        <f t="shared" si="324"/>
        <v>1</v>
      </c>
      <c r="J3948" s="1"/>
      <c r="K3948" s="83"/>
      <c r="N3948" s="48">
        <f t="shared" si="325"/>
        <v>0</v>
      </c>
      <c r="O3948" s="140"/>
      <c r="P3948" s="139"/>
      <c r="Q3948" s="155"/>
      <c r="R3948" s="139"/>
    </row>
    <row r="3949" spans="1:18">
      <c r="A3949" s="17">
        <v>65</v>
      </c>
      <c r="C3949" s="17">
        <f t="shared" si="323"/>
        <v>0</v>
      </c>
      <c r="G3949" s="17" t="e">
        <f>+VLOOKUP(B3949,EstructuraCostos!$B$5:$C$146,2)</f>
        <v>#N/A</v>
      </c>
      <c r="H3949" s="58"/>
      <c r="I3949" s="17">
        <f t="shared" si="324"/>
        <v>1</v>
      </c>
      <c r="N3949" s="48"/>
      <c r="O3949" s="155"/>
      <c r="P3949" s="139"/>
      <c r="Q3949" s="155"/>
      <c r="R3949" s="155"/>
    </row>
    <row r="3950" spans="1:18">
      <c r="A3950" s="17">
        <v>66</v>
      </c>
      <c r="C3950" s="17">
        <f t="shared" si="323"/>
        <v>0</v>
      </c>
      <c r="G3950" s="17" t="e">
        <f>+VLOOKUP(B3950,EstructuraCostos!$B$5:$C$146,2)</f>
        <v>#N/A</v>
      </c>
      <c r="H3950" s="58"/>
      <c r="I3950" s="17">
        <f t="shared" si="324"/>
        <v>1</v>
      </c>
      <c r="J3950" s="1"/>
      <c r="K3950" s="143"/>
      <c r="M3950" s="404"/>
      <c r="N3950" s="48">
        <f t="shared" si="325"/>
        <v>0</v>
      </c>
    </row>
    <row r="3951" spans="1:18">
      <c r="A3951" s="17">
        <v>67</v>
      </c>
      <c r="C3951" s="17">
        <f t="shared" si="323"/>
        <v>0</v>
      </c>
      <c r="G3951" s="17" t="e">
        <f>+VLOOKUP(B3951,EstructuraCostos!$B$5:$C$146,2)</f>
        <v>#N/A</v>
      </c>
      <c r="H3951" s="58"/>
      <c r="I3951" s="17">
        <f t="shared" si="324"/>
        <v>1</v>
      </c>
      <c r="J3951" s="1"/>
      <c r="K3951" s="83"/>
      <c r="N3951" s="48">
        <f t="shared" si="325"/>
        <v>0</v>
      </c>
    </row>
    <row r="3952" spans="1:18">
      <c r="A3952" s="17">
        <v>68</v>
      </c>
      <c r="C3952" s="17">
        <f t="shared" si="323"/>
        <v>0</v>
      </c>
      <c r="G3952" s="17" t="e">
        <f>+VLOOKUP(B3952,EstructuraCostos!$B$5:$C$146,2)</f>
        <v>#N/A</v>
      </c>
      <c r="H3952" s="58"/>
      <c r="I3952" s="17">
        <f t="shared" si="324"/>
        <v>1</v>
      </c>
      <c r="J3952" s="84"/>
      <c r="K3952" s="143"/>
      <c r="N3952" s="48">
        <f t="shared" si="325"/>
        <v>0</v>
      </c>
    </row>
    <row r="3953" spans="1:18">
      <c r="A3953" s="17">
        <v>69</v>
      </c>
      <c r="C3953" s="17">
        <f t="shared" si="323"/>
        <v>0</v>
      </c>
      <c r="G3953" s="17" t="e">
        <f>+VLOOKUP(B3953,EstructuraCostos!$B$5:$C$146,2)</f>
        <v>#N/A</v>
      </c>
      <c r="H3953" s="58"/>
      <c r="I3953" s="17">
        <f t="shared" si="324"/>
        <v>1</v>
      </c>
      <c r="J3953" s="84"/>
      <c r="K3953" s="83"/>
      <c r="N3953" s="48">
        <f t="shared" si="325"/>
        <v>0</v>
      </c>
    </row>
    <row r="3954" spans="1:18">
      <c r="A3954" s="17">
        <v>70</v>
      </c>
      <c r="C3954" s="17">
        <f t="shared" si="323"/>
        <v>0</v>
      </c>
      <c r="G3954" s="17" t="e">
        <f>+VLOOKUP(B3954,EstructuraCostos!$B$5:$C$146,2)</f>
        <v>#N/A</v>
      </c>
      <c r="H3954" s="58"/>
      <c r="I3954" s="17">
        <f t="shared" si="324"/>
        <v>1</v>
      </c>
      <c r="J3954" s="1"/>
      <c r="K3954" s="83"/>
      <c r="N3954" s="48">
        <f t="shared" si="325"/>
        <v>0</v>
      </c>
    </row>
    <row r="3955" spans="1:18">
      <c r="A3955" s="17">
        <v>71</v>
      </c>
      <c r="C3955" s="17">
        <f t="shared" si="323"/>
        <v>0</v>
      </c>
      <c r="G3955" s="17" t="e">
        <f>+VLOOKUP(B3955,EstructuraCostos!$B$5:$C$146,2)</f>
        <v>#N/A</v>
      </c>
      <c r="H3955" s="58"/>
      <c r="I3955" s="17">
        <f t="shared" si="324"/>
        <v>1</v>
      </c>
      <c r="J3955" s="1"/>
      <c r="K3955" s="83"/>
      <c r="N3955" s="48">
        <f t="shared" si="325"/>
        <v>0</v>
      </c>
    </row>
    <row r="3956" spans="1:18">
      <c r="A3956" s="17">
        <v>72</v>
      </c>
      <c r="C3956" s="17">
        <f t="shared" si="323"/>
        <v>0</v>
      </c>
      <c r="G3956" s="17" t="e">
        <f>+VLOOKUP(B3956,EstructuraCostos!$B$5:$C$146,2)</f>
        <v>#N/A</v>
      </c>
      <c r="H3956" s="58"/>
      <c r="I3956" s="17">
        <f t="shared" si="324"/>
        <v>1</v>
      </c>
      <c r="N3956" s="48">
        <f t="shared" si="325"/>
        <v>0</v>
      </c>
    </row>
    <row r="3957" spans="1:18">
      <c r="A3957" s="17">
        <v>73</v>
      </c>
      <c r="C3957" s="17">
        <f t="shared" si="323"/>
        <v>0</v>
      </c>
      <c r="G3957" s="17" t="e">
        <f>+VLOOKUP(B3957,EstructuraCostos!$B$5:$C$146,2)</f>
        <v>#N/A</v>
      </c>
      <c r="H3957" s="58"/>
      <c r="I3957" s="17">
        <f t="shared" si="324"/>
        <v>1</v>
      </c>
      <c r="N3957" s="48">
        <f t="shared" si="325"/>
        <v>0</v>
      </c>
    </row>
    <row r="3958" spans="1:18">
      <c r="A3958" s="17">
        <v>74</v>
      </c>
      <c r="C3958" s="17">
        <f t="shared" si="323"/>
        <v>0</v>
      </c>
      <c r="G3958" s="17" t="e">
        <f>+VLOOKUP(B3958,EstructuraCostos!$B$5:$C$146,2)</f>
        <v>#N/A</v>
      </c>
      <c r="H3958" s="58"/>
      <c r="I3958" s="17">
        <f t="shared" si="324"/>
        <v>1</v>
      </c>
      <c r="J3958" s="1"/>
      <c r="K3958" s="83"/>
      <c r="N3958" s="48">
        <f t="shared" si="325"/>
        <v>0</v>
      </c>
    </row>
    <row r="3959" spans="1:18">
      <c r="A3959" s="17">
        <v>75</v>
      </c>
      <c r="C3959" s="17">
        <f t="shared" si="323"/>
        <v>0</v>
      </c>
      <c r="G3959" s="17" t="e">
        <f>+VLOOKUP(B3959,EstructuraCostos!$B$5:$C$146,2)</f>
        <v>#N/A</v>
      </c>
      <c r="H3959" s="58"/>
      <c r="I3959" s="17">
        <f t="shared" si="324"/>
        <v>1</v>
      </c>
      <c r="N3959" s="48"/>
    </row>
    <row r="3960" spans="1:18">
      <c r="A3960" s="17">
        <v>77</v>
      </c>
      <c r="C3960" s="17">
        <f t="shared" si="323"/>
        <v>0</v>
      </c>
      <c r="G3960" s="17" t="e">
        <f>+VLOOKUP(B3960,EstructuraCostos!$B$5:$C$146,2)</f>
        <v>#N/A</v>
      </c>
      <c r="H3960" s="58"/>
      <c r="I3960" s="17">
        <f t="shared" si="324"/>
        <v>1</v>
      </c>
      <c r="N3960" s="48"/>
    </row>
    <row r="3961" spans="1:18">
      <c r="A3961" s="17">
        <v>78</v>
      </c>
      <c r="C3961" s="17">
        <f t="shared" si="323"/>
        <v>0</v>
      </c>
      <c r="G3961" s="17" t="e">
        <f>+VLOOKUP(B3961,EstructuraCostos!$B$5:$C$146,2)</f>
        <v>#N/A</v>
      </c>
      <c r="H3961" s="58"/>
      <c r="I3961" s="17">
        <f t="shared" si="324"/>
        <v>1</v>
      </c>
      <c r="J3961" s="1"/>
      <c r="K3961" s="83"/>
      <c r="N3961" s="48">
        <f t="shared" si="325"/>
        <v>0</v>
      </c>
    </row>
    <row r="3962" spans="1:18">
      <c r="A3962" s="17">
        <v>79</v>
      </c>
      <c r="C3962" s="17">
        <f t="shared" si="323"/>
        <v>0</v>
      </c>
      <c r="G3962" s="17" t="e">
        <f>+VLOOKUP(B3962,EstructuraCostos!$B$5:$C$146,2)</f>
        <v>#N/A</v>
      </c>
      <c r="H3962" s="58"/>
      <c r="I3962" s="17">
        <f t="shared" si="324"/>
        <v>1</v>
      </c>
      <c r="N3962" s="48">
        <f t="shared" si="325"/>
        <v>0</v>
      </c>
    </row>
    <row r="3963" spans="1:18">
      <c r="A3963" s="17">
        <v>1</v>
      </c>
      <c r="C3963" s="17">
        <f t="shared" si="323"/>
        <v>0</v>
      </c>
      <c r="G3963" s="17" t="e">
        <f>+VLOOKUP(B3963,EstructuraCostos!$B$5:$C$146,2)</f>
        <v>#N/A</v>
      </c>
      <c r="H3963" s="58"/>
      <c r="I3963" s="17">
        <f t="shared" si="324"/>
        <v>1</v>
      </c>
      <c r="J3963" s="1"/>
      <c r="K3963" s="143"/>
      <c r="M3963" s="404"/>
      <c r="N3963" s="48">
        <f t="shared" si="325"/>
        <v>0</v>
      </c>
      <c r="O3963" s="142"/>
      <c r="P3963"/>
      <c r="Q3963"/>
      <c r="R3963"/>
    </row>
    <row r="3964" spans="1:18">
      <c r="A3964" s="17">
        <v>2</v>
      </c>
      <c r="C3964" s="17">
        <f t="shared" si="323"/>
        <v>0</v>
      </c>
      <c r="G3964" s="17" t="e">
        <f>+VLOOKUP(B3964,EstructuraCostos!$B$5:$C$146,2)</f>
        <v>#N/A</v>
      </c>
      <c r="H3964" s="58"/>
      <c r="I3964" s="17">
        <f t="shared" si="324"/>
        <v>1</v>
      </c>
      <c r="J3964" s="1"/>
      <c r="K3964" s="83"/>
      <c r="N3964" s="48">
        <f t="shared" si="325"/>
        <v>0</v>
      </c>
      <c r="O3964" s="142"/>
      <c r="P3964"/>
      <c r="Q3964"/>
      <c r="R3964"/>
    </row>
    <row r="3965" spans="1:18">
      <c r="A3965" s="17">
        <v>3</v>
      </c>
      <c r="C3965" s="17">
        <f t="shared" si="323"/>
        <v>0</v>
      </c>
      <c r="G3965" s="17" t="e">
        <f>+VLOOKUP(B3965,EstructuraCostos!$B$5:$C$146,2)</f>
        <v>#N/A</v>
      </c>
      <c r="H3965" s="58"/>
      <c r="I3965" s="17">
        <f t="shared" si="324"/>
        <v>1</v>
      </c>
      <c r="J3965" s="84"/>
      <c r="K3965" s="143"/>
      <c r="N3965" s="48">
        <f t="shared" si="325"/>
        <v>0</v>
      </c>
      <c r="O3965" s="142"/>
      <c r="P3965"/>
      <c r="Q3965"/>
      <c r="R3965"/>
    </row>
    <row r="3966" spans="1:18">
      <c r="A3966" s="17">
        <v>4</v>
      </c>
      <c r="C3966" s="17">
        <f t="shared" si="323"/>
        <v>0</v>
      </c>
      <c r="G3966" s="17" t="e">
        <f>+VLOOKUP(B3966,EstructuraCostos!$B$5:$C$146,2)</f>
        <v>#N/A</v>
      </c>
      <c r="H3966" s="58"/>
      <c r="I3966" s="17">
        <f t="shared" si="324"/>
        <v>1</v>
      </c>
      <c r="J3966" s="84"/>
      <c r="K3966" s="83"/>
      <c r="N3966" s="48">
        <f t="shared" si="325"/>
        <v>0</v>
      </c>
      <c r="O3966" s="142"/>
      <c r="P3966"/>
      <c r="Q3966"/>
      <c r="R3966"/>
    </row>
    <row r="3967" spans="1:18">
      <c r="A3967" s="17">
        <v>5</v>
      </c>
      <c r="C3967" s="17">
        <f t="shared" si="323"/>
        <v>0</v>
      </c>
      <c r="G3967" s="17" t="e">
        <f>+VLOOKUP(B3967,EstructuraCostos!$B$5:$C$146,2)</f>
        <v>#N/A</v>
      </c>
      <c r="H3967" s="58"/>
      <c r="I3967" s="17">
        <f t="shared" si="324"/>
        <v>1</v>
      </c>
      <c r="J3967" s="1"/>
      <c r="K3967" s="83"/>
      <c r="N3967" s="48">
        <f t="shared" si="325"/>
        <v>0</v>
      </c>
      <c r="O3967" s="142"/>
      <c r="P3967"/>
      <c r="Q3967"/>
      <c r="R3967"/>
    </row>
    <row r="3968" spans="1:18">
      <c r="A3968" s="17">
        <v>6</v>
      </c>
      <c r="C3968" s="17">
        <f t="shared" si="323"/>
        <v>0</v>
      </c>
      <c r="G3968" s="17" t="e">
        <f>+VLOOKUP(B3968,EstructuraCostos!$B$5:$C$146,2)</f>
        <v>#N/A</v>
      </c>
      <c r="H3968" s="58"/>
      <c r="I3968" s="17">
        <f t="shared" si="324"/>
        <v>1</v>
      </c>
      <c r="J3968" s="1"/>
      <c r="K3968" s="83"/>
      <c r="N3968" s="48">
        <f t="shared" si="325"/>
        <v>0</v>
      </c>
      <c r="O3968" s="142"/>
      <c r="P3968"/>
      <c r="Q3968"/>
      <c r="R3968"/>
    </row>
    <row r="3969" spans="1:18">
      <c r="A3969" s="17">
        <v>7</v>
      </c>
      <c r="C3969" s="17">
        <f t="shared" si="323"/>
        <v>0</v>
      </c>
      <c r="G3969" s="17" t="e">
        <f>+VLOOKUP(B3969,EstructuraCostos!$B$5:$C$146,2)</f>
        <v>#N/A</v>
      </c>
      <c r="H3969" s="58"/>
      <c r="I3969" s="17">
        <f t="shared" si="324"/>
        <v>1</v>
      </c>
      <c r="N3969" s="48">
        <f t="shared" si="325"/>
        <v>0</v>
      </c>
      <c r="O3969" s="142"/>
      <c r="P3969"/>
      <c r="Q3969"/>
      <c r="R3969"/>
    </row>
    <row r="3970" spans="1:18">
      <c r="A3970" s="17">
        <v>8</v>
      </c>
      <c r="C3970" s="17">
        <f t="shared" si="323"/>
        <v>0</v>
      </c>
      <c r="G3970" s="17" t="e">
        <f>+VLOOKUP(B3970,EstructuraCostos!$B$5:$C$146,2)</f>
        <v>#N/A</v>
      </c>
      <c r="H3970" s="58"/>
      <c r="I3970" s="17">
        <f t="shared" si="324"/>
        <v>1</v>
      </c>
      <c r="N3970" s="48">
        <f t="shared" si="325"/>
        <v>0</v>
      </c>
      <c r="O3970" s="142"/>
      <c r="P3970"/>
      <c r="Q3970"/>
      <c r="R3970"/>
    </row>
    <row r="3971" spans="1:18">
      <c r="A3971" s="17">
        <v>9</v>
      </c>
      <c r="C3971" s="17">
        <f t="shared" si="323"/>
        <v>0</v>
      </c>
      <c r="G3971" s="17" t="e">
        <f>+VLOOKUP(B3971,EstructuraCostos!$B$5:$C$146,2)</f>
        <v>#N/A</v>
      </c>
      <c r="H3971" s="58"/>
      <c r="I3971" s="17">
        <f t="shared" si="324"/>
        <v>1</v>
      </c>
      <c r="J3971" s="1"/>
      <c r="K3971" s="83"/>
      <c r="N3971" s="48">
        <f t="shared" si="325"/>
        <v>0</v>
      </c>
      <c r="O3971" s="142"/>
      <c r="P3971"/>
      <c r="Q3971"/>
      <c r="R3971"/>
    </row>
    <row r="3972" spans="1:18">
      <c r="A3972" s="17">
        <v>10</v>
      </c>
      <c r="C3972" s="17">
        <f t="shared" si="323"/>
        <v>0</v>
      </c>
      <c r="G3972" s="17" t="e">
        <f>+VLOOKUP(B3972,EstructuraCostos!$B$5:$C$146,2)</f>
        <v>#N/A</v>
      </c>
      <c r="H3972" s="58"/>
      <c r="I3972" s="17">
        <f t="shared" si="324"/>
        <v>1</v>
      </c>
      <c r="N3972" s="48"/>
      <c r="O3972" s="142"/>
      <c r="P3972"/>
      <c r="Q3972"/>
      <c r="R3972"/>
    </row>
    <row r="3973" spans="1:18">
      <c r="A3973" s="17">
        <v>11</v>
      </c>
      <c r="C3973" s="17">
        <f t="shared" si="323"/>
        <v>0</v>
      </c>
      <c r="G3973" s="17" t="e">
        <f>+VLOOKUP(B3973,EstructuraCostos!$B$5:$C$146,2)</f>
        <v>#N/A</v>
      </c>
      <c r="H3973" s="58"/>
      <c r="I3973" s="17">
        <f t="shared" si="324"/>
        <v>1</v>
      </c>
      <c r="J3973" s="1"/>
      <c r="K3973" s="143"/>
      <c r="M3973" s="404"/>
      <c r="N3973" s="48">
        <f t="shared" si="325"/>
        <v>0</v>
      </c>
      <c r="O3973" s="142"/>
      <c r="P3973"/>
      <c r="Q3973"/>
      <c r="R3973"/>
    </row>
    <row r="3974" spans="1:18">
      <c r="A3974" s="17">
        <v>12</v>
      </c>
      <c r="C3974" s="17">
        <f t="shared" si="323"/>
        <v>0</v>
      </c>
      <c r="G3974" s="17" t="e">
        <f>+VLOOKUP(B3974,EstructuraCostos!$B$5:$C$146,2)</f>
        <v>#N/A</v>
      </c>
      <c r="H3974" s="58"/>
      <c r="I3974" s="17">
        <f t="shared" si="324"/>
        <v>1</v>
      </c>
      <c r="J3974" s="1"/>
      <c r="K3974" s="83"/>
      <c r="N3974" s="48">
        <f t="shared" si="325"/>
        <v>0</v>
      </c>
      <c r="O3974" s="142"/>
      <c r="P3974"/>
      <c r="Q3974"/>
      <c r="R3974"/>
    </row>
    <row r="3975" spans="1:18">
      <c r="A3975" s="17">
        <v>13</v>
      </c>
      <c r="C3975" s="17">
        <f t="shared" si="323"/>
        <v>0</v>
      </c>
      <c r="G3975" s="17" t="e">
        <f>+VLOOKUP(B3975,EstructuraCostos!$B$5:$C$146,2)</f>
        <v>#N/A</v>
      </c>
      <c r="H3975" s="58"/>
      <c r="I3975" s="17">
        <f t="shared" si="324"/>
        <v>1</v>
      </c>
      <c r="J3975" s="84"/>
      <c r="K3975" s="143"/>
      <c r="N3975" s="48">
        <f t="shared" si="325"/>
        <v>0</v>
      </c>
      <c r="O3975" s="142"/>
      <c r="P3975"/>
      <c r="Q3975"/>
      <c r="R3975"/>
    </row>
    <row r="3976" spans="1:18">
      <c r="A3976" s="17">
        <v>14</v>
      </c>
      <c r="C3976" s="17">
        <f t="shared" ref="C3976:C4044" si="326">ROUND(B3976/10000,0)</f>
        <v>0</v>
      </c>
      <c r="G3976" s="17" t="e">
        <f>+VLOOKUP(B3976,EstructuraCostos!$B$5:$C$146,2)</f>
        <v>#N/A</v>
      </c>
      <c r="H3976" s="58"/>
      <c r="I3976" s="17">
        <f t="shared" ref="I3976:I4044" si="327">+WEEKNUM(H3976,2)</f>
        <v>1</v>
      </c>
      <c r="J3976" s="84"/>
      <c r="K3976" s="83"/>
      <c r="N3976" s="48">
        <f t="shared" ref="N3976:N4044" si="328">+L3976*M3976</f>
        <v>0</v>
      </c>
      <c r="O3976" s="142"/>
      <c r="P3976"/>
      <c r="Q3976"/>
      <c r="R3976"/>
    </row>
    <row r="3977" spans="1:18">
      <c r="A3977" s="17">
        <v>15</v>
      </c>
      <c r="C3977" s="17">
        <f t="shared" si="326"/>
        <v>0</v>
      </c>
      <c r="G3977" s="17" t="e">
        <f>+VLOOKUP(B3977,EstructuraCostos!$B$5:$C$146,2)</f>
        <v>#N/A</v>
      </c>
      <c r="H3977" s="58"/>
      <c r="I3977" s="17">
        <f t="shared" si="327"/>
        <v>1</v>
      </c>
      <c r="J3977" s="1"/>
      <c r="K3977" s="83"/>
      <c r="N3977" s="48">
        <f t="shared" si="328"/>
        <v>0</v>
      </c>
      <c r="O3977" s="142"/>
      <c r="P3977"/>
      <c r="Q3977"/>
      <c r="R3977"/>
    </row>
    <row r="3978" spans="1:18">
      <c r="A3978" s="17">
        <v>16</v>
      </c>
      <c r="C3978" s="17">
        <f t="shared" si="326"/>
        <v>0</v>
      </c>
      <c r="G3978" s="17" t="e">
        <f>+VLOOKUP(B3978,EstructuraCostos!$B$5:$C$146,2)</f>
        <v>#N/A</v>
      </c>
      <c r="H3978" s="58"/>
      <c r="I3978" s="17">
        <f t="shared" si="327"/>
        <v>1</v>
      </c>
      <c r="J3978" s="1"/>
      <c r="K3978" s="83"/>
      <c r="N3978" s="48">
        <f t="shared" si="328"/>
        <v>0</v>
      </c>
      <c r="O3978" s="142"/>
      <c r="P3978"/>
      <c r="Q3978"/>
      <c r="R3978"/>
    </row>
    <row r="3979" spans="1:18">
      <c r="A3979" s="17">
        <v>17</v>
      </c>
      <c r="C3979" s="17">
        <f t="shared" si="326"/>
        <v>0</v>
      </c>
      <c r="G3979" s="17" t="e">
        <f>+VLOOKUP(B3979,EstructuraCostos!$B$5:$C$146,2)</f>
        <v>#N/A</v>
      </c>
      <c r="H3979" s="58"/>
      <c r="I3979" s="17">
        <f t="shared" si="327"/>
        <v>1</v>
      </c>
      <c r="N3979" s="48">
        <f t="shared" si="328"/>
        <v>0</v>
      </c>
      <c r="O3979" s="142"/>
      <c r="P3979"/>
      <c r="Q3979"/>
      <c r="R3979"/>
    </row>
    <row r="3980" spans="1:18">
      <c r="A3980" s="17">
        <v>18</v>
      </c>
      <c r="C3980" s="17">
        <f t="shared" si="326"/>
        <v>0</v>
      </c>
      <c r="G3980" s="17" t="e">
        <f>+VLOOKUP(B3980,EstructuraCostos!$B$5:$C$146,2)</f>
        <v>#N/A</v>
      </c>
      <c r="H3980" s="58"/>
      <c r="I3980" s="17">
        <f t="shared" si="327"/>
        <v>1</v>
      </c>
      <c r="N3980" s="48">
        <f t="shared" si="328"/>
        <v>0</v>
      </c>
      <c r="O3980" s="142"/>
      <c r="P3980"/>
      <c r="Q3980"/>
      <c r="R3980"/>
    </row>
    <row r="3981" spans="1:18">
      <c r="A3981" s="17">
        <v>19</v>
      </c>
      <c r="C3981" s="17">
        <f t="shared" si="326"/>
        <v>0</v>
      </c>
      <c r="G3981" s="17" t="e">
        <f>+VLOOKUP(B3981,EstructuraCostos!$B$5:$C$146,2)</f>
        <v>#N/A</v>
      </c>
      <c r="H3981" s="58"/>
      <c r="I3981" s="17">
        <f t="shared" si="327"/>
        <v>1</v>
      </c>
      <c r="J3981" s="1"/>
      <c r="K3981" s="83"/>
      <c r="N3981" s="48">
        <f t="shared" si="328"/>
        <v>0</v>
      </c>
      <c r="O3981" s="142"/>
      <c r="P3981"/>
      <c r="Q3981"/>
      <c r="R3981"/>
    </row>
    <row r="3982" spans="1:18">
      <c r="A3982" s="17">
        <v>20</v>
      </c>
      <c r="C3982" s="17">
        <f t="shared" si="326"/>
        <v>0</v>
      </c>
      <c r="G3982" s="17" t="e">
        <f>+VLOOKUP(B3982,EstructuraCostos!$B$5:$C$146,2)</f>
        <v>#N/A</v>
      </c>
      <c r="H3982" s="58"/>
      <c r="I3982" s="17">
        <f t="shared" si="327"/>
        <v>1</v>
      </c>
      <c r="N3982" s="48">
        <f t="shared" si="328"/>
        <v>0</v>
      </c>
      <c r="O3982" s="98"/>
      <c r="P3982" s="98"/>
      <c r="Q3982" s="139"/>
      <c r="R3982" s="139"/>
    </row>
    <row r="3983" spans="1:18">
      <c r="A3983" s="17">
        <v>21</v>
      </c>
      <c r="C3983" s="17"/>
      <c r="G3983" s="17"/>
      <c r="H3983" s="58"/>
      <c r="I3983" s="17">
        <f>+WEEKNUM(H3983,2)</f>
        <v>1</v>
      </c>
      <c r="N3983" s="48"/>
      <c r="O3983" s="98"/>
      <c r="P3983" s="98"/>
      <c r="Q3983" s="139"/>
      <c r="R3983" s="139"/>
    </row>
    <row r="3984" spans="1:18">
      <c r="A3984" s="17">
        <v>22</v>
      </c>
      <c r="C3984" s="17">
        <f t="shared" si="326"/>
        <v>0</v>
      </c>
      <c r="G3984" s="17" t="e">
        <f>+VLOOKUP(B3984,EstructuraCostos!$B$5:$C$146,2)</f>
        <v>#N/A</v>
      </c>
      <c r="H3984" s="58"/>
      <c r="I3984" s="17">
        <f t="shared" si="327"/>
        <v>1</v>
      </c>
      <c r="N3984" s="48"/>
      <c r="O3984"/>
      <c r="P3984"/>
      <c r="Q3984" s="139"/>
      <c r="R3984" s="139"/>
    </row>
    <row r="3985" spans="1:18">
      <c r="A3985" s="17">
        <v>23</v>
      </c>
      <c r="C3985" s="17">
        <f t="shared" si="326"/>
        <v>0</v>
      </c>
      <c r="G3985" s="17" t="e">
        <f>+VLOOKUP(B3985,EstructuraCostos!$B$5:$C$146,2)</f>
        <v>#N/A</v>
      </c>
      <c r="H3985" s="58"/>
      <c r="I3985" s="17">
        <f t="shared" si="327"/>
        <v>1</v>
      </c>
      <c r="J3985" s="1"/>
      <c r="K3985" s="143"/>
      <c r="M3985" s="404"/>
      <c r="N3985" s="48">
        <f t="shared" si="328"/>
        <v>0</v>
      </c>
      <c r="O3985" s="142"/>
      <c r="P3985"/>
      <c r="Q3985"/>
      <c r="R3985"/>
    </row>
    <row r="3986" spans="1:18">
      <c r="A3986" s="17">
        <v>24</v>
      </c>
      <c r="C3986" s="17">
        <f t="shared" si="326"/>
        <v>0</v>
      </c>
      <c r="G3986" s="17" t="e">
        <f>+VLOOKUP(B3986,EstructuraCostos!$B$5:$C$146,2)</f>
        <v>#N/A</v>
      </c>
      <c r="H3986" s="58"/>
      <c r="I3986" s="17">
        <f t="shared" si="327"/>
        <v>1</v>
      </c>
      <c r="J3986" s="1"/>
      <c r="K3986" s="83"/>
      <c r="N3986" s="48">
        <f t="shared" si="328"/>
        <v>0</v>
      </c>
      <c r="O3986" s="142"/>
      <c r="P3986"/>
      <c r="Q3986"/>
      <c r="R3986"/>
    </row>
    <row r="3987" spans="1:18">
      <c r="A3987" s="17">
        <v>25</v>
      </c>
      <c r="C3987" s="17">
        <f t="shared" si="326"/>
        <v>0</v>
      </c>
      <c r="G3987" s="17" t="e">
        <f>+VLOOKUP(B3987,EstructuraCostos!$B$5:$C$146,2)</f>
        <v>#N/A</v>
      </c>
      <c r="H3987" s="58"/>
      <c r="I3987" s="17">
        <f t="shared" si="327"/>
        <v>1</v>
      </c>
      <c r="J3987" s="84"/>
      <c r="K3987" s="143"/>
      <c r="N3987" s="48">
        <f t="shared" si="328"/>
        <v>0</v>
      </c>
      <c r="O3987" s="142"/>
      <c r="P3987"/>
      <c r="Q3987"/>
      <c r="R3987"/>
    </row>
    <row r="3988" spans="1:18">
      <c r="A3988" s="17">
        <v>26</v>
      </c>
      <c r="C3988" s="17">
        <f t="shared" si="326"/>
        <v>0</v>
      </c>
      <c r="G3988" s="17" t="e">
        <f>+VLOOKUP(B3988,EstructuraCostos!$B$5:$C$146,2)</f>
        <v>#N/A</v>
      </c>
      <c r="H3988" s="58"/>
      <c r="I3988" s="17">
        <f t="shared" si="327"/>
        <v>1</v>
      </c>
      <c r="J3988" s="84"/>
      <c r="K3988" s="83"/>
      <c r="N3988" s="48">
        <f t="shared" si="328"/>
        <v>0</v>
      </c>
      <c r="O3988" s="142"/>
      <c r="P3988"/>
      <c r="Q3988"/>
      <c r="R3988"/>
    </row>
    <row r="3989" spans="1:18">
      <c r="A3989" s="17">
        <v>27</v>
      </c>
      <c r="C3989" s="17">
        <f t="shared" si="326"/>
        <v>0</v>
      </c>
      <c r="G3989" s="17" t="e">
        <f>+VLOOKUP(B3989,EstructuraCostos!$B$5:$C$146,2)</f>
        <v>#N/A</v>
      </c>
      <c r="H3989" s="58"/>
      <c r="I3989" s="17">
        <f t="shared" si="327"/>
        <v>1</v>
      </c>
      <c r="J3989" s="1"/>
      <c r="K3989" s="83"/>
      <c r="N3989" s="48">
        <f t="shared" si="328"/>
        <v>0</v>
      </c>
      <c r="O3989" s="142"/>
      <c r="P3989"/>
      <c r="Q3989"/>
      <c r="R3989"/>
    </row>
    <row r="3990" spans="1:18">
      <c r="A3990" s="17">
        <v>28</v>
      </c>
      <c r="C3990" s="17">
        <f t="shared" si="326"/>
        <v>0</v>
      </c>
      <c r="G3990" s="17" t="e">
        <f>+VLOOKUP(B3990,EstructuraCostos!$B$5:$C$146,2)</f>
        <v>#N/A</v>
      </c>
      <c r="H3990" s="58"/>
      <c r="I3990" s="17">
        <f t="shared" si="327"/>
        <v>1</v>
      </c>
      <c r="J3990" s="1"/>
      <c r="K3990" s="83"/>
      <c r="N3990" s="48">
        <f t="shared" si="328"/>
        <v>0</v>
      </c>
      <c r="O3990" s="142"/>
      <c r="P3990"/>
      <c r="Q3990"/>
      <c r="R3990"/>
    </row>
    <row r="3991" spans="1:18">
      <c r="A3991" s="17">
        <v>29</v>
      </c>
      <c r="C3991" s="17">
        <f t="shared" si="326"/>
        <v>0</v>
      </c>
      <c r="G3991" s="17" t="e">
        <f>+VLOOKUP(B3991,EstructuraCostos!$B$5:$C$146,2)</f>
        <v>#N/A</v>
      </c>
      <c r="H3991" s="58"/>
      <c r="I3991" s="17">
        <f t="shared" si="327"/>
        <v>1</v>
      </c>
      <c r="N3991" s="48">
        <f t="shared" si="328"/>
        <v>0</v>
      </c>
      <c r="O3991" s="142"/>
      <c r="P3991"/>
      <c r="Q3991"/>
      <c r="R3991"/>
    </row>
    <row r="3992" spans="1:18">
      <c r="A3992" s="17">
        <v>30</v>
      </c>
      <c r="C3992" s="17">
        <f t="shared" si="326"/>
        <v>0</v>
      </c>
      <c r="G3992" s="17" t="e">
        <f>+VLOOKUP(B3992,EstructuraCostos!$B$5:$C$146,2)</f>
        <v>#N/A</v>
      </c>
      <c r="H3992" s="58"/>
      <c r="I3992" s="17">
        <f t="shared" si="327"/>
        <v>1</v>
      </c>
      <c r="N3992" s="48">
        <f t="shared" si="328"/>
        <v>0</v>
      </c>
      <c r="O3992" s="142"/>
      <c r="P3992"/>
      <c r="Q3992"/>
      <c r="R3992"/>
    </row>
    <row r="3993" spans="1:18">
      <c r="A3993" s="17">
        <v>31</v>
      </c>
      <c r="C3993" s="17">
        <f t="shared" si="326"/>
        <v>0</v>
      </c>
      <c r="G3993" s="17" t="e">
        <f>+VLOOKUP(B3993,EstructuraCostos!$B$5:$C$146,2)</f>
        <v>#N/A</v>
      </c>
      <c r="H3993" s="58"/>
      <c r="I3993" s="17">
        <f t="shared" si="327"/>
        <v>1</v>
      </c>
      <c r="J3993" s="1"/>
      <c r="K3993" s="83"/>
      <c r="N3993" s="48">
        <f t="shared" si="328"/>
        <v>0</v>
      </c>
      <c r="O3993" s="142"/>
      <c r="P3993"/>
      <c r="Q3993"/>
      <c r="R3993"/>
    </row>
    <row r="3994" spans="1:18">
      <c r="A3994" s="17">
        <v>32</v>
      </c>
      <c r="C3994" s="17">
        <f t="shared" si="326"/>
        <v>0</v>
      </c>
      <c r="G3994" s="17" t="e">
        <f>+VLOOKUP(B3994,EstructuraCostos!$B$5:$C$146,2)</f>
        <v>#N/A</v>
      </c>
      <c r="H3994" s="58"/>
      <c r="I3994" s="17">
        <f t="shared" si="327"/>
        <v>1</v>
      </c>
      <c r="N3994" s="48">
        <f t="shared" si="328"/>
        <v>0</v>
      </c>
      <c r="O3994" s="98"/>
      <c r="P3994" s="98"/>
      <c r="Q3994" s="139"/>
      <c r="R3994" s="139"/>
    </row>
    <row r="3995" spans="1:18">
      <c r="A3995" s="17">
        <v>33</v>
      </c>
      <c r="C3995" s="17"/>
      <c r="G3995" s="17" t="s">
        <v>233</v>
      </c>
      <c r="H3995" s="58"/>
      <c r="I3995" s="17"/>
      <c r="N3995" s="48"/>
      <c r="O3995" s="98"/>
      <c r="P3995" s="98"/>
      <c r="Q3995" s="157"/>
      <c r="R3995" s="139"/>
    </row>
    <row r="3996" spans="1:18">
      <c r="A3996" s="17">
        <v>34</v>
      </c>
      <c r="C3996" s="17">
        <f t="shared" si="326"/>
        <v>0</v>
      </c>
      <c r="G3996" s="17" t="e">
        <f>+VLOOKUP(B3996,EstructuraCostos!$B$5:$C$146,2)</f>
        <v>#N/A</v>
      </c>
      <c r="H3996" s="58"/>
      <c r="I3996" s="17">
        <f t="shared" si="327"/>
        <v>1</v>
      </c>
      <c r="N3996" s="48"/>
      <c r="O3996" s="98"/>
      <c r="P3996" s="98"/>
      <c r="Q3996" s="139"/>
      <c r="R3996" s="139"/>
    </row>
    <row r="3997" spans="1:18">
      <c r="A3997" s="17">
        <v>36</v>
      </c>
      <c r="C3997" s="17">
        <f t="shared" si="326"/>
        <v>0</v>
      </c>
      <c r="G3997" s="17" t="e">
        <f>+VLOOKUP(B3997,EstructuraCostos!$B$5:$C$146,2)</f>
        <v>#N/A</v>
      </c>
      <c r="H3997" s="58"/>
      <c r="I3997" s="17">
        <f t="shared" si="327"/>
        <v>1</v>
      </c>
      <c r="N3997" s="48"/>
      <c r="O3997" s="139"/>
      <c r="P3997" s="139"/>
      <c r="Q3997" s="139"/>
      <c r="R3997" s="139"/>
    </row>
    <row r="3998" spans="1:18">
      <c r="A3998" s="17">
        <v>37</v>
      </c>
      <c r="C3998" s="17">
        <f t="shared" si="326"/>
        <v>0</v>
      </c>
      <c r="G3998" s="17" t="e">
        <f>+VLOOKUP(B3998,EstructuraCostos!$B$5:$C$146,2)</f>
        <v>#N/A</v>
      </c>
      <c r="H3998" s="58"/>
      <c r="I3998" s="17">
        <f>+WEEKNUM(H3998,2)</f>
        <v>1</v>
      </c>
      <c r="N3998" s="48"/>
      <c r="O3998" s="98"/>
      <c r="P3998" s="139"/>
      <c r="Q3998" s="139"/>
      <c r="R3998" s="139"/>
    </row>
    <row r="3999" spans="1:18">
      <c r="A3999" s="17">
        <v>38</v>
      </c>
      <c r="C3999" s="17">
        <f t="shared" si="326"/>
        <v>0</v>
      </c>
      <c r="G3999" s="17" t="e">
        <f>+VLOOKUP(B3999,EstructuraCostos!$B$5:$C$146,2)</f>
        <v>#N/A</v>
      </c>
      <c r="H3999" s="58"/>
      <c r="I3999" s="17">
        <f t="shared" si="327"/>
        <v>1</v>
      </c>
      <c r="J3999" s="1"/>
      <c r="K3999" s="143"/>
      <c r="M3999" s="404"/>
      <c r="N3999" s="48">
        <f t="shared" si="328"/>
        <v>0</v>
      </c>
      <c r="O3999" s="140"/>
      <c r="P3999" s="139"/>
      <c r="Q3999" s="139"/>
      <c r="R3999" s="139"/>
    </row>
    <row r="4000" spans="1:18">
      <c r="A4000" s="17">
        <v>39</v>
      </c>
      <c r="C4000" s="17">
        <f t="shared" si="326"/>
        <v>0</v>
      </c>
      <c r="G4000" s="17" t="e">
        <f>+VLOOKUP(B4000,EstructuraCostos!$B$5:$C$146,2)</f>
        <v>#N/A</v>
      </c>
      <c r="H4000" s="58"/>
      <c r="I4000" s="17">
        <f t="shared" si="327"/>
        <v>1</v>
      </c>
      <c r="J4000" s="1"/>
      <c r="K4000" s="83"/>
      <c r="N4000" s="48">
        <f t="shared" si="328"/>
        <v>0</v>
      </c>
      <c r="O4000" s="98"/>
      <c r="P4000" s="98"/>
      <c r="Q4000" s="139"/>
      <c r="R4000" s="139"/>
    </row>
    <row r="4001" spans="1:18">
      <c r="A4001" s="17">
        <v>40</v>
      </c>
      <c r="C4001" s="17">
        <f t="shared" si="326"/>
        <v>0</v>
      </c>
      <c r="G4001" s="17" t="e">
        <f>+VLOOKUP(B4001,EstructuraCostos!$B$5:$C$146,2)</f>
        <v>#N/A</v>
      </c>
      <c r="H4001" s="58"/>
      <c r="I4001" s="17">
        <f t="shared" si="327"/>
        <v>1</v>
      </c>
      <c r="J4001" s="84"/>
      <c r="K4001" s="143"/>
      <c r="N4001" s="48">
        <f t="shared" si="328"/>
        <v>0</v>
      </c>
      <c r="O4001" s="98"/>
      <c r="P4001" s="98"/>
      <c r="Q4001" s="139"/>
      <c r="R4001" s="139"/>
    </row>
    <row r="4002" spans="1:18">
      <c r="A4002" s="17">
        <v>41</v>
      </c>
      <c r="C4002" s="17">
        <f t="shared" si="326"/>
        <v>0</v>
      </c>
      <c r="G4002" s="17" t="e">
        <f>+VLOOKUP(B4002,EstructuraCostos!$B$5:$C$146,2)</f>
        <v>#N/A</v>
      </c>
      <c r="H4002" s="58"/>
      <c r="I4002" s="17">
        <f t="shared" si="327"/>
        <v>1</v>
      </c>
      <c r="J4002" s="84"/>
      <c r="K4002" s="83"/>
      <c r="N4002" s="48">
        <f t="shared" si="328"/>
        <v>0</v>
      </c>
      <c r="O4002" s="98"/>
      <c r="P4002" s="139"/>
      <c r="Q4002" s="139"/>
      <c r="R4002" s="139"/>
    </row>
    <row r="4003" spans="1:18">
      <c r="A4003" s="17">
        <v>42</v>
      </c>
      <c r="C4003" s="17">
        <f t="shared" si="326"/>
        <v>0</v>
      </c>
      <c r="G4003" s="17" t="e">
        <f>+VLOOKUP(B4003,EstructuraCostos!$B$5:$C$146,2)</f>
        <v>#N/A</v>
      </c>
      <c r="H4003" s="58"/>
      <c r="I4003" s="17">
        <f t="shared" si="327"/>
        <v>1</v>
      </c>
      <c r="J4003" s="1"/>
      <c r="K4003" s="83"/>
      <c r="N4003" s="48">
        <f t="shared" si="328"/>
        <v>0</v>
      </c>
      <c r="O4003" s="98"/>
      <c r="P4003" s="98"/>
      <c r="Q4003" s="139"/>
      <c r="R4003" s="139"/>
    </row>
    <row r="4004" spans="1:18">
      <c r="A4004" s="17">
        <v>43</v>
      </c>
      <c r="C4004" s="17">
        <f t="shared" si="326"/>
        <v>0</v>
      </c>
      <c r="G4004" s="17" t="e">
        <f>+VLOOKUP(B4004,EstructuraCostos!$B$5:$C$146,2)</f>
        <v>#N/A</v>
      </c>
      <c r="H4004" s="58"/>
      <c r="I4004" s="17">
        <f t="shared" si="327"/>
        <v>1</v>
      </c>
      <c r="J4004" s="1"/>
      <c r="K4004" s="83"/>
      <c r="N4004" s="48">
        <f t="shared" si="328"/>
        <v>0</v>
      </c>
      <c r="O4004" s="98"/>
      <c r="P4004" s="98"/>
      <c r="Q4004" s="139"/>
      <c r="R4004" s="139"/>
    </row>
    <row r="4005" spans="1:18">
      <c r="A4005" s="17">
        <v>44</v>
      </c>
      <c r="C4005" s="17">
        <f t="shared" si="326"/>
        <v>0</v>
      </c>
      <c r="G4005" s="17" t="e">
        <f>+VLOOKUP(B4005,EstructuraCostos!$B$5:$C$146,2)</f>
        <v>#N/A</v>
      </c>
      <c r="H4005" s="58"/>
      <c r="I4005" s="17">
        <f t="shared" si="327"/>
        <v>1</v>
      </c>
      <c r="N4005" s="48">
        <f t="shared" si="328"/>
        <v>0</v>
      </c>
      <c r="O4005" s="98"/>
      <c r="P4005" s="98"/>
      <c r="Q4005" s="139"/>
      <c r="R4005" s="139"/>
    </row>
    <row r="4006" spans="1:18">
      <c r="A4006" s="17">
        <v>45</v>
      </c>
      <c r="C4006" s="17">
        <f t="shared" si="326"/>
        <v>0</v>
      </c>
      <c r="G4006" s="17" t="e">
        <f>+VLOOKUP(B4006,EstructuraCostos!$B$5:$C$146,2)</f>
        <v>#N/A</v>
      </c>
      <c r="H4006" s="58"/>
      <c r="I4006" s="17">
        <f t="shared" si="327"/>
        <v>1</v>
      </c>
      <c r="N4006" s="48">
        <f t="shared" si="328"/>
        <v>0</v>
      </c>
      <c r="O4006" s="98"/>
      <c r="P4006" s="98"/>
      <c r="Q4006" s="139"/>
      <c r="R4006" s="139"/>
    </row>
    <row r="4007" spans="1:18">
      <c r="A4007" s="17">
        <v>46</v>
      </c>
      <c r="C4007" s="17">
        <f t="shared" si="326"/>
        <v>0</v>
      </c>
      <c r="G4007" s="17" t="e">
        <f>+VLOOKUP(B4007,EstructuraCostos!$B$5:$C$146,2)</f>
        <v>#N/A</v>
      </c>
      <c r="H4007" s="58"/>
      <c r="I4007" s="17">
        <f t="shared" si="327"/>
        <v>1</v>
      </c>
      <c r="J4007" s="1"/>
      <c r="K4007" s="83"/>
      <c r="N4007" s="48">
        <f t="shared" si="328"/>
        <v>0</v>
      </c>
      <c r="O4007" s="98"/>
      <c r="P4007" s="98"/>
      <c r="Q4007" s="139"/>
      <c r="R4007" s="139"/>
    </row>
    <row r="4008" spans="1:18">
      <c r="A4008" s="17">
        <v>47</v>
      </c>
      <c r="C4008" s="17">
        <f t="shared" si="326"/>
        <v>0</v>
      </c>
      <c r="G4008" s="17" t="e">
        <f>+VLOOKUP(B4008,EstructuraCostos!$B$5:$C$146,2)</f>
        <v>#N/A</v>
      </c>
      <c r="H4008" s="58"/>
      <c r="I4008" s="17">
        <f t="shared" si="327"/>
        <v>1</v>
      </c>
      <c r="N4008" s="48">
        <f t="shared" si="328"/>
        <v>0</v>
      </c>
      <c r="O4008" s="98"/>
      <c r="P4008" s="98"/>
      <c r="Q4008" s="139"/>
      <c r="R4008" s="139"/>
    </row>
    <row r="4009" spans="1:18">
      <c r="A4009" s="17">
        <v>48</v>
      </c>
      <c r="C4009" s="17"/>
      <c r="G4009" s="17" t="s">
        <v>233</v>
      </c>
      <c r="H4009" s="58"/>
      <c r="I4009" s="17">
        <f t="shared" si="327"/>
        <v>1</v>
      </c>
      <c r="N4009" s="48"/>
      <c r="O4009" s="98"/>
      <c r="P4009" s="98"/>
      <c r="Q4009" s="139"/>
      <c r="R4009" s="139"/>
    </row>
    <row r="4010" spans="1:18">
      <c r="A4010" s="17">
        <v>49</v>
      </c>
      <c r="C4010" s="17"/>
      <c r="G4010" s="17" t="s">
        <v>233</v>
      </c>
      <c r="H4010" s="58"/>
      <c r="I4010" s="17">
        <f t="shared" si="327"/>
        <v>1</v>
      </c>
      <c r="N4010" s="48"/>
      <c r="O4010" s="98"/>
      <c r="P4010" s="98"/>
      <c r="Q4010" s="139"/>
      <c r="R4010" s="139"/>
    </row>
    <row r="4011" spans="1:18">
      <c r="A4011" s="17">
        <v>50</v>
      </c>
      <c r="C4011" s="17"/>
      <c r="G4011" s="17" t="s">
        <v>233</v>
      </c>
      <c r="H4011" s="58"/>
      <c r="I4011" s="17">
        <f>+WEEKNUM(H4011,2)</f>
        <v>1</v>
      </c>
      <c r="N4011" s="48"/>
      <c r="O4011" s="98"/>
      <c r="P4011" s="98"/>
      <c r="Q4011" s="157"/>
      <c r="R4011" s="139"/>
    </row>
    <row r="4012" spans="1:18">
      <c r="A4012" s="17">
        <v>51</v>
      </c>
      <c r="C4012" s="17">
        <f t="shared" si="326"/>
        <v>0</v>
      </c>
      <c r="G4012" s="17" t="e">
        <f>+VLOOKUP(B4012,EstructuraCostos!$B$5:$C$146,2)</f>
        <v>#N/A</v>
      </c>
      <c r="H4012" s="58"/>
      <c r="I4012" s="17">
        <f t="shared" si="327"/>
        <v>1</v>
      </c>
      <c r="N4012" s="48"/>
      <c r="O4012" s="98"/>
      <c r="P4012" s="98"/>
      <c r="Q4012" s="139"/>
      <c r="R4012" s="139"/>
    </row>
    <row r="4013" spans="1:18">
      <c r="A4013" s="17">
        <v>52</v>
      </c>
      <c r="C4013" s="17">
        <f t="shared" si="326"/>
        <v>0</v>
      </c>
      <c r="G4013" s="17" t="e">
        <f>+VLOOKUP(B4013,EstructuraCostos!$B$5:$C$146,2)</f>
        <v>#N/A</v>
      </c>
      <c r="H4013" s="58"/>
      <c r="I4013" s="17">
        <f t="shared" si="327"/>
        <v>1</v>
      </c>
      <c r="N4013" s="48"/>
      <c r="O4013" s="98"/>
      <c r="P4013" s="98"/>
      <c r="Q4013" s="139"/>
      <c r="R4013" s="139"/>
    </row>
    <row r="4014" spans="1:18">
      <c r="A4014" s="17">
        <v>53</v>
      </c>
      <c r="C4014" s="17"/>
      <c r="G4014" s="17" t="e">
        <f>+VLOOKUP(B4014,EstructuraCostos!$B$5:$C$146,2)</f>
        <v>#N/A</v>
      </c>
      <c r="H4014" s="58"/>
      <c r="I4014" s="17">
        <f>+WEEKNUM(H4014,2)</f>
        <v>1</v>
      </c>
      <c r="M4014" s="404"/>
      <c r="N4014" s="48"/>
      <c r="O4014" s="98"/>
      <c r="P4014" s="139"/>
      <c r="Q4014" s="139"/>
      <c r="R4014" s="139"/>
    </row>
    <row r="4015" spans="1:18">
      <c r="A4015" s="17">
        <v>54</v>
      </c>
      <c r="C4015" s="17">
        <f t="shared" si="326"/>
        <v>0</v>
      </c>
      <c r="G4015" s="17" t="e">
        <f>+VLOOKUP(B4015,EstructuraCostos!$B$5:$C$146,2)</f>
        <v>#N/A</v>
      </c>
      <c r="H4015" s="58"/>
      <c r="I4015" s="17">
        <f t="shared" si="327"/>
        <v>1</v>
      </c>
      <c r="J4015" s="1"/>
      <c r="K4015" s="143"/>
      <c r="M4015" s="404"/>
      <c r="N4015" s="48">
        <f t="shared" si="328"/>
        <v>0</v>
      </c>
      <c r="O4015" s="140"/>
      <c r="P4015" s="139"/>
      <c r="Q4015" s="139"/>
      <c r="R4015" s="139"/>
    </row>
    <row r="4016" spans="1:18">
      <c r="A4016" s="17">
        <v>55</v>
      </c>
      <c r="C4016" s="17">
        <f t="shared" si="326"/>
        <v>0</v>
      </c>
      <c r="G4016" s="17" t="e">
        <f>+VLOOKUP(B4016,EstructuraCostos!$B$5:$C$146,2)</f>
        <v>#N/A</v>
      </c>
      <c r="H4016" s="58"/>
      <c r="I4016" s="17">
        <f t="shared" si="327"/>
        <v>1</v>
      </c>
      <c r="J4016" s="1"/>
      <c r="K4016" s="83"/>
      <c r="N4016" s="48">
        <f t="shared" si="328"/>
        <v>0</v>
      </c>
      <c r="O4016" s="98"/>
      <c r="P4016" s="98"/>
      <c r="Q4016" s="139"/>
      <c r="R4016" s="139"/>
    </row>
    <row r="4017" spans="1:18">
      <c r="A4017" s="17">
        <v>56</v>
      </c>
      <c r="C4017" s="17">
        <f t="shared" si="326"/>
        <v>0</v>
      </c>
      <c r="G4017" s="17" t="e">
        <f>+VLOOKUP(B4017,EstructuraCostos!$B$5:$C$146,2)</f>
        <v>#N/A</v>
      </c>
      <c r="H4017" s="58"/>
      <c r="I4017" s="17">
        <f t="shared" si="327"/>
        <v>1</v>
      </c>
      <c r="J4017" s="84"/>
      <c r="K4017" s="143"/>
      <c r="N4017" s="48">
        <f t="shared" si="328"/>
        <v>0</v>
      </c>
      <c r="O4017" s="98"/>
      <c r="P4017" s="98"/>
      <c r="Q4017" s="139"/>
      <c r="R4017" s="139"/>
    </row>
    <row r="4018" spans="1:18">
      <c r="A4018" s="17">
        <v>57</v>
      </c>
      <c r="C4018" s="17">
        <f t="shared" si="326"/>
        <v>0</v>
      </c>
      <c r="G4018" s="17" t="e">
        <f>+VLOOKUP(B4018,EstructuraCostos!$B$5:$C$146,2)</f>
        <v>#N/A</v>
      </c>
      <c r="H4018" s="58"/>
      <c r="I4018" s="17">
        <f t="shared" si="327"/>
        <v>1</v>
      </c>
      <c r="J4018" s="84"/>
      <c r="K4018" s="83"/>
      <c r="N4018" s="48">
        <f t="shared" si="328"/>
        <v>0</v>
      </c>
      <c r="O4018" s="98"/>
      <c r="P4018" s="139"/>
      <c r="Q4018" s="139"/>
      <c r="R4018" s="139"/>
    </row>
    <row r="4019" spans="1:18">
      <c r="A4019" s="17">
        <v>58</v>
      </c>
      <c r="C4019" s="17">
        <f t="shared" si="326"/>
        <v>0</v>
      </c>
      <c r="G4019" s="17" t="e">
        <f>+VLOOKUP(B4019,EstructuraCostos!$B$5:$C$146,2)</f>
        <v>#N/A</v>
      </c>
      <c r="H4019" s="58"/>
      <c r="I4019" s="17">
        <f t="shared" si="327"/>
        <v>1</v>
      </c>
      <c r="J4019" s="1"/>
      <c r="K4019" s="83"/>
      <c r="N4019" s="48">
        <f t="shared" si="328"/>
        <v>0</v>
      </c>
      <c r="O4019" s="98"/>
      <c r="P4019" s="98"/>
      <c r="Q4019" s="139"/>
      <c r="R4019" s="139"/>
    </row>
    <row r="4020" spans="1:18">
      <c r="A4020" s="17">
        <v>59</v>
      </c>
      <c r="C4020" s="17">
        <f t="shared" si="326"/>
        <v>0</v>
      </c>
      <c r="G4020" s="17" t="e">
        <f>+VLOOKUP(B4020,EstructuraCostos!$B$5:$C$146,2)</f>
        <v>#N/A</v>
      </c>
      <c r="H4020" s="58"/>
      <c r="I4020" s="17">
        <f t="shared" si="327"/>
        <v>1</v>
      </c>
      <c r="J4020" s="1"/>
      <c r="K4020" s="83"/>
      <c r="N4020" s="48">
        <f t="shared" si="328"/>
        <v>0</v>
      </c>
      <c r="O4020" s="98"/>
      <c r="P4020" s="98"/>
      <c r="Q4020" s="139"/>
      <c r="R4020" s="139"/>
    </row>
    <row r="4021" spans="1:18">
      <c r="A4021" s="17">
        <v>60</v>
      </c>
      <c r="C4021" s="17">
        <f t="shared" si="326"/>
        <v>0</v>
      </c>
      <c r="G4021" s="17" t="e">
        <f>+VLOOKUP(B4021,EstructuraCostos!$B$5:$C$146,2)</f>
        <v>#N/A</v>
      </c>
      <c r="H4021" s="58"/>
      <c r="I4021" s="17">
        <f t="shared" si="327"/>
        <v>1</v>
      </c>
      <c r="N4021" s="48">
        <f t="shared" si="328"/>
        <v>0</v>
      </c>
      <c r="O4021" s="98"/>
      <c r="P4021" s="98"/>
      <c r="Q4021" s="139"/>
      <c r="R4021" s="139"/>
    </row>
    <row r="4022" spans="1:18">
      <c r="A4022" s="17">
        <v>61</v>
      </c>
      <c r="C4022" s="17">
        <f t="shared" si="326"/>
        <v>0</v>
      </c>
      <c r="G4022" s="17" t="e">
        <f>+VLOOKUP(B4022,EstructuraCostos!$B$5:$C$146,2)</f>
        <v>#N/A</v>
      </c>
      <c r="H4022" s="58"/>
      <c r="I4022" s="17">
        <f t="shared" si="327"/>
        <v>1</v>
      </c>
      <c r="N4022" s="48">
        <f t="shared" si="328"/>
        <v>0</v>
      </c>
      <c r="O4022" s="98"/>
      <c r="P4022" s="98"/>
      <c r="Q4022" s="139"/>
      <c r="R4022" s="139"/>
    </row>
    <row r="4023" spans="1:18">
      <c r="A4023" s="17">
        <v>62</v>
      </c>
      <c r="C4023" s="17">
        <f t="shared" si="326"/>
        <v>0</v>
      </c>
      <c r="G4023" s="17" t="e">
        <f>+VLOOKUP(B4023,EstructuraCostos!$B$5:$C$146,2)</f>
        <v>#N/A</v>
      </c>
      <c r="H4023" s="58"/>
      <c r="I4023" s="17">
        <f t="shared" si="327"/>
        <v>1</v>
      </c>
      <c r="J4023" s="1"/>
      <c r="K4023" s="83"/>
      <c r="N4023" s="48">
        <f t="shared" si="328"/>
        <v>0</v>
      </c>
      <c r="O4023" s="98"/>
      <c r="P4023" s="98"/>
      <c r="Q4023" s="139"/>
      <c r="R4023" s="139"/>
    </row>
    <row r="4024" spans="1:18">
      <c r="A4024" s="17">
        <v>63</v>
      </c>
      <c r="C4024" s="17">
        <f t="shared" si="326"/>
        <v>0</v>
      </c>
      <c r="G4024" s="17" t="e">
        <f>+VLOOKUP(B4024,EstructuraCostos!$B$5:$C$146,2)</f>
        <v>#N/A</v>
      </c>
      <c r="H4024" s="58"/>
      <c r="I4024" s="17">
        <f t="shared" si="327"/>
        <v>1</v>
      </c>
      <c r="N4024" s="48">
        <f t="shared" si="328"/>
        <v>0</v>
      </c>
      <c r="O4024" s="98"/>
      <c r="P4024" s="98"/>
      <c r="Q4024" s="139"/>
      <c r="R4024" s="139"/>
    </row>
    <row r="4025" spans="1:18">
      <c r="A4025" s="17">
        <v>64</v>
      </c>
      <c r="C4025" s="17"/>
      <c r="G4025" s="17" t="e">
        <f>+VLOOKUP(B4025,EstructuraCostos!$B$5:$C$146,2)</f>
        <v>#N/A</v>
      </c>
      <c r="H4025" s="58"/>
      <c r="I4025" s="17">
        <f t="shared" si="327"/>
        <v>1</v>
      </c>
      <c r="N4025" s="48"/>
      <c r="O4025" s="98"/>
      <c r="P4025" s="98"/>
      <c r="Q4025" s="139"/>
      <c r="R4025" s="139"/>
    </row>
    <row r="4026" spans="1:18">
      <c r="A4026" s="17">
        <v>65</v>
      </c>
      <c r="C4026" s="17">
        <f t="shared" si="326"/>
        <v>0</v>
      </c>
      <c r="G4026" s="17" t="e">
        <f>+VLOOKUP(B4026,EstructuraCostos!$B$5:$C$146,2)</f>
        <v>#N/A</v>
      </c>
      <c r="H4026" s="58"/>
      <c r="I4026" s="17">
        <f t="shared" si="327"/>
        <v>1</v>
      </c>
      <c r="N4026" s="48"/>
      <c r="O4026" s="98"/>
      <c r="P4026" s="98"/>
      <c r="Q4026" s="139"/>
      <c r="R4026" s="139"/>
    </row>
    <row r="4027" spans="1:18">
      <c r="A4027" s="17">
        <v>66</v>
      </c>
      <c r="C4027" s="17">
        <f t="shared" si="326"/>
        <v>0</v>
      </c>
      <c r="G4027" s="17" t="e">
        <f>+VLOOKUP(B4027,EstructuraCostos!$B$5:$C$146,2)</f>
        <v>#N/A</v>
      </c>
      <c r="H4027" s="58"/>
      <c r="I4027" s="17">
        <f t="shared" si="327"/>
        <v>1</v>
      </c>
      <c r="N4027" s="48"/>
      <c r="O4027" s="98"/>
      <c r="P4027" s="139"/>
      <c r="Q4027" s="139"/>
      <c r="R4027" s="139"/>
    </row>
    <row r="4028" spans="1:18">
      <c r="A4028" s="17">
        <v>67</v>
      </c>
      <c r="C4028" s="17">
        <f t="shared" si="326"/>
        <v>0</v>
      </c>
      <c r="G4028" s="17" t="e">
        <f>+VLOOKUP(B4028,EstructuraCostos!$B$5:$C$146,2)</f>
        <v>#N/A</v>
      </c>
      <c r="H4028" s="58"/>
      <c r="I4028" s="17">
        <f t="shared" si="327"/>
        <v>1</v>
      </c>
      <c r="N4028" s="48"/>
      <c r="O4028" s="98"/>
      <c r="P4028" s="98"/>
      <c r="Q4028" s="139"/>
      <c r="R4028" s="139"/>
    </row>
    <row r="4029" spans="1:18">
      <c r="A4029" s="17">
        <v>68</v>
      </c>
      <c r="C4029" s="17">
        <f t="shared" si="326"/>
        <v>0</v>
      </c>
      <c r="G4029" s="17" t="e">
        <f>+VLOOKUP(B4029,EstructuraCostos!$B$5:$C$146,2)</f>
        <v>#N/A</v>
      </c>
      <c r="H4029" s="58"/>
      <c r="I4029" s="17">
        <f t="shared" si="327"/>
        <v>1</v>
      </c>
      <c r="J4029" s="1"/>
      <c r="K4029" s="143"/>
      <c r="M4029" s="404"/>
      <c r="N4029" s="48">
        <f t="shared" si="328"/>
        <v>0</v>
      </c>
      <c r="O4029" s="140"/>
      <c r="P4029" s="139"/>
      <c r="Q4029" s="139"/>
      <c r="R4029" s="139"/>
    </row>
    <row r="4030" spans="1:18">
      <c r="A4030" s="17">
        <v>69</v>
      </c>
      <c r="C4030" s="17">
        <f t="shared" si="326"/>
        <v>0</v>
      </c>
      <c r="G4030" s="17" t="e">
        <f>+VLOOKUP(B4030,EstructuraCostos!$B$5:$C$146,2)</f>
        <v>#N/A</v>
      </c>
      <c r="H4030" s="58"/>
      <c r="I4030" s="17">
        <f t="shared" si="327"/>
        <v>1</v>
      </c>
      <c r="J4030" s="1"/>
      <c r="K4030" s="83"/>
      <c r="N4030" s="48">
        <f t="shared" si="328"/>
        <v>0</v>
      </c>
      <c r="O4030" s="98"/>
      <c r="P4030" s="98"/>
      <c r="Q4030" s="139"/>
      <c r="R4030" s="139"/>
    </row>
    <row r="4031" spans="1:18">
      <c r="A4031" s="17">
        <v>70</v>
      </c>
      <c r="C4031" s="17">
        <f t="shared" si="326"/>
        <v>0</v>
      </c>
      <c r="G4031" s="17" t="e">
        <f>+VLOOKUP(B4031,EstructuraCostos!$B$5:$C$146,2)</f>
        <v>#N/A</v>
      </c>
      <c r="H4031" s="58"/>
      <c r="I4031" s="17">
        <f t="shared" si="327"/>
        <v>1</v>
      </c>
      <c r="J4031" s="84"/>
      <c r="K4031" s="143"/>
      <c r="N4031" s="48">
        <f t="shared" si="328"/>
        <v>0</v>
      </c>
      <c r="O4031" s="98"/>
      <c r="P4031" s="98"/>
      <c r="Q4031" s="139"/>
      <c r="R4031" s="139"/>
    </row>
    <row r="4032" spans="1:18">
      <c r="A4032" s="17">
        <v>71</v>
      </c>
      <c r="C4032" s="17">
        <f t="shared" si="326"/>
        <v>0</v>
      </c>
      <c r="G4032" s="17" t="e">
        <f>+VLOOKUP(B4032,EstructuraCostos!$B$5:$C$146,2)</f>
        <v>#N/A</v>
      </c>
      <c r="H4032" s="58"/>
      <c r="I4032" s="17">
        <f t="shared" si="327"/>
        <v>1</v>
      </c>
      <c r="J4032" s="84"/>
      <c r="K4032" s="83"/>
      <c r="N4032" s="48">
        <f t="shared" si="328"/>
        <v>0</v>
      </c>
      <c r="O4032" s="98"/>
      <c r="P4032" s="139"/>
      <c r="Q4032" s="139"/>
      <c r="R4032" s="139"/>
    </row>
    <row r="4033" spans="1:18">
      <c r="A4033" s="17">
        <v>72</v>
      </c>
      <c r="C4033" s="17">
        <f t="shared" si="326"/>
        <v>0</v>
      </c>
      <c r="G4033" s="17" t="e">
        <f>+VLOOKUP(B4033,EstructuraCostos!$B$5:$C$146,2)</f>
        <v>#N/A</v>
      </c>
      <c r="H4033" s="58"/>
      <c r="I4033" s="17">
        <f t="shared" si="327"/>
        <v>1</v>
      </c>
      <c r="J4033" s="1"/>
      <c r="K4033" s="83"/>
      <c r="N4033" s="48">
        <f t="shared" si="328"/>
        <v>0</v>
      </c>
      <c r="O4033" s="98"/>
      <c r="P4033" s="98"/>
      <c r="Q4033" s="139"/>
      <c r="R4033" s="139"/>
    </row>
    <row r="4034" spans="1:18">
      <c r="A4034" s="17">
        <v>73</v>
      </c>
      <c r="C4034" s="17">
        <f t="shared" si="326"/>
        <v>0</v>
      </c>
      <c r="G4034" s="17" t="e">
        <f>+VLOOKUP(B4034,EstructuraCostos!$B$5:$C$146,2)</f>
        <v>#N/A</v>
      </c>
      <c r="H4034" s="58"/>
      <c r="I4034" s="17">
        <f t="shared" si="327"/>
        <v>1</v>
      </c>
      <c r="J4034" s="1"/>
      <c r="K4034" s="83"/>
      <c r="N4034" s="48">
        <f t="shared" si="328"/>
        <v>0</v>
      </c>
      <c r="O4034" s="98"/>
      <c r="P4034" s="98"/>
      <c r="Q4034" s="139"/>
      <c r="R4034" s="139"/>
    </row>
    <row r="4035" spans="1:18">
      <c r="A4035" s="17">
        <v>74</v>
      </c>
      <c r="C4035" s="17">
        <f t="shared" si="326"/>
        <v>0</v>
      </c>
      <c r="G4035" s="17" t="e">
        <f>+VLOOKUP(B4035,EstructuraCostos!$B$5:$C$146,2)</f>
        <v>#N/A</v>
      </c>
      <c r="H4035" s="58"/>
      <c r="I4035" s="17">
        <f t="shared" si="327"/>
        <v>1</v>
      </c>
      <c r="N4035" s="48">
        <f t="shared" si="328"/>
        <v>0</v>
      </c>
      <c r="O4035" s="98"/>
      <c r="P4035" s="98"/>
      <c r="Q4035" s="139"/>
      <c r="R4035" s="139"/>
    </row>
    <row r="4036" spans="1:18">
      <c r="A4036" s="17">
        <v>75</v>
      </c>
      <c r="C4036" s="17">
        <f t="shared" si="326"/>
        <v>0</v>
      </c>
      <c r="G4036" s="17" t="e">
        <f>+VLOOKUP(B4036,EstructuraCostos!$B$5:$C$146,2)</f>
        <v>#N/A</v>
      </c>
      <c r="H4036" s="58"/>
      <c r="I4036" s="17">
        <f t="shared" si="327"/>
        <v>1</v>
      </c>
      <c r="N4036" s="48">
        <f t="shared" si="328"/>
        <v>0</v>
      </c>
      <c r="O4036" s="98"/>
      <c r="P4036" s="98"/>
      <c r="Q4036" s="139"/>
      <c r="R4036" s="139"/>
    </row>
    <row r="4037" spans="1:18">
      <c r="A4037" s="17">
        <v>76</v>
      </c>
      <c r="C4037" s="17">
        <f t="shared" si="326"/>
        <v>0</v>
      </c>
      <c r="G4037" s="17" t="e">
        <f>+VLOOKUP(B4037,EstructuraCostos!$B$5:$C$146,2)</f>
        <v>#N/A</v>
      </c>
      <c r="H4037" s="58"/>
      <c r="I4037" s="17">
        <f t="shared" si="327"/>
        <v>1</v>
      </c>
      <c r="J4037" s="1"/>
      <c r="K4037" s="83"/>
      <c r="N4037" s="48">
        <f t="shared" si="328"/>
        <v>0</v>
      </c>
      <c r="O4037" s="98"/>
      <c r="P4037" s="98"/>
      <c r="Q4037" s="139"/>
      <c r="R4037" s="139"/>
    </row>
    <row r="4038" spans="1:18">
      <c r="A4038" s="17">
        <v>77</v>
      </c>
      <c r="C4038" s="17">
        <f t="shared" si="326"/>
        <v>0</v>
      </c>
      <c r="G4038" s="17" t="e">
        <f>+VLOOKUP(B4038,EstructuraCostos!$B$5:$C$146,2)</f>
        <v>#N/A</v>
      </c>
      <c r="H4038" s="58"/>
      <c r="I4038" s="17">
        <f t="shared" si="327"/>
        <v>1</v>
      </c>
      <c r="N4038" s="48">
        <f t="shared" si="328"/>
        <v>0</v>
      </c>
      <c r="O4038" s="98"/>
      <c r="P4038" s="98"/>
      <c r="Q4038" s="139"/>
      <c r="R4038" s="139"/>
    </row>
    <row r="4039" spans="1:18">
      <c r="A4039" s="17">
        <v>78</v>
      </c>
      <c r="C4039" s="17"/>
      <c r="G4039" s="17" t="e">
        <f>+VLOOKUP(B4039,EstructuraCostos!$B$5:$C$146,2)</f>
        <v>#N/A</v>
      </c>
      <c r="H4039" s="58"/>
      <c r="I4039" s="17">
        <f>+WEEKNUM(H4039,2)</f>
        <v>1</v>
      </c>
      <c r="N4039" s="48"/>
      <c r="O4039" s="98"/>
      <c r="P4039" s="98"/>
      <c r="Q4039" s="139"/>
      <c r="R4039" s="139"/>
    </row>
    <row r="4040" spans="1:18">
      <c r="A4040" s="17">
        <v>79</v>
      </c>
      <c r="C4040" s="17">
        <f t="shared" si="326"/>
        <v>0</v>
      </c>
      <c r="G4040" s="17" t="e">
        <f>+VLOOKUP(B4040,EstructuraCostos!$B$5:$C$146,2)</f>
        <v>#N/A</v>
      </c>
      <c r="H4040" s="58"/>
      <c r="I4040" s="17">
        <f t="shared" si="327"/>
        <v>1</v>
      </c>
      <c r="N4040" s="48"/>
      <c r="O4040" s="98"/>
      <c r="P4040" s="139"/>
      <c r="Q4040" s="139"/>
      <c r="R4040" s="139"/>
    </row>
    <row r="4041" spans="1:18">
      <c r="A4041" s="17">
        <v>80</v>
      </c>
      <c r="C4041" s="17">
        <f t="shared" si="326"/>
        <v>0</v>
      </c>
      <c r="G4041" s="17" t="e">
        <f>+VLOOKUP(B4041,EstructuraCostos!$B$5:$C$146,2)</f>
        <v>#N/A</v>
      </c>
      <c r="H4041" s="58"/>
      <c r="I4041" s="17">
        <f t="shared" si="327"/>
        <v>1</v>
      </c>
      <c r="N4041" s="48">
        <f t="shared" si="328"/>
        <v>0</v>
      </c>
      <c r="O4041" s="140"/>
      <c r="P4041" s="139"/>
      <c r="Q4041" s="139"/>
      <c r="R4041" s="139"/>
    </row>
    <row r="4042" spans="1:18">
      <c r="A4042" s="17">
        <v>81</v>
      </c>
      <c r="C4042" s="17">
        <f t="shared" si="326"/>
        <v>0</v>
      </c>
      <c r="G4042" s="17" t="e">
        <f>+VLOOKUP(B4042,EstructuraCostos!$B$5:$C$146,2)</f>
        <v>#N/A</v>
      </c>
      <c r="H4042" s="58"/>
      <c r="I4042" s="17">
        <f t="shared" si="327"/>
        <v>1</v>
      </c>
      <c r="J4042" s="1"/>
      <c r="K4042" s="83"/>
      <c r="N4042" s="48">
        <f t="shared" si="328"/>
        <v>0</v>
      </c>
      <c r="O4042" s="140"/>
      <c r="P4042" s="139"/>
      <c r="Q4042" s="139"/>
      <c r="R4042" s="139"/>
    </row>
    <row r="4043" spans="1:18">
      <c r="A4043" s="17">
        <v>1</v>
      </c>
      <c r="C4043" s="17">
        <f t="shared" si="326"/>
        <v>0</v>
      </c>
      <c r="G4043" s="17" t="e">
        <f>+VLOOKUP(B4043,EstructuraCostos!$B$5:$C$146,2)</f>
        <v>#N/A</v>
      </c>
      <c r="H4043" s="58"/>
      <c r="I4043" s="17">
        <f t="shared" si="327"/>
        <v>1</v>
      </c>
      <c r="J4043" s="1"/>
      <c r="K4043" s="143"/>
      <c r="M4043" s="404"/>
      <c r="N4043" s="48">
        <f t="shared" si="328"/>
        <v>0</v>
      </c>
      <c r="O4043" s="98"/>
      <c r="P4043" s="98"/>
      <c r="Q4043" s="139"/>
      <c r="R4043" s="139"/>
    </row>
    <row r="4044" spans="1:18">
      <c r="A4044" s="17">
        <v>2</v>
      </c>
      <c r="C4044" s="17">
        <f t="shared" si="326"/>
        <v>0</v>
      </c>
      <c r="G4044" s="17" t="e">
        <f>+VLOOKUP(B4044,EstructuraCostos!$B$5:$C$146,2)</f>
        <v>#N/A</v>
      </c>
      <c r="H4044" s="58"/>
      <c r="I4044" s="17">
        <f t="shared" si="327"/>
        <v>1</v>
      </c>
      <c r="J4044" s="1"/>
      <c r="K4044" s="83"/>
      <c r="N4044" s="48">
        <f t="shared" si="328"/>
        <v>0</v>
      </c>
      <c r="O4044" s="98"/>
      <c r="P4044" s="98"/>
      <c r="Q4044" s="139"/>
      <c r="R4044" s="139"/>
    </row>
    <row r="4045" spans="1:18">
      <c r="A4045" s="17">
        <v>3</v>
      </c>
      <c r="C4045" s="17">
        <f t="shared" ref="C4045:C4109" si="329">ROUND(B4045/10000,0)</f>
        <v>0</v>
      </c>
      <c r="G4045" s="17" t="e">
        <f>+VLOOKUP(B4045,EstructuraCostos!$B$5:$C$146,2)</f>
        <v>#N/A</v>
      </c>
      <c r="H4045" s="58"/>
      <c r="I4045" s="17">
        <f t="shared" ref="I4045:I4109" si="330">+WEEKNUM(H4045,2)</f>
        <v>1</v>
      </c>
      <c r="J4045" s="84"/>
      <c r="K4045" s="143"/>
      <c r="N4045" s="48">
        <f t="shared" ref="N4045:N4109" si="331">+L4045*M4045</f>
        <v>0</v>
      </c>
      <c r="O4045" s="98"/>
      <c r="P4045" s="98"/>
      <c r="Q4045" s="139"/>
      <c r="R4045" s="139"/>
    </row>
    <row r="4046" spans="1:18">
      <c r="A4046" s="17">
        <v>4</v>
      </c>
      <c r="C4046" s="17">
        <f t="shared" si="329"/>
        <v>0</v>
      </c>
      <c r="G4046" s="17" t="e">
        <f>+VLOOKUP(B4046,EstructuraCostos!$B$5:$C$146,2)</f>
        <v>#N/A</v>
      </c>
      <c r="H4046" s="58"/>
      <c r="I4046" s="17">
        <f t="shared" si="330"/>
        <v>1</v>
      </c>
      <c r="J4046" s="84"/>
      <c r="K4046" s="83"/>
      <c r="N4046" s="48">
        <f t="shared" si="331"/>
        <v>0</v>
      </c>
      <c r="O4046" s="98"/>
      <c r="P4046" s="139"/>
      <c r="Q4046" s="139"/>
      <c r="R4046" s="139"/>
    </row>
    <row r="4047" spans="1:18">
      <c r="A4047" s="17">
        <v>5</v>
      </c>
      <c r="C4047" s="17">
        <f t="shared" si="329"/>
        <v>0</v>
      </c>
      <c r="G4047" s="17" t="e">
        <f>+VLOOKUP(B4047,EstructuraCostos!$B$5:$C$146,2)</f>
        <v>#N/A</v>
      </c>
      <c r="H4047" s="58"/>
      <c r="I4047" s="17">
        <f t="shared" si="330"/>
        <v>1</v>
      </c>
      <c r="J4047" s="1"/>
      <c r="K4047" s="83"/>
      <c r="N4047" s="48">
        <f t="shared" si="331"/>
        <v>0</v>
      </c>
      <c r="O4047" s="98"/>
      <c r="P4047" s="98"/>
      <c r="Q4047" s="139"/>
      <c r="R4047" s="139"/>
    </row>
    <row r="4048" spans="1:18">
      <c r="A4048" s="17">
        <v>6</v>
      </c>
      <c r="C4048" s="17">
        <f t="shared" si="329"/>
        <v>0</v>
      </c>
      <c r="G4048" s="17" t="e">
        <f>+VLOOKUP(B4048,EstructuraCostos!$B$5:$C$146,2)</f>
        <v>#N/A</v>
      </c>
      <c r="H4048" s="58"/>
      <c r="I4048" s="17">
        <f t="shared" si="330"/>
        <v>1</v>
      </c>
      <c r="J4048" s="1"/>
      <c r="K4048" s="83"/>
      <c r="N4048" s="48">
        <f t="shared" si="331"/>
        <v>0</v>
      </c>
      <c r="O4048" s="98"/>
      <c r="P4048" s="98"/>
      <c r="Q4048" s="139"/>
      <c r="R4048" s="139"/>
    </row>
    <row r="4049" spans="1:18">
      <c r="A4049" s="17">
        <v>7</v>
      </c>
      <c r="C4049" s="17">
        <f t="shared" si="329"/>
        <v>0</v>
      </c>
      <c r="G4049" s="17" t="e">
        <f>+VLOOKUP(B4049,EstructuraCostos!$B$5:$C$146,2)</f>
        <v>#N/A</v>
      </c>
      <c r="H4049" s="58"/>
      <c r="I4049" s="17">
        <f t="shared" si="330"/>
        <v>1</v>
      </c>
      <c r="N4049" s="48">
        <f t="shared" si="331"/>
        <v>0</v>
      </c>
      <c r="O4049" s="98"/>
      <c r="P4049" s="98"/>
      <c r="Q4049" s="139"/>
      <c r="R4049" s="139"/>
    </row>
    <row r="4050" spans="1:18">
      <c r="A4050" s="17">
        <v>8</v>
      </c>
      <c r="C4050" s="17">
        <f t="shared" si="329"/>
        <v>0</v>
      </c>
      <c r="G4050" s="17" t="e">
        <f>+VLOOKUP(B4050,EstructuraCostos!$B$5:$C$146,2)</f>
        <v>#N/A</v>
      </c>
      <c r="H4050" s="58"/>
      <c r="I4050" s="17">
        <f t="shared" si="330"/>
        <v>1</v>
      </c>
      <c r="N4050" s="48">
        <f t="shared" si="331"/>
        <v>0</v>
      </c>
      <c r="O4050" s="98"/>
      <c r="P4050" s="98"/>
      <c r="Q4050" s="139"/>
      <c r="R4050" s="139"/>
    </row>
    <row r="4051" spans="1:18">
      <c r="A4051" s="17">
        <v>9</v>
      </c>
      <c r="C4051" s="17">
        <f t="shared" si="329"/>
        <v>0</v>
      </c>
      <c r="G4051" s="17" t="e">
        <f>+VLOOKUP(B4051,EstructuraCostos!$B$5:$C$146,2)</f>
        <v>#N/A</v>
      </c>
      <c r="H4051" s="58"/>
      <c r="I4051" s="17">
        <f t="shared" si="330"/>
        <v>1</v>
      </c>
      <c r="J4051" s="1"/>
      <c r="K4051" s="83"/>
      <c r="N4051" s="48">
        <f t="shared" si="331"/>
        <v>0</v>
      </c>
      <c r="O4051" s="98"/>
      <c r="P4051" s="98"/>
      <c r="Q4051" s="139"/>
      <c r="R4051" s="139"/>
    </row>
    <row r="4052" spans="1:18">
      <c r="A4052" s="17">
        <v>10</v>
      </c>
      <c r="C4052" s="17">
        <f t="shared" si="329"/>
        <v>0</v>
      </c>
      <c r="G4052" s="17" t="e">
        <f>+VLOOKUP(B4052,EstructuraCostos!$B$5:$C$146,2)</f>
        <v>#N/A</v>
      </c>
      <c r="H4052" s="58"/>
      <c r="I4052" s="17">
        <f t="shared" si="330"/>
        <v>1</v>
      </c>
      <c r="N4052" s="48">
        <f t="shared" si="331"/>
        <v>0</v>
      </c>
      <c r="O4052" s="98"/>
      <c r="P4052" s="98"/>
      <c r="Q4052" s="139"/>
      <c r="R4052" s="139"/>
    </row>
    <row r="4053" spans="1:18">
      <c r="A4053" s="17">
        <v>11</v>
      </c>
      <c r="C4053" s="17"/>
      <c r="G4053" s="17" t="e">
        <f>+VLOOKUP(B4053,EstructuraCostos!$B$5:$C$146,2)</f>
        <v>#N/A</v>
      </c>
      <c r="H4053" s="58"/>
      <c r="I4053" s="17">
        <f>+WEEKNUM(H4053,2)</f>
        <v>1</v>
      </c>
      <c r="N4053" s="48"/>
      <c r="O4053" s="98"/>
      <c r="P4053" s="98"/>
      <c r="Q4053" s="98"/>
      <c r="R4053" s="139"/>
    </row>
    <row r="4054" spans="1:18">
      <c r="A4054" s="17">
        <v>12</v>
      </c>
      <c r="C4054" s="17">
        <f t="shared" si="329"/>
        <v>0</v>
      </c>
      <c r="G4054" s="17" t="e">
        <f>+VLOOKUP(B4054,EstructuraCostos!$B$5:$C$146,2)</f>
        <v>#N/A</v>
      </c>
      <c r="H4054" s="58"/>
      <c r="I4054" s="17">
        <f t="shared" si="330"/>
        <v>1</v>
      </c>
      <c r="N4054" s="48"/>
      <c r="O4054" s="98"/>
      <c r="P4054" s="139"/>
      <c r="Q4054" s="139"/>
      <c r="R4054" s="139"/>
    </row>
    <row r="4055" spans="1:18">
      <c r="A4055" s="17">
        <v>13</v>
      </c>
      <c r="C4055" s="17">
        <f t="shared" si="329"/>
        <v>0</v>
      </c>
      <c r="G4055" s="17" t="e">
        <f>+VLOOKUP(B4055,EstructuraCostos!$B$5:$C$146,2)</f>
        <v>#N/A</v>
      </c>
      <c r="H4055" s="58"/>
      <c r="I4055" s="17">
        <f t="shared" si="330"/>
        <v>1</v>
      </c>
      <c r="J4055" s="1"/>
      <c r="K4055" s="143"/>
      <c r="M4055" s="404"/>
      <c r="N4055" s="48">
        <f t="shared" si="331"/>
        <v>0</v>
      </c>
      <c r="O4055" s="98"/>
      <c r="P4055" s="98"/>
      <c r="Q4055" s="139"/>
      <c r="R4055" s="139"/>
    </row>
    <row r="4056" spans="1:18">
      <c r="A4056" s="17">
        <v>14</v>
      </c>
      <c r="C4056" s="17">
        <f t="shared" si="329"/>
        <v>0</v>
      </c>
      <c r="G4056" s="17" t="e">
        <f>+VLOOKUP(B4056,EstructuraCostos!$B$5:$C$146,2)</f>
        <v>#N/A</v>
      </c>
      <c r="H4056" s="58"/>
      <c r="I4056" s="17">
        <f t="shared" si="330"/>
        <v>1</v>
      </c>
      <c r="J4056" s="1"/>
      <c r="K4056" s="83"/>
      <c r="N4056" s="48">
        <f t="shared" si="331"/>
        <v>0</v>
      </c>
      <c r="O4056" s="98"/>
      <c r="P4056" s="98"/>
      <c r="Q4056" s="139"/>
      <c r="R4056" s="139"/>
    </row>
    <row r="4057" spans="1:18">
      <c r="A4057" s="17">
        <v>15</v>
      </c>
      <c r="C4057" s="17">
        <f t="shared" si="329"/>
        <v>0</v>
      </c>
      <c r="G4057" s="17" t="e">
        <f>+VLOOKUP(B4057,EstructuraCostos!$B$5:$C$146,2)</f>
        <v>#N/A</v>
      </c>
      <c r="H4057" s="58"/>
      <c r="I4057" s="17">
        <f t="shared" si="330"/>
        <v>1</v>
      </c>
      <c r="J4057" s="84"/>
      <c r="K4057" s="143"/>
      <c r="N4057" s="48">
        <f t="shared" si="331"/>
        <v>0</v>
      </c>
      <c r="O4057" s="98"/>
      <c r="P4057" s="98"/>
      <c r="Q4057" s="139"/>
      <c r="R4057" s="139"/>
    </row>
    <row r="4058" spans="1:18">
      <c r="A4058" s="17">
        <v>16</v>
      </c>
      <c r="C4058" s="17">
        <f t="shared" si="329"/>
        <v>0</v>
      </c>
      <c r="G4058" s="17" t="e">
        <f>+VLOOKUP(B4058,EstructuraCostos!$B$5:$C$146,2)</f>
        <v>#N/A</v>
      </c>
      <c r="H4058" s="58"/>
      <c r="I4058" s="17">
        <f t="shared" si="330"/>
        <v>1</v>
      </c>
      <c r="J4058" s="84"/>
      <c r="K4058" s="83"/>
      <c r="N4058" s="48">
        <f t="shared" si="331"/>
        <v>0</v>
      </c>
      <c r="O4058" s="98"/>
      <c r="P4058" s="139"/>
      <c r="Q4058" s="139"/>
      <c r="R4058" s="139"/>
    </row>
    <row r="4059" spans="1:18">
      <c r="A4059" s="17">
        <v>17</v>
      </c>
      <c r="C4059" s="17">
        <f t="shared" si="329"/>
        <v>0</v>
      </c>
      <c r="G4059" s="17" t="e">
        <f>+VLOOKUP(B4059,EstructuraCostos!$B$5:$C$146,2)</f>
        <v>#N/A</v>
      </c>
      <c r="H4059" s="58"/>
      <c r="I4059" s="17">
        <f t="shared" si="330"/>
        <v>1</v>
      </c>
      <c r="J4059" s="1"/>
      <c r="K4059" s="83"/>
      <c r="N4059" s="48">
        <f t="shared" si="331"/>
        <v>0</v>
      </c>
      <c r="O4059" s="98"/>
      <c r="P4059" s="98"/>
      <c r="Q4059" s="139"/>
      <c r="R4059" s="139"/>
    </row>
    <row r="4060" spans="1:18">
      <c r="A4060" s="17">
        <v>18</v>
      </c>
      <c r="C4060" s="17">
        <f t="shared" si="329"/>
        <v>0</v>
      </c>
      <c r="G4060" s="17" t="e">
        <f>+VLOOKUP(B4060,EstructuraCostos!$B$5:$C$146,2)</f>
        <v>#N/A</v>
      </c>
      <c r="H4060" s="58"/>
      <c r="I4060" s="17">
        <f t="shared" si="330"/>
        <v>1</v>
      </c>
      <c r="J4060" s="1"/>
      <c r="K4060" s="83"/>
      <c r="N4060" s="48">
        <f t="shared" si="331"/>
        <v>0</v>
      </c>
      <c r="O4060" s="98"/>
      <c r="P4060" s="98"/>
      <c r="Q4060" s="139"/>
      <c r="R4060" s="139"/>
    </row>
    <row r="4061" spans="1:18">
      <c r="A4061" s="17">
        <v>19</v>
      </c>
      <c r="C4061" s="17">
        <f t="shared" si="329"/>
        <v>0</v>
      </c>
      <c r="G4061" s="17" t="e">
        <f>+VLOOKUP(B4061,EstructuraCostos!$B$5:$C$146,2)</f>
        <v>#N/A</v>
      </c>
      <c r="H4061" s="58"/>
      <c r="I4061" s="17">
        <f t="shared" si="330"/>
        <v>1</v>
      </c>
      <c r="N4061" s="48">
        <f t="shared" si="331"/>
        <v>0</v>
      </c>
      <c r="O4061" s="98"/>
      <c r="P4061" s="98"/>
      <c r="Q4061" s="139"/>
      <c r="R4061" s="139"/>
    </row>
    <row r="4062" spans="1:18">
      <c r="A4062" s="17">
        <v>20</v>
      </c>
      <c r="C4062" s="17">
        <f t="shared" si="329"/>
        <v>0</v>
      </c>
      <c r="G4062" s="17" t="e">
        <f>+VLOOKUP(B4062,EstructuraCostos!$B$5:$C$146,2)</f>
        <v>#N/A</v>
      </c>
      <c r="H4062" s="58"/>
      <c r="I4062" s="17">
        <f t="shared" si="330"/>
        <v>1</v>
      </c>
      <c r="N4062" s="48">
        <f t="shared" si="331"/>
        <v>0</v>
      </c>
      <c r="O4062" s="98"/>
      <c r="P4062" s="98"/>
      <c r="Q4062" s="139"/>
      <c r="R4062" s="139"/>
    </row>
    <row r="4063" spans="1:18">
      <c r="A4063" s="17">
        <v>21</v>
      </c>
      <c r="C4063" s="17">
        <f t="shared" si="329"/>
        <v>0</v>
      </c>
      <c r="G4063" s="17" t="e">
        <f>+VLOOKUP(B4063,EstructuraCostos!$B$5:$C$146,2)</f>
        <v>#N/A</v>
      </c>
      <c r="H4063" s="58"/>
      <c r="I4063" s="17">
        <f t="shared" si="330"/>
        <v>1</v>
      </c>
      <c r="J4063" s="1"/>
      <c r="K4063" s="83"/>
      <c r="N4063" s="48">
        <f t="shared" si="331"/>
        <v>0</v>
      </c>
      <c r="O4063" s="98"/>
      <c r="P4063" s="98"/>
      <c r="Q4063" s="139"/>
      <c r="R4063" s="139"/>
    </row>
    <row r="4064" spans="1:18">
      <c r="A4064" s="17">
        <v>22</v>
      </c>
      <c r="C4064" s="17">
        <f t="shared" si="329"/>
        <v>0</v>
      </c>
      <c r="G4064" s="17" t="e">
        <f>+VLOOKUP(B4064,EstructuraCostos!$B$5:$C$146,2)</f>
        <v>#N/A</v>
      </c>
      <c r="H4064" s="58"/>
      <c r="I4064" s="17">
        <f t="shared" si="330"/>
        <v>1</v>
      </c>
      <c r="N4064" s="48">
        <f t="shared" si="331"/>
        <v>0</v>
      </c>
      <c r="O4064" s="98"/>
      <c r="P4064" s="98"/>
      <c r="Q4064" s="139"/>
      <c r="R4064" s="139"/>
    </row>
    <row r="4065" spans="1:18">
      <c r="A4065" s="17">
        <v>23</v>
      </c>
      <c r="C4065" s="17">
        <f t="shared" si="329"/>
        <v>0</v>
      </c>
      <c r="G4065" s="17" t="e">
        <f>+VLOOKUP(B4065,EstructuraCostos!$B$5:$C$146,2)</f>
        <v>#N/A</v>
      </c>
      <c r="H4065" s="58"/>
      <c r="I4065" s="17">
        <f t="shared" si="330"/>
        <v>1</v>
      </c>
      <c r="N4065" s="48">
        <f t="shared" si="331"/>
        <v>0</v>
      </c>
      <c r="O4065" s="98"/>
      <c r="P4065" s="98"/>
      <c r="Q4065" s="98"/>
      <c r="R4065" s="139"/>
    </row>
    <row r="4066" spans="1:18">
      <c r="A4066" s="17">
        <v>24</v>
      </c>
      <c r="C4066" s="17">
        <f t="shared" si="329"/>
        <v>0</v>
      </c>
      <c r="G4066" s="17" t="e">
        <f>+VLOOKUP(B4066,EstructuraCostos!$B$5:$C$146,2)</f>
        <v>#N/A</v>
      </c>
      <c r="H4066" s="58"/>
      <c r="I4066" s="17">
        <f t="shared" si="330"/>
        <v>1</v>
      </c>
      <c r="N4066" s="48"/>
      <c r="O4066" s="98"/>
      <c r="P4066" s="139"/>
      <c r="Q4066" s="139"/>
      <c r="R4066" s="139"/>
    </row>
    <row r="4067" spans="1:18">
      <c r="A4067" s="17">
        <v>25</v>
      </c>
      <c r="C4067" s="17">
        <f t="shared" si="329"/>
        <v>0</v>
      </c>
      <c r="G4067" s="17" t="e">
        <f>+VLOOKUP(B4067,EstructuraCostos!$B$5:$C$146,2)</f>
        <v>#N/A</v>
      </c>
      <c r="H4067" s="58"/>
      <c r="I4067" s="17">
        <f t="shared" si="330"/>
        <v>1</v>
      </c>
      <c r="J4067" s="1"/>
      <c r="K4067" s="143"/>
      <c r="M4067" s="404"/>
      <c r="N4067" s="48">
        <f t="shared" si="331"/>
        <v>0</v>
      </c>
      <c r="O4067" s="98"/>
      <c r="P4067" s="98"/>
      <c r="Q4067" s="139"/>
      <c r="R4067" s="139"/>
    </row>
    <row r="4068" spans="1:18">
      <c r="A4068" s="17">
        <v>26</v>
      </c>
      <c r="C4068" s="17">
        <f t="shared" si="329"/>
        <v>0</v>
      </c>
      <c r="G4068" s="17" t="e">
        <f>+VLOOKUP(B4068,EstructuraCostos!$B$5:$C$146,2)</f>
        <v>#N/A</v>
      </c>
      <c r="H4068" s="58"/>
      <c r="I4068" s="17">
        <f t="shared" si="330"/>
        <v>1</v>
      </c>
      <c r="J4068" s="1"/>
      <c r="K4068" s="83"/>
      <c r="N4068" s="48">
        <f t="shared" si="331"/>
        <v>0</v>
      </c>
      <c r="O4068" s="98"/>
      <c r="P4068" s="98"/>
      <c r="Q4068" s="139"/>
      <c r="R4068" s="139"/>
    </row>
    <row r="4069" spans="1:18">
      <c r="A4069" s="17">
        <v>27</v>
      </c>
      <c r="C4069" s="17">
        <f t="shared" si="329"/>
        <v>0</v>
      </c>
      <c r="G4069" s="17" t="e">
        <f>+VLOOKUP(B4069,EstructuraCostos!$B$5:$C$146,2)</f>
        <v>#N/A</v>
      </c>
      <c r="H4069" s="58"/>
      <c r="I4069" s="17">
        <f t="shared" si="330"/>
        <v>1</v>
      </c>
      <c r="J4069" s="84"/>
      <c r="K4069" s="143"/>
      <c r="N4069" s="48">
        <f t="shared" si="331"/>
        <v>0</v>
      </c>
      <c r="O4069" s="98"/>
      <c r="P4069" s="98"/>
      <c r="Q4069" s="139"/>
      <c r="R4069" s="139"/>
    </row>
    <row r="4070" spans="1:18">
      <c r="A4070" s="17">
        <v>28</v>
      </c>
      <c r="C4070" s="17">
        <f t="shared" si="329"/>
        <v>0</v>
      </c>
      <c r="G4070" s="17" t="e">
        <f>+VLOOKUP(B4070,EstructuraCostos!$B$5:$C$146,2)</f>
        <v>#N/A</v>
      </c>
      <c r="H4070" s="58"/>
      <c r="I4070" s="17">
        <f t="shared" si="330"/>
        <v>1</v>
      </c>
      <c r="J4070" s="84"/>
      <c r="K4070" s="83"/>
      <c r="N4070" s="48">
        <f t="shared" si="331"/>
        <v>0</v>
      </c>
      <c r="O4070" s="98"/>
      <c r="P4070" s="139"/>
      <c r="Q4070" s="139"/>
      <c r="R4070" s="139"/>
    </row>
    <row r="4071" spans="1:18">
      <c r="A4071" s="17">
        <v>29</v>
      </c>
      <c r="C4071" s="17">
        <f t="shared" si="329"/>
        <v>0</v>
      </c>
      <c r="G4071" s="17" t="e">
        <f>+VLOOKUP(B4071,EstructuraCostos!$B$5:$C$146,2)</f>
        <v>#N/A</v>
      </c>
      <c r="H4071" s="58"/>
      <c r="I4071" s="17">
        <f t="shared" si="330"/>
        <v>1</v>
      </c>
      <c r="J4071" s="1"/>
      <c r="K4071" s="83"/>
      <c r="N4071" s="48">
        <f t="shared" si="331"/>
        <v>0</v>
      </c>
      <c r="O4071" s="98"/>
      <c r="P4071" s="98"/>
      <c r="Q4071" s="139"/>
      <c r="R4071" s="139"/>
    </row>
    <row r="4072" spans="1:18">
      <c r="A4072" s="17">
        <v>30</v>
      </c>
      <c r="C4072" s="17">
        <f t="shared" si="329"/>
        <v>0</v>
      </c>
      <c r="G4072" s="17" t="e">
        <f>+VLOOKUP(B4072,EstructuraCostos!$B$5:$C$146,2)</f>
        <v>#N/A</v>
      </c>
      <c r="H4072" s="58"/>
      <c r="I4072" s="17">
        <f t="shared" si="330"/>
        <v>1</v>
      </c>
      <c r="J4072" s="1"/>
      <c r="K4072" s="83"/>
      <c r="N4072" s="48">
        <f t="shared" si="331"/>
        <v>0</v>
      </c>
      <c r="O4072" s="98"/>
      <c r="P4072" s="98"/>
      <c r="Q4072" s="139"/>
      <c r="R4072" s="139"/>
    </row>
    <row r="4073" spans="1:18">
      <c r="A4073" s="17">
        <v>31</v>
      </c>
      <c r="C4073" s="17">
        <f t="shared" si="329"/>
        <v>0</v>
      </c>
      <c r="G4073" s="17" t="e">
        <f>+VLOOKUP(B4073,EstructuraCostos!$B$5:$C$146,2)</f>
        <v>#N/A</v>
      </c>
      <c r="H4073" s="58"/>
      <c r="I4073" s="17">
        <f t="shared" si="330"/>
        <v>1</v>
      </c>
      <c r="N4073" s="48">
        <f t="shared" si="331"/>
        <v>0</v>
      </c>
      <c r="O4073" s="98"/>
      <c r="P4073" s="98"/>
      <c r="Q4073" s="139"/>
      <c r="R4073" s="139"/>
    </row>
    <row r="4074" spans="1:18">
      <c r="A4074" s="17">
        <v>32</v>
      </c>
      <c r="C4074" s="17">
        <f t="shared" si="329"/>
        <v>0</v>
      </c>
      <c r="G4074" s="17" t="e">
        <f>+VLOOKUP(B4074,EstructuraCostos!$B$5:$C$146,2)</f>
        <v>#N/A</v>
      </c>
      <c r="H4074" s="58"/>
      <c r="I4074" s="17">
        <f t="shared" si="330"/>
        <v>1</v>
      </c>
      <c r="N4074" s="48">
        <f t="shared" si="331"/>
        <v>0</v>
      </c>
      <c r="O4074" s="98"/>
      <c r="P4074" s="98"/>
      <c r="Q4074" s="139"/>
      <c r="R4074" s="139"/>
    </row>
    <row r="4075" spans="1:18">
      <c r="A4075" s="17">
        <v>33</v>
      </c>
      <c r="C4075" s="17">
        <f t="shared" si="329"/>
        <v>0</v>
      </c>
      <c r="G4075" s="17" t="e">
        <f>+VLOOKUP(B4075,EstructuraCostos!$B$5:$C$146,2)</f>
        <v>#N/A</v>
      </c>
      <c r="H4075" s="58"/>
      <c r="I4075" s="17">
        <f t="shared" si="330"/>
        <v>1</v>
      </c>
      <c r="J4075" s="1"/>
      <c r="K4075" s="83"/>
      <c r="N4075" s="48">
        <f t="shared" si="331"/>
        <v>0</v>
      </c>
      <c r="O4075" s="98"/>
      <c r="P4075" s="98"/>
      <c r="Q4075" s="139"/>
      <c r="R4075" s="139"/>
    </row>
    <row r="4076" spans="1:18">
      <c r="A4076" s="17">
        <v>34</v>
      </c>
      <c r="C4076" s="17">
        <f t="shared" si="329"/>
        <v>0</v>
      </c>
      <c r="G4076" s="17" t="e">
        <f>+VLOOKUP(B4076,EstructuraCostos!$B$5:$C$146,2)</f>
        <v>#N/A</v>
      </c>
      <c r="H4076" s="58"/>
      <c r="I4076" s="17">
        <f t="shared" si="330"/>
        <v>1</v>
      </c>
      <c r="N4076" s="48">
        <f t="shared" si="331"/>
        <v>0</v>
      </c>
      <c r="O4076" s="98"/>
      <c r="P4076" s="98"/>
      <c r="Q4076" s="139"/>
      <c r="R4076" s="139"/>
    </row>
    <row r="4077" spans="1:18">
      <c r="A4077" s="17">
        <v>35</v>
      </c>
      <c r="C4077" s="17">
        <f t="shared" si="329"/>
        <v>0</v>
      </c>
      <c r="G4077" s="17" t="e">
        <f>+VLOOKUP(B4077,EstructuraCostos!$B$5:$C$146,2)</f>
        <v>#N/A</v>
      </c>
      <c r="H4077" s="58"/>
      <c r="I4077" s="17">
        <f t="shared" si="330"/>
        <v>1</v>
      </c>
      <c r="N4077" s="48">
        <f t="shared" si="331"/>
        <v>0</v>
      </c>
      <c r="O4077" s="98"/>
      <c r="P4077" s="98"/>
      <c r="Q4077" s="98"/>
      <c r="R4077" s="139"/>
    </row>
    <row r="4078" spans="1:18">
      <c r="A4078" s="17">
        <v>36</v>
      </c>
      <c r="C4078" s="17">
        <f t="shared" si="329"/>
        <v>0</v>
      </c>
      <c r="G4078" s="17" t="e">
        <f>+VLOOKUP(B4078,EstructuraCostos!$B$5:$C$146,2)</f>
        <v>#N/A</v>
      </c>
      <c r="H4078" s="58"/>
      <c r="I4078" s="17">
        <f t="shared" si="330"/>
        <v>1</v>
      </c>
      <c r="N4078" s="48"/>
      <c r="O4078" s="98"/>
      <c r="P4078" s="139"/>
      <c r="Q4078" s="139"/>
      <c r="R4078" s="139"/>
    </row>
    <row r="4079" spans="1:18">
      <c r="A4079" s="17">
        <v>37</v>
      </c>
      <c r="C4079" s="17">
        <f t="shared" si="329"/>
        <v>0</v>
      </c>
      <c r="G4079" s="17" t="e">
        <f>+VLOOKUP(B4079,EstructuraCostos!$B$5:$C$146,2)</f>
        <v>#N/A</v>
      </c>
      <c r="H4079" s="58"/>
      <c r="I4079" s="17">
        <f t="shared" si="330"/>
        <v>1</v>
      </c>
      <c r="J4079" s="1"/>
      <c r="K4079" s="143"/>
      <c r="M4079" s="404"/>
      <c r="N4079" s="48">
        <f t="shared" si="331"/>
        <v>0</v>
      </c>
    </row>
    <row r="4080" spans="1:18">
      <c r="A4080" s="17">
        <v>38</v>
      </c>
      <c r="C4080" s="17">
        <f t="shared" si="329"/>
        <v>0</v>
      </c>
      <c r="G4080" s="17" t="e">
        <f>+VLOOKUP(B4080,EstructuraCostos!$B$5:$C$146,2)</f>
        <v>#N/A</v>
      </c>
      <c r="H4080" s="58"/>
      <c r="I4080" s="17">
        <f t="shared" si="330"/>
        <v>1</v>
      </c>
      <c r="J4080" s="1"/>
      <c r="K4080" s="83"/>
      <c r="N4080" s="48">
        <f t="shared" si="331"/>
        <v>0</v>
      </c>
    </row>
    <row r="4081" spans="1:14">
      <c r="A4081" s="17">
        <v>39</v>
      </c>
      <c r="C4081" s="17">
        <f t="shared" si="329"/>
        <v>0</v>
      </c>
      <c r="G4081" s="17" t="e">
        <f>+VLOOKUP(B4081,EstructuraCostos!$B$5:$C$146,2)</f>
        <v>#N/A</v>
      </c>
      <c r="H4081" s="58"/>
      <c r="I4081" s="17">
        <f t="shared" si="330"/>
        <v>1</v>
      </c>
      <c r="J4081" s="84"/>
      <c r="K4081" s="143"/>
      <c r="N4081" s="48">
        <f t="shared" si="331"/>
        <v>0</v>
      </c>
    </row>
    <row r="4082" spans="1:14">
      <c r="A4082" s="17">
        <v>40</v>
      </c>
      <c r="C4082" s="17">
        <f t="shared" si="329"/>
        <v>0</v>
      </c>
      <c r="G4082" s="17" t="e">
        <f>+VLOOKUP(B4082,EstructuraCostos!$B$5:$C$146,2)</f>
        <v>#N/A</v>
      </c>
      <c r="H4082" s="58"/>
      <c r="I4082" s="17">
        <f t="shared" si="330"/>
        <v>1</v>
      </c>
      <c r="J4082" s="84"/>
      <c r="K4082" s="83"/>
      <c r="N4082" s="48">
        <f t="shared" si="331"/>
        <v>0</v>
      </c>
    </row>
    <row r="4083" spans="1:14">
      <c r="A4083" s="17">
        <v>41</v>
      </c>
      <c r="C4083" s="17">
        <f t="shared" si="329"/>
        <v>0</v>
      </c>
      <c r="G4083" s="17" t="e">
        <f>+VLOOKUP(B4083,EstructuraCostos!$B$5:$C$146,2)</f>
        <v>#N/A</v>
      </c>
      <c r="H4083" s="58"/>
      <c r="I4083" s="17">
        <f t="shared" si="330"/>
        <v>1</v>
      </c>
      <c r="J4083" s="1"/>
      <c r="K4083" s="83"/>
      <c r="N4083" s="48">
        <f t="shared" si="331"/>
        <v>0</v>
      </c>
    </row>
    <row r="4084" spans="1:14">
      <c r="A4084" s="17">
        <v>42</v>
      </c>
      <c r="C4084" s="17">
        <f t="shared" si="329"/>
        <v>0</v>
      </c>
      <c r="G4084" s="17" t="e">
        <f>+VLOOKUP(B4084,EstructuraCostos!$B$5:$C$146,2)</f>
        <v>#N/A</v>
      </c>
      <c r="H4084" s="58"/>
      <c r="I4084" s="17">
        <f t="shared" si="330"/>
        <v>1</v>
      </c>
      <c r="J4084" s="1"/>
      <c r="K4084" s="83"/>
      <c r="N4084" s="48">
        <f t="shared" si="331"/>
        <v>0</v>
      </c>
    </row>
    <row r="4085" spans="1:14">
      <c r="A4085" s="17">
        <v>43</v>
      </c>
      <c r="C4085" s="17">
        <f t="shared" si="329"/>
        <v>0</v>
      </c>
      <c r="G4085" s="17" t="e">
        <f>+VLOOKUP(B4085,EstructuraCostos!$B$5:$C$146,2)</f>
        <v>#N/A</v>
      </c>
      <c r="H4085" s="58"/>
      <c r="I4085" s="17">
        <f t="shared" si="330"/>
        <v>1</v>
      </c>
      <c r="N4085" s="48">
        <f t="shared" si="331"/>
        <v>0</v>
      </c>
    </row>
    <row r="4086" spans="1:14">
      <c r="A4086" s="17">
        <v>44</v>
      </c>
      <c r="C4086" s="17">
        <f t="shared" si="329"/>
        <v>0</v>
      </c>
      <c r="G4086" s="17" t="e">
        <f>+VLOOKUP(B4086,EstructuraCostos!$B$5:$C$146,2)</f>
        <v>#N/A</v>
      </c>
      <c r="H4086" s="58"/>
      <c r="I4086" s="17">
        <f t="shared" si="330"/>
        <v>1</v>
      </c>
      <c r="N4086" s="48">
        <f t="shared" si="331"/>
        <v>0</v>
      </c>
    </row>
    <row r="4087" spans="1:14">
      <c r="A4087" s="17">
        <v>45</v>
      </c>
      <c r="C4087" s="17">
        <f t="shared" si="329"/>
        <v>0</v>
      </c>
      <c r="G4087" s="17" t="e">
        <f>+VLOOKUP(B4087,EstructuraCostos!$B$5:$C$146,2)</f>
        <v>#N/A</v>
      </c>
      <c r="H4087" s="58"/>
      <c r="I4087" s="17">
        <f t="shared" si="330"/>
        <v>1</v>
      </c>
      <c r="J4087" s="1"/>
      <c r="K4087" s="83"/>
      <c r="N4087" s="48">
        <f t="shared" si="331"/>
        <v>0</v>
      </c>
    </row>
    <row r="4088" spans="1:14">
      <c r="A4088" s="17">
        <v>46</v>
      </c>
      <c r="C4088" s="17">
        <f t="shared" si="329"/>
        <v>0</v>
      </c>
      <c r="G4088" s="17" t="e">
        <f>+VLOOKUP(B4088,EstructuraCostos!$B$5:$C$146,2)</f>
        <v>#N/A</v>
      </c>
      <c r="H4088" s="58"/>
      <c r="I4088" s="17">
        <f t="shared" si="330"/>
        <v>1</v>
      </c>
      <c r="N4088" s="48">
        <f t="shared" si="331"/>
        <v>0</v>
      </c>
    </row>
    <row r="4089" spans="1:14">
      <c r="A4089" s="17">
        <v>47</v>
      </c>
      <c r="C4089" s="17">
        <f t="shared" si="329"/>
        <v>0</v>
      </c>
      <c r="G4089" s="17" t="e">
        <f>+VLOOKUP(B4089,EstructuraCostos!$B$5:$C$146,2)</f>
        <v>#N/A</v>
      </c>
      <c r="H4089" s="58"/>
      <c r="I4089" s="17">
        <f t="shared" si="330"/>
        <v>1</v>
      </c>
      <c r="N4089" s="48">
        <f t="shared" si="331"/>
        <v>0</v>
      </c>
    </row>
    <row r="4090" spans="1:14">
      <c r="A4090" s="17">
        <v>48</v>
      </c>
      <c r="C4090" s="17">
        <f t="shared" si="329"/>
        <v>0</v>
      </c>
      <c r="G4090" s="17" t="e">
        <f>+VLOOKUP(B4090,EstructuraCostos!$B$5:$C$146,2)</f>
        <v>#N/A</v>
      </c>
      <c r="H4090" s="58"/>
      <c r="I4090" s="17">
        <f t="shared" si="330"/>
        <v>1</v>
      </c>
      <c r="N4090" s="48"/>
    </row>
    <row r="4091" spans="1:14">
      <c r="A4091" s="17">
        <v>49</v>
      </c>
      <c r="C4091" s="17">
        <f t="shared" si="329"/>
        <v>0</v>
      </c>
      <c r="G4091" s="17" t="e">
        <f>+VLOOKUP(B4091,EstructuraCostos!$B$5:$C$146,2)</f>
        <v>#N/A</v>
      </c>
      <c r="H4091" s="58"/>
      <c r="I4091" s="17">
        <f t="shared" si="330"/>
        <v>1</v>
      </c>
      <c r="J4091" s="1"/>
      <c r="K4091" s="143"/>
      <c r="M4091" s="404"/>
      <c r="N4091" s="48">
        <f t="shared" si="331"/>
        <v>0</v>
      </c>
    </row>
    <row r="4092" spans="1:14">
      <c r="A4092" s="17">
        <v>50</v>
      </c>
      <c r="C4092" s="17">
        <f t="shared" si="329"/>
        <v>0</v>
      </c>
      <c r="G4092" s="17" t="e">
        <f>+VLOOKUP(B4092,EstructuraCostos!$B$5:$C$146,2)</f>
        <v>#N/A</v>
      </c>
      <c r="H4092" s="58"/>
      <c r="I4092" s="17">
        <f t="shared" si="330"/>
        <v>1</v>
      </c>
      <c r="J4092" s="1"/>
      <c r="K4092" s="83"/>
      <c r="N4092" s="48">
        <f t="shared" si="331"/>
        <v>0</v>
      </c>
    </row>
    <row r="4093" spans="1:14">
      <c r="A4093" s="17">
        <v>51</v>
      </c>
      <c r="C4093" s="17">
        <f t="shared" si="329"/>
        <v>0</v>
      </c>
      <c r="G4093" s="17" t="e">
        <f>+VLOOKUP(B4093,EstructuraCostos!$B$5:$C$146,2)</f>
        <v>#N/A</v>
      </c>
      <c r="H4093" s="58"/>
      <c r="I4093" s="17">
        <f t="shared" si="330"/>
        <v>1</v>
      </c>
      <c r="J4093" s="84"/>
      <c r="K4093" s="143"/>
      <c r="N4093" s="48">
        <f t="shared" si="331"/>
        <v>0</v>
      </c>
    </row>
    <row r="4094" spans="1:14">
      <c r="A4094" s="17">
        <v>52</v>
      </c>
      <c r="C4094" s="17">
        <f t="shared" si="329"/>
        <v>0</v>
      </c>
      <c r="G4094" s="17" t="e">
        <f>+VLOOKUP(B4094,EstructuraCostos!$B$5:$C$146,2)</f>
        <v>#N/A</v>
      </c>
      <c r="H4094" s="58"/>
      <c r="I4094" s="17">
        <f t="shared" si="330"/>
        <v>1</v>
      </c>
      <c r="J4094" s="84"/>
      <c r="K4094" s="83"/>
      <c r="N4094" s="48">
        <f t="shared" si="331"/>
        <v>0</v>
      </c>
    </row>
    <row r="4095" spans="1:14">
      <c r="A4095" s="17">
        <v>53</v>
      </c>
      <c r="C4095" s="17">
        <f t="shared" si="329"/>
        <v>0</v>
      </c>
      <c r="G4095" s="17" t="e">
        <f>+VLOOKUP(B4095,EstructuraCostos!$B$5:$C$146,2)</f>
        <v>#N/A</v>
      </c>
      <c r="H4095" s="58"/>
      <c r="I4095" s="17">
        <f t="shared" si="330"/>
        <v>1</v>
      </c>
      <c r="J4095" s="1"/>
      <c r="K4095" s="83"/>
      <c r="N4095" s="48">
        <f t="shared" si="331"/>
        <v>0</v>
      </c>
    </row>
    <row r="4096" spans="1:14">
      <c r="A4096" s="17">
        <v>54</v>
      </c>
      <c r="C4096" s="17">
        <f t="shared" si="329"/>
        <v>0</v>
      </c>
      <c r="G4096" s="17" t="e">
        <f>+VLOOKUP(B4096,EstructuraCostos!$B$5:$C$146,2)</f>
        <v>#N/A</v>
      </c>
      <c r="H4096" s="58"/>
      <c r="I4096" s="17">
        <f t="shared" si="330"/>
        <v>1</v>
      </c>
      <c r="J4096" s="1"/>
      <c r="K4096" s="83"/>
      <c r="N4096" s="48">
        <f t="shared" si="331"/>
        <v>0</v>
      </c>
    </row>
    <row r="4097" spans="1:14">
      <c r="A4097" s="17">
        <v>55</v>
      </c>
      <c r="C4097" s="17">
        <f t="shared" si="329"/>
        <v>0</v>
      </c>
      <c r="G4097" s="17" t="e">
        <f>+VLOOKUP(B4097,EstructuraCostos!$B$5:$C$146,2)</f>
        <v>#N/A</v>
      </c>
      <c r="H4097" s="58"/>
      <c r="I4097" s="17">
        <f t="shared" si="330"/>
        <v>1</v>
      </c>
      <c r="N4097" s="48">
        <f t="shared" si="331"/>
        <v>0</v>
      </c>
    </row>
    <row r="4098" spans="1:14">
      <c r="A4098" s="17">
        <v>56</v>
      </c>
      <c r="C4098" s="17">
        <f t="shared" si="329"/>
        <v>0</v>
      </c>
      <c r="G4098" s="17" t="e">
        <f>+VLOOKUP(B4098,EstructuraCostos!$B$5:$C$146,2)</f>
        <v>#N/A</v>
      </c>
      <c r="H4098" s="58"/>
      <c r="I4098" s="17">
        <f t="shared" si="330"/>
        <v>1</v>
      </c>
      <c r="N4098" s="48">
        <f t="shared" si="331"/>
        <v>0</v>
      </c>
    </row>
    <row r="4099" spans="1:14">
      <c r="A4099" s="17">
        <v>57</v>
      </c>
      <c r="C4099" s="17">
        <f t="shared" si="329"/>
        <v>0</v>
      </c>
      <c r="G4099" s="17" t="e">
        <f>+VLOOKUP(B4099,EstructuraCostos!$B$5:$C$146,2)</f>
        <v>#N/A</v>
      </c>
      <c r="H4099" s="58"/>
      <c r="I4099" s="17">
        <f t="shared" si="330"/>
        <v>1</v>
      </c>
      <c r="J4099" s="1"/>
      <c r="K4099" s="83"/>
      <c r="N4099" s="48">
        <f t="shared" si="331"/>
        <v>0</v>
      </c>
    </row>
    <row r="4100" spans="1:14">
      <c r="A4100" s="17">
        <v>58</v>
      </c>
      <c r="C4100" s="17">
        <f t="shared" si="329"/>
        <v>0</v>
      </c>
      <c r="G4100" s="17" t="e">
        <f>+VLOOKUP(B4100,EstructuraCostos!$B$5:$C$146,2)</f>
        <v>#N/A</v>
      </c>
      <c r="H4100" s="58"/>
      <c r="I4100" s="17">
        <f t="shared" si="330"/>
        <v>1</v>
      </c>
      <c r="N4100" s="48">
        <f t="shared" si="331"/>
        <v>0</v>
      </c>
    </row>
    <row r="4101" spans="1:14">
      <c r="A4101" s="17">
        <v>59</v>
      </c>
      <c r="C4101" s="17">
        <f t="shared" si="329"/>
        <v>0</v>
      </c>
      <c r="G4101" s="17" t="e">
        <f>+VLOOKUP(B4101,EstructuraCostos!$B$5:$C$146,2)</f>
        <v>#N/A</v>
      </c>
      <c r="H4101" s="58"/>
      <c r="I4101" s="17">
        <f t="shared" si="330"/>
        <v>1</v>
      </c>
      <c r="N4101" s="48">
        <f t="shared" si="331"/>
        <v>0</v>
      </c>
    </row>
    <row r="4102" spans="1:14">
      <c r="A4102" s="17">
        <v>60</v>
      </c>
      <c r="C4102" s="17">
        <f t="shared" si="329"/>
        <v>0</v>
      </c>
      <c r="G4102" s="17" t="e">
        <f>+VLOOKUP(B4102,EstructuraCostos!$B$5:$C$146,2)</f>
        <v>#N/A</v>
      </c>
      <c r="H4102" s="58"/>
      <c r="I4102" s="17">
        <f t="shared" si="330"/>
        <v>1</v>
      </c>
      <c r="N4102" s="48"/>
    </row>
    <row r="4103" spans="1:14">
      <c r="A4103" s="17">
        <v>61</v>
      </c>
      <c r="C4103" s="17">
        <f t="shared" si="329"/>
        <v>0</v>
      </c>
      <c r="G4103" s="17" t="e">
        <f>+VLOOKUP(B4103,EstructuraCostos!$B$5:$C$146,2)</f>
        <v>#N/A</v>
      </c>
      <c r="H4103" s="58"/>
      <c r="I4103" s="17">
        <f t="shared" si="330"/>
        <v>1</v>
      </c>
      <c r="J4103" s="1"/>
      <c r="K4103" s="143"/>
      <c r="M4103" s="404"/>
      <c r="N4103" s="48">
        <f t="shared" si="331"/>
        <v>0</v>
      </c>
    </row>
    <row r="4104" spans="1:14">
      <c r="A4104" s="17">
        <v>62</v>
      </c>
      <c r="C4104" s="17">
        <f t="shared" si="329"/>
        <v>0</v>
      </c>
      <c r="G4104" s="17" t="e">
        <f>+VLOOKUP(B4104,EstructuraCostos!$B$5:$C$146,2)</f>
        <v>#N/A</v>
      </c>
      <c r="H4104" s="58"/>
      <c r="I4104" s="17">
        <f t="shared" si="330"/>
        <v>1</v>
      </c>
      <c r="J4104" s="1"/>
      <c r="K4104" s="83"/>
      <c r="N4104" s="48">
        <f t="shared" si="331"/>
        <v>0</v>
      </c>
    </row>
    <row r="4105" spans="1:14">
      <c r="A4105" s="17">
        <v>63</v>
      </c>
      <c r="C4105" s="17">
        <f t="shared" si="329"/>
        <v>0</v>
      </c>
      <c r="G4105" s="17" t="e">
        <f>+VLOOKUP(B4105,EstructuraCostos!$B$5:$C$146,2)</f>
        <v>#N/A</v>
      </c>
      <c r="H4105" s="58"/>
      <c r="I4105" s="17">
        <f t="shared" si="330"/>
        <v>1</v>
      </c>
      <c r="J4105" s="84"/>
      <c r="K4105" s="143"/>
      <c r="N4105" s="48">
        <f t="shared" si="331"/>
        <v>0</v>
      </c>
    </row>
    <row r="4106" spans="1:14">
      <c r="A4106" s="17">
        <v>64</v>
      </c>
      <c r="C4106" s="17">
        <f t="shared" si="329"/>
        <v>0</v>
      </c>
      <c r="G4106" s="17" t="e">
        <f>+VLOOKUP(B4106,EstructuraCostos!$B$5:$C$146,2)</f>
        <v>#N/A</v>
      </c>
      <c r="H4106" s="58"/>
      <c r="I4106" s="17">
        <f t="shared" si="330"/>
        <v>1</v>
      </c>
      <c r="J4106" s="84"/>
      <c r="K4106" s="83"/>
      <c r="N4106" s="48">
        <f t="shared" si="331"/>
        <v>0</v>
      </c>
    </row>
    <row r="4107" spans="1:14">
      <c r="A4107" s="17">
        <v>65</v>
      </c>
      <c r="C4107" s="17">
        <f t="shared" si="329"/>
        <v>0</v>
      </c>
      <c r="G4107" s="17" t="e">
        <f>+VLOOKUP(B4107,EstructuraCostos!$B$5:$C$146,2)</f>
        <v>#N/A</v>
      </c>
      <c r="H4107" s="58"/>
      <c r="I4107" s="17">
        <f t="shared" si="330"/>
        <v>1</v>
      </c>
      <c r="J4107" s="1"/>
      <c r="K4107" s="83"/>
      <c r="N4107" s="48">
        <f t="shared" si="331"/>
        <v>0</v>
      </c>
    </row>
    <row r="4108" spans="1:14">
      <c r="A4108" s="17">
        <v>66</v>
      </c>
      <c r="C4108" s="17">
        <f t="shared" si="329"/>
        <v>0</v>
      </c>
      <c r="G4108" s="17" t="e">
        <f>+VLOOKUP(B4108,EstructuraCostos!$B$5:$C$146,2)</f>
        <v>#N/A</v>
      </c>
      <c r="H4108" s="58"/>
      <c r="I4108" s="17">
        <f t="shared" si="330"/>
        <v>1</v>
      </c>
      <c r="J4108" s="1"/>
      <c r="K4108" s="83"/>
      <c r="N4108" s="48">
        <f t="shared" si="331"/>
        <v>0</v>
      </c>
    </row>
    <row r="4109" spans="1:14">
      <c r="A4109" s="17">
        <v>67</v>
      </c>
      <c r="C4109" s="17">
        <f t="shared" si="329"/>
        <v>0</v>
      </c>
      <c r="G4109" s="17" t="e">
        <f>+VLOOKUP(B4109,EstructuraCostos!$B$5:$C$146,2)</f>
        <v>#N/A</v>
      </c>
      <c r="H4109" s="58"/>
      <c r="I4109" s="17">
        <f t="shared" si="330"/>
        <v>1</v>
      </c>
      <c r="N4109" s="48">
        <f t="shared" si="331"/>
        <v>0</v>
      </c>
    </row>
    <row r="4110" spans="1:14">
      <c r="A4110" s="17">
        <v>68</v>
      </c>
      <c r="C4110" s="17">
        <f t="shared" ref="C4110:C4174" si="332">ROUND(B4110/10000,0)</f>
        <v>0</v>
      </c>
      <c r="G4110" s="17" t="e">
        <f>+VLOOKUP(B4110,EstructuraCostos!$B$5:$C$146,2)</f>
        <v>#N/A</v>
      </c>
      <c r="H4110" s="58"/>
      <c r="I4110" s="17">
        <f t="shared" ref="I4110:I4174" si="333">+WEEKNUM(H4110,2)</f>
        <v>1</v>
      </c>
      <c r="N4110" s="48">
        <f t="shared" ref="N4110:N4174" si="334">+L4110*M4110</f>
        <v>0</v>
      </c>
    </row>
    <row r="4111" spans="1:14">
      <c r="A4111" s="17">
        <v>69</v>
      </c>
      <c r="C4111" s="17">
        <f t="shared" si="332"/>
        <v>0</v>
      </c>
      <c r="G4111" s="17" t="e">
        <f>+VLOOKUP(B4111,EstructuraCostos!$B$5:$C$146,2)</f>
        <v>#N/A</v>
      </c>
      <c r="H4111" s="58"/>
      <c r="I4111" s="17">
        <f t="shared" si="333"/>
        <v>1</v>
      </c>
      <c r="J4111" s="1"/>
      <c r="K4111" s="83"/>
      <c r="N4111" s="48">
        <f t="shared" si="334"/>
        <v>0</v>
      </c>
    </row>
    <row r="4112" spans="1:14">
      <c r="A4112" s="17">
        <v>70</v>
      </c>
      <c r="C4112" s="17">
        <f t="shared" si="332"/>
        <v>0</v>
      </c>
      <c r="G4112" s="17" t="e">
        <f>+VLOOKUP(B4112,EstructuraCostos!$B$5:$C$146,2)</f>
        <v>#N/A</v>
      </c>
      <c r="H4112" s="58"/>
      <c r="I4112" s="17">
        <f t="shared" si="333"/>
        <v>1</v>
      </c>
      <c r="N4112" s="48">
        <f t="shared" si="334"/>
        <v>0</v>
      </c>
    </row>
    <row r="4113" spans="1:17">
      <c r="A4113" s="17">
        <v>71</v>
      </c>
      <c r="C4113" s="17">
        <f t="shared" si="332"/>
        <v>0</v>
      </c>
      <c r="G4113" s="17" t="e">
        <f>+VLOOKUP(B4113,EstructuraCostos!$B$5:$C$146,2)</f>
        <v>#N/A</v>
      </c>
      <c r="H4113" s="58"/>
      <c r="I4113" s="17">
        <f t="shared" si="333"/>
        <v>1</v>
      </c>
      <c r="N4113" s="48">
        <f t="shared" si="334"/>
        <v>0</v>
      </c>
    </row>
    <row r="4114" spans="1:17">
      <c r="A4114" s="17">
        <v>72</v>
      </c>
      <c r="C4114" s="17">
        <f t="shared" si="332"/>
        <v>0</v>
      </c>
      <c r="G4114" s="17" t="e">
        <f>+VLOOKUP(B4114,EstructuraCostos!$B$5:$C$146,2)</f>
        <v>#N/A</v>
      </c>
      <c r="H4114" s="58"/>
      <c r="I4114" s="17">
        <f t="shared" si="333"/>
        <v>1</v>
      </c>
      <c r="N4114" s="48"/>
    </row>
    <row r="4115" spans="1:17">
      <c r="A4115" s="17">
        <v>73</v>
      </c>
      <c r="C4115" s="17">
        <f t="shared" si="332"/>
        <v>0</v>
      </c>
      <c r="G4115" s="17" t="e">
        <f>+VLOOKUP(B4115,EstructuraCostos!$B$5:$C$146,2)</f>
        <v>#N/A</v>
      </c>
      <c r="H4115" s="58"/>
      <c r="I4115" s="17">
        <f t="shared" si="333"/>
        <v>1</v>
      </c>
      <c r="J4115" s="1"/>
      <c r="K4115" s="83"/>
      <c r="N4115" s="48">
        <f t="shared" si="334"/>
        <v>0</v>
      </c>
    </row>
    <row r="4116" spans="1:17">
      <c r="A4116" s="17">
        <v>74</v>
      </c>
      <c r="C4116" s="17">
        <f t="shared" si="332"/>
        <v>0</v>
      </c>
      <c r="G4116" s="17" t="e">
        <f>+VLOOKUP(B4116,EstructuraCostos!$B$5:$C$146,2)</f>
        <v>#N/A</v>
      </c>
      <c r="H4116" s="58"/>
      <c r="I4116" s="17">
        <f t="shared" si="333"/>
        <v>1</v>
      </c>
      <c r="J4116" s="1"/>
      <c r="K4116" s="83"/>
      <c r="N4116" s="48">
        <f t="shared" si="334"/>
        <v>0</v>
      </c>
    </row>
    <row r="4117" spans="1:17">
      <c r="A4117" s="17">
        <v>75</v>
      </c>
      <c r="C4117" s="17">
        <f t="shared" si="332"/>
        <v>0</v>
      </c>
      <c r="G4117" s="17" t="e">
        <f>+VLOOKUP(B4117,EstructuraCostos!$B$5:$C$146,2)</f>
        <v>#N/A</v>
      </c>
      <c r="H4117" s="58"/>
      <c r="I4117" s="17">
        <f>+WEEKNUM(H4117,2)</f>
        <v>1</v>
      </c>
      <c r="N4117" s="48">
        <f t="shared" si="334"/>
        <v>0</v>
      </c>
      <c r="Q4117" s="66"/>
    </row>
    <row r="4118" spans="1:17">
      <c r="A4118" s="17">
        <v>3913</v>
      </c>
      <c r="C4118" s="17">
        <f t="shared" si="332"/>
        <v>0</v>
      </c>
      <c r="G4118" s="17" t="e">
        <f>+VLOOKUP(B4118,EstructuraCostos!$B$5:$C$146,2)</f>
        <v>#N/A</v>
      </c>
      <c r="I4118" s="17">
        <f t="shared" si="333"/>
        <v>1</v>
      </c>
      <c r="N4118" s="48">
        <f t="shared" si="334"/>
        <v>0</v>
      </c>
    </row>
    <row r="4119" spans="1:17">
      <c r="A4119" s="17">
        <v>3914</v>
      </c>
      <c r="C4119" s="17">
        <f t="shared" si="332"/>
        <v>0</v>
      </c>
      <c r="G4119" s="17" t="e">
        <f>+VLOOKUP(B4119,EstructuraCostos!$B$5:$C$146,2)</f>
        <v>#N/A</v>
      </c>
      <c r="I4119" s="17">
        <f t="shared" si="333"/>
        <v>1</v>
      </c>
      <c r="N4119" s="48">
        <f t="shared" si="334"/>
        <v>0</v>
      </c>
    </row>
    <row r="4120" spans="1:17">
      <c r="A4120" s="17">
        <v>3915</v>
      </c>
      <c r="C4120" s="17">
        <f t="shared" si="332"/>
        <v>0</v>
      </c>
      <c r="G4120" s="17" t="e">
        <f>+VLOOKUP(B4120,EstructuraCostos!$B$5:$C$146,2)</f>
        <v>#N/A</v>
      </c>
      <c r="I4120" s="17">
        <f t="shared" si="333"/>
        <v>1</v>
      </c>
      <c r="N4120" s="48">
        <f t="shared" si="334"/>
        <v>0</v>
      </c>
    </row>
    <row r="4121" spans="1:17">
      <c r="A4121" s="17">
        <v>3916</v>
      </c>
      <c r="C4121" s="17">
        <f t="shared" si="332"/>
        <v>0</v>
      </c>
      <c r="G4121" s="17" t="e">
        <f>+VLOOKUP(B4121,EstructuraCostos!$B$5:$C$146,2)</f>
        <v>#N/A</v>
      </c>
      <c r="I4121" s="17">
        <f t="shared" si="333"/>
        <v>1</v>
      </c>
      <c r="N4121" s="48">
        <f t="shared" si="334"/>
        <v>0</v>
      </c>
    </row>
    <row r="4122" spans="1:17">
      <c r="A4122" s="17">
        <v>3917</v>
      </c>
      <c r="C4122" s="17">
        <f t="shared" si="332"/>
        <v>0</v>
      </c>
      <c r="G4122" s="17" t="e">
        <f>+VLOOKUP(B4122,EstructuraCostos!$B$5:$C$146,2)</f>
        <v>#N/A</v>
      </c>
      <c r="I4122" s="17">
        <f t="shared" si="333"/>
        <v>1</v>
      </c>
      <c r="N4122" s="48">
        <f t="shared" si="334"/>
        <v>0</v>
      </c>
    </row>
    <row r="4123" spans="1:17">
      <c r="A4123" s="17">
        <v>3918</v>
      </c>
      <c r="C4123" s="17">
        <f t="shared" si="332"/>
        <v>0</v>
      </c>
      <c r="G4123" s="17" t="e">
        <f>+VLOOKUP(B4123,EstructuraCostos!$B$5:$C$146,2)</f>
        <v>#N/A</v>
      </c>
      <c r="I4123" s="17">
        <f t="shared" si="333"/>
        <v>1</v>
      </c>
      <c r="N4123" s="48">
        <f t="shared" si="334"/>
        <v>0</v>
      </c>
    </row>
    <row r="4124" spans="1:17">
      <c r="A4124" s="17">
        <v>3919</v>
      </c>
      <c r="C4124" s="17">
        <f t="shared" si="332"/>
        <v>0</v>
      </c>
      <c r="G4124" s="17" t="e">
        <f>+VLOOKUP(B4124,EstructuraCostos!$B$5:$C$146,2)</f>
        <v>#N/A</v>
      </c>
      <c r="I4124" s="17">
        <f t="shared" si="333"/>
        <v>1</v>
      </c>
      <c r="N4124" s="48">
        <f t="shared" si="334"/>
        <v>0</v>
      </c>
    </row>
    <row r="4125" spans="1:17">
      <c r="A4125" s="17">
        <v>3920</v>
      </c>
      <c r="C4125" s="17">
        <f t="shared" si="332"/>
        <v>0</v>
      </c>
      <c r="G4125" s="17" t="e">
        <f>+VLOOKUP(B4125,EstructuraCostos!$B$5:$C$146,2)</f>
        <v>#N/A</v>
      </c>
      <c r="I4125" s="17">
        <f t="shared" si="333"/>
        <v>1</v>
      </c>
      <c r="N4125" s="48">
        <f t="shared" si="334"/>
        <v>0</v>
      </c>
    </row>
    <row r="4126" spans="1:17">
      <c r="A4126" s="17">
        <v>3921</v>
      </c>
      <c r="C4126" s="17">
        <f t="shared" si="332"/>
        <v>0</v>
      </c>
      <c r="G4126" s="17" t="e">
        <f>+VLOOKUP(B4126,EstructuraCostos!$B$5:$C$146,2)</f>
        <v>#N/A</v>
      </c>
      <c r="I4126" s="17">
        <f t="shared" si="333"/>
        <v>1</v>
      </c>
      <c r="N4126" s="48">
        <f t="shared" si="334"/>
        <v>0</v>
      </c>
    </row>
    <row r="4127" spans="1:17">
      <c r="A4127" s="17">
        <v>3922</v>
      </c>
      <c r="C4127" s="17">
        <f t="shared" si="332"/>
        <v>0</v>
      </c>
      <c r="G4127" s="17" t="e">
        <f>+VLOOKUP(B4127,EstructuraCostos!$B$5:$C$146,2)</f>
        <v>#N/A</v>
      </c>
      <c r="I4127" s="17">
        <f t="shared" si="333"/>
        <v>1</v>
      </c>
      <c r="N4127" s="48">
        <f t="shared" si="334"/>
        <v>0</v>
      </c>
    </row>
    <row r="4128" spans="1:17">
      <c r="A4128" s="17">
        <v>3923</v>
      </c>
      <c r="C4128" s="17">
        <f t="shared" si="332"/>
        <v>0</v>
      </c>
      <c r="G4128" s="17" t="e">
        <f>+VLOOKUP(B4128,EstructuraCostos!$B$5:$C$146,2)</f>
        <v>#N/A</v>
      </c>
      <c r="I4128" s="17">
        <f t="shared" si="333"/>
        <v>1</v>
      </c>
      <c r="N4128" s="48">
        <f t="shared" si="334"/>
        <v>0</v>
      </c>
    </row>
    <row r="4129" spans="1:14">
      <c r="A4129" s="17">
        <v>3924</v>
      </c>
      <c r="C4129" s="17">
        <f t="shared" si="332"/>
        <v>0</v>
      </c>
      <c r="G4129" s="17" t="e">
        <f>+VLOOKUP(B4129,EstructuraCostos!$B$5:$C$146,2)</f>
        <v>#N/A</v>
      </c>
      <c r="I4129" s="17">
        <f t="shared" si="333"/>
        <v>1</v>
      </c>
      <c r="N4129" s="48">
        <f t="shared" si="334"/>
        <v>0</v>
      </c>
    </row>
    <row r="4130" spans="1:14">
      <c r="A4130" s="17">
        <v>3925</v>
      </c>
      <c r="C4130" s="17">
        <f t="shared" si="332"/>
        <v>0</v>
      </c>
      <c r="G4130" s="17" t="e">
        <f>+VLOOKUP(B4130,EstructuraCostos!$B$5:$C$146,2)</f>
        <v>#N/A</v>
      </c>
      <c r="I4130" s="17">
        <f t="shared" si="333"/>
        <v>1</v>
      </c>
      <c r="N4130" s="48">
        <f t="shared" si="334"/>
        <v>0</v>
      </c>
    </row>
    <row r="4131" spans="1:14">
      <c r="A4131" s="17">
        <v>3926</v>
      </c>
      <c r="C4131" s="17">
        <f t="shared" si="332"/>
        <v>0</v>
      </c>
      <c r="G4131" s="17" t="e">
        <f>+VLOOKUP(B4131,EstructuraCostos!$B$5:$C$146,2)</f>
        <v>#N/A</v>
      </c>
      <c r="I4131" s="17">
        <f t="shared" si="333"/>
        <v>1</v>
      </c>
      <c r="N4131" s="48">
        <f t="shared" si="334"/>
        <v>0</v>
      </c>
    </row>
    <row r="4132" spans="1:14">
      <c r="A4132" s="17">
        <v>3927</v>
      </c>
      <c r="C4132" s="17">
        <f t="shared" si="332"/>
        <v>0</v>
      </c>
      <c r="G4132" s="17" t="e">
        <f>+VLOOKUP(B4132,EstructuraCostos!$B$5:$C$146,2)</f>
        <v>#N/A</v>
      </c>
      <c r="I4132" s="17">
        <f t="shared" si="333"/>
        <v>1</v>
      </c>
      <c r="N4132" s="48">
        <f t="shared" si="334"/>
        <v>0</v>
      </c>
    </row>
    <row r="4133" spans="1:14">
      <c r="A4133" s="17">
        <v>3928</v>
      </c>
      <c r="C4133" s="17">
        <f t="shared" si="332"/>
        <v>0</v>
      </c>
      <c r="G4133" s="17" t="e">
        <f>+VLOOKUP(B4133,EstructuraCostos!$B$5:$C$146,2)</f>
        <v>#N/A</v>
      </c>
      <c r="I4133" s="17">
        <f t="shared" si="333"/>
        <v>1</v>
      </c>
      <c r="N4133" s="48">
        <f t="shared" si="334"/>
        <v>0</v>
      </c>
    </row>
    <row r="4134" spans="1:14">
      <c r="A4134" s="17">
        <v>3929</v>
      </c>
      <c r="C4134" s="17">
        <f t="shared" si="332"/>
        <v>0</v>
      </c>
      <c r="G4134" s="17" t="e">
        <f>+VLOOKUP(B4134,EstructuraCostos!$B$5:$C$146,2)</f>
        <v>#N/A</v>
      </c>
      <c r="I4134" s="17">
        <f t="shared" si="333"/>
        <v>1</v>
      </c>
      <c r="N4134" s="48">
        <f t="shared" si="334"/>
        <v>0</v>
      </c>
    </row>
    <row r="4135" spans="1:14">
      <c r="A4135" s="17">
        <v>3930</v>
      </c>
      <c r="C4135" s="17">
        <f t="shared" si="332"/>
        <v>0</v>
      </c>
      <c r="G4135" s="17" t="e">
        <f>+VLOOKUP(B4135,EstructuraCostos!$B$5:$C$146,2)</f>
        <v>#N/A</v>
      </c>
      <c r="I4135" s="17">
        <f t="shared" si="333"/>
        <v>1</v>
      </c>
      <c r="N4135" s="48">
        <f t="shared" si="334"/>
        <v>0</v>
      </c>
    </row>
    <row r="4136" spans="1:14">
      <c r="A4136" s="17">
        <v>3931</v>
      </c>
      <c r="C4136" s="17">
        <f t="shared" si="332"/>
        <v>0</v>
      </c>
      <c r="G4136" s="17" t="e">
        <f>+VLOOKUP(B4136,EstructuraCostos!$B$5:$C$146,2)</f>
        <v>#N/A</v>
      </c>
      <c r="I4136" s="17">
        <f t="shared" si="333"/>
        <v>1</v>
      </c>
      <c r="N4136" s="48">
        <f t="shared" si="334"/>
        <v>0</v>
      </c>
    </row>
    <row r="4137" spans="1:14">
      <c r="A4137" s="17">
        <v>3932</v>
      </c>
      <c r="C4137" s="17">
        <f t="shared" si="332"/>
        <v>0</v>
      </c>
      <c r="G4137" s="17" t="e">
        <f>+VLOOKUP(B4137,EstructuraCostos!$B$5:$C$146,2)</f>
        <v>#N/A</v>
      </c>
      <c r="I4137" s="17">
        <f t="shared" si="333"/>
        <v>1</v>
      </c>
      <c r="N4137" s="48">
        <f t="shared" si="334"/>
        <v>0</v>
      </c>
    </row>
    <row r="4138" spans="1:14">
      <c r="A4138" s="17">
        <v>3933</v>
      </c>
      <c r="C4138" s="17">
        <f t="shared" si="332"/>
        <v>0</v>
      </c>
      <c r="G4138" s="17" t="e">
        <f>+VLOOKUP(B4138,EstructuraCostos!$B$5:$C$146,2)</f>
        <v>#N/A</v>
      </c>
      <c r="I4138" s="17">
        <f t="shared" si="333"/>
        <v>1</v>
      </c>
      <c r="N4138" s="48">
        <f t="shared" si="334"/>
        <v>0</v>
      </c>
    </row>
    <row r="4139" spans="1:14">
      <c r="A4139" s="17">
        <v>3934</v>
      </c>
      <c r="C4139" s="17">
        <f t="shared" si="332"/>
        <v>0</v>
      </c>
      <c r="G4139" s="17" t="e">
        <f>+VLOOKUP(B4139,EstructuraCostos!$B$5:$C$146,2)</f>
        <v>#N/A</v>
      </c>
      <c r="I4139" s="17">
        <f t="shared" si="333"/>
        <v>1</v>
      </c>
      <c r="N4139" s="48">
        <f t="shared" si="334"/>
        <v>0</v>
      </c>
    </row>
    <row r="4140" spans="1:14">
      <c r="A4140" s="17">
        <v>3935</v>
      </c>
      <c r="C4140" s="17">
        <f t="shared" si="332"/>
        <v>0</v>
      </c>
      <c r="G4140" s="17" t="e">
        <f>+VLOOKUP(B4140,EstructuraCostos!$B$5:$C$146,2)</f>
        <v>#N/A</v>
      </c>
      <c r="I4140" s="17">
        <f t="shared" si="333"/>
        <v>1</v>
      </c>
      <c r="N4140" s="48">
        <f t="shared" si="334"/>
        <v>0</v>
      </c>
    </row>
    <row r="4141" spans="1:14">
      <c r="A4141" s="17">
        <v>3936</v>
      </c>
      <c r="C4141" s="17">
        <f t="shared" si="332"/>
        <v>0</v>
      </c>
      <c r="G4141" s="17" t="e">
        <f>+VLOOKUP(B4141,EstructuraCostos!$B$5:$C$146,2)</f>
        <v>#N/A</v>
      </c>
      <c r="I4141" s="17">
        <f t="shared" si="333"/>
        <v>1</v>
      </c>
      <c r="N4141" s="48">
        <f t="shared" si="334"/>
        <v>0</v>
      </c>
    </row>
    <row r="4142" spans="1:14">
      <c r="A4142" s="17">
        <v>3937</v>
      </c>
      <c r="C4142" s="17">
        <f t="shared" si="332"/>
        <v>0</v>
      </c>
      <c r="G4142" s="17" t="e">
        <f>+VLOOKUP(B4142,EstructuraCostos!$B$5:$C$146,2)</f>
        <v>#N/A</v>
      </c>
      <c r="I4142" s="17">
        <f t="shared" si="333"/>
        <v>1</v>
      </c>
      <c r="N4142" s="48">
        <f t="shared" si="334"/>
        <v>0</v>
      </c>
    </row>
    <row r="4143" spans="1:14">
      <c r="A4143" s="17">
        <v>3938</v>
      </c>
      <c r="C4143" s="17">
        <f t="shared" si="332"/>
        <v>0</v>
      </c>
      <c r="G4143" s="17" t="e">
        <f>+VLOOKUP(B4143,EstructuraCostos!$B$5:$C$146,2)</f>
        <v>#N/A</v>
      </c>
      <c r="I4143" s="17">
        <f t="shared" si="333"/>
        <v>1</v>
      </c>
      <c r="N4143" s="48">
        <f t="shared" si="334"/>
        <v>0</v>
      </c>
    </row>
    <row r="4144" spans="1:14">
      <c r="A4144" s="17">
        <v>3939</v>
      </c>
      <c r="C4144" s="17">
        <f t="shared" si="332"/>
        <v>0</v>
      </c>
      <c r="G4144" s="17" t="e">
        <f>+VLOOKUP(B4144,EstructuraCostos!$B$5:$C$146,2)</f>
        <v>#N/A</v>
      </c>
      <c r="I4144" s="17">
        <f t="shared" si="333"/>
        <v>1</v>
      </c>
      <c r="N4144" s="48">
        <f t="shared" si="334"/>
        <v>0</v>
      </c>
    </row>
    <row r="4145" spans="1:14">
      <c r="A4145" s="17">
        <v>3940</v>
      </c>
      <c r="C4145" s="17">
        <f t="shared" si="332"/>
        <v>0</v>
      </c>
      <c r="G4145" s="17" t="e">
        <f>+VLOOKUP(B4145,EstructuraCostos!$B$5:$C$146,2)</f>
        <v>#N/A</v>
      </c>
      <c r="I4145" s="17">
        <f t="shared" si="333"/>
        <v>1</v>
      </c>
      <c r="N4145" s="48">
        <f t="shared" si="334"/>
        <v>0</v>
      </c>
    </row>
    <row r="4146" spans="1:14">
      <c r="A4146" s="17">
        <v>3941</v>
      </c>
      <c r="C4146" s="17">
        <f t="shared" si="332"/>
        <v>0</v>
      </c>
      <c r="G4146" s="17" t="e">
        <f>+VLOOKUP(B4146,EstructuraCostos!$B$5:$C$146,2)</f>
        <v>#N/A</v>
      </c>
      <c r="I4146" s="17">
        <f t="shared" si="333"/>
        <v>1</v>
      </c>
      <c r="N4146" s="48">
        <f t="shared" si="334"/>
        <v>0</v>
      </c>
    </row>
    <row r="4147" spans="1:14">
      <c r="A4147" s="17">
        <v>3942</v>
      </c>
      <c r="C4147" s="17">
        <f t="shared" si="332"/>
        <v>0</v>
      </c>
      <c r="G4147" s="17" t="e">
        <f>+VLOOKUP(B4147,EstructuraCostos!$B$5:$C$146,2)</f>
        <v>#N/A</v>
      </c>
      <c r="I4147" s="17">
        <f t="shared" si="333"/>
        <v>1</v>
      </c>
      <c r="N4147" s="48">
        <f t="shared" si="334"/>
        <v>0</v>
      </c>
    </row>
    <row r="4148" spans="1:14">
      <c r="A4148" s="17">
        <v>3943</v>
      </c>
      <c r="C4148" s="17">
        <f t="shared" si="332"/>
        <v>0</v>
      </c>
      <c r="G4148" s="17" t="e">
        <f>+VLOOKUP(B4148,EstructuraCostos!$B$5:$C$146,2)</f>
        <v>#N/A</v>
      </c>
      <c r="I4148" s="17">
        <f t="shared" si="333"/>
        <v>1</v>
      </c>
      <c r="N4148" s="48">
        <f t="shared" si="334"/>
        <v>0</v>
      </c>
    </row>
    <row r="4149" spans="1:14">
      <c r="A4149" s="17">
        <v>3944</v>
      </c>
      <c r="C4149" s="17">
        <f t="shared" si="332"/>
        <v>0</v>
      </c>
      <c r="G4149" s="17" t="e">
        <f>+VLOOKUP(B4149,EstructuraCostos!$B$5:$C$146,2)</f>
        <v>#N/A</v>
      </c>
      <c r="I4149" s="17">
        <f t="shared" si="333"/>
        <v>1</v>
      </c>
      <c r="N4149" s="48">
        <f t="shared" si="334"/>
        <v>0</v>
      </c>
    </row>
    <row r="4150" spans="1:14">
      <c r="A4150" s="17">
        <v>3945</v>
      </c>
      <c r="C4150" s="17">
        <f t="shared" si="332"/>
        <v>0</v>
      </c>
      <c r="G4150" s="17" t="e">
        <f>+VLOOKUP(B4150,EstructuraCostos!$B$5:$C$146,2)</f>
        <v>#N/A</v>
      </c>
      <c r="I4150" s="17">
        <f t="shared" si="333"/>
        <v>1</v>
      </c>
      <c r="N4150" s="48">
        <f t="shared" si="334"/>
        <v>0</v>
      </c>
    </row>
    <row r="4151" spans="1:14">
      <c r="A4151" s="17">
        <v>3946</v>
      </c>
      <c r="C4151" s="17">
        <f t="shared" si="332"/>
        <v>0</v>
      </c>
      <c r="G4151" s="17" t="e">
        <f>+VLOOKUP(B4151,EstructuraCostos!$B$5:$C$146,2)</f>
        <v>#N/A</v>
      </c>
      <c r="I4151" s="17">
        <f t="shared" si="333"/>
        <v>1</v>
      </c>
      <c r="N4151" s="48">
        <f t="shared" si="334"/>
        <v>0</v>
      </c>
    </row>
    <row r="4152" spans="1:14">
      <c r="A4152" s="17">
        <v>3947</v>
      </c>
      <c r="C4152" s="17">
        <f t="shared" si="332"/>
        <v>0</v>
      </c>
      <c r="G4152" s="17" t="e">
        <f>+VLOOKUP(B4152,EstructuraCostos!$B$5:$C$146,2)</f>
        <v>#N/A</v>
      </c>
      <c r="I4152" s="17">
        <f t="shared" si="333"/>
        <v>1</v>
      </c>
      <c r="N4152" s="48">
        <f t="shared" si="334"/>
        <v>0</v>
      </c>
    </row>
    <row r="4153" spans="1:14">
      <c r="A4153" s="17">
        <v>3948</v>
      </c>
      <c r="C4153" s="17">
        <f t="shared" si="332"/>
        <v>0</v>
      </c>
      <c r="G4153" s="17" t="e">
        <f>+VLOOKUP(B4153,EstructuraCostos!$B$5:$C$146,2)</f>
        <v>#N/A</v>
      </c>
      <c r="I4153" s="17">
        <f t="shared" si="333"/>
        <v>1</v>
      </c>
      <c r="N4153" s="48">
        <f t="shared" si="334"/>
        <v>0</v>
      </c>
    </row>
    <row r="4154" spans="1:14">
      <c r="A4154" s="17">
        <v>3949</v>
      </c>
      <c r="C4154" s="17">
        <f t="shared" si="332"/>
        <v>0</v>
      </c>
      <c r="G4154" s="17" t="e">
        <f>+VLOOKUP(B4154,EstructuraCostos!$B$5:$C$146,2)</f>
        <v>#N/A</v>
      </c>
      <c r="I4154" s="17">
        <f t="shared" si="333"/>
        <v>1</v>
      </c>
      <c r="N4154" s="48">
        <f t="shared" si="334"/>
        <v>0</v>
      </c>
    </row>
    <row r="4155" spans="1:14">
      <c r="A4155" s="17">
        <v>3950</v>
      </c>
      <c r="C4155" s="17">
        <f t="shared" si="332"/>
        <v>0</v>
      </c>
      <c r="G4155" s="17" t="e">
        <f>+VLOOKUP(B4155,EstructuraCostos!$B$5:$C$146,2)</f>
        <v>#N/A</v>
      </c>
      <c r="I4155" s="17">
        <f t="shared" si="333"/>
        <v>1</v>
      </c>
      <c r="N4155" s="48">
        <f t="shared" si="334"/>
        <v>0</v>
      </c>
    </row>
    <row r="4156" spans="1:14">
      <c r="A4156" s="17">
        <v>3951</v>
      </c>
      <c r="C4156" s="17">
        <f t="shared" si="332"/>
        <v>0</v>
      </c>
      <c r="G4156" s="17" t="e">
        <f>+VLOOKUP(B4156,EstructuraCostos!$B$5:$C$146,2)</f>
        <v>#N/A</v>
      </c>
      <c r="I4156" s="17">
        <f t="shared" si="333"/>
        <v>1</v>
      </c>
      <c r="N4156" s="48">
        <f t="shared" si="334"/>
        <v>0</v>
      </c>
    </row>
    <row r="4157" spans="1:14">
      <c r="A4157" s="17">
        <v>3952</v>
      </c>
      <c r="C4157" s="17">
        <f t="shared" si="332"/>
        <v>0</v>
      </c>
      <c r="G4157" s="17" t="e">
        <f>+VLOOKUP(B4157,EstructuraCostos!$B$5:$C$146,2)</f>
        <v>#N/A</v>
      </c>
      <c r="I4157" s="17">
        <f t="shared" si="333"/>
        <v>1</v>
      </c>
      <c r="N4157" s="48">
        <f t="shared" si="334"/>
        <v>0</v>
      </c>
    </row>
    <row r="4158" spans="1:14">
      <c r="A4158" s="17">
        <v>3953</v>
      </c>
      <c r="C4158" s="17">
        <f t="shared" si="332"/>
        <v>0</v>
      </c>
      <c r="G4158" s="17" t="e">
        <f>+VLOOKUP(B4158,EstructuraCostos!$B$5:$C$146,2)</f>
        <v>#N/A</v>
      </c>
      <c r="I4158" s="17">
        <f t="shared" si="333"/>
        <v>1</v>
      </c>
      <c r="N4158" s="48">
        <f t="shared" si="334"/>
        <v>0</v>
      </c>
    </row>
    <row r="4159" spans="1:14">
      <c r="A4159" s="17">
        <v>3954</v>
      </c>
      <c r="C4159" s="17">
        <f t="shared" si="332"/>
        <v>0</v>
      </c>
      <c r="G4159" s="17" t="e">
        <f>+VLOOKUP(B4159,EstructuraCostos!$B$5:$C$146,2)</f>
        <v>#N/A</v>
      </c>
      <c r="I4159" s="17">
        <f t="shared" si="333"/>
        <v>1</v>
      </c>
      <c r="N4159" s="48">
        <f t="shared" si="334"/>
        <v>0</v>
      </c>
    </row>
    <row r="4160" spans="1:14">
      <c r="A4160" s="17">
        <v>3955</v>
      </c>
      <c r="C4160" s="17">
        <f t="shared" si="332"/>
        <v>0</v>
      </c>
      <c r="G4160" s="17" t="e">
        <f>+VLOOKUP(B4160,EstructuraCostos!$B$5:$C$146,2)</f>
        <v>#N/A</v>
      </c>
      <c r="I4160" s="17">
        <f t="shared" si="333"/>
        <v>1</v>
      </c>
      <c r="N4160" s="48">
        <f t="shared" si="334"/>
        <v>0</v>
      </c>
    </row>
    <row r="4161" spans="1:14">
      <c r="A4161" s="17">
        <v>3956</v>
      </c>
      <c r="C4161" s="17">
        <f t="shared" si="332"/>
        <v>0</v>
      </c>
      <c r="G4161" s="17" t="e">
        <f>+VLOOKUP(B4161,EstructuraCostos!$B$5:$C$146,2)</f>
        <v>#N/A</v>
      </c>
      <c r="I4161" s="17">
        <f t="shared" si="333"/>
        <v>1</v>
      </c>
      <c r="N4161" s="48">
        <f t="shared" si="334"/>
        <v>0</v>
      </c>
    </row>
    <row r="4162" spans="1:14">
      <c r="A4162" s="17">
        <v>3957</v>
      </c>
      <c r="C4162" s="17">
        <f t="shared" si="332"/>
        <v>0</v>
      </c>
      <c r="G4162" s="17" t="e">
        <f>+VLOOKUP(B4162,EstructuraCostos!$B$5:$C$146,2)</f>
        <v>#N/A</v>
      </c>
      <c r="I4162" s="17">
        <f t="shared" si="333"/>
        <v>1</v>
      </c>
      <c r="N4162" s="48">
        <f t="shared" si="334"/>
        <v>0</v>
      </c>
    </row>
    <row r="4163" spans="1:14">
      <c r="A4163" s="17">
        <v>3958</v>
      </c>
      <c r="C4163" s="17">
        <f t="shared" si="332"/>
        <v>0</v>
      </c>
      <c r="G4163" s="17" t="e">
        <f>+VLOOKUP(B4163,EstructuraCostos!$B$5:$C$146,2)</f>
        <v>#N/A</v>
      </c>
      <c r="I4163" s="17">
        <f t="shared" si="333"/>
        <v>1</v>
      </c>
      <c r="N4163" s="48">
        <f t="shared" si="334"/>
        <v>0</v>
      </c>
    </row>
    <row r="4164" spans="1:14">
      <c r="A4164" s="17">
        <v>3959</v>
      </c>
      <c r="C4164" s="17">
        <f t="shared" si="332"/>
        <v>0</v>
      </c>
      <c r="G4164" s="17" t="e">
        <f>+VLOOKUP(B4164,EstructuraCostos!$B$5:$C$146,2)</f>
        <v>#N/A</v>
      </c>
      <c r="I4164" s="17">
        <f t="shared" si="333"/>
        <v>1</v>
      </c>
      <c r="N4164" s="48">
        <f t="shared" si="334"/>
        <v>0</v>
      </c>
    </row>
    <row r="4165" spans="1:14">
      <c r="A4165" s="17">
        <v>3960</v>
      </c>
      <c r="C4165" s="17">
        <f t="shared" si="332"/>
        <v>0</v>
      </c>
      <c r="G4165" s="17" t="e">
        <f>+VLOOKUP(B4165,EstructuraCostos!$B$5:$C$146,2)</f>
        <v>#N/A</v>
      </c>
      <c r="I4165" s="17">
        <f t="shared" si="333"/>
        <v>1</v>
      </c>
      <c r="N4165" s="48">
        <f t="shared" si="334"/>
        <v>0</v>
      </c>
    </row>
    <row r="4166" spans="1:14">
      <c r="A4166" s="17">
        <v>3961</v>
      </c>
      <c r="C4166" s="17">
        <f t="shared" si="332"/>
        <v>0</v>
      </c>
      <c r="G4166" s="17" t="e">
        <f>+VLOOKUP(B4166,EstructuraCostos!$B$5:$C$146,2)</f>
        <v>#N/A</v>
      </c>
      <c r="I4166" s="17">
        <f t="shared" si="333"/>
        <v>1</v>
      </c>
      <c r="N4166" s="48">
        <f t="shared" si="334"/>
        <v>0</v>
      </c>
    </row>
    <row r="4167" spans="1:14">
      <c r="A4167" s="17">
        <v>3962</v>
      </c>
      <c r="C4167" s="17">
        <f t="shared" si="332"/>
        <v>0</v>
      </c>
      <c r="G4167" s="17" t="e">
        <f>+VLOOKUP(B4167,EstructuraCostos!$B$5:$C$146,2)</f>
        <v>#N/A</v>
      </c>
      <c r="I4167" s="17">
        <f t="shared" si="333"/>
        <v>1</v>
      </c>
      <c r="N4167" s="48">
        <f t="shared" si="334"/>
        <v>0</v>
      </c>
    </row>
    <row r="4168" spans="1:14">
      <c r="A4168" s="17">
        <v>3963</v>
      </c>
      <c r="C4168" s="17">
        <f t="shared" si="332"/>
        <v>0</v>
      </c>
      <c r="G4168" s="17" t="e">
        <f>+VLOOKUP(B4168,EstructuraCostos!$B$5:$C$146,2)</f>
        <v>#N/A</v>
      </c>
      <c r="I4168" s="17">
        <f t="shared" si="333"/>
        <v>1</v>
      </c>
      <c r="N4168" s="48">
        <f t="shared" si="334"/>
        <v>0</v>
      </c>
    </row>
    <row r="4169" spans="1:14">
      <c r="A4169" s="17">
        <v>3964</v>
      </c>
      <c r="C4169" s="17">
        <f t="shared" si="332"/>
        <v>0</v>
      </c>
      <c r="G4169" s="17" t="e">
        <f>+VLOOKUP(B4169,EstructuraCostos!$B$5:$C$146,2)</f>
        <v>#N/A</v>
      </c>
      <c r="I4169" s="17">
        <f t="shared" si="333"/>
        <v>1</v>
      </c>
      <c r="N4169" s="48">
        <f t="shared" si="334"/>
        <v>0</v>
      </c>
    </row>
    <row r="4170" spans="1:14">
      <c r="A4170" s="17">
        <v>3965</v>
      </c>
      <c r="C4170" s="17">
        <f t="shared" si="332"/>
        <v>0</v>
      </c>
      <c r="G4170" s="17" t="e">
        <f>+VLOOKUP(B4170,EstructuraCostos!$B$5:$C$146,2)</f>
        <v>#N/A</v>
      </c>
      <c r="I4170" s="17">
        <f t="shared" si="333"/>
        <v>1</v>
      </c>
      <c r="N4170" s="48">
        <f t="shared" si="334"/>
        <v>0</v>
      </c>
    </row>
    <row r="4171" spans="1:14">
      <c r="A4171" s="17">
        <v>3966</v>
      </c>
      <c r="C4171" s="17">
        <f t="shared" si="332"/>
        <v>0</v>
      </c>
      <c r="G4171" s="17" t="e">
        <f>+VLOOKUP(B4171,EstructuraCostos!$B$5:$C$146,2)</f>
        <v>#N/A</v>
      </c>
      <c r="I4171" s="17">
        <f t="shared" si="333"/>
        <v>1</v>
      </c>
      <c r="N4171" s="48">
        <f t="shared" si="334"/>
        <v>0</v>
      </c>
    </row>
    <row r="4172" spans="1:14">
      <c r="A4172" s="17">
        <v>3967</v>
      </c>
      <c r="C4172" s="17">
        <f t="shared" si="332"/>
        <v>0</v>
      </c>
      <c r="G4172" s="17" t="e">
        <f>+VLOOKUP(B4172,EstructuraCostos!$B$5:$C$146,2)</f>
        <v>#N/A</v>
      </c>
      <c r="I4172" s="17">
        <f t="shared" si="333"/>
        <v>1</v>
      </c>
      <c r="N4172" s="48">
        <f t="shared" si="334"/>
        <v>0</v>
      </c>
    </row>
    <row r="4173" spans="1:14">
      <c r="A4173" s="17">
        <v>3968</v>
      </c>
      <c r="C4173" s="17">
        <f t="shared" si="332"/>
        <v>0</v>
      </c>
      <c r="G4173" s="17" t="e">
        <f>+VLOOKUP(B4173,EstructuraCostos!$B$5:$C$146,2)</f>
        <v>#N/A</v>
      </c>
      <c r="I4173" s="17">
        <f t="shared" si="333"/>
        <v>1</v>
      </c>
      <c r="N4173" s="48">
        <f t="shared" si="334"/>
        <v>0</v>
      </c>
    </row>
    <row r="4174" spans="1:14">
      <c r="A4174" s="17">
        <v>3969</v>
      </c>
      <c r="C4174" s="17">
        <f t="shared" si="332"/>
        <v>0</v>
      </c>
      <c r="G4174" s="17" t="e">
        <f>+VLOOKUP(B4174,EstructuraCostos!$B$5:$C$146,2)</f>
        <v>#N/A</v>
      </c>
      <c r="I4174" s="17">
        <f t="shared" si="333"/>
        <v>1</v>
      </c>
      <c r="N4174" s="48">
        <f t="shared" si="334"/>
        <v>0</v>
      </c>
    </row>
    <row r="4175" spans="1:14">
      <c r="A4175" s="17">
        <v>3970</v>
      </c>
      <c r="C4175" s="17">
        <f t="shared" ref="C4175:C4238" si="335">ROUND(B4175/10000,0)</f>
        <v>0</v>
      </c>
      <c r="G4175" s="17" t="e">
        <f>+VLOOKUP(B4175,EstructuraCostos!$B$5:$C$146,2)</f>
        <v>#N/A</v>
      </c>
      <c r="I4175" s="17">
        <f t="shared" ref="I4175:I4238" si="336">+WEEKNUM(H4175,2)</f>
        <v>1</v>
      </c>
      <c r="N4175" s="48">
        <f t="shared" ref="N4175:N4238" si="337">+L4175*M4175</f>
        <v>0</v>
      </c>
    </row>
    <row r="4176" spans="1:14">
      <c r="A4176" s="17">
        <v>3971</v>
      </c>
      <c r="C4176" s="17">
        <f t="shared" si="335"/>
        <v>0</v>
      </c>
      <c r="G4176" s="17" t="e">
        <f>+VLOOKUP(B4176,EstructuraCostos!$B$5:$C$146,2)</f>
        <v>#N/A</v>
      </c>
      <c r="I4176" s="17">
        <f t="shared" si="336"/>
        <v>1</v>
      </c>
      <c r="N4176" s="48">
        <f t="shared" si="337"/>
        <v>0</v>
      </c>
    </row>
    <row r="4177" spans="1:14">
      <c r="A4177" s="17">
        <v>3972</v>
      </c>
      <c r="C4177" s="17">
        <f t="shared" si="335"/>
        <v>0</v>
      </c>
      <c r="G4177" s="17" t="e">
        <f>+VLOOKUP(B4177,EstructuraCostos!$B$5:$C$146,2)</f>
        <v>#N/A</v>
      </c>
      <c r="I4177" s="17">
        <f t="shared" si="336"/>
        <v>1</v>
      </c>
      <c r="N4177" s="48">
        <f t="shared" si="337"/>
        <v>0</v>
      </c>
    </row>
    <row r="4178" spans="1:14">
      <c r="A4178" s="17">
        <v>3973</v>
      </c>
      <c r="C4178" s="17">
        <f t="shared" si="335"/>
        <v>0</v>
      </c>
      <c r="G4178" s="17" t="e">
        <f>+VLOOKUP(B4178,EstructuraCostos!$B$5:$C$146,2)</f>
        <v>#N/A</v>
      </c>
      <c r="I4178" s="17">
        <f t="shared" si="336"/>
        <v>1</v>
      </c>
      <c r="N4178" s="48">
        <f t="shared" si="337"/>
        <v>0</v>
      </c>
    </row>
    <row r="4179" spans="1:14">
      <c r="A4179" s="17">
        <v>3974</v>
      </c>
      <c r="C4179" s="17">
        <f t="shared" si="335"/>
        <v>0</v>
      </c>
      <c r="G4179" s="17" t="e">
        <f>+VLOOKUP(B4179,EstructuraCostos!$B$5:$C$146,2)</f>
        <v>#N/A</v>
      </c>
      <c r="I4179" s="17">
        <f t="shared" si="336"/>
        <v>1</v>
      </c>
      <c r="N4179" s="48">
        <f t="shared" si="337"/>
        <v>0</v>
      </c>
    </row>
    <row r="4180" spans="1:14">
      <c r="A4180" s="17">
        <v>3975</v>
      </c>
      <c r="C4180" s="17">
        <f t="shared" si="335"/>
        <v>0</v>
      </c>
      <c r="G4180" s="17" t="e">
        <f>+VLOOKUP(B4180,EstructuraCostos!$B$5:$C$146,2)</f>
        <v>#N/A</v>
      </c>
      <c r="I4180" s="17">
        <f t="shared" si="336"/>
        <v>1</v>
      </c>
      <c r="N4180" s="48">
        <f t="shared" si="337"/>
        <v>0</v>
      </c>
    </row>
    <row r="4181" spans="1:14">
      <c r="A4181" s="17">
        <v>3976</v>
      </c>
      <c r="C4181" s="17">
        <f t="shared" si="335"/>
        <v>0</v>
      </c>
      <c r="G4181" s="17" t="e">
        <f>+VLOOKUP(B4181,EstructuraCostos!$B$5:$C$146,2)</f>
        <v>#N/A</v>
      </c>
      <c r="I4181" s="17">
        <f t="shared" si="336"/>
        <v>1</v>
      </c>
      <c r="N4181" s="48">
        <f t="shared" si="337"/>
        <v>0</v>
      </c>
    </row>
    <row r="4182" spans="1:14">
      <c r="A4182" s="17">
        <v>3977</v>
      </c>
      <c r="C4182" s="17">
        <f t="shared" si="335"/>
        <v>0</v>
      </c>
      <c r="G4182" s="17" t="e">
        <f>+VLOOKUP(B4182,EstructuraCostos!$B$5:$C$146,2)</f>
        <v>#N/A</v>
      </c>
      <c r="I4182" s="17">
        <f t="shared" si="336"/>
        <v>1</v>
      </c>
      <c r="N4182" s="48">
        <f t="shared" si="337"/>
        <v>0</v>
      </c>
    </row>
    <row r="4183" spans="1:14">
      <c r="A4183" s="17">
        <v>3978</v>
      </c>
      <c r="C4183" s="17">
        <f t="shared" si="335"/>
        <v>0</v>
      </c>
      <c r="G4183" s="17" t="e">
        <f>+VLOOKUP(B4183,EstructuraCostos!$B$5:$C$146,2)</f>
        <v>#N/A</v>
      </c>
      <c r="I4183" s="17">
        <f t="shared" si="336"/>
        <v>1</v>
      </c>
      <c r="N4183" s="48">
        <f t="shared" si="337"/>
        <v>0</v>
      </c>
    </row>
    <row r="4184" spans="1:14">
      <c r="A4184" s="17">
        <v>3979</v>
      </c>
      <c r="C4184" s="17">
        <f t="shared" si="335"/>
        <v>0</v>
      </c>
      <c r="G4184" s="17" t="e">
        <f>+VLOOKUP(B4184,EstructuraCostos!$B$5:$C$146,2)</f>
        <v>#N/A</v>
      </c>
      <c r="I4184" s="17">
        <f t="shared" si="336"/>
        <v>1</v>
      </c>
      <c r="N4184" s="48">
        <f t="shared" si="337"/>
        <v>0</v>
      </c>
    </row>
    <row r="4185" spans="1:14">
      <c r="A4185" s="17">
        <v>3980</v>
      </c>
      <c r="C4185" s="17">
        <f t="shared" si="335"/>
        <v>0</v>
      </c>
      <c r="G4185" s="17" t="e">
        <f>+VLOOKUP(B4185,EstructuraCostos!$B$5:$C$146,2)</f>
        <v>#N/A</v>
      </c>
      <c r="I4185" s="17">
        <f t="shared" si="336"/>
        <v>1</v>
      </c>
      <c r="N4185" s="48">
        <f t="shared" si="337"/>
        <v>0</v>
      </c>
    </row>
    <row r="4186" spans="1:14">
      <c r="A4186" s="17">
        <v>3981</v>
      </c>
      <c r="C4186" s="17">
        <f t="shared" si="335"/>
        <v>0</v>
      </c>
      <c r="G4186" s="17" t="e">
        <f>+VLOOKUP(B4186,EstructuraCostos!$B$5:$C$146,2)</f>
        <v>#N/A</v>
      </c>
      <c r="I4186" s="17">
        <f t="shared" si="336"/>
        <v>1</v>
      </c>
      <c r="N4186" s="48">
        <f t="shared" si="337"/>
        <v>0</v>
      </c>
    </row>
    <row r="4187" spans="1:14">
      <c r="A4187" s="17">
        <v>3982</v>
      </c>
      <c r="C4187" s="17">
        <f t="shared" si="335"/>
        <v>0</v>
      </c>
      <c r="G4187" s="17" t="e">
        <f>+VLOOKUP(B4187,EstructuraCostos!$B$5:$C$146,2)</f>
        <v>#N/A</v>
      </c>
      <c r="I4187" s="17">
        <f t="shared" si="336"/>
        <v>1</v>
      </c>
      <c r="N4187" s="48">
        <f t="shared" si="337"/>
        <v>0</v>
      </c>
    </row>
    <row r="4188" spans="1:14">
      <c r="A4188" s="17">
        <v>3983</v>
      </c>
      <c r="C4188" s="17">
        <f t="shared" si="335"/>
        <v>0</v>
      </c>
      <c r="G4188" s="17" t="e">
        <f>+VLOOKUP(B4188,EstructuraCostos!$B$5:$C$146,2)</f>
        <v>#N/A</v>
      </c>
      <c r="I4188" s="17">
        <f t="shared" si="336"/>
        <v>1</v>
      </c>
      <c r="N4188" s="48">
        <f t="shared" si="337"/>
        <v>0</v>
      </c>
    </row>
    <row r="4189" spans="1:14">
      <c r="A4189" s="17">
        <v>3984</v>
      </c>
      <c r="C4189" s="17">
        <f t="shared" si="335"/>
        <v>0</v>
      </c>
      <c r="G4189" s="17" t="e">
        <f>+VLOOKUP(B4189,EstructuraCostos!$B$5:$C$146,2)</f>
        <v>#N/A</v>
      </c>
      <c r="I4189" s="17">
        <f t="shared" si="336"/>
        <v>1</v>
      </c>
      <c r="N4189" s="48">
        <f t="shared" si="337"/>
        <v>0</v>
      </c>
    </row>
    <row r="4190" spans="1:14">
      <c r="A4190" s="17">
        <v>3985</v>
      </c>
      <c r="C4190" s="17">
        <f t="shared" si="335"/>
        <v>0</v>
      </c>
      <c r="G4190" s="17" t="e">
        <f>+VLOOKUP(B4190,EstructuraCostos!$B$5:$C$146,2)</f>
        <v>#N/A</v>
      </c>
      <c r="I4190" s="17">
        <f t="shared" si="336"/>
        <v>1</v>
      </c>
      <c r="N4190" s="48">
        <f t="shared" si="337"/>
        <v>0</v>
      </c>
    </row>
    <row r="4191" spans="1:14">
      <c r="A4191" s="17">
        <v>3986</v>
      </c>
      <c r="C4191" s="17">
        <f t="shared" si="335"/>
        <v>0</v>
      </c>
      <c r="G4191" s="17" t="e">
        <f>+VLOOKUP(B4191,EstructuraCostos!$B$5:$C$146,2)</f>
        <v>#N/A</v>
      </c>
      <c r="I4191" s="17">
        <f t="shared" si="336"/>
        <v>1</v>
      </c>
      <c r="N4191" s="48">
        <f t="shared" si="337"/>
        <v>0</v>
      </c>
    </row>
    <row r="4192" spans="1:14">
      <c r="A4192" s="17">
        <v>3987</v>
      </c>
      <c r="C4192" s="17">
        <f t="shared" si="335"/>
        <v>0</v>
      </c>
      <c r="G4192" s="17" t="e">
        <f>+VLOOKUP(B4192,EstructuraCostos!$B$5:$C$146,2)</f>
        <v>#N/A</v>
      </c>
      <c r="I4192" s="17">
        <f t="shared" si="336"/>
        <v>1</v>
      </c>
      <c r="N4192" s="48">
        <f t="shared" si="337"/>
        <v>0</v>
      </c>
    </row>
    <row r="4193" spans="1:14">
      <c r="A4193" s="17">
        <v>3988</v>
      </c>
      <c r="C4193" s="17">
        <f t="shared" si="335"/>
        <v>0</v>
      </c>
      <c r="G4193" s="17" t="e">
        <f>+VLOOKUP(B4193,EstructuraCostos!$B$5:$C$146,2)</f>
        <v>#N/A</v>
      </c>
      <c r="I4193" s="17">
        <f t="shared" si="336"/>
        <v>1</v>
      </c>
      <c r="N4193" s="48">
        <f t="shared" si="337"/>
        <v>0</v>
      </c>
    </row>
    <row r="4194" spans="1:14">
      <c r="A4194" s="17">
        <v>3989</v>
      </c>
      <c r="C4194" s="17">
        <f t="shared" si="335"/>
        <v>0</v>
      </c>
      <c r="G4194" s="17" t="e">
        <f>+VLOOKUP(B4194,EstructuraCostos!$B$5:$C$146,2)</f>
        <v>#N/A</v>
      </c>
      <c r="I4194" s="17">
        <f t="shared" si="336"/>
        <v>1</v>
      </c>
      <c r="N4194" s="48">
        <f t="shared" si="337"/>
        <v>0</v>
      </c>
    </row>
    <row r="4195" spans="1:14">
      <c r="A4195" s="17">
        <v>3990</v>
      </c>
      <c r="C4195" s="17">
        <f t="shared" si="335"/>
        <v>0</v>
      </c>
      <c r="G4195" s="17" t="e">
        <f>+VLOOKUP(B4195,EstructuraCostos!$B$5:$C$146,2)</f>
        <v>#N/A</v>
      </c>
      <c r="I4195" s="17">
        <f t="shared" si="336"/>
        <v>1</v>
      </c>
      <c r="N4195" s="48">
        <f t="shared" si="337"/>
        <v>0</v>
      </c>
    </row>
    <row r="4196" spans="1:14">
      <c r="A4196" s="17">
        <v>3991</v>
      </c>
      <c r="C4196" s="17">
        <f t="shared" si="335"/>
        <v>0</v>
      </c>
      <c r="G4196" s="17" t="e">
        <f>+VLOOKUP(B4196,EstructuraCostos!$B$5:$C$146,2)</f>
        <v>#N/A</v>
      </c>
      <c r="I4196" s="17">
        <f t="shared" si="336"/>
        <v>1</v>
      </c>
      <c r="N4196" s="48">
        <f t="shared" si="337"/>
        <v>0</v>
      </c>
    </row>
    <row r="4197" spans="1:14">
      <c r="A4197" s="17">
        <v>3992</v>
      </c>
      <c r="C4197" s="17">
        <f t="shared" si="335"/>
        <v>0</v>
      </c>
      <c r="G4197" s="17" t="e">
        <f>+VLOOKUP(B4197,EstructuraCostos!$B$5:$C$146,2)</f>
        <v>#N/A</v>
      </c>
      <c r="I4197" s="17">
        <f t="shared" si="336"/>
        <v>1</v>
      </c>
      <c r="N4197" s="48">
        <f t="shared" si="337"/>
        <v>0</v>
      </c>
    </row>
    <row r="4198" spans="1:14">
      <c r="A4198" s="17">
        <v>3993</v>
      </c>
      <c r="C4198" s="17">
        <f t="shared" si="335"/>
        <v>0</v>
      </c>
      <c r="G4198" s="17" t="e">
        <f>+VLOOKUP(B4198,EstructuraCostos!$B$5:$C$146,2)</f>
        <v>#N/A</v>
      </c>
      <c r="I4198" s="17">
        <f t="shared" si="336"/>
        <v>1</v>
      </c>
      <c r="N4198" s="48">
        <f t="shared" si="337"/>
        <v>0</v>
      </c>
    </row>
    <row r="4199" spans="1:14">
      <c r="A4199" s="17">
        <v>3994</v>
      </c>
      <c r="C4199" s="17">
        <f t="shared" si="335"/>
        <v>0</v>
      </c>
      <c r="G4199" s="17" t="e">
        <f>+VLOOKUP(B4199,EstructuraCostos!$B$5:$C$146,2)</f>
        <v>#N/A</v>
      </c>
      <c r="I4199" s="17">
        <f t="shared" si="336"/>
        <v>1</v>
      </c>
      <c r="N4199" s="48">
        <f t="shared" si="337"/>
        <v>0</v>
      </c>
    </row>
    <row r="4200" spans="1:14">
      <c r="A4200" s="17">
        <v>3995</v>
      </c>
      <c r="C4200" s="17">
        <f t="shared" si="335"/>
        <v>0</v>
      </c>
      <c r="G4200" s="17" t="e">
        <f>+VLOOKUP(B4200,EstructuraCostos!$B$5:$C$146,2)</f>
        <v>#N/A</v>
      </c>
      <c r="I4200" s="17">
        <f t="shared" si="336"/>
        <v>1</v>
      </c>
      <c r="N4200" s="48">
        <f t="shared" si="337"/>
        <v>0</v>
      </c>
    </row>
    <row r="4201" spans="1:14">
      <c r="A4201" s="17">
        <v>3996</v>
      </c>
      <c r="C4201" s="17">
        <f t="shared" si="335"/>
        <v>0</v>
      </c>
      <c r="G4201" s="17" t="e">
        <f>+VLOOKUP(B4201,EstructuraCostos!$B$5:$C$146,2)</f>
        <v>#N/A</v>
      </c>
      <c r="I4201" s="17">
        <f t="shared" si="336"/>
        <v>1</v>
      </c>
      <c r="N4201" s="48">
        <f t="shared" si="337"/>
        <v>0</v>
      </c>
    </row>
    <row r="4202" spans="1:14">
      <c r="A4202" s="17">
        <v>3997</v>
      </c>
      <c r="C4202" s="17">
        <f t="shared" si="335"/>
        <v>0</v>
      </c>
      <c r="G4202" s="17" t="e">
        <f>+VLOOKUP(B4202,EstructuraCostos!$B$5:$C$146,2)</f>
        <v>#N/A</v>
      </c>
      <c r="I4202" s="17">
        <f t="shared" si="336"/>
        <v>1</v>
      </c>
      <c r="N4202" s="48">
        <f t="shared" si="337"/>
        <v>0</v>
      </c>
    </row>
    <row r="4203" spans="1:14">
      <c r="A4203" s="17">
        <v>3998</v>
      </c>
      <c r="C4203" s="17">
        <f t="shared" si="335"/>
        <v>0</v>
      </c>
      <c r="G4203" s="17" t="e">
        <f>+VLOOKUP(B4203,EstructuraCostos!$B$5:$C$146,2)</f>
        <v>#N/A</v>
      </c>
      <c r="I4203" s="17">
        <f t="shared" si="336"/>
        <v>1</v>
      </c>
      <c r="N4203" s="48">
        <f t="shared" si="337"/>
        <v>0</v>
      </c>
    </row>
    <row r="4204" spans="1:14">
      <c r="A4204" s="17">
        <v>3999</v>
      </c>
      <c r="C4204" s="17">
        <f t="shared" si="335"/>
        <v>0</v>
      </c>
      <c r="G4204" s="17" t="e">
        <f>+VLOOKUP(B4204,EstructuraCostos!$B$5:$C$146,2)</f>
        <v>#N/A</v>
      </c>
      <c r="I4204" s="17">
        <f t="shared" si="336"/>
        <v>1</v>
      </c>
      <c r="N4204" s="48">
        <f t="shared" si="337"/>
        <v>0</v>
      </c>
    </row>
    <row r="4205" spans="1:14">
      <c r="A4205" s="17">
        <v>4000</v>
      </c>
      <c r="C4205" s="17">
        <f t="shared" si="335"/>
        <v>0</v>
      </c>
      <c r="G4205" s="17" t="e">
        <f>+VLOOKUP(B4205,EstructuraCostos!$B$5:$C$146,2)</f>
        <v>#N/A</v>
      </c>
      <c r="I4205" s="17">
        <f t="shared" si="336"/>
        <v>1</v>
      </c>
      <c r="N4205" s="48">
        <f t="shared" si="337"/>
        <v>0</v>
      </c>
    </row>
    <row r="4206" spans="1:14">
      <c r="A4206" s="17">
        <v>4001</v>
      </c>
      <c r="C4206" s="17">
        <f t="shared" si="335"/>
        <v>0</v>
      </c>
      <c r="G4206" s="17" t="e">
        <f>+VLOOKUP(B4206,EstructuraCostos!$B$5:$C$146,2)</f>
        <v>#N/A</v>
      </c>
      <c r="I4206" s="17">
        <f t="shared" si="336"/>
        <v>1</v>
      </c>
      <c r="N4206" s="48">
        <f t="shared" si="337"/>
        <v>0</v>
      </c>
    </row>
    <row r="4207" spans="1:14">
      <c r="A4207" s="17">
        <v>4002</v>
      </c>
      <c r="C4207" s="17">
        <f t="shared" si="335"/>
        <v>0</v>
      </c>
      <c r="G4207" s="17" t="e">
        <f>+VLOOKUP(B4207,EstructuraCostos!$B$5:$C$146,2)</f>
        <v>#N/A</v>
      </c>
      <c r="I4207" s="17">
        <f t="shared" si="336"/>
        <v>1</v>
      </c>
      <c r="N4207" s="48">
        <f t="shared" si="337"/>
        <v>0</v>
      </c>
    </row>
    <row r="4208" spans="1:14">
      <c r="A4208" s="17">
        <v>4003</v>
      </c>
      <c r="C4208" s="17">
        <f t="shared" si="335"/>
        <v>0</v>
      </c>
      <c r="G4208" s="17" t="e">
        <f>+VLOOKUP(B4208,EstructuraCostos!$B$5:$C$146,2)</f>
        <v>#N/A</v>
      </c>
      <c r="I4208" s="17">
        <f t="shared" si="336"/>
        <v>1</v>
      </c>
      <c r="N4208" s="48">
        <f t="shared" si="337"/>
        <v>0</v>
      </c>
    </row>
    <row r="4209" spans="1:14">
      <c r="A4209" s="17">
        <v>4004</v>
      </c>
      <c r="C4209" s="17">
        <f t="shared" si="335"/>
        <v>0</v>
      </c>
      <c r="G4209" s="17" t="e">
        <f>+VLOOKUP(B4209,EstructuraCostos!$B$5:$C$146,2)</f>
        <v>#N/A</v>
      </c>
      <c r="I4209" s="17">
        <f t="shared" si="336"/>
        <v>1</v>
      </c>
      <c r="N4209" s="48">
        <f t="shared" si="337"/>
        <v>0</v>
      </c>
    </row>
    <row r="4210" spans="1:14">
      <c r="A4210" s="17">
        <v>4005</v>
      </c>
      <c r="C4210" s="17">
        <f t="shared" si="335"/>
        <v>0</v>
      </c>
      <c r="G4210" s="17" t="e">
        <f>+VLOOKUP(B4210,EstructuraCostos!$B$5:$C$146,2)</f>
        <v>#N/A</v>
      </c>
      <c r="I4210" s="17">
        <f t="shared" si="336"/>
        <v>1</v>
      </c>
      <c r="N4210" s="48">
        <f t="shared" si="337"/>
        <v>0</v>
      </c>
    </row>
    <row r="4211" spans="1:14">
      <c r="A4211" s="17">
        <v>4006</v>
      </c>
      <c r="C4211" s="17">
        <f t="shared" si="335"/>
        <v>0</v>
      </c>
      <c r="G4211" s="17" t="e">
        <f>+VLOOKUP(B4211,EstructuraCostos!$B$5:$C$146,2)</f>
        <v>#N/A</v>
      </c>
      <c r="I4211" s="17">
        <f t="shared" si="336"/>
        <v>1</v>
      </c>
      <c r="N4211" s="48">
        <f t="shared" si="337"/>
        <v>0</v>
      </c>
    </row>
    <row r="4212" spans="1:14">
      <c r="A4212" s="17">
        <v>4007</v>
      </c>
      <c r="C4212" s="17">
        <f t="shared" si="335"/>
        <v>0</v>
      </c>
      <c r="G4212" s="17" t="e">
        <f>+VLOOKUP(B4212,EstructuraCostos!$B$5:$C$146,2)</f>
        <v>#N/A</v>
      </c>
      <c r="I4212" s="17">
        <f t="shared" si="336"/>
        <v>1</v>
      </c>
      <c r="N4212" s="48">
        <f t="shared" si="337"/>
        <v>0</v>
      </c>
    </row>
    <row r="4213" spans="1:14">
      <c r="A4213" s="17">
        <v>4008</v>
      </c>
      <c r="C4213" s="17">
        <f t="shared" si="335"/>
        <v>0</v>
      </c>
      <c r="G4213" s="17" t="e">
        <f>+VLOOKUP(B4213,EstructuraCostos!$B$5:$C$146,2)</f>
        <v>#N/A</v>
      </c>
      <c r="I4213" s="17">
        <f t="shared" si="336"/>
        <v>1</v>
      </c>
      <c r="N4213" s="48">
        <f t="shared" si="337"/>
        <v>0</v>
      </c>
    </row>
    <row r="4214" spans="1:14">
      <c r="A4214" s="17">
        <v>4009</v>
      </c>
      <c r="C4214" s="17">
        <f t="shared" si="335"/>
        <v>0</v>
      </c>
      <c r="G4214" s="17" t="e">
        <f>+VLOOKUP(B4214,EstructuraCostos!$B$5:$C$146,2)</f>
        <v>#N/A</v>
      </c>
      <c r="I4214" s="17">
        <f t="shared" si="336"/>
        <v>1</v>
      </c>
      <c r="N4214" s="48">
        <f t="shared" si="337"/>
        <v>0</v>
      </c>
    </row>
    <row r="4215" spans="1:14">
      <c r="A4215" s="17">
        <v>4010</v>
      </c>
      <c r="C4215" s="17">
        <f t="shared" si="335"/>
        <v>0</v>
      </c>
      <c r="G4215" s="17" t="e">
        <f>+VLOOKUP(B4215,EstructuraCostos!$B$5:$C$146,2)</f>
        <v>#N/A</v>
      </c>
      <c r="I4215" s="17">
        <f t="shared" si="336"/>
        <v>1</v>
      </c>
      <c r="N4215" s="48">
        <f t="shared" si="337"/>
        <v>0</v>
      </c>
    </row>
    <row r="4216" spans="1:14">
      <c r="A4216" s="17">
        <v>4011</v>
      </c>
      <c r="C4216" s="17">
        <f t="shared" si="335"/>
        <v>0</v>
      </c>
      <c r="G4216" s="17" t="e">
        <f>+VLOOKUP(B4216,EstructuraCostos!$B$5:$C$146,2)</f>
        <v>#N/A</v>
      </c>
      <c r="I4216" s="17">
        <f t="shared" si="336"/>
        <v>1</v>
      </c>
      <c r="N4216" s="48">
        <f t="shared" si="337"/>
        <v>0</v>
      </c>
    </row>
    <row r="4217" spans="1:14">
      <c r="A4217" s="17">
        <v>4012</v>
      </c>
      <c r="C4217" s="17">
        <f t="shared" si="335"/>
        <v>0</v>
      </c>
      <c r="G4217" s="17" t="e">
        <f>+VLOOKUP(B4217,EstructuraCostos!$B$5:$C$146,2)</f>
        <v>#N/A</v>
      </c>
      <c r="I4217" s="17">
        <f t="shared" si="336"/>
        <v>1</v>
      </c>
      <c r="N4217" s="48">
        <f t="shared" si="337"/>
        <v>0</v>
      </c>
    </row>
    <row r="4218" spans="1:14">
      <c r="A4218" s="17">
        <v>4013</v>
      </c>
      <c r="C4218" s="17">
        <f t="shared" si="335"/>
        <v>0</v>
      </c>
      <c r="G4218" s="17" t="e">
        <f>+VLOOKUP(B4218,EstructuraCostos!$B$5:$C$146,2)</f>
        <v>#N/A</v>
      </c>
      <c r="I4218" s="17">
        <f t="shared" si="336"/>
        <v>1</v>
      </c>
      <c r="N4218" s="48">
        <f t="shared" si="337"/>
        <v>0</v>
      </c>
    </row>
    <row r="4219" spans="1:14">
      <c r="A4219" s="17">
        <v>4014</v>
      </c>
      <c r="C4219" s="17">
        <f t="shared" si="335"/>
        <v>0</v>
      </c>
      <c r="G4219" s="17" t="e">
        <f>+VLOOKUP(B4219,EstructuraCostos!$B$5:$C$146,2)</f>
        <v>#N/A</v>
      </c>
      <c r="I4219" s="17">
        <f t="shared" si="336"/>
        <v>1</v>
      </c>
      <c r="N4219" s="48">
        <f t="shared" si="337"/>
        <v>0</v>
      </c>
    </row>
    <row r="4220" spans="1:14">
      <c r="A4220" s="17">
        <v>4015</v>
      </c>
      <c r="C4220" s="17">
        <f t="shared" si="335"/>
        <v>0</v>
      </c>
      <c r="G4220" s="17" t="e">
        <f>+VLOOKUP(B4220,EstructuraCostos!$B$5:$C$146,2)</f>
        <v>#N/A</v>
      </c>
      <c r="I4220" s="17">
        <f t="shared" si="336"/>
        <v>1</v>
      </c>
      <c r="N4220" s="48">
        <f t="shared" si="337"/>
        <v>0</v>
      </c>
    </row>
    <row r="4221" spans="1:14">
      <c r="A4221" s="17">
        <v>4016</v>
      </c>
      <c r="C4221" s="17">
        <f t="shared" si="335"/>
        <v>0</v>
      </c>
      <c r="G4221" s="17" t="e">
        <f>+VLOOKUP(B4221,EstructuraCostos!$B$5:$C$146,2)</f>
        <v>#N/A</v>
      </c>
      <c r="I4221" s="17">
        <f t="shared" si="336"/>
        <v>1</v>
      </c>
      <c r="N4221" s="48">
        <f t="shared" si="337"/>
        <v>0</v>
      </c>
    </row>
    <row r="4222" spans="1:14">
      <c r="A4222" s="17">
        <v>4017</v>
      </c>
      <c r="C4222" s="17">
        <f t="shared" si="335"/>
        <v>0</v>
      </c>
      <c r="G4222" s="17" t="e">
        <f>+VLOOKUP(B4222,EstructuraCostos!$B$5:$C$146,2)</f>
        <v>#N/A</v>
      </c>
      <c r="I4222" s="17">
        <f t="shared" si="336"/>
        <v>1</v>
      </c>
      <c r="N4222" s="48">
        <f t="shared" si="337"/>
        <v>0</v>
      </c>
    </row>
    <row r="4223" spans="1:14">
      <c r="A4223" s="17">
        <v>4018</v>
      </c>
      <c r="C4223" s="17">
        <f t="shared" si="335"/>
        <v>0</v>
      </c>
      <c r="G4223" s="17" t="e">
        <f>+VLOOKUP(B4223,EstructuraCostos!$B$5:$C$146,2)</f>
        <v>#N/A</v>
      </c>
      <c r="I4223" s="17">
        <f t="shared" si="336"/>
        <v>1</v>
      </c>
      <c r="N4223" s="48">
        <f t="shared" si="337"/>
        <v>0</v>
      </c>
    </row>
    <row r="4224" spans="1:14">
      <c r="A4224" s="17">
        <v>4019</v>
      </c>
      <c r="C4224" s="17">
        <f t="shared" si="335"/>
        <v>0</v>
      </c>
      <c r="G4224" s="17" t="e">
        <f>+VLOOKUP(B4224,EstructuraCostos!$B$5:$C$146,2)</f>
        <v>#N/A</v>
      </c>
      <c r="I4224" s="17">
        <f t="shared" si="336"/>
        <v>1</v>
      </c>
      <c r="N4224" s="48">
        <f t="shared" si="337"/>
        <v>0</v>
      </c>
    </row>
    <row r="4225" spans="1:14">
      <c r="A4225" s="17">
        <v>4020</v>
      </c>
      <c r="C4225" s="17">
        <f t="shared" si="335"/>
        <v>0</v>
      </c>
      <c r="G4225" s="17" t="e">
        <f>+VLOOKUP(B4225,EstructuraCostos!$B$5:$C$146,2)</f>
        <v>#N/A</v>
      </c>
      <c r="I4225" s="17">
        <f t="shared" si="336"/>
        <v>1</v>
      </c>
      <c r="N4225" s="48">
        <f t="shared" si="337"/>
        <v>0</v>
      </c>
    </row>
    <row r="4226" spans="1:14">
      <c r="A4226" s="17">
        <v>4021</v>
      </c>
      <c r="C4226" s="17">
        <f t="shared" si="335"/>
        <v>0</v>
      </c>
      <c r="G4226" s="17" t="e">
        <f>+VLOOKUP(B4226,EstructuraCostos!$B$5:$C$146,2)</f>
        <v>#N/A</v>
      </c>
      <c r="I4226" s="17">
        <f t="shared" si="336"/>
        <v>1</v>
      </c>
      <c r="N4226" s="48">
        <f t="shared" si="337"/>
        <v>0</v>
      </c>
    </row>
    <row r="4227" spans="1:14">
      <c r="A4227" s="17">
        <v>4022</v>
      </c>
      <c r="C4227" s="17">
        <f t="shared" si="335"/>
        <v>0</v>
      </c>
      <c r="G4227" s="17" t="e">
        <f>+VLOOKUP(B4227,EstructuraCostos!$B$5:$C$146,2)</f>
        <v>#N/A</v>
      </c>
      <c r="I4227" s="17">
        <f t="shared" si="336"/>
        <v>1</v>
      </c>
      <c r="N4227" s="48">
        <f t="shared" si="337"/>
        <v>0</v>
      </c>
    </row>
    <row r="4228" spans="1:14">
      <c r="A4228" s="17">
        <v>4023</v>
      </c>
      <c r="C4228" s="17">
        <f t="shared" si="335"/>
        <v>0</v>
      </c>
      <c r="G4228" s="17" t="e">
        <f>+VLOOKUP(B4228,EstructuraCostos!$B$5:$C$146,2)</f>
        <v>#N/A</v>
      </c>
      <c r="I4228" s="17">
        <f t="shared" si="336"/>
        <v>1</v>
      </c>
      <c r="N4228" s="48">
        <f t="shared" si="337"/>
        <v>0</v>
      </c>
    </row>
    <row r="4229" spans="1:14">
      <c r="A4229" s="17">
        <v>4024</v>
      </c>
      <c r="C4229" s="17">
        <f t="shared" si="335"/>
        <v>0</v>
      </c>
      <c r="G4229" s="17" t="e">
        <f>+VLOOKUP(B4229,EstructuraCostos!$B$5:$C$146,2)</f>
        <v>#N/A</v>
      </c>
      <c r="I4229" s="17">
        <f t="shared" si="336"/>
        <v>1</v>
      </c>
      <c r="N4229" s="48">
        <f t="shared" si="337"/>
        <v>0</v>
      </c>
    </row>
    <row r="4230" spans="1:14">
      <c r="A4230" s="17">
        <v>4025</v>
      </c>
      <c r="C4230" s="17">
        <f t="shared" si="335"/>
        <v>0</v>
      </c>
      <c r="G4230" s="17" t="e">
        <f>+VLOOKUP(B4230,EstructuraCostos!$B$5:$C$146,2)</f>
        <v>#N/A</v>
      </c>
      <c r="I4230" s="17">
        <f t="shared" si="336"/>
        <v>1</v>
      </c>
      <c r="N4230" s="48">
        <f t="shared" si="337"/>
        <v>0</v>
      </c>
    </row>
    <row r="4231" spans="1:14">
      <c r="A4231" s="17">
        <v>4026</v>
      </c>
      <c r="C4231" s="17">
        <f t="shared" si="335"/>
        <v>0</v>
      </c>
      <c r="G4231" s="17" t="e">
        <f>+VLOOKUP(B4231,EstructuraCostos!$B$5:$C$146,2)</f>
        <v>#N/A</v>
      </c>
      <c r="I4231" s="17">
        <f t="shared" si="336"/>
        <v>1</v>
      </c>
      <c r="N4231" s="48">
        <f t="shared" si="337"/>
        <v>0</v>
      </c>
    </row>
    <row r="4232" spans="1:14">
      <c r="A4232" s="17">
        <v>4027</v>
      </c>
      <c r="C4232" s="17">
        <f t="shared" si="335"/>
        <v>0</v>
      </c>
      <c r="G4232" s="17" t="e">
        <f>+VLOOKUP(B4232,EstructuraCostos!$B$5:$C$146,2)</f>
        <v>#N/A</v>
      </c>
      <c r="I4232" s="17">
        <f t="shared" si="336"/>
        <v>1</v>
      </c>
      <c r="N4232" s="48">
        <f t="shared" si="337"/>
        <v>0</v>
      </c>
    </row>
    <row r="4233" spans="1:14">
      <c r="A4233" s="17">
        <v>4028</v>
      </c>
      <c r="C4233" s="17">
        <f t="shared" si="335"/>
        <v>0</v>
      </c>
      <c r="G4233" s="17" t="e">
        <f>+VLOOKUP(B4233,EstructuraCostos!$B$5:$C$146,2)</f>
        <v>#N/A</v>
      </c>
      <c r="I4233" s="17">
        <f t="shared" si="336"/>
        <v>1</v>
      </c>
      <c r="N4233" s="48">
        <f t="shared" si="337"/>
        <v>0</v>
      </c>
    </row>
    <row r="4234" spans="1:14">
      <c r="A4234" s="17">
        <v>4029</v>
      </c>
      <c r="C4234" s="17">
        <f t="shared" si="335"/>
        <v>0</v>
      </c>
      <c r="G4234" s="17" t="e">
        <f>+VLOOKUP(B4234,EstructuraCostos!$B$5:$C$146,2)</f>
        <v>#N/A</v>
      </c>
      <c r="I4234" s="17">
        <f t="shared" si="336"/>
        <v>1</v>
      </c>
      <c r="N4234" s="48">
        <f t="shared" si="337"/>
        <v>0</v>
      </c>
    </row>
    <row r="4235" spans="1:14">
      <c r="A4235" s="17">
        <v>4030</v>
      </c>
      <c r="C4235" s="17">
        <f t="shared" si="335"/>
        <v>0</v>
      </c>
      <c r="G4235" s="17" t="e">
        <f>+VLOOKUP(B4235,EstructuraCostos!$B$5:$C$146,2)</f>
        <v>#N/A</v>
      </c>
      <c r="I4235" s="17">
        <f t="shared" si="336"/>
        <v>1</v>
      </c>
      <c r="N4235" s="48">
        <f t="shared" si="337"/>
        <v>0</v>
      </c>
    </row>
    <row r="4236" spans="1:14">
      <c r="A4236" s="17">
        <v>4031</v>
      </c>
      <c r="C4236" s="17">
        <f t="shared" si="335"/>
        <v>0</v>
      </c>
      <c r="G4236" s="17" t="e">
        <f>+VLOOKUP(B4236,EstructuraCostos!$B$5:$C$146,2)</f>
        <v>#N/A</v>
      </c>
      <c r="I4236" s="17">
        <f t="shared" si="336"/>
        <v>1</v>
      </c>
      <c r="N4236" s="48">
        <f t="shared" si="337"/>
        <v>0</v>
      </c>
    </row>
    <row r="4237" spans="1:14">
      <c r="A4237" s="17">
        <v>4032</v>
      </c>
      <c r="C4237" s="17">
        <f t="shared" si="335"/>
        <v>0</v>
      </c>
      <c r="G4237" s="17" t="e">
        <f>+VLOOKUP(B4237,EstructuraCostos!$B$5:$C$146,2)</f>
        <v>#N/A</v>
      </c>
      <c r="I4237" s="17">
        <f t="shared" si="336"/>
        <v>1</v>
      </c>
      <c r="N4237" s="48">
        <f t="shared" si="337"/>
        <v>0</v>
      </c>
    </row>
    <row r="4238" spans="1:14">
      <c r="A4238" s="17">
        <v>4033</v>
      </c>
      <c r="C4238" s="17">
        <f t="shared" si="335"/>
        <v>0</v>
      </c>
      <c r="G4238" s="17" t="e">
        <f>+VLOOKUP(B4238,EstructuraCostos!$B$5:$C$146,2)</f>
        <v>#N/A</v>
      </c>
      <c r="I4238" s="17">
        <f t="shared" si="336"/>
        <v>1</v>
      </c>
      <c r="N4238" s="48">
        <f t="shared" si="337"/>
        <v>0</v>
      </c>
    </row>
    <row r="4239" spans="1:14">
      <c r="A4239" s="17">
        <v>4034</v>
      </c>
      <c r="C4239" s="17">
        <f t="shared" ref="C4239:C4302" si="338">ROUND(B4239/10000,0)</f>
        <v>0</v>
      </c>
      <c r="G4239" s="17" t="e">
        <f>+VLOOKUP(B4239,EstructuraCostos!$B$5:$C$146,2)</f>
        <v>#N/A</v>
      </c>
      <c r="I4239" s="17">
        <f t="shared" ref="I4239:I4302" si="339">+WEEKNUM(H4239,2)</f>
        <v>1</v>
      </c>
      <c r="N4239" s="48">
        <f t="shared" ref="N4239:N4302" si="340">+L4239*M4239</f>
        <v>0</v>
      </c>
    </row>
    <row r="4240" spans="1:14">
      <c r="A4240" s="17">
        <v>4035</v>
      </c>
      <c r="C4240" s="17">
        <f t="shared" si="338"/>
        <v>0</v>
      </c>
      <c r="G4240" s="17" t="e">
        <f>+VLOOKUP(B4240,EstructuraCostos!$B$5:$C$146,2)</f>
        <v>#N/A</v>
      </c>
      <c r="I4240" s="17">
        <f t="shared" si="339"/>
        <v>1</v>
      </c>
      <c r="N4240" s="48">
        <f t="shared" si="340"/>
        <v>0</v>
      </c>
    </row>
    <row r="4241" spans="1:14">
      <c r="A4241" s="17">
        <v>4036</v>
      </c>
      <c r="C4241" s="17">
        <f t="shared" si="338"/>
        <v>0</v>
      </c>
      <c r="G4241" s="17" t="e">
        <f>+VLOOKUP(B4241,EstructuraCostos!$B$5:$C$146,2)</f>
        <v>#N/A</v>
      </c>
      <c r="I4241" s="17">
        <f t="shared" si="339"/>
        <v>1</v>
      </c>
      <c r="N4241" s="48">
        <f t="shared" si="340"/>
        <v>0</v>
      </c>
    </row>
    <row r="4242" spans="1:14">
      <c r="A4242" s="17">
        <v>4037</v>
      </c>
      <c r="C4242" s="17">
        <f t="shared" si="338"/>
        <v>0</v>
      </c>
      <c r="G4242" s="17" t="e">
        <f>+VLOOKUP(B4242,EstructuraCostos!$B$5:$C$146,2)</f>
        <v>#N/A</v>
      </c>
      <c r="I4242" s="17">
        <f t="shared" si="339"/>
        <v>1</v>
      </c>
      <c r="N4242" s="48">
        <f t="shared" si="340"/>
        <v>0</v>
      </c>
    </row>
    <row r="4243" spans="1:14">
      <c r="A4243" s="17">
        <v>4038</v>
      </c>
      <c r="C4243" s="17">
        <f t="shared" si="338"/>
        <v>0</v>
      </c>
      <c r="G4243" s="17" t="e">
        <f>+VLOOKUP(B4243,EstructuraCostos!$B$5:$C$146,2)</f>
        <v>#N/A</v>
      </c>
      <c r="I4243" s="17">
        <f t="shared" si="339"/>
        <v>1</v>
      </c>
      <c r="N4243" s="48">
        <f t="shared" si="340"/>
        <v>0</v>
      </c>
    </row>
    <row r="4244" spans="1:14">
      <c r="A4244" s="17">
        <v>4039</v>
      </c>
      <c r="C4244" s="17">
        <f t="shared" si="338"/>
        <v>0</v>
      </c>
      <c r="G4244" s="17" t="e">
        <f>+VLOOKUP(B4244,EstructuraCostos!$B$5:$C$146,2)</f>
        <v>#N/A</v>
      </c>
      <c r="I4244" s="17">
        <f t="shared" si="339"/>
        <v>1</v>
      </c>
      <c r="N4244" s="48">
        <f t="shared" si="340"/>
        <v>0</v>
      </c>
    </row>
    <row r="4245" spans="1:14">
      <c r="A4245" s="17">
        <v>4040</v>
      </c>
      <c r="C4245" s="17">
        <f t="shared" si="338"/>
        <v>0</v>
      </c>
      <c r="G4245" s="17" t="e">
        <f>+VLOOKUP(B4245,EstructuraCostos!$B$5:$C$146,2)</f>
        <v>#N/A</v>
      </c>
      <c r="I4245" s="17">
        <f t="shared" si="339"/>
        <v>1</v>
      </c>
      <c r="N4245" s="48">
        <f t="shared" si="340"/>
        <v>0</v>
      </c>
    </row>
    <row r="4246" spans="1:14">
      <c r="A4246" s="17">
        <v>4041</v>
      </c>
      <c r="C4246" s="17">
        <f t="shared" si="338"/>
        <v>0</v>
      </c>
      <c r="G4246" s="17" t="e">
        <f>+VLOOKUP(B4246,EstructuraCostos!$B$5:$C$146,2)</f>
        <v>#N/A</v>
      </c>
      <c r="I4246" s="17">
        <f t="shared" si="339"/>
        <v>1</v>
      </c>
      <c r="N4246" s="48">
        <f t="shared" si="340"/>
        <v>0</v>
      </c>
    </row>
    <row r="4247" spans="1:14">
      <c r="A4247" s="17">
        <v>4042</v>
      </c>
      <c r="C4247" s="17">
        <f t="shared" si="338"/>
        <v>0</v>
      </c>
      <c r="G4247" s="17" t="e">
        <f>+VLOOKUP(B4247,EstructuraCostos!$B$5:$C$146,2)</f>
        <v>#N/A</v>
      </c>
      <c r="I4247" s="17">
        <f t="shared" si="339"/>
        <v>1</v>
      </c>
      <c r="N4247" s="48">
        <f t="shared" si="340"/>
        <v>0</v>
      </c>
    </row>
    <row r="4248" spans="1:14">
      <c r="A4248" s="17">
        <v>4043</v>
      </c>
      <c r="C4248" s="17">
        <f t="shared" si="338"/>
        <v>0</v>
      </c>
      <c r="G4248" s="17" t="e">
        <f>+VLOOKUP(B4248,EstructuraCostos!$B$5:$C$146,2)</f>
        <v>#N/A</v>
      </c>
      <c r="I4248" s="17">
        <f t="shared" si="339"/>
        <v>1</v>
      </c>
      <c r="N4248" s="48">
        <f t="shared" si="340"/>
        <v>0</v>
      </c>
    </row>
    <row r="4249" spans="1:14">
      <c r="A4249" s="17">
        <v>4044</v>
      </c>
      <c r="C4249" s="17">
        <f t="shared" si="338"/>
        <v>0</v>
      </c>
      <c r="G4249" s="17" t="e">
        <f>+VLOOKUP(B4249,EstructuraCostos!$B$5:$C$146,2)</f>
        <v>#N/A</v>
      </c>
      <c r="I4249" s="17">
        <f t="shared" si="339"/>
        <v>1</v>
      </c>
      <c r="N4249" s="48">
        <f t="shared" si="340"/>
        <v>0</v>
      </c>
    </row>
    <row r="4250" spans="1:14">
      <c r="A4250" s="17">
        <v>4045</v>
      </c>
      <c r="C4250" s="17">
        <f t="shared" si="338"/>
        <v>0</v>
      </c>
      <c r="G4250" s="17" t="e">
        <f>+VLOOKUP(B4250,EstructuraCostos!$B$5:$C$146,2)</f>
        <v>#N/A</v>
      </c>
      <c r="I4250" s="17">
        <f t="shared" si="339"/>
        <v>1</v>
      </c>
      <c r="N4250" s="48">
        <f t="shared" si="340"/>
        <v>0</v>
      </c>
    </row>
    <row r="4251" spans="1:14">
      <c r="A4251" s="17">
        <v>4046</v>
      </c>
      <c r="C4251" s="17">
        <f t="shared" si="338"/>
        <v>0</v>
      </c>
      <c r="G4251" s="17" t="e">
        <f>+VLOOKUP(B4251,EstructuraCostos!$B$5:$C$146,2)</f>
        <v>#N/A</v>
      </c>
      <c r="I4251" s="17">
        <f t="shared" si="339"/>
        <v>1</v>
      </c>
      <c r="N4251" s="48">
        <f t="shared" si="340"/>
        <v>0</v>
      </c>
    </row>
    <row r="4252" spans="1:14">
      <c r="A4252" s="17">
        <v>4047</v>
      </c>
      <c r="C4252" s="17">
        <f t="shared" si="338"/>
        <v>0</v>
      </c>
      <c r="G4252" s="17" t="e">
        <f>+VLOOKUP(B4252,EstructuraCostos!$B$5:$C$146,2)</f>
        <v>#N/A</v>
      </c>
      <c r="I4252" s="17">
        <f t="shared" si="339"/>
        <v>1</v>
      </c>
      <c r="N4252" s="48">
        <f t="shared" si="340"/>
        <v>0</v>
      </c>
    </row>
    <row r="4253" spans="1:14">
      <c r="A4253" s="17">
        <v>4048</v>
      </c>
      <c r="C4253" s="17">
        <f t="shared" si="338"/>
        <v>0</v>
      </c>
      <c r="G4253" s="17" t="e">
        <f>+VLOOKUP(B4253,EstructuraCostos!$B$5:$C$146,2)</f>
        <v>#N/A</v>
      </c>
      <c r="I4253" s="17">
        <f t="shared" si="339"/>
        <v>1</v>
      </c>
      <c r="N4253" s="48">
        <f t="shared" si="340"/>
        <v>0</v>
      </c>
    </row>
    <row r="4254" spans="1:14">
      <c r="A4254" s="17">
        <v>4049</v>
      </c>
      <c r="C4254" s="17">
        <f t="shared" si="338"/>
        <v>0</v>
      </c>
      <c r="G4254" s="17" t="e">
        <f>+VLOOKUP(B4254,EstructuraCostos!$B$5:$C$146,2)</f>
        <v>#N/A</v>
      </c>
      <c r="I4254" s="17">
        <f t="shared" si="339"/>
        <v>1</v>
      </c>
      <c r="N4254" s="48">
        <f t="shared" si="340"/>
        <v>0</v>
      </c>
    </row>
    <row r="4255" spans="1:14">
      <c r="A4255" s="17">
        <v>4050</v>
      </c>
      <c r="C4255" s="17">
        <f t="shared" si="338"/>
        <v>0</v>
      </c>
      <c r="G4255" s="17" t="e">
        <f>+VLOOKUP(B4255,EstructuraCostos!$B$5:$C$146,2)</f>
        <v>#N/A</v>
      </c>
      <c r="I4255" s="17">
        <f t="shared" si="339"/>
        <v>1</v>
      </c>
      <c r="N4255" s="48">
        <f t="shared" si="340"/>
        <v>0</v>
      </c>
    </row>
    <row r="4256" spans="1:14">
      <c r="A4256" s="17">
        <v>4051</v>
      </c>
      <c r="C4256" s="17">
        <f t="shared" si="338"/>
        <v>0</v>
      </c>
      <c r="G4256" s="17" t="e">
        <f>+VLOOKUP(B4256,EstructuraCostos!$B$5:$C$146,2)</f>
        <v>#N/A</v>
      </c>
      <c r="I4256" s="17">
        <f t="shared" si="339"/>
        <v>1</v>
      </c>
      <c r="N4256" s="48">
        <f t="shared" si="340"/>
        <v>0</v>
      </c>
    </row>
    <row r="4257" spans="1:14">
      <c r="A4257" s="17">
        <v>4052</v>
      </c>
      <c r="C4257" s="17">
        <f t="shared" si="338"/>
        <v>0</v>
      </c>
      <c r="G4257" s="17" t="e">
        <f>+VLOOKUP(B4257,EstructuraCostos!$B$5:$C$146,2)</f>
        <v>#N/A</v>
      </c>
      <c r="I4257" s="17">
        <f t="shared" si="339"/>
        <v>1</v>
      </c>
      <c r="N4257" s="48">
        <f t="shared" si="340"/>
        <v>0</v>
      </c>
    </row>
    <row r="4258" spans="1:14">
      <c r="A4258" s="17">
        <v>4053</v>
      </c>
      <c r="C4258" s="17">
        <f t="shared" si="338"/>
        <v>0</v>
      </c>
      <c r="G4258" s="17" t="e">
        <f>+VLOOKUP(B4258,EstructuraCostos!$B$5:$C$146,2)</f>
        <v>#N/A</v>
      </c>
      <c r="I4258" s="17">
        <f t="shared" si="339"/>
        <v>1</v>
      </c>
      <c r="N4258" s="48">
        <f t="shared" si="340"/>
        <v>0</v>
      </c>
    </row>
    <row r="4259" spans="1:14">
      <c r="A4259" s="17">
        <v>4054</v>
      </c>
      <c r="C4259" s="17">
        <f t="shared" si="338"/>
        <v>0</v>
      </c>
      <c r="G4259" s="17" t="e">
        <f>+VLOOKUP(B4259,EstructuraCostos!$B$5:$C$146,2)</f>
        <v>#N/A</v>
      </c>
      <c r="I4259" s="17">
        <f t="shared" si="339"/>
        <v>1</v>
      </c>
      <c r="N4259" s="48">
        <f t="shared" si="340"/>
        <v>0</v>
      </c>
    </row>
    <row r="4260" spans="1:14">
      <c r="A4260" s="17">
        <v>4055</v>
      </c>
      <c r="C4260" s="17">
        <f t="shared" si="338"/>
        <v>0</v>
      </c>
      <c r="G4260" s="17" t="e">
        <f>+VLOOKUP(B4260,EstructuraCostos!$B$5:$C$146,2)</f>
        <v>#N/A</v>
      </c>
      <c r="I4260" s="17">
        <f t="shared" si="339"/>
        <v>1</v>
      </c>
      <c r="N4260" s="48">
        <f t="shared" si="340"/>
        <v>0</v>
      </c>
    </row>
    <row r="4261" spans="1:14">
      <c r="A4261" s="17">
        <v>4056</v>
      </c>
      <c r="C4261" s="17">
        <f t="shared" si="338"/>
        <v>0</v>
      </c>
      <c r="G4261" s="17" t="e">
        <f>+VLOOKUP(B4261,EstructuraCostos!$B$5:$C$146,2)</f>
        <v>#N/A</v>
      </c>
      <c r="I4261" s="17">
        <f t="shared" si="339"/>
        <v>1</v>
      </c>
      <c r="N4261" s="48">
        <f t="shared" si="340"/>
        <v>0</v>
      </c>
    </row>
    <row r="4262" spans="1:14">
      <c r="A4262" s="17">
        <v>4057</v>
      </c>
      <c r="C4262" s="17">
        <f t="shared" si="338"/>
        <v>0</v>
      </c>
      <c r="G4262" s="17" t="e">
        <f>+VLOOKUP(B4262,EstructuraCostos!$B$5:$C$146,2)</f>
        <v>#N/A</v>
      </c>
      <c r="I4262" s="17">
        <f t="shared" si="339"/>
        <v>1</v>
      </c>
      <c r="N4262" s="48">
        <f t="shared" si="340"/>
        <v>0</v>
      </c>
    </row>
    <row r="4263" spans="1:14">
      <c r="A4263" s="17">
        <v>4058</v>
      </c>
      <c r="C4263" s="17">
        <f t="shared" si="338"/>
        <v>0</v>
      </c>
      <c r="G4263" s="17" t="e">
        <f>+VLOOKUP(B4263,EstructuraCostos!$B$5:$C$146,2)</f>
        <v>#N/A</v>
      </c>
      <c r="I4263" s="17">
        <f t="shared" si="339"/>
        <v>1</v>
      </c>
      <c r="N4263" s="48">
        <f t="shared" si="340"/>
        <v>0</v>
      </c>
    </row>
    <row r="4264" spans="1:14">
      <c r="A4264" s="17">
        <v>4059</v>
      </c>
      <c r="C4264" s="17">
        <f t="shared" si="338"/>
        <v>0</v>
      </c>
      <c r="G4264" s="17" t="e">
        <f>+VLOOKUP(B4264,EstructuraCostos!$B$5:$C$146,2)</f>
        <v>#N/A</v>
      </c>
      <c r="I4264" s="17">
        <f t="shared" si="339"/>
        <v>1</v>
      </c>
      <c r="N4264" s="48">
        <f t="shared" si="340"/>
        <v>0</v>
      </c>
    </row>
    <row r="4265" spans="1:14">
      <c r="A4265" s="17">
        <v>4060</v>
      </c>
      <c r="C4265" s="17">
        <f t="shared" si="338"/>
        <v>0</v>
      </c>
      <c r="G4265" s="17" t="e">
        <f>+VLOOKUP(B4265,EstructuraCostos!$B$5:$C$146,2)</f>
        <v>#N/A</v>
      </c>
      <c r="I4265" s="17">
        <f t="shared" si="339"/>
        <v>1</v>
      </c>
      <c r="N4265" s="48">
        <f t="shared" si="340"/>
        <v>0</v>
      </c>
    </row>
    <row r="4266" spans="1:14">
      <c r="A4266" s="17">
        <v>4061</v>
      </c>
      <c r="C4266" s="17">
        <f t="shared" si="338"/>
        <v>0</v>
      </c>
      <c r="G4266" s="17" t="e">
        <f>+VLOOKUP(B4266,EstructuraCostos!$B$5:$C$146,2)</f>
        <v>#N/A</v>
      </c>
      <c r="I4266" s="17">
        <f t="shared" si="339"/>
        <v>1</v>
      </c>
      <c r="N4266" s="48">
        <f t="shared" si="340"/>
        <v>0</v>
      </c>
    </row>
    <row r="4267" spans="1:14">
      <c r="A4267" s="17">
        <v>4062</v>
      </c>
      <c r="C4267" s="17">
        <f t="shared" si="338"/>
        <v>0</v>
      </c>
      <c r="G4267" s="17" t="e">
        <f>+VLOOKUP(B4267,EstructuraCostos!$B$5:$C$146,2)</f>
        <v>#N/A</v>
      </c>
      <c r="I4267" s="17">
        <f t="shared" si="339"/>
        <v>1</v>
      </c>
      <c r="N4267" s="48">
        <f t="shared" si="340"/>
        <v>0</v>
      </c>
    </row>
    <row r="4268" spans="1:14">
      <c r="A4268" s="17">
        <v>4063</v>
      </c>
      <c r="C4268" s="17">
        <f t="shared" si="338"/>
        <v>0</v>
      </c>
      <c r="G4268" s="17" t="e">
        <f>+VLOOKUP(B4268,EstructuraCostos!$B$5:$C$146,2)</f>
        <v>#N/A</v>
      </c>
      <c r="I4268" s="17">
        <f t="shared" si="339"/>
        <v>1</v>
      </c>
      <c r="N4268" s="48">
        <f t="shared" si="340"/>
        <v>0</v>
      </c>
    </row>
    <row r="4269" spans="1:14">
      <c r="A4269" s="17">
        <v>4064</v>
      </c>
      <c r="C4269" s="17">
        <f t="shared" si="338"/>
        <v>0</v>
      </c>
      <c r="G4269" s="17" t="e">
        <f>+VLOOKUP(B4269,EstructuraCostos!$B$5:$C$146,2)</f>
        <v>#N/A</v>
      </c>
      <c r="I4269" s="17">
        <f t="shared" si="339"/>
        <v>1</v>
      </c>
      <c r="N4269" s="48">
        <f t="shared" si="340"/>
        <v>0</v>
      </c>
    </row>
    <row r="4270" spans="1:14">
      <c r="A4270" s="17">
        <v>4065</v>
      </c>
      <c r="C4270" s="17">
        <f t="shared" si="338"/>
        <v>0</v>
      </c>
      <c r="G4270" s="17" t="e">
        <f>+VLOOKUP(B4270,EstructuraCostos!$B$5:$C$146,2)</f>
        <v>#N/A</v>
      </c>
      <c r="I4270" s="17">
        <f t="shared" si="339"/>
        <v>1</v>
      </c>
      <c r="N4270" s="48">
        <f t="shared" si="340"/>
        <v>0</v>
      </c>
    </row>
    <row r="4271" spans="1:14">
      <c r="A4271" s="17">
        <v>4066</v>
      </c>
      <c r="C4271" s="17">
        <f t="shared" si="338"/>
        <v>0</v>
      </c>
      <c r="G4271" s="17" t="e">
        <f>+VLOOKUP(B4271,EstructuraCostos!$B$5:$C$146,2)</f>
        <v>#N/A</v>
      </c>
      <c r="I4271" s="17">
        <f t="shared" si="339"/>
        <v>1</v>
      </c>
      <c r="N4271" s="48">
        <f t="shared" si="340"/>
        <v>0</v>
      </c>
    </row>
    <row r="4272" spans="1:14">
      <c r="A4272" s="17">
        <v>4067</v>
      </c>
      <c r="C4272" s="17">
        <f t="shared" si="338"/>
        <v>0</v>
      </c>
      <c r="G4272" s="17" t="e">
        <f>+VLOOKUP(B4272,EstructuraCostos!$B$5:$C$146,2)</f>
        <v>#N/A</v>
      </c>
      <c r="I4272" s="17">
        <f t="shared" si="339"/>
        <v>1</v>
      </c>
      <c r="N4272" s="48">
        <f t="shared" si="340"/>
        <v>0</v>
      </c>
    </row>
    <row r="4273" spans="1:14">
      <c r="A4273" s="17">
        <v>4068</v>
      </c>
      <c r="C4273" s="17">
        <f t="shared" si="338"/>
        <v>0</v>
      </c>
      <c r="G4273" s="17" t="e">
        <f>+VLOOKUP(B4273,EstructuraCostos!$B$5:$C$146,2)</f>
        <v>#N/A</v>
      </c>
      <c r="I4273" s="17">
        <f t="shared" si="339"/>
        <v>1</v>
      </c>
      <c r="N4273" s="48">
        <f t="shared" si="340"/>
        <v>0</v>
      </c>
    </row>
    <row r="4274" spans="1:14">
      <c r="A4274" s="17">
        <v>4069</v>
      </c>
      <c r="C4274" s="17">
        <f t="shared" si="338"/>
        <v>0</v>
      </c>
      <c r="G4274" s="17" t="e">
        <f>+VLOOKUP(B4274,EstructuraCostos!$B$5:$C$146,2)</f>
        <v>#N/A</v>
      </c>
      <c r="I4274" s="17">
        <f t="shared" si="339"/>
        <v>1</v>
      </c>
      <c r="N4274" s="48">
        <f t="shared" si="340"/>
        <v>0</v>
      </c>
    </row>
    <row r="4275" spans="1:14">
      <c r="A4275" s="17">
        <v>4070</v>
      </c>
      <c r="C4275" s="17">
        <f t="shared" si="338"/>
        <v>0</v>
      </c>
      <c r="G4275" s="17" t="e">
        <f>+VLOOKUP(B4275,EstructuraCostos!$B$5:$C$146,2)</f>
        <v>#N/A</v>
      </c>
      <c r="I4275" s="17">
        <f t="shared" si="339"/>
        <v>1</v>
      </c>
      <c r="N4275" s="48">
        <f t="shared" si="340"/>
        <v>0</v>
      </c>
    </row>
    <row r="4276" spans="1:14">
      <c r="A4276" s="17">
        <v>4071</v>
      </c>
      <c r="C4276" s="17">
        <f t="shared" si="338"/>
        <v>0</v>
      </c>
      <c r="G4276" s="17" t="e">
        <f>+VLOOKUP(B4276,EstructuraCostos!$B$5:$C$146,2)</f>
        <v>#N/A</v>
      </c>
      <c r="I4276" s="17">
        <f t="shared" si="339"/>
        <v>1</v>
      </c>
      <c r="N4276" s="48">
        <f t="shared" si="340"/>
        <v>0</v>
      </c>
    </row>
    <row r="4277" spans="1:14">
      <c r="A4277" s="17">
        <v>4072</v>
      </c>
      <c r="C4277" s="17">
        <f t="shared" si="338"/>
        <v>0</v>
      </c>
      <c r="G4277" s="17" t="e">
        <f>+VLOOKUP(B4277,EstructuraCostos!$B$5:$C$146,2)</f>
        <v>#N/A</v>
      </c>
      <c r="I4277" s="17">
        <f t="shared" si="339"/>
        <v>1</v>
      </c>
      <c r="N4277" s="48">
        <f t="shared" si="340"/>
        <v>0</v>
      </c>
    </row>
    <row r="4278" spans="1:14">
      <c r="A4278" s="17">
        <v>4073</v>
      </c>
      <c r="C4278" s="17">
        <f t="shared" si="338"/>
        <v>0</v>
      </c>
      <c r="G4278" s="17" t="e">
        <f>+VLOOKUP(B4278,EstructuraCostos!$B$5:$C$146,2)</f>
        <v>#N/A</v>
      </c>
      <c r="I4278" s="17">
        <f t="shared" si="339"/>
        <v>1</v>
      </c>
      <c r="N4278" s="48">
        <f t="shared" si="340"/>
        <v>0</v>
      </c>
    </row>
    <row r="4279" spans="1:14">
      <c r="A4279" s="17">
        <v>4074</v>
      </c>
      <c r="C4279" s="17">
        <f t="shared" si="338"/>
        <v>0</v>
      </c>
      <c r="G4279" s="17" t="e">
        <f>+VLOOKUP(B4279,EstructuraCostos!$B$5:$C$146,2)</f>
        <v>#N/A</v>
      </c>
      <c r="I4279" s="17">
        <f t="shared" si="339"/>
        <v>1</v>
      </c>
      <c r="N4279" s="48">
        <f t="shared" si="340"/>
        <v>0</v>
      </c>
    </row>
    <row r="4280" spans="1:14">
      <c r="A4280" s="17">
        <v>4075</v>
      </c>
      <c r="C4280" s="17">
        <f t="shared" si="338"/>
        <v>0</v>
      </c>
      <c r="G4280" s="17" t="e">
        <f>+VLOOKUP(B4280,EstructuraCostos!$B$5:$C$146,2)</f>
        <v>#N/A</v>
      </c>
      <c r="I4280" s="17">
        <f t="shared" si="339"/>
        <v>1</v>
      </c>
      <c r="N4280" s="48">
        <f t="shared" si="340"/>
        <v>0</v>
      </c>
    </row>
    <row r="4281" spans="1:14">
      <c r="A4281" s="17">
        <v>4076</v>
      </c>
      <c r="C4281" s="17">
        <f t="shared" si="338"/>
        <v>0</v>
      </c>
      <c r="G4281" s="17" t="e">
        <f>+VLOOKUP(B4281,EstructuraCostos!$B$5:$C$146,2)</f>
        <v>#N/A</v>
      </c>
      <c r="I4281" s="17">
        <f t="shared" si="339"/>
        <v>1</v>
      </c>
      <c r="N4281" s="48">
        <f t="shared" si="340"/>
        <v>0</v>
      </c>
    </row>
    <row r="4282" spans="1:14">
      <c r="A4282" s="17">
        <v>4077</v>
      </c>
      <c r="C4282" s="17">
        <f t="shared" si="338"/>
        <v>0</v>
      </c>
      <c r="G4282" s="17" t="e">
        <f>+VLOOKUP(B4282,EstructuraCostos!$B$5:$C$146,2)</f>
        <v>#N/A</v>
      </c>
      <c r="I4282" s="17">
        <f t="shared" si="339"/>
        <v>1</v>
      </c>
      <c r="N4282" s="48">
        <f t="shared" si="340"/>
        <v>0</v>
      </c>
    </row>
    <row r="4283" spans="1:14">
      <c r="A4283" s="17">
        <v>4078</v>
      </c>
      <c r="C4283" s="17">
        <f t="shared" si="338"/>
        <v>0</v>
      </c>
      <c r="G4283" s="17" t="e">
        <f>+VLOOKUP(B4283,EstructuraCostos!$B$5:$C$146,2)</f>
        <v>#N/A</v>
      </c>
      <c r="I4283" s="17">
        <f t="shared" si="339"/>
        <v>1</v>
      </c>
      <c r="N4283" s="48">
        <f t="shared" si="340"/>
        <v>0</v>
      </c>
    </row>
    <row r="4284" spans="1:14">
      <c r="A4284" s="17">
        <v>4079</v>
      </c>
      <c r="C4284" s="17">
        <f t="shared" si="338"/>
        <v>0</v>
      </c>
      <c r="G4284" s="17" t="e">
        <f>+VLOOKUP(B4284,EstructuraCostos!$B$5:$C$146,2)</f>
        <v>#N/A</v>
      </c>
      <c r="I4284" s="17">
        <f t="shared" si="339"/>
        <v>1</v>
      </c>
      <c r="N4284" s="48">
        <f t="shared" si="340"/>
        <v>0</v>
      </c>
    </row>
    <row r="4285" spans="1:14">
      <c r="A4285" s="17">
        <v>4080</v>
      </c>
      <c r="C4285" s="17">
        <f t="shared" si="338"/>
        <v>0</v>
      </c>
      <c r="G4285" s="17" t="e">
        <f>+VLOOKUP(B4285,EstructuraCostos!$B$5:$C$146,2)</f>
        <v>#N/A</v>
      </c>
      <c r="I4285" s="17">
        <f t="shared" si="339"/>
        <v>1</v>
      </c>
      <c r="N4285" s="48">
        <f t="shared" si="340"/>
        <v>0</v>
      </c>
    </row>
    <row r="4286" spans="1:14">
      <c r="A4286" s="17">
        <v>4081</v>
      </c>
      <c r="C4286" s="17">
        <f t="shared" si="338"/>
        <v>0</v>
      </c>
      <c r="G4286" s="17" t="e">
        <f>+VLOOKUP(B4286,EstructuraCostos!$B$5:$C$146,2)</f>
        <v>#N/A</v>
      </c>
      <c r="I4286" s="17">
        <f t="shared" si="339"/>
        <v>1</v>
      </c>
      <c r="N4286" s="48">
        <f t="shared" si="340"/>
        <v>0</v>
      </c>
    </row>
    <row r="4287" spans="1:14">
      <c r="A4287" s="17">
        <v>4082</v>
      </c>
      <c r="C4287" s="17">
        <f t="shared" si="338"/>
        <v>0</v>
      </c>
      <c r="G4287" s="17" t="e">
        <f>+VLOOKUP(B4287,EstructuraCostos!$B$5:$C$146,2)</f>
        <v>#N/A</v>
      </c>
      <c r="I4287" s="17">
        <f t="shared" si="339"/>
        <v>1</v>
      </c>
      <c r="N4287" s="48">
        <f t="shared" si="340"/>
        <v>0</v>
      </c>
    </row>
    <row r="4288" spans="1:14">
      <c r="A4288" s="17">
        <v>4083</v>
      </c>
      <c r="C4288" s="17">
        <f t="shared" si="338"/>
        <v>0</v>
      </c>
      <c r="G4288" s="17" t="e">
        <f>+VLOOKUP(B4288,EstructuraCostos!$B$5:$C$146,2)</f>
        <v>#N/A</v>
      </c>
      <c r="I4288" s="17">
        <f t="shared" si="339"/>
        <v>1</v>
      </c>
      <c r="N4288" s="48">
        <f t="shared" si="340"/>
        <v>0</v>
      </c>
    </row>
    <row r="4289" spans="1:14">
      <c r="A4289" s="17">
        <v>4084</v>
      </c>
      <c r="C4289" s="17">
        <f t="shared" si="338"/>
        <v>0</v>
      </c>
      <c r="G4289" s="17" t="e">
        <f>+VLOOKUP(B4289,EstructuraCostos!$B$5:$C$146,2)</f>
        <v>#N/A</v>
      </c>
      <c r="I4289" s="17">
        <f t="shared" si="339"/>
        <v>1</v>
      </c>
      <c r="N4289" s="48">
        <f t="shared" si="340"/>
        <v>0</v>
      </c>
    </row>
    <row r="4290" spans="1:14">
      <c r="A4290" s="17">
        <v>4085</v>
      </c>
      <c r="C4290" s="17">
        <f t="shared" si="338"/>
        <v>0</v>
      </c>
      <c r="G4290" s="17" t="e">
        <f>+VLOOKUP(B4290,EstructuraCostos!$B$5:$C$146,2)</f>
        <v>#N/A</v>
      </c>
      <c r="I4290" s="17">
        <f t="shared" si="339"/>
        <v>1</v>
      </c>
      <c r="N4290" s="48">
        <f t="shared" si="340"/>
        <v>0</v>
      </c>
    </row>
    <row r="4291" spans="1:14">
      <c r="A4291" s="17">
        <v>4086</v>
      </c>
      <c r="C4291" s="17">
        <f t="shared" si="338"/>
        <v>0</v>
      </c>
      <c r="G4291" s="17" t="e">
        <f>+VLOOKUP(B4291,EstructuraCostos!$B$5:$C$146,2)</f>
        <v>#N/A</v>
      </c>
      <c r="I4291" s="17">
        <f t="shared" si="339"/>
        <v>1</v>
      </c>
      <c r="N4291" s="48">
        <f t="shared" si="340"/>
        <v>0</v>
      </c>
    </row>
    <row r="4292" spans="1:14">
      <c r="A4292" s="17">
        <v>4087</v>
      </c>
      <c r="C4292" s="17">
        <f t="shared" si="338"/>
        <v>0</v>
      </c>
      <c r="G4292" s="17" t="e">
        <f>+VLOOKUP(B4292,EstructuraCostos!$B$5:$C$146,2)</f>
        <v>#N/A</v>
      </c>
      <c r="I4292" s="17">
        <f t="shared" si="339"/>
        <v>1</v>
      </c>
      <c r="N4292" s="48">
        <f t="shared" si="340"/>
        <v>0</v>
      </c>
    </row>
    <row r="4293" spans="1:14">
      <c r="A4293" s="17">
        <v>4088</v>
      </c>
      <c r="C4293" s="17">
        <f t="shared" si="338"/>
        <v>0</v>
      </c>
      <c r="G4293" s="17" t="e">
        <f>+VLOOKUP(B4293,EstructuraCostos!$B$5:$C$146,2)</f>
        <v>#N/A</v>
      </c>
      <c r="I4293" s="17">
        <f t="shared" si="339"/>
        <v>1</v>
      </c>
      <c r="N4293" s="48">
        <f t="shared" si="340"/>
        <v>0</v>
      </c>
    </row>
    <row r="4294" spans="1:14">
      <c r="A4294" s="17">
        <v>4089</v>
      </c>
      <c r="C4294" s="17">
        <f t="shared" si="338"/>
        <v>0</v>
      </c>
      <c r="G4294" s="17" t="e">
        <f>+VLOOKUP(B4294,EstructuraCostos!$B$5:$C$146,2)</f>
        <v>#N/A</v>
      </c>
      <c r="I4294" s="17">
        <f t="shared" si="339"/>
        <v>1</v>
      </c>
      <c r="N4294" s="48">
        <f t="shared" si="340"/>
        <v>0</v>
      </c>
    </row>
    <row r="4295" spans="1:14">
      <c r="A4295" s="17">
        <v>4090</v>
      </c>
      <c r="C4295" s="17">
        <f t="shared" si="338"/>
        <v>0</v>
      </c>
      <c r="G4295" s="17" t="e">
        <f>+VLOOKUP(B4295,EstructuraCostos!$B$5:$C$146,2)</f>
        <v>#N/A</v>
      </c>
      <c r="I4295" s="17">
        <f t="shared" si="339"/>
        <v>1</v>
      </c>
      <c r="N4295" s="48">
        <f t="shared" si="340"/>
        <v>0</v>
      </c>
    </row>
    <row r="4296" spans="1:14">
      <c r="A4296" s="17">
        <v>4091</v>
      </c>
      <c r="C4296" s="17">
        <f t="shared" si="338"/>
        <v>0</v>
      </c>
      <c r="G4296" s="17" t="e">
        <f>+VLOOKUP(B4296,EstructuraCostos!$B$5:$C$146,2)</f>
        <v>#N/A</v>
      </c>
      <c r="I4296" s="17">
        <f t="shared" si="339"/>
        <v>1</v>
      </c>
      <c r="N4296" s="48">
        <f t="shared" si="340"/>
        <v>0</v>
      </c>
    </row>
    <row r="4297" spans="1:14">
      <c r="A4297" s="17">
        <v>4092</v>
      </c>
      <c r="C4297" s="17">
        <f t="shared" si="338"/>
        <v>0</v>
      </c>
      <c r="G4297" s="17" t="e">
        <f>+VLOOKUP(B4297,EstructuraCostos!$B$5:$C$146,2)</f>
        <v>#N/A</v>
      </c>
      <c r="I4297" s="17">
        <f t="shared" si="339"/>
        <v>1</v>
      </c>
      <c r="N4297" s="48">
        <f t="shared" si="340"/>
        <v>0</v>
      </c>
    </row>
    <row r="4298" spans="1:14">
      <c r="A4298" s="17">
        <v>4093</v>
      </c>
      <c r="C4298" s="17">
        <f t="shared" si="338"/>
        <v>0</v>
      </c>
      <c r="G4298" s="17" t="e">
        <f>+VLOOKUP(B4298,EstructuraCostos!$B$5:$C$146,2)</f>
        <v>#N/A</v>
      </c>
      <c r="I4298" s="17">
        <f t="shared" si="339"/>
        <v>1</v>
      </c>
      <c r="N4298" s="48">
        <f t="shared" si="340"/>
        <v>0</v>
      </c>
    </row>
    <row r="4299" spans="1:14">
      <c r="A4299" s="17">
        <v>4094</v>
      </c>
      <c r="C4299" s="17">
        <f t="shared" si="338"/>
        <v>0</v>
      </c>
      <c r="G4299" s="17" t="e">
        <f>+VLOOKUP(B4299,EstructuraCostos!$B$5:$C$146,2)</f>
        <v>#N/A</v>
      </c>
      <c r="I4299" s="17">
        <f t="shared" si="339"/>
        <v>1</v>
      </c>
      <c r="N4299" s="48">
        <f t="shared" si="340"/>
        <v>0</v>
      </c>
    </row>
    <row r="4300" spans="1:14">
      <c r="A4300" s="17">
        <v>4095</v>
      </c>
      <c r="C4300" s="17">
        <f t="shared" si="338"/>
        <v>0</v>
      </c>
      <c r="G4300" s="17" t="e">
        <f>+VLOOKUP(B4300,EstructuraCostos!$B$5:$C$146,2)</f>
        <v>#N/A</v>
      </c>
      <c r="I4300" s="17">
        <f t="shared" si="339"/>
        <v>1</v>
      </c>
      <c r="N4300" s="48">
        <f t="shared" si="340"/>
        <v>0</v>
      </c>
    </row>
    <row r="4301" spans="1:14">
      <c r="A4301" s="17">
        <v>4096</v>
      </c>
      <c r="C4301" s="17">
        <f t="shared" si="338"/>
        <v>0</v>
      </c>
      <c r="G4301" s="17" t="e">
        <f>+VLOOKUP(B4301,EstructuraCostos!$B$5:$C$146,2)</f>
        <v>#N/A</v>
      </c>
      <c r="I4301" s="17">
        <f t="shared" si="339"/>
        <v>1</v>
      </c>
      <c r="N4301" s="48">
        <f t="shared" si="340"/>
        <v>0</v>
      </c>
    </row>
    <row r="4302" spans="1:14">
      <c r="A4302" s="17">
        <v>4097</v>
      </c>
      <c r="C4302" s="17">
        <f t="shared" si="338"/>
        <v>0</v>
      </c>
      <c r="G4302" s="17" t="e">
        <f>+VLOOKUP(B4302,EstructuraCostos!$B$5:$C$146,2)</f>
        <v>#N/A</v>
      </c>
      <c r="I4302" s="17">
        <f t="shared" si="339"/>
        <v>1</v>
      </c>
      <c r="N4302" s="48">
        <f t="shared" si="340"/>
        <v>0</v>
      </c>
    </row>
    <row r="4303" spans="1:14">
      <c r="A4303" s="17">
        <v>4098</v>
      </c>
      <c r="C4303" s="17">
        <f t="shared" ref="C4303:C4366" si="341">ROUND(B4303/10000,0)</f>
        <v>0</v>
      </c>
      <c r="G4303" s="17" t="e">
        <f>+VLOOKUP(B4303,EstructuraCostos!$B$5:$C$146,2)</f>
        <v>#N/A</v>
      </c>
      <c r="I4303" s="17">
        <f t="shared" ref="I4303:I4366" si="342">+WEEKNUM(H4303,2)</f>
        <v>1</v>
      </c>
      <c r="N4303" s="48">
        <f t="shared" ref="N4303:N4366" si="343">+L4303*M4303</f>
        <v>0</v>
      </c>
    </row>
    <row r="4304" spans="1:14">
      <c r="A4304" s="17">
        <v>4099</v>
      </c>
      <c r="C4304" s="17">
        <f t="shared" si="341"/>
        <v>0</v>
      </c>
      <c r="G4304" s="17" t="e">
        <f>+VLOOKUP(B4304,EstructuraCostos!$B$5:$C$146,2)</f>
        <v>#N/A</v>
      </c>
      <c r="I4304" s="17">
        <f t="shared" si="342"/>
        <v>1</v>
      </c>
      <c r="N4304" s="48">
        <f t="shared" si="343"/>
        <v>0</v>
      </c>
    </row>
    <row r="4305" spans="1:14">
      <c r="A4305" s="17">
        <v>4100</v>
      </c>
      <c r="C4305" s="17">
        <f t="shared" si="341"/>
        <v>0</v>
      </c>
      <c r="G4305" s="17" t="e">
        <f>+VLOOKUP(B4305,EstructuraCostos!$B$5:$C$146,2)</f>
        <v>#N/A</v>
      </c>
      <c r="I4305" s="17">
        <f t="shared" si="342"/>
        <v>1</v>
      </c>
      <c r="N4305" s="48">
        <f t="shared" si="343"/>
        <v>0</v>
      </c>
    </row>
    <row r="4306" spans="1:14">
      <c r="A4306" s="17">
        <v>4101</v>
      </c>
      <c r="C4306" s="17">
        <f t="shared" si="341"/>
        <v>0</v>
      </c>
      <c r="G4306" s="17" t="e">
        <f>+VLOOKUP(B4306,EstructuraCostos!$B$5:$C$146,2)</f>
        <v>#N/A</v>
      </c>
      <c r="I4306" s="17">
        <f t="shared" si="342"/>
        <v>1</v>
      </c>
      <c r="N4306" s="48">
        <f t="shared" si="343"/>
        <v>0</v>
      </c>
    </row>
    <row r="4307" spans="1:14">
      <c r="A4307" s="17">
        <v>4102</v>
      </c>
      <c r="C4307" s="17">
        <f t="shared" si="341"/>
        <v>0</v>
      </c>
      <c r="G4307" s="17" t="e">
        <f>+VLOOKUP(B4307,EstructuraCostos!$B$5:$C$146,2)</f>
        <v>#N/A</v>
      </c>
      <c r="I4307" s="17">
        <f t="shared" si="342"/>
        <v>1</v>
      </c>
      <c r="N4307" s="48">
        <f t="shared" si="343"/>
        <v>0</v>
      </c>
    </row>
    <row r="4308" spans="1:14">
      <c r="A4308" s="17">
        <v>4103</v>
      </c>
      <c r="C4308" s="17">
        <f t="shared" si="341"/>
        <v>0</v>
      </c>
      <c r="G4308" s="17" t="e">
        <f>+VLOOKUP(B4308,EstructuraCostos!$B$5:$C$146,2)</f>
        <v>#N/A</v>
      </c>
      <c r="I4308" s="17">
        <f t="shared" si="342"/>
        <v>1</v>
      </c>
      <c r="N4308" s="48">
        <f t="shared" si="343"/>
        <v>0</v>
      </c>
    </row>
    <row r="4309" spans="1:14">
      <c r="A4309" s="17">
        <v>4104</v>
      </c>
      <c r="C4309" s="17">
        <f t="shared" si="341"/>
        <v>0</v>
      </c>
      <c r="G4309" s="17" t="e">
        <f>+VLOOKUP(B4309,EstructuraCostos!$B$5:$C$146,2)</f>
        <v>#N/A</v>
      </c>
      <c r="I4309" s="17">
        <f t="shared" si="342"/>
        <v>1</v>
      </c>
      <c r="N4309" s="48">
        <f t="shared" si="343"/>
        <v>0</v>
      </c>
    </row>
    <row r="4310" spans="1:14">
      <c r="A4310" s="17">
        <v>4105</v>
      </c>
      <c r="C4310" s="17">
        <f t="shared" si="341"/>
        <v>0</v>
      </c>
      <c r="G4310" s="17" t="e">
        <f>+VLOOKUP(B4310,EstructuraCostos!$B$5:$C$146,2)</f>
        <v>#N/A</v>
      </c>
      <c r="I4310" s="17">
        <f t="shared" si="342"/>
        <v>1</v>
      </c>
      <c r="N4310" s="48">
        <f t="shared" si="343"/>
        <v>0</v>
      </c>
    </row>
    <row r="4311" spans="1:14">
      <c r="A4311" s="17">
        <v>4106</v>
      </c>
      <c r="C4311" s="17">
        <f t="shared" si="341"/>
        <v>0</v>
      </c>
      <c r="G4311" s="17" t="e">
        <f>+VLOOKUP(B4311,EstructuraCostos!$B$5:$C$146,2)</f>
        <v>#N/A</v>
      </c>
      <c r="I4311" s="17">
        <f t="shared" si="342"/>
        <v>1</v>
      </c>
      <c r="N4311" s="48">
        <f t="shared" si="343"/>
        <v>0</v>
      </c>
    </row>
    <row r="4312" spans="1:14">
      <c r="A4312" s="17">
        <v>4107</v>
      </c>
      <c r="C4312" s="17">
        <f t="shared" si="341"/>
        <v>0</v>
      </c>
      <c r="G4312" s="17" t="e">
        <f>+VLOOKUP(B4312,EstructuraCostos!$B$5:$C$146,2)</f>
        <v>#N/A</v>
      </c>
      <c r="I4312" s="17">
        <f t="shared" si="342"/>
        <v>1</v>
      </c>
      <c r="N4312" s="48">
        <f t="shared" si="343"/>
        <v>0</v>
      </c>
    </row>
    <row r="4313" spans="1:14">
      <c r="A4313" s="17">
        <v>4108</v>
      </c>
      <c r="C4313" s="17">
        <f t="shared" si="341"/>
        <v>0</v>
      </c>
      <c r="G4313" s="17" t="e">
        <f>+VLOOKUP(B4313,EstructuraCostos!$B$5:$C$146,2)</f>
        <v>#N/A</v>
      </c>
      <c r="I4313" s="17">
        <f t="shared" si="342"/>
        <v>1</v>
      </c>
      <c r="N4313" s="48">
        <f t="shared" si="343"/>
        <v>0</v>
      </c>
    </row>
    <row r="4314" spans="1:14">
      <c r="A4314" s="17">
        <v>4109</v>
      </c>
      <c r="C4314" s="17">
        <f t="shared" si="341"/>
        <v>0</v>
      </c>
      <c r="G4314" s="17" t="e">
        <f>+VLOOKUP(B4314,EstructuraCostos!$B$5:$C$146,2)</f>
        <v>#N/A</v>
      </c>
      <c r="I4314" s="17">
        <f t="shared" si="342"/>
        <v>1</v>
      </c>
      <c r="N4314" s="48">
        <f t="shared" si="343"/>
        <v>0</v>
      </c>
    </row>
    <row r="4315" spans="1:14">
      <c r="A4315" s="17">
        <v>4110</v>
      </c>
      <c r="C4315" s="17">
        <f t="shared" si="341"/>
        <v>0</v>
      </c>
      <c r="G4315" s="17" t="e">
        <f>+VLOOKUP(B4315,EstructuraCostos!$B$5:$C$146,2)</f>
        <v>#N/A</v>
      </c>
      <c r="I4315" s="17">
        <f t="shared" si="342"/>
        <v>1</v>
      </c>
      <c r="N4315" s="48">
        <f t="shared" si="343"/>
        <v>0</v>
      </c>
    </row>
    <row r="4316" spans="1:14">
      <c r="A4316" s="17">
        <v>4111</v>
      </c>
      <c r="C4316" s="17">
        <f t="shared" si="341"/>
        <v>0</v>
      </c>
      <c r="G4316" s="17" t="e">
        <f>+VLOOKUP(B4316,EstructuraCostos!$B$5:$C$146,2)</f>
        <v>#N/A</v>
      </c>
      <c r="I4316" s="17">
        <f t="shared" si="342"/>
        <v>1</v>
      </c>
      <c r="N4316" s="48">
        <f t="shared" si="343"/>
        <v>0</v>
      </c>
    </row>
    <row r="4317" spans="1:14">
      <c r="A4317" s="17">
        <v>4112</v>
      </c>
      <c r="C4317" s="17">
        <f t="shared" si="341"/>
        <v>0</v>
      </c>
      <c r="G4317" s="17" t="e">
        <f>+VLOOKUP(B4317,EstructuraCostos!$B$5:$C$146,2)</f>
        <v>#N/A</v>
      </c>
      <c r="I4317" s="17">
        <f t="shared" si="342"/>
        <v>1</v>
      </c>
      <c r="N4317" s="48">
        <f t="shared" si="343"/>
        <v>0</v>
      </c>
    </row>
    <row r="4318" spans="1:14">
      <c r="A4318" s="17">
        <v>4113</v>
      </c>
      <c r="C4318" s="17">
        <f t="shared" si="341"/>
        <v>0</v>
      </c>
      <c r="G4318" s="17" t="e">
        <f>+VLOOKUP(B4318,EstructuraCostos!$B$5:$C$146,2)</f>
        <v>#N/A</v>
      </c>
      <c r="I4318" s="17">
        <f t="shared" si="342"/>
        <v>1</v>
      </c>
      <c r="N4318" s="48">
        <f t="shared" si="343"/>
        <v>0</v>
      </c>
    </row>
    <row r="4319" spans="1:14">
      <c r="A4319" s="17">
        <v>4114</v>
      </c>
      <c r="C4319" s="17">
        <f t="shared" si="341"/>
        <v>0</v>
      </c>
      <c r="G4319" s="17" t="e">
        <f>+VLOOKUP(B4319,EstructuraCostos!$B$5:$C$146,2)</f>
        <v>#N/A</v>
      </c>
      <c r="I4319" s="17">
        <f t="shared" si="342"/>
        <v>1</v>
      </c>
      <c r="N4319" s="48">
        <f t="shared" si="343"/>
        <v>0</v>
      </c>
    </row>
    <row r="4320" spans="1:14">
      <c r="A4320" s="17">
        <v>4115</v>
      </c>
      <c r="C4320" s="17">
        <f t="shared" si="341"/>
        <v>0</v>
      </c>
      <c r="G4320" s="17" t="e">
        <f>+VLOOKUP(B4320,EstructuraCostos!$B$5:$C$146,2)</f>
        <v>#N/A</v>
      </c>
      <c r="I4320" s="17">
        <f t="shared" si="342"/>
        <v>1</v>
      </c>
      <c r="N4320" s="48">
        <f t="shared" si="343"/>
        <v>0</v>
      </c>
    </row>
    <row r="4321" spans="1:14">
      <c r="A4321" s="17">
        <v>4116</v>
      </c>
      <c r="C4321" s="17">
        <f t="shared" si="341"/>
        <v>0</v>
      </c>
      <c r="G4321" s="17" t="e">
        <f>+VLOOKUP(B4321,EstructuraCostos!$B$5:$C$146,2)</f>
        <v>#N/A</v>
      </c>
      <c r="I4321" s="17">
        <f t="shared" si="342"/>
        <v>1</v>
      </c>
      <c r="N4321" s="48">
        <f t="shared" si="343"/>
        <v>0</v>
      </c>
    </row>
    <row r="4322" spans="1:14">
      <c r="A4322" s="17">
        <v>4117</v>
      </c>
      <c r="C4322" s="17">
        <f t="shared" si="341"/>
        <v>0</v>
      </c>
      <c r="G4322" s="17" t="e">
        <f>+VLOOKUP(B4322,EstructuraCostos!$B$5:$C$146,2)</f>
        <v>#N/A</v>
      </c>
      <c r="I4322" s="17">
        <f t="shared" si="342"/>
        <v>1</v>
      </c>
      <c r="N4322" s="48">
        <f t="shared" si="343"/>
        <v>0</v>
      </c>
    </row>
    <row r="4323" spans="1:14">
      <c r="A4323" s="17">
        <v>4118</v>
      </c>
      <c r="C4323" s="17">
        <f t="shared" si="341"/>
        <v>0</v>
      </c>
      <c r="G4323" s="17" t="e">
        <f>+VLOOKUP(B4323,EstructuraCostos!$B$5:$C$146,2)</f>
        <v>#N/A</v>
      </c>
      <c r="I4323" s="17">
        <f t="shared" si="342"/>
        <v>1</v>
      </c>
      <c r="N4323" s="48">
        <f t="shared" si="343"/>
        <v>0</v>
      </c>
    </row>
    <row r="4324" spans="1:14">
      <c r="A4324" s="17">
        <v>4119</v>
      </c>
      <c r="C4324" s="17">
        <f t="shared" si="341"/>
        <v>0</v>
      </c>
      <c r="G4324" s="17" t="e">
        <f>+VLOOKUP(B4324,EstructuraCostos!$B$5:$C$146,2)</f>
        <v>#N/A</v>
      </c>
      <c r="I4324" s="17">
        <f t="shared" si="342"/>
        <v>1</v>
      </c>
      <c r="N4324" s="48">
        <f t="shared" si="343"/>
        <v>0</v>
      </c>
    </row>
    <row r="4325" spans="1:14">
      <c r="A4325" s="17">
        <v>4120</v>
      </c>
      <c r="C4325" s="17">
        <f t="shared" si="341"/>
        <v>0</v>
      </c>
      <c r="G4325" s="17" t="e">
        <f>+VLOOKUP(B4325,EstructuraCostos!$B$5:$C$146,2)</f>
        <v>#N/A</v>
      </c>
      <c r="I4325" s="17">
        <f t="shared" si="342"/>
        <v>1</v>
      </c>
      <c r="N4325" s="48">
        <f t="shared" si="343"/>
        <v>0</v>
      </c>
    </row>
    <row r="4326" spans="1:14">
      <c r="A4326" s="17">
        <v>4121</v>
      </c>
      <c r="C4326" s="17">
        <f t="shared" si="341"/>
        <v>0</v>
      </c>
      <c r="G4326" s="17" t="e">
        <f>+VLOOKUP(B4326,EstructuraCostos!$B$5:$C$146,2)</f>
        <v>#N/A</v>
      </c>
      <c r="I4326" s="17">
        <f t="shared" si="342"/>
        <v>1</v>
      </c>
      <c r="N4326" s="48">
        <f t="shared" si="343"/>
        <v>0</v>
      </c>
    </row>
    <row r="4327" spans="1:14">
      <c r="A4327" s="17">
        <v>4122</v>
      </c>
      <c r="C4327" s="17">
        <f t="shared" si="341"/>
        <v>0</v>
      </c>
      <c r="G4327" s="17" t="e">
        <f>+VLOOKUP(B4327,EstructuraCostos!$B$5:$C$146,2)</f>
        <v>#N/A</v>
      </c>
      <c r="I4327" s="17">
        <f t="shared" si="342"/>
        <v>1</v>
      </c>
      <c r="N4327" s="48">
        <f t="shared" si="343"/>
        <v>0</v>
      </c>
    </row>
    <row r="4328" spans="1:14">
      <c r="A4328" s="17">
        <v>4123</v>
      </c>
      <c r="C4328" s="17">
        <f t="shared" si="341"/>
        <v>0</v>
      </c>
      <c r="G4328" s="17" t="e">
        <f>+VLOOKUP(B4328,EstructuraCostos!$B$5:$C$146,2)</f>
        <v>#N/A</v>
      </c>
      <c r="I4328" s="17">
        <f t="shared" si="342"/>
        <v>1</v>
      </c>
      <c r="N4328" s="48">
        <f t="shared" si="343"/>
        <v>0</v>
      </c>
    </row>
    <row r="4329" spans="1:14">
      <c r="A4329" s="17">
        <v>4124</v>
      </c>
      <c r="C4329" s="17">
        <f t="shared" si="341"/>
        <v>0</v>
      </c>
      <c r="G4329" s="17" t="e">
        <f>+VLOOKUP(B4329,EstructuraCostos!$B$5:$C$146,2)</f>
        <v>#N/A</v>
      </c>
      <c r="I4329" s="17">
        <f t="shared" si="342"/>
        <v>1</v>
      </c>
      <c r="N4329" s="48">
        <f t="shared" si="343"/>
        <v>0</v>
      </c>
    </row>
    <row r="4330" spans="1:14">
      <c r="A4330" s="17">
        <v>4125</v>
      </c>
      <c r="C4330" s="17">
        <f t="shared" si="341"/>
        <v>0</v>
      </c>
      <c r="G4330" s="17" t="e">
        <f>+VLOOKUP(B4330,EstructuraCostos!$B$5:$C$146,2)</f>
        <v>#N/A</v>
      </c>
      <c r="I4330" s="17">
        <f t="shared" si="342"/>
        <v>1</v>
      </c>
      <c r="N4330" s="48">
        <f t="shared" si="343"/>
        <v>0</v>
      </c>
    </row>
    <row r="4331" spans="1:14">
      <c r="A4331" s="17">
        <v>4126</v>
      </c>
      <c r="C4331" s="17">
        <f t="shared" si="341"/>
        <v>0</v>
      </c>
      <c r="G4331" s="17" t="e">
        <f>+VLOOKUP(B4331,EstructuraCostos!$B$5:$C$146,2)</f>
        <v>#N/A</v>
      </c>
      <c r="I4331" s="17">
        <f t="shared" si="342"/>
        <v>1</v>
      </c>
      <c r="N4331" s="48">
        <f t="shared" si="343"/>
        <v>0</v>
      </c>
    </row>
    <row r="4332" spans="1:14">
      <c r="A4332" s="17">
        <v>4127</v>
      </c>
      <c r="C4332" s="17">
        <f t="shared" si="341"/>
        <v>0</v>
      </c>
      <c r="G4332" s="17" t="e">
        <f>+VLOOKUP(B4332,EstructuraCostos!$B$5:$C$146,2)</f>
        <v>#N/A</v>
      </c>
      <c r="I4332" s="17">
        <f t="shared" si="342"/>
        <v>1</v>
      </c>
      <c r="N4332" s="48">
        <f t="shared" si="343"/>
        <v>0</v>
      </c>
    </row>
    <row r="4333" spans="1:14">
      <c r="A4333" s="17">
        <v>4128</v>
      </c>
      <c r="C4333" s="17">
        <f t="shared" si="341"/>
        <v>0</v>
      </c>
      <c r="G4333" s="17" t="e">
        <f>+VLOOKUP(B4333,EstructuraCostos!$B$5:$C$146,2)</f>
        <v>#N/A</v>
      </c>
      <c r="I4333" s="17">
        <f t="shared" si="342"/>
        <v>1</v>
      </c>
      <c r="N4333" s="48">
        <f t="shared" si="343"/>
        <v>0</v>
      </c>
    </row>
    <row r="4334" spans="1:14">
      <c r="A4334" s="17">
        <v>4129</v>
      </c>
      <c r="C4334" s="17">
        <f t="shared" si="341"/>
        <v>0</v>
      </c>
      <c r="G4334" s="17" t="e">
        <f>+VLOOKUP(B4334,EstructuraCostos!$B$5:$C$146,2)</f>
        <v>#N/A</v>
      </c>
      <c r="I4334" s="17">
        <f t="shared" si="342"/>
        <v>1</v>
      </c>
      <c r="N4334" s="48">
        <f t="shared" si="343"/>
        <v>0</v>
      </c>
    </row>
    <row r="4335" spans="1:14">
      <c r="A4335" s="17">
        <v>4130</v>
      </c>
      <c r="C4335" s="17">
        <f t="shared" si="341"/>
        <v>0</v>
      </c>
      <c r="G4335" s="17" t="e">
        <f>+VLOOKUP(B4335,EstructuraCostos!$B$5:$C$146,2)</f>
        <v>#N/A</v>
      </c>
      <c r="I4335" s="17">
        <f t="shared" si="342"/>
        <v>1</v>
      </c>
      <c r="N4335" s="48">
        <f t="shared" si="343"/>
        <v>0</v>
      </c>
    </row>
    <row r="4336" spans="1:14">
      <c r="A4336" s="17">
        <v>4131</v>
      </c>
      <c r="C4336" s="17">
        <f t="shared" si="341"/>
        <v>0</v>
      </c>
      <c r="G4336" s="17" t="e">
        <f>+VLOOKUP(B4336,EstructuraCostos!$B$5:$C$146,2)</f>
        <v>#N/A</v>
      </c>
      <c r="I4336" s="17">
        <f t="shared" si="342"/>
        <v>1</v>
      </c>
      <c r="N4336" s="48">
        <f t="shared" si="343"/>
        <v>0</v>
      </c>
    </row>
    <row r="4337" spans="1:14">
      <c r="A4337" s="17">
        <v>4132</v>
      </c>
      <c r="C4337" s="17">
        <f t="shared" si="341"/>
        <v>0</v>
      </c>
      <c r="G4337" s="17" t="e">
        <f>+VLOOKUP(B4337,EstructuraCostos!$B$5:$C$146,2)</f>
        <v>#N/A</v>
      </c>
      <c r="I4337" s="17">
        <f t="shared" si="342"/>
        <v>1</v>
      </c>
      <c r="N4337" s="48">
        <f t="shared" si="343"/>
        <v>0</v>
      </c>
    </row>
    <row r="4338" spans="1:14">
      <c r="A4338" s="17">
        <v>4133</v>
      </c>
      <c r="C4338" s="17">
        <f t="shared" si="341"/>
        <v>0</v>
      </c>
      <c r="G4338" s="17" t="e">
        <f>+VLOOKUP(B4338,EstructuraCostos!$B$5:$C$146,2)</f>
        <v>#N/A</v>
      </c>
      <c r="I4338" s="17">
        <f t="shared" si="342"/>
        <v>1</v>
      </c>
      <c r="N4338" s="48">
        <f t="shared" si="343"/>
        <v>0</v>
      </c>
    </row>
    <row r="4339" spans="1:14">
      <c r="A4339" s="17">
        <v>4134</v>
      </c>
      <c r="C4339" s="17">
        <f t="shared" si="341"/>
        <v>0</v>
      </c>
      <c r="G4339" s="17" t="e">
        <f>+VLOOKUP(B4339,EstructuraCostos!$B$5:$C$146,2)</f>
        <v>#N/A</v>
      </c>
      <c r="I4339" s="17">
        <f t="shared" si="342"/>
        <v>1</v>
      </c>
      <c r="N4339" s="48">
        <f t="shared" si="343"/>
        <v>0</v>
      </c>
    </row>
    <row r="4340" spans="1:14">
      <c r="A4340" s="17">
        <v>4135</v>
      </c>
      <c r="C4340" s="17">
        <f t="shared" si="341"/>
        <v>0</v>
      </c>
      <c r="G4340" s="17" t="e">
        <f>+VLOOKUP(B4340,EstructuraCostos!$B$5:$C$146,2)</f>
        <v>#N/A</v>
      </c>
      <c r="I4340" s="17">
        <f t="shared" si="342"/>
        <v>1</v>
      </c>
      <c r="N4340" s="48">
        <f t="shared" si="343"/>
        <v>0</v>
      </c>
    </row>
    <row r="4341" spans="1:14">
      <c r="A4341" s="17">
        <v>4136</v>
      </c>
      <c r="C4341" s="17">
        <f t="shared" si="341"/>
        <v>0</v>
      </c>
      <c r="G4341" s="17" t="e">
        <f>+VLOOKUP(B4341,EstructuraCostos!$B$5:$C$146,2)</f>
        <v>#N/A</v>
      </c>
      <c r="I4341" s="17">
        <f t="shared" si="342"/>
        <v>1</v>
      </c>
      <c r="N4341" s="48">
        <f t="shared" si="343"/>
        <v>0</v>
      </c>
    </row>
    <row r="4342" spans="1:14">
      <c r="A4342" s="17">
        <v>4137</v>
      </c>
      <c r="C4342" s="17">
        <f t="shared" si="341"/>
        <v>0</v>
      </c>
      <c r="G4342" s="17" t="e">
        <f>+VLOOKUP(B4342,EstructuraCostos!$B$5:$C$146,2)</f>
        <v>#N/A</v>
      </c>
      <c r="I4342" s="17">
        <f t="shared" si="342"/>
        <v>1</v>
      </c>
      <c r="N4342" s="48">
        <f t="shared" si="343"/>
        <v>0</v>
      </c>
    </row>
    <row r="4343" spans="1:14">
      <c r="A4343" s="17">
        <v>4138</v>
      </c>
      <c r="C4343" s="17">
        <f t="shared" si="341"/>
        <v>0</v>
      </c>
      <c r="G4343" s="17" t="e">
        <f>+VLOOKUP(B4343,EstructuraCostos!$B$5:$C$146,2)</f>
        <v>#N/A</v>
      </c>
      <c r="I4343" s="17">
        <f t="shared" si="342"/>
        <v>1</v>
      </c>
      <c r="N4343" s="48">
        <f t="shared" si="343"/>
        <v>0</v>
      </c>
    </row>
    <row r="4344" spans="1:14">
      <c r="A4344" s="17">
        <v>4139</v>
      </c>
      <c r="C4344" s="17">
        <f t="shared" si="341"/>
        <v>0</v>
      </c>
      <c r="G4344" s="17" t="e">
        <f>+VLOOKUP(B4344,EstructuraCostos!$B$5:$C$146,2)</f>
        <v>#N/A</v>
      </c>
      <c r="I4344" s="17">
        <f t="shared" si="342"/>
        <v>1</v>
      </c>
      <c r="N4344" s="48">
        <f t="shared" si="343"/>
        <v>0</v>
      </c>
    </row>
    <row r="4345" spans="1:14">
      <c r="A4345" s="17">
        <v>4140</v>
      </c>
      <c r="C4345" s="17">
        <f t="shared" si="341"/>
        <v>0</v>
      </c>
      <c r="G4345" s="17" t="e">
        <f>+VLOOKUP(B4345,EstructuraCostos!$B$5:$C$146,2)</f>
        <v>#N/A</v>
      </c>
      <c r="I4345" s="17">
        <f t="shared" si="342"/>
        <v>1</v>
      </c>
      <c r="N4345" s="48">
        <f t="shared" si="343"/>
        <v>0</v>
      </c>
    </row>
    <row r="4346" spans="1:14">
      <c r="A4346" s="17">
        <v>4141</v>
      </c>
      <c r="C4346" s="17">
        <f t="shared" si="341"/>
        <v>0</v>
      </c>
      <c r="G4346" s="17" t="e">
        <f>+VLOOKUP(B4346,EstructuraCostos!$B$5:$C$146,2)</f>
        <v>#N/A</v>
      </c>
      <c r="I4346" s="17">
        <f t="shared" si="342"/>
        <v>1</v>
      </c>
      <c r="N4346" s="48">
        <f t="shared" si="343"/>
        <v>0</v>
      </c>
    </row>
    <row r="4347" spans="1:14">
      <c r="A4347" s="17">
        <v>4142</v>
      </c>
      <c r="C4347" s="17">
        <f t="shared" si="341"/>
        <v>0</v>
      </c>
      <c r="G4347" s="17" t="e">
        <f>+VLOOKUP(B4347,EstructuraCostos!$B$5:$C$146,2)</f>
        <v>#N/A</v>
      </c>
      <c r="I4347" s="17">
        <f t="shared" si="342"/>
        <v>1</v>
      </c>
      <c r="N4347" s="48">
        <f t="shared" si="343"/>
        <v>0</v>
      </c>
    </row>
    <row r="4348" spans="1:14">
      <c r="A4348" s="17">
        <v>4143</v>
      </c>
      <c r="C4348" s="17">
        <f t="shared" si="341"/>
        <v>0</v>
      </c>
      <c r="G4348" s="17" t="e">
        <f>+VLOOKUP(B4348,EstructuraCostos!$B$5:$C$146,2)</f>
        <v>#N/A</v>
      </c>
      <c r="I4348" s="17">
        <f t="shared" si="342"/>
        <v>1</v>
      </c>
      <c r="N4348" s="48">
        <f t="shared" si="343"/>
        <v>0</v>
      </c>
    </row>
    <row r="4349" spans="1:14">
      <c r="A4349" s="17">
        <v>4144</v>
      </c>
      <c r="C4349" s="17">
        <f t="shared" si="341"/>
        <v>0</v>
      </c>
      <c r="G4349" s="17" t="e">
        <f>+VLOOKUP(B4349,EstructuraCostos!$B$5:$C$146,2)</f>
        <v>#N/A</v>
      </c>
      <c r="I4349" s="17">
        <f t="shared" si="342"/>
        <v>1</v>
      </c>
      <c r="N4349" s="48">
        <f t="shared" si="343"/>
        <v>0</v>
      </c>
    </row>
    <row r="4350" spans="1:14">
      <c r="A4350" s="17">
        <v>4145</v>
      </c>
      <c r="C4350" s="17">
        <f t="shared" si="341"/>
        <v>0</v>
      </c>
      <c r="G4350" s="17" t="e">
        <f>+VLOOKUP(B4350,EstructuraCostos!$B$5:$C$146,2)</f>
        <v>#N/A</v>
      </c>
      <c r="I4350" s="17">
        <f t="shared" si="342"/>
        <v>1</v>
      </c>
      <c r="N4350" s="48">
        <f t="shared" si="343"/>
        <v>0</v>
      </c>
    </row>
    <row r="4351" spans="1:14">
      <c r="A4351" s="17">
        <v>4146</v>
      </c>
      <c r="C4351" s="17">
        <f t="shared" si="341"/>
        <v>0</v>
      </c>
      <c r="G4351" s="17" t="e">
        <f>+VLOOKUP(B4351,EstructuraCostos!$B$5:$C$146,2)</f>
        <v>#N/A</v>
      </c>
      <c r="I4351" s="17">
        <f t="shared" si="342"/>
        <v>1</v>
      </c>
      <c r="N4351" s="48">
        <f t="shared" si="343"/>
        <v>0</v>
      </c>
    </row>
    <row r="4352" spans="1:14">
      <c r="A4352" s="17">
        <v>4147</v>
      </c>
      <c r="C4352" s="17">
        <f t="shared" si="341"/>
        <v>0</v>
      </c>
      <c r="G4352" s="17" t="e">
        <f>+VLOOKUP(B4352,EstructuraCostos!$B$5:$C$146,2)</f>
        <v>#N/A</v>
      </c>
      <c r="I4352" s="17">
        <f t="shared" si="342"/>
        <v>1</v>
      </c>
      <c r="N4352" s="48">
        <f t="shared" si="343"/>
        <v>0</v>
      </c>
    </row>
    <row r="4353" spans="1:14">
      <c r="A4353" s="17">
        <v>4148</v>
      </c>
      <c r="C4353" s="17">
        <f t="shared" si="341"/>
        <v>0</v>
      </c>
      <c r="G4353" s="17" t="e">
        <f>+VLOOKUP(B4353,EstructuraCostos!$B$5:$C$146,2)</f>
        <v>#N/A</v>
      </c>
      <c r="I4353" s="17">
        <f t="shared" si="342"/>
        <v>1</v>
      </c>
      <c r="N4353" s="48">
        <f t="shared" si="343"/>
        <v>0</v>
      </c>
    </row>
    <row r="4354" spans="1:14">
      <c r="A4354" s="17">
        <v>4149</v>
      </c>
      <c r="C4354" s="17">
        <f t="shared" si="341"/>
        <v>0</v>
      </c>
      <c r="G4354" s="17" t="e">
        <f>+VLOOKUP(B4354,EstructuraCostos!$B$5:$C$146,2)</f>
        <v>#N/A</v>
      </c>
      <c r="I4354" s="17">
        <f t="shared" si="342"/>
        <v>1</v>
      </c>
      <c r="N4354" s="48">
        <f t="shared" si="343"/>
        <v>0</v>
      </c>
    </row>
    <row r="4355" spans="1:14">
      <c r="A4355" s="17">
        <v>4150</v>
      </c>
      <c r="C4355" s="17">
        <f t="shared" si="341"/>
        <v>0</v>
      </c>
      <c r="G4355" s="17" t="e">
        <f>+VLOOKUP(B4355,EstructuraCostos!$B$5:$C$146,2)</f>
        <v>#N/A</v>
      </c>
      <c r="I4355" s="17">
        <f t="shared" si="342"/>
        <v>1</v>
      </c>
      <c r="N4355" s="48">
        <f t="shared" si="343"/>
        <v>0</v>
      </c>
    </row>
    <row r="4356" spans="1:14">
      <c r="A4356" s="17">
        <v>4151</v>
      </c>
      <c r="C4356" s="17">
        <f t="shared" si="341"/>
        <v>0</v>
      </c>
      <c r="G4356" s="17" t="e">
        <f>+VLOOKUP(B4356,EstructuraCostos!$B$5:$C$146,2)</f>
        <v>#N/A</v>
      </c>
      <c r="I4356" s="17">
        <f t="shared" si="342"/>
        <v>1</v>
      </c>
      <c r="N4356" s="48">
        <f t="shared" si="343"/>
        <v>0</v>
      </c>
    </row>
    <row r="4357" spans="1:14">
      <c r="A4357" s="17">
        <v>4152</v>
      </c>
      <c r="C4357" s="17">
        <f t="shared" si="341"/>
        <v>0</v>
      </c>
      <c r="G4357" s="17" t="e">
        <f>+VLOOKUP(B4357,EstructuraCostos!$B$5:$C$146,2)</f>
        <v>#N/A</v>
      </c>
      <c r="I4357" s="17">
        <f t="shared" si="342"/>
        <v>1</v>
      </c>
      <c r="N4357" s="48">
        <f t="shared" si="343"/>
        <v>0</v>
      </c>
    </row>
    <row r="4358" spans="1:14">
      <c r="A4358" s="17">
        <v>4153</v>
      </c>
      <c r="C4358" s="17">
        <f t="shared" si="341"/>
        <v>0</v>
      </c>
      <c r="G4358" s="17" t="e">
        <f>+VLOOKUP(B4358,EstructuraCostos!$B$5:$C$146,2)</f>
        <v>#N/A</v>
      </c>
      <c r="I4358" s="17">
        <f t="shared" si="342"/>
        <v>1</v>
      </c>
      <c r="N4358" s="48">
        <f t="shared" si="343"/>
        <v>0</v>
      </c>
    </row>
    <row r="4359" spans="1:14">
      <c r="A4359" s="17">
        <v>4154</v>
      </c>
      <c r="C4359" s="17">
        <f t="shared" si="341"/>
        <v>0</v>
      </c>
      <c r="G4359" s="17" t="e">
        <f>+VLOOKUP(B4359,EstructuraCostos!$B$5:$C$146,2)</f>
        <v>#N/A</v>
      </c>
      <c r="I4359" s="17">
        <f t="shared" si="342"/>
        <v>1</v>
      </c>
      <c r="N4359" s="48">
        <f t="shared" si="343"/>
        <v>0</v>
      </c>
    </row>
    <row r="4360" spans="1:14">
      <c r="A4360" s="17">
        <v>4155</v>
      </c>
      <c r="C4360" s="17">
        <f t="shared" si="341"/>
        <v>0</v>
      </c>
      <c r="G4360" s="17" t="e">
        <f>+VLOOKUP(B4360,EstructuraCostos!$B$5:$C$146,2)</f>
        <v>#N/A</v>
      </c>
      <c r="I4360" s="17">
        <f t="shared" si="342"/>
        <v>1</v>
      </c>
      <c r="N4360" s="48">
        <f t="shared" si="343"/>
        <v>0</v>
      </c>
    </row>
    <row r="4361" spans="1:14">
      <c r="A4361" s="17">
        <v>4156</v>
      </c>
      <c r="C4361" s="17">
        <f t="shared" si="341"/>
        <v>0</v>
      </c>
      <c r="G4361" s="17" t="e">
        <f>+VLOOKUP(B4361,EstructuraCostos!$B$5:$C$146,2)</f>
        <v>#N/A</v>
      </c>
      <c r="I4361" s="17">
        <f t="shared" si="342"/>
        <v>1</v>
      </c>
      <c r="N4361" s="48">
        <f t="shared" si="343"/>
        <v>0</v>
      </c>
    </row>
    <row r="4362" spans="1:14">
      <c r="A4362" s="17">
        <v>4157</v>
      </c>
      <c r="C4362" s="17">
        <f t="shared" si="341"/>
        <v>0</v>
      </c>
      <c r="G4362" s="17" t="e">
        <f>+VLOOKUP(B4362,EstructuraCostos!$B$5:$C$146,2)</f>
        <v>#N/A</v>
      </c>
      <c r="I4362" s="17">
        <f t="shared" si="342"/>
        <v>1</v>
      </c>
      <c r="N4362" s="48">
        <f t="shared" si="343"/>
        <v>0</v>
      </c>
    </row>
    <row r="4363" spans="1:14">
      <c r="A4363" s="17">
        <v>4158</v>
      </c>
      <c r="C4363" s="17">
        <f t="shared" si="341"/>
        <v>0</v>
      </c>
      <c r="G4363" s="17" t="e">
        <f>+VLOOKUP(B4363,EstructuraCostos!$B$5:$C$146,2)</f>
        <v>#N/A</v>
      </c>
      <c r="I4363" s="17">
        <f t="shared" si="342"/>
        <v>1</v>
      </c>
      <c r="N4363" s="48">
        <f t="shared" si="343"/>
        <v>0</v>
      </c>
    </row>
    <row r="4364" spans="1:14">
      <c r="A4364" s="17">
        <v>4159</v>
      </c>
      <c r="C4364" s="17">
        <f t="shared" si="341"/>
        <v>0</v>
      </c>
      <c r="G4364" s="17" t="e">
        <f>+VLOOKUP(B4364,EstructuraCostos!$B$5:$C$146,2)</f>
        <v>#N/A</v>
      </c>
      <c r="I4364" s="17">
        <f t="shared" si="342"/>
        <v>1</v>
      </c>
      <c r="N4364" s="48">
        <f t="shared" si="343"/>
        <v>0</v>
      </c>
    </row>
    <row r="4365" spans="1:14">
      <c r="A4365" s="17">
        <v>4160</v>
      </c>
      <c r="C4365" s="17">
        <f t="shared" si="341"/>
        <v>0</v>
      </c>
      <c r="G4365" s="17" t="e">
        <f>+VLOOKUP(B4365,EstructuraCostos!$B$5:$C$146,2)</f>
        <v>#N/A</v>
      </c>
      <c r="I4365" s="17">
        <f t="shared" si="342"/>
        <v>1</v>
      </c>
      <c r="N4365" s="48">
        <f t="shared" si="343"/>
        <v>0</v>
      </c>
    </row>
    <row r="4366" spans="1:14">
      <c r="A4366" s="17">
        <v>4161</v>
      </c>
      <c r="C4366" s="17">
        <f t="shared" si="341"/>
        <v>0</v>
      </c>
      <c r="G4366" s="17" t="e">
        <f>+VLOOKUP(B4366,EstructuraCostos!$B$5:$C$146,2)</f>
        <v>#N/A</v>
      </c>
      <c r="I4366" s="17">
        <f t="shared" si="342"/>
        <v>1</v>
      </c>
      <c r="N4366" s="48">
        <f t="shared" si="343"/>
        <v>0</v>
      </c>
    </row>
    <row r="4367" spans="1:14">
      <c r="A4367" s="17">
        <v>4162</v>
      </c>
      <c r="C4367" s="17">
        <f t="shared" ref="C4367:C4430" si="344">ROUND(B4367/10000,0)</f>
        <v>0</v>
      </c>
      <c r="G4367" s="17" t="e">
        <f>+VLOOKUP(B4367,EstructuraCostos!$B$5:$C$146,2)</f>
        <v>#N/A</v>
      </c>
      <c r="I4367" s="17">
        <f t="shared" ref="I4367:I4430" si="345">+WEEKNUM(H4367,2)</f>
        <v>1</v>
      </c>
      <c r="N4367" s="48">
        <f t="shared" ref="N4367:N4430" si="346">+L4367*M4367</f>
        <v>0</v>
      </c>
    </row>
    <row r="4368" spans="1:14">
      <c r="A4368" s="17">
        <v>4163</v>
      </c>
      <c r="C4368" s="17">
        <f t="shared" si="344"/>
        <v>0</v>
      </c>
      <c r="G4368" s="17" t="e">
        <f>+VLOOKUP(B4368,EstructuraCostos!$B$5:$C$146,2)</f>
        <v>#N/A</v>
      </c>
      <c r="I4368" s="17">
        <f t="shared" si="345"/>
        <v>1</v>
      </c>
      <c r="N4368" s="48">
        <f t="shared" si="346"/>
        <v>0</v>
      </c>
    </row>
    <row r="4369" spans="1:14">
      <c r="A4369" s="17">
        <v>4164</v>
      </c>
      <c r="C4369" s="17">
        <f t="shared" si="344"/>
        <v>0</v>
      </c>
      <c r="G4369" s="17" t="e">
        <f>+VLOOKUP(B4369,EstructuraCostos!$B$5:$C$146,2)</f>
        <v>#N/A</v>
      </c>
      <c r="I4369" s="17">
        <f t="shared" si="345"/>
        <v>1</v>
      </c>
      <c r="N4369" s="48">
        <f t="shared" si="346"/>
        <v>0</v>
      </c>
    </row>
    <row r="4370" spans="1:14">
      <c r="A4370" s="17">
        <v>4165</v>
      </c>
      <c r="C4370" s="17">
        <f t="shared" si="344"/>
        <v>0</v>
      </c>
      <c r="G4370" s="17" t="e">
        <f>+VLOOKUP(B4370,EstructuraCostos!$B$5:$C$146,2)</f>
        <v>#N/A</v>
      </c>
      <c r="I4370" s="17">
        <f t="shared" si="345"/>
        <v>1</v>
      </c>
      <c r="N4370" s="48">
        <f t="shared" si="346"/>
        <v>0</v>
      </c>
    </row>
    <row r="4371" spans="1:14">
      <c r="A4371" s="17">
        <v>4166</v>
      </c>
      <c r="C4371" s="17">
        <f t="shared" si="344"/>
        <v>0</v>
      </c>
      <c r="G4371" s="17" t="e">
        <f>+VLOOKUP(B4371,EstructuraCostos!$B$5:$C$146,2)</f>
        <v>#N/A</v>
      </c>
      <c r="I4371" s="17">
        <f t="shared" si="345"/>
        <v>1</v>
      </c>
      <c r="N4371" s="48">
        <f t="shared" si="346"/>
        <v>0</v>
      </c>
    </row>
    <row r="4372" spans="1:14">
      <c r="A4372" s="17">
        <v>4167</v>
      </c>
      <c r="C4372" s="17">
        <f t="shared" si="344"/>
        <v>0</v>
      </c>
      <c r="G4372" s="17" t="e">
        <f>+VLOOKUP(B4372,EstructuraCostos!$B$5:$C$146,2)</f>
        <v>#N/A</v>
      </c>
      <c r="I4372" s="17">
        <f t="shared" si="345"/>
        <v>1</v>
      </c>
      <c r="N4372" s="48">
        <f t="shared" si="346"/>
        <v>0</v>
      </c>
    </row>
    <row r="4373" spans="1:14">
      <c r="A4373" s="17">
        <v>4168</v>
      </c>
      <c r="C4373" s="17">
        <f t="shared" si="344"/>
        <v>0</v>
      </c>
      <c r="G4373" s="17" t="e">
        <f>+VLOOKUP(B4373,EstructuraCostos!$B$5:$C$146,2)</f>
        <v>#N/A</v>
      </c>
      <c r="I4373" s="17">
        <f t="shared" si="345"/>
        <v>1</v>
      </c>
      <c r="N4373" s="48">
        <f t="shared" si="346"/>
        <v>0</v>
      </c>
    </row>
    <row r="4374" spans="1:14">
      <c r="A4374" s="17">
        <v>4169</v>
      </c>
      <c r="C4374" s="17">
        <f t="shared" si="344"/>
        <v>0</v>
      </c>
      <c r="G4374" s="17" t="e">
        <f>+VLOOKUP(B4374,EstructuraCostos!$B$5:$C$146,2)</f>
        <v>#N/A</v>
      </c>
      <c r="I4374" s="17">
        <f t="shared" si="345"/>
        <v>1</v>
      </c>
      <c r="N4374" s="48">
        <f t="shared" si="346"/>
        <v>0</v>
      </c>
    </row>
    <row r="4375" spans="1:14">
      <c r="A4375" s="17">
        <v>4170</v>
      </c>
      <c r="C4375" s="17">
        <f t="shared" si="344"/>
        <v>0</v>
      </c>
      <c r="G4375" s="17" t="e">
        <f>+VLOOKUP(B4375,EstructuraCostos!$B$5:$C$146,2)</f>
        <v>#N/A</v>
      </c>
      <c r="I4375" s="17">
        <f t="shared" si="345"/>
        <v>1</v>
      </c>
      <c r="N4375" s="48">
        <f t="shared" si="346"/>
        <v>0</v>
      </c>
    </row>
    <row r="4376" spans="1:14">
      <c r="A4376" s="17">
        <v>4171</v>
      </c>
      <c r="C4376" s="17">
        <f t="shared" si="344"/>
        <v>0</v>
      </c>
      <c r="G4376" s="17" t="e">
        <f>+VLOOKUP(B4376,EstructuraCostos!$B$5:$C$146,2)</f>
        <v>#N/A</v>
      </c>
      <c r="I4376" s="17">
        <f t="shared" si="345"/>
        <v>1</v>
      </c>
      <c r="N4376" s="48">
        <f t="shared" si="346"/>
        <v>0</v>
      </c>
    </row>
    <row r="4377" spans="1:14">
      <c r="A4377" s="17">
        <v>4172</v>
      </c>
      <c r="C4377" s="17">
        <f t="shared" si="344"/>
        <v>0</v>
      </c>
      <c r="G4377" s="17" t="e">
        <f>+VLOOKUP(B4377,EstructuraCostos!$B$5:$C$146,2)</f>
        <v>#N/A</v>
      </c>
      <c r="I4377" s="17">
        <f t="shared" si="345"/>
        <v>1</v>
      </c>
      <c r="N4377" s="48">
        <f t="shared" si="346"/>
        <v>0</v>
      </c>
    </row>
    <row r="4378" spans="1:14">
      <c r="A4378" s="17">
        <v>4173</v>
      </c>
      <c r="C4378" s="17">
        <f t="shared" si="344"/>
        <v>0</v>
      </c>
      <c r="G4378" s="17" t="e">
        <f>+VLOOKUP(B4378,EstructuraCostos!$B$5:$C$146,2)</f>
        <v>#N/A</v>
      </c>
      <c r="I4378" s="17">
        <f t="shared" si="345"/>
        <v>1</v>
      </c>
      <c r="N4378" s="48">
        <f t="shared" si="346"/>
        <v>0</v>
      </c>
    </row>
    <row r="4379" spans="1:14">
      <c r="A4379" s="17">
        <v>4174</v>
      </c>
      <c r="C4379" s="17">
        <f t="shared" si="344"/>
        <v>0</v>
      </c>
      <c r="G4379" s="17" t="e">
        <f>+VLOOKUP(B4379,EstructuraCostos!$B$5:$C$146,2)</f>
        <v>#N/A</v>
      </c>
      <c r="I4379" s="17">
        <f t="shared" si="345"/>
        <v>1</v>
      </c>
      <c r="N4379" s="48">
        <f t="shared" si="346"/>
        <v>0</v>
      </c>
    </row>
    <row r="4380" spans="1:14">
      <c r="A4380" s="17">
        <v>4175</v>
      </c>
      <c r="C4380" s="17">
        <f t="shared" si="344"/>
        <v>0</v>
      </c>
      <c r="G4380" s="17" t="e">
        <f>+VLOOKUP(B4380,EstructuraCostos!$B$5:$C$146,2)</f>
        <v>#N/A</v>
      </c>
      <c r="I4380" s="17">
        <f t="shared" si="345"/>
        <v>1</v>
      </c>
      <c r="N4380" s="48">
        <f t="shared" si="346"/>
        <v>0</v>
      </c>
    </row>
    <row r="4381" spans="1:14">
      <c r="A4381" s="17">
        <v>4176</v>
      </c>
      <c r="C4381" s="17">
        <f t="shared" si="344"/>
        <v>0</v>
      </c>
      <c r="G4381" s="17" t="e">
        <f>+VLOOKUP(B4381,EstructuraCostos!$B$5:$C$146,2)</f>
        <v>#N/A</v>
      </c>
      <c r="I4381" s="17">
        <f t="shared" si="345"/>
        <v>1</v>
      </c>
      <c r="N4381" s="48">
        <f t="shared" si="346"/>
        <v>0</v>
      </c>
    </row>
    <row r="4382" spans="1:14">
      <c r="A4382" s="17">
        <v>4177</v>
      </c>
      <c r="C4382" s="17">
        <f t="shared" si="344"/>
        <v>0</v>
      </c>
      <c r="G4382" s="17" t="e">
        <f>+VLOOKUP(B4382,EstructuraCostos!$B$5:$C$146,2)</f>
        <v>#N/A</v>
      </c>
      <c r="I4382" s="17">
        <f t="shared" si="345"/>
        <v>1</v>
      </c>
      <c r="N4382" s="48">
        <f t="shared" si="346"/>
        <v>0</v>
      </c>
    </row>
    <row r="4383" spans="1:14">
      <c r="A4383" s="17">
        <v>4178</v>
      </c>
      <c r="C4383" s="17">
        <f t="shared" si="344"/>
        <v>0</v>
      </c>
      <c r="G4383" s="17" t="e">
        <f>+VLOOKUP(B4383,EstructuraCostos!$B$5:$C$146,2)</f>
        <v>#N/A</v>
      </c>
      <c r="I4383" s="17">
        <f t="shared" si="345"/>
        <v>1</v>
      </c>
      <c r="N4383" s="48">
        <f t="shared" si="346"/>
        <v>0</v>
      </c>
    </row>
    <row r="4384" spans="1:14">
      <c r="A4384" s="17">
        <v>4179</v>
      </c>
      <c r="C4384" s="17">
        <f t="shared" si="344"/>
        <v>0</v>
      </c>
      <c r="G4384" s="17" t="e">
        <f>+VLOOKUP(B4384,EstructuraCostos!$B$5:$C$146,2)</f>
        <v>#N/A</v>
      </c>
      <c r="I4384" s="17">
        <f t="shared" si="345"/>
        <v>1</v>
      </c>
      <c r="N4384" s="48">
        <f t="shared" si="346"/>
        <v>0</v>
      </c>
    </row>
    <row r="4385" spans="1:14">
      <c r="A4385" s="17">
        <v>4180</v>
      </c>
      <c r="C4385" s="17">
        <f t="shared" si="344"/>
        <v>0</v>
      </c>
      <c r="G4385" s="17" t="e">
        <f>+VLOOKUP(B4385,EstructuraCostos!$B$5:$C$146,2)</f>
        <v>#N/A</v>
      </c>
      <c r="I4385" s="17">
        <f t="shared" si="345"/>
        <v>1</v>
      </c>
      <c r="N4385" s="48">
        <f t="shared" si="346"/>
        <v>0</v>
      </c>
    </row>
    <row r="4386" spans="1:14">
      <c r="A4386" s="17">
        <v>4181</v>
      </c>
      <c r="C4386" s="17">
        <f t="shared" si="344"/>
        <v>0</v>
      </c>
      <c r="G4386" s="17" t="e">
        <f>+VLOOKUP(B4386,EstructuraCostos!$B$5:$C$146,2)</f>
        <v>#N/A</v>
      </c>
      <c r="I4386" s="17">
        <f t="shared" si="345"/>
        <v>1</v>
      </c>
      <c r="N4386" s="48">
        <f t="shared" si="346"/>
        <v>0</v>
      </c>
    </row>
    <row r="4387" spans="1:14">
      <c r="A4387" s="17">
        <v>4182</v>
      </c>
      <c r="C4387" s="17">
        <f t="shared" si="344"/>
        <v>0</v>
      </c>
      <c r="G4387" s="17" t="e">
        <f>+VLOOKUP(B4387,EstructuraCostos!$B$5:$C$146,2)</f>
        <v>#N/A</v>
      </c>
      <c r="I4387" s="17">
        <f t="shared" si="345"/>
        <v>1</v>
      </c>
      <c r="N4387" s="48">
        <f t="shared" si="346"/>
        <v>0</v>
      </c>
    </row>
    <row r="4388" spans="1:14">
      <c r="A4388" s="17">
        <v>4183</v>
      </c>
      <c r="C4388" s="17">
        <f t="shared" si="344"/>
        <v>0</v>
      </c>
      <c r="G4388" s="17" t="e">
        <f>+VLOOKUP(B4388,EstructuraCostos!$B$5:$C$146,2)</f>
        <v>#N/A</v>
      </c>
      <c r="I4388" s="17">
        <f t="shared" si="345"/>
        <v>1</v>
      </c>
      <c r="N4388" s="48">
        <f t="shared" si="346"/>
        <v>0</v>
      </c>
    </row>
    <row r="4389" spans="1:14">
      <c r="A4389" s="17">
        <v>4184</v>
      </c>
      <c r="C4389" s="17">
        <f t="shared" si="344"/>
        <v>0</v>
      </c>
      <c r="G4389" s="17" t="e">
        <f>+VLOOKUP(B4389,EstructuraCostos!$B$5:$C$146,2)</f>
        <v>#N/A</v>
      </c>
      <c r="I4389" s="17">
        <f t="shared" si="345"/>
        <v>1</v>
      </c>
      <c r="N4389" s="48">
        <f t="shared" si="346"/>
        <v>0</v>
      </c>
    </row>
    <row r="4390" spans="1:14">
      <c r="A4390" s="17">
        <v>4185</v>
      </c>
      <c r="C4390" s="17">
        <f t="shared" si="344"/>
        <v>0</v>
      </c>
      <c r="G4390" s="17" t="e">
        <f>+VLOOKUP(B4390,EstructuraCostos!$B$5:$C$146,2)</f>
        <v>#N/A</v>
      </c>
      <c r="I4390" s="17">
        <f t="shared" si="345"/>
        <v>1</v>
      </c>
      <c r="N4390" s="48">
        <f t="shared" si="346"/>
        <v>0</v>
      </c>
    </row>
    <row r="4391" spans="1:14">
      <c r="A4391" s="17">
        <v>4186</v>
      </c>
      <c r="C4391" s="17">
        <f t="shared" si="344"/>
        <v>0</v>
      </c>
      <c r="G4391" s="17" t="e">
        <f>+VLOOKUP(B4391,EstructuraCostos!$B$5:$C$146,2)</f>
        <v>#N/A</v>
      </c>
      <c r="I4391" s="17">
        <f t="shared" si="345"/>
        <v>1</v>
      </c>
      <c r="N4391" s="48">
        <f t="shared" si="346"/>
        <v>0</v>
      </c>
    </row>
    <row r="4392" spans="1:14">
      <c r="A4392" s="17">
        <v>4187</v>
      </c>
      <c r="C4392" s="17">
        <f t="shared" si="344"/>
        <v>0</v>
      </c>
      <c r="G4392" s="17" t="e">
        <f>+VLOOKUP(B4392,EstructuraCostos!$B$5:$C$146,2)</f>
        <v>#N/A</v>
      </c>
      <c r="I4392" s="17">
        <f t="shared" si="345"/>
        <v>1</v>
      </c>
      <c r="N4392" s="48">
        <f t="shared" si="346"/>
        <v>0</v>
      </c>
    </row>
    <row r="4393" spans="1:14">
      <c r="A4393" s="17">
        <v>4188</v>
      </c>
      <c r="C4393" s="17">
        <f t="shared" si="344"/>
        <v>0</v>
      </c>
      <c r="G4393" s="17" t="e">
        <f>+VLOOKUP(B4393,EstructuraCostos!$B$5:$C$146,2)</f>
        <v>#N/A</v>
      </c>
      <c r="I4393" s="17">
        <f t="shared" si="345"/>
        <v>1</v>
      </c>
      <c r="N4393" s="48">
        <f t="shared" si="346"/>
        <v>0</v>
      </c>
    </row>
    <row r="4394" spans="1:14">
      <c r="A4394" s="17">
        <v>4189</v>
      </c>
      <c r="C4394" s="17">
        <f t="shared" si="344"/>
        <v>0</v>
      </c>
      <c r="G4394" s="17" t="e">
        <f>+VLOOKUP(B4394,EstructuraCostos!$B$5:$C$146,2)</f>
        <v>#N/A</v>
      </c>
      <c r="I4394" s="17">
        <f t="shared" si="345"/>
        <v>1</v>
      </c>
      <c r="N4394" s="48">
        <f t="shared" si="346"/>
        <v>0</v>
      </c>
    </row>
    <row r="4395" spans="1:14">
      <c r="A4395" s="17">
        <v>4190</v>
      </c>
      <c r="C4395" s="17">
        <f t="shared" si="344"/>
        <v>0</v>
      </c>
      <c r="G4395" s="17" t="e">
        <f>+VLOOKUP(B4395,EstructuraCostos!$B$5:$C$146,2)</f>
        <v>#N/A</v>
      </c>
      <c r="I4395" s="17">
        <f t="shared" si="345"/>
        <v>1</v>
      </c>
      <c r="N4395" s="48">
        <f t="shared" si="346"/>
        <v>0</v>
      </c>
    </row>
    <row r="4396" spans="1:14">
      <c r="A4396" s="17">
        <v>4191</v>
      </c>
      <c r="C4396" s="17">
        <f t="shared" si="344"/>
        <v>0</v>
      </c>
      <c r="G4396" s="17" t="e">
        <f>+VLOOKUP(B4396,EstructuraCostos!$B$5:$C$146,2)</f>
        <v>#N/A</v>
      </c>
      <c r="I4396" s="17">
        <f t="shared" si="345"/>
        <v>1</v>
      </c>
      <c r="N4396" s="48">
        <f t="shared" si="346"/>
        <v>0</v>
      </c>
    </row>
    <row r="4397" spans="1:14">
      <c r="A4397" s="17">
        <v>4192</v>
      </c>
      <c r="C4397" s="17">
        <f t="shared" si="344"/>
        <v>0</v>
      </c>
      <c r="G4397" s="17" t="e">
        <f>+VLOOKUP(B4397,EstructuraCostos!$B$5:$C$146,2)</f>
        <v>#N/A</v>
      </c>
      <c r="I4397" s="17">
        <f t="shared" si="345"/>
        <v>1</v>
      </c>
      <c r="N4397" s="48">
        <f t="shared" si="346"/>
        <v>0</v>
      </c>
    </row>
    <row r="4398" spans="1:14">
      <c r="A4398" s="17">
        <v>4193</v>
      </c>
      <c r="C4398" s="17">
        <f t="shared" si="344"/>
        <v>0</v>
      </c>
      <c r="G4398" s="17" t="e">
        <f>+VLOOKUP(B4398,EstructuraCostos!$B$5:$C$146,2)</f>
        <v>#N/A</v>
      </c>
      <c r="I4398" s="17">
        <f t="shared" si="345"/>
        <v>1</v>
      </c>
      <c r="N4398" s="48">
        <f t="shared" si="346"/>
        <v>0</v>
      </c>
    </row>
    <row r="4399" spans="1:14">
      <c r="A4399" s="17">
        <v>4194</v>
      </c>
      <c r="C4399" s="17">
        <f t="shared" si="344"/>
        <v>0</v>
      </c>
      <c r="G4399" s="17" t="e">
        <f>+VLOOKUP(B4399,EstructuraCostos!$B$5:$C$146,2)</f>
        <v>#N/A</v>
      </c>
      <c r="I4399" s="17">
        <f t="shared" si="345"/>
        <v>1</v>
      </c>
      <c r="N4399" s="48">
        <f t="shared" si="346"/>
        <v>0</v>
      </c>
    </row>
    <row r="4400" spans="1:14">
      <c r="A4400" s="17">
        <v>4195</v>
      </c>
      <c r="C4400" s="17">
        <f t="shared" si="344"/>
        <v>0</v>
      </c>
      <c r="G4400" s="17" t="e">
        <f>+VLOOKUP(B4400,EstructuraCostos!$B$5:$C$146,2)</f>
        <v>#N/A</v>
      </c>
      <c r="I4400" s="17">
        <f t="shared" si="345"/>
        <v>1</v>
      </c>
      <c r="N4400" s="48">
        <f t="shared" si="346"/>
        <v>0</v>
      </c>
    </row>
    <row r="4401" spans="1:14">
      <c r="A4401" s="17">
        <v>4196</v>
      </c>
      <c r="C4401" s="17">
        <f t="shared" si="344"/>
        <v>0</v>
      </c>
      <c r="G4401" s="17" t="e">
        <f>+VLOOKUP(B4401,EstructuraCostos!$B$5:$C$146,2)</f>
        <v>#N/A</v>
      </c>
      <c r="I4401" s="17">
        <f t="shared" si="345"/>
        <v>1</v>
      </c>
      <c r="N4401" s="48">
        <f t="shared" si="346"/>
        <v>0</v>
      </c>
    </row>
    <row r="4402" spans="1:14">
      <c r="A4402" s="17">
        <v>4197</v>
      </c>
      <c r="C4402" s="17">
        <f t="shared" si="344"/>
        <v>0</v>
      </c>
      <c r="G4402" s="17" t="e">
        <f>+VLOOKUP(B4402,EstructuraCostos!$B$5:$C$146,2)</f>
        <v>#N/A</v>
      </c>
      <c r="I4402" s="17">
        <f t="shared" si="345"/>
        <v>1</v>
      </c>
      <c r="N4402" s="48">
        <f t="shared" si="346"/>
        <v>0</v>
      </c>
    </row>
    <row r="4403" spans="1:14">
      <c r="A4403" s="17">
        <v>4198</v>
      </c>
      <c r="C4403" s="17">
        <f t="shared" si="344"/>
        <v>0</v>
      </c>
      <c r="G4403" s="17" t="e">
        <f>+VLOOKUP(B4403,EstructuraCostos!$B$5:$C$146,2)</f>
        <v>#N/A</v>
      </c>
      <c r="I4403" s="17">
        <f t="shared" si="345"/>
        <v>1</v>
      </c>
      <c r="N4403" s="48">
        <f t="shared" si="346"/>
        <v>0</v>
      </c>
    </row>
    <row r="4404" spans="1:14">
      <c r="A4404" s="17">
        <v>4199</v>
      </c>
      <c r="C4404" s="17">
        <f t="shared" si="344"/>
        <v>0</v>
      </c>
      <c r="G4404" s="17" t="e">
        <f>+VLOOKUP(B4404,EstructuraCostos!$B$5:$C$146,2)</f>
        <v>#N/A</v>
      </c>
      <c r="I4404" s="17">
        <f t="shared" si="345"/>
        <v>1</v>
      </c>
      <c r="N4404" s="48">
        <f t="shared" si="346"/>
        <v>0</v>
      </c>
    </row>
    <row r="4405" spans="1:14">
      <c r="A4405" s="17">
        <v>4200</v>
      </c>
      <c r="C4405" s="17">
        <f t="shared" si="344"/>
        <v>0</v>
      </c>
      <c r="G4405" s="17" t="e">
        <f>+VLOOKUP(B4405,EstructuraCostos!$B$5:$C$146,2)</f>
        <v>#N/A</v>
      </c>
      <c r="I4405" s="17">
        <f t="shared" si="345"/>
        <v>1</v>
      </c>
      <c r="N4405" s="48">
        <f t="shared" si="346"/>
        <v>0</v>
      </c>
    </row>
    <row r="4406" spans="1:14">
      <c r="A4406" s="17">
        <v>4201</v>
      </c>
      <c r="C4406" s="17">
        <f t="shared" si="344"/>
        <v>0</v>
      </c>
      <c r="G4406" s="17" t="e">
        <f>+VLOOKUP(B4406,EstructuraCostos!$B$5:$C$146,2)</f>
        <v>#N/A</v>
      </c>
      <c r="I4406" s="17">
        <f t="shared" si="345"/>
        <v>1</v>
      </c>
      <c r="N4406" s="48">
        <f t="shared" si="346"/>
        <v>0</v>
      </c>
    </row>
    <row r="4407" spans="1:14">
      <c r="A4407" s="17">
        <v>4202</v>
      </c>
      <c r="C4407" s="17">
        <f t="shared" si="344"/>
        <v>0</v>
      </c>
      <c r="G4407" s="17" t="e">
        <f>+VLOOKUP(B4407,EstructuraCostos!$B$5:$C$146,2)</f>
        <v>#N/A</v>
      </c>
      <c r="I4407" s="17">
        <f t="shared" si="345"/>
        <v>1</v>
      </c>
      <c r="N4407" s="48">
        <f t="shared" si="346"/>
        <v>0</v>
      </c>
    </row>
    <row r="4408" spans="1:14">
      <c r="A4408" s="17">
        <v>4203</v>
      </c>
      <c r="C4408" s="17">
        <f t="shared" si="344"/>
        <v>0</v>
      </c>
      <c r="G4408" s="17" t="e">
        <f>+VLOOKUP(B4408,EstructuraCostos!$B$5:$C$146,2)</f>
        <v>#N/A</v>
      </c>
      <c r="I4408" s="17">
        <f t="shared" si="345"/>
        <v>1</v>
      </c>
      <c r="N4408" s="48">
        <f t="shared" si="346"/>
        <v>0</v>
      </c>
    </row>
    <row r="4409" spans="1:14">
      <c r="A4409" s="17">
        <v>4204</v>
      </c>
      <c r="C4409" s="17">
        <f t="shared" si="344"/>
        <v>0</v>
      </c>
      <c r="G4409" s="17" t="e">
        <f>+VLOOKUP(B4409,EstructuraCostos!$B$5:$C$146,2)</f>
        <v>#N/A</v>
      </c>
      <c r="I4409" s="17">
        <f t="shared" si="345"/>
        <v>1</v>
      </c>
      <c r="N4409" s="48">
        <f t="shared" si="346"/>
        <v>0</v>
      </c>
    </row>
    <row r="4410" spans="1:14">
      <c r="A4410" s="17">
        <v>4205</v>
      </c>
      <c r="C4410" s="17">
        <f t="shared" si="344"/>
        <v>0</v>
      </c>
      <c r="G4410" s="17" t="e">
        <f>+VLOOKUP(B4410,EstructuraCostos!$B$5:$C$146,2)</f>
        <v>#N/A</v>
      </c>
      <c r="I4410" s="17">
        <f t="shared" si="345"/>
        <v>1</v>
      </c>
      <c r="N4410" s="48">
        <f t="shared" si="346"/>
        <v>0</v>
      </c>
    </row>
    <row r="4411" spans="1:14">
      <c r="A4411" s="17">
        <v>4206</v>
      </c>
      <c r="C4411" s="17">
        <f t="shared" si="344"/>
        <v>0</v>
      </c>
      <c r="G4411" s="17" t="e">
        <f>+VLOOKUP(B4411,EstructuraCostos!$B$5:$C$146,2)</f>
        <v>#N/A</v>
      </c>
      <c r="I4411" s="17">
        <f t="shared" si="345"/>
        <v>1</v>
      </c>
      <c r="N4411" s="48">
        <f t="shared" si="346"/>
        <v>0</v>
      </c>
    </row>
    <row r="4412" spans="1:14">
      <c r="A4412" s="17">
        <v>4207</v>
      </c>
      <c r="C4412" s="17">
        <f t="shared" si="344"/>
        <v>0</v>
      </c>
      <c r="G4412" s="17" t="e">
        <f>+VLOOKUP(B4412,EstructuraCostos!$B$5:$C$146,2)</f>
        <v>#N/A</v>
      </c>
      <c r="I4412" s="17">
        <f t="shared" si="345"/>
        <v>1</v>
      </c>
      <c r="N4412" s="48">
        <f t="shared" si="346"/>
        <v>0</v>
      </c>
    </row>
    <row r="4413" spans="1:14">
      <c r="A4413" s="17">
        <v>4208</v>
      </c>
      <c r="C4413" s="17">
        <f t="shared" si="344"/>
        <v>0</v>
      </c>
      <c r="G4413" s="17" t="e">
        <f>+VLOOKUP(B4413,EstructuraCostos!$B$5:$C$146,2)</f>
        <v>#N/A</v>
      </c>
      <c r="I4413" s="17">
        <f t="shared" si="345"/>
        <v>1</v>
      </c>
      <c r="N4413" s="48">
        <f t="shared" si="346"/>
        <v>0</v>
      </c>
    </row>
    <row r="4414" spans="1:14">
      <c r="A4414" s="17">
        <v>4209</v>
      </c>
      <c r="C4414" s="17">
        <f t="shared" si="344"/>
        <v>0</v>
      </c>
      <c r="G4414" s="17" t="e">
        <f>+VLOOKUP(B4414,EstructuraCostos!$B$5:$C$146,2)</f>
        <v>#N/A</v>
      </c>
      <c r="I4414" s="17">
        <f t="shared" si="345"/>
        <v>1</v>
      </c>
      <c r="N4414" s="48">
        <f t="shared" si="346"/>
        <v>0</v>
      </c>
    </row>
    <row r="4415" spans="1:14">
      <c r="A4415" s="17">
        <v>4210</v>
      </c>
      <c r="C4415" s="17">
        <f t="shared" si="344"/>
        <v>0</v>
      </c>
      <c r="G4415" s="17" t="e">
        <f>+VLOOKUP(B4415,EstructuraCostos!$B$5:$C$146,2)</f>
        <v>#N/A</v>
      </c>
      <c r="I4415" s="17">
        <f t="shared" si="345"/>
        <v>1</v>
      </c>
      <c r="N4415" s="48">
        <f t="shared" si="346"/>
        <v>0</v>
      </c>
    </row>
    <row r="4416" spans="1:14">
      <c r="A4416" s="17">
        <v>4211</v>
      </c>
      <c r="C4416" s="17">
        <f t="shared" si="344"/>
        <v>0</v>
      </c>
      <c r="G4416" s="17" t="e">
        <f>+VLOOKUP(B4416,EstructuraCostos!$B$5:$C$146,2)</f>
        <v>#N/A</v>
      </c>
      <c r="I4416" s="17">
        <f t="shared" si="345"/>
        <v>1</v>
      </c>
      <c r="N4416" s="48">
        <f t="shared" si="346"/>
        <v>0</v>
      </c>
    </row>
    <row r="4417" spans="1:14">
      <c r="A4417" s="17">
        <v>4212</v>
      </c>
      <c r="C4417" s="17">
        <f t="shared" si="344"/>
        <v>0</v>
      </c>
      <c r="G4417" s="17" t="e">
        <f>+VLOOKUP(B4417,EstructuraCostos!$B$5:$C$146,2)</f>
        <v>#N/A</v>
      </c>
      <c r="I4417" s="17">
        <f t="shared" si="345"/>
        <v>1</v>
      </c>
      <c r="N4417" s="48">
        <f t="shared" si="346"/>
        <v>0</v>
      </c>
    </row>
    <row r="4418" spans="1:14">
      <c r="A4418" s="17">
        <v>4213</v>
      </c>
      <c r="C4418" s="17">
        <f t="shared" si="344"/>
        <v>0</v>
      </c>
      <c r="G4418" s="17" t="e">
        <f>+VLOOKUP(B4418,EstructuraCostos!$B$5:$C$146,2)</f>
        <v>#N/A</v>
      </c>
      <c r="I4418" s="17">
        <f t="shared" si="345"/>
        <v>1</v>
      </c>
      <c r="N4418" s="48">
        <f t="shared" si="346"/>
        <v>0</v>
      </c>
    </row>
    <row r="4419" spans="1:14">
      <c r="A4419" s="17">
        <v>4214</v>
      </c>
      <c r="C4419" s="17">
        <f t="shared" si="344"/>
        <v>0</v>
      </c>
      <c r="G4419" s="17" t="e">
        <f>+VLOOKUP(B4419,EstructuraCostos!$B$5:$C$146,2)</f>
        <v>#N/A</v>
      </c>
      <c r="I4419" s="17">
        <f t="shared" si="345"/>
        <v>1</v>
      </c>
      <c r="N4419" s="48">
        <f t="shared" si="346"/>
        <v>0</v>
      </c>
    </row>
    <row r="4420" spans="1:14">
      <c r="A4420" s="17">
        <v>4215</v>
      </c>
      <c r="C4420" s="17">
        <f t="shared" si="344"/>
        <v>0</v>
      </c>
      <c r="G4420" s="17" t="e">
        <f>+VLOOKUP(B4420,EstructuraCostos!$B$5:$C$146,2)</f>
        <v>#N/A</v>
      </c>
      <c r="I4420" s="17">
        <f t="shared" si="345"/>
        <v>1</v>
      </c>
      <c r="N4420" s="48">
        <f t="shared" si="346"/>
        <v>0</v>
      </c>
    </row>
    <row r="4421" spans="1:14">
      <c r="A4421" s="17">
        <v>4216</v>
      </c>
      <c r="C4421" s="17">
        <f t="shared" si="344"/>
        <v>0</v>
      </c>
      <c r="G4421" s="17" t="e">
        <f>+VLOOKUP(B4421,EstructuraCostos!$B$5:$C$146,2)</f>
        <v>#N/A</v>
      </c>
      <c r="I4421" s="17">
        <f t="shared" si="345"/>
        <v>1</v>
      </c>
      <c r="N4421" s="48">
        <f t="shared" si="346"/>
        <v>0</v>
      </c>
    </row>
    <row r="4422" spans="1:14">
      <c r="A4422" s="17">
        <v>4217</v>
      </c>
      <c r="C4422" s="17">
        <f t="shared" si="344"/>
        <v>0</v>
      </c>
      <c r="G4422" s="17" t="e">
        <f>+VLOOKUP(B4422,EstructuraCostos!$B$5:$C$146,2)</f>
        <v>#N/A</v>
      </c>
      <c r="I4422" s="17">
        <f t="shared" si="345"/>
        <v>1</v>
      </c>
      <c r="N4422" s="48">
        <f t="shared" si="346"/>
        <v>0</v>
      </c>
    </row>
    <row r="4423" spans="1:14">
      <c r="A4423" s="17">
        <v>4218</v>
      </c>
      <c r="C4423" s="17">
        <f t="shared" si="344"/>
        <v>0</v>
      </c>
      <c r="G4423" s="17" t="e">
        <f>+VLOOKUP(B4423,EstructuraCostos!$B$5:$C$146,2)</f>
        <v>#N/A</v>
      </c>
      <c r="I4423" s="17">
        <f t="shared" si="345"/>
        <v>1</v>
      </c>
      <c r="N4423" s="48">
        <f t="shared" si="346"/>
        <v>0</v>
      </c>
    </row>
    <row r="4424" spans="1:14">
      <c r="A4424" s="17">
        <v>4219</v>
      </c>
      <c r="C4424" s="17">
        <f t="shared" si="344"/>
        <v>0</v>
      </c>
      <c r="G4424" s="17" t="e">
        <f>+VLOOKUP(B4424,EstructuraCostos!$B$5:$C$146,2)</f>
        <v>#N/A</v>
      </c>
      <c r="I4424" s="17">
        <f t="shared" si="345"/>
        <v>1</v>
      </c>
      <c r="N4424" s="48">
        <f t="shared" si="346"/>
        <v>0</v>
      </c>
    </row>
    <row r="4425" spans="1:14">
      <c r="A4425" s="17">
        <v>4220</v>
      </c>
      <c r="C4425" s="17">
        <f t="shared" si="344"/>
        <v>0</v>
      </c>
      <c r="G4425" s="17" t="e">
        <f>+VLOOKUP(B4425,EstructuraCostos!$B$5:$C$146,2)</f>
        <v>#N/A</v>
      </c>
      <c r="I4425" s="17">
        <f t="shared" si="345"/>
        <v>1</v>
      </c>
      <c r="N4425" s="48">
        <f t="shared" si="346"/>
        <v>0</v>
      </c>
    </row>
    <row r="4426" spans="1:14">
      <c r="A4426" s="17">
        <v>4221</v>
      </c>
      <c r="C4426" s="17">
        <f t="shared" si="344"/>
        <v>0</v>
      </c>
      <c r="G4426" s="17" t="e">
        <f>+VLOOKUP(B4426,EstructuraCostos!$B$5:$C$146,2)</f>
        <v>#N/A</v>
      </c>
      <c r="I4426" s="17">
        <f t="shared" si="345"/>
        <v>1</v>
      </c>
      <c r="N4426" s="48">
        <f t="shared" si="346"/>
        <v>0</v>
      </c>
    </row>
    <row r="4427" spans="1:14">
      <c r="A4427" s="17">
        <v>4222</v>
      </c>
      <c r="C4427" s="17">
        <f t="shared" si="344"/>
        <v>0</v>
      </c>
      <c r="G4427" s="17" t="e">
        <f>+VLOOKUP(B4427,EstructuraCostos!$B$5:$C$146,2)</f>
        <v>#N/A</v>
      </c>
      <c r="I4427" s="17">
        <f t="shared" si="345"/>
        <v>1</v>
      </c>
      <c r="N4427" s="48">
        <f t="shared" si="346"/>
        <v>0</v>
      </c>
    </row>
    <row r="4428" spans="1:14">
      <c r="A4428" s="17">
        <v>4223</v>
      </c>
      <c r="C4428" s="17">
        <f t="shared" si="344"/>
        <v>0</v>
      </c>
      <c r="G4428" s="17" t="e">
        <f>+VLOOKUP(B4428,EstructuraCostos!$B$5:$C$146,2)</f>
        <v>#N/A</v>
      </c>
      <c r="I4428" s="17">
        <f t="shared" si="345"/>
        <v>1</v>
      </c>
      <c r="N4428" s="48">
        <f t="shared" si="346"/>
        <v>0</v>
      </c>
    </row>
    <row r="4429" spans="1:14">
      <c r="A4429" s="17">
        <v>4224</v>
      </c>
      <c r="C4429" s="17">
        <f t="shared" si="344"/>
        <v>0</v>
      </c>
      <c r="G4429" s="17" t="e">
        <f>+VLOOKUP(B4429,EstructuraCostos!$B$5:$C$146,2)</f>
        <v>#N/A</v>
      </c>
      <c r="I4429" s="17">
        <f t="shared" si="345"/>
        <v>1</v>
      </c>
      <c r="N4429" s="48">
        <f t="shared" si="346"/>
        <v>0</v>
      </c>
    </row>
    <row r="4430" spans="1:14">
      <c r="A4430" s="17">
        <v>4225</v>
      </c>
      <c r="C4430" s="17">
        <f t="shared" si="344"/>
        <v>0</v>
      </c>
      <c r="G4430" s="17" t="e">
        <f>+VLOOKUP(B4430,EstructuraCostos!$B$5:$C$146,2)</f>
        <v>#N/A</v>
      </c>
      <c r="I4430" s="17">
        <f t="shared" si="345"/>
        <v>1</v>
      </c>
      <c r="N4430" s="48">
        <f t="shared" si="346"/>
        <v>0</v>
      </c>
    </row>
    <row r="4431" spans="1:14">
      <c r="A4431" s="17">
        <v>4226</v>
      </c>
      <c r="C4431" s="17">
        <f t="shared" ref="C4431:C4494" si="347">ROUND(B4431/10000,0)</f>
        <v>0</v>
      </c>
      <c r="G4431" s="17" t="e">
        <f>+VLOOKUP(B4431,EstructuraCostos!$B$5:$C$146,2)</f>
        <v>#N/A</v>
      </c>
      <c r="I4431" s="17">
        <f t="shared" ref="I4431:I4494" si="348">+WEEKNUM(H4431,2)</f>
        <v>1</v>
      </c>
      <c r="N4431" s="48">
        <f t="shared" ref="N4431:N4494" si="349">+L4431*M4431</f>
        <v>0</v>
      </c>
    </row>
    <row r="4432" spans="1:14">
      <c r="A4432" s="17">
        <v>4227</v>
      </c>
      <c r="C4432" s="17">
        <f t="shared" si="347"/>
        <v>0</v>
      </c>
      <c r="G4432" s="17" t="e">
        <f>+VLOOKUP(B4432,EstructuraCostos!$B$5:$C$146,2)</f>
        <v>#N/A</v>
      </c>
      <c r="I4432" s="17">
        <f t="shared" si="348"/>
        <v>1</v>
      </c>
      <c r="N4432" s="48">
        <f t="shared" si="349"/>
        <v>0</v>
      </c>
    </row>
    <row r="4433" spans="1:14">
      <c r="A4433" s="17">
        <v>4228</v>
      </c>
      <c r="C4433" s="17">
        <f t="shared" si="347"/>
        <v>0</v>
      </c>
      <c r="G4433" s="17" t="e">
        <f>+VLOOKUP(B4433,EstructuraCostos!$B$5:$C$146,2)</f>
        <v>#N/A</v>
      </c>
      <c r="I4433" s="17">
        <f t="shared" si="348"/>
        <v>1</v>
      </c>
      <c r="N4433" s="48">
        <f t="shared" si="349"/>
        <v>0</v>
      </c>
    </row>
    <row r="4434" spans="1:14">
      <c r="A4434" s="17">
        <v>4229</v>
      </c>
      <c r="C4434" s="17">
        <f t="shared" si="347"/>
        <v>0</v>
      </c>
      <c r="G4434" s="17" t="e">
        <f>+VLOOKUP(B4434,EstructuraCostos!$B$5:$C$146,2)</f>
        <v>#N/A</v>
      </c>
      <c r="I4434" s="17">
        <f t="shared" si="348"/>
        <v>1</v>
      </c>
      <c r="N4434" s="48">
        <f t="shared" si="349"/>
        <v>0</v>
      </c>
    </row>
    <row r="4435" spans="1:14">
      <c r="A4435" s="17">
        <v>4230</v>
      </c>
      <c r="C4435" s="17">
        <f t="shared" si="347"/>
        <v>0</v>
      </c>
      <c r="G4435" s="17" t="e">
        <f>+VLOOKUP(B4435,EstructuraCostos!$B$5:$C$146,2)</f>
        <v>#N/A</v>
      </c>
      <c r="I4435" s="17">
        <f t="shared" si="348"/>
        <v>1</v>
      </c>
      <c r="N4435" s="48">
        <f t="shared" si="349"/>
        <v>0</v>
      </c>
    </row>
    <row r="4436" spans="1:14">
      <c r="A4436" s="17">
        <v>4231</v>
      </c>
      <c r="C4436" s="17">
        <f t="shared" si="347"/>
        <v>0</v>
      </c>
      <c r="G4436" s="17" t="e">
        <f>+VLOOKUP(B4436,EstructuraCostos!$B$5:$C$146,2)</f>
        <v>#N/A</v>
      </c>
      <c r="I4436" s="17">
        <f t="shared" si="348"/>
        <v>1</v>
      </c>
      <c r="N4436" s="48">
        <f t="shared" si="349"/>
        <v>0</v>
      </c>
    </row>
    <row r="4437" spans="1:14">
      <c r="A4437" s="17">
        <v>4232</v>
      </c>
      <c r="C4437" s="17">
        <f t="shared" si="347"/>
        <v>0</v>
      </c>
      <c r="G4437" s="17" t="e">
        <f>+VLOOKUP(B4437,EstructuraCostos!$B$5:$C$146,2)</f>
        <v>#N/A</v>
      </c>
      <c r="I4437" s="17">
        <f t="shared" si="348"/>
        <v>1</v>
      </c>
      <c r="N4437" s="48">
        <f t="shared" si="349"/>
        <v>0</v>
      </c>
    </row>
    <row r="4438" spans="1:14">
      <c r="A4438" s="17">
        <v>4233</v>
      </c>
      <c r="C4438" s="17">
        <f t="shared" si="347"/>
        <v>0</v>
      </c>
      <c r="G4438" s="17" t="e">
        <f>+VLOOKUP(B4438,EstructuraCostos!$B$5:$C$146,2)</f>
        <v>#N/A</v>
      </c>
      <c r="I4438" s="17">
        <f t="shared" si="348"/>
        <v>1</v>
      </c>
      <c r="N4438" s="48">
        <f t="shared" si="349"/>
        <v>0</v>
      </c>
    </row>
    <row r="4439" spans="1:14">
      <c r="A4439" s="17">
        <v>4234</v>
      </c>
      <c r="C4439" s="17">
        <f t="shared" si="347"/>
        <v>0</v>
      </c>
      <c r="G4439" s="17" t="e">
        <f>+VLOOKUP(B4439,EstructuraCostos!$B$5:$C$146,2)</f>
        <v>#N/A</v>
      </c>
      <c r="I4439" s="17">
        <f t="shared" si="348"/>
        <v>1</v>
      </c>
      <c r="N4439" s="48">
        <f t="shared" si="349"/>
        <v>0</v>
      </c>
    </row>
    <row r="4440" spans="1:14">
      <c r="A4440" s="17">
        <v>4235</v>
      </c>
      <c r="C4440" s="17">
        <f t="shared" si="347"/>
        <v>0</v>
      </c>
      <c r="G4440" s="17" t="e">
        <f>+VLOOKUP(B4440,EstructuraCostos!$B$5:$C$146,2)</f>
        <v>#N/A</v>
      </c>
      <c r="I4440" s="17">
        <f t="shared" si="348"/>
        <v>1</v>
      </c>
      <c r="N4440" s="48">
        <f t="shared" si="349"/>
        <v>0</v>
      </c>
    </row>
    <row r="4441" spans="1:14">
      <c r="A4441" s="17">
        <v>4236</v>
      </c>
      <c r="C4441" s="17">
        <f t="shared" si="347"/>
        <v>0</v>
      </c>
      <c r="G4441" s="17" t="e">
        <f>+VLOOKUP(B4441,EstructuraCostos!$B$5:$C$146,2)</f>
        <v>#N/A</v>
      </c>
      <c r="I4441" s="17">
        <f t="shared" si="348"/>
        <v>1</v>
      </c>
      <c r="N4441" s="48">
        <f t="shared" si="349"/>
        <v>0</v>
      </c>
    </row>
    <row r="4442" spans="1:14">
      <c r="A4442" s="17">
        <v>4237</v>
      </c>
      <c r="C4442" s="17">
        <f t="shared" si="347"/>
        <v>0</v>
      </c>
      <c r="G4442" s="17" t="e">
        <f>+VLOOKUP(B4442,EstructuraCostos!$B$5:$C$146,2)</f>
        <v>#N/A</v>
      </c>
      <c r="I4442" s="17">
        <f t="shared" si="348"/>
        <v>1</v>
      </c>
      <c r="N4442" s="48">
        <f t="shared" si="349"/>
        <v>0</v>
      </c>
    </row>
    <row r="4443" spans="1:14">
      <c r="A4443" s="17">
        <v>4238</v>
      </c>
      <c r="C4443" s="17">
        <f t="shared" si="347"/>
        <v>0</v>
      </c>
      <c r="G4443" s="17" t="e">
        <f>+VLOOKUP(B4443,EstructuraCostos!$B$5:$C$146,2)</f>
        <v>#N/A</v>
      </c>
      <c r="I4443" s="17">
        <f t="shared" si="348"/>
        <v>1</v>
      </c>
      <c r="N4443" s="48">
        <f t="shared" si="349"/>
        <v>0</v>
      </c>
    </row>
    <row r="4444" spans="1:14">
      <c r="A4444" s="17">
        <v>4239</v>
      </c>
      <c r="C4444" s="17">
        <f t="shared" si="347"/>
        <v>0</v>
      </c>
      <c r="G4444" s="17" t="e">
        <f>+VLOOKUP(B4444,EstructuraCostos!$B$5:$C$146,2)</f>
        <v>#N/A</v>
      </c>
      <c r="I4444" s="17">
        <f t="shared" si="348"/>
        <v>1</v>
      </c>
      <c r="N4444" s="48">
        <f t="shared" si="349"/>
        <v>0</v>
      </c>
    </row>
    <row r="4445" spans="1:14">
      <c r="A4445" s="17">
        <v>4240</v>
      </c>
      <c r="C4445" s="17">
        <f t="shared" si="347"/>
        <v>0</v>
      </c>
      <c r="G4445" s="17" t="e">
        <f>+VLOOKUP(B4445,EstructuraCostos!$B$5:$C$146,2)</f>
        <v>#N/A</v>
      </c>
      <c r="I4445" s="17">
        <f t="shared" si="348"/>
        <v>1</v>
      </c>
      <c r="N4445" s="48">
        <f t="shared" si="349"/>
        <v>0</v>
      </c>
    </row>
    <row r="4446" spans="1:14">
      <c r="A4446" s="17">
        <v>4241</v>
      </c>
      <c r="C4446" s="17">
        <f t="shared" si="347"/>
        <v>0</v>
      </c>
      <c r="G4446" s="17" t="e">
        <f>+VLOOKUP(B4446,EstructuraCostos!$B$5:$C$146,2)</f>
        <v>#N/A</v>
      </c>
      <c r="I4446" s="17">
        <f t="shared" si="348"/>
        <v>1</v>
      </c>
      <c r="N4446" s="48">
        <f t="shared" si="349"/>
        <v>0</v>
      </c>
    </row>
    <row r="4447" spans="1:14">
      <c r="A4447" s="17">
        <v>4242</v>
      </c>
      <c r="C4447" s="17">
        <f t="shared" si="347"/>
        <v>0</v>
      </c>
      <c r="G4447" s="17" t="e">
        <f>+VLOOKUP(B4447,EstructuraCostos!$B$5:$C$146,2)</f>
        <v>#N/A</v>
      </c>
      <c r="I4447" s="17">
        <f t="shared" si="348"/>
        <v>1</v>
      </c>
      <c r="N4447" s="48">
        <f t="shared" si="349"/>
        <v>0</v>
      </c>
    </row>
    <row r="4448" spans="1:14">
      <c r="A4448" s="17">
        <v>4243</v>
      </c>
      <c r="C4448" s="17">
        <f t="shared" si="347"/>
        <v>0</v>
      </c>
      <c r="G4448" s="17" t="e">
        <f>+VLOOKUP(B4448,EstructuraCostos!$B$5:$C$146,2)</f>
        <v>#N/A</v>
      </c>
      <c r="I4448" s="17">
        <f t="shared" si="348"/>
        <v>1</v>
      </c>
      <c r="N4448" s="48">
        <f t="shared" si="349"/>
        <v>0</v>
      </c>
    </row>
    <row r="4449" spans="1:14">
      <c r="A4449" s="17">
        <v>4244</v>
      </c>
      <c r="C4449" s="17">
        <f t="shared" si="347"/>
        <v>0</v>
      </c>
      <c r="G4449" s="17" t="e">
        <f>+VLOOKUP(B4449,EstructuraCostos!$B$5:$C$146,2)</f>
        <v>#N/A</v>
      </c>
      <c r="I4449" s="17">
        <f t="shared" si="348"/>
        <v>1</v>
      </c>
      <c r="N4449" s="48">
        <f t="shared" si="349"/>
        <v>0</v>
      </c>
    </row>
    <row r="4450" spans="1:14">
      <c r="A4450" s="17">
        <v>4245</v>
      </c>
      <c r="C4450" s="17">
        <f t="shared" si="347"/>
        <v>0</v>
      </c>
      <c r="G4450" s="17" t="e">
        <f>+VLOOKUP(B4450,EstructuraCostos!$B$5:$C$146,2)</f>
        <v>#N/A</v>
      </c>
      <c r="I4450" s="17">
        <f t="shared" si="348"/>
        <v>1</v>
      </c>
      <c r="N4450" s="48">
        <f t="shared" si="349"/>
        <v>0</v>
      </c>
    </row>
    <row r="4451" spans="1:14">
      <c r="A4451" s="17">
        <v>4246</v>
      </c>
      <c r="C4451" s="17">
        <f t="shared" si="347"/>
        <v>0</v>
      </c>
      <c r="G4451" s="17" t="e">
        <f>+VLOOKUP(B4451,EstructuraCostos!$B$5:$C$146,2)</f>
        <v>#N/A</v>
      </c>
      <c r="I4451" s="17">
        <f t="shared" si="348"/>
        <v>1</v>
      </c>
      <c r="N4451" s="48">
        <f t="shared" si="349"/>
        <v>0</v>
      </c>
    </row>
    <row r="4452" spans="1:14">
      <c r="A4452" s="17">
        <v>4247</v>
      </c>
      <c r="C4452" s="17">
        <f t="shared" si="347"/>
        <v>0</v>
      </c>
      <c r="G4452" s="17" t="e">
        <f>+VLOOKUP(B4452,EstructuraCostos!$B$5:$C$146,2)</f>
        <v>#N/A</v>
      </c>
      <c r="I4452" s="17">
        <f t="shared" si="348"/>
        <v>1</v>
      </c>
      <c r="N4452" s="48">
        <f t="shared" si="349"/>
        <v>0</v>
      </c>
    </row>
    <row r="4453" spans="1:14">
      <c r="A4453" s="17">
        <v>4248</v>
      </c>
      <c r="C4453" s="17">
        <f t="shared" si="347"/>
        <v>0</v>
      </c>
      <c r="G4453" s="17" t="e">
        <f>+VLOOKUP(B4453,EstructuraCostos!$B$5:$C$146,2)</f>
        <v>#N/A</v>
      </c>
      <c r="I4453" s="17">
        <f t="shared" si="348"/>
        <v>1</v>
      </c>
      <c r="N4453" s="48">
        <f t="shared" si="349"/>
        <v>0</v>
      </c>
    </row>
    <row r="4454" spans="1:14">
      <c r="A4454" s="17">
        <v>4249</v>
      </c>
      <c r="C4454" s="17">
        <f t="shared" si="347"/>
        <v>0</v>
      </c>
      <c r="G4454" s="17" t="e">
        <f>+VLOOKUP(B4454,EstructuraCostos!$B$5:$C$146,2)</f>
        <v>#N/A</v>
      </c>
      <c r="I4454" s="17">
        <f t="shared" si="348"/>
        <v>1</v>
      </c>
      <c r="N4454" s="48">
        <f t="shared" si="349"/>
        <v>0</v>
      </c>
    </row>
    <row r="4455" spans="1:14">
      <c r="A4455" s="17">
        <v>4250</v>
      </c>
      <c r="C4455" s="17">
        <f t="shared" si="347"/>
        <v>0</v>
      </c>
      <c r="G4455" s="17" t="e">
        <f>+VLOOKUP(B4455,EstructuraCostos!$B$5:$C$146,2)</f>
        <v>#N/A</v>
      </c>
      <c r="I4455" s="17">
        <f t="shared" si="348"/>
        <v>1</v>
      </c>
      <c r="N4455" s="48">
        <f t="shared" si="349"/>
        <v>0</v>
      </c>
    </row>
    <row r="4456" spans="1:14">
      <c r="A4456" s="17">
        <v>4251</v>
      </c>
      <c r="C4456" s="17">
        <f t="shared" si="347"/>
        <v>0</v>
      </c>
      <c r="G4456" s="17" t="e">
        <f>+VLOOKUP(B4456,EstructuraCostos!$B$5:$C$146,2)</f>
        <v>#N/A</v>
      </c>
      <c r="I4456" s="17">
        <f t="shared" si="348"/>
        <v>1</v>
      </c>
      <c r="N4456" s="48">
        <f t="shared" si="349"/>
        <v>0</v>
      </c>
    </row>
    <row r="4457" spans="1:14">
      <c r="A4457" s="17">
        <v>4252</v>
      </c>
      <c r="C4457" s="17">
        <f t="shared" si="347"/>
        <v>0</v>
      </c>
      <c r="G4457" s="17" t="e">
        <f>+VLOOKUP(B4457,EstructuraCostos!$B$5:$C$146,2)</f>
        <v>#N/A</v>
      </c>
      <c r="I4457" s="17">
        <f t="shared" si="348"/>
        <v>1</v>
      </c>
      <c r="N4457" s="48">
        <f t="shared" si="349"/>
        <v>0</v>
      </c>
    </row>
    <row r="4458" spans="1:14">
      <c r="A4458" s="17">
        <v>4253</v>
      </c>
      <c r="C4458" s="17">
        <f t="shared" si="347"/>
        <v>0</v>
      </c>
      <c r="G4458" s="17" t="e">
        <f>+VLOOKUP(B4458,EstructuraCostos!$B$5:$C$146,2)</f>
        <v>#N/A</v>
      </c>
      <c r="I4458" s="17">
        <f t="shared" si="348"/>
        <v>1</v>
      </c>
      <c r="N4458" s="48">
        <f t="shared" si="349"/>
        <v>0</v>
      </c>
    </row>
    <row r="4459" spans="1:14">
      <c r="A4459" s="17">
        <v>4254</v>
      </c>
      <c r="C4459" s="17">
        <f t="shared" si="347"/>
        <v>0</v>
      </c>
      <c r="G4459" s="17" t="e">
        <f>+VLOOKUP(B4459,EstructuraCostos!$B$5:$C$146,2)</f>
        <v>#N/A</v>
      </c>
      <c r="I4459" s="17">
        <f t="shared" si="348"/>
        <v>1</v>
      </c>
      <c r="N4459" s="48">
        <f t="shared" si="349"/>
        <v>0</v>
      </c>
    </row>
    <row r="4460" spans="1:14">
      <c r="A4460" s="17">
        <v>4255</v>
      </c>
      <c r="C4460" s="17">
        <f t="shared" si="347"/>
        <v>0</v>
      </c>
      <c r="G4460" s="17" t="e">
        <f>+VLOOKUP(B4460,EstructuraCostos!$B$5:$C$146,2)</f>
        <v>#N/A</v>
      </c>
      <c r="I4460" s="17">
        <f t="shared" si="348"/>
        <v>1</v>
      </c>
      <c r="N4460" s="48">
        <f t="shared" si="349"/>
        <v>0</v>
      </c>
    </row>
    <row r="4461" spans="1:14">
      <c r="A4461" s="17">
        <v>4256</v>
      </c>
      <c r="C4461" s="17">
        <f t="shared" si="347"/>
        <v>0</v>
      </c>
      <c r="G4461" s="17" t="e">
        <f>+VLOOKUP(B4461,EstructuraCostos!$B$5:$C$146,2)</f>
        <v>#N/A</v>
      </c>
      <c r="I4461" s="17">
        <f t="shared" si="348"/>
        <v>1</v>
      </c>
      <c r="N4461" s="48">
        <f t="shared" si="349"/>
        <v>0</v>
      </c>
    </row>
    <row r="4462" spans="1:14">
      <c r="A4462" s="17">
        <v>4257</v>
      </c>
      <c r="C4462" s="17">
        <f t="shared" si="347"/>
        <v>0</v>
      </c>
      <c r="G4462" s="17" t="e">
        <f>+VLOOKUP(B4462,EstructuraCostos!$B$5:$C$146,2)</f>
        <v>#N/A</v>
      </c>
      <c r="I4462" s="17">
        <f t="shared" si="348"/>
        <v>1</v>
      </c>
      <c r="N4462" s="48">
        <f t="shared" si="349"/>
        <v>0</v>
      </c>
    </row>
    <row r="4463" spans="1:14">
      <c r="A4463" s="17">
        <v>4258</v>
      </c>
      <c r="C4463" s="17">
        <f t="shared" si="347"/>
        <v>0</v>
      </c>
      <c r="G4463" s="17" t="e">
        <f>+VLOOKUP(B4463,EstructuraCostos!$B$5:$C$146,2)</f>
        <v>#N/A</v>
      </c>
      <c r="I4463" s="17">
        <f t="shared" si="348"/>
        <v>1</v>
      </c>
      <c r="N4463" s="48">
        <f t="shared" si="349"/>
        <v>0</v>
      </c>
    </row>
    <row r="4464" spans="1:14">
      <c r="A4464" s="17">
        <v>4259</v>
      </c>
      <c r="C4464" s="17">
        <f t="shared" si="347"/>
        <v>0</v>
      </c>
      <c r="G4464" s="17" t="e">
        <f>+VLOOKUP(B4464,EstructuraCostos!$B$5:$C$146,2)</f>
        <v>#N/A</v>
      </c>
      <c r="I4464" s="17">
        <f t="shared" si="348"/>
        <v>1</v>
      </c>
      <c r="N4464" s="48">
        <f t="shared" si="349"/>
        <v>0</v>
      </c>
    </row>
    <row r="4465" spans="1:14">
      <c r="A4465" s="17">
        <v>4260</v>
      </c>
      <c r="C4465" s="17">
        <f t="shared" si="347"/>
        <v>0</v>
      </c>
      <c r="G4465" s="17" t="e">
        <f>+VLOOKUP(B4465,EstructuraCostos!$B$5:$C$146,2)</f>
        <v>#N/A</v>
      </c>
      <c r="I4465" s="17">
        <f t="shared" si="348"/>
        <v>1</v>
      </c>
      <c r="N4465" s="48">
        <f t="shared" si="349"/>
        <v>0</v>
      </c>
    </row>
    <row r="4466" spans="1:14">
      <c r="A4466" s="17">
        <v>4261</v>
      </c>
      <c r="C4466" s="17">
        <f t="shared" si="347"/>
        <v>0</v>
      </c>
      <c r="G4466" s="17" t="e">
        <f>+VLOOKUP(B4466,EstructuraCostos!$B$5:$C$146,2)</f>
        <v>#N/A</v>
      </c>
      <c r="I4466" s="17">
        <f t="shared" si="348"/>
        <v>1</v>
      </c>
      <c r="N4466" s="48">
        <f t="shared" si="349"/>
        <v>0</v>
      </c>
    </row>
    <row r="4467" spans="1:14">
      <c r="A4467" s="17">
        <v>4262</v>
      </c>
      <c r="C4467" s="17">
        <f t="shared" si="347"/>
        <v>0</v>
      </c>
      <c r="G4467" s="17" t="e">
        <f>+VLOOKUP(B4467,EstructuraCostos!$B$5:$C$146,2)</f>
        <v>#N/A</v>
      </c>
      <c r="I4467" s="17">
        <f t="shared" si="348"/>
        <v>1</v>
      </c>
      <c r="N4467" s="48">
        <f t="shared" si="349"/>
        <v>0</v>
      </c>
    </row>
    <row r="4468" spans="1:14">
      <c r="A4468" s="17">
        <v>4263</v>
      </c>
      <c r="C4468" s="17">
        <f t="shared" si="347"/>
        <v>0</v>
      </c>
      <c r="G4468" s="17" t="e">
        <f>+VLOOKUP(B4468,EstructuraCostos!$B$5:$C$146,2)</f>
        <v>#N/A</v>
      </c>
      <c r="I4468" s="17">
        <f t="shared" si="348"/>
        <v>1</v>
      </c>
      <c r="N4468" s="48">
        <f t="shared" si="349"/>
        <v>0</v>
      </c>
    </row>
    <row r="4469" spans="1:14">
      <c r="A4469" s="17">
        <v>4264</v>
      </c>
      <c r="C4469" s="17">
        <f t="shared" si="347"/>
        <v>0</v>
      </c>
      <c r="G4469" s="17" t="e">
        <f>+VLOOKUP(B4469,EstructuraCostos!$B$5:$C$146,2)</f>
        <v>#N/A</v>
      </c>
      <c r="I4469" s="17">
        <f t="shared" si="348"/>
        <v>1</v>
      </c>
      <c r="N4469" s="48">
        <f t="shared" si="349"/>
        <v>0</v>
      </c>
    </row>
    <row r="4470" spans="1:14">
      <c r="A4470" s="17">
        <v>4265</v>
      </c>
      <c r="C4470" s="17">
        <f t="shared" si="347"/>
        <v>0</v>
      </c>
      <c r="G4470" s="17" t="e">
        <f>+VLOOKUP(B4470,EstructuraCostos!$B$5:$C$146,2)</f>
        <v>#N/A</v>
      </c>
      <c r="I4470" s="17">
        <f t="shared" si="348"/>
        <v>1</v>
      </c>
      <c r="N4470" s="48">
        <f t="shared" si="349"/>
        <v>0</v>
      </c>
    </row>
    <row r="4471" spans="1:14">
      <c r="A4471" s="17">
        <v>4266</v>
      </c>
      <c r="C4471" s="17">
        <f t="shared" si="347"/>
        <v>0</v>
      </c>
      <c r="G4471" s="17" t="e">
        <f>+VLOOKUP(B4471,EstructuraCostos!$B$5:$C$146,2)</f>
        <v>#N/A</v>
      </c>
      <c r="I4471" s="17">
        <f t="shared" si="348"/>
        <v>1</v>
      </c>
      <c r="N4471" s="48">
        <f t="shared" si="349"/>
        <v>0</v>
      </c>
    </row>
    <row r="4472" spans="1:14">
      <c r="A4472" s="17">
        <v>4267</v>
      </c>
      <c r="C4472" s="17">
        <f t="shared" si="347"/>
        <v>0</v>
      </c>
      <c r="G4472" s="17" t="e">
        <f>+VLOOKUP(B4472,EstructuraCostos!$B$5:$C$146,2)</f>
        <v>#N/A</v>
      </c>
      <c r="I4472" s="17">
        <f t="shared" si="348"/>
        <v>1</v>
      </c>
      <c r="N4472" s="48">
        <f t="shared" si="349"/>
        <v>0</v>
      </c>
    </row>
    <row r="4473" spans="1:14">
      <c r="A4473" s="17">
        <v>4268</v>
      </c>
      <c r="C4473" s="17">
        <f t="shared" si="347"/>
        <v>0</v>
      </c>
      <c r="G4473" s="17" t="e">
        <f>+VLOOKUP(B4473,EstructuraCostos!$B$5:$C$146,2)</f>
        <v>#N/A</v>
      </c>
      <c r="I4473" s="17">
        <f t="shared" si="348"/>
        <v>1</v>
      </c>
      <c r="N4473" s="48">
        <f t="shared" si="349"/>
        <v>0</v>
      </c>
    </row>
    <row r="4474" spans="1:14">
      <c r="A4474" s="17">
        <v>4269</v>
      </c>
      <c r="C4474" s="17">
        <f t="shared" si="347"/>
        <v>0</v>
      </c>
      <c r="G4474" s="17" t="e">
        <f>+VLOOKUP(B4474,EstructuraCostos!$B$5:$C$146,2)</f>
        <v>#N/A</v>
      </c>
      <c r="I4474" s="17">
        <f t="shared" si="348"/>
        <v>1</v>
      </c>
      <c r="N4474" s="48">
        <f t="shared" si="349"/>
        <v>0</v>
      </c>
    </row>
    <row r="4475" spans="1:14">
      <c r="A4475" s="17">
        <v>4270</v>
      </c>
      <c r="C4475" s="17">
        <f t="shared" si="347"/>
        <v>0</v>
      </c>
      <c r="G4475" s="17" t="e">
        <f>+VLOOKUP(B4475,EstructuraCostos!$B$5:$C$146,2)</f>
        <v>#N/A</v>
      </c>
      <c r="I4475" s="17">
        <f t="shared" si="348"/>
        <v>1</v>
      </c>
      <c r="N4475" s="48">
        <f t="shared" si="349"/>
        <v>0</v>
      </c>
    </row>
    <row r="4476" spans="1:14">
      <c r="A4476" s="17">
        <v>4271</v>
      </c>
      <c r="C4476" s="17">
        <f t="shared" si="347"/>
        <v>0</v>
      </c>
      <c r="G4476" s="17" t="e">
        <f>+VLOOKUP(B4476,EstructuraCostos!$B$5:$C$146,2)</f>
        <v>#N/A</v>
      </c>
      <c r="I4476" s="17">
        <f t="shared" si="348"/>
        <v>1</v>
      </c>
      <c r="N4476" s="48">
        <f t="shared" si="349"/>
        <v>0</v>
      </c>
    </row>
    <row r="4477" spans="1:14">
      <c r="A4477" s="17">
        <v>4272</v>
      </c>
      <c r="C4477" s="17">
        <f t="shared" si="347"/>
        <v>0</v>
      </c>
      <c r="G4477" s="17" t="e">
        <f>+VLOOKUP(B4477,EstructuraCostos!$B$5:$C$146,2)</f>
        <v>#N/A</v>
      </c>
      <c r="I4477" s="17">
        <f t="shared" si="348"/>
        <v>1</v>
      </c>
      <c r="N4477" s="48">
        <f t="shared" si="349"/>
        <v>0</v>
      </c>
    </row>
    <row r="4478" spans="1:14">
      <c r="A4478" s="17">
        <v>4273</v>
      </c>
      <c r="C4478" s="17">
        <f t="shared" si="347"/>
        <v>0</v>
      </c>
      <c r="G4478" s="17" t="e">
        <f>+VLOOKUP(B4478,EstructuraCostos!$B$5:$C$146,2)</f>
        <v>#N/A</v>
      </c>
      <c r="I4478" s="17">
        <f t="shared" si="348"/>
        <v>1</v>
      </c>
      <c r="N4478" s="48">
        <f t="shared" si="349"/>
        <v>0</v>
      </c>
    </row>
    <row r="4479" spans="1:14">
      <c r="A4479" s="17">
        <v>4274</v>
      </c>
      <c r="C4479" s="17">
        <f t="shared" si="347"/>
        <v>0</v>
      </c>
      <c r="G4479" s="17" t="e">
        <f>+VLOOKUP(B4479,EstructuraCostos!$B$5:$C$146,2)</f>
        <v>#N/A</v>
      </c>
      <c r="I4479" s="17">
        <f t="shared" si="348"/>
        <v>1</v>
      </c>
      <c r="N4479" s="48">
        <f t="shared" si="349"/>
        <v>0</v>
      </c>
    </row>
    <row r="4480" spans="1:14">
      <c r="A4480" s="17">
        <v>4275</v>
      </c>
      <c r="C4480" s="17">
        <f t="shared" si="347"/>
        <v>0</v>
      </c>
      <c r="G4480" s="17" t="e">
        <f>+VLOOKUP(B4480,EstructuraCostos!$B$5:$C$146,2)</f>
        <v>#N/A</v>
      </c>
      <c r="I4480" s="17">
        <f t="shared" si="348"/>
        <v>1</v>
      </c>
      <c r="N4480" s="48">
        <f t="shared" si="349"/>
        <v>0</v>
      </c>
    </row>
    <row r="4481" spans="1:14">
      <c r="A4481" s="17">
        <v>4276</v>
      </c>
      <c r="C4481" s="17">
        <f t="shared" si="347"/>
        <v>0</v>
      </c>
      <c r="G4481" s="17" t="e">
        <f>+VLOOKUP(B4481,EstructuraCostos!$B$5:$C$146,2)</f>
        <v>#N/A</v>
      </c>
      <c r="I4481" s="17">
        <f t="shared" si="348"/>
        <v>1</v>
      </c>
      <c r="N4481" s="48">
        <f t="shared" si="349"/>
        <v>0</v>
      </c>
    </row>
    <row r="4482" spans="1:14">
      <c r="A4482" s="17">
        <v>4277</v>
      </c>
      <c r="C4482" s="17">
        <f t="shared" si="347"/>
        <v>0</v>
      </c>
      <c r="G4482" s="17" t="e">
        <f>+VLOOKUP(B4482,EstructuraCostos!$B$5:$C$146,2)</f>
        <v>#N/A</v>
      </c>
      <c r="I4482" s="17">
        <f t="shared" si="348"/>
        <v>1</v>
      </c>
      <c r="N4482" s="48">
        <f t="shared" si="349"/>
        <v>0</v>
      </c>
    </row>
    <row r="4483" spans="1:14">
      <c r="A4483" s="17">
        <v>4278</v>
      </c>
      <c r="C4483" s="17">
        <f t="shared" si="347"/>
        <v>0</v>
      </c>
      <c r="G4483" s="17" t="e">
        <f>+VLOOKUP(B4483,EstructuraCostos!$B$5:$C$146,2)</f>
        <v>#N/A</v>
      </c>
      <c r="I4483" s="17">
        <f t="shared" si="348"/>
        <v>1</v>
      </c>
      <c r="N4483" s="48">
        <f t="shared" si="349"/>
        <v>0</v>
      </c>
    </row>
    <row r="4484" spans="1:14">
      <c r="A4484" s="17">
        <v>4279</v>
      </c>
      <c r="C4484" s="17">
        <f t="shared" si="347"/>
        <v>0</v>
      </c>
      <c r="G4484" s="17" t="e">
        <f>+VLOOKUP(B4484,EstructuraCostos!$B$5:$C$146,2)</f>
        <v>#N/A</v>
      </c>
      <c r="I4484" s="17">
        <f t="shared" si="348"/>
        <v>1</v>
      </c>
      <c r="N4484" s="48">
        <f t="shared" si="349"/>
        <v>0</v>
      </c>
    </row>
    <row r="4485" spans="1:14">
      <c r="A4485" s="17">
        <v>4280</v>
      </c>
      <c r="C4485" s="17">
        <f t="shared" si="347"/>
        <v>0</v>
      </c>
      <c r="G4485" s="17" t="e">
        <f>+VLOOKUP(B4485,EstructuraCostos!$B$5:$C$146,2)</f>
        <v>#N/A</v>
      </c>
      <c r="I4485" s="17">
        <f t="shared" si="348"/>
        <v>1</v>
      </c>
      <c r="N4485" s="48">
        <f t="shared" si="349"/>
        <v>0</v>
      </c>
    </row>
    <row r="4486" spans="1:14">
      <c r="A4486" s="17">
        <v>4281</v>
      </c>
      <c r="C4486" s="17">
        <f t="shared" si="347"/>
        <v>0</v>
      </c>
      <c r="G4486" s="17" t="e">
        <f>+VLOOKUP(B4486,EstructuraCostos!$B$5:$C$146,2)</f>
        <v>#N/A</v>
      </c>
      <c r="I4486" s="17">
        <f t="shared" si="348"/>
        <v>1</v>
      </c>
      <c r="N4486" s="48">
        <f t="shared" si="349"/>
        <v>0</v>
      </c>
    </row>
    <row r="4487" spans="1:14">
      <c r="A4487" s="17">
        <v>4282</v>
      </c>
      <c r="C4487" s="17">
        <f t="shared" si="347"/>
        <v>0</v>
      </c>
      <c r="G4487" s="17" t="e">
        <f>+VLOOKUP(B4487,EstructuraCostos!$B$5:$C$146,2)</f>
        <v>#N/A</v>
      </c>
      <c r="I4487" s="17">
        <f t="shared" si="348"/>
        <v>1</v>
      </c>
      <c r="N4487" s="48">
        <f t="shared" si="349"/>
        <v>0</v>
      </c>
    </row>
    <row r="4488" spans="1:14">
      <c r="A4488" s="17">
        <v>4283</v>
      </c>
      <c r="C4488" s="17">
        <f t="shared" si="347"/>
        <v>0</v>
      </c>
      <c r="G4488" s="17" t="e">
        <f>+VLOOKUP(B4488,EstructuraCostos!$B$5:$C$146,2)</f>
        <v>#N/A</v>
      </c>
      <c r="I4488" s="17">
        <f t="shared" si="348"/>
        <v>1</v>
      </c>
      <c r="N4488" s="48">
        <f t="shared" si="349"/>
        <v>0</v>
      </c>
    </row>
    <row r="4489" spans="1:14">
      <c r="A4489" s="17">
        <v>4284</v>
      </c>
      <c r="C4489" s="17">
        <f t="shared" si="347"/>
        <v>0</v>
      </c>
      <c r="G4489" s="17" t="e">
        <f>+VLOOKUP(B4489,EstructuraCostos!$B$5:$C$146,2)</f>
        <v>#N/A</v>
      </c>
      <c r="I4489" s="17">
        <f t="shared" si="348"/>
        <v>1</v>
      </c>
      <c r="N4489" s="48">
        <f t="shared" si="349"/>
        <v>0</v>
      </c>
    </row>
    <row r="4490" spans="1:14">
      <c r="A4490" s="17">
        <v>4285</v>
      </c>
      <c r="C4490" s="17">
        <f t="shared" si="347"/>
        <v>0</v>
      </c>
      <c r="G4490" s="17" t="e">
        <f>+VLOOKUP(B4490,EstructuraCostos!$B$5:$C$146,2)</f>
        <v>#N/A</v>
      </c>
      <c r="I4490" s="17">
        <f t="shared" si="348"/>
        <v>1</v>
      </c>
      <c r="N4490" s="48">
        <f t="shared" si="349"/>
        <v>0</v>
      </c>
    </row>
    <row r="4491" spans="1:14">
      <c r="A4491" s="17">
        <v>4286</v>
      </c>
      <c r="C4491" s="17">
        <f t="shared" si="347"/>
        <v>0</v>
      </c>
      <c r="G4491" s="17" t="e">
        <f>+VLOOKUP(B4491,EstructuraCostos!$B$5:$C$146,2)</f>
        <v>#N/A</v>
      </c>
      <c r="I4491" s="17">
        <f t="shared" si="348"/>
        <v>1</v>
      </c>
      <c r="N4491" s="48">
        <f t="shared" si="349"/>
        <v>0</v>
      </c>
    </row>
    <row r="4492" spans="1:14">
      <c r="A4492" s="17">
        <v>4287</v>
      </c>
      <c r="C4492" s="17">
        <f t="shared" si="347"/>
        <v>0</v>
      </c>
      <c r="G4492" s="17" t="e">
        <f>+VLOOKUP(B4492,EstructuraCostos!$B$5:$C$146,2)</f>
        <v>#N/A</v>
      </c>
      <c r="I4492" s="17">
        <f t="shared" si="348"/>
        <v>1</v>
      </c>
      <c r="N4492" s="48">
        <f t="shared" si="349"/>
        <v>0</v>
      </c>
    </row>
    <row r="4493" spans="1:14">
      <c r="A4493" s="17">
        <v>4288</v>
      </c>
      <c r="C4493" s="17">
        <f t="shared" si="347"/>
        <v>0</v>
      </c>
      <c r="G4493" s="17" t="e">
        <f>+VLOOKUP(B4493,EstructuraCostos!$B$5:$C$146,2)</f>
        <v>#N/A</v>
      </c>
      <c r="I4493" s="17">
        <f t="shared" si="348"/>
        <v>1</v>
      </c>
      <c r="N4493" s="48">
        <f t="shared" si="349"/>
        <v>0</v>
      </c>
    </row>
    <row r="4494" spans="1:14">
      <c r="A4494" s="17">
        <v>4289</v>
      </c>
      <c r="C4494" s="17">
        <f t="shared" si="347"/>
        <v>0</v>
      </c>
      <c r="G4494" s="17" t="e">
        <f>+VLOOKUP(B4494,EstructuraCostos!$B$5:$C$146,2)</f>
        <v>#N/A</v>
      </c>
      <c r="I4494" s="17">
        <f t="shared" si="348"/>
        <v>1</v>
      </c>
      <c r="N4494" s="48">
        <f t="shared" si="349"/>
        <v>0</v>
      </c>
    </row>
    <row r="4495" spans="1:14">
      <c r="A4495" s="17">
        <v>4290</v>
      </c>
      <c r="C4495" s="17">
        <f t="shared" ref="C4495:C4558" si="350">ROUND(B4495/10000,0)</f>
        <v>0</v>
      </c>
      <c r="G4495" s="17" t="e">
        <f>+VLOOKUP(B4495,EstructuraCostos!$B$5:$C$146,2)</f>
        <v>#N/A</v>
      </c>
      <c r="I4495" s="17">
        <f t="shared" ref="I4495:I4558" si="351">+WEEKNUM(H4495,2)</f>
        <v>1</v>
      </c>
      <c r="N4495" s="48">
        <f t="shared" ref="N4495:N4558" si="352">+L4495*M4495</f>
        <v>0</v>
      </c>
    </row>
    <row r="4496" spans="1:14">
      <c r="A4496" s="17">
        <v>4291</v>
      </c>
      <c r="C4496" s="17">
        <f t="shared" si="350"/>
        <v>0</v>
      </c>
      <c r="G4496" s="17" t="e">
        <f>+VLOOKUP(B4496,EstructuraCostos!$B$5:$C$146,2)</f>
        <v>#N/A</v>
      </c>
      <c r="I4496" s="17">
        <f t="shared" si="351"/>
        <v>1</v>
      </c>
      <c r="N4496" s="48">
        <f t="shared" si="352"/>
        <v>0</v>
      </c>
    </row>
    <row r="4497" spans="1:14">
      <c r="A4497" s="17">
        <v>4292</v>
      </c>
      <c r="C4497" s="17">
        <f t="shared" si="350"/>
        <v>0</v>
      </c>
      <c r="G4497" s="17" t="e">
        <f>+VLOOKUP(B4497,EstructuraCostos!$B$5:$C$146,2)</f>
        <v>#N/A</v>
      </c>
      <c r="I4497" s="17">
        <f t="shared" si="351"/>
        <v>1</v>
      </c>
      <c r="N4497" s="48">
        <f t="shared" si="352"/>
        <v>0</v>
      </c>
    </row>
    <row r="4498" spans="1:14">
      <c r="A4498" s="17">
        <v>4293</v>
      </c>
      <c r="C4498" s="17">
        <f t="shared" si="350"/>
        <v>0</v>
      </c>
      <c r="G4498" s="17" t="e">
        <f>+VLOOKUP(B4498,EstructuraCostos!$B$5:$C$146,2)</f>
        <v>#N/A</v>
      </c>
      <c r="I4498" s="17">
        <f t="shared" si="351"/>
        <v>1</v>
      </c>
      <c r="N4498" s="48">
        <f t="shared" si="352"/>
        <v>0</v>
      </c>
    </row>
    <row r="4499" spans="1:14">
      <c r="A4499" s="17">
        <v>4294</v>
      </c>
      <c r="C4499" s="17">
        <f t="shared" si="350"/>
        <v>0</v>
      </c>
      <c r="G4499" s="17" t="e">
        <f>+VLOOKUP(B4499,EstructuraCostos!$B$5:$C$146,2)</f>
        <v>#N/A</v>
      </c>
      <c r="I4499" s="17">
        <f t="shared" si="351"/>
        <v>1</v>
      </c>
      <c r="N4499" s="48">
        <f t="shared" si="352"/>
        <v>0</v>
      </c>
    </row>
    <row r="4500" spans="1:14">
      <c r="A4500" s="17">
        <v>4295</v>
      </c>
      <c r="C4500" s="17">
        <f t="shared" si="350"/>
        <v>0</v>
      </c>
      <c r="G4500" s="17" t="e">
        <f>+VLOOKUP(B4500,EstructuraCostos!$B$5:$C$146,2)</f>
        <v>#N/A</v>
      </c>
      <c r="I4500" s="17">
        <f t="shared" si="351"/>
        <v>1</v>
      </c>
      <c r="N4500" s="48">
        <f t="shared" si="352"/>
        <v>0</v>
      </c>
    </row>
    <row r="4501" spans="1:14">
      <c r="A4501" s="17">
        <v>4296</v>
      </c>
      <c r="C4501" s="17">
        <f t="shared" si="350"/>
        <v>0</v>
      </c>
      <c r="G4501" s="17" t="e">
        <f>+VLOOKUP(B4501,EstructuraCostos!$B$5:$C$146,2)</f>
        <v>#N/A</v>
      </c>
      <c r="I4501" s="17">
        <f t="shared" si="351"/>
        <v>1</v>
      </c>
      <c r="N4501" s="48">
        <f t="shared" si="352"/>
        <v>0</v>
      </c>
    </row>
    <row r="4502" spans="1:14">
      <c r="A4502" s="17">
        <v>4297</v>
      </c>
      <c r="C4502" s="17">
        <f t="shared" si="350"/>
        <v>0</v>
      </c>
      <c r="G4502" s="17" t="e">
        <f>+VLOOKUP(B4502,EstructuraCostos!$B$5:$C$146,2)</f>
        <v>#N/A</v>
      </c>
      <c r="I4502" s="17">
        <f t="shared" si="351"/>
        <v>1</v>
      </c>
      <c r="N4502" s="48">
        <f t="shared" si="352"/>
        <v>0</v>
      </c>
    </row>
    <row r="4503" spans="1:14">
      <c r="A4503" s="17">
        <v>4298</v>
      </c>
      <c r="C4503" s="17">
        <f t="shared" si="350"/>
        <v>0</v>
      </c>
      <c r="G4503" s="17" t="e">
        <f>+VLOOKUP(B4503,EstructuraCostos!$B$5:$C$146,2)</f>
        <v>#N/A</v>
      </c>
      <c r="I4503" s="17">
        <f t="shared" si="351"/>
        <v>1</v>
      </c>
      <c r="N4503" s="48">
        <f t="shared" si="352"/>
        <v>0</v>
      </c>
    </row>
    <row r="4504" spans="1:14">
      <c r="A4504" s="17">
        <v>4299</v>
      </c>
      <c r="C4504" s="17">
        <f t="shared" si="350"/>
        <v>0</v>
      </c>
      <c r="G4504" s="17" t="e">
        <f>+VLOOKUP(B4504,EstructuraCostos!$B$5:$C$146,2)</f>
        <v>#N/A</v>
      </c>
      <c r="I4504" s="17">
        <f t="shared" si="351"/>
        <v>1</v>
      </c>
      <c r="N4504" s="48">
        <f t="shared" si="352"/>
        <v>0</v>
      </c>
    </row>
    <row r="4505" spans="1:14">
      <c r="A4505" s="17">
        <v>4300</v>
      </c>
      <c r="C4505" s="17">
        <f t="shared" si="350"/>
        <v>0</v>
      </c>
      <c r="G4505" s="17" t="e">
        <f>+VLOOKUP(B4505,EstructuraCostos!$B$5:$C$146,2)</f>
        <v>#N/A</v>
      </c>
      <c r="I4505" s="17">
        <f t="shared" si="351"/>
        <v>1</v>
      </c>
      <c r="N4505" s="48">
        <f t="shared" si="352"/>
        <v>0</v>
      </c>
    </row>
    <row r="4506" spans="1:14">
      <c r="A4506" s="17">
        <v>4301</v>
      </c>
      <c r="C4506" s="17">
        <f t="shared" si="350"/>
        <v>0</v>
      </c>
      <c r="G4506" s="17" t="e">
        <f>+VLOOKUP(B4506,EstructuraCostos!$B$5:$C$146,2)</f>
        <v>#N/A</v>
      </c>
      <c r="I4506" s="17">
        <f t="shared" si="351"/>
        <v>1</v>
      </c>
      <c r="N4506" s="48">
        <f t="shared" si="352"/>
        <v>0</v>
      </c>
    </row>
    <row r="4507" spans="1:14">
      <c r="A4507" s="17">
        <v>4302</v>
      </c>
      <c r="C4507" s="17">
        <f t="shared" si="350"/>
        <v>0</v>
      </c>
      <c r="G4507" s="17" t="e">
        <f>+VLOOKUP(B4507,EstructuraCostos!$B$5:$C$146,2)</f>
        <v>#N/A</v>
      </c>
      <c r="I4507" s="17">
        <f t="shared" si="351"/>
        <v>1</v>
      </c>
      <c r="N4507" s="48">
        <f t="shared" si="352"/>
        <v>0</v>
      </c>
    </row>
    <row r="4508" spans="1:14">
      <c r="A4508" s="17">
        <v>4303</v>
      </c>
      <c r="C4508" s="17">
        <f t="shared" si="350"/>
        <v>0</v>
      </c>
      <c r="G4508" s="17" t="e">
        <f>+VLOOKUP(B4508,EstructuraCostos!$B$5:$C$146,2)</f>
        <v>#N/A</v>
      </c>
      <c r="I4508" s="17">
        <f t="shared" si="351"/>
        <v>1</v>
      </c>
      <c r="N4508" s="48">
        <f t="shared" si="352"/>
        <v>0</v>
      </c>
    </row>
    <row r="4509" spans="1:14">
      <c r="A4509" s="17">
        <v>4304</v>
      </c>
      <c r="C4509" s="17">
        <f t="shared" si="350"/>
        <v>0</v>
      </c>
      <c r="G4509" s="17" t="e">
        <f>+VLOOKUP(B4509,EstructuraCostos!$B$5:$C$146,2)</f>
        <v>#N/A</v>
      </c>
      <c r="I4509" s="17">
        <f t="shared" si="351"/>
        <v>1</v>
      </c>
      <c r="N4509" s="48">
        <f t="shared" si="352"/>
        <v>0</v>
      </c>
    </row>
    <row r="4510" spans="1:14">
      <c r="A4510" s="17">
        <v>4305</v>
      </c>
      <c r="C4510" s="17">
        <f t="shared" si="350"/>
        <v>0</v>
      </c>
      <c r="G4510" s="17" t="e">
        <f>+VLOOKUP(B4510,EstructuraCostos!$B$5:$C$146,2)</f>
        <v>#N/A</v>
      </c>
      <c r="I4510" s="17">
        <f t="shared" si="351"/>
        <v>1</v>
      </c>
      <c r="N4510" s="48">
        <f t="shared" si="352"/>
        <v>0</v>
      </c>
    </row>
    <row r="4511" spans="1:14">
      <c r="A4511" s="17">
        <v>4306</v>
      </c>
      <c r="C4511" s="17">
        <f t="shared" si="350"/>
        <v>0</v>
      </c>
      <c r="G4511" s="17" t="e">
        <f>+VLOOKUP(B4511,EstructuraCostos!$B$5:$C$146,2)</f>
        <v>#N/A</v>
      </c>
      <c r="I4511" s="17">
        <f t="shared" si="351"/>
        <v>1</v>
      </c>
      <c r="N4511" s="48">
        <f t="shared" si="352"/>
        <v>0</v>
      </c>
    </row>
    <row r="4512" spans="1:14">
      <c r="A4512" s="17">
        <v>4307</v>
      </c>
      <c r="C4512" s="17">
        <f t="shared" si="350"/>
        <v>0</v>
      </c>
      <c r="G4512" s="17" t="e">
        <f>+VLOOKUP(B4512,EstructuraCostos!$B$5:$C$146,2)</f>
        <v>#N/A</v>
      </c>
      <c r="I4512" s="17">
        <f t="shared" si="351"/>
        <v>1</v>
      </c>
      <c r="N4512" s="48">
        <f t="shared" si="352"/>
        <v>0</v>
      </c>
    </row>
    <row r="4513" spans="1:14">
      <c r="A4513" s="17">
        <v>4308</v>
      </c>
      <c r="C4513" s="17">
        <f t="shared" si="350"/>
        <v>0</v>
      </c>
      <c r="G4513" s="17" t="e">
        <f>+VLOOKUP(B4513,EstructuraCostos!$B$5:$C$146,2)</f>
        <v>#N/A</v>
      </c>
      <c r="I4513" s="17">
        <f t="shared" si="351"/>
        <v>1</v>
      </c>
      <c r="N4513" s="48">
        <f t="shared" si="352"/>
        <v>0</v>
      </c>
    </row>
    <row r="4514" spans="1:14">
      <c r="A4514" s="17">
        <v>4309</v>
      </c>
      <c r="C4514" s="17">
        <f t="shared" si="350"/>
        <v>0</v>
      </c>
      <c r="G4514" s="17" t="e">
        <f>+VLOOKUP(B4514,EstructuraCostos!$B$5:$C$146,2)</f>
        <v>#N/A</v>
      </c>
      <c r="I4514" s="17">
        <f t="shared" si="351"/>
        <v>1</v>
      </c>
      <c r="N4514" s="48">
        <f t="shared" si="352"/>
        <v>0</v>
      </c>
    </row>
    <row r="4515" spans="1:14">
      <c r="A4515" s="17">
        <v>4310</v>
      </c>
      <c r="C4515" s="17">
        <f t="shared" si="350"/>
        <v>0</v>
      </c>
      <c r="G4515" s="17" t="e">
        <f>+VLOOKUP(B4515,EstructuraCostos!$B$5:$C$146,2)</f>
        <v>#N/A</v>
      </c>
      <c r="I4515" s="17">
        <f t="shared" si="351"/>
        <v>1</v>
      </c>
      <c r="N4515" s="48">
        <f t="shared" si="352"/>
        <v>0</v>
      </c>
    </row>
    <row r="4516" spans="1:14">
      <c r="A4516" s="17">
        <v>4311</v>
      </c>
      <c r="C4516" s="17">
        <f t="shared" si="350"/>
        <v>0</v>
      </c>
      <c r="G4516" s="17" t="e">
        <f>+VLOOKUP(B4516,EstructuraCostos!$B$5:$C$146,2)</f>
        <v>#N/A</v>
      </c>
      <c r="I4516" s="17">
        <f t="shared" si="351"/>
        <v>1</v>
      </c>
      <c r="N4516" s="48">
        <f t="shared" si="352"/>
        <v>0</v>
      </c>
    </row>
    <row r="4517" spans="1:14">
      <c r="A4517" s="17">
        <v>4312</v>
      </c>
      <c r="C4517" s="17">
        <f t="shared" si="350"/>
        <v>0</v>
      </c>
      <c r="G4517" s="17" t="e">
        <f>+VLOOKUP(B4517,EstructuraCostos!$B$5:$C$146,2)</f>
        <v>#N/A</v>
      </c>
      <c r="I4517" s="17">
        <f t="shared" si="351"/>
        <v>1</v>
      </c>
      <c r="N4517" s="48">
        <f t="shared" si="352"/>
        <v>0</v>
      </c>
    </row>
    <row r="4518" spans="1:14">
      <c r="A4518" s="17">
        <v>4313</v>
      </c>
      <c r="C4518" s="17">
        <f t="shared" si="350"/>
        <v>0</v>
      </c>
      <c r="G4518" s="17" t="e">
        <f>+VLOOKUP(B4518,EstructuraCostos!$B$5:$C$146,2)</f>
        <v>#N/A</v>
      </c>
      <c r="I4518" s="17">
        <f t="shared" si="351"/>
        <v>1</v>
      </c>
      <c r="N4518" s="48">
        <f t="shared" si="352"/>
        <v>0</v>
      </c>
    </row>
    <row r="4519" spans="1:14">
      <c r="A4519" s="17">
        <v>4314</v>
      </c>
      <c r="C4519" s="17">
        <f t="shared" si="350"/>
        <v>0</v>
      </c>
      <c r="G4519" s="17" t="e">
        <f>+VLOOKUP(B4519,EstructuraCostos!$B$5:$C$146,2)</f>
        <v>#N/A</v>
      </c>
      <c r="I4519" s="17">
        <f t="shared" si="351"/>
        <v>1</v>
      </c>
      <c r="N4519" s="48">
        <f t="shared" si="352"/>
        <v>0</v>
      </c>
    </row>
    <row r="4520" spans="1:14">
      <c r="A4520" s="17">
        <v>4315</v>
      </c>
      <c r="C4520" s="17">
        <f t="shared" si="350"/>
        <v>0</v>
      </c>
      <c r="G4520" s="17" t="e">
        <f>+VLOOKUP(B4520,EstructuraCostos!$B$5:$C$146,2)</f>
        <v>#N/A</v>
      </c>
      <c r="I4520" s="17">
        <f t="shared" si="351"/>
        <v>1</v>
      </c>
      <c r="N4520" s="48">
        <f t="shared" si="352"/>
        <v>0</v>
      </c>
    </row>
    <row r="4521" spans="1:14">
      <c r="A4521" s="17">
        <v>4316</v>
      </c>
      <c r="C4521" s="17">
        <f t="shared" si="350"/>
        <v>0</v>
      </c>
      <c r="G4521" s="17" t="e">
        <f>+VLOOKUP(B4521,EstructuraCostos!$B$5:$C$146,2)</f>
        <v>#N/A</v>
      </c>
      <c r="I4521" s="17">
        <f t="shared" si="351"/>
        <v>1</v>
      </c>
      <c r="N4521" s="48">
        <f t="shared" si="352"/>
        <v>0</v>
      </c>
    </row>
    <row r="4522" spans="1:14">
      <c r="A4522" s="17">
        <v>4317</v>
      </c>
      <c r="C4522" s="17">
        <f t="shared" si="350"/>
        <v>0</v>
      </c>
      <c r="G4522" s="17" t="e">
        <f>+VLOOKUP(B4522,EstructuraCostos!$B$5:$C$146,2)</f>
        <v>#N/A</v>
      </c>
      <c r="I4522" s="17">
        <f t="shared" si="351"/>
        <v>1</v>
      </c>
      <c r="N4522" s="48">
        <f t="shared" si="352"/>
        <v>0</v>
      </c>
    </row>
    <row r="4523" spans="1:14">
      <c r="A4523" s="17">
        <v>4318</v>
      </c>
      <c r="C4523" s="17">
        <f t="shared" si="350"/>
        <v>0</v>
      </c>
      <c r="G4523" s="17" t="e">
        <f>+VLOOKUP(B4523,EstructuraCostos!$B$5:$C$146,2)</f>
        <v>#N/A</v>
      </c>
      <c r="I4523" s="17">
        <f t="shared" si="351"/>
        <v>1</v>
      </c>
      <c r="N4523" s="48">
        <f t="shared" si="352"/>
        <v>0</v>
      </c>
    </row>
    <row r="4524" spans="1:14">
      <c r="A4524" s="17">
        <v>4319</v>
      </c>
      <c r="C4524" s="17">
        <f t="shared" si="350"/>
        <v>0</v>
      </c>
      <c r="G4524" s="17" t="e">
        <f>+VLOOKUP(B4524,EstructuraCostos!$B$5:$C$146,2)</f>
        <v>#N/A</v>
      </c>
      <c r="I4524" s="17">
        <f t="shared" si="351"/>
        <v>1</v>
      </c>
      <c r="N4524" s="48">
        <f t="shared" si="352"/>
        <v>0</v>
      </c>
    </row>
    <row r="4525" spans="1:14">
      <c r="A4525" s="17">
        <v>4320</v>
      </c>
      <c r="C4525" s="17">
        <f t="shared" si="350"/>
        <v>0</v>
      </c>
      <c r="G4525" s="17" t="e">
        <f>+VLOOKUP(B4525,EstructuraCostos!$B$5:$C$146,2)</f>
        <v>#N/A</v>
      </c>
      <c r="I4525" s="17">
        <f t="shared" si="351"/>
        <v>1</v>
      </c>
      <c r="N4525" s="48">
        <f t="shared" si="352"/>
        <v>0</v>
      </c>
    </row>
    <row r="4526" spans="1:14">
      <c r="A4526" s="17">
        <v>4321</v>
      </c>
      <c r="C4526" s="17">
        <f t="shared" si="350"/>
        <v>0</v>
      </c>
      <c r="G4526" s="17" t="e">
        <f>+VLOOKUP(B4526,EstructuraCostos!$B$5:$C$146,2)</f>
        <v>#N/A</v>
      </c>
      <c r="I4526" s="17">
        <f t="shared" si="351"/>
        <v>1</v>
      </c>
      <c r="N4526" s="48">
        <f t="shared" si="352"/>
        <v>0</v>
      </c>
    </row>
    <row r="4527" spans="1:14">
      <c r="A4527" s="17">
        <v>4322</v>
      </c>
      <c r="C4527" s="17">
        <f t="shared" si="350"/>
        <v>0</v>
      </c>
      <c r="G4527" s="17" t="e">
        <f>+VLOOKUP(B4527,EstructuraCostos!$B$5:$C$146,2)</f>
        <v>#N/A</v>
      </c>
      <c r="I4527" s="17">
        <f t="shared" si="351"/>
        <v>1</v>
      </c>
      <c r="N4527" s="48">
        <f t="shared" si="352"/>
        <v>0</v>
      </c>
    </row>
    <row r="4528" spans="1:14">
      <c r="A4528" s="17">
        <v>4323</v>
      </c>
      <c r="C4528" s="17">
        <f t="shared" si="350"/>
        <v>0</v>
      </c>
      <c r="G4528" s="17" t="e">
        <f>+VLOOKUP(B4528,EstructuraCostos!$B$5:$C$146,2)</f>
        <v>#N/A</v>
      </c>
      <c r="I4528" s="17">
        <f t="shared" si="351"/>
        <v>1</v>
      </c>
      <c r="N4528" s="48">
        <f t="shared" si="352"/>
        <v>0</v>
      </c>
    </row>
    <row r="4529" spans="1:14">
      <c r="A4529" s="17">
        <v>4324</v>
      </c>
      <c r="C4529" s="17">
        <f t="shared" si="350"/>
        <v>0</v>
      </c>
      <c r="G4529" s="17" t="e">
        <f>+VLOOKUP(B4529,EstructuraCostos!$B$5:$C$146,2)</f>
        <v>#N/A</v>
      </c>
      <c r="I4529" s="17">
        <f t="shared" si="351"/>
        <v>1</v>
      </c>
      <c r="N4529" s="48">
        <f t="shared" si="352"/>
        <v>0</v>
      </c>
    </row>
    <row r="4530" spans="1:14">
      <c r="A4530" s="17">
        <v>4325</v>
      </c>
      <c r="C4530" s="17">
        <f t="shared" si="350"/>
        <v>0</v>
      </c>
      <c r="G4530" s="17" t="e">
        <f>+VLOOKUP(B4530,EstructuraCostos!$B$5:$C$146,2)</f>
        <v>#N/A</v>
      </c>
      <c r="I4530" s="17">
        <f t="shared" si="351"/>
        <v>1</v>
      </c>
      <c r="N4530" s="48">
        <f t="shared" si="352"/>
        <v>0</v>
      </c>
    </row>
    <row r="4531" spans="1:14">
      <c r="A4531" s="17">
        <v>4326</v>
      </c>
      <c r="C4531" s="17">
        <f t="shared" si="350"/>
        <v>0</v>
      </c>
      <c r="G4531" s="17" t="e">
        <f>+VLOOKUP(B4531,EstructuraCostos!$B$5:$C$146,2)</f>
        <v>#N/A</v>
      </c>
      <c r="I4531" s="17">
        <f t="shared" si="351"/>
        <v>1</v>
      </c>
      <c r="N4531" s="48">
        <f t="shared" si="352"/>
        <v>0</v>
      </c>
    </row>
    <row r="4532" spans="1:14">
      <c r="A4532" s="17">
        <v>4327</v>
      </c>
      <c r="C4532" s="17">
        <f t="shared" si="350"/>
        <v>0</v>
      </c>
      <c r="G4532" s="17" t="e">
        <f>+VLOOKUP(B4532,EstructuraCostos!$B$5:$C$146,2)</f>
        <v>#N/A</v>
      </c>
      <c r="I4532" s="17">
        <f t="shared" si="351"/>
        <v>1</v>
      </c>
      <c r="N4532" s="48">
        <f t="shared" si="352"/>
        <v>0</v>
      </c>
    </row>
    <row r="4533" spans="1:14">
      <c r="A4533" s="17">
        <v>4328</v>
      </c>
      <c r="C4533" s="17">
        <f t="shared" si="350"/>
        <v>0</v>
      </c>
      <c r="G4533" s="17" t="e">
        <f>+VLOOKUP(B4533,EstructuraCostos!$B$5:$C$146,2)</f>
        <v>#N/A</v>
      </c>
      <c r="I4533" s="17">
        <f t="shared" si="351"/>
        <v>1</v>
      </c>
      <c r="N4533" s="48">
        <f t="shared" si="352"/>
        <v>0</v>
      </c>
    </row>
    <row r="4534" spans="1:14">
      <c r="A4534" s="17">
        <v>4329</v>
      </c>
      <c r="C4534" s="17">
        <f t="shared" si="350"/>
        <v>0</v>
      </c>
      <c r="G4534" s="17" t="e">
        <f>+VLOOKUP(B4534,EstructuraCostos!$B$5:$C$146,2)</f>
        <v>#N/A</v>
      </c>
      <c r="I4534" s="17">
        <f t="shared" si="351"/>
        <v>1</v>
      </c>
      <c r="N4534" s="48">
        <f t="shared" si="352"/>
        <v>0</v>
      </c>
    </row>
    <row r="4535" spans="1:14">
      <c r="A4535" s="17">
        <v>4330</v>
      </c>
      <c r="C4535" s="17">
        <f t="shared" si="350"/>
        <v>0</v>
      </c>
      <c r="G4535" s="17" t="e">
        <f>+VLOOKUP(B4535,EstructuraCostos!$B$5:$C$146,2)</f>
        <v>#N/A</v>
      </c>
      <c r="I4535" s="17">
        <f t="shared" si="351"/>
        <v>1</v>
      </c>
      <c r="N4535" s="48">
        <f t="shared" si="352"/>
        <v>0</v>
      </c>
    </row>
    <row r="4536" spans="1:14">
      <c r="A4536" s="17">
        <v>4331</v>
      </c>
      <c r="C4536" s="17">
        <f t="shared" si="350"/>
        <v>0</v>
      </c>
      <c r="G4536" s="17" t="e">
        <f>+VLOOKUP(B4536,EstructuraCostos!$B$5:$C$146,2)</f>
        <v>#N/A</v>
      </c>
      <c r="I4536" s="17">
        <f t="shared" si="351"/>
        <v>1</v>
      </c>
      <c r="N4536" s="48">
        <f t="shared" si="352"/>
        <v>0</v>
      </c>
    </row>
    <row r="4537" spans="1:14">
      <c r="A4537" s="17">
        <v>4332</v>
      </c>
      <c r="C4537" s="17">
        <f t="shared" si="350"/>
        <v>0</v>
      </c>
      <c r="G4537" s="17" t="e">
        <f>+VLOOKUP(B4537,EstructuraCostos!$B$5:$C$146,2)</f>
        <v>#N/A</v>
      </c>
      <c r="I4537" s="17">
        <f t="shared" si="351"/>
        <v>1</v>
      </c>
      <c r="N4537" s="48">
        <f t="shared" si="352"/>
        <v>0</v>
      </c>
    </row>
    <row r="4538" spans="1:14">
      <c r="A4538" s="17">
        <v>4333</v>
      </c>
      <c r="C4538" s="17">
        <f t="shared" si="350"/>
        <v>0</v>
      </c>
      <c r="G4538" s="17" t="e">
        <f>+VLOOKUP(B4538,EstructuraCostos!$B$5:$C$146,2)</f>
        <v>#N/A</v>
      </c>
      <c r="I4538" s="17">
        <f t="shared" si="351"/>
        <v>1</v>
      </c>
      <c r="N4538" s="48">
        <f t="shared" si="352"/>
        <v>0</v>
      </c>
    </row>
    <row r="4539" spans="1:14">
      <c r="A4539" s="17">
        <v>4334</v>
      </c>
      <c r="C4539" s="17">
        <f t="shared" si="350"/>
        <v>0</v>
      </c>
      <c r="G4539" s="17" t="e">
        <f>+VLOOKUP(B4539,EstructuraCostos!$B$5:$C$146,2)</f>
        <v>#N/A</v>
      </c>
      <c r="I4539" s="17">
        <f t="shared" si="351"/>
        <v>1</v>
      </c>
      <c r="N4539" s="48">
        <f t="shared" si="352"/>
        <v>0</v>
      </c>
    </row>
    <row r="4540" spans="1:14">
      <c r="A4540" s="17">
        <v>4335</v>
      </c>
      <c r="C4540" s="17">
        <f t="shared" si="350"/>
        <v>0</v>
      </c>
      <c r="G4540" s="17" t="e">
        <f>+VLOOKUP(B4540,EstructuraCostos!$B$5:$C$146,2)</f>
        <v>#N/A</v>
      </c>
      <c r="I4540" s="17">
        <f t="shared" si="351"/>
        <v>1</v>
      </c>
      <c r="N4540" s="48">
        <f t="shared" si="352"/>
        <v>0</v>
      </c>
    </row>
    <row r="4541" spans="1:14">
      <c r="A4541" s="17">
        <v>4336</v>
      </c>
      <c r="C4541" s="17">
        <f t="shared" si="350"/>
        <v>0</v>
      </c>
      <c r="G4541" s="17" t="e">
        <f>+VLOOKUP(B4541,EstructuraCostos!$B$5:$C$146,2)</f>
        <v>#N/A</v>
      </c>
      <c r="I4541" s="17">
        <f t="shared" si="351"/>
        <v>1</v>
      </c>
      <c r="N4541" s="48">
        <f t="shared" si="352"/>
        <v>0</v>
      </c>
    </row>
    <row r="4542" spans="1:14">
      <c r="A4542" s="17">
        <v>4337</v>
      </c>
      <c r="C4542" s="17">
        <f t="shared" si="350"/>
        <v>0</v>
      </c>
      <c r="G4542" s="17" t="e">
        <f>+VLOOKUP(B4542,EstructuraCostos!$B$5:$C$146,2)</f>
        <v>#N/A</v>
      </c>
      <c r="I4542" s="17">
        <f t="shared" si="351"/>
        <v>1</v>
      </c>
      <c r="N4542" s="48">
        <f t="shared" si="352"/>
        <v>0</v>
      </c>
    </row>
    <row r="4543" spans="1:14">
      <c r="A4543" s="17">
        <v>4338</v>
      </c>
      <c r="C4543" s="17">
        <f t="shared" si="350"/>
        <v>0</v>
      </c>
      <c r="G4543" s="17" t="e">
        <f>+VLOOKUP(B4543,EstructuraCostos!$B$5:$C$146,2)</f>
        <v>#N/A</v>
      </c>
      <c r="I4543" s="17">
        <f t="shared" si="351"/>
        <v>1</v>
      </c>
      <c r="N4543" s="48">
        <f t="shared" si="352"/>
        <v>0</v>
      </c>
    </row>
    <row r="4544" spans="1:14">
      <c r="A4544" s="17">
        <v>4339</v>
      </c>
      <c r="C4544" s="17">
        <f t="shared" si="350"/>
        <v>0</v>
      </c>
      <c r="G4544" s="17" t="e">
        <f>+VLOOKUP(B4544,EstructuraCostos!$B$5:$C$146,2)</f>
        <v>#N/A</v>
      </c>
      <c r="I4544" s="17">
        <f t="shared" si="351"/>
        <v>1</v>
      </c>
      <c r="N4544" s="48">
        <f t="shared" si="352"/>
        <v>0</v>
      </c>
    </row>
    <row r="4545" spans="1:14">
      <c r="A4545" s="17">
        <v>4340</v>
      </c>
      <c r="C4545" s="17">
        <f t="shared" si="350"/>
        <v>0</v>
      </c>
      <c r="G4545" s="17" t="e">
        <f>+VLOOKUP(B4545,EstructuraCostos!$B$5:$C$146,2)</f>
        <v>#N/A</v>
      </c>
      <c r="I4545" s="17">
        <f t="shared" si="351"/>
        <v>1</v>
      </c>
      <c r="N4545" s="48">
        <f t="shared" si="352"/>
        <v>0</v>
      </c>
    </row>
    <row r="4546" spans="1:14">
      <c r="A4546" s="17">
        <v>4341</v>
      </c>
      <c r="C4546" s="17">
        <f t="shared" si="350"/>
        <v>0</v>
      </c>
      <c r="G4546" s="17" t="e">
        <f>+VLOOKUP(B4546,EstructuraCostos!$B$5:$C$146,2)</f>
        <v>#N/A</v>
      </c>
      <c r="I4546" s="17">
        <f t="shared" si="351"/>
        <v>1</v>
      </c>
      <c r="N4546" s="48">
        <f t="shared" si="352"/>
        <v>0</v>
      </c>
    </row>
    <row r="4547" spans="1:14">
      <c r="A4547" s="17">
        <v>4342</v>
      </c>
      <c r="C4547" s="17">
        <f t="shared" si="350"/>
        <v>0</v>
      </c>
      <c r="G4547" s="17" t="e">
        <f>+VLOOKUP(B4547,EstructuraCostos!$B$5:$C$146,2)</f>
        <v>#N/A</v>
      </c>
      <c r="I4547" s="17">
        <f t="shared" si="351"/>
        <v>1</v>
      </c>
      <c r="N4547" s="48">
        <f t="shared" si="352"/>
        <v>0</v>
      </c>
    </row>
    <row r="4548" spans="1:14">
      <c r="A4548" s="17">
        <v>4343</v>
      </c>
      <c r="C4548" s="17">
        <f t="shared" si="350"/>
        <v>0</v>
      </c>
      <c r="G4548" s="17" t="e">
        <f>+VLOOKUP(B4548,EstructuraCostos!$B$5:$C$146,2)</f>
        <v>#N/A</v>
      </c>
      <c r="I4548" s="17">
        <f t="shared" si="351"/>
        <v>1</v>
      </c>
      <c r="N4548" s="48">
        <f t="shared" si="352"/>
        <v>0</v>
      </c>
    </row>
    <row r="4549" spans="1:14">
      <c r="A4549" s="17">
        <v>4344</v>
      </c>
      <c r="C4549" s="17">
        <f t="shared" si="350"/>
        <v>0</v>
      </c>
      <c r="G4549" s="17" t="e">
        <f>+VLOOKUP(B4549,EstructuraCostos!$B$5:$C$146,2)</f>
        <v>#N/A</v>
      </c>
      <c r="I4549" s="17">
        <f t="shared" si="351"/>
        <v>1</v>
      </c>
      <c r="N4549" s="48">
        <f t="shared" si="352"/>
        <v>0</v>
      </c>
    </row>
    <row r="4550" spans="1:14">
      <c r="A4550" s="17">
        <v>4345</v>
      </c>
      <c r="C4550" s="17">
        <f t="shared" si="350"/>
        <v>0</v>
      </c>
      <c r="G4550" s="17" t="e">
        <f>+VLOOKUP(B4550,EstructuraCostos!$B$5:$C$146,2)</f>
        <v>#N/A</v>
      </c>
      <c r="I4550" s="17">
        <f t="shared" si="351"/>
        <v>1</v>
      </c>
      <c r="N4550" s="48">
        <f t="shared" si="352"/>
        <v>0</v>
      </c>
    </row>
    <row r="4551" spans="1:14">
      <c r="A4551" s="17">
        <v>4346</v>
      </c>
      <c r="C4551" s="17">
        <f t="shared" si="350"/>
        <v>0</v>
      </c>
      <c r="G4551" s="17" t="e">
        <f>+VLOOKUP(B4551,EstructuraCostos!$B$5:$C$146,2)</f>
        <v>#N/A</v>
      </c>
      <c r="I4551" s="17">
        <f t="shared" si="351"/>
        <v>1</v>
      </c>
      <c r="N4551" s="48">
        <f t="shared" si="352"/>
        <v>0</v>
      </c>
    </row>
    <row r="4552" spans="1:14">
      <c r="A4552" s="17">
        <v>4347</v>
      </c>
      <c r="C4552" s="17">
        <f t="shared" si="350"/>
        <v>0</v>
      </c>
      <c r="G4552" s="17" t="e">
        <f>+VLOOKUP(B4552,EstructuraCostos!$B$5:$C$146,2)</f>
        <v>#N/A</v>
      </c>
      <c r="I4552" s="17">
        <f t="shared" si="351"/>
        <v>1</v>
      </c>
      <c r="N4552" s="48">
        <f t="shared" si="352"/>
        <v>0</v>
      </c>
    </row>
    <row r="4553" spans="1:14">
      <c r="A4553" s="17">
        <v>4348</v>
      </c>
      <c r="C4553" s="17">
        <f t="shared" si="350"/>
        <v>0</v>
      </c>
      <c r="G4553" s="17" t="e">
        <f>+VLOOKUP(B4553,EstructuraCostos!$B$5:$C$146,2)</f>
        <v>#N/A</v>
      </c>
      <c r="I4553" s="17">
        <f t="shared" si="351"/>
        <v>1</v>
      </c>
      <c r="N4553" s="48">
        <f t="shared" si="352"/>
        <v>0</v>
      </c>
    </row>
    <row r="4554" spans="1:14">
      <c r="A4554" s="17">
        <v>4349</v>
      </c>
      <c r="C4554" s="17">
        <f t="shared" si="350"/>
        <v>0</v>
      </c>
      <c r="G4554" s="17" t="e">
        <f>+VLOOKUP(B4554,EstructuraCostos!$B$5:$C$146,2)</f>
        <v>#N/A</v>
      </c>
      <c r="I4554" s="17">
        <f t="shared" si="351"/>
        <v>1</v>
      </c>
      <c r="N4554" s="48">
        <f t="shared" si="352"/>
        <v>0</v>
      </c>
    </row>
    <row r="4555" spans="1:14">
      <c r="A4555" s="17">
        <v>4350</v>
      </c>
      <c r="C4555" s="17">
        <f t="shared" si="350"/>
        <v>0</v>
      </c>
      <c r="G4555" s="17" t="e">
        <f>+VLOOKUP(B4555,EstructuraCostos!$B$5:$C$146,2)</f>
        <v>#N/A</v>
      </c>
      <c r="I4555" s="17">
        <f t="shared" si="351"/>
        <v>1</v>
      </c>
      <c r="N4555" s="48">
        <f t="shared" si="352"/>
        <v>0</v>
      </c>
    </row>
    <row r="4556" spans="1:14">
      <c r="A4556" s="17">
        <v>4351</v>
      </c>
      <c r="C4556" s="17">
        <f t="shared" si="350"/>
        <v>0</v>
      </c>
      <c r="G4556" s="17" t="e">
        <f>+VLOOKUP(B4556,EstructuraCostos!$B$5:$C$146,2)</f>
        <v>#N/A</v>
      </c>
      <c r="I4556" s="17">
        <f t="shared" si="351"/>
        <v>1</v>
      </c>
      <c r="N4556" s="48">
        <f t="shared" si="352"/>
        <v>0</v>
      </c>
    </row>
    <row r="4557" spans="1:14">
      <c r="A4557" s="17">
        <v>4352</v>
      </c>
      <c r="C4557" s="17">
        <f t="shared" si="350"/>
        <v>0</v>
      </c>
      <c r="G4557" s="17" t="e">
        <f>+VLOOKUP(B4557,EstructuraCostos!$B$5:$C$146,2)</f>
        <v>#N/A</v>
      </c>
      <c r="I4557" s="17">
        <f t="shared" si="351"/>
        <v>1</v>
      </c>
      <c r="N4557" s="48">
        <f t="shared" si="352"/>
        <v>0</v>
      </c>
    </row>
    <row r="4558" spans="1:14">
      <c r="A4558" s="17">
        <v>4353</v>
      </c>
      <c r="C4558" s="17">
        <f t="shared" si="350"/>
        <v>0</v>
      </c>
      <c r="G4558" s="17" t="e">
        <f>+VLOOKUP(B4558,EstructuraCostos!$B$5:$C$146,2)</f>
        <v>#N/A</v>
      </c>
      <c r="I4558" s="17">
        <f t="shared" si="351"/>
        <v>1</v>
      </c>
      <c r="N4558" s="48">
        <f t="shared" si="352"/>
        <v>0</v>
      </c>
    </row>
    <row r="4559" spans="1:14">
      <c r="A4559" s="17">
        <v>4354</v>
      </c>
      <c r="C4559" s="17">
        <f t="shared" ref="C4559:C4622" si="353">ROUND(B4559/10000,0)</f>
        <v>0</v>
      </c>
      <c r="G4559" s="17" t="e">
        <f>+VLOOKUP(B4559,EstructuraCostos!$B$5:$C$146,2)</f>
        <v>#N/A</v>
      </c>
      <c r="I4559" s="17">
        <f t="shared" ref="I4559:I4622" si="354">+WEEKNUM(H4559,2)</f>
        <v>1</v>
      </c>
      <c r="N4559" s="48">
        <f t="shared" ref="N4559:N4622" si="355">+L4559*M4559</f>
        <v>0</v>
      </c>
    </row>
    <row r="4560" spans="1:14">
      <c r="A4560" s="17">
        <v>4355</v>
      </c>
      <c r="C4560" s="17">
        <f t="shared" si="353"/>
        <v>0</v>
      </c>
      <c r="G4560" s="17" t="e">
        <f>+VLOOKUP(B4560,EstructuraCostos!$B$5:$C$146,2)</f>
        <v>#N/A</v>
      </c>
      <c r="I4560" s="17">
        <f t="shared" si="354"/>
        <v>1</v>
      </c>
      <c r="N4560" s="48">
        <f t="shared" si="355"/>
        <v>0</v>
      </c>
    </row>
    <row r="4561" spans="1:14">
      <c r="A4561" s="17">
        <v>4356</v>
      </c>
      <c r="C4561" s="17">
        <f t="shared" si="353"/>
        <v>0</v>
      </c>
      <c r="G4561" s="17" t="e">
        <f>+VLOOKUP(B4561,EstructuraCostos!$B$5:$C$146,2)</f>
        <v>#N/A</v>
      </c>
      <c r="I4561" s="17">
        <f t="shared" si="354"/>
        <v>1</v>
      </c>
      <c r="N4561" s="48">
        <f t="shared" si="355"/>
        <v>0</v>
      </c>
    </row>
    <row r="4562" spans="1:14">
      <c r="A4562" s="17">
        <v>4357</v>
      </c>
      <c r="C4562" s="17">
        <f t="shared" si="353"/>
        <v>0</v>
      </c>
      <c r="G4562" s="17" t="e">
        <f>+VLOOKUP(B4562,EstructuraCostos!$B$5:$C$146,2)</f>
        <v>#N/A</v>
      </c>
      <c r="I4562" s="17">
        <f t="shared" si="354"/>
        <v>1</v>
      </c>
      <c r="N4562" s="48">
        <f t="shared" si="355"/>
        <v>0</v>
      </c>
    </row>
    <row r="4563" spans="1:14">
      <c r="A4563" s="17">
        <v>4358</v>
      </c>
      <c r="C4563" s="17">
        <f t="shared" si="353"/>
        <v>0</v>
      </c>
      <c r="G4563" s="17" t="e">
        <f>+VLOOKUP(B4563,EstructuraCostos!$B$5:$C$146,2)</f>
        <v>#N/A</v>
      </c>
      <c r="I4563" s="17">
        <f t="shared" si="354"/>
        <v>1</v>
      </c>
      <c r="N4563" s="48">
        <f t="shared" si="355"/>
        <v>0</v>
      </c>
    </row>
    <row r="4564" spans="1:14">
      <c r="A4564" s="17">
        <v>4359</v>
      </c>
      <c r="C4564" s="17">
        <f t="shared" si="353"/>
        <v>0</v>
      </c>
      <c r="G4564" s="17" t="e">
        <f>+VLOOKUP(B4564,EstructuraCostos!$B$5:$C$146,2)</f>
        <v>#N/A</v>
      </c>
      <c r="I4564" s="17">
        <f t="shared" si="354"/>
        <v>1</v>
      </c>
      <c r="N4564" s="48">
        <f t="shared" si="355"/>
        <v>0</v>
      </c>
    </row>
    <row r="4565" spans="1:14">
      <c r="A4565" s="17">
        <v>4360</v>
      </c>
      <c r="C4565" s="17">
        <f t="shared" si="353"/>
        <v>0</v>
      </c>
      <c r="G4565" s="17" t="e">
        <f>+VLOOKUP(B4565,EstructuraCostos!$B$5:$C$146,2)</f>
        <v>#N/A</v>
      </c>
      <c r="I4565" s="17">
        <f t="shared" si="354"/>
        <v>1</v>
      </c>
      <c r="N4565" s="48">
        <f t="shared" si="355"/>
        <v>0</v>
      </c>
    </row>
    <row r="4566" spans="1:14">
      <c r="A4566" s="17">
        <v>4361</v>
      </c>
      <c r="C4566" s="17">
        <f t="shared" si="353"/>
        <v>0</v>
      </c>
      <c r="G4566" s="17" t="e">
        <f>+VLOOKUP(B4566,EstructuraCostos!$B$5:$C$146,2)</f>
        <v>#N/A</v>
      </c>
      <c r="I4566" s="17">
        <f t="shared" si="354"/>
        <v>1</v>
      </c>
      <c r="N4566" s="48">
        <f t="shared" si="355"/>
        <v>0</v>
      </c>
    </row>
    <row r="4567" spans="1:14">
      <c r="A4567" s="17">
        <v>4362</v>
      </c>
      <c r="C4567" s="17">
        <f t="shared" si="353"/>
        <v>0</v>
      </c>
      <c r="G4567" s="17" t="e">
        <f>+VLOOKUP(B4567,EstructuraCostos!$B$5:$C$146,2)</f>
        <v>#N/A</v>
      </c>
      <c r="I4567" s="17">
        <f t="shared" si="354"/>
        <v>1</v>
      </c>
      <c r="N4567" s="48">
        <f t="shared" si="355"/>
        <v>0</v>
      </c>
    </row>
    <row r="4568" spans="1:14">
      <c r="A4568" s="17">
        <v>4363</v>
      </c>
      <c r="C4568" s="17">
        <f t="shared" si="353"/>
        <v>0</v>
      </c>
      <c r="G4568" s="17" t="e">
        <f>+VLOOKUP(B4568,EstructuraCostos!$B$5:$C$146,2)</f>
        <v>#N/A</v>
      </c>
      <c r="I4568" s="17">
        <f t="shared" si="354"/>
        <v>1</v>
      </c>
      <c r="N4568" s="48">
        <f t="shared" si="355"/>
        <v>0</v>
      </c>
    </row>
    <row r="4569" spans="1:14">
      <c r="A4569" s="17">
        <v>4364</v>
      </c>
      <c r="C4569" s="17">
        <f t="shared" si="353"/>
        <v>0</v>
      </c>
      <c r="G4569" s="17" t="e">
        <f>+VLOOKUP(B4569,EstructuraCostos!$B$5:$C$146,2)</f>
        <v>#N/A</v>
      </c>
      <c r="I4569" s="17">
        <f t="shared" si="354"/>
        <v>1</v>
      </c>
      <c r="N4569" s="48">
        <f t="shared" si="355"/>
        <v>0</v>
      </c>
    </row>
    <row r="4570" spans="1:14">
      <c r="A4570" s="17">
        <v>4365</v>
      </c>
      <c r="C4570" s="17">
        <f t="shared" si="353"/>
        <v>0</v>
      </c>
      <c r="G4570" s="17" t="e">
        <f>+VLOOKUP(B4570,EstructuraCostos!$B$5:$C$146,2)</f>
        <v>#N/A</v>
      </c>
      <c r="I4570" s="17">
        <f t="shared" si="354"/>
        <v>1</v>
      </c>
      <c r="N4570" s="48">
        <f t="shared" si="355"/>
        <v>0</v>
      </c>
    </row>
    <row r="4571" spans="1:14">
      <c r="A4571" s="17">
        <v>4366</v>
      </c>
      <c r="C4571" s="17">
        <f t="shared" si="353"/>
        <v>0</v>
      </c>
      <c r="G4571" s="17" t="e">
        <f>+VLOOKUP(B4571,EstructuraCostos!$B$5:$C$146,2)</f>
        <v>#N/A</v>
      </c>
      <c r="I4571" s="17">
        <f t="shared" si="354"/>
        <v>1</v>
      </c>
      <c r="N4571" s="48">
        <f t="shared" si="355"/>
        <v>0</v>
      </c>
    </row>
    <row r="4572" spans="1:14">
      <c r="A4572" s="17">
        <v>4367</v>
      </c>
      <c r="C4572" s="17">
        <f t="shared" si="353"/>
        <v>0</v>
      </c>
      <c r="G4572" s="17" t="e">
        <f>+VLOOKUP(B4572,EstructuraCostos!$B$5:$C$146,2)</f>
        <v>#N/A</v>
      </c>
      <c r="I4572" s="17">
        <f t="shared" si="354"/>
        <v>1</v>
      </c>
      <c r="N4572" s="48">
        <f t="shared" si="355"/>
        <v>0</v>
      </c>
    </row>
    <row r="4573" spans="1:14">
      <c r="A4573" s="17">
        <v>4368</v>
      </c>
      <c r="C4573" s="17">
        <f t="shared" si="353"/>
        <v>0</v>
      </c>
      <c r="G4573" s="17" t="e">
        <f>+VLOOKUP(B4573,EstructuraCostos!$B$5:$C$146,2)</f>
        <v>#N/A</v>
      </c>
      <c r="I4573" s="17">
        <f t="shared" si="354"/>
        <v>1</v>
      </c>
      <c r="N4573" s="48">
        <f t="shared" si="355"/>
        <v>0</v>
      </c>
    </row>
    <row r="4574" spans="1:14">
      <c r="A4574" s="17">
        <v>4369</v>
      </c>
      <c r="C4574" s="17">
        <f t="shared" si="353"/>
        <v>0</v>
      </c>
      <c r="G4574" s="17" t="e">
        <f>+VLOOKUP(B4574,EstructuraCostos!$B$5:$C$146,2)</f>
        <v>#N/A</v>
      </c>
      <c r="I4574" s="17">
        <f t="shared" si="354"/>
        <v>1</v>
      </c>
      <c r="N4574" s="48">
        <f t="shared" si="355"/>
        <v>0</v>
      </c>
    </row>
    <row r="4575" spans="1:14">
      <c r="A4575" s="17">
        <v>4370</v>
      </c>
      <c r="C4575" s="17">
        <f t="shared" si="353"/>
        <v>0</v>
      </c>
      <c r="G4575" s="17" t="e">
        <f>+VLOOKUP(B4575,EstructuraCostos!$B$5:$C$146,2)</f>
        <v>#N/A</v>
      </c>
      <c r="I4575" s="17">
        <f t="shared" si="354"/>
        <v>1</v>
      </c>
      <c r="N4575" s="48">
        <f t="shared" si="355"/>
        <v>0</v>
      </c>
    </row>
    <row r="4576" spans="1:14">
      <c r="A4576" s="17">
        <v>4371</v>
      </c>
      <c r="C4576" s="17">
        <f t="shared" si="353"/>
        <v>0</v>
      </c>
      <c r="G4576" s="17" t="e">
        <f>+VLOOKUP(B4576,EstructuraCostos!$B$5:$C$146,2)</f>
        <v>#N/A</v>
      </c>
      <c r="I4576" s="17">
        <f t="shared" si="354"/>
        <v>1</v>
      </c>
      <c r="N4576" s="48">
        <f t="shared" si="355"/>
        <v>0</v>
      </c>
    </row>
    <row r="4577" spans="1:14">
      <c r="A4577" s="17">
        <v>4372</v>
      </c>
      <c r="C4577" s="17">
        <f t="shared" si="353"/>
        <v>0</v>
      </c>
      <c r="G4577" s="17" t="e">
        <f>+VLOOKUP(B4577,EstructuraCostos!$B$5:$C$146,2)</f>
        <v>#N/A</v>
      </c>
      <c r="I4577" s="17">
        <f t="shared" si="354"/>
        <v>1</v>
      </c>
      <c r="N4577" s="48">
        <f t="shared" si="355"/>
        <v>0</v>
      </c>
    </row>
    <row r="4578" spans="1:14">
      <c r="A4578" s="17">
        <v>4373</v>
      </c>
      <c r="C4578" s="17">
        <f t="shared" si="353"/>
        <v>0</v>
      </c>
      <c r="G4578" s="17" t="e">
        <f>+VLOOKUP(B4578,EstructuraCostos!$B$5:$C$146,2)</f>
        <v>#N/A</v>
      </c>
      <c r="I4578" s="17">
        <f t="shared" si="354"/>
        <v>1</v>
      </c>
      <c r="N4578" s="48">
        <f t="shared" si="355"/>
        <v>0</v>
      </c>
    </row>
    <row r="4579" spans="1:14">
      <c r="A4579" s="17">
        <v>4374</v>
      </c>
      <c r="C4579" s="17">
        <f t="shared" si="353"/>
        <v>0</v>
      </c>
      <c r="G4579" s="17" t="e">
        <f>+VLOOKUP(B4579,EstructuraCostos!$B$5:$C$146,2)</f>
        <v>#N/A</v>
      </c>
      <c r="I4579" s="17">
        <f t="shared" si="354"/>
        <v>1</v>
      </c>
      <c r="N4579" s="48">
        <f t="shared" si="355"/>
        <v>0</v>
      </c>
    </row>
    <row r="4580" spans="1:14">
      <c r="A4580" s="17">
        <v>4375</v>
      </c>
      <c r="C4580" s="17">
        <f t="shared" si="353"/>
        <v>0</v>
      </c>
      <c r="G4580" s="17" t="e">
        <f>+VLOOKUP(B4580,EstructuraCostos!$B$5:$C$146,2)</f>
        <v>#N/A</v>
      </c>
      <c r="I4580" s="17">
        <f t="shared" si="354"/>
        <v>1</v>
      </c>
      <c r="N4580" s="48">
        <f t="shared" si="355"/>
        <v>0</v>
      </c>
    </row>
    <row r="4581" spans="1:14">
      <c r="A4581" s="17">
        <v>4376</v>
      </c>
      <c r="C4581" s="17">
        <f t="shared" si="353"/>
        <v>0</v>
      </c>
      <c r="G4581" s="17" t="e">
        <f>+VLOOKUP(B4581,EstructuraCostos!$B$5:$C$146,2)</f>
        <v>#N/A</v>
      </c>
      <c r="I4581" s="17">
        <f t="shared" si="354"/>
        <v>1</v>
      </c>
      <c r="N4581" s="48">
        <f t="shared" si="355"/>
        <v>0</v>
      </c>
    </row>
    <row r="4582" spans="1:14">
      <c r="A4582" s="17">
        <v>4377</v>
      </c>
      <c r="C4582" s="17">
        <f t="shared" si="353"/>
        <v>0</v>
      </c>
      <c r="G4582" s="17" t="e">
        <f>+VLOOKUP(B4582,EstructuraCostos!$B$5:$C$146,2)</f>
        <v>#N/A</v>
      </c>
      <c r="I4582" s="17">
        <f t="shared" si="354"/>
        <v>1</v>
      </c>
      <c r="N4582" s="48">
        <f t="shared" si="355"/>
        <v>0</v>
      </c>
    </row>
    <row r="4583" spans="1:14">
      <c r="A4583" s="17">
        <v>4378</v>
      </c>
      <c r="C4583" s="17">
        <f t="shared" si="353"/>
        <v>0</v>
      </c>
      <c r="G4583" s="17" t="e">
        <f>+VLOOKUP(B4583,EstructuraCostos!$B$5:$C$146,2)</f>
        <v>#N/A</v>
      </c>
      <c r="I4583" s="17">
        <f t="shared" si="354"/>
        <v>1</v>
      </c>
      <c r="N4583" s="48">
        <f t="shared" si="355"/>
        <v>0</v>
      </c>
    </row>
    <row r="4584" spans="1:14">
      <c r="A4584" s="17">
        <v>4379</v>
      </c>
      <c r="C4584" s="17">
        <f t="shared" si="353"/>
        <v>0</v>
      </c>
      <c r="G4584" s="17" t="e">
        <f>+VLOOKUP(B4584,EstructuraCostos!$B$5:$C$146,2)</f>
        <v>#N/A</v>
      </c>
      <c r="I4584" s="17">
        <f t="shared" si="354"/>
        <v>1</v>
      </c>
      <c r="N4584" s="48">
        <f t="shared" si="355"/>
        <v>0</v>
      </c>
    </row>
    <row r="4585" spans="1:14">
      <c r="A4585" s="17">
        <v>4380</v>
      </c>
      <c r="C4585" s="17">
        <f t="shared" si="353"/>
        <v>0</v>
      </c>
      <c r="G4585" s="17" t="e">
        <f>+VLOOKUP(B4585,EstructuraCostos!$B$5:$C$146,2)</f>
        <v>#N/A</v>
      </c>
      <c r="I4585" s="17">
        <f t="shared" si="354"/>
        <v>1</v>
      </c>
      <c r="N4585" s="48">
        <f t="shared" si="355"/>
        <v>0</v>
      </c>
    </row>
    <row r="4586" spans="1:14">
      <c r="A4586" s="17">
        <v>4381</v>
      </c>
      <c r="C4586" s="17">
        <f t="shared" si="353"/>
        <v>0</v>
      </c>
      <c r="G4586" s="17" t="e">
        <f>+VLOOKUP(B4586,EstructuraCostos!$B$5:$C$146,2)</f>
        <v>#N/A</v>
      </c>
      <c r="I4586" s="17">
        <f t="shared" si="354"/>
        <v>1</v>
      </c>
      <c r="N4586" s="48">
        <f t="shared" si="355"/>
        <v>0</v>
      </c>
    </row>
    <row r="4587" spans="1:14">
      <c r="A4587" s="17">
        <v>4382</v>
      </c>
      <c r="C4587" s="17">
        <f t="shared" si="353"/>
        <v>0</v>
      </c>
      <c r="G4587" s="17" t="e">
        <f>+VLOOKUP(B4587,EstructuraCostos!$B$5:$C$146,2)</f>
        <v>#N/A</v>
      </c>
      <c r="I4587" s="17">
        <f t="shared" si="354"/>
        <v>1</v>
      </c>
      <c r="N4587" s="48">
        <f t="shared" si="355"/>
        <v>0</v>
      </c>
    </row>
    <row r="4588" spans="1:14">
      <c r="A4588" s="17">
        <v>4383</v>
      </c>
      <c r="C4588" s="17">
        <f t="shared" si="353"/>
        <v>0</v>
      </c>
      <c r="G4588" s="17" t="e">
        <f>+VLOOKUP(B4588,EstructuraCostos!$B$5:$C$146,2)</f>
        <v>#N/A</v>
      </c>
      <c r="I4588" s="17">
        <f t="shared" si="354"/>
        <v>1</v>
      </c>
      <c r="N4588" s="48">
        <f t="shared" si="355"/>
        <v>0</v>
      </c>
    </row>
    <row r="4589" spans="1:14">
      <c r="A4589" s="17">
        <v>4384</v>
      </c>
      <c r="C4589" s="17">
        <f t="shared" si="353"/>
        <v>0</v>
      </c>
      <c r="G4589" s="17" t="e">
        <f>+VLOOKUP(B4589,EstructuraCostos!$B$5:$C$146,2)</f>
        <v>#N/A</v>
      </c>
      <c r="I4589" s="17">
        <f t="shared" si="354"/>
        <v>1</v>
      </c>
      <c r="N4589" s="48">
        <f t="shared" si="355"/>
        <v>0</v>
      </c>
    </row>
    <row r="4590" spans="1:14">
      <c r="A4590" s="17">
        <v>4385</v>
      </c>
      <c r="C4590" s="17">
        <f t="shared" si="353"/>
        <v>0</v>
      </c>
      <c r="G4590" s="17" t="e">
        <f>+VLOOKUP(B4590,EstructuraCostos!$B$5:$C$146,2)</f>
        <v>#N/A</v>
      </c>
      <c r="I4590" s="17">
        <f t="shared" si="354"/>
        <v>1</v>
      </c>
      <c r="N4590" s="48">
        <f t="shared" si="355"/>
        <v>0</v>
      </c>
    </row>
    <row r="4591" spans="1:14">
      <c r="A4591" s="17">
        <v>4386</v>
      </c>
      <c r="C4591" s="17">
        <f t="shared" si="353"/>
        <v>0</v>
      </c>
      <c r="G4591" s="17" t="e">
        <f>+VLOOKUP(B4591,EstructuraCostos!$B$5:$C$146,2)</f>
        <v>#N/A</v>
      </c>
      <c r="I4591" s="17">
        <f t="shared" si="354"/>
        <v>1</v>
      </c>
      <c r="N4591" s="48">
        <f t="shared" si="355"/>
        <v>0</v>
      </c>
    </row>
    <row r="4592" spans="1:14">
      <c r="A4592" s="17">
        <v>4387</v>
      </c>
      <c r="C4592" s="17">
        <f t="shared" si="353"/>
        <v>0</v>
      </c>
      <c r="G4592" s="17" t="e">
        <f>+VLOOKUP(B4592,EstructuraCostos!$B$5:$C$146,2)</f>
        <v>#N/A</v>
      </c>
      <c r="I4592" s="17">
        <f t="shared" si="354"/>
        <v>1</v>
      </c>
      <c r="N4592" s="48">
        <f t="shared" si="355"/>
        <v>0</v>
      </c>
    </row>
    <row r="4593" spans="1:14">
      <c r="A4593" s="17">
        <v>4388</v>
      </c>
      <c r="C4593" s="17">
        <f t="shared" si="353"/>
        <v>0</v>
      </c>
      <c r="G4593" s="17" t="e">
        <f>+VLOOKUP(B4593,EstructuraCostos!$B$5:$C$146,2)</f>
        <v>#N/A</v>
      </c>
      <c r="I4593" s="17">
        <f t="shared" si="354"/>
        <v>1</v>
      </c>
      <c r="N4593" s="48">
        <f t="shared" si="355"/>
        <v>0</v>
      </c>
    </row>
    <row r="4594" spans="1:14">
      <c r="A4594" s="17">
        <v>4389</v>
      </c>
      <c r="C4594" s="17">
        <f t="shared" si="353"/>
        <v>0</v>
      </c>
      <c r="G4594" s="17" t="e">
        <f>+VLOOKUP(B4594,EstructuraCostos!$B$5:$C$146,2)</f>
        <v>#N/A</v>
      </c>
      <c r="I4594" s="17">
        <f t="shared" si="354"/>
        <v>1</v>
      </c>
      <c r="N4594" s="48">
        <f t="shared" si="355"/>
        <v>0</v>
      </c>
    </row>
    <row r="4595" spans="1:14">
      <c r="A4595" s="17">
        <v>4390</v>
      </c>
      <c r="C4595" s="17">
        <f t="shared" si="353"/>
        <v>0</v>
      </c>
      <c r="G4595" s="17" t="e">
        <f>+VLOOKUP(B4595,EstructuraCostos!$B$5:$C$146,2)</f>
        <v>#N/A</v>
      </c>
      <c r="I4595" s="17">
        <f t="shared" si="354"/>
        <v>1</v>
      </c>
      <c r="N4595" s="48">
        <f t="shared" si="355"/>
        <v>0</v>
      </c>
    </row>
    <row r="4596" spans="1:14">
      <c r="A4596" s="17">
        <v>4391</v>
      </c>
      <c r="C4596" s="17">
        <f t="shared" si="353"/>
        <v>0</v>
      </c>
      <c r="G4596" s="17" t="e">
        <f>+VLOOKUP(B4596,EstructuraCostos!$B$5:$C$146,2)</f>
        <v>#N/A</v>
      </c>
      <c r="I4596" s="17">
        <f t="shared" si="354"/>
        <v>1</v>
      </c>
      <c r="N4596" s="48">
        <f t="shared" si="355"/>
        <v>0</v>
      </c>
    </row>
    <row r="4597" spans="1:14">
      <c r="A4597" s="17">
        <v>4392</v>
      </c>
      <c r="C4597" s="17">
        <f t="shared" si="353"/>
        <v>0</v>
      </c>
      <c r="G4597" s="17" t="e">
        <f>+VLOOKUP(B4597,EstructuraCostos!$B$5:$C$146,2)</f>
        <v>#N/A</v>
      </c>
      <c r="I4597" s="17">
        <f t="shared" si="354"/>
        <v>1</v>
      </c>
      <c r="N4597" s="48">
        <f t="shared" si="355"/>
        <v>0</v>
      </c>
    </row>
    <row r="4598" spans="1:14">
      <c r="A4598" s="17">
        <v>4393</v>
      </c>
      <c r="C4598" s="17">
        <f t="shared" si="353"/>
        <v>0</v>
      </c>
      <c r="G4598" s="17" t="e">
        <f>+VLOOKUP(B4598,EstructuraCostos!$B$5:$C$146,2)</f>
        <v>#N/A</v>
      </c>
      <c r="I4598" s="17">
        <f t="shared" si="354"/>
        <v>1</v>
      </c>
      <c r="N4598" s="48">
        <f t="shared" si="355"/>
        <v>0</v>
      </c>
    </row>
    <row r="4599" spans="1:14">
      <c r="A4599" s="17">
        <v>4394</v>
      </c>
      <c r="C4599" s="17">
        <f t="shared" si="353"/>
        <v>0</v>
      </c>
      <c r="G4599" s="17" t="e">
        <f>+VLOOKUP(B4599,EstructuraCostos!$B$5:$C$146,2)</f>
        <v>#N/A</v>
      </c>
      <c r="I4599" s="17">
        <f t="shared" si="354"/>
        <v>1</v>
      </c>
      <c r="N4599" s="48">
        <f t="shared" si="355"/>
        <v>0</v>
      </c>
    </row>
    <row r="4600" spans="1:14">
      <c r="A4600" s="17">
        <v>4395</v>
      </c>
      <c r="C4600" s="17">
        <f t="shared" si="353"/>
        <v>0</v>
      </c>
      <c r="G4600" s="17" t="e">
        <f>+VLOOKUP(B4600,EstructuraCostos!$B$5:$C$146,2)</f>
        <v>#N/A</v>
      </c>
      <c r="I4600" s="17">
        <f t="shared" si="354"/>
        <v>1</v>
      </c>
      <c r="N4600" s="48">
        <f t="shared" si="355"/>
        <v>0</v>
      </c>
    </row>
    <row r="4601" spans="1:14">
      <c r="A4601" s="17">
        <v>4396</v>
      </c>
      <c r="C4601" s="17">
        <f t="shared" si="353"/>
        <v>0</v>
      </c>
      <c r="G4601" s="17" t="e">
        <f>+VLOOKUP(B4601,EstructuraCostos!$B$5:$C$146,2)</f>
        <v>#N/A</v>
      </c>
      <c r="I4601" s="17">
        <f t="shared" si="354"/>
        <v>1</v>
      </c>
      <c r="N4601" s="48">
        <f t="shared" si="355"/>
        <v>0</v>
      </c>
    </row>
    <row r="4602" spans="1:14">
      <c r="A4602" s="17">
        <v>4397</v>
      </c>
      <c r="C4602" s="17">
        <f t="shared" si="353"/>
        <v>0</v>
      </c>
      <c r="G4602" s="17" t="e">
        <f>+VLOOKUP(B4602,EstructuraCostos!$B$5:$C$146,2)</f>
        <v>#N/A</v>
      </c>
      <c r="I4602" s="17">
        <f t="shared" si="354"/>
        <v>1</v>
      </c>
      <c r="N4602" s="48">
        <f t="shared" si="355"/>
        <v>0</v>
      </c>
    </row>
    <row r="4603" spans="1:14">
      <c r="A4603" s="17">
        <v>4398</v>
      </c>
      <c r="C4603" s="17">
        <f t="shared" si="353"/>
        <v>0</v>
      </c>
      <c r="G4603" s="17" t="e">
        <f>+VLOOKUP(B4603,EstructuraCostos!$B$5:$C$146,2)</f>
        <v>#N/A</v>
      </c>
      <c r="I4603" s="17">
        <f t="shared" si="354"/>
        <v>1</v>
      </c>
      <c r="N4603" s="48">
        <f t="shared" si="355"/>
        <v>0</v>
      </c>
    </row>
    <row r="4604" spans="1:14">
      <c r="A4604" s="17">
        <v>4399</v>
      </c>
      <c r="C4604" s="17">
        <f t="shared" si="353"/>
        <v>0</v>
      </c>
      <c r="G4604" s="17" t="e">
        <f>+VLOOKUP(B4604,EstructuraCostos!$B$5:$C$146,2)</f>
        <v>#N/A</v>
      </c>
      <c r="I4604" s="17">
        <f t="shared" si="354"/>
        <v>1</v>
      </c>
      <c r="N4604" s="48">
        <f t="shared" si="355"/>
        <v>0</v>
      </c>
    </row>
    <row r="4605" spans="1:14">
      <c r="A4605" s="17">
        <v>4400</v>
      </c>
      <c r="C4605" s="17">
        <f t="shared" si="353"/>
        <v>0</v>
      </c>
      <c r="G4605" s="17" t="e">
        <f>+VLOOKUP(B4605,EstructuraCostos!$B$5:$C$146,2)</f>
        <v>#N/A</v>
      </c>
      <c r="I4605" s="17">
        <f t="shared" si="354"/>
        <v>1</v>
      </c>
      <c r="N4605" s="48">
        <f t="shared" si="355"/>
        <v>0</v>
      </c>
    </row>
    <row r="4606" spans="1:14">
      <c r="A4606" s="17">
        <v>4401</v>
      </c>
      <c r="C4606" s="17">
        <f t="shared" si="353"/>
        <v>0</v>
      </c>
      <c r="G4606" s="17" t="e">
        <f>+VLOOKUP(B4606,EstructuraCostos!$B$5:$C$146,2)</f>
        <v>#N/A</v>
      </c>
      <c r="I4606" s="17">
        <f t="shared" si="354"/>
        <v>1</v>
      </c>
      <c r="N4606" s="48">
        <f t="shared" si="355"/>
        <v>0</v>
      </c>
    </row>
    <row r="4607" spans="1:14">
      <c r="A4607" s="17">
        <v>4402</v>
      </c>
      <c r="C4607" s="17">
        <f t="shared" si="353"/>
        <v>0</v>
      </c>
      <c r="G4607" s="17" t="e">
        <f>+VLOOKUP(B4607,EstructuraCostos!$B$5:$C$146,2)</f>
        <v>#N/A</v>
      </c>
      <c r="I4607" s="17">
        <f t="shared" si="354"/>
        <v>1</v>
      </c>
      <c r="N4607" s="48">
        <f t="shared" si="355"/>
        <v>0</v>
      </c>
    </row>
    <row r="4608" spans="1:14">
      <c r="A4608" s="17">
        <v>4403</v>
      </c>
      <c r="C4608" s="17">
        <f t="shared" si="353"/>
        <v>0</v>
      </c>
      <c r="G4608" s="17" t="e">
        <f>+VLOOKUP(B4608,EstructuraCostos!$B$5:$C$146,2)</f>
        <v>#N/A</v>
      </c>
      <c r="I4608" s="17">
        <f t="shared" si="354"/>
        <v>1</v>
      </c>
      <c r="N4608" s="48">
        <f t="shared" si="355"/>
        <v>0</v>
      </c>
    </row>
    <row r="4609" spans="1:14">
      <c r="A4609" s="17">
        <v>4404</v>
      </c>
      <c r="C4609" s="17">
        <f t="shared" si="353"/>
        <v>0</v>
      </c>
      <c r="G4609" s="17" t="e">
        <f>+VLOOKUP(B4609,EstructuraCostos!$B$5:$C$146,2)</f>
        <v>#N/A</v>
      </c>
      <c r="I4609" s="17">
        <f t="shared" si="354"/>
        <v>1</v>
      </c>
      <c r="N4609" s="48">
        <f t="shared" si="355"/>
        <v>0</v>
      </c>
    </row>
    <row r="4610" spans="1:14">
      <c r="A4610" s="17">
        <v>4405</v>
      </c>
      <c r="C4610" s="17">
        <f t="shared" si="353"/>
        <v>0</v>
      </c>
      <c r="G4610" s="17" t="e">
        <f>+VLOOKUP(B4610,EstructuraCostos!$B$5:$C$146,2)</f>
        <v>#N/A</v>
      </c>
      <c r="I4610" s="17">
        <f t="shared" si="354"/>
        <v>1</v>
      </c>
      <c r="N4610" s="48">
        <f t="shared" si="355"/>
        <v>0</v>
      </c>
    </row>
    <row r="4611" spans="1:14">
      <c r="A4611" s="17">
        <v>4406</v>
      </c>
      <c r="C4611" s="17">
        <f t="shared" si="353"/>
        <v>0</v>
      </c>
      <c r="G4611" s="17" t="e">
        <f>+VLOOKUP(B4611,EstructuraCostos!$B$5:$C$146,2)</f>
        <v>#N/A</v>
      </c>
      <c r="I4611" s="17">
        <f t="shared" si="354"/>
        <v>1</v>
      </c>
      <c r="N4611" s="48">
        <f t="shared" si="355"/>
        <v>0</v>
      </c>
    </row>
    <row r="4612" spans="1:14">
      <c r="A4612" s="17">
        <v>4407</v>
      </c>
      <c r="C4612" s="17">
        <f t="shared" si="353"/>
        <v>0</v>
      </c>
      <c r="G4612" s="17" t="e">
        <f>+VLOOKUP(B4612,EstructuraCostos!$B$5:$C$146,2)</f>
        <v>#N/A</v>
      </c>
      <c r="I4612" s="17">
        <f t="shared" si="354"/>
        <v>1</v>
      </c>
      <c r="N4612" s="48">
        <f t="shared" si="355"/>
        <v>0</v>
      </c>
    </row>
    <row r="4613" spans="1:14">
      <c r="A4613" s="17">
        <v>4408</v>
      </c>
      <c r="C4613" s="17">
        <f t="shared" si="353"/>
        <v>0</v>
      </c>
      <c r="G4613" s="17" t="e">
        <f>+VLOOKUP(B4613,EstructuraCostos!$B$5:$C$146,2)</f>
        <v>#N/A</v>
      </c>
      <c r="I4613" s="17">
        <f t="shared" si="354"/>
        <v>1</v>
      </c>
      <c r="N4613" s="48">
        <f t="shared" si="355"/>
        <v>0</v>
      </c>
    </row>
    <row r="4614" spans="1:14">
      <c r="A4614" s="17">
        <v>4409</v>
      </c>
      <c r="C4614" s="17">
        <f t="shared" si="353"/>
        <v>0</v>
      </c>
      <c r="G4614" s="17" t="e">
        <f>+VLOOKUP(B4614,EstructuraCostos!$B$5:$C$146,2)</f>
        <v>#N/A</v>
      </c>
      <c r="I4614" s="17">
        <f t="shared" si="354"/>
        <v>1</v>
      </c>
      <c r="N4614" s="48">
        <f t="shared" si="355"/>
        <v>0</v>
      </c>
    </row>
    <row r="4615" spans="1:14">
      <c r="A4615" s="17">
        <v>4410</v>
      </c>
      <c r="C4615" s="17">
        <f t="shared" si="353"/>
        <v>0</v>
      </c>
      <c r="G4615" s="17" t="e">
        <f>+VLOOKUP(B4615,EstructuraCostos!$B$5:$C$146,2)</f>
        <v>#N/A</v>
      </c>
      <c r="I4615" s="17">
        <f t="shared" si="354"/>
        <v>1</v>
      </c>
      <c r="N4615" s="48">
        <f t="shared" si="355"/>
        <v>0</v>
      </c>
    </row>
    <row r="4616" spans="1:14">
      <c r="A4616" s="17">
        <v>4411</v>
      </c>
      <c r="C4616" s="17">
        <f t="shared" si="353"/>
        <v>0</v>
      </c>
      <c r="G4616" s="17" t="e">
        <f>+VLOOKUP(B4616,EstructuraCostos!$B$5:$C$146,2)</f>
        <v>#N/A</v>
      </c>
      <c r="I4616" s="17">
        <f t="shared" si="354"/>
        <v>1</v>
      </c>
      <c r="N4616" s="48">
        <f t="shared" si="355"/>
        <v>0</v>
      </c>
    </row>
    <row r="4617" spans="1:14">
      <c r="A4617" s="17">
        <v>4412</v>
      </c>
      <c r="C4617" s="17">
        <f t="shared" si="353"/>
        <v>0</v>
      </c>
      <c r="G4617" s="17" t="e">
        <f>+VLOOKUP(B4617,EstructuraCostos!$B$5:$C$146,2)</f>
        <v>#N/A</v>
      </c>
      <c r="I4617" s="17">
        <f t="shared" si="354"/>
        <v>1</v>
      </c>
      <c r="N4617" s="48">
        <f t="shared" si="355"/>
        <v>0</v>
      </c>
    </row>
    <row r="4618" spans="1:14">
      <c r="A4618" s="17">
        <v>4413</v>
      </c>
      <c r="C4618" s="17">
        <f t="shared" si="353"/>
        <v>0</v>
      </c>
      <c r="G4618" s="17" t="e">
        <f>+VLOOKUP(B4618,EstructuraCostos!$B$5:$C$146,2)</f>
        <v>#N/A</v>
      </c>
      <c r="I4618" s="17">
        <f t="shared" si="354"/>
        <v>1</v>
      </c>
      <c r="N4618" s="48">
        <f t="shared" si="355"/>
        <v>0</v>
      </c>
    </row>
    <row r="4619" spans="1:14">
      <c r="A4619" s="17">
        <v>4414</v>
      </c>
      <c r="C4619" s="17">
        <f t="shared" si="353"/>
        <v>0</v>
      </c>
      <c r="G4619" s="17" t="e">
        <f>+VLOOKUP(B4619,EstructuraCostos!$B$5:$C$146,2)</f>
        <v>#N/A</v>
      </c>
      <c r="I4619" s="17">
        <f t="shared" si="354"/>
        <v>1</v>
      </c>
      <c r="N4619" s="48">
        <f t="shared" si="355"/>
        <v>0</v>
      </c>
    </row>
    <row r="4620" spans="1:14">
      <c r="A4620" s="17">
        <v>4415</v>
      </c>
      <c r="C4620" s="17">
        <f t="shared" si="353"/>
        <v>0</v>
      </c>
      <c r="G4620" s="17" t="e">
        <f>+VLOOKUP(B4620,EstructuraCostos!$B$5:$C$146,2)</f>
        <v>#N/A</v>
      </c>
      <c r="I4620" s="17">
        <f t="shared" si="354"/>
        <v>1</v>
      </c>
      <c r="N4620" s="48">
        <f t="shared" si="355"/>
        <v>0</v>
      </c>
    </row>
    <row r="4621" spans="1:14">
      <c r="A4621" s="17">
        <v>4416</v>
      </c>
      <c r="C4621" s="17">
        <f t="shared" si="353"/>
        <v>0</v>
      </c>
      <c r="G4621" s="17" t="e">
        <f>+VLOOKUP(B4621,EstructuraCostos!$B$5:$C$146,2)</f>
        <v>#N/A</v>
      </c>
      <c r="I4621" s="17">
        <f t="shared" si="354"/>
        <v>1</v>
      </c>
      <c r="N4621" s="48">
        <f t="shared" si="355"/>
        <v>0</v>
      </c>
    </row>
    <row r="4622" spans="1:14">
      <c r="A4622" s="17">
        <v>4417</v>
      </c>
      <c r="C4622" s="17">
        <f t="shared" si="353"/>
        <v>0</v>
      </c>
      <c r="G4622" s="17" t="e">
        <f>+VLOOKUP(B4622,EstructuraCostos!$B$5:$C$146,2)</f>
        <v>#N/A</v>
      </c>
      <c r="I4622" s="17">
        <f t="shared" si="354"/>
        <v>1</v>
      </c>
      <c r="N4622" s="48">
        <f t="shared" si="355"/>
        <v>0</v>
      </c>
    </row>
    <row r="4623" spans="1:14">
      <c r="A4623" s="17">
        <v>4418</v>
      </c>
      <c r="C4623" s="17">
        <f t="shared" ref="C4623:C4686" si="356">ROUND(B4623/10000,0)</f>
        <v>0</v>
      </c>
      <c r="G4623" s="17" t="e">
        <f>+VLOOKUP(B4623,EstructuraCostos!$B$5:$C$146,2)</f>
        <v>#N/A</v>
      </c>
      <c r="I4623" s="17">
        <f t="shared" ref="I4623:I4686" si="357">+WEEKNUM(H4623,2)</f>
        <v>1</v>
      </c>
      <c r="N4623" s="48">
        <f t="shared" ref="N4623:N4686" si="358">+L4623*M4623</f>
        <v>0</v>
      </c>
    </row>
    <row r="4624" spans="1:14">
      <c r="A4624" s="17">
        <v>4419</v>
      </c>
      <c r="C4624" s="17">
        <f t="shared" si="356"/>
        <v>0</v>
      </c>
      <c r="G4624" s="17" t="e">
        <f>+VLOOKUP(B4624,EstructuraCostos!$B$5:$C$146,2)</f>
        <v>#N/A</v>
      </c>
      <c r="I4624" s="17">
        <f t="shared" si="357"/>
        <v>1</v>
      </c>
      <c r="N4624" s="48">
        <f t="shared" si="358"/>
        <v>0</v>
      </c>
    </row>
    <row r="4625" spans="1:14">
      <c r="A4625" s="17">
        <v>4420</v>
      </c>
      <c r="C4625" s="17">
        <f t="shared" si="356"/>
        <v>0</v>
      </c>
      <c r="G4625" s="17" t="e">
        <f>+VLOOKUP(B4625,EstructuraCostos!$B$5:$C$146,2)</f>
        <v>#N/A</v>
      </c>
      <c r="I4625" s="17">
        <f t="shared" si="357"/>
        <v>1</v>
      </c>
      <c r="N4625" s="48">
        <f t="shared" si="358"/>
        <v>0</v>
      </c>
    </row>
    <row r="4626" spans="1:14">
      <c r="A4626" s="17">
        <v>4421</v>
      </c>
      <c r="C4626" s="17">
        <f t="shared" si="356"/>
        <v>0</v>
      </c>
      <c r="G4626" s="17" t="e">
        <f>+VLOOKUP(B4626,EstructuraCostos!$B$5:$C$146,2)</f>
        <v>#N/A</v>
      </c>
      <c r="I4626" s="17">
        <f t="shared" si="357"/>
        <v>1</v>
      </c>
      <c r="N4626" s="48">
        <f t="shared" si="358"/>
        <v>0</v>
      </c>
    </row>
    <row r="4627" spans="1:14">
      <c r="A4627" s="17">
        <v>4422</v>
      </c>
      <c r="C4627" s="17">
        <f t="shared" si="356"/>
        <v>0</v>
      </c>
      <c r="G4627" s="17" t="e">
        <f>+VLOOKUP(B4627,EstructuraCostos!$B$5:$C$146,2)</f>
        <v>#N/A</v>
      </c>
      <c r="I4627" s="17">
        <f t="shared" si="357"/>
        <v>1</v>
      </c>
      <c r="N4627" s="48">
        <f t="shared" si="358"/>
        <v>0</v>
      </c>
    </row>
    <row r="4628" spans="1:14">
      <c r="A4628" s="17">
        <v>4423</v>
      </c>
      <c r="C4628" s="17">
        <f t="shared" si="356"/>
        <v>0</v>
      </c>
      <c r="G4628" s="17" t="e">
        <f>+VLOOKUP(B4628,EstructuraCostos!$B$5:$C$146,2)</f>
        <v>#N/A</v>
      </c>
      <c r="I4628" s="17">
        <f t="shared" si="357"/>
        <v>1</v>
      </c>
      <c r="N4628" s="48">
        <f t="shared" si="358"/>
        <v>0</v>
      </c>
    </row>
    <row r="4629" spans="1:14">
      <c r="A4629" s="17">
        <v>4424</v>
      </c>
      <c r="C4629" s="17">
        <f t="shared" si="356"/>
        <v>0</v>
      </c>
      <c r="G4629" s="17" t="e">
        <f>+VLOOKUP(B4629,EstructuraCostos!$B$5:$C$146,2)</f>
        <v>#N/A</v>
      </c>
      <c r="I4629" s="17">
        <f t="shared" si="357"/>
        <v>1</v>
      </c>
      <c r="N4629" s="48">
        <f t="shared" si="358"/>
        <v>0</v>
      </c>
    </row>
    <row r="4630" spans="1:14">
      <c r="A4630" s="17">
        <v>4425</v>
      </c>
      <c r="C4630" s="17">
        <f t="shared" si="356"/>
        <v>0</v>
      </c>
      <c r="G4630" s="17" t="e">
        <f>+VLOOKUP(B4630,EstructuraCostos!$B$5:$C$146,2)</f>
        <v>#N/A</v>
      </c>
      <c r="I4630" s="17">
        <f t="shared" si="357"/>
        <v>1</v>
      </c>
      <c r="N4630" s="48">
        <f t="shared" si="358"/>
        <v>0</v>
      </c>
    </row>
    <row r="4631" spans="1:14">
      <c r="A4631" s="17">
        <v>4426</v>
      </c>
      <c r="C4631" s="17">
        <f t="shared" si="356"/>
        <v>0</v>
      </c>
      <c r="G4631" s="17" t="e">
        <f>+VLOOKUP(B4631,EstructuraCostos!$B$5:$C$146,2)</f>
        <v>#N/A</v>
      </c>
      <c r="I4631" s="17">
        <f t="shared" si="357"/>
        <v>1</v>
      </c>
      <c r="N4631" s="48">
        <f t="shared" si="358"/>
        <v>0</v>
      </c>
    </row>
    <row r="4632" spans="1:14">
      <c r="A4632" s="17">
        <v>4427</v>
      </c>
      <c r="C4632" s="17">
        <f t="shared" si="356"/>
        <v>0</v>
      </c>
      <c r="G4632" s="17" t="e">
        <f>+VLOOKUP(B4632,EstructuraCostos!$B$5:$C$146,2)</f>
        <v>#N/A</v>
      </c>
      <c r="I4632" s="17">
        <f t="shared" si="357"/>
        <v>1</v>
      </c>
      <c r="N4632" s="48">
        <f t="shared" si="358"/>
        <v>0</v>
      </c>
    </row>
    <row r="4633" spans="1:14">
      <c r="A4633" s="17">
        <v>4428</v>
      </c>
      <c r="C4633" s="17">
        <f t="shared" si="356"/>
        <v>0</v>
      </c>
      <c r="G4633" s="17" t="e">
        <f>+VLOOKUP(B4633,EstructuraCostos!$B$5:$C$146,2)</f>
        <v>#N/A</v>
      </c>
      <c r="I4633" s="17">
        <f t="shared" si="357"/>
        <v>1</v>
      </c>
      <c r="N4633" s="48">
        <f t="shared" si="358"/>
        <v>0</v>
      </c>
    </row>
    <row r="4634" spans="1:14">
      <c r="A4634" s="17">
        <v>4429</v>
      </c>
      <c r="C4634" s="17">
        <f t="shared" si="356"/>
        <v>0</v>
      </c>
      <c r="G4634" s="17" t="e">
        <f>+VLOOKUP(B4634,EstructuraCostos!$B$5:$C$146,2)</f>
        <v>#N/A</v>
      </c>
      <c r="I4634" s="17">
        <f t="shared" si="357"/>
        <v>1</v>
      </c>
      <c r="N4634" s="48">
        <f t="shared" si="358"/>
        <v>0</v>
      </c>
    </row>
    <row r="4635" spans="1:14">
      <c r="A4635" s="17">
        <v>4430</v>
      </c>
      <c r="C4635" s="17">
        <f t="shared" si="356"/>
        <v>0</v>
      </c>
      <c r="G4635" s="17" t="e">
        <f>+VLOOKUP(B4635,EstructuraCostos!$B$5:$C$146,2)</f>
        <v>#N/A</v>
      </c>
      <c r="I4635" s="17">
        <f t="shared" si="357"/>
        <v>1</v>
      </c>
      <c r="N4635" s="48">
        <f t="shared" si="358"/>
        <v>0</v>
      </c>
    </row>
    <row r="4636" spans="1:14">
      <c r="A4636" s="17">
        <v>4431</v>
      </c>
      <c r="C4636" s="17">
        <f t="shared" si="356"/>
        <v>0</v>
      </c>
      <c r="G4636" s="17" t="e">
        <f>+VLOOKUP(B4636,EstructuraCostos!$B$5:$C$146,2)</f>
        <v>#N/A</v>
      </c>
      <c r="I4636" s="17">
        <f t="shared" si="357"/>
        <v>1</v>
      </c>
      <c r="N4636" s="48">
        <f t="shared" si="358"/>
        <v>0</v>
      </c>
    </row>
    <row r="4637" spans="1:14">
      <c r="A4637" s="17">
        <v>4432</v>
      </c>
      <c r="C4637" s="17">
        <f t="shared" si="356"/>
        <v>0</v>
      </c>
      <c r="G4637" s="17" t="e">
        <f>+VLOOKUP(B4637,EstructuraCostos!$B$5:$C$146,2)</f>
        <v>#N/A</v>
      </c>
      <c r="I4637" s="17">
        <f t="shared" si="357"/>
        <v>1</v>
      </c>
      <c r="N4637" s="48">
        <f t="shared" si="358"/>
        <v>0</v>
      </c>
    </row>
    <row r="4638" spans="1:14">
      <c r="A4638" s="17">
        <v>4433</v>
      </c>
      <c r="C4638" s="17">
        <f t="shared" si="356"/>
        <v>0</v>
      </c>
      <c r="G4638" s="17" t="e">
        <f>+VLOOKUP(B4638,EstructuraCostos!$B$5:$C$146,2)</f>
        <v>#N/A</v>
      </c>
      <c r="I4638" s="17">
        <f t="shared" si="357"/>
        <v>1</v>
      </c>
      <c r="N4638" s="48">
        <f t="shared" si="358"/>
        <v>0</v>
      </c>
    </row>
    <row r="4639" spans="1:14">
      <c r="A4639" s="17">
        <v>4434</v>
      </c>
      <c r="C4639" s="17">
        <f t="shared" si="356"/>
        <v>0</v>
      </c>
      <c r="G4639" s="17" t="e">
        <f>+VLOOKUP(B4639,EstructuraCostos!$B$5:$C$146,2)</f>
        <v>#N/A</v>
      </c>
      <c r="I4639" s="17">
        <f t="shared" si="357"/>
        <v>1</v>
      </c>
      <c r="N4639" s="48">
        <f t="shared" si="358"/>
        <v>0</v>
      </c>
    </row>
    <row r="4640" spans="1:14">
      <c r="A4640" s="17">
        <v>4435</v>
      </c>
      <c r="C4640" s="17">
        <f t="shared" si="356"/>
        <v>0</v>
      </c>
      <c r="G4640" s="17" t="e">
        <f>+VLOOKUP(B4640,EstructuraCostos!$B$5:$C$146,2)</f>
        <v>#N/A</v>
      </c>
      <c r="I4640" s="17">
        <f t="shared" si="357"/>
        <v>1</v>
      </c>
      <c r="N4640" s="48">
        <f t="shared" si="358"/>
        <v>0</v>
      </c>
    </row>
    <row r="4641" spans="1:14">
      <c r="A4641" s="17">
        <v>4436</v>
      </c>
      <c r="C4641" s="17">
        <f t="shared" si="356"/>
        <v>0</v>
      </c>
      <c r="G4641" s="17" t="e">
        <f>+VLOOKUP(B4641,EstructuraCostos!$B$5:$C$146,2)</f>
        <v>#N/A</v>
      </c>
      <c r="I4641" s="17">
        <f t="shared" si="357"/>
        <v>1</v>
      </c>
      <c r="N4641" s="48">
        <f t="shared" si="358"/>
        <v>0</v>
      </c>
    </row>
    <row r="4642" spans="1:14">
      <c r="A4642" s="17">
        <v>4437</v>
      </c>
      <c r="C4642" s="17">
        <f t="shared" si="356"/>
        <v>0</v>
      </c>
      <c r="G4642" s="17" t="e">
        <f>+VLOOKUP(B4642,EstructuraCostos!$B$5:$C$146,2)</f>
        <v>#N/A</v>
      </c>
      <c r="I4642" s="17">
        <f t="shared" si="357"/>
        <v>1</v>
      </c>
      <c r="N4642" s="48">
        <f t="shared" si="358"/>
        <v>0</v>
      </c>
    </row>
    <row r="4643" spans="1:14">
      <c r="A4643" s="17">
        <v>4438</v>
      </c>
      <c r="C4643" s="17">
        <f t="shared" si="356"/>
        <v>0</v>
      </c>
      <c r="G4643" s="17" t="e">
        <f>+VLOOKUP(B4643,EstructuraCostos!$B$5:$C$146,2)</f>
        <v>#N/A</v>
      </c>
      <c r="I4643" s="17">
        <f t="shared" si="357"/>
        <v>1</v>
      </c>
      <c r="N4643" s="48">
        <f t="shared" si="358"/>
        <v>0</v>
      </c>
    </row>
    <row r="4644" spans="1:14">
      <c r="A4644" s="17">
        <v>4439</v>
      </c>
      <c r="C4644" s="17">
        <f t="shared" si="356"/>
        <v>0</v>
      </c>
      <c r="G4644" s="17" t="e">
        <f>+VLOOKUP(B4644,EstructuraCostos!$B$5:$C$146,2)</f>
        <v>#N/A</v>
      </c>
      <c r="I4644" s="17">
        <f t="shared" si="357"/>
        <v>1</v>
      </c>
      <c r="N4644" s="48">
        <f t="shared" si="358"/>
        <v>0</v>
      </c>
    </row>
    <row r="4645" spans="1:14">
      <c r="A4645" s="17">
        <v>4440</v>
      </c>
      <c r="C4645" s="17">
        <f t="shared" si="356"/>
        <v>0</v>
      </c>
      <c r="G4645" s="17" t="e">
        <f>+VLOOKUP(B4645,EstructuraCostos!$B$5:$C$146,2)</f>
        <v>#N/A</v>
      </c>
      <c r="I4645" s="17">
        <f t="shared" si="357"/>
        <v>1</v>
      </c>
      <c r="N4645" s="48">
        <f t="shared" si="358"/>
        <v>0</v>
      </c>
    </row>
    <row r="4646" spans="1:14">
      <c r="A4646" s="17">
        <v>4441</v>
      </c>
      <c r="C4646" s="17">
        <f t="shared" si="356"/>
        <v>0</v>
      </c>
      <c r="G4646" s="17" t="e">
        <f>+VLOOKUP(B4646,EstructuraCostos!$B$5:$C$146,2)</f>
        <v>#N/A</v>
      </c>
      <c r="I4646" s="17">
        <f t="shared" si="357"/>
        <v>1</v>
      </c>
      <c r="N4646" s="48">
        <f t="shared" si="358"/>
        <v>0</v>
      </c>
    </row>
    <row r="4647" spans="1:14">
      <c r="A4647" s="17">
        <v>4442</v>
      </c>
      <c r="C4647" s="17">
        <f t="shared" si="356"/>
        <v>0</v>
      </c>
      <c r="G4647" s="17" t="e">
        <f>+VLOOKUP(B4647,EstructuraCostos!$B$5:$C$146,2)</f>
        <v>#N/A</v>
      </c>
      <c r="I4647" s="17">
        <f t="shared" si="357"/>
        <v>1</v>
      </c>
      <c r="N4647" s="48">
        <f t="shared" si="358"/>
        <v>0</v>
      </c>
    </row>
    <row r="4648" spans="1:14">
      <c r="A4648" s="17">
        <v>4443</v>
      </c>
      <c r="C4648" s="17">
        <f t="shared" si="356"/>
        <v>0</v>
      </c>
      <c r="G4648" s="17" t="e">
        <f>+VLOOKUP(B4648,EstructuraCostos!$B$5:$C$146,2)</f>
        <v>#N/A</v>
      </c>
      <c r="I4648" s="17">
        <f t="shared" si="357"/>
        <v>1</v>
      </c>
      <c r="N4648" s="48">
        <f t="shared" si="358"/>
        <v>0</v>
      </c>
    </row>
    <row r="4649" spans="1:14">
      <c r="A4649" s="17">
        <v>4444</v>
      </c>
      <c r="C4649" s="17">
        <f t="shared" si="356"/>
        <v>0</v>
      </c>
      <c r="G4649" s="17" t="e">
        <f>+VLOOKUP(B4649,EstructuraCostos!$B$5:$C$146,2)</f>
        <v>#N/A</v>
      </c>
      <c r="I4649" s="17">
        <f t="shared" si="357"/>
        <v>1</v>
      </c>
      <c r="N4649" s="48">
        <f t="shared" si="358"/>
        <v>0</v>
      </c>
    </row>
    <row r="4650" spans="1:14">
      <c r="A4650" s="17">
        <v>4445</v>
      </c>
      <c r="C4650" s="17">
        <f t="shared" si="356"/>
        <v>0</v>
      </c>
      <c r="G4650" s="17" t="e">
        <f>+VLOOKUP(B4650,EstructuraCostos!$B$5:$C$146,2)</f>
        <v>#N/A</v>
      </c>
      <c r="I4650" s="17">
        <f t="shared" si="357"/>
        <v>1</v>
      </c>
      <c r="N4650" s="48">
        <f t="shared" si="358"/>
        <v>0</v>
      </c>
    </row>
    <row r="4651" spans="1:14">
      <c r="A4651" s="17">
        <v>4446</v>
      </c>
      <c r="C4651" s="17">
        <f t="shared" si="356"/>
        <v>0</v>
      </c>
      <c r="G4651" s="17" t="e">
        <f>+VLOOKUP(B4651,EstructuraCostos!$B$5:$C$146,2)</f>
        <v>#N/A</v>
      </c>
      <c r="I4651" s="17">
        <f t="shared" si="357"/>
        <v>1</v>
      </c>
      <c r="N4651" s="48">
        <f t="shared" si="358"/>
        <v>0</v>
      </c>
    </row>
    <row r="4652" spans="1:14">
      <c r="A4652" s="17">
        <v>4447</v>
      </c>
      <c r="C4652" s="17">
        <f t="shared" si="356"/>
        <v>0</v>
      </c>
      <c r="G4652" s="17" t="e">
        <f>+VLOOKUP(B4652,EstructuraCostos!$B$5:$C$146,2)</f>
        <v>#N/A</v>
      </c>
      <c r="I4652" s="17">
        <f t="shared" si="357"/>
        <v>1</v>
      </c>
      <c r="N4652" s="48">
        <f t="shared" si="358"/>
        <v>0</v>
      </c>
    </row>
    <row r="4653" spans="1:14">
      <c r="A4653" s="17">
        <v>4448</v>
      </c>
      <c r="C4653" s="17">
        <f t="shared" si="356"/>
        <v>0</v>
      </c>
      <c r="G4653" s="17" t="e">
        <f>+VLOOKUP(B4653,EstructuraCostos!$B$5:$C$146,2)</f>
        <v>#N/A</v>
      </c>
      <c r="I4653" s="17">
        <f t="shared" si="357"/>
        <v>1</v>
      </c>
      <c r="N4653" s="48">
        <f t="shared" si="358"/>
        <v>0</v>
      </c>
    </row>
    <row r="4654" spans="1:14">
      <c r="A4654" s="17">
        <v>4449</v>
      </c>
      <c r="C4654" s="17">
        <f t="shared" si="356"/>
        <v>0</v>
      </c>
      <c r="G4654" s="17" t="e">
        <f>+VLOOKUP(B4654,EstructuraCostos!$B$5:$C$146,2)</f>
        <v>#N/A</v>
      </c>
      <c r="I4654" s="17">
        <f t="shared" si="357"/>
        <v>1</v>
      </c>
      <c r="N4654" s="48">
        <f t="shared" si="358"/>
        <v>0</v>
      </c>
    </row>
    <row r="4655" spans="1:14">
      <c r="A4655" s="17">
        <v>4450</v>
      </c>
      <c r="C4655" s="17">
        <f t="shared" si="356"/>
        <v>0</v>
      </c>
      <c r="G4655" s="17" t="e">
        <f>+VLOOKUP(B4655,EstructuraCostos!$B$5:$C$146,2)</f>
        <v>#N/A</v>
      </c>
      <c r="I4655" s="17">
        <f t="shared" si="357"/>
        <v>1</v>
      </c>
      <c r="N4655" s="48">
        <f t="shared" si="358"/>
        <v>0</v>
      </c>
    </row>
    <row r="4656" spans="1:14">
      <c r="A4656" s="17">
        <v>4451</v>
      </c>
      <c r="C4656" s="17">
        <f t="shared" si="356"/>
        <v>0</v>
      </c>
      <c r="G4656" s="17" t="e">
        <f>+VLOOKUP(B4656,EstructuraCostos!$B$5:$C$146,2)</f>
        <v>#N/A</v>
      </c>
      <c r="I4656" s="17">
        <f t="shared" si="357"/>
        <v>1</v>
      </c>
      <c r="N4656" s="48">
        <f t="shared" si="358"/>
        <v>0</v>
      </c>
    </row>
    <row r="4657" spans="1:14">
      <c r="A4657" s="17">
        <v>4452</v>
      </c>
      <c r="C4657" s="17">
        <f t="shared" si="356"/>
        <v>0</v>
      </c>
      <c r="G4657" s="17" t="e">
        <f>+VLOOKUP(B4657,EstructuraCostos!$B$5:$C$146,2)</f>
        <v>#N/A</v>
      </c>
      <c r="I4657" s="17">
        <f t="shared" si="357"/>
        <v>1</v>
      </c>
      <c r="N4657" s="48">
        <f t="shared" si="358"/>
        <v>0</v>
      </c>
    </row>
    <row r="4658" spans="1:14">
      <c r="A4658" s="17">
        <v>4453</v>
      </c>
      <c r="C4658" s="17">
        <f t="shared" si="356"/>
        <v>0</v>
      </c>
      <c r="G4658" s="17" t="e">
        <f>+VLOOKUP(B4658,EstructuraCostos!$B$5:$C$146,2)</f>
        <v>#N/A</v>
      </c>
      <c r="I4658" s="17">
        <f t="shared" si="357"/>
        <v>1</v>
      </c>
      <c r="N4658" s="48">
        <f t="shared" si="358"/>
        <v>0</v>
      </c>
    </row>
    <row r="4659" spans="1:14">
      <c r="A4659" s="17">
        <v>4454</v>
      </c>
      <c r="C4659" s="17">
        <f t="shared" si="356"/>
        <v>0</v>
      </c>
      <c r="G4659" s="17" t="e">
        <f>+VLOOKUP(B4659,EstructuraCostos!$B$5:$C$146,2)</f>
        <v>#N/A</v>
      </c>
      <c r="I4659" s="17">
        <f t="shared" si="357"/>
        <v>1</v>
      </c>
      <c r="N4659" s="48">
        <f t="shared" si="358"/>
        <v>0</v>
      </c>
    </row>
    <row r="4660" spans="1:14">
      <c r="A4660" s="17">
        <v>4455</v>
      </c>
      <c r="C4660" s="17">
        <f t="shared" si="356"/>
        <v>0</v>
      </c>
      <c r="G4660" s="17" t="e">
        <f>+VLOOKUP(B4660,EstructuraCostos!$B$5:$C$146,2)</f>
        <v>#N/A</v>
      </c>
      <c r="I4660" s="17">
        <f t="shared" si="357"/>
        <v>1</v>
      </c>
      <c r="N4660" s="48">
        <f t="shared" si="358"/>
        <v>0</v>
      </c>
    </row>
    <row r="4661" spans="1:14">
      <c r="A4661" s="17">
        <v>4456</v>
      </c>
      <c r="C4661" s="17">
        <f t="shared" si="356"/>
        <v>0</v>
      </c>
      <c r="G4661" s="17" t="e">
        <f>+VLOOKUP(B4661,EstructuraCostos!$B$5:$C$146,2)</f>
        <v>#N/A</v>
      </c>
      <c r="I4661" s="17">
        <f t="shared" si="357"/>
        <v>1</v>
      </c>
      <c r="N4661" s="48">
        <f t="shared" si="358"/>
        <v>0</v>
      </c>
    </row>
    <row r="4662" spans="1:14">
      <c r="A4662" s="17">
        <v>4457</v>
      </c>
      <c r="C4662" s="17">
        <f t="shared" si="356"/>
        <v>0</v>
      </c>
      <c r="G4662" s="17" t="e">
        <f>+VLOOKUP(B4662,EstructuraCostos!$B$5:$C$146,2)</f>
        <v>#N/A</v>
      </c>
      <c r="I4662" s="17">
        <f t="shared" si="357"/>
        <v>1</v>
      </c>
      <c r="N4662" s="48">
        <f t="shared" si="358"/>
        <v>0</v>
      </c>
    </row>
    <row r="4663" spans="1:14">
      <c r="A4663" s="17">
        <v>4458</v>
      </c>
      <c r="C4663" s="17">
        <f t="shared" si="356"/>
        <v>0</v>
      </c>
      <c r="G4663" s="17" t="e">
        <f>+VLOOKUP(B4663,EstructuraCostos!$B$5:$C$146,2)</f>
        <v>#N/A</v>
      </c>
      <c r="I4663" s="17">
        <f t="shared" si="357"/>
        <v>1</v>
      </c>
      <c r="N4663" s="48">
        <f t="shared" si="358"/>
        <v>0</v>
      </c>
    </row>
    <row r="4664" spans="1:14">
      <c r="A4664" s="17">
        <v>4459</v>
      </c>
      <c r="C4664" s="17">
        <f t="shared" si="356"/>
        <v>0</v>
      </c>
      <c r="G4664" s="17" t="e">
        <f>+VLOOKUP(B4664,EstructuraCostos!$B$5:$C$146,2)</f>
        <v>#N/A</v>
      </c>
      <c r="I4664" s="17">
        <f t="shared" si="357"/>
        <v>1</v>
      </c>
      <c r="N4664" s="48">
        <f t="shared" si="358"/>
        <v>0</v>
      </c>
    </row>
    <row r="4665" spans="1:14">
      <c r="A4665" s="17">
        <v>4460</v>
      </c>
      <c r="C4665" s="17">
        <f t="shared" si="356"/>
        <v>0</v>
      </c>
      <c r="G4665" s="17" t="e">
        <f>+VLOOKUP(B4665,EstructuraCostos!$B$5:$C$146,2)</f>
        <v>#N/A</v>
      </c>
      <c r="I4665" s="17">
        <f t="shared" si="357"/>
        <v>1</v>
      </c>
      <c r="N4665" s="48">
        <f t="shared" si="358"/>
        <v>0</v>
      </c>
    </row>
    <row r="4666" spans="1:14">
      <c r="A4666" s="17">
        <v>4461</v>
      </c>
      <c r="C4666" s="17">
        <f t="shared" si="356"/>
        <v>0</v>
      </c>
      <c r="G4666" s="17" t="e">
        <f>+VLOOKUP(B4666,EstructuraCostos!$B$5:$C$146,2)</f>
        <v>#N/A</v>
      </c>
      <c r="I4666" s="17">
        <f t="shared" si="357"/>
        <v>1</v>
      </c>
      <c r="N4666" s="48">
        <f t="shared" si="358"/>
        <v>0</v>
      </c>
    </row>
    <row r="4667" spans="1:14">
      <c r="A4667" s="17">
        <v>4462</v>
      </c>
      <c r="C4667" s="17">
        <f t="shared" si="356"/>
        <v>0</v>
      </c>
      <c r="G4667" s="17" t="e">
        <f>+VLOOKUP(B4667,EstructuraCostos!$B$5:$C$146,2)</f>
        <v>#N/A</v>
      </c>
      <c r="I4667" s="17">
        <f t="shared" si="357"/>
        <v>1</v>
      </c>
      <c r="N4667" s="48">
        <f t="shared" si="358"/>
        <v>0</v>
      </c>
    </row>
    <row r="4668" spans="1:14">
      <c r="A4668" s="17">
        <v>4463</v>
      </c>
      <c r="C4668" s="17">
        <f t="shared" si="356"/>
        <v>0</v>
      </c>
      <c r="G4668" s="17" t="e">
        <f>+VLOOKUP(B4668,EstructuraCostos!$B$5:$C$146,2)</f>
        <v>#N/A</v>
      </c>
      <c r="I4668" s="17">
        <f t="shared" si="357"/>
        <v>1</v>
      </c>
      <c r="N4668" s="48">
        <f t="shared" si="358"/>
        <v>0</v>
      </c>
    </row>
    <row r="4669" spans="1:14">
      <c r="A4669" s="17">
        <v>4464</v>
      </c>
      <c r="C4669" s="17">
        <f t="shared" si="356"/>
        <v>0</v>
      </c>
      <c r="G4669" s="17" t="e">
        <f>+VLOOKUP(B4669,EstructuraCostos!$B$5:$C$146,2)</f>
        <v>#N/A</v>
      </c>
      <c r="I4669" s="17">
        <f t="shared" si="357"/>
        <v>1</v>
      </c>
      <c r="N4669" s="48">
        <f t="shared" si="358"/>
        <v>0</v>
      </c>
    </row>
    <row r="4670" spans="1:14">
      <c r="A4670" s="17">
        <v>4465</v>
      </c>
      <c r="C4670" s="17">
        <f t="shared" si="356"/>
        <v>0</v>
      </c>
      <c r="G4670" s="17" t="e">
        <f>+VLOOKUP(B4670,EstructuraCostos!$B$5:$C$146,2)</f>
        <v>#N/A</v>
      </c>
      <c r="I4670" s="17">
        <f t="shared" si="357"/>
        <v>1</v>
      </c>
      <c r="N4670" s="48">
        <f t="shared" si="358"/>
        <v>0</v>
      </c>
    </row>
    <row r="4671" spans="1:14">
      <c r="A4671" s="17">
        <v>4466</v>
      </c>
      <c r="C4671" s="17">
        <f t="shared" si="356"/>
        <v>0</v>
      </c>
      <c r="G4671" s="17" t="e">
        <f>+VLOOKUP(B4671,EstructuraCostos!$B$5:$C$146,2)</f>
        <v>#N/A</v>
      </c>
      <c r="I4671" s="17">
        <f t="shared" si="357"/>
        <v>1</v>
      </c>
      <c r="N4671" s="48">
        <f t="shared" si="358"/>
        <v>0</v>
      </c>
    </row>
    <row r="4672" spans="1:14">
      <c r="A4672" s="17">
        <v>4467</v>
      </c>
      <c r="C4672" s="17">
        <f t="shared" si="356"/>
        <v>0</v>
      </c>
      <c r="G4672" s="17" t="e">
        <f>+VLOOKUP(B4672,EstructuraCostos!$B$5:$C$146,2)</f>
        <v>#N/A</v>
      </c>
      <c r="I4672" s="17">
        <f t="shared" si="357"/>
        <v>1</v>
      </c>
      <c r="N4672" s="48">
        <f t="shared" si="358"/>
        <v>0</v>
      </c>
    </row>
    <row r="4673" spans="1:14">
      <c r="A4673" s="17">
        <v>4468</v>
      </c>
      <c r="C4673" s="17">
        <f t="shared" si="356"/>
        <v>0</v>
      </c>
      <c r="G4673" s="17" t="e">
        <f>+VLOOKUP(B4673,EstructuraCostos!$B$5:$C$146,2)</f>
        <v>#N/A</v>
      </c>
      <c r="I4673" s="17">
        <f t="shared" si="357"/>
        <v>1</v>
      </c>
      <c r="N4673" s="48">
        <f t="shared" si="358"/>
        <v>0</v>
      </c>
    </row>
    <row r="4674" spans="1:14">
      <c r="A4674" s="17">
        <v>4469</v>
      </c>
      <c r="C4674" s="17">
        <f t="shared" si="356"/>
        <v>0</v>
      </c>
      <c r="G4674" s="17" t="e">
        <f>+VLOOKUP(B4674,EstructuraCostos!$B$5:$C$146,2)</f>
        <v>#N/A</v>
      </c>
      <c r="I4674" s="17">
        <f t="shared" si="357"/>
        <v>1</v>
      </c>
      <c r="N4674" s="48">
        <f t="shared" si="358"/>
        <v>0</v>
      </c>
    </row>
    <row r="4675" spans="1:14">
      <c r="A4675" s="17">
        <v>4470</v>
      </c>
      <c r="C4675" s="17">
        <f t="shared" si="356"/>
        <v>0</v>
      </c>
      <c r="G4675" s="17" t="e">
        <f>+VLOOKUP(B4675,EstructuraCostos!$B$5:$C$146,2)</f>
        <v>#N/A</v>
      </c>
      <c r="I4675" s="17">
        <f t="shared" si="357"/>
        <v>1</v>
      </c>
      <c r="N4675" s="48">
        <f t="shared" si="358"/>
        <v>0</v>
      </c>
    </row>
    <row r="4676" spans="1:14">
      <c r="A4676" s="17">
        <v>4471</v>
      </c>
      <c r="C4676" s="17">
        <f t="shared" si="356"/>
        <v>0</v>
      </c>
      <c r="G4676" s="17" t="e">
        <f>+VLOOKUP(B4676,EstructuraCostos!$B$5:$C$146,2)</f>
        <v>#N/A</v>
      </c>
      <c r="I4676" s="17">
        <f t="shared" si="357"/>
        <v>1</v>
      </c>
      <c r="N4676" s="48">
        <f t="shared" si="358"/>
        <v>0</v>
      </c>
    </row>
    <row r="4677" spans="1:14">
      <c r="A4677" s="17">
        <v>4472</v>
      </c>
      <c r="C4677" s="17">
        <f t="shared" si="356"/>
        <v>0</v>
      </c>
      <c r="G4677" s="17" t="e">
        <f>+VLOOKUP(B4677,EstructuraCostos!$B$5:$C$146,2)</f>
        <v>#N/A</v>
      </c>
      <c r="I4677" s="17">
        <f t="shared" si="357"/>
        <v>1</v>
      </c>
      <c r="N4677" s="48">
        <f t="shared" si="358"/>
        <v>0</v>
      </c>
    </row>
    <row r="4678" spans="1:14">
      <c r="A4678" s="17">
        <v>4473</v>
      </c>
      <c r="C4678" s="17">
        <f t="shared" si="356"/>
        <v>0</v>
      </c>
      <c r="G4678" s="17" t="e">
        <f>+VLOOKUP(B4678,EstructuraCostos!$B$5:$C$146,2)</f>
        <v>#N/A</v>
      </c>
      <c r="I4678" s="17">
        <f t="shared" si="357"/>
        <v>1</v>
      </c>
      <c r="N4678" s="48">
        <f t="shared" si="358"/>
        <v>0</v>
      </c>
    </row>
    <row r="4679" spans="1:14">
      <c r="A4679" s="17">
        <v>4474</v>
      </c>
      <c r="C4679" s="17">
        <f t="shared" si="356"/>
        <v>0</v>
      </c>
      <c r="G4679" s="17" t="e">
        <f>+VLOOKUP(B4679,EstructuraCostos!$B$5:$C$146,2)</f>
        <v>#N/A</v>
      </c>
      <c r="I4679" s="17">
        <f t="shared" si="357"/>
        <v>1</v>
      </c>
      <c r="N4679" s="48">
        <f t="shared" si="358"/>
        <v>0</v>
      </c>
    </row>
    <row r="4680" spans="1:14">
      <c r="A4680" s="17">
        <v>4475</v>
      </c>
      <c r="C4680" s="17">
        <f t="shared" si="356"/>
        <v>0</v>
      </c>
      <c r="G4680" s="17" t="e">
        <f>+VLOOKUP(B4680,EstructuraCostos!$B$5:$C$146,2)</f>
        <v>#N/A</v>
      </c>
      <c r="I4680" s="17">
        <f t="shared" si="357"/>
        <v>1</v>
      </c>
      <c r="N4680" s="48">
        <f t="shared" si="358"/>
        <v>0</v>
      </c>
    </row>
    <row r="4681" spans="1:14">
      <c r="A4681" s="17">
        <v>4476</v>
      </c>
      <c r="C4681" s="17">
        <f t="shared" si="356"/>
        <v>0</v>
      </c>
      <c r="G4681" s="17" t="e">
        <f>+VLOOKUP(B4681,EstructuraCostos!$B$5:$C$146,2)</f>
        <v>#N/A</v>
      </c>
      <c r="I4681" s="17">
        <f t="shared" si="357"/>
        <v>1</v>
      </c>
      <c r="N4681" s="48">
        <f t="shared" si="358"/>
        <v>0</v>
      </c>
    </row>
    <row r="4682" spans="1:14">
      <c r="A4682" s="17">
        <v>4477</v>
      </c>
      <c r="C4682" s="17">
        <f t="shared" si="356"/>
        <v>0</v>
      </c>
      <c r="G4682" s="17" t="e">
        <f>+VLOOKUP(B4682,EstructuraCostos!$B$5:$C$146,2)</f>
        <v>#N/A</v>
      </c>
      <c r="I4682" s="17">
        <f t="shared" si="357"/>
        <v>1</v>
      </c>
      <c r="N4682" s="48">
        <f t="shared" si="358"/>
        <v>0</v>
      </c>
    </row>
    <row r="4683" spans="1:14">
      <c r="A4683" s="17">
        <v>4478</v>
      </c>
      <c r="C4683" s="17">
        <f t="shared" si="356"/>
        <v>0</v>
      </c>
      <c r="G4683" s="17" t="e">
        <f>+VLOOKUP(B4683,EstructuraCostos!$B$5:$C$146,2)</f>
        <v>#N/A</v>
      </c>
      <c r="I4683" s="17">
        <f t="shared" si="357"/>
        <v>1</v>
      </c>
      <c r="N4683" s="48">
        <f t="shared" si="358"/>
        <v>0</v>
      </c>
    </row>
    <row r="4684" spans="1:14">
      <c r="A4684" s="17">
        <v>4479</v>
      </c>
      <c r="C4684" s="17">
        <f t="shared" si="356"/>
        <v>0</v>
      </c>
      <c r="G4684" s="17" t="e">
        <f>+VLOOKUP(B4684,EstructuraCostos!$B$5:$C$146,2)</f>
        <v>#N/A</v>
      </c>
      <c r="I4684" s="17">
        <f t="shared" si="357"/>
        <v>1</v>
      </c>
      <c r="N4684" s="48">
        <f t="shared" si="358"/>
        <v>0</v>
      </c>
    </row>
    <row r="4685" spans="1:14">
      <c r="A4685" s="17">
        <v>4480</v>
      </c>
      <c r="C4685" s="17">
        <f t="shared" si="356"/>
        <v>0</v>
      </c>
      <c r="G4685" s="17" t="e">
        <f>+VLOOKUP(B4685,EstructuraCostos!$B$5:$C$146,2)</f>
        <v>#N/A</v>
      </c>
      <c r="I4685" s="17">
        <f t="shared" si="357"/>
        <v>1</v>
      </c>
      <c r="N4685" s="48">
        <f t="shared" si="358"/>
        <v>0</v>
      </c>
    </row>
    <row r="4686" spans="1:14">
      <c r="A4686" s="17">
        <v>4481</v>
      </c>
      <c r="C4686" s="17">
        <f t="shared" si="356"/>
        <v>0</v>
      </c>
      <c r="G4686" s="17" t="e">
        <f>+VLOOKUP(B4686,EstructuraCostos!$B$5:$C$146,2)</f>
        <v>#N/A</v>
      </c>
      <c r="I4686" s="17">
        <f t="shared" si="357"/>
        <v>1</v>
      </c>
      <c r="N4686" s="48">
        <f t="shared" si="358"/>
        <v>0</v>
      </c>
    </row>
    <row r="4687" spans="1:14">
      <c r="A4687" s="17">
        <v>4482</v>
      </c>
      <c r="C4687" s="17">
        <f t="shared" ref="C4687:C4750" si="359">ROUND(B4687/10000,0)</f>
        <v>0</v>
      </c>
      <c r="G4687" s="17" t="e">
        <f>+VLOOKUP(B4687,EstructuraCostos!$B$5:$C$146,2)</f>
        <v>#N/A</v>
      </c>
      <c r="I4687" s="17">
        <f t="shared" ref="I4687:I4750" si="360">+WEEKNUM(H4687,2)</f>
        <v>1</v>
      </c>
      <c r="N4687" s="48">
        <f t="shared" ref="N4687:N4750" si="361">+L4687*M4687</f>
        <v>0</v>
      </c>
    </row>
    <row r="4688" spans="1:14">
      <c r="A4688" s="17">
        <v>4483</v>
      </c>
      <c r="C4688" s="17">
        <f t="shared" si="359"/>
        <v>0</v>
      </c>
      <c r="G4688" s="17" t="e">
        <f>+VLOOKUP(B4688,EstructuraCostos!$B$5:$C$146,2)</f>
        <v>#N/A</v>
      </c>
      <c r="I4688" s="17">
        <f t="shared" si="360"/>
        <v>1</v>
      </c>
      <c r="N4688" s="48">
        <f t="shared" si="361"/>
        <v>0</v>
      </c>
    </row>
    <row r="4689" spans="1:14">
      <c r="A4689" s="17">
        <v>4484</v>
      </c>
      <c r="C4689" s="17">
        <f t="shared" si="359"/>
        <v>0</v>
      </c>
      <c r="G4689" s="17" t="e">
        <f>+VLOOKUP(B4689,EstructuraCostos!$B$5:$C$146,2)</f>
        <v>#N/A</v>
      </c>
      <c r="I4689" s="17">
        <f t="shared" si="360"/>
        <v>1</v>
      </c>
      <c r="N4689" s="48">
        <f t="shared" si="361"/>
        <v>0</v>
      </c>
    </row>
    <row r="4690" spans="1:14">
      <c r="A4690" s="17">
        <v>4485</v>
      </c>
      <c r="C4690" s="17">
        <f t="shared" si="359"/>
        <v>0</v>
      </c>
      <c r="G4690" s="17" t="e">
        <f>+VLOOKUP(B4690,EstructuraCostos!$B$5:$C$146,2)</f>
        <v>#N/A</v>
      </c>
      <c r="I4690" s="17">
        <f t="shared" si="360"/>
        <v>1</v>
      </c>
      <c r="N4690" s="48">
        <f t="shared" si="361"/>
        <v>0</v>
      </c>
    </row>
    <row r="4691" spans="1:14">
      <c r="A4691" s="17">
        <v>4486</v>
      </c>
      <c r="C4691" s="17">
        <f t="shared" si="359"/>
        <v>0</v>
      </c>
      <c r="G4691" s="17" t="e">
        <f>+VLOOKUP(B4691,EstructuraCostos!$B$5:$C$146,2)</f>
        <v>#N/A</v>
      </c>
      <c r="I4691" s="17">
        <f t="shared" si="360"/>
        <v>1</v>
      </c>
      <c r="N4691" s="48">
        <f t="shared" si="361"/>
        <v>0</v>
      </c>
    </row>
    <row r="4692" spans="1:14">
      <c r="A4692" s="17">
        <v>4487</v>
      </c>
      <c r="C4692" s="17">
        <f t="shared" si="359"/>
        <v>0</v>
      </c>
      <c r="G4692" s="17" t="e">
        <f>+VLOOKUP(B4692,EstructuraCostos!$B$5:$C$146,2)</f>
        <v>#N/A</v>
      </c>
      <c r="I4692" s="17">
        <f t="shared" si="360"/>
        <v>1</v>
      </c>
      <c r="N4692" s="48">
        <f t="shared" si="361"/>
        <v>0</v>
      </c>
    </row>
    <row r="4693" spans="1:14">
      <c r="A4693" s="17">
        <v>4488</v>
      </c>
      <c r="C4693" s="17">
        <f t="shared" si="359"/>
        <v>0</v>
      </c>
      <c r="G4693" s="17" t="e">
        <f>+VLOOKUP(B4693,EstructuraCostos!$B$5:$C$146,2)</f>
        <v>#N/A</v>
      </c>
      <c r="I4693" s="17">
        <f t="shared" si="360"/>
        <v>1</v>
      </c>
      <c r="N4693" s="48">
        <f t="shared" si="361"/>
        <v>0</v>
      </c>
    </row>
    <row r="4694" spans="1:14">
      <c r="A4694" s="17">
        <v>4489</v>
      </c>
      <c r="C4694" s="17">
        <f t="shared" si="359"/>
        <v>0</v>
      </c>
      <c r="G4694" s="17" t="e">
        <f>+VLOOKUP(B4694,EstructuraCostos!$B$5:$C$146,2)</f>
        <v>#N/A</v>
      </c>
      <c r="I4694" s="17">
        <f t="shared" si="360"/>
        <v>1</v>
      </c>
      <c r="N4694" s="48">
        <f t="shared" si="361"/>
        <v>0</v>
      </c>
    </row>
    <row r="4695" spans="1:14">
      <c r="A4695" s="17">
        <v>4490</v>
      </c>
      <c r="C4695" s="17">
        <f t="shared" si="359"/>
        <v>0</v>
      </c>
      <c r="G4695" s="17" t="e">
        <f>+VLOOKUP(B4695,EstructuraCostos!$B$5:$C$146,2)</f>
        <v>#N/A</v>
      </c>
      <c r="I4695" s="17">
        <f t="shared" si="360"/>
        <v>1</v>
      </c>
      <c r="N4695" s="48">
        <f t="shared" si="361"/>
        <v>0</v>
      </c>
    </row>
    <row r="4696" spans="1:14">
      <c r="A4696" s="17">
        <v>4491</v>
      </c>
      <c r="C4696" s="17">
        <f t="shared" si="359"/>
        <v>0</v>
      </c>
      <c r="G4696" s="17" t="e">
        <f>+VLOOKUP(B4696,EstructuraCostos!$B$5:$C$146,2)</f>
        <v>#N/A</v>
      </c>
      <c r="I4696" s="17">
        <f t="shared" si="360"/>
        <v>1</v>
      </c>
      <c r="N4696" s="48">
        <f t="shared" si="361"/>
        <v>0</v>
      </c>
    </row>
    <row r="4697" spans="1:14">
      <c r="A4697" s="17">
        <v>4492</v>
      </c>
      <c r="C4697" s="17">
        <f t="shared" si="359"/>
        <v>0</v>
      </c>
      <c r="G4697" s="17" t="e">
        <f>+VLOOKUP(B4697,EstructuraCostos!$B$5:$C$146,2)</f>
        <v>#N/A</v>
      </c>
      <c r="I4697" s="17">
        <f t="shared" si="360"/>
        <v>1</v>
      </c>
      <c r="N4697" s="48">
        <f t="shared" si="361"/>
        <v>0</v>
      </c>
    </row>
    <row r="4698" spans="1:14">
      <c r="A4698" s="17">
        <v>4493</v>
      </c>
      <c r="C4698" s="17">
        <f t="shared" si="359"/>
        <v>0</v>
      </c>
      <c r="G4698" s="17" t="e">
        <f>+VLOOKUP(B4698,EstructuraCostos!$B$5:$C$146,2)</f>
        <v>#N/A</v>
      </c>
      <c r="I4698" s="17">
        <f t="shared" si="360"/>
        <v>1</v>
      </c>
      <c r="N4698" s="48">
        <f t="shared" si="361"/>
        <v>0</v>
      </c>
    </row>
    <row r="4699" spans="1:14">
      <c r="A4699" s="17">
        <v>4494</v>
      </c>
      <c r="C4699" s="17">
        <f t="shared" si="359"/>
        <v>0</v>
      </c>
      <c r="G4699" s="17" t="e">
        <f>+VLOOKUP(B4699,EstructuraCostos!$B$5:$C$146,2)</f>
        <v>#N/A</v>
      </c>
      <c r="I4699" s="17">
        <f t="shared" si="360"/>
        <v>1</v>
      </c>
      <c r="N4699" s="48">
        <f t="shared" si="361"/>
        <v>0</v>
      </c>
    </row>
    <row r="4700" spans="1:14">
      <c r="A4700" s="17">
        <v>4495</v>
      </c>
      <c r="C4700" s="17">
        <f t="shared" si="359"/>
        <v>0</v>
      </c>
      <c r="G4700" s="17" t="e">
        <f>+VLOOKUP(B4700,EstructuraCostos!$B$5:$C$146,2)</f>
        <v>#N/A</v>
      </c>
      <c r="I4700" s="17">
        <f t="shared" si="360"/>
        <v>1</v>
      </c>
      <c r="N4700" s="48">
        <f t="shared" si="361"/>
        <v>0</v>
      </c>
    </row>
    <row r="4701" spans="1:14">
      <c r="A4701" s="17">
        <v>4496</v>
      </c>
      <c r="C4701" s="17">
        <f t="shared" si="359"/>
        <v>0</v>
      </c>
      <c r="G4701" s="17" t="e">
        <f>+VLOOKUP(B4701,EstructuraCostos!$B$5:$C$146,2)</f>
        <v>#N/A</v>
      </c>
      <c r="I4701" s="17">
        <f t="shared" si="360"/>
        <v>1</v>
      </c>
      <c r="N4701" s="48">
        <f t="shared" si="361"/>
        <v>0</v>
      </c>
    </row>
    <row r="4702" spans="1:14">
      <c r="A4702" s="17">
        <v>4497</v>
      </c>
      <c r="C4702" s="17">
        <f t="shared" si="359"/>
        <v>0</v>
      </c>
      <c r="G4702" s="17" t="e">
        <f>+VLOOKUP(B4702,EstructuraCostos!$B$5:$C$146,2)</f>
        <v>#N/A</v>
      </c>
      <c r="I4702" s="17">
        <f t="shared" si="360"/>
        <v>1</v>
      </c>
      <c r="N4702" s="48">
        <f t="shared" si="361"/>
        <v>0</v>
      </c>
    </row>
    <row r="4703" spans="1:14">
      <c r="A4703" s="17">
        <v>4498</v>
      </c>
      <c r="C4703" s="17">
        <f t="shared" si="359"/>
        <v>0</v>
      </c>
      <c r="G4703" s="17" t="e">
        <f>+VLOOKUP(B4703,EstructuraCostos!$B$5:$C$146,2)</f>
        <v>#N/A</v>
      </c>
      <c r="I4703" s="17">
        <f t="shared" si="360"/>
        <v>1</v>
      </c>
      <c r="N4703" s="48">
        <f t="shared" si="361"/>
        <v>0</v>
      </c>
    </row>
    <row r="4704" spans="1:14">
      <c r="A4704" s="17">
        <v>4499</v>
      </c>
      <c r="C4704" s="17">
        <f t="shared" si="359"/>
        <v>0</v>
      </c>
      <c r="G4704" s="17" t="e">
        <f>+VLOOKUP(B4704,EstructuraCostos!$B$5:$C$146,2)</f>
        <v>#N/A</v>
      </c>
      <c r="I4704" s="17">
        <f t="shared" si="360"/>
        <v>1</v>
      </c>
      <c r="N4704" s="48">
        <f t="shared" si="361"/>
        <v>0</v>
      </c>
    </row>
    <row r="4705" spans="1:14">
      <c r="A4705" s="17">
        <v>4500</v>
      </c>
      <c r="C4705" s="17">
        <f t="shared" si="359"/>
        <v>0</v>
      </c>
      <c r="G4705" s="17" t="e">
        <f>+VLOOKUP(B4705,EstructuraCostos!$B$5:$C$146,2)</f>
        <v>#N/A</v>
      </c>
      <c r="I4705" s="17">
        <f t="shared" si="360"/>
        <v>1</v>
      </c>
      <c r="N4705" s="48">
        <f t="shared" si="361"/>
        <v>0</v>
      </c>
    </row>
    <row r="4706" spans="1:14">
      <c r="A4706" s="17">
        <v>4501</v>
      </c>
      <c r="C4706" s="17">
        <f t="shared" si="359"/>
        <v>0</v>
      </c>
      <c r="G4706" s="17" t="e">
        <f>+VLOOKUP(B4706,EstructuraCostos!$B$5:$C$146,2)</f>
        <v>#N/A</v>
      </c>
      <c r="I4706" s="17">
        <f t="shared" si="360"/>
        <v>1</v>
      </c>
      <c r="N4706" s="48">
        <f t="shared" si="361"/>
        <v>0</v>
      </c>
    </row>
    <row r="4707" spans="1:14">
      <c r="A4707" s="17">
        <v>4502</v>
      </c>
      <c r="C4707" s="17">
        <f t="shared" si="359"/>
        <v>0</v>
      </c>
      <c r="G4707" s="17" t="e">
        <f>+VLOOKUP(B4707,EstructuraCostos!$B$5:$C$146,2)</f>
        <v>#N/A</v>
      </c>
      <c r="I4707" s="17">
        <f t="shared" si="360"/>
        <v>1</v>
      </c>
      <c r="N4707" s="48">
        <f t="shared" si="361"/>
        <v>0</v>
      </c>
    </row>
    <row r="4708" spans="1:14">
      <c r="A4708" s="17">
        <v>4503</v>
      </c>
      <c r="C4708" s="17">
        <f t="shared" si="359"/>
        <v>0</v>
      </c>
      <c r="G4708" s="17" t="e">
        <f>+VLOOKUP(B4708,EstructuraCostos!$B$5:$C$146,2)</f>
        <v>#N/A</v>
      </c>
      <c r="I4708" s="17">
        <f t="shared" si="360"/>
        <v>1</v>
      </c>
      <c r="N4708" s="48">
        <f t="shared" si="361"/>
        <v>0</v>
      </c>
    </row>
    <row r="4709" spans="1:14">
      <c r="A4709" s="17">
        <v>4504</v>
      </c>
      <c r="C4709" s="17">
        <f t="shared" si="359"/>
        <v>0</v>
      </c>
      <c r="G4709" s="17" t="e">
        <f>+VLOOKUP(B4709,EstructuraCostos!$B$5:$C$146,2)</f>
        <v>#N/A</v>
      </c>
      <c r="I4709" s="17">
        <f t="shared" si="360"/>
        <v>1</v>
      </c>
      <c r="N4709" s="48">
        <f t="shared" si="361"/>
        <v>0</v>
      </c>
    </row>
    <row r="4710" spans="1:14">
      <c r="A4710" s="17">
        <v>4505</v>
      </c>
      <c r="C4710" s="17">
        <f t="shared" si="359"/>
        <v>0</v>
      </c>
      <c r="G4710" s="17" t="e">
        <f>+VLOOKUP(B4710,EstructuraCostos!$B$5:$C$146,2)</f>
        <v>#N/A</v>
      </c>
      <c r="I4710" s="17">
        <f t="shared" si="360"/>
        <v>1</v>
      </c>
      <c r="N4710" s="48">
        <f t="shared" si="361"/>
        <v>0</v>
      </c>
    </row>
    <row r="4711" spans="1:14">
      <c r="A4711" s="17">
        <v>4506</v>
      </c>
      <c r="C4711" s="17">
        <f t="shared" si="359"/>
        <v>0</v>
      </c>
      <c r="G4711" s="17" t="e">
        <f>+VLOOKUP(B4711,EstructuraCostos!$B$5:$C$146,2)</f>
        <v>#N/A</v>
      </c>
      <c r="I4711" s="17">
        <f t="shared" si="360"/>
        <v>1</v>
      </c>
      <c r="N4711" s="48">
        <f t="shared" si="361"/>
        <v>0</v>
      </c>
    </row>
    <row r="4712" spans="1:14">
      <c r="A4712" s="17">
        <v>4507</v>
      </c>
      <c r="C4712" s="17">
        <f t="shared" si="359"/>
        <v>0</v>
      </c>
      <c r="G4712" s="17" t="e">
        <f>+VLOOKUP(B4712,EstructuraCostos!$B$5:$C$146,2)</f>
        <v>#N/A</v>
      </c>
      <c r="I4712" s="17">
        <f t="shared" si="360"/>
        <v>1</v>
      </c>
      <c r="N4712" s="48">
        <f t="shared" si="361"/>
        <v>0</v>
      </c>
    </row>
    <row r="4713" spans="1:14">
      <c r="A4713" s="17">
        <v>4508</v>
      </c>
      <c r="C4713" s="17">
        <f t="shared" si="359"/>
        <v>0</v>
      </c>
      <c r="G4713" s="17" t="e">
        <f>+VLOOKUP(B4713,EstructuraCostos!$B$5:$C$146,2)</f>
        <v>#N/A</v>
      </c>
      <c r="I4713" s="17">
        <f t="shared" si="360"/>
        <v>1</v>
      </c>
      <c r="N4713" s="48">
        <f t="shared" si="361"/>
        <v>0</v>
      </c>
    </row>
    <row r="4714" spans="1:14">
      <c r="A4714" s="17">
        <v>4509</v>
      </c>
      <c r="C4714" s="17">
        <f t="shared" si="359"/>
        <v>0</v>
      </c>
      <c r="G4714" s="17" t="e">
        <f>+VLOOKUP(B4714,EstructuraCostos!$B$5:$C$146,2)</f>
        <v>#N/A</v>
      </c>
      <c r="I4714" s="17">
        <f t="shared" si="360"/>
        <v>1</v>
      </c>
      <c r="N4714" s="48">
        <f t="shared" si="361"/>
        <v>0</v>
      </c>
    </row>
    <row r="4715" spans="1:14">
      <c r="A4715" s="17">
        <v>4510</v>
      </c>
      <c r="C4715" s="17">
        <f t="shared" si="359"/>
        <v>0</v>
      </c>
      <c r="G4715" s="17" t="e">
        <f>+VLOOKUP(B4715,EstructuraCostos!$B$5:$C$146,2)</f>
        <v>#N/A</v>
      </c>
      <c r="I4715" s="17">
        <f t="shared" si="360"/>
        <v>1</v>
      </c>
      <c r="N4715" s="48">
        <f t="shared" si="361"/>
        <v>0</v>
      </c>
    </row>
    <row r="4716" spans="1:14">
      <c r="A4716" s="17">
        <v>4511</v>
      </c>
      <c r="C4716" s="17">
        <f t="shared" si="359"/>
        <v>0</v>
      </c>
      <c r="G4716" s="17" t="e">
        <f>+VLOOKUP(B4716,EstructuraCostos!$B$5:$C$146,2)</f>
        <v>#N/A</v>
      </c>
      <c r="I4716" s="17">
        <f t="shared" si="360"/>
        <v>1</v>
      </c>
      <c r="N4716" s="48">
        <f t="shared" si="361"/>
        <v>0</v>
      </c>
    </row>
    <row r="4717" spans="1:14">
      <c r="A4717" s="17">
        <v>4512</v>
      </c>
      <c r="C4717" s="17">
        <f t="shared" si="359"/>
        <v>0</v>
      </c>
      <c r="G4717" s="17" t="e">
        <f>+VLOOKUP(B4717,EstructuraCostos!$B$5:$C$146,2)</f>
        <v>#N/A</v>
      </c>
      <c r="I4717" s="17">
        <f t="shared" si="360"/>
        <v>1</v>
      </c>
      <c r="N4717" s="48">
        <f t="shared" si="361"/>
        <v>0</v>
      </c>
    </row>
    <row r="4718" spans="1:14">
      <c r="A4718" s="17">
        <v>4513</v>
      </c>
      <c r="C4718" s="17">
        <f t="shared" si="359"/>
        <v>0</v>
      </c>
      <c r="G4718" s="17" t="e">
        <f>+VLOOKUP(B4718,EstructuraCostos!$B$5:$C$146,2)</f>
        <v>#N/A</v>
      </c>
      <c r="I4718" s="17">
        <f t="shared" si="360"/>
        <v>1</v>
      </c>
      <c r="N4718" s="48">
        <f t="shared" si="361"/>
        <v>0</v>
      </c>
    </row>
    <row r="4719" spans="1:14">
      <c r="A4719" s="17">
        <v>4514</v>
      </c>
      <c r="C4719" s="17">
        <f t="shared" si="359"/>
        <v>0</v>
      </c>
      <c r="G4719" s="17" t="e">
        <f>+VLOOKUP(B4719,EstructuraCostos!$B$5:$C$146,2)</f>
        <v>#N/A</v>
      </c>
      <c r="I4719" s="17">
        <f t="shared" si="360"/>
        <v>1</v>
      </c>
      <c r="N4719" s="48">
        <f t="shared" si="361"/>
        <v>0</v>
      </c>
    </row>
    <row r="4720" spans="1:14">
      <c r="A4720" s="17">
        <v>4515</v>
      </c>
      <c r="C4720" s="17">
        <f t="shared" si="359"/>
        <v>0</v>
      </c>
      <c r="G4720" s="17" t="e">
        <f>+VLOOKUP(B4720,EstructuraCostos!$B$5:$C$146,2)</f>
        <v>#N/A</v>
      </c>
      <c r="I4720" s="17">
        <f t="shared" si="360"/>
        <v>1</v>
      </c>
      <c r="N4720" s="48">
        <f t="shared" si="361"/>
        <v>0</v>
      </c>
    </row>
    <row r="4721" spans="1:14">
      <c r="A4721" s="17">
        <v>4516</v>
      </c>
      <c r="C4721" s="17">
        <f t="shared" si="359"/>
        <v>0</v>
      </c>
      <c r="G4721" s="17" t="e">
        <f>+VLOOKUP(B4721,EstructuraCostos!$B$5:$C$146,2)</f>
        <v>#N/A</v>
      </c>
      <c r="I4721" s="17">
        <f t="shared" si="360"/>
        <v>1</v>
      </c>
      <c r="N4721" s="48">
        <f t="shared" si="361"/>
        <v>0</v>
      </c>
    </row>
    <row r="4722" spans="1:14">
      <c r="A4722" s="17">
        <v>4517</v>
      </c>
      <c r="C4722" s="17">
        <f t="shared" si="359"/>
        <v>0</v>
      </c>
      <c r="G4722" s="17" t="e">
        <f>+VLOOKUP(B4722,EstructuraCostos!$B$5:$C$146,2)</f>
        <v>#N/A</v>
      </c>
      <c r="I4722" s="17">
        <f t="shared" si="360"/>
        <v>1</v>
      </c>
      <c r="N4722" s="48">
        <f t="shared" si="361"/>
        <v>0</v>
      </c>
    </row>
    <row r="4723" spans="1:14">
      <c r="A4723" s="17">
        <v>4518</v>
      </c>
      <c r="C4723" s="17">
        <f t="shared" si="359"/>
        <v>0</v>
      </c>
      <c r="G4723" s="17" t="e">
        <f>+VLOOKUP(B4723,EstructuraCostos!$B$5:$C$146,2)</f>
        <v>#N/A</v>
      </c>
      <c r="I4723" s="17">
        <f t="shared" si="360"/>
        <v>1</v>
      </c>
      <c r="N4723" s="48">
        <f t="shared" si="361"/>
        <v>0</v>
      </c>
    </row>
    <row r="4724" spans="1:14">
      <c r="A4724" s="17">
        <v>4519</v>
      </c>
      <c r="C4724" s="17">
        <f t="shared" si="359"/>
        <v>0</v>
      </c>
      <c r="G4724" s="17" t="e">
        <f>+VLOOKUP(B4724,EstructuraCostos!$B$5:$C$146,2)</f>
        <v>#N/A</v>
      </c>
      <c r="I4724" s="17">
        <f t="shared" si="360"/>
        <v>1</v>
      </c>
      <c r="N4724" s="48">
        <f t="shared" si="361"/>
        <v>0</v>
      </c>
    </row>
    <row r="4725" spans="1:14">
      <c r="A4725" s="17">
        <v>4520</v>
      </c>
      <c r="C4725" s="17">
        <f t="shared" si="359"/>
        <v>0</v>
      </c>
      <c r="G4725" s="17" t="e">
        <f>+VLOOKUP(B4725,EstructuraCostos!$B$5:$C$146,2)</f>
        <v>#N/A</v>
      </c>
      <c r="I4725" s="17">
        <f t="shared" si="360"/>
        <v>1</v>
      </c>
      <c r="N4725" s="48">
        <f t="shared" si="361"/>
        <v>0</v>
      </c>
    </row>
    <row r="4726" spans="1:14">
      <c r="A4726" s="17">
        <v>4521</v>
      </c>
      <c r="C4726" s="17">
        <f t="shared" si="359"/>
        <v>0</v>
      </c>
      <c r="G4726" s="17" t="e">
        <f>+VLOOKUP(B4726,EstructuraCostos!$B$5:$C$146,2)</f>
        <v>#N/A</v>
      </c>
      <c r="I4726" s="17">
        <f t="shared" si="360"/>
        <v>1</v>
      </c>
      <c r="N4726" s="48">
        <f t="shared" si="361"/>
        <v>0</v>
      </c>
    </row>
    <row r="4727" spans="1:14">
      <c r="A4727" s="17">
        <v>4522</v>
      </c>
      <c r="C4727" s="17">
        <f t="shared" si="359"/>
        <v>0</v>
      </c>
      <c r="G4727" s="17" t="e">
        <f>+VLOOKUP(B4727,EstructuraCostos!$B$5:$C$146,2)</f>
        <v>#N/A</v>
      </c>
      <c r="I4727" s="17">
        <f t="shared" si="360"/>
        <v>1</v>
      </c>
      <c r="N4727" s="48">
        <f t="shared" si="361"/>
        <v>0</v>
      </c>
    </row>
    <row r="4728" spans="1:14">
      <c r="A4728" s="17">
        <v>4523</v>
      </c>
      <c r="C4728" s="17">
        <f t="shared" si="359"/>
        <v>0</v>
      </c>
      <c r="G4728" s="17" t="e">
        <f>+VLOOKUP(B4728,EstructuraCostos!$B$5:$C$146,2)</f>
        <v>#N/A</v>
      </c>
      <c r="I4728" s="17">
        <f t="shared" si="360"/>
        <v>1</v>
      </c>
      <c r="N4728" s="48">
        <f t="shared" si="361"/>
        <v>0</v>
      </c>
    </row>
    <row r="4729" spans="1:14">
      <c r="A4729" s="17">
        <v>4524</v>
      </c>
      <c r="C4729" s="17">
        <f t="shared" si="359"/>
        <v>0</v>
      </c>
      <c r="G4729" s="17" t="e">
        <f>+VLOOKUP(B4729,EstructuraCostos!$B$5:$C$146,2)</f>
        <v>#N/A</v>
      </c>
      <c r="I4729" s="17">
        <f t="shared" si="360"/>
        <v>1</v>
      </c>
      <c r="N4729" s="48">
        <f t="shared" si="361"/>
        <v>0</v>
      </c>
    </row>
    <row r="4730" spans="1:14">
      <c r="A4730" s="17">
        <v>4525</v>
      </c>
      <c r="C4730" s="17">
        <f t="shared" si="359"/>
        <v>0</v>
      </c>
      <c r="G4730" s="17" t="e">
        <f>+VLOOKUP(B4730,EstructuraCostos!$B$5:$C$146,2)</f>
        <v>#N/A</v>
      </c>
      <c r="I4730" s="17">
        <f t="shared" si="360"/>
        <v>1</v>
      </c>
      <c r="N4730" s="48">
        <f t="shared" si="361"/>
        <v>0</v>
      </c>
    </row>
    <row r="4731" spans="1:14">
      <c r="A4731" s="17">
        <v>4526</v>
      </c>
      <c r="C4731" s="17">
        <f t="shared" si="359"/>
        <v>0</v>
      </c>
      <c r="G4731" s="17" t="e">
        <f>+VLOOKUP(B4731,EstructuraCostos!$B$5:$C$146,2)</f>
        <v>#N/A</v>
      </c>
      <c r="I4731" s="17">
        <f t="shared" si="360"/>
        <v>1</v>
      </c>
      <c r="N4731" s="48">
        <f t="shared" si="361"/>
        <v>0</v>
      </c>
    </row>
    <row r="4732" spans="1:14">
      <c r="A4732" s="17">
        <v>4527</v>
      </c>
      <c r="C4732" s="17">
        <f t="shared" si="359"/>
        <v>0</v>
      </c>
      <c r="G4732" s="17" t="e">
        <f>+VLOOKUP(B4732,EstructuraCostos!$B$5:$C$146,2)</f>
        <v>#N/A</v>
      </c>
      <c r="I4732" s="17">
        <f t="shared" si="360"/>
        <v>1</v>
      </c>
      <c r="N4732" s="48">
        <f t="shared" si="361"/>
        <v>0</v>
      </c>
    </row>
    <row r="4733" spans="1:14">
      <c r="A4733" s="17">
        <v>4528</v>
      </c>
      <c r="C4733" s="17">
        <f t="shared" si="359"/>
        <v>0</v>
      </c>
      <c r="G4733" s="17" t="e">
        <f>+VLOOKUP(B4733,EstructuraCostos!$B$5:$C$146,2)</f>
        <v>#N/A</v>
      </c>
      <c r="I4733" s="17">
        <f t="shared" si="360"/>
        <v>1</v>
      </c>
      <c r="N4733" s="48">
        <f t="shared" si="361"/>
        <v>0</v>
      </c>
    </row>
    <row r="4734" spans="1:14">
      <c r="A4734" s="17">
        <v>4529</v>
      </c>
      <c r="C4734" s="17">
        <f t="shared" si="359"/>
        <v>0</v>
      </c>
      <c r="G4734" s="17" t="e">
        <f>+VLOOKUP(B4734,EstructuraCostos!$B$5:$C$146,2)</f>
        <v>#N/A</v>
      </c>
      <c r="I4734" s="17">
        <f t="shared" si="360"/>
        <v>1</v>
      </c>
      <c r="N4734" s="48">
        <f t="shared" si="361"/>
        <v>0</v>
      </c>
    </row>
    <row r="4735" spans="1:14">
      <c r="A4735" s="17">
        <v>4530</v>
      </c>
      <c r="C4735" s="17">
        <f t="shared" si="359"/>
        <v>0</v>
      </c>
      <c r="G4735" s="17" t="e">
        <f>+VLOOKUP(B4735,EstructuraCostos!$B$5:$C$146,2)</f>
        <v>#N/A</v>
      </c>
      <c r="I4735" s="17">
        <f t="shared" si="360"/>
        <v>1</v>
      </c>
      <c r="N4735" s="48">
        <f t="shared" si="361"/>
        <v>0</v>
      </c>
    </row>
    <row r="4736" spans="1:14">
      <c r="A4736" s="17">
        <v>4531</v>
      </c>
      <c r="C4736" s="17">
        <f t="shared" si="359"/>
        <v>0</v>
      </c>
      <c r="G4736" s="17" t="e">
        <f>+VLOOKUP(B4736,EstructuraCostos!$B$5:$C$146,2)</f>
        <v>#N/A</v>
      </c>
      <c r="I4736" s="17">
        <f t="shared" si="360"/>
        <v>1</v>
      </c>
      <c r="N4736" s="48">
        <f t="shared" si="361"/>
        <v>0</v>
      </c>
    </row>
    <row r="4737" spans="1:14">
      <c r="A4737" s="17">
        <v>4532</v>
      </c>
      <c r="C4737" s="17">
        <f t="shared" si="359"/>
        <v>0</v>
      </c>
      <c r="G4737" s="17" t="e">
        <f>+VLOOKUP(B4737,EstructuraCostos!$B$5:$C$146,2)</f>
        <v>#N/A</v>
      </c>
      <c r="I4737" s="17">
        <f t="shared" si="360"/>
        <v>1</v>
      </c>
      <c r="N4737" s="48">
        <f t="shared" si="361"/>
        <v>0</v>
      </c>
    </row>
    <row r="4738" spans="1:14">
      <c r="A4738" s="17">
        <v>4533</v>
      </c>
      <c r="C4738" s="17">
        <f t="shared" si="359"/>
        <v>0</v>
      </c>
      <c r="G4738" s="17" t="e">
        <f>+VLOOKUP(B4738,EstructuraCostos!$B$5:$C$146,2)</f>
        <v>#N/A</v>
      </c>
      <c r="I4738" s="17">
        <f t="shared" si="360"/>
        <v>1</v>
      </c>
      <c r="N4738" s="48">
        <f t="shared" si="361"/>
        <v>0</v>
      </c>
    </row>
    <row r="4739" spans="1:14">
      <c r="A4739" s="17">
        <v>4534</v>
      </c>
      <c r="C4739" s="17">
        <f t="shared" si="359"/>
        <v>0</v>
      </c>
      <c r="G4739" s="17" t="e">
        <f>+VLOOKUP(B4739,EstructuraCostos!$B$5:$C$146,2)</f>
        <v>#N/A</v>
      </c>
      <c r="I4739" s="17">
        <f t="shared" si="360"/>
        <v>1</v>
      </c>
      <c r="N4739" s="48">
        <f t="shared" si="361"/>
        <v>0</v>
      </c>
    </row>
    <row r="4740" spans="1:14">
      <c r="A4740" s="17">
        <v>4535</v>
      </c>
      <c r="C4740" s="17">
        <f t="shared" si="359"/>
        <v>0</v>
      </c>
      <c r="G4740" s="17" t="e">
        <f>+VLOOKUP(B4740,EstructuraCostos!$B$5:$C$146,2)</f>
        <v>#N/A</v>
      </c>
      <c r="I4740" s="17">
        <f t="shared" si="360"/>
        <v>1</v>
      </c>
      <c r="N4740" s="48">
        <f t="shared" si="361"/>
        <v>0</v>
      </c>
    </row>
    <row r="4741" spans="1:14">
      <c r="A4741" s="17">
        <v>4536</v>
      </c>
      <c r="C4741" s="17">
        <f t="shared" si="359"/>
        <v>0</v>
      </c>
      <c r="G4741" s="17" t="e">
        <f>+VLOOKUP(B4741,EstructuraCostos!$B$5:$C$146,2)</f>
        <v>#N/A</v>
      </c>
      <c r="I4741" s="17">
        <f t="shared" si="360"/>
        <v>1</v>
      </c>
      <c r="N4741" s="48">
        <f t="shared" si="361"/>
        <v>0</v>
      </c>
    </row>
    <row r="4742" spans="1:14">
      <c r="A4742" s="17">
        <v>4537</v>
      </c>
      <c r="C4742" s="17">
        <f t="shared" si="359"/>
        <v>0</v>
      </c>
      <c r="G4742" s="17" t="e">
        <f>+VLOOKUP(B4742,EstructuraCostos!$B$5:$C$146,2)</f>
        <v>#N/A</v>
      </c>
      <c r="I4742" s="17">
        <f t="shared" si="360"/>
        <v>1</v>
      </c>
      <c r="N4742" s="48">
        <f t="shared" si="361"/>
        <v>0</v>
      </c>
    </row>
    <row r="4743" spans="1:14">
      <c r="A4743" s="17">
        <v>4538</v>
      </c>
      <c r="C4743" s="17">
        <f t="shared" si="359"/>
        <v>0</v>
      </c>
      <c r="G4743" s="17" t="e">
        <f>+VLOOKUP(B4743,EstructuraCostos!$B$5:$C$146,2)</f>
        <v>#N/A</v>
      </c>
      <c r="I4743" s="17">
        <f t="shared" si="360"/>
        <v>1</v>
      </c>
      <c r="N4743" s="48">
        <f t="shared" si="361"/>
        <v>0</v>
      </c>
    </row>
    <row r="4744" spans="1:14">
      <c r="A4744" s="17">
        <v>4539</v>
      </c>
      <c r="C4744" s="17">
        <f t="shared" si="359"/>
        <v>0</v>
      </c>
      <c r="G4744" s="17" t="e">
        <f>+VLOOKUP(B4744,EstructuraCostos!$B$5:$C$146,2)</f>
        <v>#N/A</v>
      </c>
      <c r="I4744" s="17">
        <f t="shared" si="360"/>
        <v>1</v>
      </c>
      <c r="N4744" s="48">
        <f t="shared" si="361"/>
        <v>0</v>
      </c>
    </row>
    <row r="4745" spans="1:14">
      <c r="A4745" s="17">
        <v>4540</v>
      </c>
      <c r="C4745" s="17">
        <f t="shared" si="359"/>
        <v>0</v>
      </c>
      <c r="G4745" s="17" t="e">
        <f>+VLOOKUP(B4745,EstructuraCostos!$B$5:$C$146,2)</f>
        <v>#N/A</v>
      </c>
      <c r="I4745" s="17">
        <f t="shared" si="360"/>
        <v>1</v>
      </c>
      <c r="N4745" s="48">
        <f t="shared" si="361"/>
        <v>0</v>
      </c>
    </row>
    <row r="4746" spans="1:14">
      <c r="A4746" s="17">
        <v>4541</v>
      </c>
      <c r="C4746" s="17">
        <f t="shared" si="359"/>
        <v>0</v>
      </c>
      <c r="G4746" s="17" t="e">
        <f>+VLOOKUP(B4746,EstructuraCostos!$B$5:$C$146,2)</f>
        <v>#N/A</v>
      </c>
      <c r="I4746" s="17">
        <f t="shared" si="360"/>
        <v>1</v>
      </c>
      <c r="N4746" s="48">
        <f t="shared" si="361"/>
        <v>0</v>
      </c>
    </row>
    <row r="4747" spans="1:14">
      <c r="A4747" s="17">
        <v>4542</v>
      </c>
      <c r="C4747" s="17">
        <f t="shared" si="359"/>
        <v>0</v>
      </c>
      <c r="G4747" s="17" t="e">
        <f>+VLOOKUP(B4747,EstructuraCostos!$B$5:$C$146,2)</f>
        <v>#N/A</v>
      </c>
      <c r="I4747" s="17">
        <f t="shared" si="360"/>
        <v>1</v>
      </c>
      <c r="N4747" s="48">
        <f t="shared" si="361"/>
        <v>0</v>
      </c>
    </row>
    <row r="4748" spans="1:14">
      <c r="A4748" s="17">
        <v>4543</v>
      </c>
      <c r="C4748" s="17">
        <f t="shared" si="359"/>
        <v>0</v>
      </c>
      <c r="G4748" s="17" t="e">
        <f>+VLOOKUP(B4748,EstructuraCostos!$B$5:$C$146,2)</f>
        <v>#N/A</v>
      </c>
      <c r="I4748" s="17">
        <f t="shared" si="360"/>
        <v>1</v>
      </c>
      <c r="N4748" s="48">
        <f t="shared" si="361"/>
        <v>0</v>
      </c>
    </row>
    <row r="4749" spans="1:14">
      <c r="A4749" s="17">
        <v>4544</v>
      </c>
      <c r="C4749" s="17">
        <f t="shared" si="359"/>
        <v>0</v>
      </c>
      <c r="G4749" s="17" t="e">
        <f>+VLOOKUP(B4749,EstructuraCostos!$B$5:$C$146,2)</f>
        <v>#N/A</v>
      </c>
      <c r="I4749" s="17">
        <f t="shared" si="360"/>
        <v>1</v>
      </c>
      <c r="N4749" s="48">
        <f t="shared" si="361"/>
        <v>0</v>
      </c>
    </row>
    <row r="4750" spans="1:14">
      <c r="A4750" s="17">
        <v>4545</v>
      </c>
      <c r="C4750" s="17">
        <f t="shared" si="359"/>
        <v>0</v>
      </c>
      <c r="G4750" s="17" t="e">
        <f>+VLOOKUP(B4750,EstructuraCostos!$B$5:$C$146,2)</f>
        <v>#N/A</v>
      </c>
      <c r="I4750" s="17">
        <f t="shared" si="360"/>
        <v>1</v>
      </c>
      <c r="N4750" s="48">
        <f t="shared" si="361"/>
        <v>0</v>
      </c>
    </row>
    <row r="4751" spans="1:14">
      <c r="A4751" s="17">
        <v>4546</v>
      </c>
      <c r="C4751" s="17">
        <f t="shared" ref="C4751:C4814" si="362">ROUND(B4751/10000,0)</f>
        <v>0</v>
      </c>
      <c r="G4751" s="17" t="e">
        <f>+VLOOKUP(B4751,EstructuraCostos!$B$5:$C$146,2)</f>
        <v>#N/A</v>
      </c>
      <c r="I4751" s="17">
        <f t="shared" ref="I4751:I4814" si="363">+WEEKNUM(H4751,2)</f>
        <v>1</v>
      </c>
      <c r="N4751" s="48">
        <f t="shared" ref="N4751:N4814" si="364">+L4751*M4751</f>
        <v>0</v>
      </c>
    </row>
    <row r="4752" spans="1:14">
      <c r="A4752" s="17">
        <v>4547</v>
      </c>
      <c r="C4752" s="17">
        <f t="shared" si="362"/>
        <v>0</v>
      </c>
      <c r="G4752" s="17" t="e">
        <f>+VLOOKUP(B4752,EstructuraCostos!$B$5:$C$146,2)</f>
        <v>#N/A</v>
      </c>
      <c r="I4752" s="17">
        <f t="shared" si="363"/>
        <v>1</v>
      </c>
      <c r="N4752" s="48">
        <f t="shared" si="364"/>
        <v>0</v>
      </c>
    </row>
    <row r="4753" spans="1:14">
      <c r="A4753" s="17">
        <v>4548</v>
      </c>
      <c r="C4753" s="17">
        <f t="shared" si="362"/>
        <v>0</v>
      </c>
      <c r="G4753" s="17" t="e">
        <f>+VLOOKUP(B4753,EstructuraCostos!$B$5:$C$146,2)</f>
        <v>#N/A</v>
      </c>
      <c r="I4753" s="17">
        <f t="shared" si="363"/>
        <v>1</v>
      </c>
      <c r="N4753" s="48">
        <f t="shared" si="364"/>
        <v>0</v>
      </c>
    </row>
    <row r="4754" spans="1:14">
      <c r="A4754" s="17">
        <v>4549</v>
      </c>
      <c r="C4754" s="17">
        <f t="shared" si="362"/>
        <v>0</v>
      </c>
      <c r="G4754" s="17" t="e">
        <f>+VLOOKUP(B4754,EstructuraCostos!$B$5:$C$146,2)</f>
        <v>#N/A</v>
      </c>
      <c r="I4754" s="17">
        <f t="shared" si="363"/>
        <v>1</v>
      </c>
      <c r="N4754" s="48">
        <f t="shared" si="364"/>
        <v>0</v>
      </c>
    </row>
    <row r="4755" spans="1:14">
      <c r="A4755" s="17">
        <v>4550</v>
      </c>
      <c r="C4755" s="17">
        <f t="shared" si="362"/>
        <v>0</v>
      </c>
      <c r="G4755" s="17" t="e">
        <f>+VLOOKUP(B4755,EstructuraCostos!$B$5:$C$146,2)</f>
        <v>#N/A</v>
      </c>
      <c r="I4755" s="17">
        <f t="shared" si="363"/>
        <v>1</v>
      </c>
      <c r="N4755" s="48">
        <f t="shared" si="364"/>
        <v>0</v>
      </c>
    </row>
    <row r="4756" spans="1:14">
      <c r="A4756" s="17">
        <v>4551</v>
      </c>
      <c r="C4756" s="17">
        <f t="shared" si="362"/>
        <v>0</v>
      </c>
      <c r="G4756" s="17" t="e">
        <f>+VLOOKUP(B4756,EstructuraCostos!$B$5:$C$146,2)</f>
        <v>#N/A</v>
      </c>
      <c r="I4756" s="17">
        <f t="shared" si="363"/>
        <v>1</v>
      </c>
      <c r="N4756" s="48">
        <f t="shared" si="364"/>
        <v>0</v>
      </c>
    </row>
    <row r="4757" spans="1:14">
      <c r="A4757" s="17">
        <v>4552</v>
      </c>
      <c r="C4757" s="17">
        <f t="shared" si="362"/>
        <v>0</v>
      </c>
      <c r="G4757" s="17" t="e">
        <f>+VLOOKUP(B4757,EstructuraCostos!$B$5:$C$146,2)</f>
        <v>#N/A</v>
      </c>
      <c r="I4757" s="17">
        <f t="shared" si="363"/>
        <v>1</v>
      </c>
      <c r="N4757" s="48">
        <f t="shared" si="364"/>
        <v>0</v>
      </c>
    </row>
    <row r="4758" spans="1:14">
      <c r="A4758" s="17">
        <v>4553</v>
      </c>
      <c r="C4758" s="17">
        <f t="shared" si="362"/>
        <v>0</v>
      </c>
      <c r="G4758" s="17" t="e">
        <f>+VLOOKUP(B4758,EstructuraCostos!$B$5:$C$146,2)</f>
        <v>#N/A</v>
      </c>
      <c r="I4758" s="17">
        <f t="shared" si="363"/>
        <v>1</v>
      </c>
      <c r="N4758" s="48">
        <f t="shared" si="364"/>
        <v>0</v>
      </c>
    </row>
    <row r="4759" spans="1:14">
      <c r="A4759" s="17">
        <v>4554</v>
      </c>
      <c r="C4759" s="17">
        <f t="shared" si="362"/>
        <v>0</v>
      </c>
      <c r="G4759" s="17" t="e">
        <f>+VLOOKUP(B4759,EstructuraCostos!$B$5:$C$146,2)</f>
        <v>#N/A</v>
      </c>
      <c r="I4759" s="17">
        <f t="shared" si="363"/>
        <v>1</v>
      </c>
      <c r="N4759" s="48">
        <f t="shared" si="364"/>
        <v>0</v>
      </c>
    </row>
    <row r="4760" spans="1:14">
      <c r="A4760" s="17">
        <v>4555</v>
      </c>
      <c r="C4760" s="17">
        <f t="shared" si="362"/>
        <v>0</v>
      </c>
      <c r="G4760" s="17" t="e">
        <f>+VLOOKUP(B4760,EstructuraCostos!$B$5:$C$146,2)</f>
        <v>#N/A</v>
      </c>
      <c r="I4760" s="17">
        <f t="shared" si="363"/>
        <v>1</v>
      </c>
      <c r="N4760" s="48">
        <f t="shared" si="364"/>
        <v>0</v>
      </c>
    </row>
    <row r="4761" spans="1:14">
      <c r="A4761" s="17">
        <v>4556</v>
      </c>
      <c r="C4761" s="17">
        <f t="shared" si="362"/>
        <v>0</v>
      </c>
      <c r="G4761" s="17" t="e">
        <f>+VLOOKUP(B4761,EstructuraCostos!$B$5:$C$146,2)</f>
        <v>#N/A</v>
      </c>
      <c r="I4761" s="17">
        <f t="shared" si="363"/>
        <v>1</v>
      </c>
      <c r="N4761" s="48">
        <f t="shared" si="364"/>
        <v>0</v>
      </c>
    </row>
    <row r="4762" spans="1:14">
      <c r="A4762" s="17">
        <v>4557</v>
      </c>
      <c r="C4762" s="17">
        <f t="shared" si="362"/>
        <v>0</v>
      </c>
      <c r="G4762" s="17" t="e">
        <f>+VLOOKUP(B4762,EstructuraCostos!$B$5:$C$146,2)</f>
        <v>#N/A</v>
      </c>
      <c r="I4762" s="17">
        <f t="shared" si="363"/>
        <v>1</v>
      </c>
      <c r="N4762" s="48">
        <f t="shared" si="364"/>
        <v>0</v>
      </c>
    </row>
    <row r="4763" spans="1:14">
      <c r="A4763" s="17">
        <v>4558</v>
      </c>
      <c r="C4763" s="17">
        <f t="shared" si="362"/>
        <v>0</v>
      </c>
      <c r="G4763" s="17" t="e">
        <f>+VLOOKUP(B4763,EstructuraCostos!$B$5:$C$146,2)</f>
        <v>#N/A</v>
      </c>
      <c r="I4763" s="17">
        <f t="shared" si="363"/>
        <v>1</v>
      </c>
      <c r="N4763" s="48">
        <f t="shared" si="364"/>
        <v>0</v>
      </c>
    </row>
    <row r="4764" spans="1:14">
      <c r="A4764" s="17">
        <v>4559</v>
      </c>
      <c r="C4764" s="17">
        <f t="shared" si="362"/>
        <v>0</v>
      </c>
      <c r="G4764" s="17" t="e">
        <f>+VLOOKUP(B4764,EstructuraCostos!$B$5:$C$146,2)</f>
        <v>#N/A</v>
      </c>
      <c r="I4764" s="17">
        <f t="shared" si="363"/>
        <v>1</v>
      </c>
      <c r="N4764" s="48">
        <f t="shared" si="364"/>
        <v>0</v>
      </c>
    </row>
    <row r="4765" spans="1:14">
      <c r="A4765" s="17">
        <v>4560</v>
      </c>
      <c r="C4765" s="17">
        <f t="shared" si="362"/>
        <v>0</v>
      </c>
      <c r="G4765" s="17" t="e">
        <f>+VLOOKUP(B4765,EstructuraCostos!$B$5:$C$146,2)</f>
        <v>#N/A</v>
      </c>
      <c r="I4765" s="17">
        <f t="shared" si="363"/>
        <v>1</v>
      </c>
      <c r="N4765" s="48">
        <f t="shared" si="364"/>
        <v>0</v>
      </c>
    </row>
    <row r="4766" spans="1:14">
      <c r="A4766" s="17">
        <v>4561</v>
      </c>
      <c r="C4766" s="17">
        <f t="shared" si="362"/>
        <v>0</v>
      </c>
      <c r="G4766" s="17" t="e">
        <f>+VLOOKUP(B4766,EstructuraCostos!$B$5:$C$146,2)</f>
        <v>#N/A</v>
      </c>
      <c r="I4766" s="17">
        <f t="shared" si="363"/>
        <v>1</v>
      </c>
      <c r="N4766" s="48">
        <f t="shared" si="364"/>
        <v>0</v>
      </c>
    </row>
    <row r="4767" spans="1:14">
      <c r="A4767" s="17">
        <v>4562</v>
      </c>
      <c r="C4767" s="17">
        <f t="shared" si="362"/>
        <v>0</v>
      </c>
      <c r="G4767" s="17" t="e">
        <f>+VLOOKUP(B4767,EstructuraCostos!$B$5:$C$146,2)</f>
        <v>#N/A</v>
      </c>
      <c r="I4767" s="17">
        <f t="shared" si="363"/>
        <v>1</v>
      </c>
      <c r="N4767" s="48">
        <f t="shared" si="364"/>
        <v>0</v>
      </c>
    </row>
    <row r="4768" spans="1:14">
      <c r="A4768" s="17">
        <v>4563</v>
      </c>
      <c r="C4768" s="17">
        <f t="shared" si="362"/>
        <v>0</v>
      </c>
      <c r="G4768" s="17" t="e">
        <f>+VLOOKUP(B4768,EstructuraCostos!$B$5:$C$146,2)</f>
        <v>#N/A</v>
      </c>
      <c r="I4768" s="17">
        <f t="shared" si="363"/>
        <v>1</v>
      </c>
      <c r="N4768" s="48">
        <f t="shared" si="364"/>
        <v>0</v>
      </c>
    </row>
    <row r="4769" spans="1:14">
      <c r="A4769" s="17">
        <v>4564</v>
      </c>
      <c r="C4769" s="17">
        <f t="shared" si="362"/>
        <v>0</v>
      </c>
      <c r="G4769" s="17" t="e">
        <f>+VLOOKUP(B4769,EstructuraCostos!$B$5:$C$146,2)</f>
        <v>#N/A</v>
      </c>
      <c r="I4769" s="17">
        <f t="shared" si="363"/>
        <v>1</v>
      </c>
      <c r="N4769" s="48">
        <f t="shared" si="364"/>
        <v>0</v>
      </c>
    </row>
    <row r="4770" spans="1:14">
      <c r="A4770" s="17">
        <v>4565</v>
      </c>
      <c r="C4770" s="17">
        <f t="shared" si="362"/>
        <v>0</v>
      </c>
      <c r="G4770" s="17" t="e">
        <f>+VLOOKUP(B4770,EstructuraCostos!$B$5:$C$146,2)</f>
        <v>#N/A</v>
      </c>
      <c r="I4770" s="17">
        <f t="shared" si="363"/>
        <v>1</v>
      </c>
      <c r="N4770" s="48">
        <f t="shared" si="364"/>
        <v>0</v>
      </c>
    </row>
    <row r="4771" spans="1:14">
      <c r="A4771" s="17">
        <v>4566</v>
      </c>
      <c r="C4771" s="17">
        <f t="shared" si="362"/>
        <v>0</v>
      </c>
      <c r="G4771" s="17" t="e">
        <f>+VLOOKUP(B4771,EstructuraCostos!$B$5:$C$146,2)</f>
        <v>#N/A</v>
      </c>
      <c r="I4771" s="17">
        <f t="shared" si="363"/>
        <v>1</v>
      </c>
      <c r="N4771" s="48">
        <f t="shared" si="364"/>
        <v>0</v>
      </c>
    </row>
    <row r="4772" spans="1:14">
      <c r="A4772" s="17">
        <v>4567</v>
      </c>
      <c r="C4772" s="17">
        <f t="shared" si="362"/>
        <v>0</v>
      </c>
      <c r="G4772" s="17" t="e">
        <f>+VLOOKUP(B4772,EstructuraCostos!$B$5:$C$146,2)</f>
        <v>#N/A</v>
      </c>
      <c r="I4772" s="17">
        <f t="shared" si="363"/>
        <v>1</v>
      </c>
      <c r="N4772" s="48">
        <f t="shared" si="364"/>
        <v>0</v>
      </c>
    </row>
    <row r="4773" spans="1:14">
      <c r="A4773" s="17">
        <v>4568</v>
      </c>
      <c r="C4773" s="17">
        <f t="shared" si="362"/>
        <v>0</v>
      </c>
      <c r="G4773" s="17" t="e">
        <f>+VLOOKUP(B4773,EstructuraCostos!$B$5:$C$146,2)</f>
        <v>#N/A</v>
      </c>
      <c r="I4773" s="17">
        <f t="shared" si="363"/>
        <v>1</v>
      </c>
      <c r="N4773" s="48">
        <f t="shared" si="364"/>
        <v>0</v>
      </c>
    </row>
    <row r="4774" spans="1:14">
      <c r="A4774" s="17">
        <v>4569</v>
      </c>
      <c r="C4774" s="17">
        <f t="shared" si="362"/>
        <v>0</v>
      </c>
      <c r="G4774" s="17" t="e">
        <f>+VLOOKUP(B4774,EstructuraCostos!$B$5:$C$146,2)</f>
        <v>#N/A</v>
      </c>
      <c r="I4774" s="17">
        <f t="shared" si="363"/>
        <v>1</v>
      </c>
      <c r="N4774" s="48">
        <f t="shared" si="364"/>
        <v>0</v>
      </c>
    </row>
    <row r="4775" spans="1:14">
      <c r="A4775" s="17">
        <v>4570</v>
      </c>
      <c r="C4775" s="17">
        <f t="shared" si="362"/>
        <v>0</v>
      </c>
      <c r="G4775" s="17" t="e">
        <f>+VLOOKUP(B4775,EstructuraCostos!$B$5:$C$146,2)</f>
        <v>#N/A</v>
      </c>
      <c r="I4775" s="17">
        <f t="shared" si="363"/>
        <v>1</v>
      </c>
      <c r="N4775" s="48">
        <f t="shared" si="364"/>
        <v>0</v>
      </c>
    </row>
    <row r="4776" spans="1:14">
      <c r="A4776" s="17">
        <v>4571</v>
      </c>
      <c r="C4776" s="17">
        <f t="shared" si="362"/>
        <v>0</v>
      </c>
      <c r="G4776" s="17" t="e">
        <f>+VLOOKUP(B4776,EstructuraCostos!$B$5:$C$146,2)</f>
        <v>#N/A</v>
      </c>
      <c r="I4776" s="17">
        <f t="shared" si="363"/>
        <v>1</v>
      </c>
      <c r="N4776" s="48">
        <f t="shared" si="364"/>
        <v>0</v>
      </c>
    </row>
    <row r="4777" spans="1:14">
      <c r="A4777" s="17">
        <v>4572</v>
      </c>
      <c r="C4777" s="17">
        <f t="shared" si="362"/>
        <v>0</v>
      </c>
      <c r="G4777" s="17" t="e">
        <f>+VLOOKUP(B4777,EstructuraCostos!$B$5:$C$146,2)</f>
        <v>#N/A</v>
      </c>
      <c r="I4777" s="17">
        <f t="shared" si="363"/>
        <v>1</v>
      </c>
      <c r="N4777" s="48">
        <f t="shared" si="364"/>
        <v>0</v>
      </c>
    </row>
    <row r="4778" spans="1:14">
      <c r="A4778" s="17">
        <v>4573</v>
      </c>
      <c r="C4778" s="17">
        <f t="shared" si="362"/>
        <v>0</v>
      </c>
      <c r="G4778" s="17" t="e">
        <f>+VLOOKUP(B4778,EstructuraCostos!$B$5:$C$146,2)</f>
        <v>#N/A</v>
      </c>
      <c r="I4778" s="17">
        <f t="shared" si="363"/>
        <v>1</v>
      </c>
      <c r="N4778" s="48">
        <f t="shared" si="364"/>
        <v>0</v>
      </c>
    </row>
    <row r="4779" spans="1:14">
      <c r="A4779" s="17">
        <v>4574</v>
      </c>
      <c r="C4779" s="17">
        <f t="shared" si="362"/>
        <v>0</v>
      </c>
      <c r="G4779" s="17" t="e">
        <f>+VLOOKUP(B4779,EstructuraCostos!$B$5:$C$146,2)</f>
        <v>#N/A</v>
      </c>
      <c r="I4779" s="17">
        <f t="shared" si="363"/>
        <v>1</v>
      </c>
      <c r="N4779" s="48">
        <f t="shared" si="364"/>
        <v>0</v>
      </c>
    </row>
    <row r="4780" spans="1:14">
      <c r="A4780" s="17">
        <v>4575</v>
      </c>
      <c r="C4780" s="17">
        <f t="shared" si="362"/>
        <v>0</v>
      </c>
      <c r="G4780" s="17" t="e">
        <f>+VLOOKUP(B4780,EstructuraCostos!$B$5:$C$146,2)</f>
        <v>#N/A</v>
      </c>
      <c r="I4780" s="17">
        <f t="shared" si="363"/>
        <v>1</v>
      </c>
      <c r="N4780" s="48">
        <f t="shared" si="364"/>
        <v>0</v>
      </c>
    </row>
    <row r="4781" spans="1:14">
      <c r="A4781" s="17">
        <v>4576</v>
      </c>
      <c r="C4781" s="17">
        <f t="shared" si="362"/>
        <v>0</v>
      </c>
      <c r="G4781" s="17" t="e">
        <f>+VLOOKUP(B4781,EstructuraCostos!$B$5:$C$146,2)</f>
        <v>#N/A</v>
      </c>
      <c r="I4781" s="17">
        <f t="shared" si="363"/>
        <v>1</v>
      </c>
      <c r="N4781" s="48">
        <f t="shared" si="364"/>
        <v>0</v>
      </c>
    </row>
    <row r="4782" spans="1:14">
      <c r="A4782" s="17">
        <v>4577</v>
      </c>
      <c r="C4782" s="17">
        <f t="shared" si="362"/>
        <v>0</v>
      </c>
      <c r="G4782" s="17" t="e">
        <f>+VLOOKUP(B4782,EstructuraCostos!$B$5:$C$146,2)</f>
        <v>#N/A</v>
      </c>
      <c r="I4782" s="17">
        <f t="shared" si="363"/>
        <v>1</v>
      </c>
      <c r="N4782" s="48">
        <f t="shared" si="364"/>
        <v>0</v>
      </c>
    </row>
    <row r="4783" spans="1:14">
      <c r="A4783" s="17">
        <v>4578</v>
      </c>
      <c r="C4783" s="17">
        <f t="shared" si="362"/>
        <v>0</v>
      </c>
      <c r="G4783" s="17" t="e">
        <f>+VLOOKUP(B4783,EstructuraCostos!$B$5:$C$146,2)</f>
        <v>#N/A</v>
      </c>
      <c r="I4783" s="17">
        <f t="shared" si="363"/>
        <v>1</v>
      </c>
      <c r="N4783" s="48">
        <f t="shared" si="364"/>
        <v>0</v>
      </c>
    </row>
    <row r="4784" spans="1:14">
      <c r="A4784" s="17">
        <v>4579</v>
      </c>
      <c r="C4784" s="17">
        <f t="shared" si="362"/>
        <v>0</v>
      </c>
      <c r="G4784" s="17" t="e">
        <f>+VLOOKUP(B4784,EstructuraCostos!$B$5:$C$146,2)</f>
        <v>#N/A</v>
      </c>
      <c r="I4784" s="17">
        <f t="shared" si="363"/>
        <v>1</v>
      </c>
      <c r="N4784" s="48">
        <f t="shared" si="364"/>
        <v>0</v>
      </c>
    </row>
    <row r="4785" spans="1:14">
      <c r="A4785" s="17">
        <v>4580</v>
      </c>
      <c r="C4785" s="17">
        <f t="shared" si="362"/>
        <v>0</v>
      </c>
      <c r="G4785" s="17" t="e">
        <f>+VLOOKUP(B4785,EstructuraCostos!$B$5:$C$146,2)</f>
        <v>#N/A</v>
      </c>
      <c r="I4785" s="17">
        <f t="shared" si="363"/>
        <v>1</v>
      </c>
      <c r="N4785" s="48">
        <f t="shared" si="364"/>
        <v>0</v>
      </c>
    </row>
    <row r="4786" spans="1:14">
      <c r="A4786" s="17">
        <v>4581</v>
      </c>
      <c r="C4786" s="17">
        <f t="shared" si="362"/>
        <v>0</v>
      </c>
      <c r="G4786" s="17" t="e">
        <f>+VLOOKUP(B4786,EstructuraCostos!$B$5:$C$146,2)</f>
        <v>#N/A</v>
      </c>
      <c r="I4786" s="17">
        <f t="shared" si="363"/>
        <v>1</v>
      </c>
      <c r="N4786" s="48">
        <f t="shared" si="364"/>
        <v>0</v>
      </c>
    </row>
    <row r="4787" spans="1:14">
      <c r="A4787" s="17">
        <v>4582</v>
      </c>
      <c r="C4787" s="17">
        <f t="shared" si="362"/>
        <v>0</v>
      </c>
      <c r="G4787" s="17" t="e">
        <f>+VLOOKUP(B4787,EstructuraCostos!$B$5:$C$146,2)</f>
        <v>#N/A</v>
      </c>
      <c r="I4787" s="17">
        <f t="shared" si="363"/>
        <v>1</v>
      </c>
      <c r="N4787" s="48">
        <f t="shared" si="364"/>
        <v>0</v>
      </c>
    </row>
    <row r="4788" spans="1:14">
      <c r="A4788" s="17">
        <v>4583</v>
      </c>
      <c r="C4788" s="17">
        <f t="shared" si="362"/>
        <v>0</v>
      </c>
      <c r="G4788" s="17" t="e">
        <f>+VLOOKUP(B4788,EstructuraCostos!$B$5:$C$146,2)</f>
        <v>#N/A</v>
      </c>
      <c r="I4788" s="17">
        <f t="shared" si="363"/>
        <v>1</v>
      </c>
      <c r="N4788" s="48">
        <f t="shared" si="364"/>
        <v>0</v>
      </c>
    </row>
    <row r="4789" spans="1:14">
      <c r="A4789" s="17">
        <v>4584</v>
      </c>
      <c r="C4789" s="17">
        <f t="shared" si="362"/>
        <v>0</v>
      </c>
      <c r="G4789" s="17" t="e">
        <f>+VLOOKUP(B4789,EstructuraCostos!$B$5:$C$146,2)</f>
        <v>#N/A</v>
      </c>
      <c r="I4789" s="17">
        <f t="shared" si="363"/>
        <v>1</v>
      </c>
      <c r="N4789" s="48">
        <f t="shared" si="364"/>
        <v>0</v>
      </c>
    </row>
    <row r="4790" spans="1:14">
      <c r="A4790" s="17">
        <v>4585</v>
      </c>
      <c r="C4790" s="17">
        <f t="shared" si="362"/>
        <v>0</v>
      </c>
      <c r="G4790" s="17" t="e">
        <f>+VLOOKUP(B4790,EstructuraCostos!$B$5:$C$146,2)</f>
        <v>#N/A</v>
      </c>
      <c r="I4790" s="17">
        <f t="shared" si="363"/>
        <v>1</v>
      </c>
      <c r="N4790" s="48">
        <f t="shared" si="364"/>
        <v>0</v>
      </c>
    </row>
    <row r="4791" spans="1:14">
      <c r="A4791" s="17">
        <v>4586</v>
      </c>
      <c r="C4791" s="17">
        <f t="shared" si="362"/>
        <v>0</v>
      </c>
      <c r="G4791" s="17" t="e">
        <f>+VLOOKUP(B4791,EstructuraCostos!$B$5:$C$146,2)</f>
        <v>#N/A</v>
      </c>
      <c r="I4791" s="17">
        <f t="shared" si="363"/>
        <v>1</v>
      </c>
      <c r="N4791" s="48">
        <f t="shared" si="364"/>
        <v>0</v>
      </c>
    </row>
    <row r="4792" spans="1:14">
      <c r="A4792" s="17">
        <v>4587</v>
      </c>
      <c r="C4792" s="17">
        <f t="shared" si="362"/>
        <v>0</v>
      </c>
      <c r="G4792" s="17" t="e">
        <f>+VLOOKUP(B4792,EstructuraCostos!$B$5:$C$146,2)</f>
        <v>#N/A</v>
      </c>
      <c r="I4792" s="17">
        <f t="shared" si="363"/>
        <v>1</v>
      </c>
      <c r="N4792" s="48">
        <f t="shared" si="364"/>
        <v>0</v>
      </c>
    </row>
    <row r="4793" spans="1:14">
      <c r="A4793" s="17">
        <v>4588</v>
      </c>
      <c r="C4793" s="17">
        <f t="shared" si="362"/>
        <v>0</v>
      </c>
      <c r="G4793" s="17" t="e">
        <f>+VLOOKUP(B4793,EstructuraCostos!$B$5:$C$146,2)</f>
        <v>#N/A</v>
      </c>
      <c r="I4793" s="17">
        <f t="shared" si="363"/>
        <v>1</v>
      </c>
      <c r="N4793" s="48">
        <f t="shared" si="364"/>
        <v>0</v>
      </c>
    </row>
    <row r="4794" spans="1:14">
      <c r="A4794" s="17">
        <v>4589</v>
      </c>
      <c r="C4794" s="17">
        <f t="shared" si="362"/>
        <v>0</v>
      </c>
      <c r="G4794" s="17" t="e">
        <f>+VLOOKUP(B4794,EstructuraCostos!$B$5:$C$146,2)</f>
        <v>#N/A</v>
      </c>
      <c r="I4794" s="17">
        <f t="shared" si="363"/>
        <v>1</v>
      </c>
      <c r="N4794" s="48">
        <f t="shared" si="364"/>
        <v>0</v>
      </c>
    </row>
    <row r="4795" spans="1:14">
      <c r="A4795" s="17">
        <v>4590</v>
      </c>
      <c r="C4795" s="17">
        <f t="shared" si="362"/>
        <v>0</v>
      </c>
      <c r="G4795" s="17" t="e">
        <f>+VLOOKUP(B4795,EstructuraCostos!$B$5:$C$146,2)</f>
        <v>#N/A</v>
      </c>
      <c r="I4795" s="17">
        <f t="shared" si="363"/>
        <v>1</v>
      </c>
      <c r="N4795" s="48">
        <f t="shared" si="364"/>
        <v>0</v>
      </c>
    </row>
    <row r="4796" spans="1:14">
      <c r="A4796" s="17">
        <v>4591</v>
      </c>
      <c r="C4796" s="17">
        <f t="shared" si="362"/>
        <v>0</v>
      </c>
      <c r="G4796" s="17" t="e">
        <f>+VLOOKUP(B4796,EstructuraCostos!$B$5:$C$146,2)</f>
        <v>#N/A</v>
      </c>
      <c r="I4796" s="17">
        <f t="shared" si="363"/>
        <v>1</v>
      </c>
      <c r="N4796" s="48">
        <f t="shared" si="364"/>
        <v>0</v>
      </c>
    </row>
    <row r="4797" spans="1:14">
      <c r="A4797" s="17">
        <v>4592</v>
      </c>
      <c r="C4797" s="17">
        <f t="shared" si="362"/>
        <v>0</v>
      </c>
      <c r="G4797" s="17" t="e">
        <f>+VLOOKUP(B4797,EstructuraCostos!$B$5:$C$146,2)</f>
        <v>#N/A</v>
      </c>
      <c r="I4797" s="17">
        <f t="shared" si="363"/>
        <v>1</v>
      </c>
      <c r="N4797" s="48">
        <f t="shared" si="364"/>
        <v>0</v>
      </c>
    </row>
    <row r="4798" spans="1:14">
      <c r="A4798" s="17">
        <v>4593</v>
      </c>
      <c r="C4798" s="17">
        <f t="shared" si="362"/>
        <v>0</v>
      </c>
      <c r="G4798" s="17" t="e">
        <f>+VLOOKUP(B4798,EstructuraCostos!$B$5:$C$146,2)</f>
        <v>#N/A</v>
      </c>
      <c r="I4798" s="17">
        <f t="shared" si="363"/>
        <v>1</v>
      </c>
      <c r="N4798" s="48">
        <f t="shared" si="364"/>
        <v>0</v>
      </c>
    </row>
    <row r="4799" spans="1:14">
      <c r="A4799" s="17">
        <v>4594</v>
      </c>
      <c r="C4799" s="17">
        <f t="shared" si="362"/>
        <v>0</v>
      </c>
      <c r="G4799" s="17" t="e">
        <f>+VLOOKUP(B4799,EstructuraCostos!$B$5:$C$146,2)</f>
        <v>#N/A</v>
      </c>
      <c r="I4799" s="17">
        <f t="shared" si="363"/>
        <v>1</v>
      </c>
      <c r="N4799" s="48">
        <f t="shared" si="364"/>
        <v>0</v>
      </c>
    </row>
    <row r="4800" spans="1:14">
      <c r="A4800" s="17">
        <v>4595</v>
      </c>
      <c r="C4800" s="17">
        <f t="shared" si="362"/>
        <v>0</v>
      </c>
      <c r="G4800" s="17" t="e">
        <f>+VLOOKUP(B4800,EstructuraCostos!$B$5:$C$146,2)</f>
        <v>#N/A</v>
      </c>
      <c r="I4800" s="17">
        <f t="shared" si="363"/>
        <v>1</v>
      </c>
      <c r="N4800" s="48">
        <f t="shared" si="364"/>
        <v>0</v>
      </c>
    </row>
    <row r="4801" spans="1:14">
      <c r="A4801" s="17">
        <v>4596</v>
      </c>
      <c r="C4801" s="17">
        <f t="shared" si="362"/>
        <v>0</v>
      </c>
      <c r="G4801" s="17" t="e">
        <f>+VLOOKUP(B4801,EstructuraCostos!$B$5:$C$146,2)</f>
        <v>#N/A</v>
      </c>
      <c r="I4801" s="17">
        <f t="shared" si="363"/>
        <v>1</v>
      </c>
      <c r="N4801" s="48">
        <f t="shared" si="364"/>
        <v>0</v>
      </c>
    </row>
    <row r="4802" spans="1:14">
      <c r="A4802" s="17">
        <v>4597</v>
      </c>
      <c r="C4802" s="17">
        <f t="shared" si="362"/>
        <v>0</v>
      </c>
      <c r="G4802" s="17" t="e">
        <f>+VLOOKUP(B4802,EstructuraCostos!$B$5:$C$146,2)</f>
        <v>#N/A</v>
      </c>
      <c r="I4802" s="17">
        <f t="shared" si="363"/>
        <v>1</v>
      </c>
      <c r="N4802" s="48">
        <f t="shared" si="364"/>
        <v>0</v>
      </c>
    </row>
    <row r="4803" spans="1:14">
      <c r="A4803" s="17">
        <v>4598</v>
      </c>
      <c r="C4803" s="17">
        <f t="shared" si="362"/>
        <v>0</v>
      </c>
      <c r="G4803" s="17" t="e">
        <f>+VLOOKUP(B4803,EstructuraCostos!$B$5:$C$146,2)</f>
        <v>#N/A</v>
      </c>
      <c r="I4803" s="17">
        <f t="shared" si="363"/>
        <v>1</v>
      </c>
      <c r="N4803" s="48">
        <f t="shared" si="364"/>
        <v>0</v>
      </c>
    </row>
    <row r="4804" spans="1:14">
      <c r="A4804" s="17">
        <v>4599</v>
      </c>
      <c r="C4804" s="17">
        <f t="shared" si="362"/>
        <v>0</v>
      </c>
      <c r="G4804" s="17" t="e">
        <f>+VLOOKUP(B4804,EstructuraCostos!$B$5:$C$146,2)</f>
        <v>#N/A</v>
      </c>
      <c r="I4804" s="17">
        <f t="shared" si="363"/>
        <v>1</v>
      </c>
      <c r="N4804" s="48">
        <f t="shared" si="364"/>
        <v>0</v>
      </c>
    </row>
    <row r="4805" spans="1:14">
      <c r="A4805" s="17">
        <v>4600</v>
      </c>
      <c r="C4805" s="17">
        <f t="shared" si="362"/>
        <v>0</v>
      </c>
      <c r="G4805" s="17" t="e">
        <f>+VLOOKUP(B4805,EstructuraCostos!$B$5:$C$146,2)</f>
        <v>#N/A</v>
      </c>
      <c r="I4805" s="17">
        <f t="shared" si="363"/>
        <v>1</v>
      </c>
      <c r="N4805" s="48">
        <f t="shared" si="364"/>
        <v>0</v>
      </c>
    </row>
    <row r="4806" spans="1:14">
      <c r="A4806" s="17">
        <v>4601</v>
      </c>
      <c r="C4806" s="17">
        <f t="shared" si="362"/>
        <v>0</v>
      </c>
      <c r="G4806" s="17" t="e">
        <f>+VLOOKUP(B4806,EstructuraCostos!$B$5:$C$146,2)</f>
        <v>#N/A</v>
      </c>
      <c r="I4806" s="17">
        <f t="shared" si="363"/>
        <v>1</v>
      </c>
      <c r="N4806" s="48">
        <f t="shared" si="364"/>
        <v>0</v>
      </c>
    </row>
    <row r="4807" spans="1:14">
      <c r="A4807" s="17">
        <v>4602</v>
      </c>
      <c r="C4807" s="17">
        <f t="shared" si="362"/>
        <v>0</v>
      </c>
      <c r="G4807" s="17" t="e">
        <f>+VLOOKUP(B4807,EstructuraCostos!$B$5:$C$146,2)</f>
        <v>#N/A</v>
      </c>
      <c r="I4807" s="17">
        <f t="shared" si="363"/>
        <v>1</v>
      </c>
      <c r="N4807" s="48">
        <f t="shared" si="364"/>
        <v>0</v>
      </c>
    </row>
    <row r="4808" spans="1:14">
      <c r="A4808" s="17">
        <v>4603</v>
      </c>
      <c r="C4808" s="17">
        <f t="shared" si="362"/>
        <v>0</v>
      </c>
      <c r="G4808" s="17" t="e">
        <f>+VLOOKUP(B4808,EstructuraCostos!$B$5:$C$146,2)</f>
        <v>#N/A</v>
      </c>
      <c r="I4808" s="17">
        <f t="shared" si="363"/>
        <v>1</v>
      </c>
      <c r="N4808" s="48">
        <f t="shared" si="364"/>
        <v>0</v>
      </c>
    </row>
    <row r="4809" spans="1:14">
      <c r="A4809" s="17">
        <v>4604</v>
      </c>
      <c r="C4809" s="17">
        <f t="shared" si="362"/>
        <v>0</v>
      </c>
      <c r="G4809" s="17" t="e">
        <f>+VLOOKUP(B4809,EstructuraCostos!$B$5:$C$146,2)</f>
        <v>#N/A</v>
      </c>
      <c r="I4809" s="17">
        <f t="shared" si="363"/>
        <v>1</v>
      </c>
      <c r="N4809" s="48">
        <f t="shared" si="364"/>
        <v>0</v>
      </c>
    </row>
    <row r="4810" spans="1:14">
      <c r="A4810" s="17">
        <v>4605</v>
      </c>
      <c r="C4810" s="17">
        <f t="shared" si="362"/>
        <v>0</v>
      </c>
      <c r="G4810" s="17" t="e">
        <f>+VLOOKUP(B4810,EstructuraCostos!$B$5:$C$146,2)</f>
        <v>#N/A</v>
      </c>
      <c r="I4810" s="17">
        <f t="shared" si="363"/>
        <v>1</v>
      </c>
      <c r="N4810" s="48">
        <f t="shared" si="364"/>
        <v>0</v>
      </c>
    </row>
    <row r="4811" spans="1:14">
      <c r="A4811" s="17">
        <v>4606</v>
      </c>
      <c r="C4811" s="17">
        <f t="shared" si="362"/>
        <v>0</v>
      </c>
      <c r="G4811" s="17" t="e">
        <f>+VLOOKUP(B4811,EstructuraCostos!$B$5:$C$146,2)</f>
        <v>#N/A</v>
      </c>
      <c r="I4811" s="17">
        <f t="shared" si="363"/>
        <v>1</v>
      </c>
      <c r="N4811" s="48">
        <f t="shared" si="364"/>
        <v>0</v>
      </c>
    </row>
    <row r="4812" spans="1:14">
      <c r="A4812" s="17">
        <v>4607</v>
      </c>
      <c r="C4812" s="17">
        <f t="shared" si="362"/>
        <v>0</v>
      </c>
      <c r="G4812" s="17" t="e">
        <f>+VLOOKUP(B4812,EstructuraCostos!$B$5:$C$146,2)</f>
        <v>#N/A</v>
      </c>
      <c r="I4812" s="17">
        <f t="shared" si="363"/>
        <v>1</v>
      </c>
      <c r="N4812" s="48">
        <f t="shared" si="364"/>
        <v>0</v>
      </c>
    </row>
    <row r="4813" spans="1:14">
      <c r="A4813" s="17">
        <v>4608</v>
      </c>
      <c r="C4813" s="17">
        <f t="shared" si="362"/>
        <v>0</v>
      </c>
      <c r="G4813" s="17" t="e">
        <f>+VLOOKUP(B4813,EstructuraCostos!$B$5:$C$146,2)</f>
        <v>#N/A</v>
      </c>
      <c r="I4813" s="17">
        <f t="shared" si="363"/>
        <v>1</v>
      </c>
      <c r="N4813" s="48">
        <f t="shared" si="364"/>
        <v>0</v>
      </c>
    </row>
    <row r="4814" spans="1:14">
      <c r="A4814" s="17">
        <v>4609</v>
      </c>
      <c r="C4814" s="17">
        <f t="shared" si="362"/>
        <v>0</v>
      </c>
      <c r="G4814" s="17" t="e">
        <f>+VLOOKUP(B4814,EstructuraCostos!$B$5:$C$146,2)</f>
        <v>#N/A</v>
      </c>
      <c r="I4814" s="17">
        <f t="shared" si="363"/>
        <v>1</v>
      </c>
      <c r="N4814" s="48">
        <f t="shared" si="364"/>
        <v>0</v>
      </c>
    </row>
    <row r="4815" spans="1:14">
      <c r="A4815" s="17">
        <v>4610</v>
      </c>
      <c r="C4815" s="17">
        <f t="shared" ref="C4815:C4878" si="365">ROUND(B4815/10000,0)</f>
        <v>0</v>
      </c>
      <c r="G4815" s="17" t="e">
        <f>+VLOOKUP(B4815,EstructuraCostos!$B$5:$C$146,2)</f>
        <v>#N/A</v>
      </c>
      <c r="I4815" s="17">
        <f t="shared" ref="I4815:I4878" si="366">+WEEKNUM(H4815,2)</f>
        <v>1</v>
      </c>
      <c r="N4815" s="48">
        <f t="shared" ref="N4815:N4878" si="367">+L4815*M4815</f>
        <v>0</v>
      </c>
    </row>
    <row r="4816" spans="1:14">
      <c r="A4816" s="17">
        <v>4611</v>
      </c>
      <c r="C4816" s="17">
        <f t="shared" si="365"/>
        <v>0</v>
      </c>
      <c r="G4816" s="17" t="e">
        <f>+VLOOKUP(B4816,EstructuraCostos!$B$5:$C$146,2)</f>
        <v>#N/A</v>
      </c>
      <c r="I4816" s="17">
        <f t="shared" si="366"/>
        <v>1</v>
      </c>
      <c r="N4816" s="48">
        <f t="shared" si="367"/>
        <v>0</v>
      </c>
    </row>
    <row r="4817" spans="1:14">
      <c r="A4817" s="17">
        <v>4612</v>
      </c>
      <c r="C4817" s="17">
        <f t="shared" si="365"/>
        <v>0</v>
      </c>
      <c r="G4817" s="17" t="e">
        <f>+VLOOKUP(B4817,EstructuraCostos!$B$5:$C$146,2)</f>
        <v>#N/A</v>
      </c>
      <c r="I4817" s="17">
        <f t="shared" si="366"/>
        <v>1</v>
      </c>
      <c r="N4817" s="48">
        <f t="shared" si="367"/>
        <v>0</v>
      </c>
    </row>
    <row r="4818" spans="1:14">
      <c r="A4818" s="17">
        <v>4613</v>
      </c>
      <c r="C4818" s="17">
        <f t="shared" si="365"/>
        <v>0</v>
      </c>
      <c r="G4818" s="17" t="e">
        <f>+VLOOKUP(B4818,EstructuraCostos!$B$5:$C$146,2)</f>
        <v>#N/A</v>
      </c>
      <c r="I4818" s="17">
        <f t="shared" si="366"/>
        <v>1</v>
      </c>
      <c r="N4818" s="48">
        <f t="shared" si="367"/>
        <v>0</v>
      </c>
    </row>
    <row r="4819" spans="1:14">
      <c r="A4819" s="17">
        <v>4614</v>
      </c>
      <c r="C4819" s="17">
        <f t="shared" si="365"/>
        <v>0</v>
      </c>
      <c r="G4819" s="17" t="e">
        <f>+VLOOKUP(B4819,EstructuraCostos!$B$5:$C$146,2)</f>
        <v>#N/A</v>
      </c>
      <c r="I4819" s="17">
        <f t="shared" si="366"/>
        <v>1</v>
      </c>
      <c r="N4819" s="48">
        <f t="shared" si="367"/>
        <v>0</v>
      </c>
    </row>
    <row r="4820" spans="1:14">
      <c r="A4820" s="17">
        <v>4615</v>
      </c>
      <c r="C4820" s="17">
        <f t="shared" si="365"/>
        <v>0</v>
      </c>
      <c r="G4820" s="17" t="e">
        <f>+VLOOKUP(B4820,EstructuraCostos!$B$5:$C$146,2)</f>
        <v>#N/A</v>
      </c>
      <c r="I4820" s="17">
        <f t="shared" si="366"/>
        <v>1</v>
      </c>
      <c r="N4820" s="48">
        <f t="shared" si="367"/>
        <v>0</v>
      </c>
    </row>
    <row r="4821" spans="1:14">
      <c r="A4821" s="17">
        <v>4616</v>
      </c>
      <c r="C4821" s="17">
        <f t="shared" si="365"/>
        <v>0</v>
      </c>
      <c r="G4821" s="17" t="e">
        <f>+VLOOKUP(B4821,EstructuraCostos!$B$5:$C$146,2)</f>
        <v>#N/A</v>
      </c>
      <c r="I4821" s="17">
        <f t="shared" si="366"/>
        <v>1</v>
      </c>
      <c r="N4821" s="48">
        <f t="shared" si="367"/>
        <v>0</v>
      </c>
    </row>
    <row r="4822" spans="1:14">
      <c r="A4822" s="17">
        <v>4617</v>
      </c>
      <c r="C4822" s="17">
        <f t="shared" si="365"/>
        <v>0</v>
      </c>
      <c r="G4822" s="17" t="e">
        <f>+VLOOKUP(B4822,EstructuraCostos!$B$5:$C$146,2)</f>
        <v>#N/A</v>
      </c>
      <c r="I4822" s="17">
        <f t="shared" si="366"/>
        <v>1</v>
      </c>
      <c r="N4822" s="48">
        <f t="shared" si="367"/>
        <v>0</v>
      </c>
    </row>
    <row r="4823" spans="1:14">
      <c r="A4823" s="17">
        <v>4618</v>
      </c>
      <c r="C4823" s="17">
        <f t="shared" si="365"/>
        <v>0</v>
      </c>
      <c r="G4823" s="17" t="e">
        <f>+VLOOKUP(B4823,EstructuraCostos!$B$5:$C$146,2)</f>
        <v>#N/A</v>
      </c>
      <c r="I4823" s="17">
        <f t="shared" si="366"/>
        <v>1</v>
      </c>
      <c r="N4823" s="48">
        <f t="shared" si="367"/>
        <v>0</v>
      </c>
    </row>
    <row r="4824" spans="1:14">
      <c r="A4824" s="17">
        <v>4619</v>
      </c>
      <c r="C4824" s="17">
        <f t="shared" si="365"/>
        <v>0</v>
      </c>
      <c r="G4824" s="17" t="e">
        <f>+VLOOKUP(B4824,EstructuraCostos!$B$5:$C$146,2)</f>
        <v>#N/A</v>
      </c>
      <c r="I4824" s="17">
        <f t="shared" si="366"/>
        <v>1</v>
      </c>
      <c r="N4824" s="48">
        <f t="shared" si="367"/>
        <v>0</v>
      </c>
    </row>
    <row r="4825" spans="1:14">
      <c r="A4825" s="17">
        <v>4620</v>
      </c>
      <c r="C4825" s="17">
        <f t="shared" si="365"/>
        <v>0</v>
      </c>
      <c r="G4825" s="17" t="e">
        <f>+VLOOKUP(B4825,EstructuraCostos!$B$5:$C$146,2)</f>
        <v>#N/A</v>
      </c>
      <c r="I4825" s="17">
        <f t="shared" si="366"/>
        <v>1</v>
      </c>
      <c r="N4825" s="48">
        <f t="shared" si="367"/>
        <v>0</v>
      </c>
    </row>
    <row r="4826" spans="1:14">
      <c r="A4826" s="17">
        <v>4621</v>
      </c>
      <c r="C4826" s="17">
        <f t="shared" si="365"/>
        <v>0</v>
      </c>
      <c r="G4826" s="17" t="e">
        <f>+VLOOKUP(B4826,EstructuraCostos!$B$5:$C$146,2)</f>
        <v>#N/A</v>
      </c>
      <c r="I4826" s="17">
        <f t="shared" si="366"/>
        <v>1</v>
      </c>
      <c r="N4826" s="48">
        <f t="shared" si="367"/>
        <v>0</v>
      </c>
    </row>
    <row r="4827" spans="1:14">
      <c r="A4827" s="17">
        <v>4622</v>
      </c>
      <c r="C4827" s="17">
        <f t="shared" si="365"/>
        <v>0</v>
      </c>
      <c r="G4827" s="17" t="e">
        <f>+VLOOKUP(B4827,EstructuraCostos!$B$5:$C$146,2)</f>
        <v>#N/A</v>
      </c>
      <c r="I4827" s="17">
        <f t="shared" si="366"/>
        <v>1</v>
      </c>
      <c r="N4827" s="48">
        <f t="shared" si="367"/>
        <v>0</v>
      </c>
    </row>
    <row r="4828" spans="1:14">
      <c r="A4828" s="17">
        <v>4623</v>
      </c>
      <c r="C4828" s="17">
        <f t="shared" si="365"/>
        <v>0</v>
      </c>
      <c r="G4828" s="17" t="e">
        <f>+VLOOKUP(B4828,EstructuraCostos!$B$5:$C$146,2)</f>
        <v>#N/A</v>
      </c>
      <c r="I4828" s="17">
        <f t="shared" si="366"/>
        <v>1</v>
      </c>
      <c r="N4828" s="48">
        <f t="shared" si="367"/>
        <v>0</v>
      </c>
    </row>
    <row r="4829" spans="1:14">
      <c r="A4829" s="17">
        <v>4624</v>
      </c>
      <c r="C4829" s="17">
        <f t="shared" si="365"/>
        <v>0</v>
      </c>
      <c r="G4829" s="17" t="e">
        <f>+VLOOKUP(B4829,EstructuraCostos!$B$5:$C$146,2)</f>
        <v>#N/A</v>
      </c>
      <c r="I4829" s="17">
        <f t="shared" si="366"/>
        <v>1</v>
      </c>
      <c r="N4829" s="48">
        <f t="shared" si="367"/>
        <v>0</v>
      </c>
    </row>
    <row r="4830" spans="1:14">
      <c r="A4830" s="17">
        <v>4625</v>
      </c>
      <c r="C4830" s="17">
        <f t="shared" si="365"/>
        <v>0</v>
      </c>
      <c r="G4830" s="17" t="e">
        <f>+VLOOKUP(B4830,EstructuraCostos!$B$5:$C$146,2)</f>
        <v>#N/A</v>
      </c>
      <c r="I4830" s="17">
        <f t="shared" si="366"/>
        <v>1</v>
      </c>
      <c r="N4830" s="48">
        <f t="shared" si="367"/>
        <v>0</v>
      </c>
    </row>
    <row r="4831" spans="1:14">
      <c r="A4831" s="17">
        <v>4626</v>
      </c>
      <c r="C4831" s="17">
        <f t="shared" si="365"/>
        <v>0</v>
      </c>
      <c r="G4831" s="17" t="e">
        <f>+VLOOKUP(B4831,EstructuraCostos!$B$5:$C$146,2)</f>
        <v>#N/A</v>
      </c>
      <c r="I4831" s="17">
        <f t="shared" si="366"/>
        <v>1</v>
      </c>
      <c r="N4831" s="48">
        <f t="shared" si="367"/>
        <v>0</v>
      </c>
    </row>
    <row r="4832" spans="1:14">
      <c r="A4832" s="17">
        <v>4627</v>
      </c>
      <c r="C4832" s="17">
        <f t="shared" si="365"/>
        <v>0</v>
      </c>
      <c r="G4832" s="17" t="e">
        <f>+VLOOKUP(B4832,EstructuraCostos!$B$5:$C$146,2)</f>
        <v>#N/A</v>
      </c>
      <c r="I4832" s="17">
        <f t="shared" si="366"/>
        <v>1</v>
      </c>
      <c r="N4832" s="48">
        <f t="shared" si="367"/>
        <v>0</v>
      </c>
    </row>
    <row r="4833" spans="1:14">
      <c r="A4833" s="17">
        <v>4628</v>
      </c>
      <c r="C4833" s="17">
        <f t="shared" si="365"/>
        <v>0</v>
      </c>
      <c r="G4833" s="17" t="e">
        <f>+VLOOKUP(B4833,EstructuraCostos!$B$5:$C$146,2)</f>
        <v>#N/A</v>
      </c>
      <c r="I4833" s="17">
        <f t="shared" si="366"/>
        <v>1</v>
      </c>
      <c r="N4833" s="48">
        <f t="shared" si="367"/>
        <v>0</v>
      </c>
    </row>
    <row r="4834" spans="1:14">
      <c r="A4834" s="17">
        <v>4629</v>
      </c>
      <c r="C4834" s="17">
        <f t="shared" si="365"/>
        <v>0</v>
      </c>
      <c r="G4834" s="17" t="e">
        <f>+VLOOKUP(B4834,EstructuraCostos!$B$5:$C$146,2)</f>
        <v>#N/A</v>
      </c>
      <c r="I4834" s="17">
        <f t="shared" si="366"/>
        <v>1</v>
      </c>
      <c r="N4834" s="48">
        <f t="shared" si="367"/>
        <v>0</v>
      </c>
    </row>
    <row r="4835" spans="1:14">
      <c r="A4835" s="17">
        <v>4630</v>
      </c>
      <c r="C4835" s="17">
        <f t="shared" si="365"/>
        <v>0</v>
      </c>
      <c r="G4835" s="17" t="e">
        <f>+VLOOKUP(B4835,EstructuraCostos!$B$5:$C$146,2)</f>
        <v>#N/A</v>
      </c>
      <c r="I4835" s="17">
        <f t="shared" si="366"/>
        <v>1</v>
      </c>
      <c r="N4835" s="48">
        <f t="shared" si="367"/>
        <v>0</v>
      </c>
    </row>
    <row r="4836" spans="1:14">
      <c r="A4836" s="17">
        <v>4631</v>
      </c>
      <c r="C4836" s="17">
        <f t="shared" si="365"/>
        <v>0</v>
      </c>
      <c r="G4836" s="17" t="e">
        <f>+VLOOKUP(B4836,EstructuraCostos!$B$5:$C$146,2)</f>
        <v>#N/A</v>
      </c>
      <c r="I4836" s="17">
        <f t="shared" si="366"/>
        <v>1</v>
      </c>
      <c r="N4836" s="48">
        <f t="shared" si="367"/>
        <v>0</v>
      </c>
    </row>
    <row r="4837" spans="1:14">
      <c r="A4837" s="17">
        <v>4632</v>
      </c>
      <c r="C4837" s="17">
        <f t="shared" si="365"/>
        <v>0</v>
      </c>
      <c r="G4837" s="17" t="e">
        <f>+VLOOKUP(B4837,EstructuraCostos!$B$5:$C$146,2)</f>
        <v>#N/A</v>
      </c>
      <c r="I4837" s="17">
        <f t="shared" si="366"/>
        <v>1</v>
      </c>
      <c r="N4837" s="48">
        <f t="shared" si="367"/>
        <v>0</v>
      </c>
    </row>
    <row r="4838" spans="1:14">
      <c r="A4838" s="17">
        <v>4633</v>
      </c>
      <c r="C4838" s="17">
        <f t="shared" si="365"/>
        <v>0</v>
      </c>
      <c r="G4838" s="17" t="e">
        <f>+VLOOKUP(B4838,EstructuraCostos!$B$5:$C$146,2)</f>
        <v>#N/A</v>
      </c>
      <c r="I4838" s="17">
        <f t="shared" si="366"/>
        <v>1</v>
      </c>
      <c r="N4838" s="48">
        <f t="shared" si="367"/>
        <v>0</v>
      </c>
    </row>
    <row r="4839" spans="1:14">
      <c r="A4839" s="17">
        <v>4634</v>
      </c>
      <c r="C4839" s="17">
        <f t="shared" si="365"/>
        <v>0</v>
      </c>
      <c r="G4839" s="17" t="e">
        <f>+VLOOKUP(B4839,EstructuraCostos!$B$5:$C$146,2)</f>
        <v>#N/A</v>
      </c>
      <c r="I4839" s="17">
        <f t="shared" si="366"/>
        <v>1</v>
      </c>
      <c r="N4839" s="48">
        <f t="shared" si="367"/>
        <v>0</v>
      </c>
    </row>
    <row r="4840" spans="1:14">
      <c r="A4840" s="17">
        <v>4635</v>
      </c>
      <c r="C4840" s="17">
        <f t="shared" si="365"/>
        <v>0</v>
      </c>
      <c r="G4840" s="17" t="e">
        <f>+VLOOKUP(B4840,EstructuraCostos!$B$5:$C$146,2)</f>
        <v>#N/A</v>
      </c>
      <c r="I4840" s="17">
        <f t="shared" si="366"/>
        <v>1</v>
      </c>
      <c r="N4840" s="48">
        <f t="shared" si="367"/>
        <v>0</v>
      </c>
    </row>
    <row r="4841" spans="1:14">
      <c r="A4841" s="17">
        <v>4636</v>
      </c>
      <c r="C4841" s="17">
        <f t="shared" si="365"/>
        <v>0</v>
      </c>
      <c r="G4841" s="17" t="e">
        <f>+VLOOKUP(B4841,EstructuraCostos!$B$5:$C$146,2)</f>
        <v>#N/A</v>
      </c>
      <c r="I4841" s="17">
        <f t="shared" si="366"/>
        <v>1</v>
      </c>
      <c r="N4841" s="48">
        <f t="shared" si="367"/>
        <v>0</v>
      </c>
    </row>
    <row r="4842" spans="1:14">
      <c r="A4842" s="17">
        <v>4637</v>
      </c>
      <c r="C4842" s="17">
        <f t="shared" si="365"/>
        <v>0</v>
      </c>
      <c r="G4842" s="17" t="e">
        <f>+VLOOKUP(B4842,EstructuraCostos!$B$5:$C$146,2)</f>
        <v>#N/A</v>
      </c>
      <c r="I4842" s="17">
        <f t="shared" si="366"/>
        <v>1</v>
      </c>
      <c r="N4842" s="48">
        <f t="shared" si="367"/>
        <v>0</v>
      </c>
    </row>
    <row r="4843" spans="1:14">
      <c r="A4843" s="17">
        <v>4638</v>
      </c>
      <c r="C4843" s="17">
        <f t="shared" si="365"/>
        <v>0</v>
      </c>
      <c r="G4843" s="17" t="e">
        <f>+VLOOKUP(B4843,EstructuraCostos!$B$5:$C$146,2)</f>
        <v>#N/A</v>
      </c>
      <c r="I4843" s="17">
        <f t="shared" si="366"/>
        <v>1</v>
      </c>
      <c r="N4843" s="48">
        <f t="shared" si="367"/>
        <v>0</v>
      </c>
    </row>
    <row r="4844" spans="1:14">
      <c r="A4844" s="17">
        <v>4639</v>
      </c>
      <c r="C4844" s="17">
        <f t="shared" si="365"/>
        <v>0</v>
      </c>
      <c r="G4844" s="17" t="e">
        <f>+VLOOKUP(B4844,EstructuraCostos!$B$5:$C$146,2)</f>
        <v>#N/A</v>
      </c>
      <c r="I4844" s="17">
        <f t="shared" si="366"/>
        <v>1</v>
      </c>
      <c r="N4844" s="48">
        <f t="shared" si="367"/>
        <v>0</v>
      </c>
    </row>
    <row r="4845" spans="1:14">
      <c r="A4845" s="17">
        <v>4640</v>
      </c>
      <c r="C4845" s="17">
        <f t="shared" si="365"/>
        <v>0</v>
      </c>
      <c r="G4845" s="17" t="e">
        <f>+VLOOKUP(B4845,EstructuraCostos!$B$5:$C$146,2)</f>
        <v>#N/A</v>
      </c>
      <c r="I4845" s="17">
        <f t="shared" si="366"/>
        <v>1</v>
      </c>
      <c r="N4845" s="48">
        <f t="shared" si="367"/>
        <v>0</v>
      </c>
    </row>
    <row r="4846" spans="1:14">
      <c r="A4846" s="17">
        <v>4641</v>
      </c>
      <c r="C4846" s="17">
        <f t="shared" si="365"/>
        <v>0</v>
      </c>
      <c r="G4846" s="17" t="e">
        <f>+VLOOKUP(B4846,EstructuraCostos!$B$5:$C$146,2)</f>
        <v>#N/A</v>
      </c>
      <c r="I4846" s="17">
        <f t="shared" si="366"/>
        <v>1</v>
      </c>
      <c r="N4846" s="48">
        <f t="shared" si="367"/>
        <v>0</v>
      </c>
    </row>
    <row r="4847" spans="1:14">
      <c r="A4847" s="17">
        <v>4642</v>
      </c>
      <c r="C4847" s="17">
        <f t="shared" si="365"/>
        <v>0</v>
      </c>
      <c r="G4847" s="17" t="e">
        <f>+VLOOKUP(B4847,EstructuraCostos!$B$5:$C$146,2)</f>
        <v>#N/A</v>
      </c>
      <c r="I4847" s="17">
        <f t="shared" si="366"/>
        <v>1</v>
      </c>
      <c r="N4847" s="48">
        <f t="shared" si="367"/>
        <v>0</v>
      </c>
    </row>
    <row r="4848" spans="1:14">
      <c r="A4848" s="17">
        <v>4643</v>
      </c>
      <c r="C4848" s="17">
        <f t="shared" si="365"/>
        <v>0</v>
      </c>
      <c r="G4848" s="17" t="e">
        <f>+VLOOKUP(B4848,EstructuraCostos!$B$5:$C$146,2)</f>
        <v>#N/A</v>
      </c>
      <c r="I4848" s="17">
        <f t="shared" si="366"/>
        <v>1</v>
      </c>
      <c r="N4848" s="48">
        <f t="shared" si="367"/>
        <v>0</v>
      </c>
    </row>
    <row r="4849" spans="1:14">
      <c r="A4849" s="17">
        <v>4644</v>
      </c>
      <c r="C4849" s="17">
        <f t="shared" si="365"/>
        <v>0</v>
      </c>
      <c r="G4849" s="17" t="e">
        <f>+VLOOKUP(B4849,EstructuraCostos!$B$5:$C$146,2)</f>
        <v>#N/A</v>
      </c>
      <c r="I4849" s="17">
        <f t="shared" si="366"/>
        <v>1</v>
      </c>
      <c r="N4849" s="48">
        <f t="shared" si="367"/>
        <v>0</v>
      </c>
    </row>
    <row r="4850" spans="1:14">
      <c r="A4850" s="17">
        <v>4645</v>
      </c>
      <c r="C4850" s="17">
        <f t="shared" si="365"/>
        <v>0</v>
      </c>
      <c r="G4850" s="17" t="e">
        <f>+VLOOKUP(B4850,EstructuraCostos!$B$5:$C$146,2)</f>
        <v>#N/A</v>
      </c>
      <c r="I4850" s="17">
        <f t="shared" si="366"/>
        <v>1</v>
      </c>
      <c r="N4850" s="48">
        <f t="shared" si="367"/>
        <v>0</v>
      </c>
    </row>
    <row r="4851" spans="1:14">
      <c r="A4851" s="17">
        <v>4646</v>
      </c>
      <c r="C4851" s="17">
        <f t="shared" si="365"/>
        <v>0</v>
      </c>
      <c r="G4851" s="17" t="e">
        <f>+VLOOKUP(B4851,EstructuraCostos!$B$5:$C$146,2)</f>
        <v>#N/A</v>
      </c>
      <c r="I4851" s="17">
        <f t="shared" si="366"/>
        <v>1</v>
      </c>
      <c r="N4851" s="48">
        <f t="shared" si="367"/>
        <v>0</v>
      </c>
    </row>
    <row r="4852" spans="1:14">
      <c r="A4852" s="17">
        <v>4647</v>
      </c>
      <c r="C4852" s="17">
        <f t="shared" si="365"/>
        <v>0</v>
      </c>
      <c r="G4852" s="17" t="e">
        <f>+VLOOKUP(B4852,EstructuraCostos!$B$5:$C$146,2)</f>
        <v>#N/A</v>
      </c>
      <c r="I4852" s="17">
        <f t="shared" si="366"/>
        <v>1</v>
      </c>
      <c r="N4852" s="48">
        <f t="shared" si="367"/>
        <v>0</v>
      </c>
    </row>
    <row r="4853" spans="1:14">
      <c r="A4853" s="17">
        <v>4648</v>
      </c>
      <c r="C4853" s="17">
        <f t="shared" si="365"/>
        <v>0</v>
      </c>
      <c r="G4853" s="17" t="e">
        <f>+VLOOKUP(B4853,EstructuraCostos!$B$5:$C$146,2)</f>
        <v>#N/A</v>
      </c>
      <c r="I4853" s="17">
        <f t="shared" si="366"/>
        <v>1</v>
      </c>
      <c r="N4853" s="48">
        <f t="shared" si="367"/>
        <v>0</v>
      </c>
    </row>
    <row r="4854" spans="1:14">
      <c r="A4854" s="17">
        <v>4649</v>
      </c>
      <c r="C4854" s="17">
        <f t="shared" si="365"/>
        <v>0</v>
      </c>
      <c r="G4854" s="17" t="e">
        <f>+VLOOKUP(B4854,EstructuraCostos!$B$5:$C$146,2)</f>
        <v>#N/A</v>
      </c>
      <c r="I4854" s="17">
        <f t="shared" si="366"/>
        <v>1</v>
      </c>
      <c r="N4854" s="48">
        <f t="shared" si="367"/>
        <v>0</v>
      </c>
    </row>
    <row r="4855" spans="1:14">
      <c r="A4855" s="17">
        <v>4650</v>
      </c>
      <c r="C4855" s="17">
        <f t="shared" si="365"/>
        <v>0</v>
      </c>
      <c r="G4855" s="17" t="e">
        <f>+VLOOKUP(B4855,EstructuraCostos!$B$5:$C$146,2)</f>
        <v>#N/A</v>
      </c>
      <c r="I4855" s="17">
        <f t="shared" si="366"/>
        <v>1</v>
      </c>
      <c r="N4855" s="48">
        <f t="shared" si="367"/>
        <v>0</v>
      </c>
    </row>
    <row r="4856" spans="1:14">
      <c r="A4856" s="17">
        <v>4651</v>
      </c>
      <c r="C4856" s="17">
        <f t="shared" si="365"/>
        <v>0</v>
      </c>
      <c r="G4856" s="17" t="e">
        <f>+VLOOKUP(B4856,EstructuraCostos!$B$5:$C$146,2)</f>
        <v>#N/A</v>
      </c>
      <c r="I4856" s="17">
        <f t="shared" si="366"/>
        <v>1</v>
      </c>
      <c r="N4856" s="48">
        <f t="shared" si="367"/>
        <v>0</v>
      </c>
    </row>
    <row r="4857" spans="1:14">
      <c r="A4857" s="17">
        <v>4652</v>
      </c>
      <c r="C4857" s="17">
        <f t="shared" si="365"/>
        <v>0</v>
      </c>
      <c r="G4857" s="17" t="e">
        <f>+VLOOKUP(B4857,EstructuraCostos!$B$5:$C$146,2)</f>
        <v>#N/A</v>
      </c>
      <c r="I4857" s="17">
        <f t="shared" si="366"/>
        <v>1</v>
      </c>
      <c r="N4857" s="48">
        <f t="shared" si="367"/>
        <v>0</v>
      </c>
    </row>
    <row r="4858" spans="1:14">
      <c r="A4858" s="17">
        <v>4653</v>
      </c>
      <c r="C4858" s="17">
        <f t="shared" si="365"/>
        <v>0</v>
      </c>
      <c r="G4858" s="17" t="e">
        <f>+VLOOKUP(B4858,EstructuraCostos!$B$5:$C$146,2)</f>
        <v>#N/A</v>
      </c>
      <c r="I4858" s="17">
        <f t="shared" si="366"/>
        <v>1</v>
      </c>
      <c r="N4858" s="48">
        <f t="shared" si="367"/>
        <v>0</v>
      </c>
    </row>
    <row r="4859" spans="1:14">
      <c r="A4859" s="17">
        <v>4654</v>
      </c>
      <c r="C4859" s="17">
        <f t="shared" si="365"/>
        <v>0</v>
      </c>
      <c r="G4859" s="17" t="e">
        <f>+VLOOKUP(B4859,EstructuraCostos!$B$5:$C$146,2)</f>
        <v>#N/A</v>
      </c>
      <c r="I4859" s="17">
        <f t="shared" si="366"/>
        <v>1</v>
      </c>
      <c r="N4859" s="48">
        <f t="shared" si="367"/>
        <v>0</v>
      </c>
    </row>
    <row r="4860" spans="1:14">
      <c r="A4860" s="17">
        <v>4655</v>
      </c>
      <c r="C4860" s="17">
        <f t="shared" si="365"/>
        <v>0</v>
      </c>
      <c r="G4860" s="17" t="e">
        <f>+VLOOKUP(B4860,EstructuraCostos!$B$5:$C$146,2)</f>
        <v>#N/A</v>
      </c>
      <c r="I4860" s="17">
        <f t="shared" si="366"/>
        <v>1</v>
      </c>
      <c r="N4860" s="48">
        <f t="shared" si="367"/>
        <v>0</v>
      </c>
    </row>
    <row r="4861" spans="1:14">
      <c r="A4861" s="17">
        <v>4656</v>
      </c>
      <c r="C4861" s="17">
        <f t="shared" si="365"/>
        <v>0</v>
      </c>
      <c r="G4861" s="17" t="e">
        <f>+VLOOKUP(B4861,EstructuraCostos!$B$5:$C$146,2)</f>
        <v>#N/A</v>
      </c>
      <c r="I4861" s="17">
        <f t="shared" si="366"/>
        <v>1</v>
      </c>
      <c r="N4861" s="48">
        <f t="shared" si="367"/>
        <v>0</v>
      </c>
    </row>
    <row r="4862" spans="1:14">
      <c r="A4862" s="17">
        <v>4657</v>
      </c>
      <c r="C4862" s="17">
        <f t="shared" si="365"/>
        <v>0</v>
      </c>
      <c r="G4862" s="17" t="e">
        <f>+VLOOKUP(B4862,EstructuraCostos!$B$5:$C$146,2)</f>
        <v>#N/A</v>
      </c>
      <c r="I4862" s="17">
        <f t="shared" si="366"/>
        <v>1</v>
      </c>
      <c r="N4862" s="48">
        <f t="shared" si="367"/>
        <v>0</v>
      </c>
    </row>
    <row r="4863" spans="1:14">
      <c r="A4863" s="17">
        <v>4658</v>
      </c>
      <c r="C4863" s="17">
        <f t="shared" si="365"/>
        <v>0</v>
      </c>
      <c r="G4863" s="17" t="e">
        <f>+VLOOKUP(B4863,EstructuraCostos!$B$5:$C$146,2)</f>
        <v>#N/A</v>
      </c>
      <c r="I4863" s="17">
        <f t="shared" si="366"/>
        <v>1</v>
      </c>
      <c r="N4863" s="48">
        <f t="shared" si="367"/>
        <v>0</v>
      </c>
    </row>
    <row r="4864" spans="1:14">
      <c r="A4864" s="17">
        <v>4659</v>
      </c>
      <c r="C4864" s="17">
        <f t="shared" si="365"/>
        <v>0</v>
      </c>
      <c r="G4864" s="17" t="e">
        <f>+VLOOKUP(B4864,EstructuraCostos!$B$5:$C$146,2)</f>
        <v>#N/A</v>
      </c>
      <c r="I4864" s="17">
        <f t="shared" si="366"/>
        <v>1</v>
      </c>
      <c r="N4864" s="48">
        <f t="shared" si="367"/>
        <v>0</v>
      </c>
    </row>
    <row r="4865" spans="1:14">
      <c r="A4865" s="17">
        <v>4660</v>
      </c>
      <c r="C4865" s="17">
        <f t="shared" si="365"/>
        <v>0</v>
      </c>
      <c r="G4865" s="17" t="e">
        <f>+VLOOKUP(B4865,EstructuraCostos!$B$5:$C$146,2)</f>
        <v>#N/A</v>
      </c>
      <c r="I4865" s="17">
        <f t="shared" si="366"/>
        <v>1</v>
      </c>
      <c r="N4865" s="48">
        <f t="shared" si="367"/>
        <v>0</v>
      </c>
    </row>
    <row r="4866" spans="1:14">
      <c r="A4866" s="17">
        <v>4661</v>
      </c>
      <c r="C4866" s="17">
        <f t="shared" si="365"/>
        <v>0</v>
      </c>
      <c r="G4866" s="17" t="e">
        <f>+VLOOKUP(B4866,EstructuraCostos!$B$5:$C$146,2)</f>
        <v>#N/A</v>
      </c>
      <c r="I4866" s="17">
        <f t="shared" si="366"/>
        <v>1</v>
      </c>
      <c r="N4866" s="48">
        <f t="shared" si="367"/>
        <v>0</v>
      </c>
    </row>
    <row r="4867" spans="1:14">
      <c r="A4867" s="17">
        <v>4662</v>
      </c>
      <c r="C4867" s="17">
        <f t="shared" si="365"/>
        <v>0</v>
      </c>
      <c r="G4867" s="17" t="e">
        <f>+VLOOKUP(B4867,EstructuraCostos!$B$5:$C$146,2)</f>
        <v>#N/A</v>
      </c>
      <c r="I4867" s="17">
        <f t="shared" si="366"/>
        <v>1</v>
      </c>
      <c r="N4867" s="48">
        <f t="shared" si="367"/>
        <v>0</v>
      </c>
    </row>
    <row r="4868" spans="1:14">
      <c r="A4868" s="17">
        <v>4663</v>
      </c>
      <c r="C4868" s="17">
        <f t="shared" si="365"/>
        <v>0</v>
      </c>
      <c r="G4868" s="17" t="e">
        <f>+VLOOKUP(B4868,EstructuraCostos!$B$5:$C$146,2)</f>
        <v>#N/A</v>
      </c>
      <c r="I4868" s="17">
        <f t="shared" si="366"/>
        <v>1</v>
      </c>
      <c r="N4868" s="48">
        <f t="shared" si="367"/>
        <v>0</v>
      </c>
    </row>
    <row r="4869" spans="1:14">
      <c r="A4869" s="17">
        <v>4664</v>
      </c>
      <c r="C4869" s="17">
        <f t="shared" si="365"/>
        <v>0</v>
      </c>
      <c r="G4869" s="17" t="e">
        <f>+VLOOKUP(B4869,EstructuraCostos!$B$5:$C$146,2)</f>
        <v>#N/A</v>
      </c>
      <c r="I4869" s="17">
        <f t="shared" si="366"/>
        <v>1</v>
      </c>
      <c r="N4869" s="48">
        <f t="shared" si="367"/>
        <v>0</v>
      </c>
    </row>
    <row r="4870" spans="1:14">
      <c r="A4870" s="17">
        <v>4665</v>
      </c>
      <c r="C4870" s="17">
        <f t="shared" si="365"/>
        <v>0</v>
      </c>
      <c r="G4870" s="17" t="e">
        <f>+VLOOKUP(B4870,EstructuraCostos!$B$5:$C$146,2)</f>
        <v>#N/A</v>
      </c>
      <c r="I4870" s="17">
        <f t="shared" si="366"/>
        <v>1</v>
      </c>
      <c r="N4870" s="48">
        <f t="shared" si="367"/>
        <v>0</v>
      </c>
    </row>
    <row r="4871" spans="1:14">
      <c r="A4871" s="17">
        <v>4666</v>
      </c>
      <c r="C4871" s="17">
        <f t="shared" si="365"/>
        <v>0</v>
      </c>
      <c r="G4871" s="17" t="e">
        <f>+VLOOKUP(B4871,EstructuraCostos!$B$5:$C$146,2)</f>
        <v>#N/A</v>
      </c>
      <c r="I4871" s="17">
        <f t="shared" si="366"/>
        <v>1</v>
      </c>
      <c r="N4871" s="48">
        <f t="shared" si="367"/>
        <v>0</v>
      </c>
    </row>
    <row r="4872" spans="1:14">
      <c r="A4872" s="17">
        <v>4667</v>
      </c>
      <c r="C4872" s="17">
        <f t="shared" si="365"/>
        <v>0</v>
      </c>
      <c r="G4872" s="17" t="e">
        <f>+VLOOKUP(B4872,EstructuraCostos!$B$5:$C$146,2)</f>
        <v>#N/A</v>
      </c>
      <c r="I4872" s="17">
        <f t="shared" si="366"/>
        <v>1</v>
      </c>
      <c r="N4872" s="48">
        <f t="shared" si="367"/>
        <v>0</v>
      </c>
    </row>
    <row r="4873" spans="1:14">
      <c r="A4873" s="17">
        <v>4668</v>
      </c>
      <c r="C4873" s="17">
        <f t="shared" si="365"/>
        <v>0</v>
      </c>
      <c r="G4873" s="17" t="e">
        <f>+VLOOKUP(B4873,EstructuraCostos!$B$5:$C$146,2)</f>
        <v>#N/A</v>
      </c>
      <c r="I4873" s="17">
        <f t="shared" si="366"/>
        <v>1</v>
      </c>
      <c r="N4873" s="48">
        <f t="shared" si="367"/>
        <v>0</v>
      </c>
    </row>
    <row r="4874" spans="1:14">
      <c r="A4874" s="17">
        <v>4669</v>
      </c>
      <c r="C4874" s="17">
        <f t="shared" si="365"/>
        <v>0</v>
      </c>
      <c r="G4874" s="17" t="e">
        <f>+VLOOKUP(B4874,EstructuraCostos!$B$5:$C$146,2)</f>
        <v>#N/A</v>
      </c>
      <c r="I4874" s="17">
        <f t="shared" si="366"/>
        <v>1</v>
      </c>
      <c r="N4874" s="48">
        <f t="shared" si="367"/>
        <v>0</v>
      </c>
    </row>
    <row r="4875" spans="1:14">
      <c r="A4875" s="17">
        <v>4670</v>
      </c>
      <c r="C4875" s="17">
        <f t="shared" si="365"/>
        <v>0</v>
      </c>
      <c r="G4875" s="17" t="e">
        <f>+VLOOKUP(B4875,EstructuraCostos!$B$5:$C$146,2)</f>
        <v>#N/A</v>
      </c>
      <c r="I4875" s="17">
        <f t="shared" si="366"/>
        <v>1</v>
      </c>
      <c r="N4875" s="48">
        <f t="shared" si="367"/>
        <v>0</v>
      </c>
    </row>
    <row r="4876" spans="1:14">
      <c r="A4876" s="17">
        <v>4671</v>
      </c>
      <c r="C4876" s="17">
        <f t="shared" si="365"/>
        <v>0</v>
      </c>
      <c r="G4876" s="17" t="e">
        <f>+VLOOKUP(B4876,EstructuraCostos!$B$5:$C$146,2)</f>
        <v>#N/A</v>
      </c>
      <c r="I4876" s="17">
        <f t="shared" si="366"/>
        <v>1</v>
      </c>
      <c r="N4876" s="48">
        <f t="shared" si="367"/>
        <v>0</v>
      </c>
    </row>
    <row r="4877" spans="1:14">
      <c r="A4877" s="17">
        <v>4672</v>
      </c>
      <c r="C4877" s="17">
        <f t="shared" si="365"/>
        <v>0</v>
      </c>
      <c r="G4877" s="17" t="e">
        <f>+VLOOKUP(B4877,EstructuraCostos!$B$5:$C$146,2)</f>
        <v>#N/A</v>
      </c>
      <c r="I4877" s="17">
        <f t="shared" si="366"/>
        <v>1</v>
      </c>
      <c r="N4877" s="48">
        <f t="shared" si="367"/>
        <v>0</v>
      </c>
    </row>
    <row r="4878" spans="1:14">
      <c r="A4878" s="17">
        <v>4673</v>
      </c>
      <c r="C4878" s="17">
        <f t="shared" si="365"/>
        <v>0</v>
      </c>
      <c r="G4878" s="17" t="e">
        <f>+VLOOKUP(B4878,EstructuraCostos!$B$5:$C$146,2)</f>
        <v>#N/A</v>
      </c>
      <c r="I4878" s="17">
        <f t="shared" si="366"/>
        <v>1</v>
      </c>
      <c r="N4878" s="48">
        <f t="shared" si="367"/>
        <v>0</v>
      </c>
    </row>
    <row r="4879" spans="1:14">
      <c r="A4879" s="17">
        <v>4674</v>
      </c>
      <c r="C4879" s="17">
        <f t="shared" ref="C4879:C4942" si="368">ROUND(B4879/10000,0)</f>
        <v>0</v>
      </c>
      <c r="G4879" s="17" t="e">
        <f>+VLOOKUP(B4879,EstructuraCostos!$B$5:$C$146,2)</f>
        <v>#N/A</v>
      </c>
      <c r="I4879" s="17">
        <f t="shared" ref="I4879:I4942" si="369">+WEEKNUM(H4879,2)</f>
        <v>1</v>
      </c>
      <c r="N4879" s="48">
        <f t="shared" ref="N4879:N4942" si="370">+L4879*M4879</f>
        <v>0</v>
      </c>
    </row>
    <row r="4880" spans="1:14">
      <c r="A4880" s="17">
        <v>4675</v>
      </c>
      <c r="C4880" s="17">
        <f t="shared" si="368"/>
        <v>0</v>
      </c>
      <c r="G4880" s="17" t="e">
        <f>+VLOOKUP(B4880,EstructuraCostos!$B$5:$C$146,2)</f>
        <v>#N/A</v>
      </c>
      <c r="I4880" s="17">
        <f t="shared" si="369"/>
        <v>1</v>
      </c>
      <c r="N4880" s="48">
        <f t="shared" si="370"/>
        <v>0</v>
      </c>
    </row>
    <row r="4881" spans="1:14">
      <c r="A4881" s="17">
        <v>4676</v>
      </c>
      <c r="C4881" s="17">
        <f t="shared" si="368"/>
        <v>0</v>
      </c>
      <c r="G4881" s="17" t="e">
        <f>+VLOOKUP(B4881,EstructuraCostos!$B$5:$C$146,2)</f>
        <v>#N/A</v>
      </c>
      <c r="I4881" s="17">
        <f t="shared" si="369"/>
        <v>1</v>
      </c>
      <c r="N4881" s="48">
        <f t="shared" si="370"/>
        <v>0</v>
      </c>
    </row>
    <row r="4882" spans="1:14">
      <c r="A4882" s="17">
        <v>4677</v>
      </c>
      <c r="C4882" s="17">
        <f t="shared" si="368"/>
        <v>0</v>
      </c>
      <c r="G4882" s="17" t="e">
        <f>+VLOOKUP(B4882,EstructuraCostos!$B$5:$C$146,2)</f>
        <v>#N/A</v>
      </c>
      <c r="I4882" s="17">
        <f t="shared" si="369"/>
        <v>1</v>
      </c>
      <c r="N4882" s="48">
        <f t="shared" si="370"/>
        <v>0</v>
      </c>
    </row>
    <row r="4883" spans="1:14">
      <c r="A4883" s="17">
        <v>4678</v>
      </c>
      <c r="C4883" s="17">
        <f t="shared" si="368"/>
        <v>0</v>
      </c>
      <c r="G4883" s="17" t="e">
        <f>+VLOOKUP(B4883,EstructuraCostos!$B$5:$C$146,2)</f>
        <v>#N/A</v>
      </c>
      <c r="I4883" s="17">
        <f t="shared" si="369"/>
        <v>1</v>
      </c>
      <c r="N4883" s="48">
        <f t="shared" si="370"/>
        <v>0</v>
      </c>
    </row>
    <row r="4884" spans="1:14">
      <c r="A4884" s="17">
        <v>4679</v>
      </c>
      <c r="C4884" s="17">
        <f t="shared" si="368"/>
        <v>0</v>
      </c>
      <c r="G4884" s="17" t="e">
        <f>+VLOOKUP(B4884,EstructuraCostos!$B$5:$C$146,2)</f>
        <v>#N/A</v>
      </c>
      <c r="I4884" s="17">
        <f t="shared" si="369"/>
        <v>1</v>
      </c>
      <c r="N4884" s="48">
        <f t="shared" si="370"/>
        <v>0</v>
      </c>
    </row>
    <row r="4885" spans="1:14">
      <c r="A4885" s="17">
        <v>4680</v>
      </c>
      <c r="C4885" s="17">
        <f t="shared" si="368"/>
        <v>0</v>
      </c>
      <c r="G4885" s="17" t="e">
        <f>+VLOOKUP(B4885,EstructuraCostos!$B$5:$C$146,2)</f>
        <v>#N/A</v>
      </c>
      <c r="I4885" s="17">
        <f t="shared" si="369"/>
        <v>1</v>
      </c>
      <c r="N4885" s="48">
        <f t="shared" si="370"/>
        <v>0</v>
      </c>
    </row>
    <row r="4886" spans="1:14">
      <c r="A4886" s="17">
        <v>4681</v>
      </c>
      <c r="C4886" s="17">
        <f t="shared" si="368"/>
        <v>0</v>
      </c>
      <c r="G4886" s="17" t="e">
        <f>+VLOOKUP(B4886,EstructuraCostos!$B$5:$C$146,2)</f>
        <v>#N/A</v>
      </c>
      <c r="I4886" s="17">
        <f t="shared" si="369"/>
        <v>1</v>
      </c>
      <c r="N4886" s="48">
        <f t="shared" si="370"/>
        <v>0</v>
      </c>
    </row>
    <row r="4887" spans="1:14">
      <c r="A4887" s="17">
        <v>4682</v>
      </c>
      <c r="C4887" s="17">
        <f t="shared" si="368"/>
        <v>0</v>
      </c>
      <c r="G4887" s="17" t="e">
        <f>+VLOOKUP(B4887,EstructuraCostos!$B$5:$C$146,2)</f>
        <v>#N/A</v>
      </c>
      <c r="I4887" s="17">
        <f t="shared" si="369"/>
        <v>1</v>
      </c>
      <c r="N4887" s="48">
        <f t="shared" si="370"/>
        <v>0</v>
      </c>
    </row>
    <row r="4888" spans="1:14">
      <c r="A4888" s="17">
        <v>4683</v>
      </c>
      <c r="C4888" s="17">
        <f t="shared" si="368"/>
        <v>0</v>
      </c>
      <c r="G4888" s="17" t="e">
        <f>+VLOOKUP(B4888,EstructuraCostos!$B$5:$C$146,2)</f>
        <v>#N/A</v>
      </c>
      <c r="I4888" s="17">
        <f t="shared" si="369"/>
        <v>1</v>
      </c>
      <c r="N4888" s="48">
        <f t="shared" si="370"/>
        <v>0</v>
      </c>
    </row>
    <row r="4889" spans="1:14">
      <c r="A4889" s="17">
        <v>4684</v>
      </c>
      <c r="C4889" s="17">
        <f t="shared" si="368"/>
        <v>0</v>
      </c>
      <c r="G4889" s="17" t="e">
        <f>+VLOOKUP(B4889,EstructuraCostos!$B$5:$C$146,2)</f>
        <v>#N/A</v>
      </c>
      <c r="I4889" s="17">
        <f t="shared" si="369"/>
        <v>1</v>
      </c>
      <c r="N4889" s="48">
        <f t="shared" si="370"/>
        <v>0</v>
      </c>
    </row>
    <row r="4890" spans="1:14">
      <c r="A4890" s="17">
        <v>4685</v>
      </c>
      <c r="C4890" s="17">
        <f t="shared" si="368"/>
        <v>0</v>
      </c>
      <c r="G4890" s="17" t="e">
        <f>+VLOOKUP(B4890,EstructuraCostos!$B$5:$C$146,2)</f>
        <v>#N/A</v>
      </c>
      <c r="I4890" s="17">
        <f t="shared" si="369"/>
        <v>1</v>
      </c>
      <c r="N4890" s="48">
        <f t="shared" si="370"/>
        <v>0</v>
      </c>
    </row>
    <row r="4891" spans="1:14">
      <c r="A4891" s="17">
        <v>4686</v>
      </c>
      <c r="C4891" s="17">
        <f t="shared" si="368"/>
        <v>0</v>
      </c>
      <c r="G4891" s="17" t="e">
        <f>+VLOOKUP(B4891,EstructuraCostos!$B$5:$C$146,2)</f>
        <v>#N/A</v>
      </c>
      <c r="I4891" s="17">
        <f t="shared" si="369"/>
        <v>1</v>
      </c>
      <c r="N4891" s="48">
        <f t="shared" si="370"/>
        <v>0</v>
      </c>
    </row>
    <row r="4892" spans="1:14">
      <c r="A4892" s="17">
        <v>4687</v>
      </c>
      <c r="C4892" s="17">
        <f t="shared" si="368"/>
        <v>0</v>
      </c>
      <c r="G4892" s="17" t="e">
        <f>+VLOOKUP(B4892,EstructuraCostos!$B$5:$C$146,2)</f>
        <v>#N/A</v>
      </c>
      <c r="I4892" s="17">
        <f t="shared" si="369"/>
        <v>1</v>
      </c>
      <c r="N4892" s="48">
        <f t="shared" si="370"/>
        <v>0</v>
      </c>
    </row>
    <row r="4893" spans="1:14">
      <c r="A4893" s="17">
        <v>4688</v>
      </c>
      <c r="C4893" s="17">
        <f t="shared" si="368"/>
        <v>0</v>
      </c>
      <c r="G4893" s="17" t="e">
        <f>+VLOOKUP(B4893,EstructuraCostos!$B$5:$C$146,2)</f>
        <v>#N/A</v>
      </c>
      <c r="I4893" s="17">
        <f t="shared" si="369"/>
        <v>1</v>
      </c>
      <c r="N4893" s="48">
        <f t="shared" si="370"/>
        <v>0</v>
      </c>
    </row>
    <row r="4894" spans="1:14">
      <c r="A4894" s="17">
        <v>4689</v>
      </c>
      <c r="C4894" s="17">
        <f t="shared" si="368"/>
        <v>0</v>
      </c>
      <c r="G4894" s="17" t="e">
        <f>+VLOOKUP(B4894,EstructuraCostos!$B$5:$C$146,2)</f>
        <v>#N/A</v>
      </c>
      <c r="I4894" s="17">
        <f t="shared" si="369"/>
        <v>1</v>
      </c>
      <c r="N4894" s="48">
        <f t="shared" si="370"/>
        <v>0</v>
      </c>
    </row>
    <row r="4895" spans="1:14">
      <c r="A4895" s="17">
        <v>4690</v>
      </c>
      <c r="C4895" s="17">
        <f t="shared" si="368"/>
        <v>0</v>
      </c>
      <c r="G4895" s="17" t="e">
        <f>+VLOOKUP(B4895,EstructuraCostos!$B$5:$C$146,2)</f>
        <v>#N/A</v>
      </c>
      <c r="I4895" s="17">
        <f t="shared" si="369"/>
        <v>1</v>
      </c>
      <c r="N4895" s="48">
        <f t="shared" si="370"/>
        <v>0</v>
      </c>
    </row>
    <row r="4896" spans="1:14">
      <c r="A4896" s="17">
        <v>4691</v>
      </c>
      <c r="C4896" s="17">
        <f t="shared" si="368"/>
        <v>0</v>
      </c>
      <c r="G4896" s="17" t="e">
        <f>+VLOOKUP(B4896,EstructuraCostos!$B$5:$C$146,2)</f>
        <v>#N/A</v>
      </c>
      <c r="I4896" s="17">
        <f t="shared" si="369"/>
        <v>1</v>
      </c>
      <c r="N4896" s="48">
        <f t="shared" si="370"/>
        <v>0</v>
      </c>
    </row>
    <row r="4897" spans="1:14">
      <c r="A4897" s="17">
        <v>4692</v>
      </c>
      <c r="C4897" s="17">
        <f t="shared" si="368"/>
        <v>0</v>
      </c>
      <c r="G4897" s="17" t="e">
        <f>+VLOOKUP(B4897,EstructuraCostos!$B$5:$C$146,2)</f>
        <v>#N/A</v>
      </c>
      <c r="I4897" s="17">
        <f t="shared" si="369"/>
        <v>1</v>
      </c>
      <c r="N4897" s="48">
        <f t="shared" si="370"/>
        <v>0</v>
      </c>
    </row>
    <row r="4898" spans="1:14">
      <c r="A4898" s="17">
        <v>4693</v>
      </c>
      <c r="C4898" s="17">
        <f t="shared" si="368"/>
        <v>0</v>
      </c>
      <c r="G4898" s="17" t="e">
        <f>+VLOOKUP(B4898,EstructuraCostos!$B$5:$C$146,2)</f>
        <v>#N/A</v>
      </c>
      <c r="I4898" s="17">
        <f t="shared" si="369"/>
        <v>1</v>
      </c>
      <c r="N4898" s="48">
        <f t="shared" si="370"/>
        <v>0</v>
      </c>
    </row>
    <row r="4899" spans="1:14">
      <c r="A4899" s="17">
        <v>4694</v>
      </c>
      <c r="C4899" s="17">
        <f t="shared" si="368"/>
        <v>0</v>
      </c>
      <c r="G4899" s="17" t="e">
        <f>+VLOOKUP(B4899,EstructuraCostos!$B$5:$C$146,2)</f>
        <v>#N/A</v>
      </c>
      <c r="I4899" s="17">
        <f t="shared" si="369"/>
        <v>1</v>
      </c>
      <c r="N4899" s="48">
        <f t="shared" si="370"/>
        <v>0</v>
      </c>
    </row>
    <row r="4900" spans="1:14">
      <c r="A4900" s="17">
        <v>4695</v>
      </c>
      <c r="C4900" s="17">
        <f t="shared" si="368"/>
        <v>0</v>
      </c>
      <c r="G4900" s="17" t="e">
        <f>+VLOOKUP(B4900,EstructuraCostos!$B$5:$C$146,2)</f>
        <v>#N/A</v>
      </c>
      <c r="I4900" s="17">
        <f t="shared" si="369"/>
        <v>1</v>
      </c>
      <c r="N4900" s="48">
        <f t="shared" si="370"/>
        <v>0</v>
      </c>
    </row>
    <row r="4901" spans="1:14">
      <c r="A4901" s="17">
        <v>4696</v>
      </c>
      <c r="C4901" s="17">
        <f t="shared" si="368"/>
        <v>0</v>
      </c>
      <c r="G4901" s="17" t="e">
        <f>+VLOOKUP(B4901,EstructuraCostos!$B$5:$C$146,2)</f>
        <v>#N/A</v>
      </c>
      <c r="I4901" s="17">
        <f t="shared" si="369"/>
        <v>1</v>
      </c>
      <c r="N4901" s="48">
        <f t="shared" si="370"/>
        <v>0</v>
      </c>
    </row>
    <row r="4902" spans="1:14">
      <c r="A4902" s="17">
        <v>4697</v>
      </c>
      <c r="C4902" s="17">
        <f t="shared" si="368"/>
        <v>0</v>
      </c>
      <c r="G4902" s="17" t="e">
        <f>+VLOOKUP(B4902,EstructuraCostos!$B$5:$C$146,2)</f>
        <v>#N/A</v>
      </c>
      <c r="I4902" s="17">
        <f t="shared" si="369"/>
        <v>1</v>
      </c>
      <c r="N4902" s="48">
        <f t="shared" si="370"/>
        <v>0</v>
      </c>
    </row>
    <row r="4903" spans="1:14">
      <c r="A4903" s="17">
        <v>4698</v>
      </c>
      <c r="C4903" s="17">
        <f t="shared" si="368"/>
        <v>0</v>
      </c>
      <c r="G4903" s="17" t="e">
        <f>+VLOOKUP(B4903,EstructuraCostos!$B$5:$C$146,2)</f>
        <v>#N/A</v>
      </c>
      <c r="I4903" s="17">
        <f t="shared" si="369"/>
        <v>1</v>
      </c>
      <c r="N4903" s="48">
        <f t="shared" si="370"/>
        <v>0</v>
      </c>
    </row>
    <row r="4904" spans="1:14">
      <c r="A4904" s="17">
        <v>4699</v>
      </c>
      <c r="C4904" s="17">
        <f t="shared" si="368"/>
        <v>0</v>
      </c>
      <c r="G4904" s="17" t="e">
        <f>+VLOOKUP(B4904,EstructuraCostos!$B$5:$C$146,2)</f>
        <v>#N/A</v>
      </c>
      <c r="I4904" s="17">
        <f t="shared" si="369"/>
        <v>1</v>
      </c>
      <c r="N4904" s="48">
        <f t="shared" si="370"/>
        <v>0</v>
      </c>
    </row>
    <row r="4905" spans="1:14">
      <c r="A4905" s="17">
        <v>4700</v>
      </c>
      <c r="C4905" s="17">
        <f t="shared" si="368"/>
        <v>0</v>
      </c>
      <c r="G4905" s="17" t="e">
        <f>+VLOOKUP(B4905,EstructuraCostos!$B$5:$C$146,2)</f>
        <v>#N/A</v>
      </c>
      <c r="I4905" s="17">
        <f t="shared" si="369"/>
        <v>1</v>
      </c>
      <c r="N4905" s="48">
        <f t="shared" si="370"/>
        <v>0</v>
      </c>
    </row>
    <row r="4906" spans="1:14">
      <c r="A4906" s="17">
        <v>4701</v>
      </c>
      <c r="C4906" s="17">
        <f t="shared" si="368"/>
        <v>0</v>
      </c>
      <c r="G4906" s="17" t="e">
        <f>+VLOOKUP(B4906,EstructuraCostos!$B$5:$C$146,2)</f>
        <v>#N/A</v>
      </c>
      <c r="I4906" s="17">
        <f t="shared" si="369"/>
        <v>1</v>
      </c>
      <c r="N4906" s="48">
        <f t="shared" si="370"/>
        <v>0</v>
      </c>
    </row>
    <row r="4907" spans="1:14">
      <c r="A4907" s="17">
        <v>4702</v>
      </c>
      <c r="C4907" s="17">
        <f t="shared" si="368"/>
        <v>0</v>
      </c>
      <c r="G4907" s="17" t="e">
        <f>+VLOOKUP(B4907,EstructuraCostos!$B$5:$C$146,2)</f>
        <v>#N/A</v>
      </c>
      <c r="I4907" s="17">
        <f t="shared" si="369"/>
        <v>1</v>
      </c>
      <c r="N4907" s="48">
        <f t="shared" si="370"/>
        <v>0</v>
      </c>
    </row>
    <row r="4908" spans="1:14">
      <c r="A4908" s="17">
        <v>4703</v>
      </c>
      <c r="C4908" s="17">
        <f t="shared" si="368"/>
        <v>0</v>
      </c>
      <c r="G4908" s="17" t="e">
        <f>+VLOOKUP(B4908,EstructuraCostos!$B$5:$C$146,2)</f>
        <v>#N/A</v>
      </c>
      <c r="I4908" s="17">
        <f t="shared" si="369"/>
        <v>1</v>
      </c>
      <c r="N4908" s="48">
        <f t="shared" si="370"/>
        <v>0</v>
      </c>
    </row>
    <row r="4909" spans="1:14">
      <c r="A4909" s="17">
        <v>4704</v>
      </c>
      <c r="C4909" s="17">
        <f t="shared" si="368"/>
        <v>0</v>
      </c>
      <c r="G4909" s="17" t="e">
        <f>+VLOOKUP(B4909,EstructuraCostos!$B$5:$C$146,2)</f>
        <v>#N/A</v>
      </c>
      <c r="I4909" s="17">
        <f t="shared" si="369"/>
        <v>1</v>
      </c>
      <c r="N4909" s="48">
        <f t="shared" si="370"/>
        <v>0</v>
      </c>
    </row>
    <row r="4910" spans="1:14">
      <c r="A4910" s="17">
        <v>4705</v>
      </c>
      <c r="C4910" s="17">
        <f t="shared" si="368"/>
        <v>0</v>
      </c>
      <c r="G4910" s="17" t="e">
        <f>+VLOOKUP(B4910,EstructuraCostos!$B$5:$C$146,2)</f>
        <v>#N/A</v>
      </c>
      <c r="I4910" s="17">
        <f t="shared" si="369"/>
        <v>1</v>
      </c>
      <c r="N4910" s="48">
        <f t="shared" si="370"/>
        <v>0</v>
      </c>
    </row>
    <row r="4911" spans="1:14">
      <c r="A4911" s="17">
        <v>4706</v>
      </c>
      <c r="C4911" s="17">
        <f t="shared" si="368"/>
        <v>0</v>
      </c>
      <c r="G4911" s="17" t="e">
        <f>+VLOOKUP(B4911,EstructuraCostos!$B$5:$C$146,2)</f>
        <v>#N/A</v>
      </c>
      <c r="I4911" s="17">
        <f t="shared" si="369"/>
        <v>1</v>
      </c>
      <c r="N4911" s="48">
        <f t="shared" si="370"/>
        <v>0</v>
      </c>
    </row>
    <row r="4912" spans="1:14">
      <c r="A4912" s="17">
        <v>4707</v>
      </c>
      <c r="C4912" s="17">
        <f t="shared" si="368"/>
        <v>0</v>
      </c>
      <c r="G4912" s="17" t="e">
        <f>+VLOOKUP(B4912,EstructuraCostos!$B$5:$C$146,2)</f>
        <v>#N/A</v>
      </c>
      <c r="I4912" s="17">
        <f t="shared" si="369"/>
        <v>1</v>
      </c>
      <c r="N4912" s="48">
        <f t="shared" si="370"/>
        <v>0</v>
      </c>
    </row>
    <row r="4913" spans="1:14">
      <c r="A4913" s="17">
        <v>4708</v>
      </c>
      <c r="C4913" s="17">
        <f t="shared" si="368"/>
        <v>0</v>
      </c>
      <c r="G4913" s="17" t="e">
        <f>+VLOOKUP(B4913,EstructuraCostos!$B$5:$C$146,2)</f>
        <v>#N/A</v>
      </c>
      <c r="I4913" s="17">
        <f t="shared" si="369"/>
        <v>1</v>
      </c>
      <c r="N4913" s="48">
        <f t="shared" si="370"/>
        <v>0</v>
      </c>
    </row>
    <row r="4914" spans="1:14">
      <c r="A4914" s="17">
        <v>4709</v>
      </c>
      <c r="C4914" s="17">
        <f t="shared" si="368"/>
        <v>0</v>
      </c>
      <c r="G4914" s="17" t="e">
        <f>+VLOOKUP(B4914,EstructuraCostos!$B$5:$C$146,2)</f>
        <v>#N/A</v>
      </c>
      <c r="I4914" s="17">
        <f t="shared" si="369"/>
        <v>1</v>
      </c>
      <c r="N4914" s="48">
        <f t="shared" si="370"/>
        <v>0</v>
      </c>
    </row>
    <row r="4915" spans="1:14">
      <c r="A4915" s="17">
        <v>4710</v>
      </c>
      <c r="C4915" s="17">
        <f t="shared" si="368"/>
        <v>0</v>
      </c>
      <c r="G4915" s="17" t="e">
        <f>+VLOOKUP(B4915,EstructuraCostos!$B$5:$C$146,2)</f>
        <v>#N/A</v>
      </c>
      <c r="I4915" s="17">
        <f t="shared" si="369"/>
        <v>1</v>
      </c>
      <c r="N4915" s="48">
        <f t="shared" si="370"/>
        <v>0</v>
      </c>
    </row>
    <row r="4916" spans="1:14">
      <c r="A4916" s="17">
        <v>4711</v>
      </c>
      <c r="C4916" s="17">
        <f t="shared" si="368"/>
        <v>0</v>
      </c>
      <c r="G4916" s="17" t="e">
        <f>+VLOOKUP(B4916,EstructuraCostos!$B$5:$C$146,2)</f>
        <v>#N/A</v>
      </c>
      <c r="I4916" s="17">
        <f t="shared" si="369"/>
        <v>1</v>
      </c>
      <c r="N4916" s="48">
        <f t="shared" si="370"/>
        <v>0</v>
      </c>
    </row>
    <row r="4917" spans="1:14">
      <c r="A4917" s="17">
        <v>4712</v>
      </c>
      <c r="C4917" s="17">
        <f t="shared" si="368"/>
        <v>0</v>
      </c>
      <c r="G4917" s="17" t="e">
        <f>+VLOOKUP(B4917,EstructuraCostos!$B$5:$C$146,2)</f>
        <v>#N/A</v>
      </c>
      <c r="I4917" s="17">
        <f t="shared" si="369"/>
        <v>1</v>
      </c>
      <c r="N4917" s="48">
        <f t="shared" si="370"/>
        <v>0</v>
      </c>
    </row>
    <row r="4918" spans="1:14">
      <c r="A4918" s="17">
        <v>4713</v>
      </c>
      <c r="C4918" s="17">
        <f t="shared" si="368"/>
        <v>0</v>
      </c>
      <c r="G4918" s="17" t="e">
        <f>+VLOOKUP(B4918,EstructuraCostos!$B$5:$C$146,2)</f>
        <v>#N/A</v>
      </c>
      <c r="I4918" s="17">
        <f t="shared" si="369"/>
        <v>1</v>
      </c>
      <c r="N4918" s="48">
        <f t="shared" si="370"/>
        <v>0</v>
      </c>
    </row>
    <row r="4919" spans="1:14">
      <c r="A4919" s="17">
        <v>4714</v>
      </c>
      <c r="C4919" s="17">
        <f t="shared" si="368"/>
        <v>0</v>
      </c>
      <c r="G4919" s="17" t="e">
        <f>+VLOOKUP(B4919,EstructuraCostos!$B$5:$C$146,2)</f>
        <v>#N/A</v>
      </c>
      <c r="I4919" s="17">
        <f t="shared" si="369"/>
        <v>1</v>
      </c>
      <c r="N4919" s="48">
        <f t="shared" si="370"/>
        <v>0</v>
      </c>
    </row>
    <row r="4920" spans="1:14">
      <c r="A4920" s="17">
        <v>4715</v>
      </c>
      <c r="C4920" s="17">
        <f t="shared" si="368"/>
        <v>0</v>
      </c>
      <c r="G4920" s="17" t="e">
        <f>+VLOOKUP(B4920,EstructuraCostos!$B$5:$C$146,2)</f>
        <v>#N/A</v>
      </c>
      <c r="I4920" s="17">
        <f t="shared" si="369"/>
        <v>1</v>
      </c>
      <c r="N4920" s="48">
        <f t="shared" si="370"/>
        <v>0</v>
      </c>
    </row>
    <row r="4921" spans="1:14">
      <c r="A4921" s="17">
        <v>4716</v>
      </c>
      <c r="C4921" s="17">
        <f t="shared" si="368"/>
        <v>0</v>
      </c>
      <c r="G4921" s="17" t="e">
        <f>+VLOOKUP(B4921,EstructuraCostos!$B$5:$C$146,2)</f>
        <v>#N/A</v>
      </c>
      <c r="I4921" s="17">
        <f t="shared" si="369"/>
        <v>1</v>
      </c>
      <c r="N4921" s="48">
        <f t="shared" si="370"/>
        <v>0</v>
      </c>
    </row>
    <row r="4922" spans="1:14">
      <c r="A4922" s="17">
        <v>4717</v>
      </c>
      <c r="C4922" s="17">
        <f t="shared" si="368"/>
        <v>0</v>
      </c>
      <c r="G4922" s="17" t="e">
        <f>+VLOOKUP(B4922,EstructuraCostos!$B$5:$C$146,2)</f>
        <v>#N/A</v>
      </c>
      <c r="I4922" s="17">
        <f t="shared" si="369"/>
        <v>1</v>
      </c>
      <c r="N4922" s="48">
        <f t="shared" si="370"/>
        <v>0</v>
      </c>
    </row>
    <row r="4923" spans="1:14">
      <c r="A4923" s="17">
        <v>4718</v>
      </c>
      <c r="C4923" s="17">
        <f t="shared" si="368"/>
        <v>0</v>
      </c>
      <c r="G4923" s="17" t="e">
        <f>+VLOOKUP(B4923,EstructuraCostos!$B$5:$C$146,2)</f>
        <v>#N/A</v>
      </c>
      <c r="I4923" s="17">
        <f t="shared" si="369"/>
        <v>1</v>
      </c>
      <c r="N4923" s="48">
        <f t="shared" si="370"/>
        <v>0</v>
      </c>
    </row>
    <row r="4924" spans="1:14">
      <c r="A4924" s="17">
        <v>4719</v>
      </c>
      <c r="C4924" s="17">
        <f t="shared" si="368"/>
        <v>0</v>
      </c>
      <c r="G4924" s="17" t="e">
        <f>+VLOOKUP(B4924,EstructuraCostos!$B$5:$C$146,2)</f>
        <v>#N/A</v>
      </c>
      <c r="I4924" s="17">
        <f t="shared" si="369"/>
        <v>1</v>
      </c>
      <c r="N4924" s="48">
        <f t="shared" si="370"/>
        <v>0</v>
      </c>
    </row>
    <row r="4925" spans="1:14">
      <c r="A4925" s="17">
        <v>4720</v>
      </c>
      <c r="C4925" s="17">
        <f t="shared" si="368"/>
        <v>0</v>
      </c>
      <c r="G4925" s="17" t="e">
        <f>+VLOOKUP(B4925,EstructuraCostos!$B$5:$C$146,2)</f>
        <v>#N/A</v>
      </c>
      <c r="I4925" s="17">
        <f t="shared" si="369"/>
        <v>1</v>
      </c>
      <c r="N4925" s="48">
        <f t="shared" si="370"/>
        <v>0</v>
      </c>
    </row>
    <row r="4926" spans="1:14">
      <c r="A4926" s="17">
        <v>4721</v>
      </c>
      <c r="C4926" s="17">
        <f t="shared" si="368"/>
        <v>0</v>
      </c>
      <c r="G4926" s="17" t="e">
        <f>+VLOOKUP(B4926,EstructuraCostos!$B$5:$C$146,2)</f>
        <v>#N/A</v>
      </c>
      <c r="I4926" s="17">
        <f t="shared" si="369"/>
        <v>1</v>
      </c>
      <c r="N4926" s="48">
        <f t="shared" si="370"/>
        <v>0</v>
      </c>
    </row>
    <row r="4927" spans="1:14">
      <c r="A4927" s="17">
        <v>4722</v>
      </c>
      <c r="C4927" s="17">
        <f t="shared" si="368"/>
        <v>0</v>
      </c>
      <c r="G4927" s="17" t="e">
        <f>+VLOOKUP(B4927,EstructuraCostos!$B$5:$C$146,2)</f>
        <v>#N/A</v>
      </c>
      <c r="I4927" s="17">
        <f t="shared" si="369"/>
        <v>1</v>
      </c>
      <c r="N4927" s="48">
        <f t="shared" si="370"/>
        <v>0</v>
      </c>
    </row>
    <row r="4928" spans="1:14">
      <c r="A4928" s="17">
        <v>4723</v>
      </c>
      <c r="C4928" s="17">
        <f t="shared" si="368"/>
        <v>0</v>
      </c>
      <c r="G4928" s="17" t="e">
        <f>+VLOOKUP(B4928,EstructuraCostos!$B$5:$C$146,2)</f>
        <v>#N/A</v>
      </c>
      <c r="I4928" s="17">
        <f t="shared" si="369"/>
        <v>1</v>
      </c>
      <c r="N4928" s="48">
        <f t="shared" si="370"/>
        <v>0</v>
      </c>
    </row>
    <row r="4929" spans="1:14">
      <c r="A4929" s="17">
        <v>4724</v>
      </c>
      <c r="C4929" s="17">
        <f t="shared" si="368"/>
        <v>0</v>
      </c>
      <c r="G4929" s="17" t="e">
        <f>+VLOOKUP(B4929,EstructuraCostos!$B$5:$C$146,2)</f>
        <v>#N/A</v>
      </c>
      <c r="I4929" s="17">
        <f t="shared" si="369"/>
        <v>1</v>
      </c>
      <c r="N4929" s="48">
        <f t="shared" si="370"/>
        <v>0</v>
      </c>
    </row>
    <row r="4930" spans="1:14">
      <c r="A4930" s="17">
        <v>4725</v>
      </c>
      <c r="C4930" s="17">
        <f t="shared" si="368"/>
        <v>0</v>
      </c>
      <c r="G4930" s="17" t="e">
        <f>+VLOOKUP(B4930,EstructuraCostos!$B$5:$C$146,2)</f>
        <v>#N/A</v>
      </c>
      <c r="I4930" s="17">
        <f t="shared" si="369"/>
        <v>1</v>
      </c>
      <c r="N4930" s="48">
        <f t="shared" si="370"/>
        <v>0</v>
      </c>
    </row>
    <row r="4931" spans="1:14">
      <c r="A4931" s="17">
        <v>4726</v>
      </c>
      <c r="C4931" s="17">
        <f t="shared" si="368"/>
        <v>0</v>
      </c>
      <c r="G4931" s="17" t="e">
        <f>+VLOOKUP(B4931,EstructuraCostos!$B$5:$C$146,2)</f>
        <v>#N/A</v>
      </c>
      <c r="I4931" s="17">
        <f t="shared" si="369"/>
        <v>1</v>
      </c>
      <c r="N4931" s="48">
        <f t="shared" si="370"/>
        <v>0</v>
      </c>
    </row>
    <row r="4932" spans="1:14">
      <c r="A4932" s="17">
        <v>4727</v>
      </c>
      <c r="C4932" s="17">
        <f t="shared" si="368"/>
        <v>0</v>
      </c>
      <c r="G4932" s="17" t="e">
        <f>+VLOOKUP(B4932,EstructuraCostos!$B$5:$C$146,2)</f>
        <v>#N/A</v>
      </c>
      <c r="I4932" s="17">
        <f t="shared" si="369"/>
        <v>1</v>
      </c>
      <c r="N4932" s="48">
        <f t="shared" si="370"/>
        <v>0</v>
      </c>
    </row>
    <row r="4933" spans="1:14">
      <c r="A4933" s="17">
        <v>4728</v>
      </c>
      <c r="C4933" s="17">
        <f t="shared" si="368"/>
        <v>0</v>
      </c>
      <c r="G4933" s="17" t="e">
        <f>+VLOOKUP(B4933,EstructuraCostos!$B$5:$C$146,2)</f>
        <v>#N/A</v>
      </c>
      <c r="I4933" s="17">
        <f t="shared" si="369"/>
        <v>1</v>
      </c>
      <c r="N4933" s="48">
        <f t="shared" si="370"/>
        <v>0</v>
      </c>
    </row>
    <row r="4934" spans="1:14">
      <c r="A4934" s="17">
        <v>4729</v>
      </c>
      <c r="C4934" s="17">
        <f t="shared" si="368"/>
        <v>0</v>
      </c>
      <c r="G4934" s="17" t="e">
        <f>+VLOOKUP(B4934,EstructuraCostos!$B$5:$C$146,2)</f>
        <v>#N/A</v>
      </c>
      <c r="I4934" s="17">
        <f t="shared" si="369"/>
        <v>1</v>
      </c>
      <c r="N4934" s="48">
        <f t="shared" si="370"/>
        <v>0</v>
      </c>
    </row>
    <row r="4935" spans="1:14">
      <c r="A4935" s="17">
        <v>4730</v>
      </c>
      <c r="C4935" s="17">
        <f t="shared" si="368"/>
        <v>0</v>
      </c>
      <c r="G4935" s="17" t="e">
        <f>+VLOOKUP(B4935,EstructuraCostos!$B$5:$C$146,2)</f>
        <v>#N/A</v>
      </c>
      <c r="I4935" s="17">
        <f t="shared" si="369"/>
        <v>1</v>
      </c>
      <c r="N4935" s="48">
        <f t="shared" si="370"/>
        <v>0</v>
      </c>
    </row>
    <row r="4936" spans="1:14">
      <c r="A4936" s="17">
        <v>4731</v>
      </c>
      <c r="C4936" s="17">
        <f t="shared" si="368"/>
        <v>0</v>
      </c>
      <c r="G4936" s="17" t="e">
        <f>+VLOOKUP(B4936,EstructuraCostos!$B$5:$C$146,2)</f>
        <v>#N/A</v>
      </c>
      <c r="I4936" s="17">
        <f t="shared" si="369"/>
        <v>1</v>
      </c>
      <c r="N4936" s="48">
        <f t="shared" si="370"/>
        <v>0</v>
      </c>
    </row>
    <row r="4937" spans="1:14">
      <c r="A4937" s="17">
        <v>4732</v>
      </c>
      <c r="C4937" s="17">
        <f t="shared" si="368"/>
        <v>0</v>
      </c>
      <c r="G4937" s="17" t="e">
        <f>+VLOOKUP(B4937,EstructuraCostos!$B$5:$C$146,2)</f>
        <v>#N/A</v>
      </c>
      <c r="I4937" s="17">
        <f t="shared" si="369"/>
        <v>1</v>
      </c>
      <c r="N4937" s="48">
        <f t="shared" si="370"/>
        <v>0</v>
      </c>
    </row>
    <row r="4938" spans="1:14">
      <c r="A4938" s="17">
        <v>4733</v>
      </c>
      <c r="C4938" s="17">
        <f t="shared" si="368"/>
        <v>0</v>
      </c>
      <c r="G4938" s="17" t="e">
        <f>+VLOOKUP(B4938,EstructuraCostos!$B$5:$C$146,2)</f>
        <v>#N/A</v>
      </c>
      <c r="I4938" s="17">
        <f t="shared" si="369"/>
        <v>1</v>
      </c>
      <c r="N4938" s="48">
        <f t="shared" si="370"/>
        <v>0</v>
      </c>
    </row>
    <row r="4939" spans="1:14">
      <c r="A4939" s="17">
        <v>4734</v>
      </c>
      <c r="C4939" s="17">
        <f t="shared" si="368"/>
        <v>0</v>
      </c>
      <c r="G4939" s="17" t="e">
        <f>+VLOOKUP(B4939,EstructuraCostos!$B$5:$C$146,2)</f>
        <v>#N/A</v>
      </c>
      <c r="I4939" s="17">
        <f t="shared" si="369"/>
        <v>1</v>
      </c>
      <c r="N4939" s="48">
        <f t="shared" si="370"/>
        <v>0</v>
      </c>
    </row>
    <row r="4940" spans="1:14">
      <c r="A4940" s="17">
        <v>4735</v>
      </c>
      <c r="C4940" s="17">
        <f t="shared" si="368"/>
        <v>0</v>
      </c>
      <c r="G4940" s="17" t="e">
        <f>+VLOOKUP(B4940,EstructuraCostos!$B$5:$C$146,2)</f>
        <v>#N/A</v>
      </c>
      <c r="I4940" s="17">
        <f t="shared" si="369"/>
        <v>1</v>
      </c>
      <c r="N4940" s="48">
        <f t="shared" si="370"/>
        <v>0</v>
      </c>
    </row>
    <row r="4941" spans="1:14">
      <c r="A4941" s="17">
        <v>4736</v>
      </c>
      <c r="C4941" s="17">
        <f t="shared" si="368"/>
        <v>0</v>
      </c>
      <c r="G4941" s="17" t="e">
        <f>+VLOOKUP(B4941,EstructuraCostos!$B$5:$C$146,2)</f>
        <v>#N/A</v>
      </c>
      <c r="I4941" s="17">
        <f t="shared" si="369"/>
        <v>1</v>
      </c>
      <c r="N4941" s="48">
        <f t="shared" si="370"/>
        <v>0</v>
      </c>
    </row>
    <row r="4942" spans="1:14">
      <c r="A4942" s="17">
        <v>4737</v>
      </c>
      <c r="C4942" s="17">
        <f t="shared" si="368"/>
        <v>0</v>
      </c>
      <c r="G4942" s="17" t="e">
        <f>+VLOOKUP(B4942,EstructuraCostos!$B$5:$C$146,2)</f>
        <v>#N/A</v>
      </c>
      <c r="I4942" s="17">
        <f t="shared" si="369"/>
        <v>1</v>
      </c>
      <c r="N4942" s="48">
        <f t="shared" si="370"/>
        <v>0</v>
      </c>
    </row>
    <row r="4943" spans="1:14">
      <c r="A4943" s="17">
        <v>4738</v>
      </c>
      <c r="C4943" s="17">
        <f t="shared" ref="C4943:C5006" si="371">ROUND(B4943/10000,0)</f>
        <v>0</v>
      </c>
      <c r="G4943" s="17" t="e">
        <f>+VLOOKUP(B4943,EstructuraCostos!$B$5:$C$146,2)</f>
        <v>#N/A</v>
      </c>
      <c r="I4943" s="17">
        <f t="shared" ref="I4943:I5006" si="372">+WEEKNUM(H4943,2)</f>
        <v>1</v>
      </c>
      <c r="N4943" s="48">
        <f t="shared" ref="N4943:N5006" si="373">+L4943*M4943</f>
        <v>0</v>
      </c>
    </row>
    <row r="4944" spans="1:14">
      <c r="A4944" s="17">
        <v>4739</v>
      </c>
      <c r="C4944" s="17">
        <f t="shared" si="371"/>
        <v>0</v>
      </c>
      <c r="G4944" s="17" t="e">
        <f>+VLOOKUP(B4944,EstructuraCostos!$B$5:$C$146,2)</f>
        <v>#N/A</v>
      </c>
      <c r="I4944" s="17">
        <f t="shared" si="372"/>
        <v>1</v>
      </c>
      <c r="N4944" s="48">
        <f t="shared" si="373"/>
        <v>0</v>
      </c>
    </row>
    <row r="4945" spans="1:14">
      <c r="A4945" s="17">
        <v>4740</v>
      </c>
      <c r="C4945" s="17">
        <f t="shared" si="371"/>
        <v>0</v>
      </c>
      <c r="G4945" s="17" t="e">
        <f>+VLOOKUP(B4945,EstructuraCostos!$B$5:$C$146,2)</f>
        <v>#N/A</v>
      </c>
      <c r="I4945" s="17">
        <f t="shared" si="372"/>
        <v>1</v>
      </c>
      <c r="N4945" s="48">
        <f t="shared" si="373"/>
        <v>0</v>
      </c>
    </row>
    <row r="4946" spans="1:14">
      <c r="A4946" s="17">
        <v>4741</v>
      </c>
      <c r="C4946" s="17">
        <f t="shared" si="371"/>
        <v>0</v>
      </c>
      <c r="G4946" s="17" t="e">
        <f>+VLOOKUP(B4946,EstructuraCostos!$B$5:$C$146,2)</f>
        <v>#N/A</v>
      </c>
      <c r="I4946" s="17">
        <f t="shared" si="372"/>
        <v>1</v>
      </c>
      <c r="N4946" s="48">
        <f t="shared" si="373"/>
        <v>0</v>
      </c>
    </row>
    <row r="4947" spans="1:14">
      <c r="A4947" s="17">
        <v>4742</v>
      </c>
      <c r="C4947" s="17">
        <f t="shared" si="371"/>
        <v>0</v>
      </c>
      <c r="G4947" s="17" t="e">
        <f>+VLOOKUP(B4947,EstructuraCostos!$B$5:$C$146,2)</f>
        <v>#N/A</v>
      </c>
      <c r="I4947" s="17">
        <f t="shared" si="372"/>
        <v>1</v>
      </c>
      <c r="N4947" s="48">
        <f t="shared" si="373"/>
        <v>0</v>
      </c>
    </row>
    <row r="4948" spans="1:14">
      <c r="A4948" s="17">
        <v>4743</v>
      </c>
      <c r="C4948" s="17">
        <f t="shared" si="371"/>
        <v>0</v>
      </c>
      <c r="G4948" s="17" t="e">
        <f>+VLOOKUP(B4948,EstructuraCostos!$B$5:$C$146,2)</f>
        <v>#N/A</v>
      </c>
      <c r="I4948" s="17">
        <f t="shared" si="372"/>
        <v>1</v>
      </c>
      <c r="N4948" s="48">
        <f t="shared" si="373"/>
        <v>0</v>
      </c>
    </row>
    <row r="4949" spans="1:14">
      <c r="A4949" s="17">
        <v>4744</v>
      </c>
      <c r="C4949" s="17">
        <f t="shared" si="371"/>
        <v>0</v>
      </c>
      <c r="G4949" s="17" t="e">
        <f>+VLOOKUP(B4949,EstructuraCostos!$B$5:$C$146,2)</f>
        <v>#N/A</v>
      </c>
      <c r="I4949" s="17">
        <f t="shared" si="372"/>
        <v>1</v>
      </c>
      <c r="N4949" s="48">
        <f t="shared" si="373"/>
        <v>0</v>
      </c>
    </row>
    <row r="4950" spans="1:14">
      <c r="A4950" s="17">
        <v>4745</v>
      </c>
      <c r="C4950" s="17">
        <f t="shared" si="371"/>
        <v>0</v>
      </c>
      <c r="G4950" s="17" t="e">
        <f>+VLOOKUP(B4950,EstructuraCostos!$B$5:$C$146,2)</f>
        <v>#N/A</v>
      </c>
      <c r="I4950" s="17">
        <f t="shared" si="372"/>
        <v>1</v>
      </c>
      <c r="N4950" s="48">
        <f t="shared" si="373"/>
        <v>0</v>
      </c>
    </row>
    <row r="4951" spans="1:14">
      <c r="A4951" s="17">
        <v>4746</v>
      </c>
      <c r="C4951" s="17">
        <f t="shared" si="371"/>
        <v>0</v>
      </c>
      <c r="G4951" s="17" t="e">
        <f>+VLOOKUP(B4951,EstructuraCostos!$B$5:$C$146,2)</f>
        <v>#N/A</v>
      </c>
      <c r="I4951" s="17">
        <f t="shared" si="372"/>
        <v>1</v>
      </c>
      <c r="N4951" s="48">
        <f t="shared" si="373"/>
        <v>0</v>
      </c>
    </row>
    <row r="4952" spans="1:14">
      <c r="A4952" s="17">
        <v>4747</v>
      </c>
      <c r="C4952" s="17">
        <f t="shared" si="371"/>
        <v>0</v>
      </c>
      <c r="G4952" s="17" t="e">
        <f>+VLOOKUP(B4952,EstructuraCostos!$B$5:$C$146,2)</f>
        <v>#N/A</v>
      </c>
      <c r="I4952" s="17">
        <f t="shared" si="372"/>
        <v>1</v>
      </c>
      <c r="N4952" s="48">
        <f t="shared" si="373"/>
        <v>0</v>
      </c>
    </row>
    <row r="4953" spans="1:14">
      <c r="A4953" s="17">
        <v>4748</v>
      </c>
      <c r="C4953" s="17">
        <f t="shared" si="371"/>
        <v>0</v>
      </c>
      <c r="G4953" s="17" t="e">
        <f>+VLOOKUP(B4953,EstructuraCostos!$B$5:$C$146,2)</f>
        <v>#N/A</v>
      </c>
      <c r="I4953" s="17">
        <f t="shared" si="372"/>
        <v>1</v>
      </c>
      <c r="N4953" s="48">
        <f t="shared" si="373"/>
        <v>0</v>
      </c>
    </row>
    <row r="4954" spans="1:14">
      <c r="A4954" s="17">
        <v>4749</v>
      </c>
      <c r="C4954" s="17">
        <f t="shared" si="371"/>
        <v>0</v>
      </c>
      <c r="G4954" s="17" t="e">
        <f>+VLOOKUP(B4954,EstructuraCostos!$B$5:$C$146,2)</f>
        <v>#N/A</v>
      </c>
      <c r="I4954" s="17">
        <f t="shared" si="372"/>
        <v>1</v>
      </c>
      <c r="N4954" s="48">
        <f t="shared" si="373"/>
        <v>0</v>
      </c>
    </row>
    <row r="4955" spans="1:14">
      <c r="A4955" s="17">
        <v>4750</v>
      </c>
      <c r="C4955" s="17">
        <f t="shared" si="371"/>
        <v>0</v>
      </c>
      <c r="G4955" s="17" t="e">
        <f>+VLOOKUP(B4955,EstructuraCostos!$B$5:$C$146,2)</f>
        <v>#N/A</v>
      </c>
      <c r="I4955" s="17">
        <f t="shared" si="372"/>
        <v>1</v>
      </c>
      <c r="N4955" s="48">
        <f t="shared" si="373"/>
        <v>0</v>
      </c>
    </row>
    <row r="4956" spans="1:14">
      <c r="A4956" s="17">
        <v>4751</v>
      </c>
      <c r="C4956" s="17">
        <f t="shared" si="371"/>
        <v>0</v>
      </c>
      <c r="G4956" s="17" t="e">
        <f>+VLOOKUP(B4956,EstructuraCostos!$B$5:$C$146,2)</f>
        <v>#N/A</v>
      </c>
      <c r="I4956" s="17">
        <f t="shared" si="372"/>
        <v>1</v>
      </c>
      <c r="N4956" s="48">
        <f t="shared" si="373"/>
        <v>0</v>
      </c>
    </row>
    <row r="4957" spans="1:14">
      <c r="A4957" s="17">
        <v>4752</v>
      </c>
      <c r="C4957" s="17">
        <f t="shared" si="371"/>
        <v>0</v>
      </c>
      <c r="G4957" s="17" t="e">
        <f>+VLOOKUP(B4957,EstructuraCostos!$B$5:$C$146,2)</f>
        <v>#N/A</v>
      </c>
      <c r="I4957" s="17">
        <f t="shared" si="372"/>
        <v>1</v>
      </c>
      <c r="N4957" s="48">
        <f t="shared" si="373"/>
        <v>0</v>
      </c>
    </row>
    <row r="4958" spans="1:14">
      <c r="A4958" s="17">
        <v>4753</v>
      </c>
      <c r="C4958" s="17">
        <f t="shared" si="371"/>
        <v>0</v>
      </c>
      <c r="G4958" s="17" t="e">
        <f>+VLOOKUP(B4958,EstructuraCostos!$B$5:$C$146,2)</f>
        <v>#N/A</v>
      </c>
      <c r="I4958" s="17">
        <f t="shared" si="372"/>
        <v>1</v>
      </c>
      <c r="N4958" s="48">
        <f t="shared" si="373"/>
        <v>0</v>
      </c>
    </row>
    <row r="4959" spans="1:14">
      <c r="A4959" s="17">
        <v>4754</v>
      </c>
      <c r="C4959" s="17">
        <f t="shared" si="371"/>
        <v>0</v>
      </c>
      <c r="G4959" s="17" t="e">
        <f>+VLOOKUP(B4959,EstructuraCostos!$B$5:$C$146,2)</f>
        <v>#N/A</v>
      </c>
      <c r="I4959" s="17">
        <f t="shared" si="372"/>
        <v>1</v>
      </c>
      <c r="N4959" s="48">
        <f t="shared" si="373"/>
        <v>0</v>
      </c>
    </row>
    <row r="4960" spans="1:14">
      <c r="A4960" s="17">
        <v>4755</v>
      </c>
      <c r="C4960" s="17">
        <f t="shared" si="371"/>
        <v>0</v>
      </c>
      <c r="G4960" s="17" t="e">
        <f>+VLOOKUP(B4960,EstructuraCostos!$B$5:$C$146,2)</f>
        <v>#N/A</v>
      </c>
      <c r="I4960" s="17">
        <f t="shared" si="372"/>
        <v>1</v>
      </c>
      <c r="N4960" s="48">
        <f t="shared" si="373"/>
        <v>0</v>
      </c>
    </row>
    <row r="4961" spans="1:14">
      <c r="A4961" s="17">
        <v>4756</v>
      </c>
      <c r="C4961" s="17">
        <f t="shared" si="371"/>
        <v>0</v>
      </c>
      <c r="G4961" s="17" t="e">
        <f>+VLOOKUP(B4961,EstructuraCostos!$B$5:$C$146,2)</f>
        <v>#N/A</v>
      </c>
      <c r="I4961" s="17">
        <f t="shared" si="372"/>
        <v>1</v>
      </c>
      <c r="N4961" s="48">
        <f t="shared" si="373"/>
        <v>0</v>
      </c>
    </row>
    <row r="4962" spans="1:14">
      <c r="A4962" s="17">
        <v>4757</v>
      </c>
      <c r="C4962" s="17">
        <f t="shared" si="371"/>
        <v>0</v>
      </c>
      <c r="G4962" s="17" t="e">
        <f>+VLOOKUP(B4962,EstructuraCostos!$B$5:$C$146,2)</f>
        <v>#N/A</v>
      </c>
      <c r="I4962" s="17">
        <f t="shared" si="372"/>
        <v>1</v>
      </c>
      <c r="N4962" s="48">
        <f t="shared" si="373"/>
        <v>0</v>
      </c>
    </row>
    <row r="4963" spans="1:14">
      <c r="A4963" s="17">
        <v>4758</v>
      </c>
      <c r="C4963" s="17">
        <f t="shared" si="371"/>
        <v>0</v>
      </c>
      <c r="G4963" s="17" t="e">
        <f>+VLOOKUP(B4963,EstructuraCostos!$B$5:$C$146,2)</f>
        <v>#N/A</v>
      </c>
      <c r="I4963" s="17">
        <f t="shared" si="372"/>
        <v>1</v>
      </c>
      <c r="N4963" s="48">
        <f t="shared" si="373"/>
        <v>0</v>
      </c>
    </row>
    <row r="4964" spans="1:14">
      <c r="A4964" s="17">
        <v>4759</v>
      </c>
      <c r="C4964" s="17">
        <f t="shared" si="371"/>
        <v>0</v>
      </c>
      <c r="G4964" s="17" t="e">
        <f>+VLOOKUP(B4964,EstructuraCostos!$B$5:$C$146,2)</f>
        <v>#N/A</v>
      </c>
      <c r="I4964" s="17">
        <f t="shared" si="372"/>
        <v>1</v>
      </c>
      <c r="N4964" s="48">
        <f t="shared" si="373"/>
        <v>0</v>
      </c>
    </row>
    <row r="4965" spans="1:14">
      <c r="A4965" s="17">
        <v>4760</v>
      </c>
      <c r="C4965" s="17">
        <f t="shared" si="371"/>
        <v>0</v>
      </c>
      <c r="G4965" s="17" t="e">
        <f>+VLOOKUP(B4965,EstructuraCostos!$B$5:$C$146,2)</f>
        <v>#N/A</v>
      </c>
      <c r="I4965" s="17">
        <f t="shared" si="372"/>
        <v>1</v>
      </c>
      <c r="N4965" s="48">
        <f t="shared" si="373"/>
        <v>0</v>
      </c>
    </row>
    <row r="4966" spans="1:14">
      <c r="A4966" s="17">
        <v>4761</v>
      </c>
      <c r="C4966" s="17">
        <f t="shared" si="371"/>
        <v>0</v>
      </c>
      <c r="G4966" s="17" t="e">
        <f>+VLOOKUP(B4966,EstructuraCostos!$B$5:$C$146,2)</f>
        <v>#N/A</v>
      </c>
      <c r="I4966" s="17">
        <f t="shared" si="372"/>
        <v>1</v>
      </c>
      <c r="N4966" s="48">
        <f t="shared" si="373"/>
        <v>0</v>
      </c>
    </row>
    <row r="4967" spans="1:14">
      <c r="A4967" s="17">
        <v>4762</v>
      </c>
      <c r="C4967" s="17">
        <f t="shared" si="371"/>
        <v>0</v>
      </c>
      <c r="G4967" s="17" t="e">
        <f>+VLOOKUP(B4967,EstructuraCostos!$B$5:$C$146,2)</f>
        <v>#N/A</v>
      </c>
      <c r="I4967" s="17">
        <f t="shared" si="372"/>
        <v>1</v>
      </c>
      <c r="N4967" s="48">
        <f t="shared" si="373"/>
        <v>0</v>
      </c>
    </row>
    <row r="4968" spans="1:14">
      <c r="A4968" s="17">
        <v>4763</v>
      </c>
      <c r="C4968" s="17">
        <f t="shared" si="371"/>
        <v>0</v>
      </c>
      <c r="G4968" s="17" t="e">
        <f>+VLOOKUP(B4968,EstructuraCostos!$B$5:$C$146,2)</f>
        <v>#N/A</v>
      </c>
      <c r="I4968" s="17">
        <f t="shared" si="372"/>
        <v>1</v>
      </c>
      <c r="N4968" s="48">
        <f t="shared" si="373"/>
        <v>0</v>
      </c>
    </row>
    <row r="4969" spans="1:14">
      <c r="A4969" s="17">
        <v>4764</v>
      </c>
      <c r="C4969" s="17">
        <f t="shared" si="371"/>
        <v>0</v>
      </c>
      <c r="G4969" s="17" t="e">
        <f>+VLOOKUP(B4969,EstructuraCostos!$B$5:$C$146,2)</f>
        <v>#N/A</v>
      </c>
      <c r="I4969" s="17">
        <f t="shared" si="372"/>
        <v>1</v>
      </c>
      <c r="N4969" s="48">
        <f t="shared" si="373"/>
        <v>0</v>
      </c>
    </row>
    <row r="4970" spans="1:14">
      <c r="A4970" s="17">
        <v>4765</v>
      </c>
      <c r="C4970" s="17">
        <f t="shared" si="371"/>
        <v>0</v>
      </c>
      <c r="G4970" s="17" t="e">
        <f>+VLOOKUP(B4970,EstructuraCostos!$B$5:$C$146,2)</f>
        <v>#N/A</v>
      </c>
      <c r="I4970" s="17">
        <f t="shared" si="372"/>
        <v>1</v>
      </c>
      <c r="N4970" s="48">
        <f t="shared" si="373"/>
        <v>0</v>
      </c>
    </row>
    <row r="4971" spans="1:14">
      <c r="A4971" s="17">
        <v>4766</v>
      </c>
      <c r="C4971" s="17">
        <f t="shared" si="371"/>
        <v>0</v>
      </c>
      <c r="G4971" s="17" t="e">
        <f>+VLOOKUP(B4971,EstructuraCostos!$B$5:$C$146,2)</f>
        <v>#N/A</v>
      </c>
      <c r="I4971" s="17">
        <f t="shared" si="372"/>
        <v>1</v>
      </c>
      <c r="N4971" s="48">
        <f t="shared" si="373"/>
        <v>0</v>
      </c>
    </row>
    <row r="4972" spans="1:14">
      <c r="A4972" s="17">
        <v>4767</v>
      </c>
      <c r="C4972" s="17">
        <f t="shared" si="371"/>
        <v>0</v>
      </c>
      <c r="G4972" s="17" t="e">
        <f>+VLOOKUP(B4972,EstructuraCostos!$B$5:$C$146,2)</f>
        <v>#N/A</v>
      </c>
      <c r="I4972" s="17">
        <f t="shared" si="372"/>
        <v>1</v>
      </c>
      <c r="N4972" s="48">
        <f t="shared" si="373"/>
        <v>0</v>
      </c>
    </row>
    <row r="4973" spans="1:14">
      <c r="A4973" s="17">
        <v>4768</v>
      </c>
      <c r="C4973" s="17">
        <f t="shared" si="371"/>
        <v>0</v>
      </c>
      <c r="G4973" s="17" t="e">
        <f>+VLOOKUP(B4973,EstructuraCostos!$B$5:$C$146,2)</f>
        <v>#N/A</v>
      </c>
      <c r="I4973" s="17">
        <f t="shared" si="372"/>
        <v>1</v>
      </c>
      <c r="N4973" s="48">
        <f t="shared" si="373"/>
        <v>0</v>
      </c>
    </row>
    <row r="4974" spans="1:14">
      <c r="A4974" s="17">
        <v>4769</v>
      </c>
      <c r="C4974" s="17">
        <f t="shared" si="371"/>
        <v>0</v>
      </c>
      <c r="G4974" s="17" t="e">
        <f>+VLOOKUP(B4974,EstructuraCostos!$B$5:$C$146,2)</f>
        <v>#N/A</v>
      </c>
      <c r="I4974" s="17">
        <f t="shared" si="372"/>
        <v>1</v>
      </c>
      <c r="N4974" s="48">
        <f t="shared" si="373"/>
        <v>0</v>
      </c>
    </row>
    <row r="4975" spans="1:14">
      <c r="A4975" s="17">
        <v>4770</v>
      </c>
      <c r="C4975" s="17">
        <f t="shared" si="371"/>
        <v>0</v>
      </c>
      <c r="G4975" s="17" t="e">
        <f>+VLOOKUP(B4975,EstructuraCostos!$B$5:$C$146,2)</f>
        <v>#N/A</v>
      </c>
      <c r="I4975" s="17">
        <f t="shared" si="372"/>
        <v>1</v>
      </c>
      <c r="N4975" s="48">
        <f t="shared" si="373"/>
        <v>0</v>
      </c>
    </row>
    <row r="4976" spans="1:14">
      <c r="A4976" s="17">
        <v>4771</v>
      </c>
      <c r="C4976" s="17">
        <f t="shared" si="371"/>
        <v>0</v>
      </c>
      <c r="G4976" s="17" t="e">
        <f>+VLOOKUP(B4976,EstructuraCostos!$B$5:$C$146,2)</f>
        <v>#N/A</v>
      </c>
      <c r="I4976" s="17">
        <f t="shared" si="372"/>
        <v>1</v>
      </c>
      <c r="N4976" s="48">
        <f t="shared" si="373"/>
        <v>0</v>
      </c>
    </row>
    <row r="4977" spans="1:14">
      <c r="A4977" s="17">
        <v>4772</v>
      </c>
      <c r="C4977" s="17">
        <f t="shared" si="371"/>
        <v>0</v>
      </c>
      <c r="G4977" s="17" t="e">
        <f>+VLOOKUP(B4977,EstructuraCostos!$B$5:$C$146,2)</f>
        <v>#N/A</v>
      </c>
      <c r="I4977" s="17">
        <f t="shared" si="372"/>
        <v>1</v>
      </c>
      <c r="N4977" s="48">
        <f t="shared" si="373"/>
        <v>0</v>
      </c>
    </row>
    <row r="4978" spans="1:14">
      <c r="A4978" s="17">
        <v>4773</v>
      </c>
      <c r="C4978" s="17">
        <f t="shared" si="371"/>
        <v>0</v>
      </c>
      <c r="G4978" s="17" t="e">
        <f>+VLOOKUP(B4978,EstructuraCostos!$B$5:$C$146,2)</f>
        <v>#N/A</v>
      </c>
      <c r="I4978" s="17">
        <f t="shared" si="372"/>
        <v>1</v>
      </c>
      <c r="N4978" s="48">
        <f t="shared" si="373"/>
        <v>0</v>
      </c>
    </row>
    <row r="4979" spans="1:14">
      <c r="A4979" s="17">
        <v>4774</v>
      </c>
      <c r="C4979" s="17">
        <f t="shared" si="371"/>
        <v>0</v>
      </c>
      <c r="G4979" s="17" t="e">
        <f>+VLOOKUP(B4979,EstructuraCostos!$B$5:$C$146,2)</f>
        <v>#N/A</v>
      </c>
      <c r="I4979" s="17">
        <f t="shared" si="372"/>
        <v>1</v>
      </c>
      <c r="N4979" s="48">
        <f t="shared" si="373"/>
        <v>0</v>
      </c>
    </row>
    <row r="4980" spans="1:14">
      <c r="A4980" s="17">
        <v>4775</v>
      </c>
      <c r="C4980" s="17">
        <f t="shared" si="371"/>
        <v>0</v>
      </c>
      <c r="G4980" s="17" t="e">
        <f>+VLOOKUP(B4980,EstructuraCostos!$B$5:$C$146,2)</f>
        <v>#N/A</v>
      </c>
      <c r="I4980" s="17">
        <f t="shared" si="372"/>
        <v>1</v>
      </c>
      <c r="N4980" s="48">
        <f t="shared" si="373"/>
        <v>0</v>
      </c>
    </row>
    <row r="4981" spans="1:14">
      <c r="A4981" s="17">
        <v>4776</v>
      </c>
      <c r="C4981" s="17">
        <f t="shared" si="371"/>
        <v>0</v>
      </c>
      <c r="G4981" s="17" t="e">
        <f>+VLOOKUP(B4981,EstructuraCostos!$B$5:$C$146,2)</f>
        <v>#N/A</v>
      </c>
      <c r="I4981" s="17">
        <f t="shared" si="372"/>
        <v>1</v>
      </c>
      <c r="N4981" s="48">
        <f t="shared" si="373"/>
        <v>0</v>
      </c>
    </row>
    <row r="4982" spans="1:14">
      <c r="A4982" s="17">
        <v>4777</v>
      </c>
      <c r="C4982" s="17">
        <f t="shared" si="371"/>
        <v>0</v>
      </c>
      <c r="G4982" s="17" t="e">
        <f>+VLOOKUP(B4982,EstructuraCostos!$B$5:$C$146,2)</f>
        <v>#N/A</v>
      </c>
      <c r="I4982" s="17">
        <f t="shared" si="372"/>
        <v>1</v>
      </c>
      <c r="N4982" s="48">
        <f t="shared" si="373"/>
        <v>0</v>
      </c>
    </row>
    <row r="4983" spans="1:14">
      <c r="A4983" s="17">
        <v>4778</v>
      </c>
      <c r="C4983" s="17">
        <f t="shared" si="371"/>
        <v>0</v>
      </c>
      <c r="G4983" s="17" t="e">
        <f>+VLOOKUP(B4983,EstructuraCostos!$B$5:$C$146,2)</f>
        <v>#N/A</v>
      </c>
      <c r="I4983" s="17">
        <f t="shared" si="372"/>
        <v>1</v>
      </c>
      <c r="N4983" s="48">
        <f t="shared" si="373"/>
        <v>0</v>
      </c>
    </row>
    <row r="4984" spans="1:14">
      <c r="A4984" s="17">
        <v>4779</v>
      </c>
      <c r="C4984" s="17">
        <f t="shared" si="371"/>
        <v>0</v>
      </c>
      <c r="G4984" s="17" t="e">
        <f>+VLOOKUP(B4984,EstructuraCostos!$B$5:$C$146,2)</f>
        <v>#N/A</v>
      </c>
      <c r="I4984" s="17">
        <f t="shared" si="372"/>
        <v>1</v>
      </c>
      <c r="N4984" s="48">
        <f t="shared" si="373"/>
        <v>0</v>
      </c>
    </row>
    <row r="4985" spans="1:14">
      <c r="A4985" s="17">
        <v>4780</v>
      </c>
      <c r="C4985" s="17">
        <f t="shared" si="371"/>
        <v>0</v>
      </c>
      <c r="G4985" s="17" t="e">
        <f>+VLOOKUP(B4985,EstructuraCostos!$B$5:$C$146,2)</f>
        <v>#N/A</v>
      </c>
      <c r="I4985" s="17">
        <f t="shared" si="372"/>
        <v>1</v>
      </c>
      <c r="N4985" s="48">
        <f t="shared" si="373"/>
        <v>0</v>
      </c>
    </row>
    <row r="4986" spans="1:14">
      <c r="A4986" s="17">
        <v>4781</v>
      </c>
      <c r="C4986" s="17">
        <f t="shared" si="371"/>
        <v>0</v>
      </c>
      <c r="G4986" s="17" t="e">
        <f>+VLOOKUP(B4986,EstructuraCostos!$B$5:$C$146,2)</f>
        <v>#N/A</v>
      </c>
      <c r="I4986" s="17">
        <f t="shared" si="372"/>
        <v>1</v>
      </c>
      <c r="N4986" s="48">
        <f t="shared" si="373"/>
        <v>0</v>
      </c>
    </row>
    <row r="4987" spans="1:14">
      <c r="A4987" s="17">
        <v>4782</v>
      </c>
      <c r="C4987" s="17">
        <f t="shared" si="371"/>
        <v>0</v>
      </c>
      <c r="G4987" s="17" t="e">
        <f>+VLOOKUP(B4987,EstructuraCostos!$B$5:$C$146,2)</f>
        <v>#N/A</v>
      </c>
      <c r="I4987" s="17">
        <f t="shared" si="372"/>
        <v>1</v>
      </c>
      <c r="N4987" s="48">
        <f t="shared" si="373"/>
        <v>0</v>
      </c>
    </row>
    <row r="4988" spans="1:14">
      <c r="A4988" s="17">
        <v>4783</v>
      </c>
      <c r="C4988" s="17">
        <f t="shared" si="371"/>
        <v>0</v>
      </c>
      <c r="G4988" s="17" t="e">
        <f>+VLOOKUP(B4988,EstructuraCostos!$B$5:$C$146,2)</f>
        <v>#N/A</v>
      </c>
      <c r="I4988" s="17">
        <f t="shared" si="372"/>
        <v>1</v>
      </c>
      <c r="N4988" s="48">
        <f t="shared" si="373"/>
        <v>0</v>
      </c>
    </row>
    <row r="4989" spans="1:14">
      <c r="A4989" s="17">
        <v>4784</v>
      </c>
      <c r="C4989" s="17">
        <f t="shared" si="371"/>
        <v>0</v>
      </c>
      <c r="G4989" s="17" t="e">
        <f>+VLOOKUP(B4989,EstructuraCostos!$B$5:$C$146,2)</f>
        <v>#N/A</v>
      </c>
      <c r="I4989" s="17">
        <f t="shared" si="372"/>
        <v>1</v>
      </c>
      <c r="N4989" s="48">
        <f t="shared" si="373"/>
        <v>0</v>
      </c>
    </row>
    <row r="4990" spans="1:14">
      <c r="A4990" s="17">
        <v>4785</v>
      </c>
      <c r="C4990" s="17">
        <f t="shared" si="371"/>
        <v>0</v>
      </c>
      <c r="G4990" s="17" t="e">
        <f>+VLOOKUP(B4990,EstructuraCostos!$B$5:$C$146,2)</f>
        <v>#N/A</v>
      </c>
      <c r="I4990" s="17">
        <f t="shared" si="372"/>
        <v>1</v>
      </c>
      <c r="N4990" s="48">
        <f t="shared" si="373"/>
        <v>0</v>
      </c>
    </row>
    <row r="4991" spans="1:14">
      <c r="A4991" s="17">
        <v>4786</v>
      </c>
      <c r="C4991" s="17">
        <f t="shared" si="371"/>
        <v>0</v>
      </c>
      <c r="G4991" s="17" t="e">
        <f>+VLOOKUP(B4991,EstructuraCostos!$B$5:$C$146,2)</f>
        <v>#N/A</v>
      </c>
      <c r="I4991" s="17">
        <f t="shared" si="372"/>
        <v>1</v>
      </c>
      <c r="N4991" s="48">
        <f t="shared" si="373"/>
        <v>0</v>
      </c>
    </row>
    <row r="4992" spans="1:14">
      <c r="A4992" s="17">
        <v>4787</v>
      </c>
      <c r="C4992" s="17">
        <f t="shared" si="371"/>
        <v>0</v>
      </c>
      <c r="G4992" s="17" t="e">
        <f>+VLOOKUP(B4992,EstructuraCostos!$B$5:$C$146,2)</f>
        <v>#N/A</v>
      </c>
      <c r="I4992" s="17">
        <f t="shared" si="372"/>
        <v>1</v>
      </c>
      <c r="N4992" s="48">
        <f t="shared" si="373"/>
        <v>0</v>
      </c>
    </row>
    <row r="4993" spans="1:14">
      <c r="A4993" s="17">
        <v>4788</v>
      </c>
      <c r="C4993" s="17">
        <f t="shared" si="371"/>
        <v>0</v>
      </c>
      <c r="G4993" s="17" t="e">
        <f>+VLOOKUP(B4993,EstructuraCostos!$B$5:$C$146,2)</f>
        <v>#N/A</v>
      </c>
      <c r="I4993" s="17">
        <f t="shared" si="372"/>
        <v>1</v>
      </c>
      <c r="N4993" s="48">
        <f t="shared" si="373"/>
        <v>0</v>
      </c>
    </row>
    <row r="4994" spans="1:14">
      <c r="A4994" s="17">
        <v>4789</v>
      </c>
      <c r="C4994" s="17">
        <f t="shared" si="371"/>
        <v>0</v>
      </c>
      <c r="G4994" s="17" t="e">
        <f>+VLOOKUP(B4994,EstructuraCostos!$B$5:$C$146,2)</f>
        <v>#N/A</v>
      </c>
      <c r="I4994" s="17">
        <f t="shared" si="372"/>
        <v>1</v>
      </c>
      <c r="N4994" s="48">
        <f t="shared" si="373"/>
        <v>0</v>
      </c>
    </row>
    <row r="4995" spans="1:14">
      <c r="A4995" s="17">
        <v>4790</v>
      </c>
      <c r="C4995" s="17">
        <f t="shared" si="371"/>
        <v>0</v>
      </c>
      <c r="G4995" s="17" t="e">
        <f>+VLOOKUP(B4995,EstructuraCostos!$B$5:$C$146,2)</f>
        <v>#N/A</v>
      </c>
      <c r="I4995" s="17">
        <f t="shared" si="372"/>
        <v>1</v>
      </c>
      <c r="N4995" s="48">
        <f t="shared" si="373"/>
        <v>0</v>
      </c>
    </row>
    <row r="4996" spans="1:14">
      <c r="A4996" s="17">
        <v>4791</v>
      </c>
      <c r="C4996" s="17">
        <f t="shared" si="371"/>
        <v>0</v>
      </c>
      <c r="G4996" s="17" t="e">
        <f>+VLOOKUP(B4996,EstructuraCostos!$B$5:$C$146,2)</f>
        <v>#N/A</v>
      </c>
      <c r="I4996" s="17">
        <f t="shared" si="372"/>
        <v>1</v>
      </c>
      <c r="N4996" s="48">
        <f t="shared" si="373"/>
        <v>0</v>
      </c>
    </row>
    <row r="4997" spans="1:14">
      <c r="A4997" s="17">
        <v>4792</v>
      </c>
      <c r="C4997" s="17">
        <f t="shared" si="371"/>
        <v>0</v>
      </c>
      <c r="G4997" s="17" t="e">
        <f>+VLOOKUP(B4997,EstructuraCostos!$B$5:$C$146,2)</f>
        <v>#N/A</v>
      </c>
      <c r="I4997" s="17">
        <f t="shared" si="372"/>
        <v>1</v>
      </c>
      <c r="N4997" s="48">
        <f t="shared" si="373"/>
        <v>0</v>
      </c>
    </row>
    <row r="4998" spans="1:14">
      <c r="A4998" s="17">
        <v>4793</v>
      </c>
      <c r="C4998" s="17">
        <f t="shared" si="371"/>
        <v>0</v>
      </c>
      <c r="G4998" s="17" t="e">
        <f>+VLOOKUP(B4998,EstructuraCostos!$B$5:$C$146,2)</f>
        <v>#N/A</v>
      </c>
      <c r="I4998" s="17">
        <f t="shared" si="372"/>
        <v>1</v>
      </c>
      <c r="N4998" s="48">
        <f t="shared" si="373"/>
        <v>0</v>
      </c>
    </row>
    <row r="4999" spans="1:14">
      <c r="A4999" s="17">
        <v>4794</v>
      </c>
      <c r="C4999" s="17">
        <f t="shared" si="371"/>
        <v>0</v>
      </c>
      <c r="G4999" s="17" t="e">
        <f>+VLOOKUP(B4999,EstructuraCostos!$B$5:$C$146,2)</f>
        <v>#N/A</v>
      </c>
      <c r="I4999" s="17">
        <f t="shared" si="372"/>
        <v>1</v>
      </c>
      <c r="N4999" s="48">
        <f t="shared" si="373"/>
        <v>0</v>
      </c>
    </row>
    <row r="5000" spans="1:14">
      <c r="A5000" s="17">
        <v>4795</v>
      </c>
      <c r="C5000" s="17">
        <f t="shared" si="371"/>
        <v>0</v>
      </c>
      <c r="G5000" s="17" t="e">
        <f>+VLOOKUP(B5000,EstructuraCostos!$B$5:$C$146,2)</f>
        <v>#N/A</v>
      </c>
      <c r="I5000" s="17">
        <f t="shared" si="372"/>
        <v>1</v>
      </c>
      <c r="N5000" s="48">
        <f t="shared" si="373"/>
        <v>0</v>
      </c>
    </row>
    <row r="5001" spans="1:14">
      <c r="A5001" s="17">
        <v>4796</v>
      </c>
      <c r="C5001" s="17">
        <f t="shared" si="371"/>
        <v>0</v>
      </c>
      <c r="G5001" s="17" t="e">
        <f>+VLOOKUP(B5001,EstructuraCostos!$B$5:$C$146,2)</f>
        <v>#N/A</v>
      </c>
      <c r="I5001" s="17">
        <f t="shared" si="372"/>
        <v>1</v>
      </c>
      <c r="N5001" s="48">
        <f t="shared" si="373"/>
        <v>0</v>
      </c>
    </row>
    <row r="5002" spans="1:14">
      <c r="A5002" s="17">
        <v>4797</v>
      </c>
      <c r="C5002" s="17">
        <f t="shared" si="371"/>
        <v>0</v>
      </c>
      <c r="G5002" s="17" t="e">
        <f>+VLOOKUP(B5002,EstructuraCostos!$B$5:$C$146,2)</f>
        <v>#N/A</v>
      </c>
      <c r="I5002" s="17">
        <f t="shared" si="372"/>
        <v>1</v>
      </c>
      <c r="N5002" s="48">
        <f t="shared" si="373"/>
        <v>0</v>
      </c>
    </row>
    <row r="5003" spans="1:14">
      <c r="A5003" s="17">
        <v>4798</v>
      </c>
      <c r="C5003" s="17">
        <f t="shared" si="371"/>
        <v>0</v>
      </c>
      <c r="G5003" s="17" t="e">
        <f>+VLOOKUP(B5003,EstructuraCostos!$B$5:$C$146,2)</f>
        <v>#N/A</v>
      </c>
      <c r="I5003" s="17">
        <f t="shared" si="372"/>
        <v>1</v>
      </c>
      <c r="N5003" s="48">
        <f t="shared" si="373"/>
        <v>0</v>
      </c>
    </row>
    <row r="5004" spans="1:14">
      <c r="A5004" s="17">
        <v>4799</v>
      </c>
      <c r="C5004" s="17">
        <f t="shared" si="371"/>
        <v>0</v>
      </c>
      <c r="G5004" s="17" t="e">
        <f>+VLOOKUP(B5004,EstructuraCostos!$B$5:$C$146,2)</f>
        <v>#N/A</v>
      </c>
      <c r="I5004" s="17">
        <f t="shared" si="372"/>
        <v>1</v>
      </c>
      <c r="N5004" s="48">
        <f t="shared" si="373"/>
        <v>0</v>
      </c>
    </row>
    <row r="5005" spans="1:14">
      <c r="A5005" s="17">
        <v>4800</v>
      </c>
      <c r="C5005" s="17">
        <f t="shared" si="371"/>
        <v>0</v>
      </c>
      <c r="G5005" s="17" t="e">
        <f>+VLOOKUP(B5005,EstructuraCostos!$B$5:$C$146,2)</f>
        <v>#N/A</v>
      </c>
      <c r="I5005" s="17">
        <f t="shared" si="372"/>
        <v>1</v>
      </c>
      <c r="N5005" s="48">
        <f t="shared" si="373"/>
        <v>0</v>
      </c>
    </row>
    <row r="5006" spans="1:14">
      <c r="A5006" s="17">
        <v>4801</v>
      </c>
      <c r="C5006" s="17">
        <f t="shared" si="371"/>
        <v>0</v>
      </c>
      <c r="G5006" s="17" t="e">
        <f>+VLOOKUP(B5006,EstructuraCostos!$B$5:$C$146,2)</f>
        <v>#N/A</v>
      </c>
      <c r="I5006" s="17">
        <f t="shared" si="372"/>
        <v>1</v>
      </c>
      <c r="N5006" s="48">
        <f t="shared" si="373"/>
        <v>0</v>
      </c>
    </row>
    <row r="5007" spans="1:14">
      <c r="A5007" s="17">
        <v>4802</v>
      </c>
      <c r="C5007" s="17">
        <f t="shared" ref="C5007:C5070" si="374">ROUND(B5007/10000,0)</f>
        <v>0</v>
      </c>
      <c r="G5007" s="17" t="e">
        <f>+VLOOKUP(B5007,EstructuraCostos!$B$5:$C$146,2)</f>
        <v>#N/A</v>
      </c>
      <c r="I5007" s="17">
        <f t="shared" ref="I5007:I5070" si="375">+WEEKNUM(H5007,2)</f>
        <v>1</v>
      </c>
      <c r="N5007" s="48">
        <f t="shared" ref="N5007:N5070" si="376">+L5007*M5007</f>
        <v>0</v>
      </c>
    </row>
    <row r="5008" spans="1:14">
      <c r="A5008" s="17">
        <v>4803</v>
      </c>
      <c r="C5008" s="17">
        <f t="shared" si="374"/>
        <v>0</v>
      </c>
      <c r="G5008" s="17" t="e">
        <f>+VLOOKUP(B5008,EstructuraCostos!$B$5:$C$146,2)</f>
        <v>#N/A</v>
      </c>
      <c r="I5008" s="17">
        <f t="shared" si="375"/>
        <v>1</v>
      </c>
      <c r="N5008" s="48">
        <f t="shared" si="376"/>
        <v>0</v>
      </c>
    </row>
    <row r="5009" spans="1:14">
      <c r="A5009" s="17">
        <v>4804</v>
      </c>
      <c r="C5009" s="17">
        <f t="shared" si="374"/>
        <v>0</v>
      </c>
      <c r="G5009" s="17" t="e">
        <f>+VLOOKUP(B5009,EstructuraCostos!$B$5:$C$146,2)</f>
        <v>#N/A</v>
      </c>
      <c r="I5009" s="17">
        <f t="shared" si="375"/>
        <v>1</v>
      </c>
      <c r="N5009" s="48">
        <f t="shared" si="376"/>
        <v>0</v>
      </c>
    </row>
    <row r="5010" spans="1:14">
      <c r="A5010" s="17">
        <v>4805</v>
      </c>
      <c r="C5010" s="17">
        <f t="shared" si="374"/>
        <v>0</v>
      </c>
      <c r="G5010" s="17" t="e">
        <f>+VLOOKUP(B5010,EstructuraCostos!$B$5:$C$146,2)</f>
        <v>#N/A</v>
      </c>
      <c r="I5010" s="17">
        <f t="shared" si="375"/>
        <v>1</v>
      </c>
      <c r="N5010" s="48">
        <f t="shared" si="376"/>
        <v>0</v>
      </c>
    </row>
    <row r="5011" spans="1:14">
      <c r="A5011" s="17">
        <v>4806</v>
      </c>
      <c r="C5011" s="17">
        <f t="shared" si="374"/>
        <v>0</v>
      </c>
      <c r="G5011" s="17" t="e">
        <f>+VLOOKUP(B5011,EstructuraCostos!$B$5:$C$146,2)</f>
        <v>#N/A</v>
      </c>
      <c r="I5011" s="17">
        <f t="shared" si="375"/>
        <v>1</v>
      </c>
      <c r="N5011" s="48">
        <f t="shared" si="376"/>
        <v>0</v>
      </c>
    </row>
    <row r="5012" spans="1:14">
      <c r="A5012" s="17">
        <v>4807</v>
      </c>
      <c r="C5012" s="17">
        <f t="shared" si="374"/>
        <v>0</v>
      </c>
      <c r="G5012" s="17" t="e">
        <f>+VLOOKUP(B5012,EstructuraCostos!$B$5:$C$146,2)</f>
        <v>#N/A</v>
      </c>
      <c r="I5012" s="17">
        <f t="shared" si="375"/>
        <v>1</v>
      </c>
      <c r="N5012" s="48">
        <f t="shared" si="376"/>
        <v>0</v>
      </c>
    </row>
    <row r="5013" spans="1:14">
      <c r="A5013" s="17">
        <v>4808</v>
      </c>
      <c r="C5013" s="17">
        <f t="shared" si="374"/>
        <v>0</v>
      </c>
      <c r="G5013" s="17" t="e">
        <f>+VLOOKUP(B5013,EstructuraCostos!$B$5:$C$146,2)</f>
        <v>#N/A</v>
      </c>
      <c r="I5013" s="17">
        <f t="shared" si="375"/>
        <v>1</v>
      </c>
      <c r="N5013" s="48">
        <f t="shared" si="376"/>
        <v>0</v>
      </c>
    </row>
    <row r="5014" spans="1:14">
      <c r="A5014" s="17">
        <v>4809</v>
      </c>
      <c r="C5014" s="17">
        <f t="shared" si="374"/>
        <v>0</v>
      </c>
      <c r="G5014" s="17" t="e">
        <f>+VLOOKUP(B5014,EstructuraCostos!$B$5:$C$146,2)</f>
        <v>#N/A</v>
      </c>
      <c r="I5014" s="17">
        <f t="shared" si="375"/>
        <v>1</v>
      </c>
      <c r="N5014" s="48">
        <f t="shared" si="376"/>
        <v>0</v>
      </c>
    </row>
    <row r="5015" spans="1:14">
      <c r="A5015" s="17">
        <v>4810</v>
      </c>
      <c r="C5015" s="17">
        <f t="shared" si="374"/>
        <v>0</v>
      </c>
      <c r="G5015" s="17" t="e">
        <f>+VLOOKUP(B5015,EstructuraCostos!$B$5:$C$146,2)</f>
        <v>#N/A</v>
      </c>
      <c r="I5015" s="17">
        <f t="shared" si="375"/>
        <v>1</v>
      </c>
      <c r="N5015" s="48">
        <f t="shared" si="376"/>
        <v>0</v>
      </c>
    </row>
    <row r="5016" spans="1:14">
      <c r="A5016" s="17">
        <v>4811</v>
      </c>
      <c r="C5016" s="17">
        <f t="shared" si="374"/>
        <v>0</v>
      </c>
      <c r="G5016" s="17" t="e">
        <f>+VLOOKUP(B5016,EstructuraCostos!$B$5:$C$146,2)</f>
        <v>#N/A</v>
      </c>
      <c r="I5016" s="17">
        <f t="shared" si="375"/>
        <v>1</v>
      </c>
      <c r="N5016" s="48">
        <f t="shared" si="376"/>
        <v>0</v>
      </c>
    </row>
    <row r="5017" spans="1:14">
      <c r="A5017" s="17">
        <v>4812</v>
      </c>
      <c r="C5017" s="17">
        <f t="shared" si="374"/>
        <v>0</v>
      </c>
      <c r="G5017" s="17" t="e">
        <f>+VLOOKUP(B5017,EstructuraCostos!$B$5:$C$146,2)</f>
        <v>#N/A</v>
      </c>
      <c r="I5017" s="17">
        <f t="shared" si="375"/>
        <v>1</v>
      </c>
      <c r="N5017" s="48">
        <f t="shared" si="376"/>
        <v>0</v>
      </c>
    </row>
    <row r="5018" spans="1:14">
      <c r="A5018" s="17">
        <v>4813</v>
      </c>
      <c r="C5018" s="17">
        <f t="shared" si="374"/>
        <v>0</v>
      </c>
      <c r="G5018" s="17" t="e">
        <f>+VLOOKUP(B5018,EstructuraCostos!$B$5:$C$146,2)</f>
        <v>#N/A</v>
      </c>
      <c r="I5018" s="17">
        <f t="shared" si="375"/>
        <v>1</v>
      </c>
      <c r="N5018" s="48">
        <f t="shared" si="376"/>
        <v>0</v>
      </c>
    </row>
    <row r="5019" spans="1:14">
      <c r="A5019" s="17">
        <v>4814</v>
      </c>
      <c r="C5019" s="17">
        <f t="shared" si="374"/>
        <v>0</v>
      </c>
      <c r="G5019" s="17" t="e">
        <f>+VLOOKUP(B5019,EstructuraCostos!$B$5:$C$146,2)</f>
        <v>#N/A</v>
      </c>
      <c r="I5019" s="17">
        <f t="shared" si="375"/>
        <v>1</v>
      </c>
      <c r="N5019" s="48">
        <f t="shared" si="376"/>
        <v>0</v>
      </c>
    </row>
    <row r="5020" spans="1:14">
      <c r="A5020" s="17">
        <v>4815</v>
      </c>
      <c r="C5020" s="17">
        <f t="shared" si="374"/>
        <v>0</v>
      </c>
      <c r="G5020" s="17" t="e">
        <f>+VLOOKUP(B5020,EstructuraCostos!$B$5:$C$146,2)</f>
        <v>#N/A</v>
      </c>
      <c r="I5020" s="17">
        <f t="shared" si="375"/>
        <v>1</v>
      </c>
      <c r="N5020" s="48">
        <f t="shared" si="376"/>
        <v>0</v>
      </c>
    </row>
    <row r="5021" spans="1:14">
      <c r="A5021" s="17">
        <v>4816</v>
      </c>
      <c r="C5021" s="17">
        <f t="shared" si="374"/>
        <v>0</v>
      </c>
      <c r="G5021" s="17" t="e">
        <f>+VLOOKUP(B5021,EstructuraCostos!$B$5:$C$146,2)</f>
        <v>#N/A</v>
      </c>
      <c r="I5021" s="17">
        <f t="shared" si="375"/>
        <v>1</v>
      </c>
      <c r="N5021" s="48">
        <f t="shared" si="376"/>
        <v>0</v>
      </c>
    </row>
    <row r="5022" spans="1:14">
      <c r="A5022" s="17">
        <v>4817</v>
      </c>
      <c r="C5022" s="17">
        <f t="shared" si="374"/>
        <v>0</v>
      </c>
      <c r="G5022" s="17" t="e">
        <f>+VLOOKUP(B5022,EstructuraCostos!$B$5:$C$146,2)</f>
        <v>#N/A</v>
      </c>
      <c r="I5022" s="17">
        <f t="shared" si="375"/>
        <v>1</v>
      </c>
      <c r="N5022" s="48">
        <f t="shared" si="376"/>
        <v>0</v>
      </c>
    </row>
    <row r="5023" spans="1:14">
      <c r="A5023" s="17">
        <v>4818</v>
      </c>
      <c r="C5023" s="17">
        <f t="shared" si="374"/>
        <v>0</v>
      </c>
      <c r="G5023" s="17" t="e">
        <f>+VLOOKUP(B5023,EstructuraCostos!$B$5:$C$146,2)</f>
        <v>#N/A</v>
      </c>
      <c r="I5023" s="17">
        <f t="shared" si="375"/>
        <v>1</v>
      </c>
      <c r="N5023" s="48">
        <f t="shared" si="376"/>
        <v>0</v>
      </c>
    </row>
    <row r="5024" spans="1:14">
      <c r="A5024" s="17">
        <v>4819</v>
      </c>
      <c r="C5024" s="17">
        <f t="shared" si="374"/>
        <v>0</v>
      </c>
      <c r="G5024" s="17" t="e">
        <f>+VLOOKUP(B5024,EstructuraCostos!$B$5:$C$146,2)</f>
        <v>#N/A</v>
      </c>
      <c r="I5024" s="17">
        <f t="shared" si="375"/>
        <v>1</v>
      </c>
      <c r="N5024" s="48">
        <f t="shared" si="376"/>
        <v>0</v>
      </c>
    </row>
    <row r="5025" spans="1:14">
      <c r="A5025" s="17">
        <v>4820</v>
      </c>
      <c r="C5025" s="17">
        <f t="shared" si="374"/>
        <v>0</v>
      </c>
      <c r="G5025" s="17" t="e">
        <f>+VLOOKUP(B5025,EstructuraCostos!$B$5:$C$146,2)</f>
        <v>#N/A</v>
      </c>
      <c r="I5025" s="17">
        <f t="shared" si="375"/>
        <v>1</v>
      </c>
      <c r="N5025" s="48">
        <f t="shared" si="376"/>
        <v>0</v>
      </c>
    </row>
    <row r="5026" spans="1:14">
      <c r="A5026" s="17">
        <v>4821</v>
      </c>
      <c r="C5026" s="17">
        <f t="shared" si="374"/>
        <v>0</v>
      </c>
      <c r="G5026" s="17" t="e">
        <f>+VLOOKUP(B5026,EstructuraCostos!$B$5:$C$146,2)</f>
        <v>#N/A</v>
      </c>
      <c r="I5026" s="17">
        <f t="shared" si="375"/>
        <v>1</v>
      </c>
      <c r="N5026" s="48">
        <f t="shared" si="376"/>
        <v>0</v>
      </c>
    </row>
    <row r="5027" spans="1:14">
      <c r="A5027" s="17">
        <v>4822</v>
      </c>
      <c r="C5027" s="17">
        <f t="shared" si="374"/>
        <v>0</v>
      </c>
      <c r="G5027" s="17" t="e">
        <f>+VLOOKUP(B5027,EstructuraCostos!$B$5:$C$146,2)</f>
        <v>#N/A</v>
      </c>
      <c r="I5027" s="17">
        <f t="shared" si="375"/>
        <v>1</v>
      </c>
      <c r="N5027" s="48">
        <f t="shared" si="376"/>
        <v>0</v>
      </c>
    </row>
    <row r="5028" spans="1:14">
      <c r="A5028" s="17">
        <v>4823</v>
      </c>
      <c r="C5028" s="17">
        <f t="shared" si="374"/>
        <v>0</v>
      </c>
      <c r="G5028" s="17" t="e">
        <f>+VLOOKUP(B5028,EstructuraCostos!$B$5:$C$146,2)</f>
        <v>#N/A</v>
      </c>
      <c r="I5028" s="17">
        <f t="shared" si="375"/>
        <v>1</v>
      </c>
      <c r="N5028" s="48">
        <f t="shared" si="376"/>
        <v>0</v>
      </c>
    </row>
    <row r="5029" spans="1:14">
      <c r="A5029" s="17">
        <v>4824</v>
      </c>
      <c r="C5029" s="17">
        <f t="shared" si="374"/>
        <v>0</v>
      </c>
      <c r="G5029" s="17" t="e">
        <f>+VLOOKUP(B5029,EstructuraCostos!$B$5:$C$146,2)</f>
        <v>#N/A</v>
      </c>
      <c r="I5029" s="17">
        <f t="shared" si="375"/>
        <v>1</v>
      </c>
      <c r="N5029" s="48">
        <f t="shared" si="376"/>
        <v>0</v>
      </c>
    </row>
    <row r="5030" spans="1:14">
      <c r="A5030" s="17">
        <v>4825</v>
      </c>
      <c r="C5030" s="17">
        <f t="shared" si="374"/>
        <v>0</v>
      </c>
      <c r="G5030" s="17" t="e">
        <f>+VLOOKUP(B5030,EstructuraCostos!$B$5:$C$146,2)</f>
        <v>#N/A</v>
      </c>
      <c r="I5030" s="17">
        <f t="shared" si="375"/>
        <v>1</v>
      </c>
      <c r="N5030" s="48">
        <f t="shared" si="376"/>
        <v>0</v>
      </c>
    </row>
    <row r="5031" spans="1:14">
      <c r="A5031" s="17">
        <v>4826</v>
      </c>
      <c r="C5031" s="17">
        <f t="shared" si="374"/>
        <v>0</v>
      </c>
      <c r="G5031" s="17" t="e">
        <f>+VLOOKUP(B5031,EstructuraCostos!$B$5:$C$146,2)</f>
        <v>#N/A</v>
      </c>
      <c r="I5031" s="17">
        <f t="shared" si="375"/>
        <v>1</v>
      </c>
      <c r="N5031" s="48">
        <f t="shared" si="376"/>
        <v>0</v>
      </c>
    </row>
    <row r="5032" spans="1:14">
      <c r="A5032" s="17">
        <v>4827</v>
      </c>
      <c r="C5032" s="17">
        <f t="shared" si="374"/>
        <v>0</v>
      </c>
      <c r="G5032" s="17" t="e">
        <f>+VLOOKUP(B5032,EstructuraCostos!$B$5:$C$146,2)</f>
        <v>#N/A</v>
      </c>
      <c r="I5032" s="17">
        <f t="shared" si="375"/>
        <v>1</v>
      </c>
      <c r="N5032" s="48">
        <f t="shared" si="376"/>
        <v>0</v>
      </c>
    </row>
    <row r="5033" spans="1:14">
      <c r="A5033" s="17">
        <v>4828</v>
      </c>
      <c r="C5033" s="17">
        <f t="shared" si="374"/>
        <v>0</v>
      </c>
      <c r="G5033" s="17" t="e">
        <f>+VLOOKUP(B5033,EstructuraCostos!$B$5:$C$146,2)</f>
        <v>#N/A</v>
      </c>
      <c r="I5033" s="17">
        <f t="shared" si="375"/>
        <v>1</v>
      </c>
      <c r="N5033" s="48">
        <f t="shared" si="376"/>
        <v>0</v>
      </c>
    </row>
    <row r="5034" spans="1:14">
      <c r="A5034" s="17">
        <v>4829</v>
      </c>
      <c r="C5034" s="17">
        <f t="shared" si="374"/>
        <v>0</v>
      </c>
      <c r="G5034" s="17" t="e">
        <f>+VLOOKUP(B5034,EstructuraCostos!$B$5:$C$146,2)</f>
        <v>#N/A</v>
      </c>
      <c r="I5034" s="17">
        <f t="shared" si="375"/>
        <v>1</v>
      </c>
      <c r="N5034" s="48">
        <f t="shared" si="376"/>
        <v>0</v>
      </c>
    </row>
    <row r="5035" spans="1:14">
      <c r="A5035" s="17">
        <v>4830</v>
      </c>
      <c r="C5035" s="17">
        <f t="shared" si="374"/>
        <v>0</v>
      </c>
      <c r="G5035" s="17" t="e">
        <f>+VLOOKUP(B5035,EstructuraCostos!$B$5:$C$146,2)</f>
        <v>#N/A</v>
      </c>
      <c r="I5035" s="17">
        <f t="shared" si="375"/>
        <v>1</v>
      </c>
      <c r="N5035" s="48">
        <f t="shared" si="376"/>
        <v>0</v>
      </c>
    </row>
    <row r="5036" spans="1:14">
      <c r="A5036" s="17">
        <v>4831</v>
      </c>
      <c r="C5036" s="17">
        <f t="shared" si="374"/>
        <v>0</v>
      </c>
      <c r="G5036" s="17" t="e">
        <f>+VLOOKUP(B5036,EstructuraCostos!$B$5:$C$146,2)</f>
        <v>#N/A</v>
      </c>
      <c r="I5036" s="17">
        <f t="shared" si="375"/>
        <v>1</v>
      </c>
      <c r="N5036" s="48">
        <f t="shared" si="376"/>
        <v>0</v>
      </c>
    </row>
    <row r="5037" spans="1:14">
      <c r="A5037" s="17">
        <v>4832</v>
      </c>
      <c r="C5037" s="17">
        <f t="shared" si="374"/>
        <v>0</v>
      </c>
      <c r="G5037" s="17" t="e">
        <f>+VLOOKUP(B5037,EstructuraCostos!$B$5:$C$146,2)</f>
        <v>#N/A</v>
      </c>
      <c r="I5037" s="17">
        <f t="shared" si="375"/>
        <v>1</v>
      </c>
      <c r="N5037" s="48">
        <f t="shared" si="376"/>
        <v>0</v>
      </c>
    </row>
    <row r="5038" spans="1:14">
      <c r="A5038" s="17">
        <v>4833</v>
      </c>
      <c r="C5038" s="17">
        <f t="shared" si="374"/>
        <v>0</v>
      </c>
      <c r="G5038" s="17" t="e">
        <f>+VLOOKUP(B5038,EstructuraCostos!$B$5:$C$146,2)</f>
        <v>#N/A</v>
      </c>
      <c r="I5038" s="17">
        <f t="shared" si="375"/>
        <v>1</v>
      </c>
      <c r="N5038" s="48">
        <f t="shared" si="376"/>
        <v>0</v>
      </c>
    </row>
    <row r="5039" spans="1:14">
      <c r="A5039" s="17">
        <v>4834</v>
      </c>
      <c r="C5039" s="17">
        <f t="shared" si="374"/>
        <v>0</v>
      </c>
      <c r="G5039" s="17" t="e">
        <f>+VLOOKUP(B5039,EstructuraCostos!$B$5:$C$146,2)</f>
        <v>#N/A</v>
      </c>
      <c r="I5039" s="17">
        <f t="shared" si="375"/>
        <v>1</v>
      </c>
      <c r="N5039" s="48">
        <f t="shared" si="376"/>
        <v>0</v>
      </c>
    </row>
    <row r="5040" spans="1:14">
      <c r="A5040" s="17">
        <v>4835</v>
      </c>
      <c r="C5040" s="17">
        <f t="shared" si="374"/>
        <v>0</v>
      </c>
      <c r="G5040" s="17" t="e">
        <f>+VLOOKUP(B5040,EstructuraCostos!$B$5:$C$146,2)</f>
        <v>#N/A</v>
      </c>
      <c r="I5040" s="17">
        <f t="shared" si="375"/>
        <v>1</v>
      </c>
      <c r="N5040" s="48">
        <f t="shared" si="376"/>
        <v>0</v>
      </c>
    </row>
    <row r="5041" spans="1:14">
      <c r="A5041" s="17">
        <v>4836</v>
      </c>
      <c r="C5041" s="17">
        <f t="shared" si="374"/>
        <v>0</v>
      </c>
      <c r="G5041" s="17" t="e">
        <f>+VLOOKUP(B5041,EstructuraCostos!$B$5:$C$146,2)</f>
        <v>#N/A</v>
      </c>
      <c r="I5041" s="17">
        <f t="shared" si="375"/>
        <v>1</v>
      </c>
      <c r="N5041" s="48">
        <f t="shared" si="376"/>
        <v>0</v>
      </c>
    </row>
    <row r="5042" spans="1:14">
      <c r="A5042" s="17">
        <v>4837</v>
      </c>
      <c r="C5042" s="17">
        <f t="shared" si="374"/>
        <v>0</v>
      </c>
      <c r="G5042" s="17" t="e">
        <f>+VLOOKUP(B5042,EstructuraCostos!$B$5:$C$146,2)</f>
        <v>#N/A</v>
      </c>
      <c r="I5042" s="17">
        <f t="shared" si="375"/>
        <v>1</v>
      </c>
      <c r="N5042" s="48">
        <f t="shared" si="376"/>
        <v>0</v>
      </c>
    </row>
    <row r="5043" spans="1:14">
      <c r="A5043" s="17">
        <v>4838</v>
      </c>
      <c r="C5043" s="17">
        <f t="shared" si="374"/>
        <v>0</v>
      </c>
      <c r="G5043" s="17" t="e">
        <f>+VLOOKUP(B5043,EstructuraCostos!$B$5:$C$146,2)</f>
        <v>#N/A</v>
      </c>
      <c r="I5043" s="17">
        <f t="shared" si="375"/>
        <v>1</v>
      </c>
      <c r="N5043" s="48">
        <f t="shared" si="376"/>
        <v>0</v>
      </c>
    </row>
    <row r="5044" spans="1:14">
      <c r="A5044" s="17">
        <v>4839</v>
      </c>
      <c r="C5044" s="17">
        <f t="shared" si="374"/>
        <v>0</v>
      </c>
      <c r="G5044" s="17" t="e">
        <f>+VLOOKUP(B5044,EstructuraCostos!$B$5:$C$146,2)</f>
        <v>#N/A</v>
      </c>
      <c r="I5044" s="17">
        <f t="shared" si="375"/>
        <v>1</v>
      </c>
      <c r="N5044" s="48">
        <f t="shared" si="376"/>
        <v>0</v>
      </c>
    </row>
    <row r="5045" spans="1:14">
      <c r="A5045" s="17">
        <v>4840</v>
      </c>
      <c r="C5045" s="17">
        <f t="shared" si="374"/>
        <v>0</v>
      </c>
      <c r="G5045" s="17" t="e">
        <f>+VLOOKUP(B5045,EstructuraCostos!$B$5:$C$146,2)</f>
        <v>#N/A</v>
      </c>
      <c r="I5045" s="17">
        <f t="shared" si="375"/>
        <v>1</v>
      </c>
      <c r="N5045" s="48">
        <f t="shared" si="376"/>
        <v>0</v>
      </c>
    </row>
    <row r="5046" spans="1:14">
      <c r="A5046" s="17">
        <v>4841</v>
      </c>
      <c r="C5046" s="17">
        <f t="shared" si="374"/>
        <v>0</v>
      </c>
      <c r="G5046" s="17" t="e">
        <f>+VLOOKUP(B5046,EstructuraCostos!$B$5:$C$146,2)</f>
        <v>#N/A</v>
      </c>
      <c r="I5046" s="17">
        <f t="shared" si="375"/>
        <v>1</v>
      </c>
      <c r="N5046" s="48">
        <f t="shared" si="376"/>
        <v>0</v>
      </c>
    </row>
    <row r="5047" spans="1:14">
      <c r="A5047" s="17">
        <v>4842</v>
      </c>
      <c r="C5047" s="17">
        <f t="shared" si="374"/>
        <v>0</v>
      </c>
      <c r="G5047" s="17" t="e">
        <f>+VLOOKUP(B5047,EstructuraCostos!$B$5:$C$146,2)</f>
        <v>#N/A</v>
      </c>
      <c r="I5047" s="17">
        <f t="shared" si="375"/>
        <v>1</v>
      </c>
      <c r="N5047" s="48">
        <f t="shared" si="376"/>
        <v>0</v>
      </c>
    </row>
    <row r="5048" spans="1:14">
      <c r="A5048" s="17">
        <v>4843</v>
      </c>
      <c r="C5048" s="17">
        <f t="shared" si="374"/>
        <v>0</v>
      </c>
      <c r="G5048" s="17" t="e">
        <f>+VLOOKUP(B5048,EstructuraCostos!$B$5:$C$146,2)</f>
        <v>#N/A</v>
      </c>
      <c r="I5048" s="17">
        <f t="shared" si="375"/>
        <v>1</v>
      </c>
      <c r="N5048" s="48">
        <f t="shared" si="376"/>
        <v>0</v>
      </c>
    </row>
    <row r="5049" spans="1:14">
      <c r="A5049" s="17">
        <v>4844</v>
      </c>
      <c r="C5049" s="17">
        <f t="shared" si="374"/>
        <v>0</v>
      </c>
      <c r="G5049" s="17" t="e">
        <f>+VLOOKUP(B5049,EstructuraCostos!$B$5:$C$146,2)</f>
        <v>#N/A</v>
      </c>
      <c r="I5049" s="17">
        <f t="shared" si="375"/>
        <v>1</v>
      </c>
      <c r="N5049" s="48">
        <f t="shared" si="376"/>
        <v>0</v>
      </c>
    </row>
    <row r="5050" spans="1:14">
      <c r="A5050" s="17">
        <v>4845</v>
      </c>
      <c r="C5050" s="17">
        <f t="shared" si="374"/>
        <v>0</v>
      </c>
      <c r="G5050" s="17" t="e">
        <f>+VLOOKUP(B5050,EstructuraCostos!$B$5:$C$146,2)</f>
        <v>#N/A</v>
      </c>
      <c r="I5050" s="17">
        <f t="shared" si="375"/>
        <v>1</v>
      </c>
      <c r="N5050" s="48">
        <f t="shared" si="376"/>
        <v>0</v>
      </c>
    </row>
    <row r="5051" spans="1:14">
      <c r="A5051" s="17">
        <v>4846</v>
      </c>
      <c r="C5051" s="17">
        <f t="shared" si="374"/>
        <v>0</v>
      </c>
      <c r="G5051" s="17" t="e">
        <f>+VLOOKUP(B5051,EstructuraCostos!$B$5:$C$146,2)</f>
        <v>#N/A</v>
      </c>
      <c r="I5051" s="17">
        <f t="shared" si="375"/>
        <v>1</v>
      </c>
      <c r="N5051" s="48">
        <f t="shared" si="376"/>
        <v>0</v>
      </c>
    </row>
    <row r="5052" spans="1:14">
      <c r="A5052" s="17">
        <v>4847</v>
      </c>
      <c r="C5052" s="17">
        <f t="shared" si="374"/>
        <v>0</v>
      </c>
      <c r="G5052" s="17" t="e">
        <f>+VLOOKUP(B5052,EstructuraCostos!$B$5:$C$146,2)</f>
        <v>#N/A</v>
      </c>
      <c r="I5052" s="17">
        <f t="shared" si="375"/>
        <v>1</v>
      </c>
      <c r="N5052" s="48">
        <f t="shared" si="376"/>
        <v>0</v>
      </c>
    </row>
    <row r="5053" spans="1:14">
      <c r="A5053" s="17">
        <v>4848</v>
      </c>
      <c r="C5053" s="17">
        <f t="shared" si="374"/>
        <v>0</v>
      </c>
      <c r="G5053" s="17" t="e">
        <f>+VLOOKUP(B5053,EstructuraCostos!$B$5:$C$146,2)</f>
        <v>#N/A</v>
      </c>
      <c r="I5053" s="17">
        <f t="shared" si="375"/>
        <v>1</v>
      </c>
      <c r="N5053" s="48">
        <f t="shared" si="376"/>
        <v>0</v>
      </c>
    </row>
    <row r="5054" spans="1:14">
      <c r="A5054" s="17">
        <v>4849</v>
      </c>
      <c r="C5054" s="17">
        <f t="shared" si="374"/>
        <v>0</v>
      </c>
      <c r="G5054" s="17" t="e">
        <f>+VLOOKUP(B5054,EstructuraCostos!$B$5:$C$146,2)</f>
        <v>#N/A</v>
      </c>
      <c r="I5054" s="17">
        <f t="shared" si="375"/>
        <v>1</v>
      </c>
      <c r="N5054" s="48">
        <f t="shared" si="376"/>
        <v>0</v>
      </c>
    </row>
    <row r="5055" spans="1:14">
      <c r="A5055" s="17">
        <v>4850</v>
      </c>
      <c r="C5055" s="17">
        <f t="shared" si="374"/>
        <v>0</v>
      </c>
      <c r="G5055" s="17" t="e">
        <f>+VLOOKUP(B5055,EstructuraCostos!$B$5:$C$146,2)</f>
        <v>#N/A</v>
      </c>
      <c r="I5055" s="17">
        <f t="shared" si="375"/>
        <v>1</v>
      </c>
      <c r="N5055" s="48">
        <f t="shared" si="376"/>
        <v>0</v>
      </c>
    </row>
    <row r="5056" spans="1:14">
      <c r="A5056" s="17">
        <v>4851</v>
      </c>
      <c r="C5056" s="17">
        <f t="shared" si="374"/>
        <v>0</v>
      </c>
      <c r="G5056" s="17" t="e">
        <f>+VLOOKUP(B5056,EstructuraCostos!$B$5:$C$146,2)</f>
        <v>#N/A</v>
      </c>
      <c r="I5056" s="17">
        <f t="shared" si="375"/>
        <v>1</v>
      </c>
      <c r="N5056" s="48">
        <f t="shared" si="376"/>
        <v>0</v>
      </c>
    </row>
    <row r="5057" spans="1:14">
      <c r="A5057" s="17">
        <v>4852</v>
      </c>
      <c r="C5057" s="17">
        <f t="shared" si="374"/>
        <v>0</v>
      </c>
      <c r="G5057" s="17" t="e">
        <f>+VLOOKUP(B5057,EstructuraCostos!$B$5:$C$146,2)</f>
        <v>#N/A</v>
      </c>
      <c r="I5057" s="17">
        <f t="shared" si="375"/>
        <v>1</v>
      </c>
      <c r="N5057" s="48">
        <f t="shared" si="376"/>
        <v>0</v>
      </c>
    </row>
    <row r="5058" spans="1:14">
      <c r="A5058" s="17">
        <v>4853</v>
      </c>
      <c r="C5058" s="17">
        <f t="shared" si="374"/>
        <v>0</v>
      </c>
      <c r="G5058" s="17" t="e">
        <f>+VLOOKUP(B5058,EstructuraCostos!$B$5:$C$146,2)</f>
        <v>#N/A</v>
      </c>
      <c r="I5058" s="17">
        <f t="shared" si="375"/>
        <v>1</v>
      </c>
      <c r="N5058" s="48">
        <f t="shared" si="376"/>
        <v>0</v>
      </c>
    </row>
    <row r="5059" spans="1:14">
      <c r="A5059" s="17">
        <v>4854</v>
      </c>
      <c r="C5059" s="17">
        <f t="shared" si="374"/>
        <v>0</v>
      </c>
      <c r="G5059" s="17" t="e">
        <f>+VLOOKUP(B5059,EstructuraCostos!$B$5:$C$146,2)</f>
        <v>#N/A</v>
      </c>
      <c r="I5059" s="17">
        <f t="shared" si="375"/>
        <v>1</v>
      </c>
      <c r="N5059" s="48">
        <f t="shared" si="376"/>
        <v>0</v>
      </c>
    </row>
    <row r="5060" spans="1:14">
      <c r="A5060" s="17">
        <v>4855</v>
      </c>
      <c r="C5060" s="17">
        <f t="shared" si="374"/>
        <v>0</v>
      </c>
      <c r="G5060" s="17" t="e">
        <f>+VLOOKUP(B5060,EstructuraCostos!$B$5:$C$146,2)</f>
        <v>#N/A</v>
      </c>
      <c r="I5060" s="17">
        <f t="shared" si="375"/>
        <v>1</v>
      </c>
      <c r="N5060" s="48">
        <f t="shared" si="376"/>
        <v>0</v>
      </c>
    </row>
    <row r="5061" spans="1:14">
      <c r="A5061" s="17">
        <v>4856</v>
      </c>
      <c r="C5061" s="17">
        <f t="shared" si="374"/>
        <v>0</v>
      </c>
      <c r="G5061" s="17" t="e">
        <f>+VLOOKUP(B5061,EstructuraCostos!$B$5:$C$146,2)</f>
        <v>#N/A</v>
      </c>
      <c r="I5061" s="17">
        <f t="shared" si="375"/>
        <v>1</v>
      </c>
      <c r="N5061" s="48">
        <f t="shared" si="376"/>
        <v>0</v>
      </c>
    </row>
    <row r="5062" spans="1:14">
      <c r="A5062" s="17">
        <v>4857</v>
      </c>
      <c r="C5062" s="17">
        <f t="shared" si="374"/>
        <v>0</v>
      </c>
      <c r="G5062" s="17" t="e">
        <f>+VLOOKUP(B5062,EstructuraCostos!$B$5:$C$146,2)</f>
        <v>#N/A</v>
      </c>
      <c r="I5062" s="17">
        <f t="shared" si="375"/>
        <v>1</v>
      </c>
      <c r="N5062" s="48">
        <f t="shared" si="376"/>
        <v>0</v>
      </c>
    </row>
    <row r="5063" spans="1:14">
      <c r="A5063" s="17">
        <v>4858</v>
      </c>
      <c r="C5063" s="17">
        <f t="shared" si="374"/>
        <v>0</v>
      </c>
      <c r="G5063" s="17" t="e">
        <f>+VLOOKUP(B5063,EstructuraCostos!$B$5:$C$146,2)</f>
        <v>#N/A</v>
      </c>
      <c r="I5063" s="17">
        <f t="shared" si="375"/>
        <v>1</v>
      </c>
      <c r="N5063" s="48">
        <f t="shared" si="376"/>
        <v>0</v>
      </c>
    </row>
    <row r="5064" spans="1:14">
      <c r="A5064" s="17">
        <v>4859</v>
      </c>
      <c r="C5064" s="17">
        <f t="shared" si="374"/>
        <v>0</v>
      </c>
      <c r="G5064" s="17" t="e">
        <f>+VLOOKUP(B5064,EstructuraCostos!$B$5:$C$146,2)</f>
        <v>#N/A</v>
      </c>
      <c r="I5064" s="17">
        <f t="shared" si="375"/>
        <v>1</v>
      </c>
      <c r="N5064" s="48">
        <f t="shared" si="376"/>
        <v>0</v>
      </c>
    </row>
    <row r="5065" spans="1:14">
      <c r="A5065" s="17">
        <v>4860</v>
      </c>
      <c r="C5065" s="17">
        <f t="shared" si="374"/>
        <v>0</v>
      </c>
      <c r="G5065" s="17" t="e">
        <f>+VLOOKUP(B5065,EstructuraCostos!$B$5:$C$146,2)</f>
        <v>#N/A</v>
      </c>
      <c r="I5065" s="17">
        <f t="shared" si="375"/>
        <v>1</v>
      </c>
      <c r="N5065" s="48">
        <f t="shared" si="376"/>
        <v>0</v>
      </c>
    </row>
    <row r="5066" spans="1:14">
      <c r="A5066" s="17">
        <v>4861</v>
      </c>
      <c r="C5066" s="17">
        <f t="shared" si="374"/>
        <v>0</v>
      </c>
      <c r="G5066" s="17" t="e">
        <f>+VLOOKUP(B5066,EstructuraCostos!$B$5:$C$146,2)</f>
        <v>#N/A</v>
      </c>
      <c r="I5066" s="17">
        <f t="shared" si="375"/>
        <v>1</v>
      </c>
      <c r="N5066" s="48">
        <f t="shared" si="376"/>
        <v>0</v>
      </c>
    </row>
    <row r="5067" spans="1:14">
      <c r="A5067" s="17">
        <v>4862</v>
      </c>
      <c r="C5067" s="17">
        <f t="shared" si="374"/>
        <v>0</v>
      </c>
      <c r="G5067" s="17" t="e">
        <f>+VLOOKUP(B5067,EstructuraCostos!$B$5:$C$146,2)</f>
        <v>#N/A</v>
      </c>
      <c r="I5067" s="17">
        <f t="shared" si="375"/>
        <v>1</v>
      </c>
      <c r="N5067" s="48">
        <f t="shared" si="376"/>
        <v>0</v>
      </c>
    </row>
    <row r="5068" spans="1:14">
      <c r="A5068" s="17">
        <v>4863</v>
      </c>
      <c r="C5068" s="17">
        <f t="shared" si="374"/>
        <v>0</v>
      </c>
      <c r="G5068" s="17" t="e">
        <f>+VLOOKUP(B5068,EstructuraCostos!$B$5:$C$146,2)</f>
        <v>#N/A</v>
      </c>
      <c r="I5068" s="17">
        <f t="shared" si="375"/>
        <v>1</v>
      </c>
      <c r="N5068" s="48">
        <f t="shared" si="376"/>
        <v>0</v>
      </c>
    </row>
    <row r="5069" spans="1:14">
      <c r="A5069" s="17">
        <v>4864</v>
      </c>
      <c r="C5069" s="17">
        <f t="shared" si="374"/>
        <v>0</v>
      </c>
      <c r="G5069" s="17" t="e">
        <f>+VLOOKUP(B5069,EstructuraCostos!$B$5:$C$146,2)</f>
        <v>#N/A</v>
      </c>
      <c r="I5069" s="17">
        <f t="shared" si="375"/>
        <v>1</v>
      </c>
      <c r="N5069" s="48">
        <f t="shared" si="376"/>
        <v>0</v>
      </c>
    </row>
    <row r="5070" spans="1:14">
      <c r="A5070" s="17">
        <v>4865</v>
      </c>
      <c r="C5070" s="17">
        <f t="shared" si="374"/>
        <v>0</v>
      </c>
      <c r="G5070" s="17" t="e">
        <f>+VLOOKUP(B5070,EstructuraCostos!$B$5:$C$146,2)</f>
        <v>#N/A</v>
      </c>
      <c r="I5070" s="17">
        <f t="shared" si="375"/>
        <v>1</v>
      </c>
      <c r="N5070" s="48">
        <f t="shared" si="376"/>
        <v>0</v>
      </c>
    </row>
    <row r="5071" spans="1:14">
      <c r="A5071" s="17">
        <v>4866</v>
      </c>
      <c r="C5071" s="17">
        <f t="shared" ref="C5071:C5134" si="377">ROUND(B5071/10000,0)</f>
        <v>0</v>
      </c>
      <c r="G5071" s="17" t="e">
        <f>+VLOOKUP(B5071,EstructuraCostos!$B$5:$C$146,2)</f>
        <v>#N/A</v>
      </c>
      <c r="I5071" s="17">
        <f t="shared" ref="I5071:I5134" si="378">+WEEKNUM(H5071,2)</f>
        <v>1</v>
      </c>
      <c r="N5071" s="48">
        <f t="shared" ref="N5071:N5134" si="379">+L5071*M5071</f>
        <v>0</v>
      </c>
    </row>
    <row r="5072" spans="1:14">
      <c r="A5072" s="17">
        <v>4867</v>
      </c>
      <c r="C5072" s="17">
        <f t="shared" si="377"/>
        <v>0</v>
      </c>
      <c r="G5072" s="17" t="e">
        <f>+VLOOKUP(B5072,EstructuraCostos!$B$5:$C$146,2)</f>
        <v>#N/A</v>
      </c>
      <c r="I5072" s="17">
        <f t="shared" si="378"/>
        <v>1</v>
      </c>
      <c r="N5072" s="48">
        <f t="shared" si="379"/>
        <v>0</v>
      </c>
    </row>
    <row r="5073" spans="1:14">
      <c r="A5073" s="17">
        <v>4868</v>
      </c>
      <c r="C5073" s="17">
        <f t="shared" si="377"/>
        <v>0</v>
      </c>
      <c r="G5073" s="17" t="e">
        <f>+VLOOKUP(B5073,EstructuraCostos!$B$5:$C$146,2)</f>
        <v>#N/A</v>
      </c>
      <c r="I5073" s="17">
        <f t="shared" si="378"/>
        <v>1</v>
      </c>
      <c r="N5073" s="48">
        <f t="shared" si="379"/>
        <v>0</v>
      </c>
    </row>
    <row r="5074" spans="1:14">
      <c r="A5074" s="17">
        <v>4869</v>
      </c>
      <c r="C5074" s="17">
        <f t="shared" si="377"/>
        <v>0</v>
      </c>
      <c r="G5074" s="17" t="e">
        <f>+VLOOKUP(B5074,EstructuraCostos!$B$5:$C$146,2)</f>
        <v>#N/A</v>
      </c>
      <c r="I5074" s="17">
        <f t="shared" si="378"/>
        <v>1</v>
      </c>
      <c r="N5074" s="48">
        <f t="shared" si="379"/>
        <v>0</v>
      </c>
    </row>
    <row r="5075" spans="1:14">
      <c r="A5075" s="17">
        <v>4870</v>
      </c>
      <c r="C5075" s="17">
        <f t="shared" si="377"/>
        <v>0</v>
      </c>
      <c r="G5075" s="17" t="e">
        <f>+VLOOKUP(B5075,EstructuraCostos!$B$5:$C$146,2)</f>
        <v>#N/A</v>
      </c>
      <c r="I5075" s="17">
        <f t="shared" si="378"/>
        <v>1</v>
      </c>
      <c r="N5075" s="48">
        <f t="shared" si="379"/>
        <v>0</v>
      </c>
    </row>
    <row r="5076" spans="1:14">
      <c r="A5076" s="17">
        <v>4871</v>
      </c>
      <c r="C5076" s="17">
        <f t="shared" si="377"/>
        <v>0</v>
      </c>
      <c r="G5076" s="17" t="e">
        <f>+VLOOKUP(B5076,EstructuraCostos!$B$5:$C$146,2)</f>
        <v>#N/A</v>
      </c>
      <c r="I5076" s="17">
        <f t="shared" si="378"/>
        <v>1</v>
      </c>
      <c r="N5076" s="48">
        <f t="shared" si="379"/>
        <v>0</v>
      </c>
    </row>
    <row r="5077" spans="1:14">
      <c r="A5077" s="17">
        <v>4872</v>
      </c>
      <c r="C5077" s="17">
        <f t="shared" si="377"/>
        <v>0</v>
      </c>
      <c r="G5077" s="17" t="e">
        <f>+VLOOKUP(B5077,EstructuraCostos!$B$5:$C$146,2)</f>
        <v>#N/A</v>
      </c>
      <c r="I5077" s="17">
        <f t="shared" si="378"/>
        <v>1</v>
      </c>
      <c r="N5077" s="48">
        <f t="shared" si="379"/>
        <v>0</v>
      </c>
    </row>
    <row r="5078" spans="1:14">
      <c r="A5078" s="17">
        <v>4873</v>
      </c>
      <c r="C5078" s="17">
        <f t="shared" si="377"/>
        <v>0</v>
      </c>
      <c r="G5078" s="17" t="e">
        <f>+VLOOKUP(B5078,EstructuraCostos!$B$5:$C$146,2)</f>
        <v>#N/A</v>
      </c>
      <c r="I5078" s="17">
        <f t="shared" si="378"/>
        <v>1</v>
      </c>
      <c r="N5078" s="48">
        <f t="shared" si="379"/>
        <v>0</v>
      </c>
    </row>
    <row r="5079" spans="1:14">
      <c r="A5079" s="17">
        <v>4874</v>
      </c>
      <c r="C5079" s="17">
        <f t="shared" si="377"/>
        <v>0</v>
      </c>
      <c r="G5079" s="17" t="e">
        <f>+VLOOKUP(B5079,EstructuraCostos!$B$5:$C$146,2)</f>
        <v>#N/A</v>
      </c>
      <c r="I5079" s="17">
        <f t="shared" si="378"/>
        <v>1</v>
      </c>
      <c r="N5079" s="48">
        <f t="shared" si="379"/>
        <v>0</v>
      </c>
    </row>
    <row r="5080" spans="1:14">
      <c r="A5080" s="17">
        <v>4875</v>
      </c>
      <c r="C5080" s="17">
        <f t="shared" si="377"/>
        <v>0</v>
      </c>
      <c r="G5080" s="17" t="e">
        <f>+VLOOKUP(B5080,EstructuraCostos!$B$5:$C$146,2)</f>
        <v>#N/A</v>
      </c>
      <c r="I5080" s="17">
        <f t="shared" si="378"/>
        <v>1</v>
      </c>
      <c r="N5080" s="48">
        <f t="shared" si="379"/>
        <v>0</v>
      </c>
    </row>
    <row r="5081" spans="1:14">
      <c r="A5081" s="17">
        <v>4876</v>
      </c>
      <c r="C5081" s="17">
        <f t="shared" si="377"/>
        <v>0</v>
      </c>
      <c r="G5081" s="17" t="e">
        <f>+VLOOKUP(B5081,EstructuraCostos!$B$5:$C$146,2)</f>
        <v>#N/A</v>
      </c>
      <c r="I5081" s="17">
        <f t="shared" si="378"/>
        <v>1</v>
      </c>
      <c r="N5081" s="48">
        <f t="shared" si="379"/>
        <v>0</v>
      </c>
    </row>
    <row r="5082" spans="1:14">
      <c r="A5082" s="17">
        <v>4877</v>
      </c>
      <c r="C5082" s="17">
        <f t="shared" si="377"/>
        <v>0</v>
      </c>
      <c r="G5082" s="17" t="e">
        <f>+VLOOKUP(B5082,EstructuraCostos!$B$5:$C$146,2)</f>
        <v>#N/A</v>
      </c>
      <c r="I5082" s="17">
        <f t="shared" si="378"/>
        <v>1</v>
      </c>
      <c r="N5082" s="48">
        <f t="shared" si="379"/>
        <v>0</v>
      </c>
    </row>
    <row r="5083" spans="1:14">
      <c r="A5083" s="17">
        <v>4878</v>
      </c>
      <c r="C5083" s="17">
        <f t="shared" si="377"/>
        <v>0</v>
      </c>
      <c r="G5083" s="17" t="e">
        <f>+VLOOKUP(B5083,EstructuraCostos!$B$5:$C$146,2)</f>
        <v>#N/A</v>
      </c>
      <c r="I5083" s="17">
        <f t="shared" si="378"/>
        <v>1</v>
      </c>
      <c r="N5083" s="48">
        <f t="shared" si="379"/>
        <v>0</v>
      </c>
    </row>
    <row r="5084" spans="1:14">
      <c r="A5084" s="17">
        <v>4879</v>
      </c>
      <c r="C5084" s="17">
        <f t="shared" si="377"/>
        <v>0</v>
      </c>
      <c r="G5084" s="17" t="e">
        <f>+VLOOKUP(B5084,EstructuraCostos!$B$5:$C$146,2)</f>
        <v>#N/A</v>
      </c>
      <c r="I5084" s="17">
        <f t="shared" si="378"/>
        <v>1</v>
      </c>
      <c r="N5084" s="48">
        <f t="shared" si="379"/>
        <v>0</v>
      </c>
    </row>
    <row r="5085" spans="1:14">
      <c r="A5085" s="17">
        <v>4880</v>
      </c>
      <c r="C5085" s="17">
        <f t="shared" si="377"/>
        <v>0</v>
      </c>
      <c r="G5085" s="17" t="e">
        <f>+VLOOKUP(B5085,EstructuraCostos!$B$5:$C$146,2)</f>
        <v>#N/A</v>
      </c>
      <c r="I5085" s="17">
        <f t="shared" si="378"/>
        <v>1</v>
      </c>
      <c r="N5085" s="48">
        <f t="shared" si="379"/>
        <v>0</v>
      </c>
    </row>
    <row r="5086" spans="1:14">
      <c r="A5086" s="17">
        <v>4881</v>
      </c>
      <c r="C5086" s="17">
        <f t="shared" si="377"/>
        <v>0</v>
      </c>
      <c r="G5086" s="17" t="e">
        <f>+VLOOKUP(B5086,EstructuraCostos!$B$5:$C$146,2)</f>
        <v>#N/A</v>
      </c>
      <c r="I5086" s="17">
        <f t="shared" si="378"/>
        <v>1</v>
      </c>
      <c r="N5086" s="48">
        <f t="shared" si="379"/>
        <v>0</v>
      </c>
    </row>
    <row r="5087" spans="1:14">
      <c r="A5087" s="17">
        <v>4882</v>
      </c>
      <c r="C5087" s="17">
        <f t="shared" si="377"/>
        <v>0</v>
      </c>
      <c r="G5087" s="17" t="e">
        <f>+VLOOKUP(B5087,EstructuraCostos!$B$5:$C$146,2)</f>
        <v>#N/A</v>
      </c>
      <c r="I5087" s="17">
        <f t="shared" si="378"/>
        <v>1</v>
      </c>
      <c r="N5087" s="48">
        <f t="shared" si="379"/>
        <v>0</v>
      </c>
    </row>
    <row r="5088" spans="1:14">
      <c r="A5088" s="17">
        <v>4883</v>
      </c>
      <c r="C5088" s="17">
        <f t="shared" si="377"/>
        <v>0</v>
      </c>
      <c r="G5088" s="17" t="e">
        <f>+VLOOKUP(B5088,EstructuraCostos!$B$5:$C$146,2)</f>
        <v>#N/A</v>
      </c>
      <c r="I5088" s="17">
        <f t="shared" si="378"/>
        <v>1</v>
      </c>
      <c r="N5088" s="48">
        <f t="shared" si="379"/>
        <v>0</v>
      </c>
    </row>
    <row r="5089" spans="1:14">
      <c r="A5089" s="17">
        <v>4884</v>
      </c>
      <c r="C5089" s="17">
        <f t="shared" si="377"/>
        <v>0</v>
      </c>
      <c r="G5089" s="17" t="e">
        <f>+VLOOKUP(B5089,EstructuraCostos!$B$5:$C$146,2)</f>
        <v>#N/A</v>
      </c>
      <c r="I5089" s="17">
        <f t="shared" si="378"/>
        <v>1</v>
      </c>
      <c r="N5089" s="48">
        <f t="shared" si="379"/>
        <v>0</v>
      </c>
    </row>
    <row r="5090" spans="1:14">
      <c r="A5090" s="17">
        <v>4885</v>
      </c>
      <c r="C5090" s="17">
        <f t="shared" si="377"/>
        <v>0</v>
      </c>
      <c r="G5090" s="17" t="e">
        <f>+VLOOKUP(B5090,EstructuraCostos!$B$5:$C$146,2)</f>
        <v>#N/A</v>
      </c>
      <c r="I5090" s="17">
        <f t="shared" si="378"/>
        <v>1</v>
      </c>
      <c r="N5090" s="48">
        <f t="shared" si="379"/>
        <v>0</v>
      </c>
    </row>
    <row r="5091" spans="1:14">
      <c r="A5091" s="17">
        <v>4886</v>
      </c>
      <c r="C5091" s="17">
        <f t="shared" si="377"/>
        <v>0</v>
      </c>
      <c r="G5091" s="17" t="e">
        <f>+VLOOKUP(B5091,EstructuraCostos!$B$5:$C$146,2)</f>
        <v>#N/A</v>
      </c>
      <c r="I5091" s="17">
        <f t="shared" si="378"/>
        <v>1</v>
      </c>
      <c r="N5091" s="48">
        <f t="shared" si="379"/>
        <v>0</v>
      </c>
    </row>
    <row r="5092" spans="1:14">
      <c r="A5092" s="17">
        <v>4887</v>
      </c>
      <c r="C5092" s="17">
        <f t="shared" si="377"/>
        <v>0</v>
      </c>
      <c r="G5092" s="17" t="e">
        <f>+VLOOKUP(B5092,EstructuraCostos!$B$5:$C$146,2)</f>
        <v>#N/A</v>
      </c>
      <c r="I5092" s="17">
        <f t="shared" si="378"/>
        <v>1</v>
      </c>
      <c r="N5092" s="48">
        <f t="shared" si="379"/>
        <v>0</v>
      </c>
    </row>
    <row r="5093" spans="1:14">
      <c r="A5093" s="17">
        <v>4888</v>
      </c>
      <c r="C5093" s="17">
        <f t="shared" si="377"/>
        <v>0</v>
      </c>
      <c r="G5093" s="17" t="e">
        <f>+VLOOKUP(B5093,EstructuraCostos!$B$5:$C$146,2)</f>
        <v>#N/A</v>
      </c>
      <c r="I5093" s="17">
        <f t="shared" si="378"/>
        <v>1</v>
      </c>
      <c r="N5093" s="48">
        <f t="shared" si="379"/>
        <v>0</v>
      </c>
    </row>
    <row r="5094" spans="1:14">
      <c r="A5094" s="17">
        <v>4889</v>
      </c>
      <c r="C5094" s="17">
        <f t="shared" si="377"/>
        <v>0</v>
      </c>
      <c r="G5094" s="17" t="e">
        <f>+VLOOKUP(B5094,EstructuraCostos!$B$5:$C$146,2)</f>
        <v>#N/A</v>
      </c>
      <c r="I5094" s="17">
        <f t="shared" si="378"/>
        <v>1</v>
      </c>
      <c r="N5094" s="48">
        <f t="shared" si="379"/>
        <v>0</v>
      </c>
    </row>
    <row r="5095" spans="1:14">
      <c r="A5095" s="17">
        <v>4890</v>
      </c>
      <c r="C5095" s="17">
        <f t="shared" si="377"/>
        <v>0</v>
      </c>
      <c r="G5095" s="17" t="e">
        <f>+VLOOKUP(B5095,EstructuraCostos!$B$5:$C$146,2)</f>
        <v>#N/A</v>
      </c>
      <c r="I5095" s="17">
        <f t="shared" si="378"/>
        <v>1</v>
      </c>
      <c r="N5095" s="48">
        <f t="shared" si="379"/>
        <v>0</v>
      </c>
    </row>
    <row r="5096" spans="1:14">
      <c r="A5096" s="17">
        <v>4891</v>
      </c>
      <c r="C5096" s="17">
        <f t="shared" si="377"/>
        <v>0</v>
      </c>
      <c r="G5096" s="17" t="e">
        <f>+VLOOKUP(B5096,EstructuraCostos!$B$5:$C$146,2)</f>
        <v>#N/A</v>
      </c>
      <c r="I5096" s="17">
        <f t="shared" si="378"/>
        <v>1</v>
      </c>
      <c r="N5096" s="48">
        <f t="shared" si="379"/>
        <v>0</v>
      </c>
    </row>
    <row r="5097" spans="1:14">
      <c r="A5097" s="17">
        <v>4892</v>
      </c>
      <c r="C5097" s="17">
        <f t="shared" si="377"/>
        <v>0</v>
      </c>
      <c r="G5097" s="17" t="e">
        <f>+VLOOKUP(B5097,EstructuraCostos!$B$5:$C$146,2)</f>
        <v>#N/A</v>
      </c>
      <c r="I5097" s="17">
        <f t="shared" si="378"/>
        <v>1</v>
      </c>
      <c r="N5097" s="48">
        <f t="shared" si="379"/>
        <v>0</v>
      </c>
    </row>
    <row r="5098" spans="1:14">
      <c r="A5098" s="17">
        <v>4893</v>
      </c>
      <c r="C5098" s="17">
        <f t="shared" si="377"/>
        <v>0</v>
      </c>
      <c r="G5098" s="17" t="e">
        <f>+VLOOKUP(B5098,EstructuraCostos!$B$5:$C$146,2)</f>
        <v>#N/A</v>
      </c>
      <c r="I5098" s="17">
        <f t="shared" si="378"/>
        <v>1</v>
      </c>
      <c r="N5098" s="48">
        <f t="shared" si="379"/>
        <v>0</v>
      </c>
    </row>
    <row r="5099" spans="1:14">
      <c r="A5099" s="17">
        <v>4894</v>
      </c>
      <c r="C5099" s="17">
        <f t="shared" si="377"/>
        <v>0</v>
      </c>
      <c r="G5099" s="17" t="e">
        <f>+VLOOKUP(B5099,EstructuraCostos!$B$5:$C$146,2)</f>
        <v>#N/A</v>
      </c>
      <c r="I5099" s="17">
        <f t="shared" si="378"/>
        <v>1</v>
      </c>
      <c r="N5099" s="48">
        <f t="shared" si="379"/>
        <v>0</v>
      </c>
    </row>
    <row r="5100" spans="1:14">
      <c r="A5100" s="17">
        <v>4895</v>
      </c>
      <c r="C5100" s="17">
        <f t="shared" si="377"/>
        <v>0</v>
      </c>
      <c r="G5100" s="17" t="e">
        <f>+VLOOKUP(B5100,EstructuraCostos!$B$5:$C$146,2)</f>
        <v>#N/A</v>
      </c>
      <c r="I5100" s="17">
        <f t="shared" si="378"/>
        <v>1</v>
      </c>
      <c r="N5100" s="48">
        <f t="shared" si="379"/>
        <v>0</v>
      </c>
    </row>
    <row r="5101" spans="1:14">
      <c r="A5101" s="17">
        <v>4896</v>
      </c>
      <c r="C5101" s="17">
        <f t="shared" si="377"/>
        <v>0</v>
      </c>
      <c r="G5101" s="17" t="e">
        <f>+VLOOKUP(B5101,EstructuraCostos!$B$5:$C$146,2)</f>
        <v>#N/A</v>
      </c>
      <c r="I5101" s="17">
        <f t="shared" si="378"/>
        <v>1</v>
      </c>
      <c r="N5101" s="48">
        <f t="shared" si="379"/>
        <v>0</v>
      </c>
    </row>
    <row r="5102" spans="1:14">
      <c r="A5102" s="17">
        <v>4897</v>
      </c>
      <c r="C5102" s="17">
        <f t="shared" si="377"/>
        <v>0</v>
      </c>
      <c r="G5102" s="17" t="e">
        <f>+VLOOKUP(B5102,EstructuraCostos!$B$5:$C$146,2)</f>
        <v>#N/A</v>
      </c>
      <c r="I5102" s="17">
        <f t="shared" si="378"/>
        <v>1</v>
      </c>
      <c r="N5102" s="48">
        <f t="shared" si="379"/>
        <v>0</v>
      </c>
    </row>
    <row r="5103" spans="1:14">
      <c r="A5103" s="17">
        <v>4898</v>
      </c>
      <c r="C5103" s="17">
        <f t="shared" si="377"/>
        <v>0</v>
      </c>
      <c r="G5103" s="17" t="e">
        <f>+VLOOKUP(B5103,EstructuraCostos!$B$5:$C$146,2)</f>
        <v>#N/A</v>
      </c>
      <c r="I5103" s="17">
        <f t="shared" si="378"/>
        <v>1</v>
      </c>
      <c r="N5103" s="48">
        <f t="shared" si="379"/>
        <v>0</v>
      </c>
    </row>
    <row r="5104" spans="1:14">
      <c r="A5104" s="17">
        <v>4899</v>
      </c>
      <c r="C5104" s="17">
        <f t="shared" si="377"/>
        <v>0</v>
      </c>
      <c r="G5104" s="17" t="e">
        <f>+VLOOKUP(B5104,EstructuraCostos!$B$5:$C$146,2)</f>
        <v>#N/A</v>
      </c>
      <c r="I5104" s="17">
        <f t="shared" si="378"/>
        <v>1</v>
      </c>
      <c r="N5104" s="48">
        <f t="shared" si="379"/>
        <v>0</v>
      </c>
    </row>
    <row r="5105" spans="1:14">
      <c r="A5105" s="17">
        <v>4900</v>
      </c>
      <c r="C5105" s="17">
        <f t="shared" si="377"/>
        <v>0</v>
      </c>
      <c r="G5105" s="17" t="e">
        <f>+VLOOKUP(B5105,EstructuraCostos!$B$5:$C$146,2)</f>
        <v>#N/A</v>
      </c>
      <c r="I5105" s="17">
        <f t="shared" si="378"/>
        <v>1</v>
      </c>
      <c r="N5105" s="48">
        <f t="shared" si="379"/>
        <v>0</v>
      </c>
    </row>
    <row r="5106" spans="1:14">
      <c r="A5106" s="17">
        <v>4901</v>
      </c>
      <c r="C5106" s="17">
        <f t="shared" si="377"/>
        <v>0</v>
      </c>
      <c r="G5106" s="17" t="e">
        <f>+VLOOKUP(B5106,EstructuraCostos!$B$5:$C$146,2)</f>
        <v>#N/A</v>
      </c>
      <c r="I5106" s="17">
        <f t="shared" si="378"/>
        <v>1</v>
      </c>
      <c r="N5106" s="48">
        <f t="shared" si="379"/>
        <v>0</v>
      </c>
    </row>
    <row r="5107" spans="1:14">
      <c r="A5107" s="17">
        <v>4902</v>
      </c>
      <c r="C5107" s="17">
        <f t="shared" si="377"/>
        <v>0</v>
      </c>
      <c r="G5107" s="17" t="e">
        <f>+VLOOKUP(B5107,EstructuraCostos!$B$5:$C$146,2)</f>
        <v>#N/A</v>
      </c>
      <c r="I5107" s="17">
        <f t="shared" si="378"/>
        <v>1</v>
      </c>
      <c r="N5107" s="48">
        <f t="shared" si="379"/>
        <v>0</v>
      </c>
    </row>
    <row r="5108" spans="1:14">
      <c r="A5108" s="17">
        <v>4903</v>
      </c>
      <c r="C5108" s="17">
        <f t="shared" si="377"/>
        <v>0</v>
      </c>
      <c r="G5108" s="17" t="e">
        <f>+VLOOKUP(B5108,EstructuraCostos!$B$5:$C$146,2)</f>
        <v>#N/A</v>
      </c>
      <c r="I5108" s="17">
        <f t="shared" si="378"/>
        <v>1</v>
      </c>
      <c r="N5108" s="48">
        <f t="shared" si="379"/>
        <v>0</v>
      </c>
    </row>
    <row r="5109" spans="1:14">
      <c r="A5109" s="17">
        <v>4904</v>
      </c>
      <c r="C5109" s="17">
        <f t="shared" si="377"/>
        <v>0</v>
      </c>
      <c r="G5109" s="17" t="e">
        <f>+VLOOKUP(B5109,EstructuraCostos!$B$5:$C$146,2)</f>
        <v>#N/A</v>
      </c>
      <c r="I5109" s="17">
        <f t="shared" si="378"/>
        <v>1</v>
      </c>
      <c r="N5109" s="48">
        <f t="shared" si="379"/>
        <v>0</v>
      </c>
    </row>
    <row r="5110" spans="1:14">
      <c r="A5110" s="17">
        <v>4905</v>
      </c>
      <c r="C5110" s="17">
        <f t="shared" si="377"/>
        <v>0</v>
      </c>
      <c r="G5110" s="17" t="e">
        <f>+VLOOKUP(B5110,EstructuraCostos!$B$5:$C$146,2)</f>
        <v>#N/A</v>
      </c>
      <c r="I5110" s="17">
        <f t="shared" si="378"/>
        <v>1</v>
      </c>
      <c r="N5110" s="48">
        <f t="shared" si="379"/>
        <v>0</v>
      </c>
    </row>
    <row r="5111" spans="1:14">
      <c r="A5111" s="17">
        <v>4906</v>
      </c>
      <c r="C5111" s="17">
        <f t="shared" si="377"/>
        <v>0</v>
      </c>
      <c r="G5111" s="17" t="e">
        <f>+VLOOKUP(B5111,EstructuraCostos!$B$5:$C$146,2)</f>
        <v>#N/A</v>
      </c>
      <c r="I5111" s="17">
        <f t="shared" si="378"/>
        <v>1</v>
      </c>
      <c r="N5111" s="48">
        <f t="shared" si="379"/>
        <v>0</v>
      </c>
    </row>
    <row r="5112" spans="1:14">
      <c r="A5112" s="17">
        <v>4907</v>
      </c>
      <c r="C5112" s="17">
        <f t="shared" si="377"/>
        <v>0</v>
      </c>
      <c r="G5112" s="17" t="e">
        <f>+VLOOKUP(B5112,EstructuraCostos!$B$5:$C$146,2)</f>
        <v>#N/A</v>
      </c>
      <c r="I5112" s="17">
        <f t="shared" si="378"/>
        <v>1</v>
      </c>
      <c r="N5112" s="48">
        <f t="shared" si="379"/>
        <v>0</v>
      </c>
    </row>
    <row r="5113" spans="1:14">
      <c r="A5113" s="17">
        <v>4908</v>
      </c>
      <c r="C5113" s="17">
        <f t="shared" si="377"/>
        <v>0</v>
      </c>
      <c r="G5113" s="17" t="e">
        <f>+VLOOKUP(B5113,EstructuraCostos!$B$5:$C$146,2)</f>
        <v>#N/A</v>
      </c>
      <c r="I5113" s="17">
        <f t="shared" si="378"/>
        <v>1</v>
      </c>
      <c r="N5113" s="48">
        <f t="shared" si="379"/>
        <v>0</v>
      </c>
    </row>
    <row r="5114" spans="1:14">
      <c r="A5114" s="17">
        <v>4909</v>
      </c>
      <c r="C5114" s="17">
        <f t="shared" si="377"/>
        <v>0</v>
      </c>
      <c r="G5114" s="17" t="e">
        <f>+VLOOKUP(B5114,EstructuraCostos!$B$5:$C$146,2)</f>
        <v>#N/A</v>
      </c>
      <c r="I5114" s="17">
        <f t="shared" si="378"/>
        <v>1</v>
      </c>
      <c r="N5114" s="48">
        <f t="shared" si="379"/>
        <v>0</v>
      </c>
    </row>
    <row r="5115" spans="1:14">
      <c r="A5115" s="17">
        <v>4910</v>
      </c>
      <c r="C5115" s="17">
        <f t="shared" si="377"/>
        <v>0</v>
      </c>
      <c r="G5115" s="17" t="e">
        <f>+VLOOKUP(B5115,EstructuraCostos!$B$5:$C$146,2)</f>
        <v>#N/A</v>
      </c>
      <c r="I5115" s="17">
        <f t="shared" si="378"/>
        <v>1</v>
      </c>
      <c r="N5115" s="48">
        <f t="shared" si="379"/>
        <v>0</v>
      </c>
    </row>
    <row r="5116" spans="1:14">
      <c r="A5116" s="17">
        <v>4911</v>
      </c>
      <c r="C5116" s="17">
        <f t="shared" si="377"/>
        <v>0</v>
      </c>
      <c r="G5116" s="17" t="e">
        <f>+VLOOKUP(B5116,EstructuraCostos!$B$5:$C$146,2)</f>
        <v>#N/A</v>
      </c>
      <c r="I5116" s="17">
        <f t="shared" si="378"/>
        <v>1</v>
      </c>
      <c r="N5116" s="48">
        <f t="shared" si="379"/>
        <v>0</v>
      </c>
    </row>
    <row r="5117" spans="1:14">
      <c r="A5117" s="17">
        <v>4912</v>
      </c>
      <c r="C5117" s="17">
        <f t="shared" si="377"/>
        <v>0</v>
      </c>
      <c r="G5117" s="17" t="e">
        <f>+VLOOKUP(B5117,EstructuraCostos!$B$5:$C$146,2)</f>
        <v>#N/A</v>
      </c>
      <c r="I5117" s="17">
        <f t="shared" si="378"/>
        <v>1</v>
      </c>
      <c r="N5117" s="48">
        <f t="shared" si="379"/>
        <v>0</v>
      </c>
    </row>
    <row r="5118" spans="1:14">
      <c r="A5118" s="17">
        <v>4913</v>
      </c>
      <c r="C5118" s="17">
        <f t="shared" si="377"/>
        <v>0</v>
      </c>
      <c r="G5118" s="17" t="e">
        <f>+VLOOKUP(B5118,EstructuraCostos!$B$5:$C$146,2)</f>
        <v>#N/A</v>
      </c>
      <c r="I5118" s="17">
        <f t="shared" si="378"/>
        <v>1</v>
      </c>
      <c r="N5118" s="48">
        <f t="shared" si="379"/>
        <v>0</v>
      </c>
    </row>
    <row r="5119" spans="1:14">
      <c r="A5119" s="17">
        <v>4914</v>
      </c>
      <c r="C5119" s="17">
        <f t="shared" si="377"/>
        <v>0</v>
      </c>
      <c r="G5119" s="17" t="e">
        <f>+VLOOKUP(B5119,EstructuraCostos!$B$5:$C$146,2)</f>
        <v>#N/A</v>
      </c>
      <c r="I5119" s="17">
        <f t="shared" si="378"/>
        <v>1</v>
      </c>
      <c r="N5119" s="48">
        <f t="shared" si="379"/>
        <v>0</v>
      </c>
    </row>
    <row r="5120" spans="1:14">
      <c r="A5120" s="17">
        <v>4915</v>
      </c>
      <c r="C5120" s="17">
        <f t="shared" si="377"/>
        <v>0</v>
      </c>
      <c r="G5120" s="17" t="e">
        <f>+VLOOKUP(B5120,EstructuraCostos!$B$5:$C$146,2)</f>
        <v>#N/A</v>
      </c>
      <c r="I5120" s="17">
        <f t="shared" si="378"/>
        <v>1</v>
      </c>
      <c r="N5120" s="48">
        <f t="shared" si="379"/>
        <v>0</v>
      </c>
    </row>
    <row r="5121" spans="1:14">
      <c r="A5121" s="17">
        <v>4916</v>
      </c>
      <c r="C5121" s="17">
        <f t="shared" si="377"/>
        <v>0</v>
      </c>
      <c r="G5121" s="17" t="e">
        <f>+VLOOKUP(B5121,EstructuraCostos!$B$5:$C$146,2)</f>
        <v>#N/A</v>
      </c>
      <c r="I5121" s="17">
        <f t="shared" si="378"/>
        <v>1</v>
      </c>
      <c r="N5121" s="48">
        <f t="shared" si="379"/>
        <v>0</v>
      </c>
    </row>
    <row r="5122" spans="1:14">
      <c r="A5122" s="17">
        <v>4917</v>
      </c>
      <c r="C5122" s="17">
        <f t="shared" si="377"/>
        <v>0</v>
      </c>
      <c r="G5122" s="17" t="e">
        <f>+VLOOKUP(B5122,EstructuraCostos!$B$5:$C$146,2)</f>
        <v>#N/A</v>
      </c>
      <c r="I5122" s="17">
        <f t="shared" si="378"/>
        <v>1</v>
      </c>
      <c r="N5122" s="48">
        <f t="shared" si="379"/>
        <v>0</v>
      </c>
    </row>
    <row r="5123" spans="1:14">
      <c r="A5123" s="17">
        <v>4918</v>
      </c>
      <c r="C5123" s="17">
        <f t="shared" si="377"/>
        <v>0</v>
      </c>
      <c r="G5123" s="17" t="e">
        <f>+VLOOKUP(B5123,EstructuraCostos!$B$5:$C$146,2)</f>
        <v>#N/A</v>
      </c>
      <c r="I5123" s="17">
        <f t="shared" si="378"/>
        <v>1</v>
      </c>
      <c r="N5123" s="48">
        <f t="shared" si="379"/>
        <v>0</v>
      </c>
    </row>
    <row r="5124" spans="1:14">
      <c r="A5124" s="17">
        <v>4919</v>
      </c>
      <c r="C5124" s="17">
        <f t="shared" si="377"/>
        <v>0</v>
      </c>
      <c r="G5124" s="17" t="e">
        <f>+VLOOKUP(B5124,EstructuraCostos!$B$5:$C$146,2)</f>
        <v>#N/A</v>
      </c>
      <c r="I5124" s="17">
        <f t="shared" si="378"/>
        <v>1</v>
      </c>
      <c r="N5124" s="48">
        <f t="shared" si="379"/>
        <v>0</v>
      </c>
    </row>
    <row r="5125" spans="1:14">
      <c r="A5125" s="17">
        <v>4920</v>
      </c>
      <c r="C5125" s="17">
        <f t="shared" si="377"/>
        <v>0</v>
      </c>
      <c r="G5125" s="17" t="e">
        <f>+VLOOKUP(B5125,EstructuraCostos!$B$5:$C$146,2)</f>
        <v>#N/A</v>
      </c>
      <c r="I5125" s="17">
        <f t="shared" si="378"/>
        <v>1</v>
      </c>
      <c r="N5125" s="48">
        <f t="shared" si="379"/>
        <v>0</v>
      </c>
    </row>
    <row r="5126" spans="1:14">
      <c r="A5126" s="17">
        <v>4921</v>
      </c>
      <c r="C5126" s="17">
        <f t="shared" si="377"/>
        <v>0</v>
      </c>
      <c r="G5126" s="17" t="e">
        <f>+VLOOKUP(B5126,EstructuraCostos!$B$5:$C$146,2)</f>
        <v>#N/A</v>
      </c>
      <c r="I5126" s="17">
        <f t="shared" si="378"/>
        <v>1</v>
      </c>
      <c r="N5126" s="48">
        <f t="shared" si="379"/>
        <v>0</v>
      </c>
    </row>
    <row r="5127" spans="1:14">
      <c r="A5127" s="17">
        <v>4922</v>
      </c>
      <c r="C5127" s="17">
        <f t="shared" si="377"/>
        <v>0</v>
      </c>
      <c r="G5127" s="17" t="e">
        <f>+VLOOKUP(B5127,EstructuraCostos!$B$5:$C$146,2)</f>
        <v>#N/A</v>
      </c>
      <c r="I5127" s="17">
        <f t="shared" si="378"/>
        <v>1</v>
      </c>
      <c r="N5127" s="48">
        <f t="shared" si="379"/>
        <v>0</v>
      </c>
    </row>
    <row r="5128" spans="1:14">
      <c r="A5128" s="17">
        <v>4923</v>
      </c>
      <c r="C5128" s="17">
        <f t="shared" si="377"/>
        <v>0</v>
      </c>
      <c r="G5128" s="17" t="e">
        <f>+VLOOKUP(B5128,EstructuraCostos!$B$5:$C$146,2)</f>
        <v>#N/A</v>
      </c>
      <c r="I5128" s="17">
        <f t="shared" si="378"/>
        <v>1</v>
      </c>
      <c r="N5128" s="48">
        <f t="shared" si="379"/>
        <v>0</v>
      </c>
    </row>
    <row r="5129" spans="1:14">
      <c r="A5129" s="17">
        <v>4924</v>
      </c>
      <c r="C5129" s="17">
        <f t="shared" si="377"/>
        <v>0</v>
      </c>
      <c r="G5129" s="17" t="e">
        <f>+VLOOKUP(B5129,EstructuraCostos!$B$5:$C$146,2)</f>
        <v>#N/A</v>
      </c>
      <c r="I5129" s="17">
        <f t="shared" si="378"/>
        <v>1</v>
      </c>
      <c r="N5129" s="48">
        <f t="shared" si="379"/>
        <v>0</v>
      </c>
    </row>
    <row r="5130" spans="1:14">
      <c r="A5130" s="17">
        <v>4925</v>
      </c>
      <c r="C5130" s="17">
        <f t="shared" si="377"/>
        <v>0</v>
      </c>
      <c r="G5130" s="17" t="e">
        <f>+VLOOKUP(B5130,EstructuraCostos!$B$5:$C$146,2)</f>
        <v>#N/A</v>
      </c>
      <c r="I5130" s="17">
        <f t="shared" si="378"/>
        <v>1</v>
      </c>
      <c r="N5130" s="48">
        <f t="shared" si="379"/>
        <v>0</v>
      </c>
    </row>
    <row r="5131" spans="1:14">
      <c r="A5131" s="17">
        <v>4926</v>
      </c>
      <c r="C5131" s="17">
        <f t="shared" si="377"/>
        <v>0</v>
      </c>
      <c r="G5131" s="17" t="e">
        <f>+VLOOKUP(B5131,EstructuraCostos!$B$5:$C$146,2)</f>
        <v>#N/A</v>
      </c>
      <c r="I5131" s="17">
        <f t="shared" si="378"/>
        <v>1</v>
      </c>
      <c r="N5131" s="48">
        <f t="shared" si="379"/>
        <v>0</v>
      </c>
    </row>
    <row r="5132" spans="1:14">
      <c r="A5132" s="17">
        <v>4927</v>
      </c>
      <c r="C5132" s="17">
        <f t="shared" si="377"/>
        <v>0</v>
      </c>
      <c r="G5132" s="17" t="e">
        <f>+VLOOKUP(B5132,EstructuraCostos!$B$5:$C$146,2)</f>
        <v>#N/A</v>
      </c>
      <c r="I5132" s="17">
        <f t="shared" si="378"/>
        <v>1</v>
      </c>
      <c r="N5132" s="48">
        <f t="shared" si="379"/>
        <v>0</v>
      </c>
    </row>
    <row r="5133" spans="1:14">
      <c r="A5133" s="17">
        <v>4928</v>
      </c>
      <c r="C5133" s="17">
        <f t="shared" si="377"/>
        <v>0</v>
      </c>
      <c r="G5133" s="17" t="e">
        <f>+VLOOKUP(B5133,EstructuraCostos!$B$5:$C$146,2)</f>
        <v>#N/A</v>
      </c>
      <c r="I5133" s="17">
        <f t="shared" si="378"/>
        <v>1</v>
      </c>
      <c r="N5133" s="48">
        <f t="shared" si="379"/>
        <v>0</v>
      </c>
    </row>
    <row r="5134" spans="1:14">
      <c r="A5134" s="17">
        <v>4929</v>
      </c>
      <c r="C5134" s="17">
        <f t="shared" si="377"/>
        <v>0</v>
      </c>
      <c r="G5134" s="17" t="e">
        <f>+VLOOKUP(B5134,EstructuraCostos!$B$5:$C$146,2)</f>
        <v>#N/A</v>
      </c>
      <c r="I5134" s="17">
        <f t="shared" si="378"/>
        <v>1</v>
      </c>
      <c r="N5134" s="48">
        <f t="shared" si="379"/>
        <v>0</v>
      </c>
    </row>
    <row r="5135" spans="1:14">
      <c r="A5135" s="17">
        <v>4930</v>
      </c>
      <c r="C5135" s="17">
        <f t="shared" ref="C5135:C5198" si="380">ROUND(B5135/10000,0)</f>
        <v>0</v>
      </c>
      <c r="G5135" s="17" t="e">
        <f>+VLOOKUP(B5135,EstructuraCostos!$B$5:$C$146,2)</f>
        <v>#N/A</v>
      </c>
      <c r="I5135" s="17">
        <f t="shared" ref="I5135:I5198" si="381">+WEEKNUM(H5135,2)</f>
        <v>1</v>
      </c>
      <c r="N5135" s="48">
        <f t="shared" ref="N5135:N5198" si="382">+L5135*M5135</f>
        <v>0</v>
      </c>
    </row>
    <row r="5136" spans="1:14">
      <c r="A5136" s="17">
        <v>4931</v>
      </c>
      <c r="C5136" s="17">
        <f t="shared" si="380"/>
        <v>0</v>
      </c>
      <c r="G5136" s="17" t="e">
        <f>+VLOOKUP(B5136,EstructuraCostos!$B$5:$C$146,2)</f>
        <v>#N/A</v>
      </c>
      <c r="I5136" s="17">
        <f t="shared" si="381"/>
        <v>1</v>
      </c>
      <c r="N5136" s="48">
        <f t="shared" si="382"/>
        <v>0</v>
      </c>
    </row>
    <row r="5137" spans="1:14">
      <c r="A5137" s="17">
        <v>4932</v>
      </c>
      <c r="C5137" s="17">
        <f t="shared" si="380"/>
        <v>0</v>
      </c>
      <c r="G5137" s="17" t="e">
        <f>+VLOOKUP(B5137,EstructuraCostos!$B$5:$C$146,2)</f>
        <v>#N/A</v>
      </c>
      <c r="I5137" s="17">
        <f t="shared" si="381"/>
        <v>1</v>
      </c>
      <c r="N5137" s="48">
        <f t="shared" si="382"/>
        <v>0</v>
      </c>
    </row>
    <row r="5138" spans="1:14">
      <c r="A5138" s="17">
        <v>4933</v>
      </c>
      <c r="C5138" s="17">
        <f t="shared" si="380"/>
        <v>0</v>
      </c>
      <c r="G5138" s="17" t="e">
        <f>+VLOOKUP(B5138,EstructuraCostos!$B$5:$C$146,2)</f>
        <v>#N/A</v>
      </c>
      <c r="I5138" s="17">
        <f t="shared" si="381"/>
        <v>1</v>
      </c>
      <c r="N5138" s="48">
        <f t="shared" si="382"/>
        <v>0</v>
      </c>
    </row>
    <row r="5139" spans="1:14">
      <c r="A5139" s="17">
        <v>4934</v>
      </c>
      <c r="C5139" s="17">
        <f t="shared" si="380"/>
        <v>0</v>
      </c>
      <c r="G5139" s="17" t="e">
        <f>+VLOOKUP(B5139,EstructuraCostos!$B$5:$C$146,2)</f>
        <v>#N/A</v>
      </c>
      <c r="I5139" s="17">
        <f t="shared" si="381"/>
        <v>1</v>
      </c>
      <c r="N5139" s="48">
        <f t="shared" si="382"/>
        <v>0</v>
      </c>
    </row>
    <row r="5140" spans="1:14">
      <c r="A5140" s="17">
        <v>4935</v>
      </c>
      <c r="C5140" s="17">
        <f t="shared" si="380"/>
        <v>0</v>
      </c>
      <c r="G5140" s="17" t="e">
        <f>+VLOOKUP(B5140,EstructuraCostos!$B$5:$C$146,2)</f>
        <v>#N/A</v>
      </c>
      <c r="I5140" s="17">
        <f t="shared" si="381"/>
        <v>1</v>
      </c>
      <c r="N5140" s="48">
        <f t="shared" si="382"/>
        <v>0</v>
      </c>
    </row>
    <row r="5141" spans="1:14">
      <c r="A5141" s="17">
        <v>4936</v>
      </c>
      <c r="C5141" s="17">
        <f t="shared" si="380"/>
        <v>0</v>
      </c>
      <c r="G5141" s="17" t="e">
        <f>+VLOOKUP(B5141,EstructuraCostos!$B$5:$C$146,2)</f>
        <v>#N/A</v>
      </c>
      <c r="I5141" s="17">
        <f t="shared" si="381"/>
        <v>1</v>
      </c>
      <c r="N5141" s="48">
        <f t="shared" si="382"/>
        <v>0</v>
      </c>
    </row>
    <row r="5142" spans="1:14">
      <c r="A5142" s="17">
        <v>4937</v>
      </c>
      <c r="C5142" s="17">
        <f t="shared" si="380"/>
        <v>0</v>
      </c>
      <c r="G5142" s="17" t="e">
        <f>+VLOOKUP(B5142,EstructuraCostos!$B$5:$C$146,2)</f>
        <v>#N/A</v>
      </c>
      <c r="I5142" s="17">
        <f t="shared" si="381"/>
        <v>1</v>
      </c>
      <c r="N5142" s="48">
        <f t="shared" si="382"/>
        <v>0</v>
      </c>
    </row>
    <row r="5143" spans="1:14">
      <c r="A5143" s="17">
        <v>4938</v>
      </c>
      <c r="C5143" s="17">
        <f t="shared" si="380"/>
        <v>0</v>
      </c>
      <c r="G5143" s="17" t="e">
        <f>+VLOOKUP(B5143,EstructuraCostos!$B$5:$C$146,2)</f>
        <v>#N/A</v>
      </c>
      <c r="I5143" s="17">
        <f t="shared" si="381"/>
        <v>1</v>
      </c>
      <c r="N5143" s="48">
        <f t="shared" si="382"/>
        <v>0</v>
      </c>
    </row>
    <row r="5144" spans="1:14">
      <c r="A5144" s="17">
        <v>4939</v>
      </c>
      <c r="C5144" s="17">
        <f t="shared" si="380"/>
        <v>0</v>
      </c>
      <c r="G5144" s="17" t="e">
        <f>+VLOOKUP(B5144,EstructuraCostos!$B$5:$C$146,2)</f>
        <v>#N/A</v>
      </c>
      <c r="I5144" s="17">
        <f t="shared" si="381"/>
        <v>1</v>
      </c>
      <c r="N5144" s="48">
        <f t="shared" si="382"/>
        <v>0</v>
      </c>
    </row>
    <row r="5145" spans="1:14">
      <c r="A5145" s="17">
        <v>4940</v>
      </c>
      <c r="C5145" s="17">
        <f t="shared" si="380"/>
        <v>0</v>
      </c>
      <c r="G5145" s="17" t="e">
        <f>+VLOOKUP(B5145,EstructuraCostos!$B$5:$C$146,2)</f>
        <v>#N/A</v>
      </c>
      <c r="I5145" s="17">
        <f t="shared" si="381"/>
        <v>1</v>
      </c>
      <c r="N5145" s="48">
        <f t="shared" si="382"/>
        <v>0</v>
      </c>
    </row>
    <row r="5146" spans="1:14">
      <c r="A5146" s="17">
        <v>4941</v>
      </c>
      <c r="C5146" s="17">
        <f t="shared" si="380"/>
        <v>0</v>
      </c>
      <c r="G5146" s="17" t="e">
        <f>+VLOOKUP(B5146,EstructuraCostos!$B$5:$C$146,2)</f>
        <v>#N/A</v>
      </c>
      <c r="I5146" s="17">
        <f t="shared" si="381"/>
        <v>1</v>
      </c>
      <c r="N5146" s="48">
        <f t="shared" si="382"/>
        <v>0</v>
      </c>
    </row>
    <row r="5147" spans="1:14">
      <c r="A5147" s="17">
        <v>4942</v>
      </c>
      <c r="C5147" s="17">
        <f t="shared" si="380"/>
        <v>0</v>
      </c>
      <c r="G5147" s="17" t="e">
        <f>+VLOOKUP(B5147,EstructuraCostos!$B$5:$C$146,2)</f>
        <v>#N/A</v>
      </c>
      <c r="I5147" s="17">
        <f t="shared" si="381"/>
        <v>1</v>
      </c>
      <c r="N5147" s="48">
        <f t="shared" si="382"/>
        <v>0</v>
      </c>
    </row>
    <row r="5148" spans="1:14">
      <c r="A5148" s="17">
        <v>4943</v>
      </c>
      <c r="C5148" s="17">
        <f t="shared" si="380"/>
        <v>0</v>
      </c>
      <c r="G5148" s="17" t="e">
        <f>+VLOOKUP(B5148,EstructuraCostos!$B$5:$C$146,2)</f>
        <v>#N/A</v>
      </c>
      <c r="I5148" s="17">
        <f t="shared" si="381"/>
        <v>1</v>
      </c>
      <c r="N5148" s="48">
        <f t="shared" si="382"/>
        <v>0</v>
      </c>
    </row>
    <row r="5149" spans="1:14">
      <c r="A5149" s="17">
        <v>4944</v>
      </c>
      <c r="C5149" s="17">
        <f t="shared" si="380"/>
        <v>0</v>
      </c>
      <c r="G5149" s="17" t="e">
        <f>+VLOOKUP(B5149,EstructuraCostos!$B$5:$C$146,2)</f>
        <v>#N/A</v>
      </c>
      <c r="I5149" s="17">
        <f t="shared" si="381"/>
        <v>1</v>
      </c>
      <c r="N5149" s="48">
        <f t="shared" si="382"/>
        <v>0</v>
      </c>
    </row>
    <row r="5150" spans="1:14">
      <c r="A5150" s="17">
        <v>4945</v>
      </c>
      <c r="C5150" s="17">
        <f t="shared" si="380"/>
        <v>0</v>
      </c>
      <c r="G5150" s="17" t="e">
        <f>+VLOOKUP(B5150,EstructuraCostos!$B$5:$C$146,2)</f>
        <v>#N/A</v>
      </c>
      <c r="I5150" s="17">
        <f t="shared" si="381"/>
        <v>1</v>
      </c>
      <c r="N5150" s="48">
        <f t="shared" si="382"/>
        <v>0</v>
      </c>
    </row>
    <row r="5151" spans="1:14">
      <c r="A5151" s="17">
        <v>4946</v>
      </c>
      <c r="C5151" s="17">
        <f t="shared" si="380"/>
        <v>0</v>
      </c>
      <c r="G5151" s="17" t="e">
        <f>+VLOOKUP(B5151,EstructuraCostos!$B$5:$C$146,2)</f>
        <v>#N/A</v>
      </c>
      <c r="I5151" s="17">
        <f t="shared" si="381"/>
        <v>1</v>
      </c>
      <c r="N5151" s="48">
        <f t="shared" si="382"/>
        <v>0</v>
      </c>
    </row>
    <row r="5152" spans="1:14">
      <c r="A5152" s="17">
        <v>4947</v>
      </c>
      <c r="C5152" s="17">
        <f t="shared" si="380"/>
        <v>0</v>
      </c>
      <c r="G5152" s="17" t="e">
        <f>+VLOOKUP(B5152,EstructuraCostos!$B$5:$C$146,2)</f>
        <v>#N/A</v>
      </c>
      <c r="I5152" s="17">
        <f t="shared" si="381"/>
        <v>1</v>
      </c>
      <c r="N5152" s="48">
        <f t="shared" si="382"/>
        <v>0</v>
      </c>
    </row>
    <row r="5153" spans="1:14">
      <c r="A5153" s="17">
        <v>4948</v>
      </c>
      <c r="C5153" s="17">
        <f t="shared" si="380"/>
        <v>0</v>
      </c>
      <c r="G5153" s="17" t="e">
        <f>+VLOOKUP(B5153,EstructuraCostos!$B$5:$C$146,2)</f>
        <v>#N/A</v>
      </c>
      <c r="I5153" s="17">
        <f t="shared" si="381"/>
        <v>1</v>
      </c>
      <c r="N5153" s="48">
        <f t="shared" si="382"/>
        <v>0</v>
      </c>
    </row>
    <row r="5154" spans="1:14">
      <c r="A5154" s="17">
        <v>4949</v>
      </c>
      <c r="C5154" s="17">
        <f t="shared" si="380"/>
        <v>0</v>
      </c>
      <c r="G5154" s="17" t="e">
        <f>+VLOOKUP(B5154,EstructuraCostos!$B$5:$C$146,2)</f>
        <v>#N/A</v>
      </c>
      <c r="I5154" s="17">
        <f t="shared" si="381"/>
        <v>1</v>
      </c>
      <c r="N5154" s="48">
        <f t="shared" si="382"/>
        <v>0</v>
      </c>
    </row>
    <row r="5155" spans="1:14">
      <c r="A5155" s="17">
        <v>4950</v>
      </c>
      <c r="C5155" s="17">
        <f t="shared" si="380"/>
        <v>0</v>
      </c>
      <c r="G5155" s="17" t="e">
        <f>+VLOOKUP(B5155,EstructuraCostos!$B$5:$C$146,2)</f>
        <v>#N/A</v>
      </c>
      <c r="I5155" s="17">
        <f t="shared" si="381"/>
        <v>1</v>
      </c>
      <c r="N5155" s="48">
        <f t="shared" si="382"/>
        <v>0</v>
      </c>
    </row>
    <row r="5156" spans="1:14">
      <c r="A5156" s="17">
        <v>4951</v>
      </c>
      <c r="C5156" s="17">
        <f t="shared" si="380"/>
        <v>0</v>
      </c>
      <c r="G5156" s="17" t="e">
        <f>+VLOOKUP(B5156,EstructuraCostos!$B$5:$C$146,2)</f>
        <v>#N/A</v>
      </c>
      <c r="I5156" s="17">
        <f t="shared" si="381"/>
        <v>1</v>
      </c>
      <c r="N5156" s="48">
        <f t="shared" si="382"/>
        <v>0</v>
      </c>
    </row>
    <row r="5157" spans="1:14">
      <c r="A5157" s="17">
        <v>4952</v>
      </c>
      <c r="C5157" s="17">
        <f t="shared" si="380"/>
        <v>0</v>
      </c>
      <c r="G5157" s="17" t="e">
        <f>+VLOOKUP(B5157,EstructuraCostos!$B$5:$C$146,2)</f>
        <v>#N/A</v>
      </c>
      <c r="I5157" s="17">
        <f t="shared" si="381"/>
        <v>1</v>
      </c>
      <c r="N5157" s="48">
        <f t="shared" si="382"/>
        <v>0</v>
      </c>
    </row>
    <row r="5158" spans="1:14">
      <c r="A5158" s="17">
        <v>4953</v>
      </c>
      <c r="C5158" s="17">
        <f t="shared" si="380"/>
        <v>0</v>
      </c>
      <c r="G5158" s="17" t="e">
        <f>+VLOOKUP(B5158,EstructuraCostos!$B$5:$C$146,2)</f>
        <v>#N/A</v>
      </c>
      <c r="I5158" s="17">
        <f t="shared" si="381"/>
        <v>1</v>
      </c>
      <c r="N5158" s="48">
        <f t="shared" si="382"/>
        <v>0</v>
      </c>
    </row>
    <row r="5159" spans="1:14">
      <c r="A5159" s="17">
        <v>4954</v>
      </c>
      <c r="C5159" s="17">
        <f t="shared" si="380"/>
        <v>0</v>
      </c>
      <c r="G5159" s="17" t="e">
        <f>+VLOOKUP(B5159,EstructuraCostos!$B$5:$C$146,2)</f>
        <v>#N/A</v>
      </c>
      <c r="I5159" s="17">
        <f t="shared" si="381"/>
        <v>1</v>
      </c>
      <c r="N5159" s="48">
        <f t="shared" si="382"/>
        <v>0</v>
      </c>
    </row>
    <row r="5160" spans="1:14">
      <c r="A5160" s="17">
        <v>4955</v>
      </c>
      <c r="C5160" s="17">
        <f t="shared" si="380"/>
        <v>0</v>
      </c>
      <c r="G5160" s="17" t="e">
        <f>+VLOOKUP(B5160,EstructuraCostos!$B$5:$C$146,2)</f>
        <v>#N/A</v>
      </c>
      <c r="I5160" s="17">
        <f t="shared" si="381"/>
        <v>1</v>
      </c>
      <c r="N5160" s="48">
        <f t="shared" si="382"/>
        <v>0</v>
      </c>
    </row>
    <row r="5161" spans="1:14">
      <c r="A5161" s="17">
        <v>4956</v>
      </c>
      <c r="C5161" s="17">
        <f t="shared" si="380"/>
        <v>0</v>
      </c>
      <c r="G5161" s="17" t="e">
        <f>+VLOOKUP(B5161,EstructuraCostos!$B$5:$C$146,2)</f>
        <v>#N/A</v>
      </c>
      <c r="I5161" s="17">
        <f t="shared" si="381"/>
        <v>1</v>
      </c>
      <c r="N5161" s="48">
        <f t="shared" si="382"/>
        <v>0</v>
      </c>
    </row>
    <row r="5162" spans="1:14">
      <c r="A5162" s="17">
        <v>4957</v>
      </c>
      <c r="C5162" s="17">
        <f t="shared" si="380"/>
        <v>0</v>
      </c>
      <c r="G5162" s="17" t="e">
        <f>+VLOOKUP(B5162,EstructuraCostos!$B$5:$C$146,2)</f>
        <v>#N/A</v>
      </c>
      <c r="I5162" s="17">
        <f t="shared" si="381"/>
        <v>1</v>
      </c>
      <c r="N5162" s="48">
        <f t="shared" si="382"/>
        <v>0</v>
      </c>
    </row>
    <row r="5163" spans="1:14">
      <c r="A5163" s="17">
        <v>4958</v>
      </c>
      <c r="C5163" s="17">
        <f t="shared" si="380"/>
        <v>0</v>
      </c>
      <c r="G5163" s="17" t="e">
        <f>+VLOOKUP(B5163,EstructuraCostos!$B$5:$C$146,2)</f>
        <v>#N/A</v>
      </c>
      <c r="I5163" s="17">
        <f t="shared" si="381"/>
        <v>1</v>
      </c>
      <c r="N5163" s="48">
        <f t="shared" si="382"/>
        <v>0</v>
      </c>
    </row>
    <row r="5164" spans="1:14">
      <c r="A5164" s="17">
        <v>4959</v>
      </c>
      <c r="C5164" s="17">
        <f t="shared" si="380"/>
        <v>0</v>
      </c>
      <c r="G5164" s="17" t="e">
        <f>+VLOOKUP(B5164,EstructuraCostos!$B$5:$C$146,2)</f>
        <v>#N/A</v>
      </c>
      <c r="I5164" s="17">
        <f t="shared" si="381"/>
        <v>1</v>
      </c>
      <c r="N5164" s="48">
        <f t="shared" si="382"/>
        <v>0</v>
      </c>
    </row>
    <row r="5165" spans="1:14">
      <c r="A5165" s="17">
        <v>4960</v>
      </c>
      <c r="C5165" s="17">
        <f t="shared" si="380"/>
        <v>0</v>
      </c>
      <c r="G5165" s="17" t="e">
        <f>+VLOOKUP(B5165,EstructuraCostos!$B$5:$C$146,2)</f>
        <v>#N/A</v>
      </c>
      <c r="I5165" s="17">
        <f t="shared" si="381"/>
        <v>1</v>
      </c>
      <c r="N5165" s="48">
        <f t="shared" si="382"/>
        <v>0</v>
      </c>
    </row>
    <row r="5166" spans="1:14">
      <c r="A5166" s="17">
        <v>4961</v>
      </c>
      <c r="C5166" s="17">
        <f t="shared" si="380"/>
        <v>0</v>
      </c>
      <c r="G5166" s="17" t="e">
        <f>+VLOOKUP(B5166,EstructuraCostos!$B$5:$C$146,2)</f>
        <v>#N/A</v>
      </c>
      <c r="I5166" s="17">
        <f t="shared" si="381"/>
        <v>1</v>
      </c>
      <c r="N5166" s="48">
        <f t="shared" si="382"/>
        <v>0</v>
      </c>
    </row>
    <row r="5167" spans="1:14">
      <c r="A5167" s="17">
        <v>4962</v>
      </c>
      <c r="C5167" s="17">
        <f t="shared" si="380"/>
        <v>0</v>
      </c>
      <c r="G5167" s="17" t="e">
        <f>+VLOOKUP(B5167,EstructuraCostos!$B$5:$C$146,2)</f>
        <v>#N/A</v>
      </c>
      <c r="I5167" s="17">
        <f t="shared" si="381"/>
        <v>1</v>
      </c>
      <c r="N5167" s="48">
        <f t="shared" si="382"/>
        <v>0</v>
      </c>
    </row>
    <row r="5168" spans="1:14">
      <c r="A5168" s="17">
        <v>4963</v>
      </c>
      <c r="C5168" s="17">
        <f t="shared" si="380"/>
        <v>0</v>
      </c>
      <c r="G5168" s="17" t="e">
        <f>+VLOOKUP(B5168,EstructuraCostos!$B$5:$C$146,2)</f>
        <v>#N/A</v>
      </c>
      <c r="I5168" s="17">
        <f t="shared" si="381"/>
        <v>1</v>
      </c>
      <c r="N5168" s="48">
        <f t="shared" si="382"/>
        <v>0</v>
      </c>
    </row>
    <row r="5169" spans="1:14">
      <c r="A5169" s="17">
        <v>4964</v>
      </c>
      <c r="C5169" s="17">
        <f t="shared" si="380"/>
        <v>0</v>
      </c>
      <c r="G5169" s="17" t="e">
        <f>+VLOOKUP(B5169,EstructuraCostos!$B$5:$C$146,2)</f>
        <v>#N/A</v>
      </c>
      <c r="I5169" s="17">
        <f t="shared" si="381"/>
        <v>1</v>
      </c>
      <c r="N5169" s="48">
        <f t="shared" si="382"/>
        <v>0</v>
      </c>
    </row>
    <row r="5170" spans="1:14">
      <c r="A5170" s="17">
        <v>4965</v>
      </c>
      <c r="C5170" s="17">
        <f t="shared" si="380"/>
        <v>0</v>
      </c>
      <c r="G5170" s="17" t="e">
        <f>+VLOOKUP(B5170,EstructuraCostos!$B$5:$C$146,2)</f>
        <v>#N/A</v>
      </c>
      <c r="I5170" s="17">
        <f t="shared" si="381"/>
        <v>1</v>
      </c>
      <c r="N5170" s="48">
        <f t="shared" si="382"/>
        <v>0</v>
      </c>
    </row>
    <row r="5171" spans="1:14">
      <c r="A5171" s="17">
        <v>4966</v>
      </c>
      <c r="C5171" s="17">
        <f t="shared" si="380"/>
        <v>0</v>
      </c>
      <c r="G5171" s="17" t="e">
        <f>+VLOOKUP(B5171,EstructuraCostos!$B$5:$C$146,2)</f>
        <v>#N/A</v>
      </c>
      <c r="I5171" s="17">
        <f t="shared" si="381"/>
        <v>1</v>
      </c>
      <c r="N5171" s="48">
        <f t="shared" si="382"/>
        <v>0</v>
      </c>
    </row>
    <row r="5172" spans="1:14">
      <c r="A5172" s="17">
        <v>4967</v>
      </c>
      <c r="C5172" s="17">
        <f t="shared" si="380"/>
        <v>0</v>
      </c>
      <c r="G5172" s="17" t="e">
        <f>+VLOOKUP(B5172,EstructuraCostos!$B$5:$C$146,2)</f>
        <v>#N/A</v>
      </c>
      <c r="I5172" s="17">
        <f t="shared" si="381"/>
        <v>1</v>
      </c>
      <c r="N5172" s="48">
        <f t="shared" si="382"/>
        <v>0</v>
      </c>
    </row>
    <row r="5173" spans="1:14">
      <c r="A5173" s="17">
        <v>4968</v>
      </c>
      <c r="C5173" s="17">
        <f t="shared" si="380"/>
        <v>0</v>
      </c>
      <c r="G5173" s="17" t="e">
        <f>+VLOOKUP(B5173,EstructuraCostos!$B$5:$C$146,2)</f>
        <v>#N/A</v>
      </c>
      <c r="I5173" s="17">
        <f t="shared" si="381"/>
        <v>1</v>
      </c>
      <c r="N5173" s="48">
        <f t="shared" si="382"/>
        <v>0</v>
      </c>
    </row>
    <row r="5174" spans="1:14">
      <c r="A5174" s="17">
        <v>4969</v>
      </c>
      <c r="C5174" s="17">
        <f t="shared" si="380"/>
        <v>0</v>
      </c>
      <c r="G5174" s="17" t="e">
        <f>+VLOOKUP(B5174,EstructuraCostos!$B$5:$C$146,2)</f>
        <v>#N/A</v>
      </c>
      <c r="I5174" s="17">
        <f t="shared" si="381"/>
        <v>1</v>
      </c>
      <c r="N5174" s="48">
        <f t="shared" si="382"/>
        <v>0</v>
      </c>
    </row>
    <row r="5175" spans="1:14">
      <c r="A5175" s="17">
        <v>4970</v>
      </c>
      <c r="C5175" s="17">
        <f t="shared" si="380"/>
        <v>0</v>
      </c>
      <c r="G5175" s="17" t="e">
        <f>+VLOOKUP(B5175,EstructuraCostos!$B$5:$C$146,2)</f>
        <v>#N/A</v>
      </c>
      <c r="I5175" s="17">
        <f t="shared" si="381"/>
        <v>1</v>
      </c>
      <c r="N5175" s="48">
        <f t="shared" si="382"/>
        <v>0</v>
      </c>
    </row>
    <row r="5176" spans="1:14">
      <c r="A5176" s="17">
        <v>4971</v>
      </c>
      <c r="C5176" s="17">
        <f t="shared" si="380"/>
        <v>0</v>
      </c>
      <c r="G5176" s="17" t="e">
        <f>+VLOOKUP(B5176,EstructuraCostos!$B$5:$C$146,2)</f>
        <v>#N/A</v>
      </c>
      <c r="I5176" s="17">
        <f t="shared" si="381"/>
        <v>1</v>
      </c>
      <c r="N5176" s="48">
        <f t="shared" si="382"/>
        <v>0</v>
      </c>
    </row>
    <row r="5177" spans="1:14">
      <c r="A5177" s="17">
        <v>4972</v>
      </c>
      <c r="C5177" s="17">
        <f t="shared" si="380"/>
        <v>0</v>
      </c>
      <c r="G5177" s="17" t="e">
        <f>+VLOOKUP(B5177,EstructuraCostos!$B$5:$C$146,2)</f>
        <v>#N/A</v>
      </c>
      <c r="I5177" s="17">
        <f t="shared" si="381"/>
        <v>1</v>
      </c>
      <c r="N5177" s="48">
        <f t="shared" si="382"/>
        <v>0</v>
      </c>
    </row>
    <row r="5178" spans="1:14">
      <c r="A5178" s="17">
        <v>4973</v>
      </c>
      <c r="C5178" s="17">
        <f t="shared" si="380"/>
        <v>0</v>
      </c>
      <c r="G5178" s="17" t="e">
        <f>+VLOOKUP(B5178,EstructuraCostos!$B$5:$C$146,2)</f>
        <v>#N/A</v>
      </c>
      <c r="I5178" s="17">
        <f t="shared" si="381"/>
        <v>1</v>
      </c>
      <c r="N5178" s="48">
        <f t="shared" si="382"/>
        <v>0</v>
      </c>
    </row>
    <row r="5179" spans="1:14">
      <c r="A5179" s="17">
        <v>4974</v>
      </c>
      <c r="C5179" s="17">
        <f t="shared" si="380"/>
        <v>0</v>
      </c>
      <c r="G5179" s="17" t="e">
        <f>+VLOOKUP(B5179,EstructuraCostos!$B$5:$C$146,2)</f>
        <v>#N/A</v>
      </c>
      <c r="I5179" s="17">
        <f t="shared" si="381"/>
        <v>1</v>
      </c>
      <c r="N5179" s="48">
        <f t="shared" si="382"/>
        <v>0</v>
      </c>
    </row>
    <row r="5180" spans="1:14">
      <c r="A5180" s="17">
        <v>4975</v>
      </c>
      <c r="C5180" s="17">
        <f t="shared" si="380"/>
        <v>0</v>
      </c>
      <c r="G5180" s="17" t="e">
        <f>+VLOOKUP(B5180,EstructuraCostos!$B$5:$C$146,2)</f>
        <v>#N/A</v>
      </c>
      <c r="I5180" s="17">
        <f t="shared" si="381"/>
        <v>1</v>
      </c>
      <c r="N5180" s="48">
        <f t="shared" si="382"/>
        <v>0</v>
      </c>
    </row>
    <row r="5181" spans="1:14">
      <c r="A5181" s="17">
        <v>4976</v>
      </c>
      <c r="C5181" s="17">
        <f t="shared" si="380"/>
        <v>0</v>
      </c>
      <c r="G5181" s="17" t="e">
        <f>+VLOOKUP(B5181,EstructuraCostos!$B$5:$C$146,2)</f>
        <v>#N/A</v>
      </c>
      <c r="I5181" s="17">
        <f t="shared" si="381"/>
        <v>1</v>
      </c>
      <c r="N5181" s="48">
        <f t="shared" si="382"/>
        <v>0</v>
      </c>
    </row>
    <row r="5182" spans="1:14">
      <c r="A5182" s="17">
        <v>4977</v>
      </c>
      <c r="C5182" s="17">
        <f t="shared" si="380"/>
        <v>0</v>
      </c>
      <c r="G5182" s="17" t="e">
        <f>+VLOOKUP(B5182,EstructuraCostos!$B$5:$C$146,2)</f>
        <v>#N/A</v>
      </c>
      <c r="I5182" s="17">
        <f t="shared" si="381"/>
        <v>1</v>
      </c>
      <c r="N5182" s="48">
        <f t="shared" si="382"/>
        <v>0</v>
      </c>
    </row>
    <row r="5183" spans="1:14">
      <c r="A5183" s="17">
        <v>4978</v>
      </c>
      <c r="C5183" s="17">
        <f t="shared" si="380"/>
        <v>0</v>
      </c>
      <c r="G5183" s="17" t="e">
        <f>+VLOOKUP(B5183,EstructuraCostos!$B$5:$C$146,2)</f>
        <v>#N/A</v>
      </c>
      <c r="I5183" s="17">
        <f t="shared" si="381"/>
        <v>1</v>
      </c>
      <c r="N5183" s="48">
        <f t="shared" si="382"/>
        <v>0</v>
      </c>
    </row>
    <row r="5184" spans="1:14">
      <c r="A5184" s="17">
        <v>4979</v>
      </c>
      <c r="C5184" s="17">
        <f t="shared" si="380"/>
        <v>0</v>
      </c>
      <c r="G5184" s="17" t="e">
        <f>+VLOOKUP(B5184,EstructuraCostos!$B$5:$C$146,2)</f>
        <v>#N/A</v>
      </c>
      <c r="I5184" s="17">
        <f t="shared" si="381"/>
        <v>1</v>
      </c>
      <c r="N5184" s="48">
        <f t="shared" si="382"/>
        <v>0</v>
      </c>
    </row>
    <row r="5185" spans="1:14">
      <c r="A5185" s="17">
        <v>4980</v>
      </c>
      <c r="C5185" s="17">
        <f t="shared" si="380"/>
        <v>0</v>
      </c>
      <c r="G5185" s="17" t="e">
        <f>+VLOOKUP(B5185,EstructuraCostos!$B$5:$C$146,2)</f>
        <v>#N/A</v>
      </c>
      <c r="I5185" s="17">
        <f t="shared" si="381"/>
        <v>1</v>
      </c>
      <c r="N5185" s="48">
        <f t="shared" si="382"/>
        <v>0</v>
      </c>
    </row>
    <row r="5186" spans="1:14">
      <c r="A5186" s="17">
        <v>4981</v>
      </c>
      <c r="C5186" s="17">
        <f t="shared" si="380"/>
        <v>0</v>
      </c>
      <c r="G5186" s="17" t="e">
        <f>+VLOOKUP(B5186,EstructuraCostos!$B$5:$C$146,2)</f>
        <v>#N/A</v>
      </c>
      <c r="I5186" s="17">
        <f t="shared" si="381"/>
        <v>1</v>
      </c>
      <c r="N5186" s="48">
        <f t="shared" si="382"/>
        <v>0</v>
      </c>
    </row>
    <row r="5187" spans="1:14">
      <c r="A5187" s="17">
        <v>4982</v>
      </c>
      <c r="C5187" s="17">
        <f t="shared" si="380"/>
        <v>0</v>
      </c>
      <c r="G5187" s="17" t="e">
        <f>+VLOOKUP(B5187,EstructuraCostos!$B$5:$C$146,2)</f>
        <v>#N/A</v>
      </c>
      <c r="I5187" s="17">
        <f t="shared" si="381"/>
        <v>1</v>
      </c>
      <c r="N5187" s="48">
        <f t="shared" si="382"/>
        <v>0</v>
      </c>
    </row>
    <row r="5188" spans="1:14">
      <c r="A5188" s="17">
        <v>4983</v>
      </c>
      <c r="C5188" s="17">
        <f t="shared" si="380"/>
        <v>0</v>
      </c>
      <c r="G5188" s="17" t="e">
        <f>+VLOOKUP(B5188,EstructuraCostos!$B$5:$C$146,2)</f>
        <v>#N/A</v>
      </c>
      <c r="I5188" s="17">
        <f t="shared" si="381"/>
        <v>1</v>
      </c>
      <c r="N5188" s="48">
        <f t="shared" si="382"/>
        <v>0</v>
      </c>
    </row>
    <row r="5189" spans="1:14">
      <c r="A5189" s="17">
        <v>4984</v>
      </c>
      <c r="C5189" s="17">
        <f t="shared" si="380"/>
        <v>0</v>
      </c>
      <c r="G5189" s="17" t="e">
        <f>+VLOOKUP(B5189,EstructuraCostos!$B$5:$C$146,2)</f>
        <v>#N/A</v>
      </c>
      <c r="I5189" s="17">
        <f t="shared" si="381"/>
        <v>1</v>
      </c>
      <c r="N5189" s="48">
        <f t="shared" si="382"/>
        <v>0</v>
      </c>
    </row>
    <row r="5190" spans="1:14">
      <c r="A5190" s="17">
        <v>4985</v>
      </c>
      <c r="C5190" s="17">
        <f t="shared" si="380"/>
        <v>0</v>
      </c>
      <c r="G5190" s="17" t="e">
        <f>+VLOOKUP(B5190,EstructuraCostos!$B$5:$C$146,2)</f>
        <v>#N/A</v>
      </c>
      <c r="I5190" s="17">
        <f t="shared" si="381"/>
        <v>1</v>
      </c>
      <c r="N5190" s="48">
        <f t="shared" si="382"/>
        <v>0</v>
      </c>
    </row>
    <row r="5191" spans="1:14">
      <c r="A5191" s="17">
        <v>4986</v>
      </c>
      <c r="C5191" s="17">
        <f t="shared" si="380"/>
        <v>0</v>
      </c>
      <c r="G5191" s="17" t="e">
        <f>+VLOOKUP(B5191,EstructuraCostos!$B$5:$C$146,2)</f>
        <v>#N/A</v>
      </c>
      <c r="I5191" s="17">
        <f t="shared" si="381"/>
        <v>1</v>
      </c>
      <c r="N5191" s="48">
        <f t="shared" si="382"/>
        <v>0</v>
      </c>
    </row>
    <row r="5192" spans="1:14">
      <c r="A5192" s="17">
        <v>4987</v>
      </c>
      <c r="C5192" s="17">
        <f t="shared" si="380"/>
        <v>0</v>
      </c>
      <c r="G5192" s="17" t="e">
        <f>+VLOOKUP(B5192,EstructuraCostos!$B$5:$C$146,2)</f>
        <v>#N/A</v>
      </c>
      <c r="I5192" s="17">
        <f t="shared" si="381"/>
        <v>1</v>
      </c>
      <c r="N5192" s="48">
        <f t="shared" si="382"/>
        <v>0</v>
      </c>
    </row>
    <row r="5193" spans="1:14">
      <c r="A5193" s="17">
        <v>4988</v>
      </c>
      <c r="C5193" s="17">
        <f t="shared" si="380"/>
        <v>0</v>
      </c>
      <c r="G5193" s="17" t="e">
        <f>+VLOOKUP(B5193,EstructuraCostos!$B$5:$C$146,2)</f>
        <v>#N/A</v>
      </c>
      <c r="I5193" s="17">
        <f t="shared" si="381"/>
        <v>1</v>
      </c>
      <c r="N5193" s="48">
        <f t="shared" si="382"/>
        <v>0</v>
      </c>
    </row>
    <row r="5194" spans="1:14">
      <c r="A5194" s="17">
        <v>4989</v>
      </c>
      <c r="C5194" s="17">
        <f t="shared" si="380"/>
        <v>0</v>
      </c>
      <c r="G5194" s="17" t="e">
        <f>+VLOOKUP(B5194,EstructuraCostos!$B$5:$C$146,2)</f>
        <v>#N/A</v>
      </c>
      <c r="I5194" s="17">
        <f t="shared" si="381"/>
        <v>1</v>
      </c>
      <c r="N5194" s="48">
        <f t="shared" si="382"/>
        <v>0</v>
      </c>
    </row>
    <row r="5195" spans="1:14">
      <c r="A5195" s="17">
        <v>4990</v>
      </c>
      <c r="C5195" s="17">
        <f t="shared" si="380"/>
        <v>0</v>
      </c>
      <c r="G5195" s="17" t="e">
        <f>+VLOOKUP(B5195,EstructuraCostos!$B$5:$C$146,2)</f>
        <v>#N/A</v>
      </c>
      <c r="I5195" s="17">
        <f t="shared" si="381"/>
        <v>1</v>
      </c>
      <c r="N5195" s="48">
        <f t="shared" si="382"/>
        <v>0</v>
      </c>
    </row>
    <row r="5196" spans="1:14">
      <c r="A5196" s="17">
        <v>4991</v>
      </c>
      <c r="C5196" s="17">
        <f t="shared" si="380"/>
        <v>0</v>
      </c>
      <c r="G5196" s="17" t="e">
        <f>+VLOOKUP(B5196,EstructuraCostos!$B$5:$C$146,2)</f>
        <v>#N/A</v>
      </c>
      <c r="I5196" s="17">
        <f t="shared" si="381"/>
        <v>1</v>
      </c>
      <c r="N5196" s="48">
        <f t="shared" si="382"/>
        <v>0</v>
      </c>
    </row>
    <row r="5197" spans="1:14">
      <c r="A5197" s="17">
        <v>4992</v>
      </c>
      <c r="C5197" s="17">
        <f t="shared" si="380"/>
        <v>0</v>
      </c>
      <c r="G5197" s="17" t="e">
        <f>+VLOOKUP(B5197,EstructuraCostos!$B$5:$C$146,2)</f>
        <v>#N/A</v>
      </c>
      <c r="I5197" s="17">
        <f t="shared" si="381"/>
        <v>1</v>
      </c>
      <c r="N5197" s="48">
        <f t="shared" si="382"/>
        <v>0</v>
      </c>
    </row>
    <row r="5198" spans="1:14">
      <c r="A5198" s="17">
        <v>4993</v>
      </c>
      <c r="C5198" s="17">
        <f t="shared" si="380"/>
        <v>0</v>
      </c>
      <c r="G5198" s="17" t="e">
        <f>+VLOOKUP(B5198,EstructuraCostos!$B$5:$C$146,2)</f>
        <v>#N/A</v>
      </c>
      <c r="I5198" s="17">
        <f t="shared" si="381"/>
        <v>1</v>
      </c>
      <c r="N5198" s="48">
        <f t="shared" si="382"/>
        <v>0</v>
      </c>
    </row>
    <row r="5199" spans="1:14">
      <c r="A5199" s="17">
        <v>4994</v>
      </c>
      <c r="C5199" s="17">
        <f>ROUND(B5199/10000,0)</f>
        <v>0</v>
      </c>
      <c r="G5199" s="17" t="e">
        <f>+VLOOKUP(B5199,EstructuraCostos!$B$5:$C$146,2)</f>
        <v>#N/A</v>
      </c>
      <c r="I5199" s="17">
        <f>+WEEKNUM(H5199,2)</f>
        <v>1</v>
      </c>
      <c r="N5199" s="48">
        <f>+L5199*M5199</f>
        <v>0</v>
      </c>
    </row>
    <row r="5200" spans="1:14">
      <c r="A5200" s="17">
        <v>4995</v>
      </c>
      <c r="C5200" s="17">
        <f>ROUND(B5200/10000,0)</f>
        <v>0</v>
      </c>
      <c r="G5200" s="17" t="e">
        <f>+VLOOKUP(B5200,EstructuraCostos!$B$5:$C$146,2)</f>
        <v>#N/A</v>
      </c>
      <c r="I5200" s="17">
        <f>+WEEKNUM(H5200,2)</f>
        <v>1</v>
      </c>
      <c r="N5200" s="48">
        <f>+L5200*M5200</f>
        <v>0</v>
      </c>
    </row>
    <row r="5201" spans="1:18">
      <c r="A5201" s="17">
        <v>4996</v>
      </c>
      <c r="C5201" s="17">
        <f>ROUND(B5201/10000,0)</f>
        <v>0</v>
      </c>
      <c r="G5201" s="17" t="e">
        <f>+VLOOKUP(B5201,EstructuraCostos!$B$5:$C$146,2)</f>
        <v>#N/A</v>
      </c>
      <c r="I5201" s="17">
        <f>+WEEKNUM(H5201,2)</f>
        <v>1</v>
      </c>
      <c r="N5201" s="48">
        <f>+L5201*M5201</f>
        <v>0</v>
      </c>
    </row>
    <row r="5202" spans="1:18">
      <c r="A5202" s="17">
        <v>4997</v>
      </c>
      <c r="C5202" s="17">
        <f>ROUND(B5202/10000,0)</f>
        <v>0</v>
      </c>
      <c r="G5202" s="17" t="e">
        <f>+VLOOKUP(B5202,EstructuraCostos!$B$5:$C$146,2)</f>
        <v>#N/A</v>
      </c>
      <c r="I5202" s="17">
        <f>+WEEKNUM(H5202,2)</f>
        <v>1</v>
      </c>
      <c r="N5202" s="48">
        <f>+L5202*M5202</f>
        <v>0</v>
      </c>
    </row>
    <row r="5203" spans="1:18">
      <c r="A5203" s="17">
        <v>4998</v>
      </c>
      <c r="C5203" s="17">
        <f>ROUND(B5203/10000,0)</f>
        <v>0</v>
      </c>
      <c r="G5203" s="17" t="e">
        <f>+VLOOKUP(B5203,EstructuraCostos!$B$5:$C$146,2)</f>
        <v>#N/A</v>
      </c>
      <c r="I5203" s="17">
        <f>+WEEKNUM(H5203,2)</f>
        <v>1</v>
      </c>
      <c r="N5203" s="48">
        <f>+L5203*M5203</f>
        <v>0</v>
      </c>
    </row>
    <row r="5204" spans="1:18">
      <c r="H5204" s="58"/>
      <c r="I5204" s="17"/>
      <c r="N5204" s="48">
        <f t="shared" ref="N5204" si="383">+L5204*M5204</f>
        <v>0</v>
      </c>
    </row>
    <row r="5205" spans="1:18">
      <c r="H5205" s="58"/>
    </row>
    <row r="5206" spans="1:18">
      <c r="H5206" s="58"/>
      <c r="I5206" s="17"/>
      <c r="K5206" s="143"/>
      <c r="N5206" s="48"/>
      <c r="O5206" s="152"/>
      <c r="P5206" s="1"/>
      <c r="R5206" s="1"/>
    </row>
    <row r="5207" spans="1:18">
      <c r="H5207" s="58"/>
      <c r="I5207" s="17"/>
      <c r="J5207" s="1"/>
      <c r="K5207" s="83"/>
      <c r="N5207" s="48"/>
      <c r="O5207" s="152"/>
      <c r="P5207" s="1"/>
      <c r="Q5207" s="153"/>
      <c r="R5207" s="1"/>
    </row>
    <row r="5208" spans="1:18">
      <c r="H5208" s="58"/>
      <c r="I5208" s="17"/>
      <c r="J5208" s="84"/>
      <c r="K5208" s="143"/>
      <c r="N5208" s="48"/>
      <c r="O5208" s="152"/>
      <c r="P5208" s="153"/>
      <c r="Q5208" s="153"/>
      <c r="R5208" s="1"/>
    </row>
    <row r="5209" spans="1:18">
      <c r="H5209" s="58"/>
      <c r="I5209" s="17"/>
      <c r="J5209" s="84"/>
      <c r="K5209" s="83"/>
      <c r="N5209" s="48"/>
      <c r="O5209" s="152"/>
      <c r="P5209" s="1"/>
      <c r="Q5209" s="153"/>
      <c r="R5209" s="1"/>
    </row>
    <row r="5210" spans="1:18">
      <c r="H5210" s="58"/>
      <c r="I5210" s="17"/>
      <c r="J5210" s="1"/>
      <c r="K5210" s="83"/>
      <c r="N5210" s="48"/>
      <c r="O5210" s="152"/>
      <c r="P5210" s="1"/>
      <c r="Q5210" s="153"/>
      <c r="R5210" s="1"/>
    </row>
    <row r="5211" spans="1:18">
      <c r="H5211" s="58"/>
      <c r="I5211" s="17"/>
      <c r="J5211" s="1"/>
      <c r="K5211" s="83"/>
      <c r="N5211" s="48"/>
      <c r="O5211" s="152"/>
      <c r="P5211" s="1"/>
      <c r="Q5211" s="153"/>
      <c r="R5211" s="1"/>
    </row>
    <row r="5212" spans="1:18">
      <c r="H5212" s="58"/>
      <c r="I5212" s="17"/>
      <c r="N5212" s="48"/>
      <c r="O5212" s="152"/>
      <c r="P5212" s="1"/>
      <c r="Q5212" s="153"/>
      <c r="R5212" s="1"/>
    </row>
    <row r="5213" spans="1:18">
      <c r="H5213" s="58"/>
      <c r="I5213" s="17"/>
      <c r="N5213" s="48"/>
      <c r="O5213" s="152"/>
      <c r="P5213" s="153"/>
      <c r="Q5213" s="153"/>
      <c r="R5213" s="1"/>
    </row>
    <row r="5214" spans="1:18">
      <c r="H5214" s="58"/>
      <c r="I5214" s="17"/>
      <c r="J5214" s="1"/>
      <c r="K5214" s="83"/>
      <c r="N5214" s="48"/>
      <c r="O5214" s="152"/>
      <c r="P5214" s="1"/>
      <c r="Q5214" s="153"/>
      <c r="R5214" s="1"/>
    </row>
    <row r="5215" spans="1:18">
      <c r="H5215" s="58"/>
      <c r="I5215" s="17"/>
      <c r="J5215" s="1"/>
      <c r="K5215" s="83"/>
      <c r="O5215" s="152"/>
      <c r="P5215" s="1"/>
      <c r="Q5215" s="153"/>
      <c r="R5215" s="1"/>
    </row>
    <row r="5216" spans="1:18">
      <c r="H5216" s="58"/>
      <c r="I5216" s="17"/>
      <c r="O5216" s="152"/>
      <c r="P5216" s="1"/>
      <c r="R5216" s="1"/>
    </row>
    <row r="5217" spans="1:18">
      <c r="H5217" s="58"/>
      <c r="I5217" s="17"/>
      <c r="O5217" s="152"/>
      <c r="P5217" s="1"/>
      <c r="Q5217" s="153"/>
      <c r="R5217" s="1"/>
    </row>
    <row r="5218" spans="1:18">
      <c r="H5218" s="58"/>
    </row>
    <row r="5219" spans="1:18">
      <c r="H5219" s="58"/>
    </row>
    <row r="5220" spans="1:18">
      <c r="H5220" s="58"/>
    </row>
    <row r="5221" spans="1:18">
      <c r="H5221" s="58"/>
    </row>
    <row r="5222" spans="1:18">
      <c r="A5222" s="21"/>
      <c r="H5222" s="58"/>
      <c r="I5222" s="17"/>
    </row>
    <row r="5223" spans="1:18">
      <c r="I5223" s="17"/>
    </row>
    <row r="5224" spans="1:18">
      <c r="I5224" s="17"/>
    </row>
    <row r="5225" spans="1:18">
      <c r="I5225" s="17"/>
    </row>
    <row r="5226" spans="1:18">
      <c r="I5226" s="17"/>
    </row>
    <row r="5227" spans="1:18">
      <c r="I5227" s="17"/>
    </row>
    <row r="5228" spans="1:18">
      <c r="I5228" s="17"/>
    </row>
    <row r="5229" spans="1:18">
      <c r="I5229" s="17"/>
    </row>
    <row r="5230" spans="1:18">
      <c r="I5230" s="17"/>
    </row>
    <row r="5231" spans="1:18">
      <c r="I5231" s="17"/>
    </row>
    <row r="5232" spans="1:18">
      <c r="I5232" s="17"/>
    </row>
    <row r="5233" spans="9:9">
      <c r="I5233" s="17"/>
    </row>
    <row r="5234" spans="9:9">
      <c r="I5234" s="17"/>
    </row>
    <row r="5235" spans="9:9">
      <c r="I5235" s="17"/>
    </row>
    <row r="5236" spans="9:9">
      <c r="I5236" s="17"/>
    </row>
    <row r="5237" spans="9:9">
      <c r="I5237" s="17"/>
    </row>
    <row r="5238" spans="9:9">
      <c r="I5238" s="17"/>
    </row>
    <row r="5239" spans="9:9">
      <c r="I5239" s="17"/>
    </row>
    <row r="5240" spans="9:9">
      <c r="I5240" s="17"/>
    </row>
    <row r="5241" spans="9:9">
      <c r="I5241" s="17"/>
    </row>
    <row r="5242" spans="9:9">
      <c r="I5242" s="17"/>
    </row>
    <row r="5243" spans="9:9">
      <c r="I5243" s="17"/>
    </row>
    <row r="5244" spans="9:9">
      <c r="I5244" s="17"/>
    </row>
    <row r="5245" spans="9:9">
      <c r="I5245" s="17"/>
    </row>
  </sheetData>
  <autoFilter ref="A1:R5203" xr:uid="{00000000-0009-0000-0000-000002000000}"/>
  <pageMargins left="0.7" right="0.7" top="0.75" bottom="0.75" header="0.3" footer="0.3"/>
  <pageSetup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2" tint="-9.9978637043366805E-2"/>
    <pageSetUpPr fitToPage="1"/>
  </sheetPr>
  <dimension ref="A1:GT5427"/>
  <sheetViews>
    <sheetView tabSelected="1" zoomScale="80" zoomScaleNormal="80" zoomScalePageLayoutView="90" workbookViewId="0">
      <pane xSplit="7500" ySplit="710" topLeftCell="O22" activePane="bottomRight"/>
      <selection activeCell="Q1362" sqref="Q1362"/>
      <selection pane="topRight" activeCell="O1" sqref="O1"/>
      <selection pane="bottomLeft" activeCell="K16" sqref="K16"/>
      <selection pane="bottomRight" activeCell="P48" sqref="P48"/>
    </sheetView>
  </sheetViews>
  <sheetFormatPr baseColWidth="10" defaultColWidth="10.81640625" defaultRowHeight="14.5"/>
  <cols>
    <col min="1" max="1" width="6.453125" style="59" customWidth="1"/>
    <col min="2" max="2" width="10.1796875" style="166" customWidth="1"/>
    <col min="3" max="3" width="8" style="59" customWidth="1"/>
    <col min="4" max="4" width="17.54296875" style="59" hidden="1" customWidth="1"/>
    <col min="5" max="5" width="11.54296875" style="388" hidden="1" customWidth="1"/>
    <col min="6" max="6" width="19.26953125" style="59" hidden="1" customWidth="1"/>
    <col min="7" max="7" width="45.54296875" style="59" bestFit="1" customWidth="1"/>
    <col min="8" max="8" width="11.1796875" style="167" bestFit="1" customWidth="1"/>
    <col min="9" max="9" width="13" style="14" bestFit="1" customWidth="1"/>
    <col min="10" max="10" width="55.453125" style="178" customWidth="1"/>
    <col min="11" max="11" width="15.26953125" style="95" customWidth="1"/>
    <col min="12" max="12" width="60.81640625" style="45" customWidth="1"/>
    <col min="13" max="13" width="16.7265625" style="51" bestFit="1" customWidth="1"/>
    <col min="14" max="14" width="13.81640625" style="86" bestFit="1" customWidth="1"/>
    <col min="15" max="15" width="12.1796875" style="52" bestFit="1" customWidth="1"/>
    <col min="16" max="16" width="17.54296875" style="99" bestFit="1" customWidth="1"/>
    <col min="17" max="17" width="18.1796875" style="631" customWidth="1"/>
    <col min="18" max="18" width="18.1796875" style="54" bestFit="1" customWidth="1"/>
    <col min="19" max="19" width="25.26953125" style="54" bestFit="1" customWidth="1"/>
    <col min="20" max="20" width="48.81640625" style="194" customWidth="1"/>
    <col min="21" max="21" width="17" style="1" customWidth="1"/>
    <col min="22" max="22" width="15.453125" style="1" bestFit="1" customWidth="1"/>
    <col min="23" max="16384" width="10.81640625" style="1"/>
  </cols>
  <sheetData>
    <row r="1" spans="1:202" s="2" customFormat="1">
      <c r="A1" s="382">
        <v>1</v>
      </c>
      <c r="B1" s="383">
        <v>2</v>
      </c>
      <c r="C1" s="382">
        <v>3</v>
      </c>
      <c r="D1" s="382">
        <v>4</v>
      </c>
      <c r="E1" s="384">
        <v>5</v>
      </c>
      <c r="F1" s="382">
        <v>6</v>
      </c>
      <c r="G1" s="69"/>
      <c r="H1" s="385">
        <v>8</v>
      </c>
      <c r="I1" s="15">
        <v>9</v>
      </c>
      <c r="J1" s="50">
        <v>10</v>
      </c>
      <c r="K1" s="544">
        <v>11</v>
      </c>
      <c r="L1" s="50">
        <v>12</v>
      </c>
      <c r="M1" s="41">
        <v>13</v>
      </c>
      <c r="N1" s="96">
        <v>14</v>
      </c>
      <c r="O1" s="41">
        <v>15</v>
      </c>
      <c r="P1" s="100">
        <v>16</v>
      </c>
      <c r="Q1" s="629">
        <v>17</v>
      </c>
      <c r="R1" s="50">
        <v>18</v>
      </c>
      <c r="S1" s="41">
        <v>19</v>
      </c>
      <c r="T1" s="195">
        <v>20</v>
      </c>
    </row>
    <row r="2" spans="1:202" s="13" customFormat="1" ht="15" customHeight="1">
      <c r="A2" s="397" t="s">
        <v>87</v>
      </c>
      <c r="B2" s="398" t="s">
        <v>51</v>
      </c>
      <c r="C2" s="397" t="s">
        <v>85</v>
      </c>
      <c r="D2" s="397" t="s">
        <v>86</v>
      </c>
      <c r="E2" s="397" t="s">
        <v>58</v>
      </c>
      <c r="F2" s="397" t="s">
        <v>84</v>
      </c>
      <c r="G2" s="397" t="s">
        <v>52</v>
      </c>
      <c r="H2" s="399" t="s">
        <v>48</v>
      </c>
      <c r="I2" s="397" t="s">
        <v>49</v>
      </c>
      <c r="J2" s="733" t="s">
        <v>90</v>
      </c>
      <c r="K2" s="734" t="s">
        <v>110</v>
      </c>
      <c r="L2" s="733" t="s">
        <v>97</v>
      </c>
      <c r="M2" s="735" t="s">
        <v>199</v>
      </c>
      <c r="N2" s="736" t="s">
        <v>53</v>
      </c>
      <c r="O2" s="733" t="s">
        <v>54</v>
      </c>
      <c r="P2" s="737" t="s">
        <v>55</v>
      </c>
      <c r="Q2" s="630" t="s">
        <v>88</v>
      </c>
      <c r="R2" s="400" t="s">
        <v>101</v>
      </c>
      <c r="S2" s="400" t="s">
        <v>103</v>
      </c>
      <c r="T2" s="401" t="s">
        <v>89</v>
      </c>
      <c r="U2" s="542" t="s">
        <v>2138</v>
      </c>
    </row>
    <row r="3" spans="1:202" s="13" customFormat="1" ht="15" customHeight="1">
      <c r="A3" s="386">
        <v>0</v>
      </c>
      <c r="B3" s="166">
        <v>40104</v>
      </c>
      <c r="C3" s="165">
        <f t="shared" ref="C3:C34" si="0">ROUND(B3/10000,0)</f>
        <v>4</v>
      </c>
      <c r="D3" s="165"/>
      <c r="E3" s="387">
        <f>IF(C3&gt;2,ROUND(B3/1,0),ROUND(B3/10,0)*10)</f>
        <v>40104</v>
      </c>
      <c r="F3" s="165"/>
      <c r="G3" s="165" t="str">
        <f>+VLOOKUP(B3,EstructuraCostos!$B$5:$C$170,2)</f>
        <v>Combustibles y Lubricantes</v>
      </c>
      <c r="H3" s="167">
        <v>43466</v>
      </c>
      <c r="I3" s="17">
        <f>+WEEKNUM(H3,2)</f>
        <v>1</v>
      </c>
      <c r="J3" s="265" t="s">
        <v>353</v>
      </c>
      <c r="K3" s="266">
        <v>53773</v>
      </c>
      <c r="L3" s="61" t="s">
        <v>521</v>
      </c>
      <c r="M3" s="51" t="s">
        <v>350</v>
      </c>
      <c r="N3" s="97">
        <v>10.68</v>
      </c>
      <c r="O3" s="639" t="s">
        <v>316</v>
      </c>
      <c r="P3" s="64">
        <v>9370</v>
      </c>
      <c r="Q3" s="631">
        <v>100000</v>
      </c>
      <c r="R3" s="54" t="s">
        <v>100</v>
      </c>
      <c r="S3" s="54" t="s">
        <v>522</v>
      </c>
      <c r="T3" s="256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</row>
    <row r="4" spans="1:202" s="13" customFormat="1" ht="15" customHeight="1">
      <c r="A4" s="386"/>
      <c r="B4" s="166">
        <v>70116</v>
      </c>
      <c r="C4" s="165">
        <f t="shared" si="0"/>
        <v>7</v>
      </c>
      <c r="D4" s="165"/>
      <c r="E4" s="387"/>
      <c r="F4" s="165"/>
      <c r="G4" s="165" t="str">
        <f>+VLOOKUP(B4,EstructuraCostos!$B$5:$C$170,2)</f>
        <v>Seguridad Social</v>
      </c>
      <c r="H4" s="167">
        <v>43466</v>
      </c>
      <c r="I4" s="17">
        <v>1</v>
      </c>
      <c r="J4" s="265" t="s">
        <v>2321</v>
      </c>
      <c r="K4" s="266">
        <v>7709403061</v>
      </c>
      <c r="L4" s="61" t="s">
        <v>499</v>
      </c>
      <c r="M4" s="51"/>
      <c r="N4" s="97">
        <v>11</v>
      </c>
      <c r="O4" s="284"/>
      <c r="P4" s="64"/>
      <c r="Q4" s="631">
        <v>1756400</v>
      </c>
      <c r="R4" s="54" t="s">
        <v>100</v>
      </c>
      <c r="S4" s="54" t="s">
        <v>500</v>
      </c>
      <c r="T4" s="256"/>
      <c r="U4" s="11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</row>
    <row r="5" spans="1:202" ht="16" customHeight="1">
      <c r="A5" s="165">
        <v>1</v>
      </c>
      <c r="B5" s="166">
        <v>50103</v>
      </c>
      <c r="C5" s="165">
        <f t="shared" si="0"/>
        <v>5</v>
      </c>
      <c r="D5" s="165"/>
      <c r="E5" s="387">
        <f t="shared" ref="E5:E24" si="1">IF(C5&gt;2,ROUND(B5/1,0),ROUND(B5/10,0)*10)</f>
        <v>50103</v>
      </c>
      <c r="F5" s="165"/>
      <c r="G5" s="165" t="str">
        <f>+VLOOKUP(B5,EstructuraCostos!$B$5:$C$170,2)</f>
        <v xml:space="preserve">Mantenimiento Cercos </v>
      </c>
      <c r="H5" s="167">
        <v>43467</v>
      </c>
      <c r="I5" s="17">
        <f t="shared" ref="I5:I23" si="2">+WEEKNUM(H5,2)</f>
        <v>1</v>
      </c>
      <c r="J5" s="178" t="s">
        <v>280</v>
      </c>
      <c r="K5" s="95">
        <v>302312</v>
      </c>
      <c r="L5" s="45" t="s">
        <v>263</v>
      </c>
      <c r="M5" s="51" t="s">
        <v>271</v>
      </c>
      <c r="N5" s="86">
        <v>2</v>
      </c>
      <c r="O5" s="52" t="s">
        <v>279</v>
      </c>
      <c r="P5" s="64">
        <v>2370</v>
      </c>
      <c r="Q5" s="631">
        <f t="shared" ref="Q5:Q18" si="3">+N5*P5</f>
        <v>4740</v>
      </c>
      <c r="R5" s="54" t="s">
        <v>100</v>
      </c>
      <c r="S5" s="54" t="s">
        <v>522</v>
      </c>
      <c r="T5" s="256"/>
      <c r="U5" s="64"/>
    </row>
    <row r="6" spans="1:202" ht="16" customHeight="1">
      <c r="A6" s="165">
        <v>1</v>
      </c>
      <c r="B6" s="166">
        <v>10302</v>
      </c>
      <c r="C6" s="165">
        <f t="shared" si="0"/>
        <v>1</v>
      </c>
      <c r="D6" s="165"/>
      <c r="E6" s="387">
        <f t="shared" si="1"/>
        <v>10300</v>
      </c>
      <c r="F6" s="165"/>
      <c r="G6" s="165" t="str">
        <f>+VLOOKUP(B6,EstructuraCostos!$B$5:$C$170,2)</f>
        <v>Desparasitacion y Baño</v>
      </c>
      <c r="H6" s="167">
        <v>43467</v>
      </c>
      <c r="I6" s="17">
        <f t="shared" si="2"/>
        <v>1</v>
      </c>
      <c r="J6" s="178" t="s">
        <v>284</v>
      </c>
      <c r="K6" s="95">
        <v>302312</v>
      </c>
      <c r="L6" s="45" t="s">
        <v>263</v>
      </c>
      <c r="M6" s="51" t="s">
        <v>271</v>
      </c>
      <c r="N6" s="86">
        <v>2</v>
      </c>
      <c r="O6" s="52" t="s">
        <v>276</v>
      </c>
      <c r="P6" s="64">
        <v>30330</v>
      </c>
      <c r="Q6" s="631">
        <f t="shared" si="3"/>
        <v>60660</v>
      </c>
      <c r="R6" s="54" t="s">
        <v>100</v>
      </c>
      <c r="S6" s="54" t="s">
        <v>522</v>
      </c>
      <c r="T6" s="256"/>
      <c r="U6" s="64"/>
    </row>
    <row r="7" spans="1:202" ht="16" customHeight="1">
      <c r="A7" s="165">
        <v>1</v>
      </c>
      <c r="B7" s="166">
        <v>10302</v>
      </c>
      <c r="C7" s="165">
        <f t="shared" si="0"/>
        <v>1</v>
      </c>
      <c r="D7" s="165"/>
      <c r="E7" s="387">
        <f t="shared" si="1"/>
        <v>10300</v>
      </c>
      <c r="F7" s="165"/>
      <c r="G7" s="165" t="str">
        <f>+VLOOKUP(B7,EstructuraCostos!$B$5:$C$170,2)</f>
        <v>Desparasitacion y Baño</v>
      </c>
      <c r="H7" s="167">
        <v>43467</v>
      </c>
      <c r="I7" s="17">
        <f t="shared" si="2"/>
        <v>1</v>
      </c>
      <c r="J7" s="178" t="s">
        <v>267</v>
      </c>
      <c r="K7" s="95">
        <v>302312</v>
      </c>
      <c r="L7" s="45" t="s">
        <v>263</v>
      </c>
      <c r="M7" s="51" t="s">
        <v>271</v>
      </c>
      <c r="N7" s="86">
        <v>1</v>
      </c>
      <c r="O7" s="52" t="s">
        <v>261</v>
      </c>
      <c r="P7" s="64">
        <v>57770</v>
      </c>
      <c r="Q7" s="631">
        <f t="shared" si="3"/>
        <v>57770</v>
      </c>
      <c r="R7" s="54" t="s">
        <v>100</v>
      </c>
      <c r="S7" s="54" t="s">
        <v>522</v>
      </c>
      <c r="T7" s="256"/>
      <c r="U7" s="64"/>
    </row>
    <row r="8" spans="1:202" ht="16" customHeight="1">
      <c r="A8" s="165">
        <v>1</v>
      </c>
      <c r="B8" s="166">
        <v>50104</v>
      </c>
      <c r="C8" s="165">
        <f t="shared" si="0"/>
        <v>5</v>
      </c>
      <c r="D8" s="165"/>
      <c r="E8" s="387">
        <f t="shared" si="1"/>
        <v>50104</v>
      </c>
      <c r="F8" s="165"/>
      <c r="G8" s="165" t="str">
        <f>+VLOOKUP(B8,EstructuraCostos!$B$5:$C$170,2)</f>
        <v>Mantenimiento Acueducto y Aguas</v>
      </c>
      <c r="H8" s="167">
        <v>43467</v>
      </c>
      <c r="I8" s="17">
        <f t="shared" si="2"/>
        <v>1</v>
      </c>
      <c r="J8" s="178" t="s">
        <v>265</v>
      </c>
      <c r="K8" s="95">
        <v>302312</v>
      </c>
      <c r="L8" s="45" t="s">
        <v>263</v>
      </c>
      <c r="M8" s="51" t="s">
        <v>271</v>
      </c>
      <c r="N8" s="86">
        <v>100</v>
      </c>
      <c r="O8" s="52" t="s">
        <v>277</v>
      </c>
      <c r="P8" s="64">
        <v>290</v>
      </c>
      <c r="Q8" s="631">
        <f t="shared" si="3"/>
        <v>29000</v>
      </c>
      <c r="R8" s="54" t="s">
        <v>100</v>
      </c>
      <c r="S8" s="54" t="s">
        <v>522</v>
      </c>
      <c r="T8" s="256"/>
      <c r="U8" s="64"/>
    </row>
    <row r="9" spans="1:202" ht="16" customHeight="1">
      <c r="A9" s="165">
        <v>1</v>
      </c>
      <c r="B9" s="166">
        <v>50103</v>
      </c>
      <c r="C9" s="165">
        <f t="shared" si="0"/>
        <v>5</v>
      </c>
      <c r="D9" s="165"/>
      <c r="E9" s="387">
        <f t="shared" si="1"/>
        <v>50103</v>
      </c>
      <c r="F9" s="165"/>
      <c r="G9" s="165" t="str">
        <f>+VLOOKUP(B9,EstructuraCostos!$B$5:$C$170,2)</f>
        <v xml:space="preserve">Mantenimiento Cercos </v>
      </c>
      <c r="H9" s="167">
        <v>43467</v>
      </c>
      <c r="I9" s="17">
        <f t="shared" si="2"/>
        <v>1</v>
      </c>
      <c r="J9" s="178" t="s">
        <v>269</v>
      </c>
      <c r="K9" s="95">
        <v>302312</v>
      </c>
      <c r="L9" s="45" t="s">
        <v>263</v>
      </c>
      <c r="M9" s="51" t="s">
        <v>271</v>
      </c>
      <c r="N9" s="86">
        <v>4</v>
      </c>
      <c r="O9" s="52" t="s">
        <v>276</v>
      </c>
      <c r="P9" s="64">
        <v>5310</v>
      </c>
      <c r="Q9" s="631">
        <f t="shared" si="3"/>
        <v>21240</v>
      </c>
      <c r="R9" s="54" t="s">
        <v>100</v>
      </c>
      <c r="S9" s="54" t="s">
        <v>522</v>
      </c>
      <c r="T9" s="256"/>
      <c r="U9" s="64"/>
    </row>
    <row r="10" spans="1:202" ht="16" customHeight="1">
      <c r="A10" s="165">
        <v>1</v>
      </c>
      <c r="B10" s="166">
        <v>90106</v>
      </c>
      <c r="C10" s="165">
        <f t="shared" si="0"/>
        <v>9</v>
      </c>
      <c r="D10" s="165"/>
      <c r="E10" s="387">
        <f t="shared" si="1"/>
        <v>90106</v>
      </c>
      <c r="F10" s="165"/>
      <c r="G10" s="165" t="str">
        <f>+VLOOKUP(B10,EstructuraCostos!$B$5:$C$170,2)</f>
        <v xml:space="preserve">Varios </v>
      </c>
      <c r="H10" s="167">
        <v>43467</v>
      </c>
      <c r="I10" s="17">
        <f t="shared" si="2"/>
        <v>1</v>
      </c>
      <c r="J10" s="178" t="s">
        <v>264</v>
      </c>
      <c r="K10" s="95">
        <v>302312</v>
      </c>
      <c r="L10" s="45" t="s">
        <v>263</v>
      </c>
      <c r="M10" s="51" t="s">
        <v>271</v>
      </c>
      <c r="N10" s="86">
        <v>16</v>
      </c>
      <c r="O10" s="52" t="s">
        <v>276</v>
      </c>
      <c r="P10" s="64">
        <v>2968.875</v>
      </c>
      <c r="Q10" s="631">
        <f t="shared" si="3"/>
        <v>47502</v>
      </c>
      <c r="R10" s="54" t="s">
        <v>100</v>
      </c>
      <c r="S10" s="54" t="s">
        <v>522</v>
      </c>
      <c r="T10" s="256"/>
      <c r="U10" s="64"/>
    </row>
    <row r="11" spans="1:202" ht="16" customHeight="1">
      <c r="A11" s="165">
        <v>1</v>
      </c>
      <c r="B11" s="166">
        <v>10101</v>
      </c>
      <c r="C11" s="165">
        <f t="shared" si="0"/>
        <v>1</v>
      </c>
      <c r="D11" s="165"/>
      <c r="E11" s="387">
        <f t="shared" si="1"/>
        <v>10100</v>
      </c>
      <c r="F11" s="165"/>
      <c r="G11" s="165" t="str">
        <f>+VLOOKUP(B11,EstructuraCostos!$B$5:$C$170,2)</f>
        <v>Fumigacion Matamalezas</v>
      </c>
      <c r="H11" s="167">
        <v>43467</v>
      </c>
      <c r="I11" s="17">
        <f t="shared" si="2"/>
        <v>1</v>
      </c>
      <c r="J11" s="178" t="s">
        <v>270</v>
      </c>
      <c r="K11" s="95">
        <v>302312</v>
      </c>
      <c r="L11" s="45" t="s">
        <v>263</v>
      </c>
      <c r="M11" s="51" t="s">
        <v>271</v>
      </c>
      <c r="N11" s="86">
        <v>40</v>
      </c>
      <c r="O11" s="52" t="s">
        <v>261</v>
      </c>
      <c r="P11" s="64">
        <v>7550</v>
      </c>
      <c r="Q11" s="631">
        <f t="shared" si="3"/>
        <v>302000</v>
      </c>
      <c r="R11" s="54" t="s">
        <v>100</v>
      </c>
      <c r="S11" s="54" t="s">
        <v>522</v>
      </c>
      <c r="T11" s="256"/>
      <c r="U11" s="64"/>
    </row>
    <row r="12" spans="1:202" ht="16" customHeight="1">
      <c r="A12" s="165">
        <v>1</v>
      </c>
      <c r="B12" s="166">
        <v>50103</v>
      </c>
      <c r="C12" s="165">
        <f t="shared" si="0"/>
        <v>5</v>
      </c>
      <c r="D12" s="165"/>
      <c r="E12" s="387">
        <f t="shared" si="1"/>
        <v>50103</v>
      </c>
      <c r="F12" s="165"/>
      <c r="G12" s="165" t="str">
        <f>+VLOOKUP(B12,EstructuraCostos!$B$5:$C$170,2)</f>
        <v xml:space="preserve">Mantenimiento Cercos </v>
      </c>
      <c r="H12" s="167">
        <v>43467</v>
      </c>
      <c r="I12" s="17">
        <f t="shared" si="2"/>
        <v>1</v>
      </c>
      <c r="J12" s="178" t="s">
        <v>266</v>
      </c>
      <c r="K12" s="95">
        <v>302312</v>
      </c>
      <c r="L12" s="45" t="s">
        <v>263</v>
      </c>
      <c r="M12" s="51" t="s">
        <v>271</v>
      </c>
      <c r="N12" s="86">
        <v>100</v>
      </c>
      <c r="O12" s="52" t="s">
        <v>278</v>
      </c>
      <c r="P12" s="64">
        <v>140</v>
      </c>
      <c r="Q12" s="631">
        <f t="shared" si="3"/>
        <v>14000</v>
      </c>
      <c r="R12" s="54" t="s">
        <v>100</v>
      </c>
      <c r="S12" s="54" t="s">
        <v>522</v>
      </c>
      <c r="T12" s="256"/>
      <c r="U12" s="64"/>
    </row>
    <row r="13" spans="1:202" ht="16" customHeight="1">
      <c r="A13" s="165">
        <v>2</v>
      </c>
      <c r="B13" s="166">
        <v>10101</v>
      </c>
      <c r="C13" s="165">
        <f t="shared" si="0"/>
        <v>1</v>
      </c>
      <c r="D13" s="165"/>
      <c r="E13" s="387">
        <f t="shared" si="1"/>
        <v>10100</v>
      </c>
      <c r="F13" s="165"/>
      <c r="G13" s="165" t="str">
        <f>+VLOOKUP(B13,EstructuraCostos!$B$5:$C$170,2)</f>
        <v>Fumigacion Matamalezas</v>
      </c>
      <c r="H13" s="167">
        <v>43467</v>
      </c>
      <c r="I13" s="17">
        <f t="shared" si="2"/>
        <v>1</v>
      </c>
      <c r="J13" s="178" t="s">
        <v>274</v>
      </c>
      <c r="K13" s="95">
        <v>71580</v>
      </c>
      <c r="L13" s="45" t="s">
        <v>283</v>
      </c>
      <c r="M13" s="51" t="s">
        <v>879</v>
      </c>
      <c r="N13" s="86">
        <v>6</v>
      </c>
      <c r="O13" s="52" t="s">
        <v>261</v>
      </c>
      <c r="P13" s="64">
        <v>64500</v>
      </c>
      <c r="Q13" s="631">
        <f t="shared" si="3"/>
        <v>387000</v>
      </c>
      <c r="R13" s="54" t="s">
        <v>100</v>
      </c>
      <c r="S13" s="54" t="s">
        <v>522</v>
      </c>
      <c r="T13" s="256"/>
      <c r="U13" s="64"/>
    </row>
    <row r="14" spans="1:202" ht="16" customHeight="1">
      <c r="A14" s="165">
        <v>2</v>
      </c>
      <c r="B14" s="166">
        <v>10101</v>
      </c>
      <c r="C14" s="165">
        <f t="shared" si="0"/>
        <v>1</v>
      </c>
      <c r="D14" s="165"/>
      <c r="E14" s="387">
        <f t="shared" si="1"/>
        <v>10100</v>
      </c>
      <c r="F14" s="165"/>
      <c r="G14" s="165" t="str">
        <f>+VLOOKUP(B14,EstructuraCostos!$B$5:$C$170,2)</f>
        <v>Fumigacion Matamalezas</v>
      </c>
      <c r="H14" s="167">
        <v>43467</v>
      </c>
      <c r="I14" s="17">
        <f t="shared" si="2"/>
        <v>1</v>
      </c>
      <c r="J14" s="178" t="s">
        <v>273</v>
      </c>
      <c r="K14" s="95">
        <v>71580</v>
      </c>
      <c r="L14" s="45" t="s">
        <v>283</v>
      </c>
      <c r="M14" s="51" t="s">
        <v>879</v>
      </c>
      <c r="N14" s="86">
        <v>20</v>
      </c>
      <c r="O14" s="52" t="s">
        <v>261</v>
      </c>
      <c r="P14" s="64">
        <v>31500</v>
      </c>
      <c r="Q14" s="631">
        <f t="shared" si="3"/>
        <v>630000</v>
      </c>
      <c r="R14" s="54" t="s">
        <v>100</v>
      </c>
      <c r="S14" s="54" t="s">
        <v>522</v>
      </c>
      <c r="T14" s="256"/>
      <c r="U14" s="64"/>
    </row>
    <row r="15" spans="1:202" ht="16" customHeight="1">
      <c r="A15" s="165">
        <v>3</v>
      </c>
      <c r="B15" s="166">
        <v>50103</v>
      </c>
      <c r="C15" s="165">
        <f t="shared" si="0"/>
        <v>5</v>
      </c>
      <c r="D15" s="165"/>
      <c r="E15" s="387">
        <f t="shared" si="1"/>
        <v>50103</v>
      </c>
      <c r="F15" s="165"/>
      <c r="G15" s="165" t="str">
        <f>+VLOOKUP(B15,EstructuraCostos!$B$5:$C$170,2)</f>
        <v xml:space="preserve">Mantenimiento Cercos </v>
      </c>
      <c r="H15" s="167">
        <v>43467</v>
      </c>
      <c r="I15" s="17">
        <f t="shared" si="2"/>
        <v>1</v>
      </c>
      <c r="J15" s="178" t="s">
        <v>268</v>
      </c>
      <c r="K15" s="95">
        <v>302332</v>
      </c>
      <c r="L15" s="45" t="s">
        <v>263</v>
      </c>
      <c r="M15" s="51" t="s">
        <v>271</v>
      </c>
      <c r="N15" s="86">
        <v>2</v>
      </c>
      <c r="O15" s="52" t="s">
        <v>279</v>
      </c>
      <c r="P15" s="64">
        <v>2270</v>
      </c>
      <c r="Q15" s="631">
        <f t="shared" si="3"/>
        <v>4540</v>
      </c>
      <c r="R15" s="54" t="s">
        <v>100</v>
      </c>
      <c r="S15" s="54" t="s">
        <v>522</v>
      </c>
      <c r="T15" s="256"/>
    </row>
    <row r="16" spans="1:202" s="59" customFormat="1" ht="16" customHeight="1">
      <c r="A16" s="165">
        <v>3</v>
      </c>
      <c r="B16" s="166">
        <v>10203</v>
      </c>
      <c r="C16" s="165">
        <f t="shared" si="0"/>
        <v>1</v>
      </c>
      <c r="D16" s="165"/>
      <c r="E16" s="387">
        <f t="shared" si="1"/>
        <v>10200</v>
      </c>
      <c r="F16" s="165"/>
      <c r="G16" s="165" t="str">
        <f>+VLOOKUP(B16,EstructuraCostos!$B$5:$C$170,2)</f>
        <v>Otros_suplementos</v>
      </c>
      <c r="H16" s="167">
        <v>43467</v>
      </c>
      <c r="I16" s="17">
        <f t="shared" si="2"/>
        <v>1</v>
      </c>
      <c r="J16" s="178" t="s">
        <v>275</v>
      </c>
      <c r="K16" s="95">
        <v>302332</v>
      </c>
      <c r="L16" s="45" t="s">
        <v>263</v>
      </c>
      <c r="M16" s="51" t="s">
        <v>271</v>
      </c>
      <c r="N16" s="86">
        <v>480</v>
      </c>
      <c r="O16" s="52" t="s">
        <v>276</v>
      </c>
      <c r="P16" s="64">
        <v>686.33333333333337</v>
      </c>
      <c r="Q16" s="631">
        <f t="shared" si="3"/>
        <v>329440</v>
      </c>
      <c r="R16" s="54" t="s">
        <v>100</v>
      </c>
      <c r="S16" s="54" t="s">
        <v>522</v>
      </c>
      <c r="T16" s="256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</row>
    <row r="17" spans="1:27" ht="16" customHeight="1">
      <c r="A17" s="165">
        <v>3</v>
      </c>
      <c r="B17" s="166">
        <v>10303</v>
      </c>
      <c r="C17" s="165">
        <f t="shared" si="0"/>
        <v>1</v>
      </c>
      <c r="D17" s="165"/>
      <c r="E17" s="387">
        <f t="shared" si="1"/>
        <v>10300</v>
      </c>
      <c r="F17" s="165"/>
      <c r="G17" s="165" t="str">
        <f>+VLOOKUP(B17,EstructuraCostos!$B$5:$C$170,2)</f>
        <v>Drogas curativas, preventivas y examenes</v>
      </c>
      <c r="H17" s="167">
        <v>43467</v>
      </c>
      <c r="I17" s="17">
        <f t="shared" si="2"/>
        <v>1</v>
      </c>
      <c r="J17" s="178" t="s">
        <v>281</v>
      </c>
      <c r="K17" s="95">
        <v>302332</v>
      </c>
      <c r="L17" s="45" t="s">
        <v>263</v>
      </c>
      <c r="M17" s="51" t="s">
        <v>271</v>
      </c>
      <c r="N17" s="86">
        <v>1</v>
      </c>
      <c r="O17" s="52" t="s">
        <v>278</v>
      </c>
      <c r="P17" s="64">
        <v>14300</v>
      </c>
      <c r="Q17" s="631">
        <f t="shared" si="3"/>
        <v>14300</v>
      </c>
      <c r="R17" s="54" t="s">
        <v>100</v>
      </c>
      <c r="S17" s="54" t="s">
        <v>522</v>
      </c>
      <c r="T17" s="256"/>
    </row>
    <row r="18" spans="1:27" ht="16" customHeight="1">
      <c r="A18" s="165">
        <v>3</v>
      </c>
      <c r="B18" s="166">
        <v>10201</v>
      </c>
      <c r="C18" s="165">
        <f t="shared" si="0"/>
        <v>1</v>
      </c>
      <c r="D18" s="165"/>
      <c r="E18" s="387">
        <f t="shared" si="1"/>
        <v>10200</v>
      </c>
      <c r="F18" s="165"/>
      <c r="G18" s="165" t="str">
        <f>+VLOOKUP(B18,EstructuraCostos!$B$5:$C$170,2)</f>
        <v>Sal</v>
      </c>
      <c r="H18" s="167">
        <v>43467</v>
      </c>
      <c r="I18" s="17">
        <f t="shared" si="2"/>
        <v>1</v>
      </c>
      <c r="J18" s="1" t="s">
        <v>1455</v>
      </c>
      <c r="K18" s="95">
        <v>302332</v>
      </c>
      <c r="L18" s="45" t="s">
        <v>263</v>
      </c>
      <c r="M18" s="51" t="s">
        <v>271</v>
      </c>
      <c r="N18" s="86">
        <v>500</v>
      </c>
      <c r="O18" s="52" t="s">
        <v>276</v>
      </c>
      <c r="P18" s="64">
        <v>1297.72</v>
      </c>
      <c r="Q18" s="631">
        <f t="shared" si="3"/>
        <v>648860</v>
      </c>
      <c r="R18" s="54" t="s">
        <v>100</v>
      </c>
      <c r="S18" s="54" t="s">
        <v>522</v>
      </c>
      <c r="T18" s="256"/>
      <c r="U18" s="59"/>
      <c r="V18" s="59"/>
      <c r="W18" s="59"/>
    </row>
    <row r="19" spans="1:27" ht="16" customHeight="1">
      <c r="A19" s="165">
        <v>3</v>
      </c>
      <c r="B19" s="166">
        <v>10201</v>
      </c>
      <c r="C19" s="165">
        <f t="shared" si="0"/>
        <v>1</v>
      </c>
      <c r="D19" s="165"/>
      <c r="E19" s="387">
        <f t="shared" si="1"/>
        <v>10200</v>
      </c>
      <c r="F19" s="165"/>
      <c r="G19" s="165" t="str">
        <f>+VLOOKUP(B19,EstructuraCostos!$B$5:$C$170,2)</f>
        <v>Sal</v>
      </c>
      <c r="H19" s="167">
        <v>43467</v>
      </c>
      <c r="I19" s="17">
        <f t="shared" si="2"/>
        <v>1</v>
      </c>
      <c r="J19" s="1" t="s">
        <v>1454</v>
      </c>
      <c r="K19" s="95">
        <v>302332</v>
      </c>
      <c r="L19" s="45" t="s">
        <v>263</v>
      </c>
      <c r="M19" s="51" t="s">
        <v>271</v>
      </c>
      <c r="N19" s="86">
        <v>500</v>
      </c>
      <c r="O19" s="52" t="s">
        <v>276</v>
      </c>
      <c r="P19" s="64">
        <v>1080</v>
      </c>
      <c r="Q19" s="631">
        <v>539500</v>
      </c>
      <c r="R19" s="54" t="s">
        <v>100</v>
      </c>
      <c r="S19" s="54" t="s">
        <v>522</v>
      </c>
      <c r="T19" s="256"/>
    </row>
    <row r="20" spans="1:27" ht="16" customHeight="1">
      <c r="A20" s="165">
        <v>3</v>
      </c>
      <c r="B20" s="166">
        <v>50103</v>
      </c>
      <c r="C20" s="165">
        <f t="shared" si="0"/>
        <v>5</v>
      </c>
      <c r="D20" s="165"/>
      <c r="E20" s="387">
        <f t="shared" si="1"/>
        <v>50103</v>
      </c>
      <c r="F20" s="165"/>
      <c r="G20" s="165" t="str">
        <f>+VLOOKUP(B20,EstructuraCostos!$B$5:$C$170,2)</f>
        <v xml:space="preserve">Mantenimiento Cercos </v>
      </c>
      <c r="H20" s="167">
        <v>43467</v>
      </c>
      <c r="I20" s="17">
        <f t="shared" si="2"/>
        <v>1</v>
      </c>
      <c r="J20" s="178" t="s">
        <v>282</v>
      </c>
      <c r="K20" s="95">
        <v>302332</v>
      </c>
      <c r="L20" s="45" t="s">
        <v>263</v>
      </c>
      <c r="M20" s="51" t="s">
        <v>271</v>
      </c>
      <c r="N20" s="86">
        <v>20</v>
      </c>
      <c r="O20" s="52" t="s">
        <v>276</v>
      </c>
      <c r="P20" s="64">
        <v>5524</v>
      </c>
      <c r="Q20" s="631">
        <f>+N20*P20</f>
        <v>110480</v>
      </c>
      <c r="R20" s="54" t="s">
        <v>100</v>
      </c>
      <c r="S20" s="54" t="s">
        <v>522</v>
      </c>
      <c r="T20" s="256"/>
      <c r="U20" s="66"/>
    </row>
    <row r="21" spans="1:27" ht="16" customHeight="1">
      <c r="A21" s="165">
        <v>3</v>
      </c>
      <c r="B21" s="166">
        <v>50103</v>
      </c>
      <c r="C21" s="165">
        <f t="shared" si="0"/>
        <v>5</v>
      </c>
      <c r="D21" s="165"/>
      <c r="E21" s="387">
        <f t="shared" si="1"/>
        <v>50103</v>
      </c>
      <c r="F21" s="165"/>
      <c r="G21" s="165" t="str">
        <f>+VLOOKUP(B21,EstructuraCostos!$B$5:$C$170,2)</f>
        <v xml:space="preserve">Mantenimiento Cercos </v>
      </c>
      <c r="H21" s="167">
        <v>43467</v>
      </c>
      <c r="I21" s="17">
        <f t="shared" si="2"/>
        <v>1</v>
      </c>
      <c r="J21" s="178" t="s">
        <v>266</v>
      </c>
      <c r="K21" s="95">
        <v>302332</v>
      </c>
      <c r="L21" s="45" t="s">
        <v>263</v>
      </c>
      <c r="M21" s="51" t="s">
        <v>271</v>
      </c>
      <c r="N21" s="86">
        <v>100</v>
      </c>
      <c r="O21" s="52" t="s">
        <v>278</v>
      </c>
      <c r="P21" s="64">
        <v>140</v>
      </c>
      <c r="Q21" s="631">
        <f>+N21*P21</f>
        <v>14000</v>
      </c>
      <c r="R21" s="54" t="s">
        <v>100</v>
      </c>
      <c r="S21" s="54" t="s">
        <v>522</v>
      </c>
      <c r="T21" s="256"/>
    </row>
    <row r="22" spans="1:27" ht="16" customHeight="1">
      <c r="A22" s="165">
        <v>4</v>
      </c>
      <c r="B22" s="166">
        <v>10104</v>
      </c>
      <c r="C22" s="165">
        <f t="shared" si="0"/>
        <v>1</v>
      </c>
      <c r="D22" s="165"/>
      <c r="E22" s="387">
        <f t="shared" si="1"/>
        <v>10100</v>
      </c>
      <c r="F22" s="165"/>
      <c r="G22" s="165" t="str">
        <f>+VLOOKUP(B22,EstructuraCostos!$B$5:$C$170,2)</f>
        <v>Fumigacion Herbicida</v>
      </c>
      <c r="H22" s="167">
        <v>43468</v>
      </c>
      <c r="I22" s="17">
        <f t="shared" si="2"/>
        <v>1</v>
      </c>
      <c r="J22" s="178" t="s">
        <v>352</v>
      </c>
      <c r="K22" s="95">
        <v>71572</v>
      </c>
      <c r="L22" s="45" t="s">
        <v>283</v>
      </c>
      <c r="M22" s="51" t="s">
        <v>879</v>
      </c>
      <c r="N22" s="86">
        <v>14</v>
      </c>
      <c r="O22" s="52" t="s">
        <v>278</v>
      </c>
      <c r="P22" s="64">
        <v>88000</v>
      </c>
      <c r="Q22" s="631">
        <f>+N22*P22</f>
        <v>1232000</v>
      </c>
      <c r="R22" s="54" t="s">
        <v>100</v>
      </c>
      <c r="S22" s="54" t="s">
        <v>504</v>
      </c>
      <c r="T22" s="256"/>
      <c r="U22" s="66"/>
    </row>
    <row r="23" spans="1:27" ht="16" customHeight="1">
      <c r="A23" s="165">
        <v>5</v>
      </c>
      <c r="B23" s="166">
        <v>70104</v>
      </c>
      <c r="C23" s="165">
        <f t="shared" si="0"/>
        <v>7</v>
      </c>
      <c r="D23" s="165"/>
      <c r="E23" s="387">
        <f t="shared" si="1"/>
        <v>70104</v>
      </c>
      <c r="F23" s="165"/>
      <c r="G23" s="165" t="str">
        <f>+VLOOKUP(B23,EstructuraCostos!$B$5:$C$170,2)</f>
        <v>Liquidaciones</v>
      </c>
      <c r="H23" s="167">
        <v>43470</v>
      </c>
      <c r="I23" s="17">
        <f t="shared" si="2"/>
        <v>1</v>
      </c>
      <c r="J23" s="181" t="s">
        <v>1040</v>
      </c>
      <c r="K23" s="95" t="s">
        <v>730</v>
      </c>
      <c r="L23" s="61" t="s">
        <v>240</v>
      </c>
      <c r="M23" s="51">
        <v>6460819</v>
      </c>
      <c r="N23" s="97">
        <v>1</v>
      </c>
      <c r="O23" s="262" t="s">
        <v>278</v>
      </c>
      <c r="P23" s="64">
        <v>1205724</v>
      </c>
      <c r="Q23" s="631">
        <f>+N23*P23</f>
        <v>1205724</v>
      </c>
      <c r="R23" s="54" t="s">
        <v>100</v>
      </c>
      <c r="S23" s="54" t="s">
        <v>502</v>
      </c>
      <c r="T23" s="257"/>
      <c r="U23" s="66"/>
    </row>
    <row r="24" spans="1:27" ht="16" customHeight="1">
      <c r="A24" s="165">
        <v>6</v>
      </c>
      <c r="B24" s="166">
        <v>40107</v>
      </c>
      <c r="C24" s="165">
        <f t="shared" si="0"/>
        <v>4</v>
      </c>
      <c r="D24" s="165"/>
      <c r="E24" s="387">
        <f t="shared" si="1"/>
        <v>40107</v>
      </c>
      <c r="F24" s="165"/>
      <c r="G24" s="165" t="str">
        <f>+VLOOKUP(B24,EstructuraCostos!$B$5:$C$170,2)</f>
        <v>Papeleria_e_Insumos-corresponencia</v>
      </c>
      <c r="H24" s="167">
        <v>43470</v>
      </c>
      <c r="I24" s="17">
        <v>1</v>
      </c>
      <c r="J24" s="181" t="s">
        <v>314</v>
      </c>
      <c r="K24" s="95">
        <v>53772</v>
      </c>
      <c r="L24" s="61" t="s">
        <v>521</v>
      </c>
      <c r="M24" s="51" t="s">
        <v>350</v>
      </c>
      <c r="N24" s="97">
        <v>7.68</v>
      </c>
      <c r="O24" s="262" t="s">
        <v>316</v>
      </c>
      <c r="P24" s="64">
        <v>9370</v>
      </c>
      <c r="Q24" s="631">
        <v>72000</v>
      </c>
      <c r="R24" s="54" t="s">
        <v>100</v>
      </c>
      <c r="S24" s="54" t="s">
        <v>522</v>
      </c>
      <c r="T24" s="256"/>
      <c r="U24" s="66"/>
    </row>
    <row r="25" spans="1:27" ht="16" customHeight="1">
      <c r="A25" s="165">
        <v>7</v>
      </c>
      <c r="B25" s="166">
        <v>90103</v>
      </c>
      <c r="C25" s="165">
        <f t="shared" si="0"/>
        <v>9</v>
      </c>
      <c r="G25" s="165" t="str">
        <f>+VLOOKUP(B25,EstructuraCostos!$B$5:$C$170,2)</f>
        <v>Alimentacion-mercado</v>
      </c>
      <c r="H25" s="167">
        <v>43470</v>
      </c>
      <c r="I25" s="17">
        <f>+WEEKNUM(H25,2)</f>
        <v>1</v>
      </c>
      <c r="J25" s="181" t="s">
        <v>311</v>
      </c>
      <c r="K25" s="95">
        <v>18762009682867</v>
      </c>
      <c r="L25" s="61" t="s">
        <v>544</v>
      </c>
      <c r="M25" s="51" t="s">
        <v>286</v>
      </c>
      <c r="N25" s="97">
        <v>2</v>
      </c>
      <c r="O25" s="262" t="s">
        <v>278</v>
      </c>
      <c r="P25" s="64">
        <v>1740</v>
      </c>
      <c r="Q25" s="631">
        <f>+N25*P25</f>
        <v>3480</v>
      </c>
      <c r="R25" s="54" t="s">
        <v>294</v>
      </c>
      <c r="S25" s="54" t="s">
        <v>512</v>
      </c>
      <c r="T25" s="258"/>
      <c r="U25" s="66">
        <v>8420</v>
      </c>
    </row>
    <row r="26" spans="1:27" ht="16" customHeight="1">
      <c r="A26" s="165">
        <v>7</v>
      </c>
      <c r="B26" s="166">
        <v>90103</v>
      </c>
      <c r="C26" s="165">
        <f t="shared" si="0"/>
        <v>9</v>
      </c>
      <c r="G26" s="165" t="str">
        <f>+VLOOKUP(B26,EstructuraCostos!$B$5:$C$170,2)</f>
        <v>Alimentacion-mercado</v>
      </c>
      <c r="H26" s="167">
        <v>43470</v>
      </c>
      <c r="I26" s="17">
        <v>1</v>
      </c>
      <c r="J26" s="181" t="s">
        <v>315</v>
      </c>
      <c r="K26" s="95">
        <v>18762009682867</v>
      </c>
      <c r="L26" s="61" t="s">
        <v>544</v>
      </c>
      <c r="M26" s="51" t="s">
        <v>286</v>
      </c>
      <c r="N26" s="97">
        <v>2</v>
      </c>
      <c r="O26" s="646" t="s">
        <v>317</v>
      </c>
      <c r="P26" s="64">
        <v>2470</v>
      </c>
      <c r="Q26" s="631">
        <f>+N26*P26</f>
        <v>4940</v>
      </c>
      <c r="R26" s="54" t="s">
        <v>294</v>
      </c>
      <c r="S26" s="54" t="s">
        <v>512</v>
      </c>
      <c r="T26" s="256"/>
      <c r="U26" s="66"/>
    </row>
    <row r="27" spans="1:27" ht="16" customHeight="1">
      <c r="A27" s="165">
        <v>8</v>
      </c>
      <c r="B27" s="166">
        <v>40101</v>
      </c>
      <c r="C27" s="165">
        <f t="shared" si="0"/>
        <v>4</v>
      </c>
      <c r="G27" s="165" t="str">
        <f>+VLOOKUP(B27,EstructuraCostos!$B$5:$C$170,2)</f>
        <v>Servicios_Publicos</v>
      </c>
      <c r="H27" s="167">
        <v>43471</v>
      </c>
      <c r="I27" s="17">
        <v>1</v>
      </c>
      <c r="J27" s="181" t="s">
        <v>515</v>
      </c>
      <c r="K27" s="95">
        <v>119639</v>
      </c>
      <c r="L27" s="61" t="s">
        <v>513</v>
      </c>
      <c r="M27" s="51" t="s">
        <v>514</v>
      </c>
      <c r="N27" s="97">
        <v>1</v>
      </c>
      <c r="O27" s="284" t="s">
        <v>278</v>
      </c>
      <c r="P27" s="64">
        <v>967410</v>
      </c>
      <c r="Q27" s="631">
        <f>+N27*P27</f>
        <v>967410</v>
      </c>
      <c r="R27" s="54" t="s">
        <v>100</v>
      </c>
      <c r="S27" s="54" t="s">
        <v>512</v>
      </c>
      <c r="T27" s="258"/>
      <c r="U27" s="518"/>
    </row>
    <row r="28" spans="1:27" ht="16" customHeight="1">
      <c r="A28" s="165">
        <v>9</v>
      </c>
      <c r="B28" s="166">
        <v>40101</v>
      </c>
      <c r="C28" s="165">
        <f t="shared" si="0"/>
        <v>4</v>
      </c>
      <c r="G28" s="165" t="str">
        <f>+VLOOKUP(B28,EstructuraCostos!$B$5:$C$170,2)</f>
        <v>Servicios_Publicos</v>
      </c>
      <c r="H28" s="167">
        <v>43471</v>
      </c>
      <c r="I28" s="17">
        <v>1</v>
      </c>
      <c r="J28" s="181" t="s">
        <v>515</v>
      </c>
      <c r="K28" s="95">
        <v>119644</v>
      </c>
      <c r="L28" s="61" t="s">
        <v>513</v>
      </c>
      <c r="M28" s="51" t="s">
        <v>514</v>
      </c>
      <c r="N28" s="97">
        <v>1</v>
      </c>
      <c r="O28" s="284" t="s">
        <v>278</v>
      </c>
      <c r="P28" s="64">
        <v>93050</v>
      </c>
      <c r="Q28" s="631">
        <v>93050</v>
      </c>
      <c r="R28" s="54" t="s">
        <v>100</v>
      </c>
      <c r="S28" s="54" t="s">
        <v>512</v>
      </c>
      <c r="T28" s="258"/>
      <c r="U28" s="518"/>
    </row>
    <row r="29" spans="1:27" ht="16" customHeight="1">
      <c r="A29" s="165">
        <v>10</v>
      </c>
      <c r="B29" s="166">
        <v>40101</v>
      </c>
      <c r="C29" s="165">
        <f t="shared" si="0"/>
        <v>4</v>
      </c>
      <c r="G29" s="165" t="str">
        <f>+VLOOKUP(B29,EstructuraCostos!$B$5:$C$170,2)</f>
        <v>Servicios_Publicos</v>
      </c>
      <c r="H29" s="167">
        <v>43471</v>
      </c>
      <c r="I29" s="17">
        <v>1</v>
      </c>
      <c r="J29" s="181" t="s">
        <v>515</v>
      </c>
      <c r="K29" s="95">
        <v>220743</v>
      </c>
      <c r="L29" s="61" t="s">
        <v>513</v>
      </c>
      <c r="M29" s="51" t="s">
        <v>514</v>
      </c>
      <c r="N29" s="97">
        <v>1</v>
      </c>
      <c r="O29" s="284" t="s">
        <v>278</v>
      </c>
      <c r="P29" s="64">
        <v>2170</v>
      </c>
      <c r="Q29" s="631">
        <f t="shared" ref="Q29:Q60" si="4">+N29*P29</f>
        <v>2170</v>
      </c>
      <c r="R29" s="54" t="s">
        <v>100</v>
      </c>
      <c r="S29" s="54" t="s">
        <v>512</v>
      </c>
      <c r="T29" s="258"/>
      <c r="U29" s="518">
        <v>4593256</v>
      </c>
    </row>
    <row r="30" spans="1:27" ht="16" customHeight="1">
      <c r="A30" s="165">
        <v>1</v>
      </c>
      <c r="B30" s="166">
        <v>50103</v>
      </c>
      <c r="C30" s="165">
        <f t="shared" si="0"/>
        <v>5</v>
      </c>
      <c r="D30" s="165"/>
      <c r="E30" s="387"/>
      <c r="F30" s="165"/>
      <c r="G30" s="165" t="str">
        <f>+VLOOKUP(B30,EstructuraCostos!$B$5:$C$170,2)</f>
        <v xml:space="preserve">Mantenimiento Cercos </v>
      </c>
      <c r="H30" s="167">
        <v>43473</v>
      </c>
      <c r="I30" s="255">
        <f t="shared" ref="I30:I64" si="5">+WEEKNUM(H30,2)</f>
        <v>2</v>
      </c>
      <c r="J30" s="181" t="s">
        <v>268</v>
      </c>
      <c r="K30" s="545">
        <v>302425</v>
      </c>
      <c r="L30" s="61" t="s">
        <v>263</v>
      </c>
      <c r="M30" s="51" t="s">
        <v>271</v>
      </c>
      <c r="N30" s="97">
        <v>2</v>
      </c>
      <c r="O30" s="646" t="s">
        <v>279</v>
      </c>
      <c r="P30" s="64">
        <v>2270</v>
      </c>
      <c r="Q30" s="631">
        <f t="shared" si="4"/>
        <v>4540</v>
      </c>
      <c r="R30" s="54" t="s">
        <v>100</v>
      </c>
      <c r="S30" s="54" t="s">
        <v>522</v>
      </c>
      <c r="T30" s="256"/>
    </row>
    <row r="31" spans="1:27" ht="16" customHeight="1">
      <c r="A31" s="165">
        <v>1</v>
      </c>
      <c r="B31" s="166">
        <v>50103</v>
      </c>
      <c r="C31" s="165">
        <f t="shared" si="0"/>
        <v>5</v>
      </c>
      <c r="D31" s="165"/>
      <c r="E31" s="387">
        <f>IF(C31&gt;2,ROUND(B31/1,0),ROUND(B31/10,0)*10)</f>
        <v>50103</v>
      </c>
      <c r="F31" s="165"/>
      <c r="G31" s="165" t="str">
        <f>+VLOOKUP(B31,EstructuraCostos!$B$5:$C$170,2)</f>
        <v xml:space="preserve">Mantenimiento Cercos </v>
      </c>
      <c r="H31" s="167">
        <v>43473</v>
      </c>
      <c r="I31" s="17">
        <f t="shared" si="5"/>
        <v>2</v>
      </c>
      <c r="J31" s="181" t="s">
        <v>324</v>
      </c>
      <c r="K31" s="95">
        <v>302425</v>
      </c>
      <c r="L31" s="61" t="s">
        <v>263</v>
      </c>
      <c r="M31" s="51" t="s">
        <v>271</v>
      </c>
      <c r="N31" s="97">
        <v>3</v>
      </c>
      <c r="O31" s="646" t="s">
        <v>278</v>
      </c>
      <c r="P31" s="64">
        <v>60820</v>
      </c>
      <c r="Q31" s="631">
        <f t="shared" si="4"/>
        <v>182460</v>
      </c>
      <c r="R31" s="54" t="s">
        <v>100</v>
      </c>
      <c r="S31" s="54" t="s">
        <v>522</v>
      </c>
      <c r="T31" s="256"/>
      <c r="X31" s="13"/>
      <c r="Y31" s="13"/>
      <c r="Z31" s="13"/>
      <c r="AA31" s="13"/>
    </row>
    <row r="32" spans="1:27" ht="16" customHeight="1">
      <c r="A32" s="165">
        <v>1</v>
      </c>
      <c r="B32" s="166">
        <v>50103</v>
      </c>
      <c r="C32" s="165">
        <f t="shared" si="0"/>
        <v>5</v>
      </c>
      <c r="D32" s="165"/>
      <c r="E32" s="387">
        <f>IF(C32&gt;2,ROUND(B32/1,0),ROUND(B32/10,0)*10)</f>
        <v>50103</v>
      </c>
      <c r="F32" s="165"/>
      <c r="G32" s="165" t="str">
        <f>+VLOOKUP(B32,EstructuraCostos!$B$5:$C$170,2)</f>
        <v xml:space="preserve">Mantenimiento Cercos </v>
      </c>
      <c r="H32" s="167">
        <v>43473</v>
      </c>
      <c r="I32" s="17">
        <f t="shared" si="5"/>
        <v>2</v>
      </c>
      <c r="J32" s="181" t="s">
        <v>266</v>
      </c>
      <c r="K32" s="95">
        <v>302425</v>
      </c>
      <c r="L32" s="61" t="s">
        <v>263</v>
      </c>
      <c r="M32" s="51" t="s">
        <v>271</v>
      </c>
      <c r="N32" s="97">
        <v>100</v>
      </c>
      <c r="O32" s="646" t="s">
        <v>278</v>
      </c>
      <c r="P32" s="64">
        <v>140</v>
      </c>
      <c r="Q32" s="631">
        <f t="shared" si="4"/>
        <v>14000</v>
      </c>
      <c r="R32" s="54" t="s">
        <v>100</v>
      </c>
      <c r="S32" s="54" t="s">
        <v>522</v>
      </c>
      <c r="T32" s="256"/>
    </row>
    <row r="33" spans="1:23" ht="16" customHeight="1">
      <c r="A33" s="165">
        <v>2</v>
      </c>
      <c r="B33" s="166">
        <v>10305</v>
      </c>
      <c r="C33" s="165">
        <f t="shared" si="0"/>
        <v>1</v>
      </c>
      <c r="D33" s="165"/>
      <c r="E33" s="387">
        <f>IF(C33&gt;2,ROUND(B33/1,0),ROUND(B33/10,0)*10)</f>
        <v>10310</v>
      </c>
      <c r="F33" s="165"/>
      <c r="G33" s="165" t="str">
        <f>+VLOOKUP(B33,EstructuraCostos!$B$5:$C$170,2)</f>
        <v>Equipos y materiales</v>
      </c>
      <c r="H33" s="167">
        <v>43473</v>
      </c>
      <c r="I33" s="17">
        <f t="shared" si="5"/>
        <v>2</v>
      </c>
      <c r="J33" s="181" t="s">
        <v>328</v>
      </c>
      <c r="K33" s="144">
        <v>184434</v>
      </c>
      <c r="L33" s="61" t="s">
        <v>319</v>
      </c>
      <c r="M33" s="112" t="s">
        <v>337</v>
      </c>
      <c r="N33" s="97">
        <v>6</v>
      </c>
      <c r="O33" s="646" t="s">
        <v>278</v>
      </c>
      <c r="P33" s="64">
        <v>850</v>
      </c>
      <c r="Q33" s="631">
        <f t="shared" si="4"/>
        <v>5100</v>
      </c>
      <c r="R33" s="54" t="s">
        <v>100</v>
      </c>
      <c r="S33" s="54" t="s">
        <v>512</v>
      </c>
      <c r="T33" s="256"/>
    </row>
    <row r="34" spans="1:23" ht="16" customHeight="1">
      <c r="A34" s="165">
        <v>2</v>
      </c>
      <c r="B34" s="166">
        <v>10301</v>
      </c>
      <c r="C34" s="165">
        <f t="shared" si="0"/>
        <v>1</v>
      </c>
      <c r="D34" s="165"/>
      <c r="E34" s="387"/>
      <c r="F34" s="165"/>
      <c r="G34" s="165" t="str">
        <f>+VLOOKUP(B34,EstructuraCostos!$B$5:$C$170,2)</f>
        <v>Vacunacion</v>
      </c>
      <c r="H34" s="167">
        <v>43473</v>
      </c>
      <c r="I34" s="255">
        <f t="shared" si="5"/>
        <v>2</v>
      </c>
      <c r="J34" s="181" t="s">
        <v>326</v>
      </c>
      <c r="K34" s="144">
        <v>184434</v>
      </c>
      <c r="L34" s="61" t="s">
        <v>319</v>
      </c>
      <c r="M34" s="112" t="s">
        <v>337</v>
      </c>
      <c r="N34" s="97">
        <v>100</v>
      </c>
      <c r="O34" s="646" t="s">
        <v>278</v>
      </c>
      <c r="P34" s="64">
        <v>280</v>
      </c>
      <c r="Q34" s="631">
        <f t="shared" si="4"/>
        <v>28000</v>
      </c>
      <c r="R34" s="54" t="s">
        <v>100</v>
      </c>
      <c r="S34" s="54" t="s">
        <v>512</v>
      </c>
      <c r="T34" s="256"/>
    </row>
    <row r="35" spans="1:23" ht="16" customHeight="1">
      <c r="A35" s="165">
        <v>2</v>
      </c>
      <c r="B35" s="166">
        <v>10301</v>
      </c>
      <c r="C35" s="165">
        <f t="shared" ref="C35:C66" si="6">ROUND(B35/10000,0)</f>
        <v>1</v>
      </c>
      <c r="D35" s="165"/>
      <c r="E35" s="387"/>
      <c r="F35" s="165"/>
      <c r="G35" s="165" t="str">
        <f>+VLOOKUP(B35,EstructuraCostos!$B$5:$C$170,2)</f>
        <v>Vacunacion</v>
      </c>
      <c r="H35" s="167">
        <v>43473</v>
      </c>
      <c r="I35" s="255">
        <f t="shared" si="5"/>
        <v>2</v>
      </c>
      <c r="J35" s="181" t="s">
        <v>325</v>
      </c>
      <c r="K35" s="144">
        <v>184434</v>
      </c>
      <c r="L35" s="61" t="s">
        <v>319</v>
      </c>
      <c r="M35" s="112" t="s">
        <v>337</v>
      </c>
      <c r="N35" s="97">
        <v>100</v>
      </c>
      <c r="O35" s="646" t="s">
        <v>278</v>
      </c>
      <c r="P35" s="64">
        <v>568</v>
      </c>
      <c r="Q35" s="631">
        <f t="shared" si="4"/>
        <v>56800</v>
      </c>
      <c r="R35" s="54" t="s">
        <v>100</v>
      </c>
      <c r="S35" s="54" t="s">
        <v>512</v>
      </c>
      <c r="T35" s="256"/>
    </row>
    <row r="36" spans="1:23" ht="16" customHeight="1">
      <c r="A36" s="165">
        <v>2</v>
      </c>
      <c r="B36" s="166">
        <v>10302</v>
      </c>
      <c r="C36" s="165">
        <f t="shared" si="6"/>
        <v>1</v>
      </c>
      <c r="D36" s="165"/>
      <c r="E36" s="387">
        <f>IF(C36&gt;2,ROUND(B36/1,0),ROUND(B36/10,0)*10)</f>
        <v>10300</v>
      </c>
      <c r="F36" s="165"/>
      <c r="G36" s="165" t="str">
        <f>+VLOOKUP(B36,EstructuraCostos!$B$5:$C$170,2)</f>
        <v>Desparasitacion y Baño</v>
      </c>
      <c r="H36" s="167">
        <v>43473</v>
      </c>
      <c r="I36" s="17">
        <f t="shared" si="5"/>
        <v>2</v>
      </c>
      <c r="J36" s="181" t="s">
        <v>327</v>
      </c>
      <c r="K36" s="144">
        <v>184434</v>
      </c>
      <c r="L36" s="61" t="s">
        <v>319</v>
      </c>
      <c r="M36" s="112" t="s">
        <v>337</v>
      </c>
      <c r="N36" s="97">
        <v>2</v>
      </c>
      <c r="O36" s="646" t="s">
        <v>278</v>
      </c>
      <c r="P36" s="64">
        <v>60800</v>
      </c>
      <c r="Q36" s="631">
        <f t="shared" si="4"/>
        <v>121600</v>
      </c>
      <c r="R36" s="54" t="s">
        <v>100</v>
      </c>
      <c r="S36" s="54" t="s">
        <v>512</v>
      </c>
      <c r="T36" s="256"/>
      <c r="U36" s="194"/>
    </row>
    <row r="37" spans="1:23" ht="16" customHeight="1">
      <c r="A37" s="165"/>
      <c r="B37" s="166">
        <v>40101</v>
      </c>
      <c r="C37" s="165">
        <f t="shared" si="6"/>
        <v>4</v>
      </c>
      <c r="D37" s="165"/>
      <c r="E37" s="387"/>
      <c r="F37" s="165"/>
      <c r="G37" s="165" t="str">
        <f>+VLOOKUP(B37,EstructuraCostos!$B$5:$C$170,2)</f>
        <v>Servicios_Publicos</v>
      </c>
      <c r="H37" s="167">
        <v>43473</v>
      </c>
      <c r="I37" s="17">
        <f t="shared" si="5"/>
        <v>2</v>
      </c>
      <c r="J37" s="181" t="s">
        <v>507</v>
      </c>
      <c r="K37" s="144">
        <v>5910</v>
      </c>
      <c r="L37" s="61" t="s">
        <v>508</v>
      </c>
      <c r="M37" s="143" t="s">
        <v>928</v>
      </c>
      <c r="N37" s="97">
        <v>1</v>
      </c>
      <c r="O37" s="646" t="s">
        <v>278</v>
      </c>
      <c r="P37" s="64">
        <v>103000</v>
      </c>
      <c r="Q37" s="631">
        <f t="shared" si="4"/>
        <v>103000</v>
      </c>
      <c r="R37" s="54" t="s">
        <v>100</v>
      </c>
      <c r="S37" s="54" t="s">
        <v>509</v>
      </c>
      <c r="T37" s="256"/>
      <c r="U37" s="111"/>
    </row>
    <row r="38" spans="1:23" ht="16" customHeight="1">
      <c r="A38" s="165">
        <v>3</v>
      </c>
      <c r="B38" s="166">
        <v>40107</v>
      </c>
      <c r="C38" s="165">
        <f t="shared" si="6"/>
        <v>4</v>
      </c>
      <c r="G38" s="165" t="str">
        <f>+VLOOKUP(B38,EstructuraCostos!$B$5:$C$170,2)</f>
        <v>Papeleria_e_Insumos-corresponencia</v>
      </c>
      <c r="H38" s="167">
        <v>43477</v>
      </c>
      <c r="I38" s="17">
        <f t="shared" si="5"/>
        <v>2</v>
      </c>
      <c r="J38" s="181" t="s">
        <v>291</v>
      </c>
      <c r="K38" s="95" t="s">
        <v>295</v>
      </c>
      <c r="L38" s="61" t="s">
        <v>1196</v>
      </c>
      <c r="M38" s="51" t="s">
        <v>293</v>
      </c>
      <c r="N38" s="97">
        <v>1</v>
      </c>
      <c r="O38" s="646" t="s">
        <v>278</v>
      </c>
      <c r="P38" s="64">
        <v>6000</v>
      </c>
      <c r="Q38" s="631">
        <f t="shared" si="4"/>
        <v>6000</v>
      </c>
      <c r="R38" s="54" t="s">
        <v>294</v>
      </c>
      <c r="S38" s="54" t="s">
        <v>512</v>
      </c>
      <c r="T38" s="256"/>
    </row>
    <row r="39" spans="1:23" ht="16" customHeight="1">
      <c r="A39" s="165">
        <v>4</v>
      </c>
      <c r="B39" s="166">
        <v>70104</v>
      </c>
      <c r="C39" s="165">
        <f t="shared" si="6"/>
        <v>7</v>
      </c>
      <c r="G39" s="165" t="str">
        <f>+VLOOKUP(B39,EstructuraCostos!$B$5:$C$170,2)</f>
        <v>Liquidaciones</v>
      </c>
      <c r="H39" s="167">
        <v>43477</v>
      </c>
      <c r="I39" s="17">
        <f t="shared" si="5"/>
        <v>2</v>
      </c>
      <c r="J39" s="181" t="s">
        <v>1039</v>
      </c>
      <c r="K39" s="95" t="s">
        <v>730</v>
      </c>
      <c r="L39" s="61" t="s">
        <v>320</v>
      </c>
      <c r="M39" s="51">
        <v>1116444856</v>
      </c>
      <c r="N39" s="97">
        <v>1</v>
      </c>
      <c r="O39" s="262" t="s">
        <v>278</v>
      </c>
      <c r="P39" s="64">
        <v>264386</v>
      </c>
      <c r="Q39" s="631">
        <f t="shared" si="4"/>
        <v>264386</v>
      </c>
      <c r="R39" s="54" t="s">
        <v>100</v>
      </c>
      <c r="S39" s="54" t="s">
        <v>501</v>
      </c>
      <c r="T39" s="256"/>
      <c r="U39" s="66">
        <v>676866</v>
      </c>
      <c r="V39" s="264">
        <v>5170142</v>
      </c>
    </row>
    <row r="40" spans="1:23" ht="16" customHeight="1">
      <c r="A40" s="165">
        <v>5</v>
      </c>
      <c r="B40" s="166">
        <v>70104</v>
      </c>
      <c r="C40" s="165">
        <f t="shared" si="6"/>
        <v>7</v>
      </c>
      <c r="G40" s="165" t="str">
        <f>+VLOOKUP(B40,EstructuraCostos!$B$5:$C$170,2)</f>
        <v>Liquidaciones</v>
      </c>
      <c r="H40" s="167">
        <v>43477</v>
      </c>
      <c r="I40" s="17">
        <f t="shared" si="5"/>
        <v>2</v>
      </c>
      <c r="J40" s="181" t="s">
        <v>1041</v>
      </c>
      <c r="K40" s="95" t="s">
        <v>730</v>
      </c>
      <c r="L40" s="61" t="s">
        <v>321</v>
      </c>
      <c r="M40" s="51">
        <v>1070822699</v>
      </c>
      <c r="N40" s="97">
        <v>1</v>
      </c>
      <c r="O40" s="262" t="s">
        <v>278</v>
      </c>
      <c r="P40" s="64">
        <v>168757</v>
      </c>
      <c r="Q40" s="631">
        <f t="shared" si="4"/>
        <v>168757</v>
      </c>
      <c r="R40" s="54" t="s">
        <v>294</v>
      </c>
      <c r="S40" s="54" t="s">
        <v>512</v>
      </c>
      <c r="T40" s="256"/>
    </row>
    <row r="41" spans="1:23" ht="16" customHeight="1">
      <c r="A41" s="165">
        <v>6</v>
      </c>
      <c r="C41" s="165">
        <f t="shared" si="6"/>
        <v>0</v>
      </c>
      <c r="G41" s="165" t="e">
        <f>+VLOOKUP(B41,EstructuraCostos!$B$5:$C$170,2)</f>
        <v>#N/A</v>
      </c>
      <c r="H41" s="167">
        <v>43477</v>
      </c>
      <c r="I41" s="17">
        <f t="shared" si="5"/>
        <v>2</v>
      </c>
      <c r="J41" s="446" t="s">
        <v>643</v>
      </c>
      <c r="K41" s="546" t="s">
        <v>349</v>
      </c>
      <c r="L41" s="447" t="s">
        <v>322</v>
      </c>
      <c r="M41" s="448" t="s">
        <v>341</v>
      </c>
      <c r="N41" s="449">
        <v>1</v>
      </c>
      <c r="O41" s="689" t="s">
        <v>278</v>
      </c>
      <c r="P41" s="411">
        <v>2426000</v>
      </c>
      <c r="Q41" s="631">
        <f t="shared" si="4"/>
        <v>2426000</v>
      </c>
      <c r="R41" s="54" t="s">
        <v>196</v>
      </c>
      <c r="S41" s="54" t="s">
        <v>502</v>
      </c>
      <c r="T41" s="256" t="s">
        <v>92</v>
      </c>
      <c r="U41" s="77">
        <v>2426000</v>
      </c>
    </row>
    <row r="42" spans="1:23" ht="16" customHeight="1">
      <c r="A42" s="165">
        <v>7</v>
      </c>
      <c r="C42" s="165">
        <f t="shared" si="6"/>
        <v>0</v>
      </c>
      <c r="G42" s="165" t="e">
        <f>+VLOOKUP(B42,EstructuraCostos!$B$5:$C$170,2)</f>
        <v>#N/A</v>
      </c>
      <c r="H42" s="167">
        <v>43477</v>
      </c>
      <c r="I42" s="17">
        <f t="shared" si="5"/>
        <v>2</v>
      </c>
      <c r="J42" s="443" t="s">
        <v>644</v>
      </c>
      <c r="K42" s="547" t="s">
        <v>503</v>
      </c>
      <c r="L42" s="444" t="s">
        <v>322</v>
      </c>
      <c r="M42" s="445" t="s">
        <v>341</v>
      </c>
      <c r="N42" s="678">
        <v>1</v>
      </c>
      <c r="O42" s="688" t="s">
        <v>278</v>
      </c>
      <c r="P42" s="696"/>
      <c r="Q42" s="631">
        <f t="shared" si="4"/>
        <v>0</v>
      </c>
      <c r="R42" s="54" t="s">
        <v>100</v>
      </c>
      <c r="S42" s="54" t="s">
        <v>502</v>
      </c>
      <c r="T42" s="64" t="s">
        <v>92</v>
      </c>
    </row>
    <row r="43" spans="1:23" ht="16" customHeight="1">
      <c r="A43" s="165">
        <v>8</v>
      </c>
      <c r="B43" s="166">
        <v>40107</v>
      </c>
      <c r="C43" s="165">
        <f t="shared" si="6"/>
        <v>4</v>
      </c>
      <c r="G43" s="165" t="str">
        <f>+VLOOKUP(B43,EstructuraCostos!$B$5:$C$170,2)</f>
        <v>Papeleria_e_Insumos-corresponencia</v>
      </c>
      <c r="H43" s="167">
        <v>43477</v>
      </c>
      <c r="I43" s="17">
        <f t="shared" si="5"/>
        <v>2</v>
      </c>
      <c r="J43" s="181" t="s">
        <v>307</v>
      </c>
      <c r="K43" s="144">
        <v>11</v>
      </c>
      <c r="L43" s="61" t="s">
        <v>1197</v>
      </c>
      <c r="M43" s="51" t="s">
        <v>309</v>
      </c>
      <c r="N43" s="97">
        <v>1</v>
      </c>
      <c r="O43" s="262" t="s">
        <v>278</v>
      </c>
      <c r="P43" s="64">
        <v>45000</v>
      </c>
      <c r="Q43" s="631">
        <f t="shared" si="4"/>
        <v>45000</v>
      </c>
      <c r="R43" s="54" t="s">
        <v>294</v>
      </c>
      <c r="S43" s="54" t="s">
        <v>512</v>
      </c>
      <c r="T43" s="256"/>
    </row>
    <row r="44" spans="1:23" ht="16" customHeight="1">
      <c r="A44" s="165">
        <v>9</v>
      </c>
      <c r="B44" s="166">
        <v>60102</v>
      </c>
      <c r="C44" s="165">
        <f t="shared" si="6"/>
        <v>6</v>
      </c>
      <c r="G44" s="165" t="str">
        <f>+VLOOKUP(B44,EstructuraCostos!$B$5:$C$170,2)</f>
        <v>Aperos</v>
      </c>
      <c r="H44" s="167">
        <v>43478</v>
      </c>
      <c r="I44" s="123">
        <f t="shared" si="5"/>
        <v>2</v>
      </c>
      <c r="J44" s="181" t="s">
        <v>334</v>
      </c>
      <c r="K44" s="95">
        <v>507996</v>
      </c>
      <c r="L44" s="61" t="s">
        <v>323</v>
      </c>
      <c r="M44" s="51" t="s">
        <v>342</v>
      </c>
      <c r="N44" s="97">
        <v>3</v>
      </c>
      <c r="O44" s="262" t="s">
        <v>278</v>
      </c>
      <c r="P44" s="64">
        <v>5300</v>
      </c>
      <c r="Q44" s="631">
        <f t="shared" si="4"/>
        <v>15900</v>
      </c>
      <c r="R44" s="54" t="s">
        <v>294</v>
      </c>
      <c r="S44" s="54" t="s">
        <v>512</v>
      </c>
      <c r="T44" s="259"/>
      <c r="U44" s="202">
        <v>2796357</v>
      </c>
      <c r="V44" s="263"/>
      <c r="W44" s="59"/>
    </row>
    <row r="45" spans="1:23" ht="16" customHeight="1">
      <c r="A45" s="165">
        <v>9</v>
      </c>
      <c r="B45" s="166">
        <v>90106</v>
      </c>
      <c r="C45" s="165">
        <f t="shared" si="6"/>
        <v>9</v>
      </c>
      <c r="G45" s="165" t="str">
        <f>+VLOOKUP(B45,EstructuraCostos!$B$5:$C$170,2)</f>
        <v xml:space="preserve">Varios </v>
      </c>
      <c r="H45" s="167">
        <v>43478</v>
      </c>
      <c r="I45" s="17">
        <f t="shared" si="5"/>
        <v>2</v>
      </c>
      <c r="J45" s="181" t="s">
        <v>329</v>
      </c>
      <c r="K45" s="95">
        <v>507996</v>
      </c>
      <c r="L45" s="61" t="s">
        <v>323</v>
      </c>
      <c r="M45" s="51" t="s">
        <v>342</v>
      </c>
      <c r="N45" s="97">
        <v>4</v>
      </c>
      <c r="O45" s="262" t="s">
        <v>278</v>
      </c>
      <c r="P45" s="64">
        <v>4150</v>
      </c>
      <c r="Q45" s="631">
        <f t="shared" si="4"/>
        <v>16600</v>
      </c>
      <c r="R45" s="54" t="s">
        <v>294</v>
      </c>
      <c r="S45" s="54" t="s">
        <v>512</v>
      </c>
      <c r="T45" s="256"/>
    </row>
    <row r="46" spans="1:23" ht="16" customHeight="1">
      <c r="A46" s="165">
        <v>9</v>
      </c>
      <c r="B46" s="166">
        <v>90103</v>
      </c>
      <c r="C46" s="165">
        <f t="shared" si="6"/>
        <v>9</v>
      </c>
      <c r="G46" s="165" t="str">
        <f>+VLOOKUP(B46,EstructuraCostos!$B$5:$C$170,2)</f>
        <v>Alimentacion-mercado</v>
      </c>
      <c r="H46" s="167">
        <v>43478</v>
      </c>
      <c r="I46" s="17">
        <f t="shared" si="5"/>
        <v>2</v>
      </c>
      <c r="J46" s="181" t="s">
        <v>330</v>
      </c>
      <c r="K46" s="95">
        <v>507996</v>
      </c>
      <c r="L46" s="61" t="s">
        <v>323</v>
      </c>
      <c r="M46" s="51" t="s">
        <v>342</v>
      </c>
      <c r="N46" s="97">
        <v>1</v>
      </c>
      <c r="O46" s="262" t="s">
        <v>278</v>
      </c>
      <c r="P46" s="64">
        <v>13900</v>
      </c>
      <c r="Q46" s="631">
        <f t="shared" si="4"/>
        <v>13900</v>
      </c>
      <c r="R46" s="54" t="s">
        <v>294</v>
      </c>
      <c r="S46" s="54" t="s">
        <v>512</v>
      </c>
      <c r="T46" s="256"/>
    </row>
    <row r="47" spans="1:23" ht="16" customHeight="1">
      <c r="A47" s="165">
        <v>9</v>
      </c>
      <c r="B47" s="166">
        <v>50103</v>
      </c>
      <c r="C47" s="165">
        <f t="shared" si="6"/>
        <v>5</v>
      </c>
      <c r="G47" s="165" t="str">
        <f>+VLOOKUP(B47,EstructuraCostos!$B$5:$C$170,2)</f>
        <v xml:space="preserve">Mantenimiento Cercos </v>
      </c>
      <c r="H47" s="167">
        <v>43478</v>
      </c>
      <c r="I47" s="17">
        <f t="shared" si="5"/>
        <v>2</v>
      </c>
      <c r="J47" s="181" t="s">
        <v>269</v>
      </c>
      <c r="K47" s="95">
        <v>507996</v>
      </c>
      <c r="L47" s="61" t="s">
        <v>323</v>
      </c>
      <c r="M47" s="51" t="s">
        <v>342</v>
      </c>
      <c r="N47" s="97">
        <v>6</v>
      </c>
      <c r="O47" s="262" t="s">
        <v>276</v>
      </c>
      <c r="P47" s="64">
        <v>6500</v>
      </c>
      <c r="Q47" s="631">
        <f t="shared" si="4"/>
        <v>39000</v>
      </c>
      <c r="R47" s="54" t="s">
        <v>294</v>
      </c>
      <c r="S47" s="54" t="s">
        <v>512</v>
      </c>
      <c r="T47" s="256"/>
    </row>
    <row r="48" spans="1:23" ht="16" customHeight="1">
      <c r="A48" s="165">
        <v>9</v>
      </c>
      <c r="B48" s="166">
        <v>90106</v>
      </c>
      <c r="C48" s="165">
        <f t="shared" si="6"/>
        <v>9</v>
      </c>
      <c r="G48" s="165" t="str">
        <f>+VLOOKUP(B48,EstructuraCostos!$B$5:$C$170,2)</f>
        <v xml:space="preserve">Varios </v>
      </c>
      <c r="H48" s="167">
        <v>43478</v>
      </c>
      <c r="I48" s="17">
        <f t="shared" si="5"/>
        <v>2</v>
      </c>
      <c r="J48" s="181" t="s">
        <v>332</v>
      </c>
      <c r="K48" s="95">
        <v>507996</v>
      </c>
      <c r="L48" s="61" t="s">
        <v>323</v>
      </c>
      <c r="M48" s="51" t="s">
        <v>342</v>
      </c>
      <c r="N48" s="97">
        <v>3</v>
      </c>
      <c r="O48" s="262" t="s">
        <v>278</v>
      </c>
      <c r="P48" s="64">
        <v>18866.666666666668</v>
      </c>
      <c r="Q48" s="631">
        <f t="shared" si="4"/>
        <v>56600</v>
      </c>
      <c r="R48" s="54" t="s">
        <v>294</v>
      </c>
      <c r="S48" s="54" t="s">
        <v>512</v>
      </c>
      <c r="T48" s="256"/>
    </row>
    <row r="49" spans="1:202" ht="16" customHeight="1">
      <c r="A49" s="165">
        <v>9</v>
      </c>
      <c r="B49" s="166">
        <v>10305</v>
      </c>
      <c r="C49" s="165">
        <f t="shared" si="6"/>
        <v>1</v>
      </c>
      <c r="G49" s="165" t="str">
        <f>+VLOOKUP(B49,EstructuraCostos!$B$5:$C$170,2)</f>
        <v>Equipos y materiales</v>
      </c>
      <c r="H49" s="167">
        <v>43478</v>
      </c>
      <c r="I49" s="123">
        <f t="shared" si="5"/>
        <v>2</v>
      </c>
      <c r="J49" s="181" t="s">
        <v>333</v>
      </c>
      <c r="K49" s="95">
        <v>507996</v>
      </c>
      <c r="L49" s="61" t="s">
        <v>323</v>
      </c>
      <c r="M49" s="51" t="s">
        <v>342</v>
      </c>
      <c r="N49" s="97">
        <v>1</v>
      </c>
      <c r="O49" s="262" t="s">
        <v>278</v>
      </c>
      <c r="P49" s="64">
        <v>6800</v>
      </c>
      <c r="Q49" s="631">
        <f t="shared" si="4"/>
        <v>6800</v>
      </c>
      <c r="R49" s="54" t="s">
        <v>294</v>
      </c>
      <c r="S49" s="54" t="s">
        <v>512</v>
      </c>
      <c r="T49" s="258"/>
    </row>
    <row r="50" spans="1:202" s="59" customFormat="1" ht="16" customHeight="1">
      <c r="A50" s="165">
        <v>9</v>
      </c>
      <c r="B50" s="166">
        <v>50104</v>
      </c>
      <c r="C50" s="165">
        <f t="shared" si="6"/>
        <v>5</v>
      </c>
      <c r="E50" s="388"/>
      <c r="G50" s="165" t="str">
        <f>+VLOOKUP(B50,EstructuraCostos!$B$5:$C$170,2)</f>
        <v>Mantenimiento Acueducto y Aguas</v>
      </c>
      <c r="H50" s="167">
        <v>43478</v>
      </c>
      <c r="I50" s="17">
        <f t="shared" si="5"/>
        <v>2</v>
      </c>
      <c r="J50" s="181" t="s">
        <v>331</v>
      </c>
      <c r="K50" s="95">
        <v>507996</v>
      </c>
      <c r="L50" s="61" t="s">
        <v>323</v>
      </c>
      <c r="M50" s="51" t="s">
        <v>342</v>
      </c>
      <c r="N50" s="97">
        <v>6</v>
      </c>
      <c r="O50" s="262" t="s">
        <v>278</v>
      </c>
      <c r="P50" s="64">
        <v>300</v>
      </c>
      <c r="Q50" s="631">
        <f t="shared" si="4"/>
        <v>1800</v>
      </c>
      <c r="R50" s="54" t="s">
        <v>294</v>
      </c>
      <c r="S50" s="54" t="s">
        <v>512</v>
      </c>
      <c r="T50" s="256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</row>
    <row r="51" spans="1:202" s="13" customFormat="1" ht="16" customHeight="1">
      <c r="A51" s="165">
        <v>1</v>
      </c>
      <c r="B51" s="166">
        <v>50106</v>
      </c>
      <c r="C51" s="165">
        <f t="shared" si="6"/>
        <v>5</v>
      </c>
      <c r="D51" s="59"/>
      <c r="E51" s="388"/>
      <c r="F51" s="59"/>
      <c r="G51" s="165" t="str">
        <f>+VLOOKUP(B51,EstructuraCostos!$B$5:$C$170,2)</f>
        <v>Mantenimiento Maquinaria y Equipos</v>
      </c>
      <c r="H51" s="167">
        <v>43480</v>
      </c>
      <c r="I51" s="123">
        <f t="shared" si="5"/>
        <v>3</v>
      </c>
      <c r="J51" s="181" t="s">
        <v>360</v>
      </c>
      <c r="K51" s="144" t="s">
        <v>318</v>
      </c>
      <c r="L51" s="61" t="s">
        <v>361</v>
      </c>
      <c r="M51" s="51" t="s">
        <v>350</v>
      </c>
      <c r="N51" s="122">
        <v>1</v>
      </c>
      <c r="O51" s="88" t="s">
        <v>278</v>
      </c>
      <c r="P51" s="124">
        <v>20000</v>
      </c>
      <c r="Q51" s="631">
        <f t="shared" si="4"/>
        <v>20000</v>
      </c>
      <c r="R51" s="54" t="s">
        <v>294</v>
      </c>
      <c r="S51" s="54" t="s">
        <v>620</v>
      </c>
      <c r="T51" s="256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</row>
    <row r="52" spans="1:202" ht="16" customHeight="1">
      <c r="A52" s="165">
        <v>2</v>
      </c>
      <c r="B52" s="166">
        <v>40107</v>
      </c>
      <c r="C52" s="165">
        <f t="shared" si="6"/>
        <v>4</v>
      </c>
      <c r="G52" s="165" t="str">
        <f>+VLOOKUP(B52,EstructuraCostos!$B$5:$C$170,2)</f>
        <v>Papeleria_e_Insumos-corresponencia</v>
      </c>
      <c r="H52" s="167">
        <v>43482</v>
      </c>
      <c r="I52" s="17">
        <f t="shared" si="5"/>
        <v>3</v>
      </c>
      <c r="J52" s="181" t="s">
        <v>365</v>
      </c>
      <c r="K52" s="95">
        <v>4481</v>
      </c>
      <c r="L52" s="1" t="s">
        <v>2081</v>
      </c>
      <c r="M52" s="95" t="s">
        <v>1198</v>
      </c>
      <c r="N52" s="97">
        <v>1</v>
      </c>
      <c r="O52" s="268" t="s">
        <v>278</v>
      </c>
      <c r="P52" s="64">
        <v>5200</v>
      </c>
      <c r="Q52" s="631">
        <f t="shared" si="4"/>
        <v>5200</v>
      </c>
      <c r="R52" s="54" t="s">
        <v>294</v>
      </c>
      <c r="S52" s="54" t="s">
        <v>620</v>
      </c>
      <c r="T52" s="256"/>
      <c r="U52" s="66">
        <v>25200</v>
      </c>
    </row>
    <row r="53" spans="1:202" ht="16" customHeight="1">
      <c r="A53" s="165">
        <v>3</v>
      </c>
      <c r="B53" s="166">
        <v>10303</v>
      </c>
      <c r="C53" s="165">
        <f t="shared" si="6"/>
        <v>1</v>
      </c>
      <c r="G53" s="165" t="str">
        <f>+VLOOKUP(B53,EstructuraCostos!$B$5:$C$170,2)</f>
        <v>Drogas curativas, preventivas y examenes</v>
      </c>
      <c r="H53" s="167">
        <v>43482</v>
      </c>
      <c r="I53" s="17">
        <f t="shared" si="5"/>
        <v>3</v>
      </c>
      <c r="J53" s="181" t="s">
        <v>366</v>
      </c>
      <c r="K53" s="95">
        <v>302587</v>
      </c>
      <c r="L53" s="61" t="s">
        <v>263</v>
      </c>
      <c r="M53" s="51" t="s">
        <v>271</v>
      </c>
      <c r="N53" s="97">
        <v>1</v>
      </c>
      <c r="O53" s="268" t="s">
        <v>278</v>
      </c>
      <c r="P53" s="64">
        <v>16220</v>
      </c>
      <c r="Q53" s="631">
        <f t="shared" si="4"/>
        <v>16220</v>
      </c>
      <c r="R53" s="54" t="s">
        <v>100</v>
      </c>
      <c r="S53" s="54" t="s">
        <v>522</v>
      </c>
      <c r="T53" s="256"/>
    </row>
    <row r="54" spans="1:202" ht="16" customHeight="1">
      <c r="A54" s="165">
        <v>3</v>
      </c>
      <c r="B54" s="166">
        <v>60101</v>
      </c>
      <c r="C54" s="165">
        <f t="shared" si="6"/>
        <v>6</v>
      </c>
      <c r="G54" s="165" t="str">
        <f>+VLOOKUP(B54,EstructuraCostos!$B$5:$C$170,2)</f>
        <v>Medicamentos y equipos</v>
      </c>
      <c r="H54" s="167">
        <v>43482</v>
      </c>
      <c r="I54" s="17">
        <f t="shared" si="5"/>
        <v>3</v>
      </c>
      <c r="J54" s="181" t="s">
        <v>369</v>
      </c>
      <c r="K54" s="95">
        <v>302587</v>
      </c>
      <c r="L54" s="61" t="s">
        <v>263</v>
      </c>
      <c r="M54" s="51" t="s">
        <v>271</v>
      </c>
      <c r="N54" s="97">
        <v>2</v>
      </c>
      <c r="O54" s="268" t="s">
        <v>278</v>
      </c>
      <c r="P54" s="64">
        <v>10160</v>
      </c>
      <c r="Q54" s="631">
        <f t="shared" si="4"/>
        <v>20320</v>
      </c>
      <c r="R54" s="54" t="s">
        <v>100</v>
      </c>
      <c r="S54" s="54" t="s">
        <v>522</v>
      </c>
      <c r="T54" s="209"/>
      <c r="U54" s="64"/>
    </row>
    <row r="55" spans="1:202" ht="16" customHeight="1">
      <c r="A55" s="165">
        <v>3</v>
      </c>
      <c r="B55" s="166">
        <v>10305</v>
      </c>
      <c r="C55" s="165">
        <f t="shared" si="6"/>
        <v>1</v>
      </c>
      <c r="G55" s="165" t="str">
        <f>+VLOOKUP(B55,EstructuraCostos!$B$5:$C$170,2)</f>
        <v>Equipos y materiales</v>
      </c>
      <c r="H55" s="167">
        <v>43482</v>
      </c>
      <c r="I55" s="17">
        <f t="shared" si="5"/>
        <v>3</v>
      </c>
      <c r="J55" s="181" t="s">
        <v>367</v>
      </c>
      <c r="K55" s="95">
        <v>302587</v>
      </c>
      <c r="L55" s="61" t="s">
        <v>263</v>
      </c>
      <c r="M55" s="51" t="s">
        <v>271</v>
      </c>
      <c r="N55" s="97">
        <v>1</v>
      </c>
      <c r="O55" s="268" t="s">
        <v>278</v>
      </c>
      <c r="P55" s="64">
        <v>9170</v>
      </c>
      <c r="Q55" s="631">
        <f t="shared" si="4"/>
        <v>9170</v>
      </c>
      <c r="R55" s="54" t="s">
        <v>100</v>
      </c>
      <c r="S55" s="54" t="s">
        <v>522</v>
      </c>
      <c r="T55" s="256"/>
    </row>
    <row r="56" spans="1:202" ht="16" customHeight="1">
      <c r="A56" s="165">
        <v>3</v>
      </c>
      <c r="B56" s="166">
        <v>50103</v>
      </c>
      <c r="C56" s="165">
        <f t="shared" si="6"/>
        <v>5</v>
      </c>
      <c r="G56" s="165" t="str">
        <f>+VLOOKUP(B56,EstructuraCostos!$B$5:$C$170,2)</f>
        <v xml:space="preserve">Mantenimiento Cercos </v>
      </c>
      <c r="H56" s="167">
        <v>43482</v>
      </c>
      <c r="I56" s="17">
        <f t="shared" si="5"/>
        <v>3</v>
      </c>
      <c r="J56" s="181" t="s">
        <v>268</v>
      </c>
      <c r="K56" s="95">
        <v>302587</v>
      </c>
      <c r="L56" s="61" t="s">
        <v>263</v>
      </c>
      <c r="M56" s="51" t="s">
        <v>271</v>
      </c>
      <c r="N56" s="97">
        <v>1</v>
      </c>
      <c r="O56" s="268" t="s">
        <v>278</v>
      </c>
      <c r="P56" s="64">
        <v>6810</v>
      </c>
      <c r="Q56" s="631">
        <f t="shared" si="4"/>
        <v>6810</v>
      </c>
      <c r="R56" s="54" t="s">
        <v>100</v>
      </c>
      <c r="S56" s="54" t="s">
        <v>522</v>
      </c>
      <c r="T56" s="209"/>
      <c r="U56" s="64"/>
    </row>
    <row r="57" spans="1:202" ht="16" customHeight="1">
      <c r="A57" s="165">
        <v>3</v>
      </c>
      <c r="B57" s="166">
        <v>60101</v>
      </c>
      <c r="C57" s="165">
        <f t="shared" si="6"/>
        <v>6</v>
      </c>
      <c r="G57" s="165" t="str">
        <f>+VLOOKUP(B57,EstructuraCostos!$B$5:$C$170,2)</f>
        <v>Medicamentos y equipos</v>
      </c>
      <c r="H57" s="167">
        <v>43482</v>
      </c>
      <c r="I57" s="17">
        <f t="shared" si="5"/>
        <v>3</v>
      </c>
      <c r="J57" s="181" t="s">
        <v>368</v>
      </c>
      <c r="K57" s="95">
        <v>302587</v>
      </c>
      <c r="L57" s="61" t="s">
        <v>263</v>
      </c>
      <c r="M57" s="51" t="s">
        <v>271</v>
      </c>
      <c r="N57" s="97">
        <v>1</v>
      </c>
      <c r="O57" s="268" t="s">
        <v>278</v>
      </c>
      <c r="P57" s="64">
        <v>40930</v>
      </c>
      <c r="Q57" s="631">
        <f t="shared" si="4"/>
        <v>40930</v>
      </c>
      <c r="R57" s="54" t="s">
        <v>100</v>
      </c>
      <c r="S57" s="54" t="s">
        <v>522</v>
      </c>
      <c r="T57" s="260"/>
    </row>
    <row r="58" spans="1:202" ht="16" customHeight="1">
      <c r="A58" s="165">
        <v>3</v>
      </c>
      <c r="B58" s="166">
        <v>50103</v>
      </c>
      <c r="C58" s="165">
        <f t="shared" si="6"/>
        <v>5</v>
      </c>
      <c r="G58" s="165" t="str">
        <f>+VLOOKUP(B58,EstructuraCostos!$B$5:$C$170,2)</f>
        <v xml:space="preserve">Mantenimiento Cercos </v>
      </c>
      <c r="H58" s="167">
        <v>43482</v>
      </c>
      <c r="I58" s="17">
        <f t="shared" si="5"/>
        <v>3</v>
      </c>
      <c r="J58" s="181" t="s">
        <v>265</v>
      </c>
      <c r="K58" s="95">
        <v>302587</v>
      </c>
      <c r="L58" s="61" t="s">
        <v>263</v>
      </c>
      <c r="M58" s="51" t="s">
        <v>271</v>
      </c>
      <c r="N58" s="97">
        <v>200</v>
      </c>
      <c r="O58" s="268" t="s">
        <v>277</v>
      </c>
      <c r="P58" s="64">
        <v>290</v>
      </c>
      <c r="Q58" s="631">
        <f t="shared" si="4"/>
        <v>58000</v>
      </c>
      <c r="R58" s="54" t="s">
        <v>100</v>
      </c>
      <c r="S58" s="54" t="s">
        <v>522</v>
      </c>
      <c r="T58" s="256"/>
      <c r="X58" s="13"/>
      <c r="Y58" s="13"/>
      <c r="Z58" s="13"/>
      <c r="AA58" s="13"/>
    </row>
    <row r="59" spans="1:202" ht="16" customHeight="1">
      <c r="A59" s="165">
        <v>3</v>
      </c>
      <c r="B59" s="166">
        <v>90106</v>
      </c>
      <c r="C59" s="165">
        <f t="shared" si="6"/>
        <v>9</v>
      </c>
      <c r="G59" s="165" t="str">
        <f>+VLOOKUP(B59,EstructuraCostos!$B$5:$C$170,2)</f>
        <v xml:space="preserve">Varios </v>
      </c>
      <c r="H59" s="167">
        <v>43482</v>
      </c>
      <c r="I59" s="17">
        <f t="shared" si="5"/>
        <v>3</v>
      </c>
      <c r="J59" s="181" t="s">
        <v>264</v>
      </c>
      <c r="K59" s="95">
        <v>302587</v>
      </c>
      <c r="L59" s="61" t="s">
        <v>263</v>
      </c>
      <c r="M59" s="51" t="s">
        <v>271</v>
      </c>
      <c r="N59" s="97">
        <v>32</v>
      </c>
      <c r="O59" s="268" t="s">
        <v>276</v>
      </c>
      <c r="P59" s="64">
        <v>2968.875</v>
      </c>
      <c r="Q59" s="631">
        <f t="shared" si="4"/>
        <v>95004</v>
      </c>
      <c r="R59" s="54" t="s">
        <v>100</v>
      </c>
      <c r="S59" s="54" t="s">
        <v>522</v>
      </c>
      <c r="T59" s="209"/>
      <c r="U59" s="64"/>
    </row>
    <row r="60" spans="1:202" ht="16" customHeight="1">
      <c r="A60" s="165">
        <v>3</v>
      </c>
      <c r="B60" s="166">
        <v>50103</v>
      </c>
      <c r="C60" s="165">
        <f t="shared" si="6"/>
        <v>5</v>
      </c>
      <c r="G60" s="165" t="str">
        <f>+VLOOKUP(B60,EstructuraCostos!$B$5:$C$170,2)</f>
        <v xml:space="preserve">Mantenimiento Cercos </v>
      </c>
      <c r="H60" s="167">
        <v>43482</v>
      </c>
      <c r="I60" s="17">
        <f t="shared" si="5"/>
        <v>3</v>
      </c>
      <c r="J60" s="181" t="s">
        <v>266</v>
      </c>
      <c r="K60" s="95">
        <v>302587</v>
      </c>
      <c r="L60" s="61" t="s">
        <v>263</v>
      </c>
      <c r="M60" s="51" t="s">
        <v>271</v>
      </c>
      <c r="N60" s="97">
        <v>200</v>
      </c>
      <c r="O60" s="268" t="s">
        <v>278</v>
      </c>
      <c r="P60" s="64">
        <v>140</v>
      </c>
      <c r="Q60" s="631">
        <f t="shared" si="4"/>
        <v>28000</v>
      </c>
      <c r="R60" s="54" t="s">
        <v>100</v>
      </c>
      <c r="S60" s="54" t="s">
        <v>522</v>
      </c>
      <c r="T60" s="256"/>
    </row>
    <row r="61" spans="1:202" ht="15" customHeight="1">
      <c r="A61" s="165">
        <v>4</v>
      </c>
      <c r="B61" s="166">
        <v>40104</v>
      </c>
      <c r="C61" s="165">
        <f t="shared" si="6"/>
        <v>4</v>
      </c>
      <c r="G61" s="165" t="str">
        <f>+VLOOKUP(B61,EstructuraCostos!$B$5:$C$170,2)</f>
        <v>Combustibles y Lubricantes</v>
      </c>
      <c r="H61" s="167">
        <v>43482</v>
      </c>
      <c r="I61" s="17">
        <f t="shared" si="5"/>
        <v>3</v>
      </c>
      <c r="J61" s="181" t="s">
        <v>370</v>
      </c>
      <c r="K61" s="95">
        <v>53959</v>
      </c>
      <c r="L61" s="61" t="s">
        <v>521</v>
      </c>
      <c r="M61" s="51" t="s">
        <v>350</v>
      </c>
      <c r="N61" s="97">
        <v>10.67</v>
      </c>
      <c r="O61" s="646" t="s">
        <v>316</v>
      </c>
      <c r="P61" s="64">
        <v>9370</v>
      </c>
      <c r="Q61" s="631">
        <v>100000</v>
      </c>
      <c r="R61" s="54" t="s">
        <v>100</v>
      </c>
      <c r="S61" s="54" t="s">
        <v>522</v>
      </c>
      <c r="T61" s="209"/>
      <c r="U61" s="64"/>
    </row>
    <row r="62" spans="1:202" ht="15" customHeight="1">
      <c r="A62" s="165">
        <v>5</v>
      </c>
      <c r="B62" s="166">
        <v>40104</v>
      </c>
      <c r="C62" s="165">
        <f t="shared" si="6"/>
        <v>4</v>
      </c>
      <c r="G62" s="165" t="str">
        <f>+VLOOKUP(B62,EstructuraCostos!$B$5:$C$170,2)</f>
        <v>Combustibles y Lubricantes</v>
      </c>
      <c r="H62" s="167">
        <v>43482</v>
      </c>
      <c r="I62" s="17">
        <f t="shared" si="5"/>
        <v>3</v>
      </c>
      <c r="J62" s="181" t="s">
        <v>371</v>
      </c>
      <c r="K62" s="95">
        <v>53959</v>
      </c>
      <c r="L62" s="61" t="s">
        <v>521</v>
      </c>
      <c r="M62" s="51" t="s">
        <v>350</v>
      </c>
      <c r="N62" s="97">
        <v>1</v>
      </c>
      <c r="O62" s="646" t="s">
        <v>261</v>
      </c>
      <c r="P62" s="64">
        <v>14000</v>
      </c>
      <c r="Q62" s="631">
        <f>+N62*P62</f>
        <v>14000</v>
      </c>
      <c r="R62" s="54" t="s">
        <v>100</v>
      </c>
      <c r="S62" s="54" t="s">
        <v>522</v>
      </c>
      <c r="T62" s="261"/>
      <c r="U62" s="64"/>
    </row>
    <row r="63" spans="1:202" ht="15" customHeight="1">
      <c r="A63" s="165">
        <v>6</v>
      </c>
      <c r="B63" s="166">
        <v>50103</v>
      </c>
      <c r="C63" s="165">
        <f t="shared" si="6"/>
        <v>5</v>
      </c>
      <c r="G63" s="165" t="str">
        <f>+VLOOKUP(B63,EstructuraCostos!$B$5:$C$170,2)</f>
        <v xml:space="preserve">Mantenimiento Cercos </v>
      </c>
      <c r="H63" s="167">
        <v>43483</v>
      </c>
      <c r="I63" s="17">
        <f t="shared" si="5"/>
        <v>3</v>
      </c>
      <c r="J63" s="181" t="s">
        <v>376</v>
      </c>
      <c r="K63" s="95">
        <v>302616</v>
      </c>
      <c r="L63" s="61" t="s">
        <v>263</v>
      </c>
      <c r="M63" s="51" t="s">
        <v>271</v>
      </c>
      <c r="N63" s="97">
        <v>12</v>
      </c>
      <c r="O63" s="646" t="s">
        <v>278</v>
      </c>
      <c r="P63" s="64">
        <v>2580</v>
      </c>
      <c r="Q63" s="631">
        <f>+N63*P63</f>
        <v>30960</v>
      </c>
      <c r="R63" s="54" t="s">
        <v>100</v>
      </c>
      <c r="S63" s="54" t="s">
        <v>522</v>
      </c>
      <c r="T63" s="261"/>
      <c r="U63" s="64"/>
    </row>
    <row r="64" spans="1:202" ht="15" customHeight="1">
      <c r="A64" s="165">
        <v>6</v>
      </c>
      <c r="B64" s="166">
        <v>50115</v>
      </c>
      <c r="C64" s="165">
        <f t="shared" si="6"/>
        <v>5</v>
      </c>
      <c r="G64" s="165" t="str">
        <f>+VLOOKUP(B64,EstructuraCostos!$B$5:$C$170,2)</f>
        <v>Herramientas fungibles</v>
      </c>
      <c r="H64" s="167">
        <v>43483</v>
      </c>
      <c r="I64" s="17">
        <f t="shared" si="5"/>
        <v>3</v>
      </c>
      <c r="J64" s="181" t="s">
        <v>375</v>
      </c>
      <c r="K64" s="95">
        <v>302616</v>
      </c>
      <c r="L64" s="61" t="s">
        <v>263</v>
      </c>
      <c r="M64" s="51" t="s">
        <v>271</v>
      </c>
      <c r="N64" s="97">
        <v>2</v>
      </c>
      <c r="O64" s="269" t="s">
        <v>278</v>
      </c>
      <c r="P64" s="64">
        <v>2630</v>
      </c>
      <c r="Q64" s="631">
        <f>+N64*P64</f>
        <v>5260</v>
      </c>
      <c r="R64" s="54" t="s">
        <v>100</v>
      </c>
      <c r="S64" s="54" t="s">
        <v>522</v>
      </c>
      <c r="T64" s="261"/>
      <c r="U64" s="64"/>
    </row>
    <row r="65" spans="1:202" ht="15" customHeight="1">
      <c r="A65" s="165">
        <v>6</v>
      </c>
      <c r="B65" s="166">
        <v>70113</v>
      </c>
      <c r="C65" s="165">
        <f t="shared" si="6"/>
        <v>7</v>
      </c>
      <c r="G65" s="165" t="s">
        <v>1029</v>
      </c>
      <c r="H65" s="167">
        <v>43483</v>
      </c>
      <c r="I65" s="17">
        <v>3</v>
      </c>
      <c r="J65" s="181" t="s">
        <v>505</v>
      </c>
      <c r="K65" s="95" t="s">
        <v>1027</v>
      </c>
      <c r="L65" s="61" t="s">
        <v>506</v>
      </c>
      <c r="M65" s="51" t="s">
        <v>1434</v>
      </c>
      <c r="N65" s="97">
        <v>6</v>
      </c>
      <c r="O65" s="639" t="s">
        <v>533</v>
      </c>
      <c r="P65" s="64">
        <v>828114.33</v>
      </c>
      <c r="Q65" s="631">
        <v>4968696</v>
      </c>
      <c r="R65" s="54" t="s">
        <v>100</v>
      </c>
      <c r="S65" s="54" t="s">
        <v>504</v>
      </c>
      <c r="T65" s="261"/>
      <c r="U65" s="285"/>
    </row>
    <row r="66" spans="1:202" ht="15" customHeight="1">
      <c r="A66" s="165">
        <v>6</v>
      </c>
      <c r="B66" s="166">
        <v>50103</v>
      </c>
      <c r="C66" s="165">
        <f t="shared" si="6"/>
        <v>5</v>
      </c>
      <c r="G66" s="165" t="str">
        <f>+VLOOKUP(B66,EstructuraCostos!$B$5:$C$170,2)</f>
        <v xml:space="preserve">Mantenimiento Cercos </v>
      </c>
      <c r="H66" s="167">
        <v>43483</v>
      </c>
      <c r="I66" s="17">
        <f>+WEEKNUM(H66,2)</f>
        <v>3</v>
      </c>
      <c r="J66" s="181" t="s">
        <v>377</v>
      </c>
      <c r="K66" s="95">
        <v>302616</v>
      </c>
      <c r="L66" s="61" t="s">
        <v>263</v>
      </c>
      <c r="M66" s="51" t="s">
        <v>271</v>
      </c>
      <c r="N66" s="97">
        <v>100</v>
      </c>
      <c r="O66" s="646" t="s">
        <v>278</v>
      </c>
      <c r="P66" s="64">
        <v>510</v>
      </c>
      <c r="Q66" s="631">
        <f t="shared" ref="Q66:Q75" si="7">+N66*P66</f>
        <v>51000</v>
      </c>
      <c r="R66" s="54" t="s">
        <v>100</v>
      </c>
      <c r="S66" s="54" t="s">
        <v>522</v>
      </c>
      <c r="T66" s="261"/>
      <c r="U66" s="64"/>
    </row>
    <row r="67" spans="1:202" ht="15" customHeight="1">
      <c r="A67" s="165">
        <v>7</v>
      </c>
      <c r="B67" s="166">
        <v>40101</v>
      </c>
      <c r="C67" s="389">
        <f t="shared" ref="C67:C76" si="8">ROUND(B67/10000,0)</f>
        <v>4</v>
      </c>
      <c r="E67" s="390"/>
      <c r="F67" s="391"/>
      <c r="G67" s="389" t="str">
        <f>+VLOOKUP(B67,EstructuraCostos!$B$5:$C$170,2)</f>
        <v>Servicios_Publicos</v>
      </c>
      <c r="H67" s="392">
        <v>43484</v>
      </c>
      <c r="I67" s="17">
        <f>+WEEKNUM(H67,2)</f>
        <v>3</v>
      </c>
      <c r="J67" s="183" t="s">
        <v>372</v>
      </c>
      <c r="K67" s="511">
        <v>21121200825</v>
      </c>
      <c r="L67" s="61" t="s">
        <v>404</v>
      </c>
      <c r="M67" s="406" t="s">
        <v>578</v>
      </c>
      <c r="N67" s="190">
        <v>61</v>
      </c>
      <c r="O67" s="191" t="s">
        <v>277</v>
      </c>
      <c r="P67" s="91">
        <f>82494/N67</f>
        <v>1352.360655737705</v>
      </c>
      <c r="Q67" s="631">
        <f t="shared" si="7"/>
        <v>82494</v>
      </c>
      <c r="R67" s="54" t="s">
        <v>100</v>
      </c>
      <c r="S67" s="54" t="s">
        <v>504</v>
      </c>
      <c r="T67" s="209"/>
      <c r="U67" s="64"/>
    </row>
    <row r="68" spans="1:202" ht="15" customHeight="1">
      <c r="A68" s="165">
        <v>8</v>
      </c>
      <c r="B68" s="166">
        <v>40101</v>
      </c>
      <c r="C68" s="389">
        <f t="shared" si="8"/>
        <v>4</v>
      </c>
      <c r="E68" s="390"/>
      <c r="F68" s="391"/>
      <c r="G68" s="389" t="str">
        <f>+VLOOKUP(B68,EstructuraCostos!$B$5:$C$170,2)</f>
        <v>Servicios_Publicos</v>
      </c>
      <c r="H68" s="392">
        <v>43484</v>
      </c>
      <c r="I68" s="17">
        <f>+WEEKNUM(H68,2)</f>
        <v>3</v>
      </c>
      <c r="J68" s="183" t="s">
        <v>378</v>
      </c>
      <c r="K68" s="511">
        <v>21121200820</v>
      </c>
      <c r="L68" s="61" t="s">
        <v>404</v>
      </c>
      <c r="M68" s="406" t="s">
        <v>578</v>
      </c>
      <c r="N68" s="190">
        <v>17</v>
      </c>
      <c r="O68" s="191" t="s">
        <v>277</v>
      </c>
      <c r="P68" s="91">
        <f>24416/N68</f>
        <v>1436.2352941176471</v>
      </c>
      <c r="Q68" s="631">
        <f t="shared" si="7"/>
        <v>24416</v>
      </c>
      <c r="R68" s="54" t="s">
        <v>100</v>
      </c>
      <c r="S68" s="54" t="s">
        <v>504</v>
      </c>
      <c r="T68" s="209"/>
      <c r="U68" s="64">
        <v>582584</v>
      </c>
    </row>
    <row r="69" spans="1:202" ht="15" customHeight="1">
      <c r="A69" s="165">
        <v>1</v>
      </c>
      <c r="B69" s="166">
        <v>50103</v>
      </c>
      <c r="C69" s="165">
        <f t="shared" si="8"/>
        <v>5</v>
      </c>
      <c r="G69" s="165" t="str">
        <f>+VLOOKUP(B69,EstructuraCostos!$B$5:$C$170,2)</f>
        <v xml:space="preserve">Mantenimiento Cercos </v>
      </c>
      <c r="H69" s="167">
        <v>43486</v>
      </c>
      <c r="I69" s="17">
        <v>4</v>
      </c>
      <c r="J69" s="178" t="s">
        <v>388</v>
      </c>
      <c r="L69" s="45" t="s">
        <v>319</v>
      </c>
      <c r="M69" s="112" t="s">
        <v>337</v>
      </c>
      <c r="N69" s="86">
        <v>6</v>
      </c>
      <c r="O69" s="52" t="s">
        <v>278</v>
      </c>
      <c r="P69" s="64">
        <v>3700</v>
      </c>
      <c r="Q69" s="631">
        <f t="shared" si="7"/>
        <v>22200</v>
      </c>
      <c r="R69" s="54" t="s">
        <v>100</v>
      </c>
      <c r="S69" s="54" t="s">
        <v>512</v>
      </c>
      <c r="T69" s="209"/>
      <c r="U69" s="64"/>
    </row>
    <row r="70" spans="1:202" ht="15" customHeight="1">
      <c r="A70" s="165">
        <v>1</v>
      </c>
      <c r="B70" s="166">
        <v>50103</v>
      </c>
      <c r="C70" s="165">
        <f t="shared" si="8"/>
        <v>5</v>
      </c>
      <c r="G70" s="165" t="str">
        <f>+VLOOKUP(B70,EstructuraCostos!$B$5:$C$170,2)</f>
        <v xml:space="preserve">Mantenimiento Cercos </v>
      </c>
      <c r="H70" s="167">
        <v>43486</v>
      </c>
      <c r="I70" s="17">
        <v>4</v>
      </c>
      <c r="J70" s="181" t="s">
        <v>269</v>
      </c>
      <c r="K70" s="95">
        <v>71572</v>
      </c>
      <c r="L70" s="45" t="s">
        <v>319</v>
      </c>
      <c r="M70" s="112" t="s">
        <v>337</v>
      </c>
      <c r="N70" s="97">
        <v>6</v>
      </c>
      <c r="O70" s="648" t="s">
        <v>276</v>
      </c>
      <c r="P70" s="64">
        <v>5500</v>
      </c>
      <c r="Q70" s="631">
        <f t="shared" si="7"/>
        <v>33000</v>
      </c>
      <c r="R70" s="54" t="s">
        <v>100</v>
      </c>
      <c r="S70" s="54" t="s">
        <v>512</v>
      </c>
      <c r="T70" s="209"/>
      <c r="U70" s="64"/>
    </row>
    <row r="71" spans="1:202" ht="15" customHeight="1">
      <c r="A71" s="165"/>
      <c r="B71" s="166">
        <v>40111</v>
      </c>
      <c r="C71" s="165">
        <f t="shared" si="8"/>
        <v>4</v>
      </c>
      <c r="G71" s="165" t="s">
        <v>1028</v>
      </c>
      <c r="H71" s="167">
        <v>43486</v>
      </c>
      <c r="I71" s="17">
        <f>+WEEKNUM(H71,2)</f>
        <v>4</v>
      </c>
      <c r="J71" s="182" t="s">
        <v>648</v>
      </c>
      <c r="K71" s="549">
        <v>4910265098326</v>
      </c>
      <c r="L71" s="168" t="s">
        <v>511</v>
      </c>
      <c r="M71" s="112" t="s">
        <v>271</v>
      </c>
      <c r="N71" s="218">
        <v>1</v>
      </c>
      <c r="O71" s="682" t="s">
        <v>278</v>
      </c>
      <c r="P71" s="203">
        <v>580000</v>
      </c>
      <c r="Q71" s="631">
        <f t="shared" si="7"/>
        <v>580000</v>
      </c>
      <c r="R71" s="54" t="s">
        <v>100</v>
      </c>
      <c r="S71" s="54" t="s">
        <v>510</v>
      </c>
      <c r="T71" s="209"/>
      <c r="U71" s="64"/>
    </row>
    <row r="72" spans="1:202" ht="15" customHeight="1">
      <c r="A72" s="165"/>
      <c r="B72" s="166">
        <v>70115</v>
      </c>
      <c r="C72" s="165">
        <f t="shared" si="8"/>
        <v>7</v>
      </c>
      <c r="G72" s="165" t="s">
        <v>71</v>
      </c>
      <c r="H72" s="167">
        <v>43486</v>
      </c>
      <c r="I72" s="219">
        <v>2</v>
      </c>
      <c r="J72" s="182" t="s">
        <v>1194</v>
      </c>
      <c r="K72" s="548" t="s">
        <v>92</v>
      </c>
      <c r="L72" s="168" t="s">
        <v>520</v>
      </c>
      <c r="M72" s="526">
        <v>10244452</v>
      </c>
      <c r="N72" s="97">
        <v>1</v>
      </c>
      <c r="O72" s="746" t="s">
        <v>416</v>
      </c>
      <c r="P72" s="203">
        <v>564839</v>
      </c>
      <c r="Q72" s="631">
        <f t="shared" si="7"/>
        <v>564839</v>
      </c>
      <c r="R72" s="54" t="s">
        <v>196</v>
      </c>
      <c r="S72" s="54" t="s">
        <v>510</v>
      </c>
      <c r="T72" s="209"/>
      <c r="U72" s="64"/>
    </row>
    <row r="73" spans="1:202" ht="15" customHeight="1">
      <c r="A73" s="165">
        <v>2</v>
      </c>
      <c r="B73" s="166">
        <v>90103</v>
      </c>
      <c r="C73" s="165">
        <f t="shared" si="8"/>
        <v>9</v>
      </c>
      <c r="G73" s="165" t="str">
        <f>+VLOOKUP(B73,EstructuraCostos!$B$5:$C$170,2)</f>
        <v>Alimentacion-mercado</v>
      </c>
      <c r="H73" s="167">
        <v>43487</v>
      </c>
      <c r="I73" s="17">
        <f>+WEEKNUM(H73,2)</f>
        <v>4</v>
      </c>
      <c r="J73" s="181" t="s">
        <v>390</v>
      </c>
      <c r="K73" s="95">
        <v>331966</v>
      </c>
      <c r="L73" s="61" t="s">
        <v>389</v>
      </c>
      <c r="M73" s="51" t="s">
        <v>1199</v>
      </c>
      <c r="N73" s="97">
        <v>7</v>
      </c>
      <c r="O73" s="648" t="s">
        <v>278</v>
      </c>
      <c r="P73" s="64">
        <v>12855.714285714286</v>
      </c>
      <c r="Q73" s="631">
        <f t="shared" si="7"/>
        <v>89990</v>
      </c>
      <c r="R73" s="54" t="s">
        <v>294</v>
      </c>
      <c r="S73" s="54" t="s">
        <v>620</v>
      </c>
      <c r="T73" s="209"/>
      <c r="U73" s="64"/>
    </row>
    <row r="74" spans="1:202" ht="15" customHeight="1">
      <c r="A74" s="165">
        <v>3</v>
      </c>
      <c r="B74" s="166">
        <v>90102</v>
      </c>
      <c r="C74" s="165">
        <f t="shared" si="8"/>
        <v>9</v>
      </c>
      <c r="G74" s="165" t="str">
        <f>+VLOOKUP(B74,EstructuraCostos!$B$5:$C$170,2)</f>
        <v>Mantenimiento</v>
      </c>
      <c r="H74" s="167">
        <v>43487</v>
      </c>
      <c r="I74" s="17">
        <f>+WEEKNUM(H74,2)</f>
        <v>4</v>
      </c>
      <c r="J74" s="181" t="s">
        <v>391</v>
      </c>
      <c r="K74" s="144"/>
      <c r="L74" s="422" t="s">
        <v>1393</v>
      </c>
      <c r="M74" s="51" t="s">
        <v>836</v>
      </c>
      <c r="N74" s="97">
        <v>2</v>
      </c>
      <c r="O74" s="648" t="s">
        <v>278</v>
      </c>
      <c r="P74" s="64">
        <v>13850</v>
      </c>
      <c r="Q74" s="634">
        <f t="shared" si="7"/>
        <v>27700</v>
      </c>
      <c r="R74" s="170" t="s">
        <v>294</v>
      </c>
      <c r="S74" s="170" t="s">
        <v>285</v>
      </c>
      <c r="T74" s="209" t="s">
        <v>621</v>
      </c>
      <c r="U74" s="68"/>
    </row>
    <row r="75" spans="1:202" ht="15" customHeight="1">
      <c r="A75" s="165">
        <v>3</v>
      </c>
      <c r="B75" s="166">
        <v>50104</v>
      </c>
      <c r="C75" s="165">
        <f t="shared" si="8"/>
        <v>5</v>
      </c>
      <c r="G75" s="165" t="str">
        <f>+VLOOKUP(B75,EstructuraCostos!$B$5:$C$170,2)</f>
        <v>Mantenimiento Acueducto y Aguas</v>
      </c>
      <c r="H75" s="167">
        <v>43487</v>
      </c>
      <c r="I75" s="17">
        <f>+WEEKNUM(H75,2)</f>
        <v>4</v>
      </c>
      <c r="J75" s="181" t="s">
        <v>392</v>
      </c>
      <c r="K75" s="144"/>
      <c r="L75" s="422" t="s">
        <v>1393</v>
      </c>
      <c r="M75" s="51" t="s">
        <v>836</v>
      </c>
      <c r="N75" s="97">
        <v>1</v>
      </c>
      <c r="O75" s="648" t="s">
        <v>278</v>
      </c>
      <c r="P75" s="64">
        <v>30000</v>
      </c>
      <c r="Q75" s="634">
        <f t="shared" si="7"/>
        <v>30000</v>
      </c>
      <c r="R75" s="170" t="s">
        <v>294</v>
      </c>
      <c r="S75" s="170" t="s">
        <v>285</v>
      </c>
      <c r="T75" s="209" t="s">
        <v>621</v>
      </c>
      <c r="U75" s="68"/>
    </row>
    <row r="76" spans="1:202" s="13" customFormat="1" ht="15" customHeight="1">
      <c r="A76" s="145"/>
      <c r="B76" s="440">
        <v>40109</v>
      </c>
      <c r="C76" s="145">
        <f t="shared" si="8"/>
        <v>4</v>
      </c>
      <c r="E76" s="441"/>
      <c r="G76" s="145" t="s">
        <v>1047</v>
      </c>
      <c r="H76" s="442">
        <v>43487</v>
      </c>
      <c r="I76" s="17">
        <f>+WEEKNUM(H76,2)</f>
        <v>4</v>
      </c>
      <c r="J76" s="181" t="s">
        <v>1048</v>
      </c>
      <c r="K76" s="144">
        <v>856</v>
      </c>
      <c r="L76" s="61" t="s">
        <v>1049</v>
      </c>
      <c r="M76" s="112" t="s">
        <v>1050</v>
      </c>
      <c r="N76" s="130">
        <v>7</v>
      </c>
      <c r="O76" s="513" t="s">
        <v>278</v>
      </c>
      <c r="P76" s="68">
        <v>18103400</v>
      </c>
      <c r="Q76" s="631">
        <v>18103400</v>
      </c>
      <c r="R76" s="54" t="s">
        <v>100</v>
      </c>
      <c r="S76" s="54" t="s">
        <v>1694</v>
      </c>
      <c r="T76" s="209" t="s">
        <v>1051</v>
      </c>
      <c r="U76" s="68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</row>
    <row r="77" spans="1:202" ht="15" customHeight="1">
      <c r="A77" s="165"/>
      <c r="B77" s="166">
        <v>70114</v>
      </c>
      <c r="C77" s="165">
        <v>7</v>
      </c>
      <c r="G77" s="165" t="s">
        <v>70</v>
      </c>
      <c r="H77" s="167">
        <v>43489</v>
      </c>
      <c r="I77" s="17">
        <v>3</v>
      </c>
      <c r="J77" s="182" t="s">
        <v>1034</v>
      </c>
      <c r="K77" s="548" t="s">
        <v>516</v>
      </c>
      <c r="L77" s="168" t="s">
        <v>1066</v>
      </c>
      <c r="M77" s="169">
        <v>1070011219</v>
      </c>
      <c r="N77" s="218">
        <v>1</v>
      </c>
      <c r="O77" s="682" t="s">
        <v>278</v>
      </c>
      <c r="P77" s="203">
        <v>200000</v>
      </c>
      <c r="Q77" s="631">
        <f t="shared" ref="Q77:Q102" si="9">+N77*P77</f>
        <v>200000</v>
      </c>
      <c r="R77" s="54" t="s">
        <v>100</v>
      </c>
      <c r="S77" s="54" t="s">
        <v>512</v>
      </c>
      <c r="T77" s="261"/>
      <c r="U77" s="68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59"/>
      <c r="DI77" s="59"/>
      <c r="DJ77" s="59"/>
      <c r="DK77" s="59"/>
      <c r="DL77" s="59"/>
      <c r="DM77" s="59"/>
      <c r="DN77" s="59"/>
      <c r="DO77" s="59"/>
      <c r="DP77" s="59"/>
      <c r="DQ77" s="59"/>
      <c r="DR77" s="59"/>
      <c r="DS77" s="59"/>
      <c r="DT77" s="59"/>
      <c r="DU77" s="59"/>
      <c r="DV77" s="59"/>
      <c r="DW77" s="59"/>
      <c r="DX77" s="59"/>
      <c r="DY77" s="59"/>
      <c r="DZ77" s="59"/>
      <c r="EA77" s="59"/>
      <c r="EB77" s="59"/>
      <c r="EC77" s="59"/>
      <c r="ED77" s="59"/>
      <c r="EE77" s="59"/>
      <c r="EF77" s="59"/>
      <c r="EG77" s="59"/>
      <c r="EH77" s="59"/>
      <c r="EI77" s="59"/>
      <c r="EJ77" s="59"/>
      <c r="EK77" s="59"/>
      <c r="EL77" s="59"/>
      <c r="EM77" s="59"/>
      <c r="EN77" s="59"/>
      <c r="EO77" s="59"/>
      <c r="EP77" s="59"/>
      <c r="EQ77" s="59"/>
      <c r="ER77" s="59"/>
      <c r="ES77" s="59"/>
      <c r="ET77" s="59"/>
      <c r="EU77" s="59"/>
      <c r="EV77" s="59"/>
      <c r="EW77" s="59"/>
      <c r="EX77" s="59"/>
      <c r="EY77" s="59"/>
      <c r="EZ77" s="59"/>
      <c r="FA77" s="59"/>
      <c r="FB77" s="59"/>
      <c r="FC77" s="59"/>
      <c r="FD77" s="59"/>
      <c r="FE77" s="59"/>
      <c r="FF77" s="59"/>
      <c r="FG77" s="59"/>
      <c r="FH77" s="59"/>
      <c r="FI77" s="59"/>
      <c r="FJ77" s="59"/>
      <c r="FK77" s="59"/>
      <c r="FL77" s="59"/>
      <c r="FM77" s="59"/>
      <c r="FN77" s="59"/>
      <c r="FO77" s="59"/>
      <c r="FP77" s="59"/>
      <c r="FQ77" s="59"/>
      <c r="FR77" s="59"/>
      <c r="FS77" s="59"/>
      <c r="FT77" s="59"/>
      <c r="FU77" s="59"/>
      <c r="FV77" s="59"/>
      <c r="FW77" s="59"/>
      <c r="FX77" s="59"/>
      <c r="FY77" s="59"/>
      <c r="FZ77" s="59"/>
      <c r="GA77" s="59"/>
      <c r="GB77" s="59"/>
      <c r="GC77" s="59"/>
      <c r="GD77" s="59"/>
      <c r="GE77" s="59"/>
      <c r="GF77" s="59"/>
      <c r="GG77" s="59"/>
      <c r="GH77" s="59"/>
      <c r="GI77" s="59"/>
      <c r="GJ77" s="59"/>
      <c r="GK77" s="59"/>
      <c r="GL77" s="59"/>
      <c r="GM77" s="59"/>
      <c r="GN77" s="59"/>
      <c r="GO77" s="59"/>
      <c r="GP77" s="59"/>
      <c r="GQ77" s="59"/>
      <c r="GR77" s="59"/>
      <c r="GS77" s="59"/>
      <c r="GT77" s="59"/>
    </row>
    <row r="78" spans="1:202" ht="15" customHeight="1">
      <c r="A78" s="165">
        <v>4</v>
      </c>
      <c r="B78" s="166">
        <v>10303</v>
      </c>
      <c r="C78" s="165">
        <f t="shared" ref="C78:C108" si="10">ROUND(B78/10000,0)</f>
        <v>1</v>
      </c>
      <c r="G78" s="165" t="str">
        <f>+VLOOKUP(B78,EstructuraCostos!$B$5:$C$170,2)</f>
        <v>Drogas curativas, preventivas y examenes</v>
      </c>
      <c r="H78" s="167">
        <v>43490</v>
      </c>
      <c r="I78" s="17">
        <f t="shared" ref="I78:I109" si="11">+WEEKNUM(H78,2)</f>
        <v>4</v>
      </c>
      <c r="J78" s="181" t="s">
        <v>405</v>
      </c>
      <c r="K78" s="95" t="s">
        <v>960</v>
      </c>
      <c r="L78" s="61" t="s">
        <v>404</v>
      </c>
      <c r="M78" s="51" t="s">
        <v>578</v>
      </c>
      <c r="N78" s="97">
        <v>1</v>
      </c>
      <c r="O78" s="646" t="s">
        <v>261</v>
      </c>
      <c r="P78" s="64">
        <v>14900</v>
      </c>
      <c r="Q78" s="631">
        <f t="shared" si="9"/>
        <v>14900</v>
      </c>
      <c r="R78" s="54" t="s">
        <v>294</v>
      </c>
      <c r="S78" s="54" t="s">
        <v>620</v>
      </c>
      <c r="T78" s="209"/>
      <c r="U78" s="64"/>
    </row>
    <row r="79" spans="1:202" ht="15" customHeight="1">
      <c r="A79" s="165">
        <v>5</v>
      </c>
      <c r="B79" s="166">
        <v>50104</v>
      </c>
      <c r="C79" s="165">
        <f t="shared" si="10"/>
        <v>5</v>
      </c>
      <c r="G79" s="165" t="str">
        <f>+VLOOKUP(B79,EstructuraCostos!$B$5:$C$170,2)</f>
        <v>Mantenimiento Acueducto y Aguas</v>
      </c>
      <c r="H79" s="167">
        <v>43490</v>
      </c>
      <c r="I79" s="17">
        <f t="shared" si="11"/>
        <v>4</v>
      </c>
      <c r="J79" s="181" t="s">
        <v>406</v>
      </c>
      <c r="K79" s="95">
        <v>4130</v>
      </c>
      <c r="L79" s="181" t="s">
        <v>1436</v>
      </c>
      <c r="M79" s="51" t="s">
        <v>432</v>
      </c>
      <c r="N79" s="97">
        <v>7</v>
      </c>
      <c r="O79" s="642" t="s">
        <v>278</v>
      </c>
      <c r="P79" s="64">
        <v>4471.4285714285716</v>
      </c>
      <c r="Q79" s="631">
        <f t="shared" si="9"/>
        <v>31300</v>
      </c>
      <c r="R79" s="54" t="s">
        <v>294</v>
      </c>
      <c r="S79" s="54" t="s">
        <v>620</v>
      </c>
      <c r="T79" s="209"/>
      <c r="U79" s="64"/>
    </row>
    <row r="80" spans="1:202" ht="15" customHeight="1">
      <c r="A80" s="165">
        <v>6</v>
      </c>
      <c r="B80" s="166">
        <v>10303</v>
      </c>
      <c r="C80" s="165">
        <f t="shared" si="10"/>
        <v>1</v>
      </c>
      <c r="G80" s="165" t="str">
        <f>+VLOOKUP(B80,EstructuraCostos!$B$5:$C$170,2)</f>
        <v>Drogas curativas, preventivas y examenes</v>
      </c>
      <c r="H80" s="167">
        <v>43490</v>
      </c>
      <c r="I80" s="17">
        <f t="shared" si="11"/>
        <v>4</v>
      </c>
      <c r="J80" s="181" t="s">
        <v>405</v>
      </c>
      <c r="K80" s="95">
        <v>7321</v>
      </c>
      <c r="L80" s="61" t="s">
        <v>622</v>
      </c>
      <c r="M80" s="51" t="s">
        <v>1200</v>
      </c>
      <c r="N80" s="97">
        <v>1</v>
      </c>
      <c r="O80" s="646" t="s">
        <v>261</v>
      </c>
      <c r="P80" s="64">
        <v>29000</v>
      </c>
      <c r="Q80" s="631">
        <f t="shared" si="9"/>
        <v>29000</v>
      </c>
      <c r="R80" s="54" t="s">
        <v>294</v>
      </c>
      <c r="S80" s="54" t="s">
        <v>620</v>
      </c>
      <c r="T80" s="209"/>
      <c r="U80" s="64"/>
    </row>
    <row r="81" spans="1:202" ht="15" customHeight="1">
      <c r="A81" s="165">
        <v>7</v>
      </c>
      <c r="B81" s="166">
        <v>50108</v>
      </c>
      <c r="C81" s="165">
        <f t="shared" si="10"/>
        <v>5</v>
      </c>
      <c r="G81" s="165" t="str">
        <f>+VLOOKUP(B81,EstructuraCostos!$B$5:$C$170,2)</f>
        <v>Acarreos Externos</v>
      </c>
      <c r="H81" s="167">
        <v>43490</v>
      </c>
      <c r="I81" s="17">
        <f t="shared" si="11"/>
        <v>4</v>
      </c>
      <c r="J81" s="181" t="s">
        <v>413</v>
      </c>
      <c r="K81" s="95" t="s">
        <v>628</v>
      </c>
      <c r="L81" s="1" t="s">
        <v>1453</v>
      </c>
      <c r="M81" s="51">
        <v>18414548</v>
      </c>
      <c r="N81" s="97">
        <v>1</v>
      </c>
      <c r="O81" s="646" t="s">
        <v>278</v>
      </c>
      <c r="P81" s="64">
        <v>80000</v>
      </c>
      <c r="Q81" s="631">
        <f t="shared" si="9"/>
        <v>80000</v>
      </c>
      <c r="R81" s="54" t="s">
        <v>294</v>
      </c>
      <c r="S81" s="54" t="s">
        <v>620</v>
      </c>
      <c r="T81" s="199"/>
      <c r="U81" s="73"/>
      <c r="V81" s="13"/>
      <c r="W81" s="13"/>
    </row>
    <row r="82" spans="1:202" ht="15" customHeight="1">
      <c r="A82" s="165">
        <v>7</v>
      </c>
      <c r="B82" s="166">
        <v>50108</v>
      </c>
      <c r="C82" s="165">
        <f t="shared" si="10"/>
        <v>5</v>
      </c>
      <c r="G82" s="165" t="str">
        <f>+VLOOKUP(B82,EstructuraCostos!$B$5:$C$170,2)</f>
        <v>Acarreos Externos</v>
      </c>
      <c r="H82" s="167">
        <v>43490</v>
      </c>
      <c r="I82" s="17">
        <f t="shared" si="11"/>
        <v>4</v>
      </c>
      <c r="J82" s="181" t="s">
        <v>407</v>
      </c>
      <c r="K82" s="95" t="s">
        <v>628</v>
      </c>
      <c r="L82" s="1" t="s">
        <v>1453</v>
      </c>
      <c r="M82" s="51">
        <v>18414548</v>
      </c>
      <c r="N82" s="97">
        <v>1</v>
      </c>
      <c r="O82" s="646" t="s">
        <v>278</v>
      </c>
      <c r="P82" s="64">
        <v>30000</v>
      </c>
      <c r="Q82" s="631">
        <f t="shared" si="9"/>
        <v>30000</v>
      </c>
      <c r="R82" s="54" t="s">
        <v>294</v>
      </c>
      <c r="S82" s="54" t="s">
        <v>620</v>
      </c>
      <c r="T82" s="209"/>
      <c r="U82" s="64"/>
    </row>
    <row r="83" spans="1:202" ht="15" customHeight="1">
      <c r="A83" s="165">
        <v>7</v>
      </c>
      <c r="B83" s="166">
        <v>50108</v>
      </c>
      <c r="C83" s="165">
        <f t="shared" si="10"/>
        <v>5</v>
      </c>
      <c r="G83" s="165" t="str">
        <f>+VLOOKUP(B83,EstructuraCostos!$B$5:$C$170,2)</f>
        <v>Acarreos Externos</v>
      </c>
      <c r="H83" s="167">
        <v>43490</v>
      </c>
      <c r="I83" s="17">
        <f t="shared" si="11"/>
        <v>4</v>
      </c>
      <c r="J83" s="181" t="s">
        <v>407</v>
      </c>
      <c r="K83" s="95" t="s">
        <v>628</v>
      </c>
      <c r="L83" s="1" t="s">
        <v>1453</v>
      </c>
      <c r="M83" s="51">
        <v>18414548</v>
      </c>
      <c r="N83" s="97">
        <v>1</v>
      </c>
      <c r="O83" s="646" t="s">
        <v>278</v>
      </c>
      <c r="P83" s="64">
        <v>50000</v>
      </c>
      <c r="Q83" s="631">
        <f t="shared" si="9"/>
        <v>50000</v>
      </c>
      <c r="R83" s="54" t="s">
        <v>294</v>
      </c>
      <c r="S83" s="54" t="s">
        <v>620</v>
      </c>
      <c r="T83" s="209"/>
      <c r="U83" s="65"/>
    </row>
    <row r="84" spans="1:202" ht="15" customHeight="1">
      <c r="A84" s="165">
        <v>7</v>
      </c>
      <c r="B84" s="166">
        <v>40101</v>
      </c>
      <c r="C84" s="165">
        <f t="shared" si="10"/>
        <v>4</v>
      </c>
      <c r="G84" s="165" t="str">
        <f>+VLOOKUP(B84,EstructuraCostos!$B$5:$C$170,2)</f>
        <v>Servicios_Publicos</v>
      </c>
      <c r="H84" s="167">
        <v>43490</v>
      </c>
      <c r="I84" s="17">
        <f t="shared" si="11"/>
        <v>4</v>
      </c>
      <c r="J84" s="181" t="s">
        <v>412</v>
      </c>
      <c r="K84" s="95" t="s">
        <v>628</v>
      </c>
      <c r="L84" s="1" t="s">
        <v>1453</v>
      </c>
      <c r="M84" s="51">
        <v>18414548</v>
      </c>
      <c r="N84" s="97">
        <v>1</v>
      </c>
      <c r="O84" s="646" t="s">
        <v>278</v>
      </c>
      <c r="P84" s="64">
        <v>10000</v>
      </c>
      <c r="Q84" s="631">
        <f t="shared" si="9"/>
        <v>10000</v>
      </c>
      <c r="R84" s="54" t="s">
        <v>294</v>
      </c>
      <c r="S84" s="54" t="s">
        <v>620</v>
      </c>
      <c r="T84" s="199"/>
      <c r="U84" s="177"/>
      <c r="V84" s="59"/>
      <c r="W84" s="59"/>
    </row>
    <row r="85" spans="1:202" ht="15" customHeight="1">
      <c r="A85" s="165">
        <v>7</v>
      </c>
      <c r="B85" s="166">
        <v>50104</v>
      </c>
      <c r="C85" s="165">
        <f t="shared" si="10"/>
        <v>5</v>
      </c>
      <c r="G85" s="165" t="str">
        <f>+VLOOKUP(B85,EstructuraCostos!$B$5:$C$170,2)</f>
        <v>Mantenimiento Acueducto y Aguas</v>
      </c>
      <c r="H85" s="167">
        <v>43490</v>
      </c>
      <c r="I85" s="17">
        <f t="shared" si="11"/>
        <v>4</v>
      </c>
      <c r="J85" s="181" t="s">
        <v>411</v>
      </c>
      <c r="K85" s="95" t="s">
        <v>628</v>
      </c>
      <c r="L85" s="1" t="s">
        <v>1453</v>
      </c>
      <c r="M85" s="51">
        <v>18414548</v>
      </c>
      <c r="N85" s="97">
        <v>1</v>
      </c>
      <c r="O85" s="646" t="s">
        <v>278</v>
      </c>
      <c r="P85" s="64">
        <v>17000</v>
      </c>
      <c r="Q85" s="631">
        <f t="shared" si="9"/>
        <v>17000</v>
      </c>
      <c r="R85" s="54" t="s">
        <v>294</v>
      </c>
      <c r="S85" s="54" t="s">
        <v>620</v>
      </c>
      <c r="T85" s="209"/>
      <c r="U85" s="64"/>
    </row>
    <row r="86" spans="1:202" ht="15" customHeight="1">
      <c r="A86" s="165">
        <v>7</v>
      </c>
      <c r="B86" s="166">
        <v>90102</v>
      </c>
      <c r="C86" s="165">
        <f t="shared" si="10"/>
        <v>9</v>
      </c>
      <c r="G86" s="165" t="str">
        <f>+VLOOKUP(B86,EstructuraCostos!$B$5:$C$170,2)</f>
        <v>Mantenimiento</v>
      </c>
      <c r="H86" s="167">
        <v>43490</v>
      </c>
      <c r="I86" s="17">
        <f t="shared" si="11"/>
        <v>4</v>
      </c>
      <c r="J86" s="181" t="s">
        <v>408</v>
      </c>
      <c r="K86" s="95" t="s">
        <v>628</v>
      </c>
      <c r="L86" s="1" t="s">
        <v>1453</v>
      </c>
      <c r="M86" s="51">
        <v>18414548</v>
      </c>
      <c r="N86" s="97">
        <v>1</v>
      </c>
      <c r="O86" s="646" t="s">
        <v>278</v>
      </c>
      <c r="P86" s="64">
        <v>40000</v>
      </c>
      <c r="Q86" s="631">
        <f t="shared" si="9"/>
        <v>40000</v>
      </c>
      <c r="R86" s="54" t="s">
        <v>294</v>
      </c>
      <c r="S86" s="54" t="s">
        <v>620</v>
      </c>
      <c r="T86" s="209"/>
      <c r="U86" s="64"/>
    </row>
    <row r="87" spans="1:202" s="59" customFormat="1" ht="15" customHeight="1">
      <c r="A87" s="165">
        <v>7</v>
      </c>
      <c r="B87" s="166">
        <v>50104</v>
      </c>
      <c r="C87" s="165">
        <f t="shared" si="10"/>
        <v>5</v>
      </c>
      <c r="E87" s="388"/>
      <c r="G87" s="165" t="str">
        <f>+VLOOKUP(B87,EstructuraCostos!$B$5:$C$170,2)</f>
        <v>Mantenimiento Acueducto y Aguas</v>
      </c>
      <c r="H87" s="167">
        <v>43490</v>
      </c>
      <c r="I87" s="17">
        <f t="shared" si="11"/>
        <v>4</v>
      </c>
      <c r="J87" s="181" t="s">
        <v>410</v>
      </c>
      <c r="K87" s="95" t="s">
        <v>628</v>
      </c>
      <c r="L87" s="1" t="s">
        <v>1453</v>
      </c>
      <c r="M87" s="51">
        <v>18414548</v>
      </c>
      <c r="N87" s="97">
        <v>1</v>
      </c>
      <c r="O87" s="646" t="s">
        <v>277</v>
      </c>
      <c r="P87" s="64">
        <v>5000</v>
      </c>
      <c r="Q87" s="631">
        <f t="shared" si="9"/>
        <v>5000</v>
      </c>
      <c r="R87" s="54" t="s">
        <v>294</v>
      </c>
      <c r="S87" s="54" t="s">
        <v>620</v>
      </c>
      <c r="T87" s="209"/>
      <c r="U87" s="64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</row>
    <row r="88" spans="1:202" s="13" customFormat="1" ht="15" customHeight="1">
      <c r="A88" s="165">
        <v>7</v>
      </c>
      <c r="B88" s="166">
        <v>10302</v>
      </c>
      <c r="C88" s="165">
        <f t="shared" si="10"/>
        <v>1</v>
      </c>
      <c r="D88" s="59"/>
      <c r="E88" s="388"/>
      <c r="F88" s="59"/>
      <c r="G88" s="165" t="str">
        <f>+VLOOKUP(B88,EstructuraCostos!$B$5:$C$170,2)</f>
        <v>Desparasitacion y Baño</v>
      </c>
      <c r="H88" s="167">
        <v>43490</v>
      </c>
      <c r="I88" s="17">
        <f t="shared" si="11"/>
        <v>4</v>
      </c>
      <c r="J88" s="181" t="s">
        <v>409</v>
      </c>
      <c r="K88" s="95" t="s">
        <v>628</v>
      </c>
      <c r="L88" s="1" t="s">
        <v>1453</v>
      </c>
      <c r="M88" s="51">
        <v>18414548</v>
      </c>
      <c r="N88" s="97">
        <v>80</v>
      </c>
      <c r="O88" s="646" t="s">
        <v>261</v>
      </c>
      <c r="P88" s="64">
        <v>975</v>
      </c>
      <c r="Q88" s="631">
        <f t="shared" si="9"/>
        <v>78000</v>
      </c>
      <c r="R88" s="54" t="s">
        <v>294</v>
      </c>
      <c r="S88" s="54" t="s">
        <v>620</v>
      </c>
      <c r="T88" s="209"/>
      <c r="U88" s="64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</row>
    <row r="89" spans="1:202" ht="15" customHeight="1">
      <c r="A89" s="165">
        <v>8</v>
      </c>
      <c r="C89" s="165">
        <f t="shared" si="10"/>
        <v>0</v>
      </c>
      <c r="G89" s="165" t="e">
        <f>+VLOOKUP(B89,EstructuraCostos!$B$5:$C$170,2)</f>
        <v>#N/A</v>
      </c>
      <c r="H89" s="167">
        <v>43490</v>
      </c>
      <c r="I89" s="17">
        <f t="shared" si="11"/>
        <v>4</v>
      </c>
      <c r="J89" s="179" t="s">
        <v>414</v>
      </c>
      <c r="K89" s="486" t="s">
        <v>523</v>
      </c>
      <c r="L89" s="71" t="s">
        <v>322</v>
      </c>
      <c r="M89" s="74" t="s">
        <v>341</v>
      </c>
      <c r="N89" s="80">
        <v>1</v>
      </c>
      <c r="O89" s="90" t="s">
        <v>278</v>
      </c>
      <c r="P89" s="92">
        <v>2468000</v>
      </c>
      <c r="Q89" s="631">
        <f t="shared" si="9"/>
        <v>2468000</v>
      </c>
      <c r="R89" s="54" t="s">
        <v>196</v>
      </c>
      <c r="S89" s="54" t="s">
        <v>524</v>
      </c>
      <c r="T89" s="209" t="s">
        <v>523</v>
      </c>
      <c r="U89" s="65"/>
    </row>
    <row r="90" spans="1:202" ht="15" customHeight="1">
      <c r="A90" s="165">
        <v>9</v>
      </c>
      <c r="B90" s="166">
        <v>70115</v>
      </c>
      <c r="C90" s="165">
        <f t="shared" si="10"/>
        <v>7</v>
      </c>
      <c r="G90" s="165" t="str">
        <f>+VLOOKUP(B90,EstructuraCostos!$B$5:$C$170,2)</f>
        <v>Salario_Administrador</v>
      </c>
      <c r="H90" s="167">
        <v>43490</v>
      </c>
      <c r="I90" s="219">
        <f t="shared" si="11"/>
        <v>4</v>
      </c>
      <c r="J90" s="182" t="s">
        <v>1190</v>
      </c>
      <c r="K90" s="548" t="s">
        <v>519</v>
      </c>
      <c r="L90" s="168" t="s">
        <v>520</v>
      </c>
      <c r="M90" s="526">
        <v>10244452</v>
      </c>
      <c r="N90" s="97">
        <v>1</v>
      </c>
      <c r="O90" s="746" t="s">
        <v>416</v>
      </c>
      <c r="P90" s="203">
        <v>4838462</v>
      </c>
      <c r="Q90" s="631">
        <f t="shared" si="9"/>
        <v>4838462</v>
      </c>
      <c r="R90" s="54" t="s">
        <v>196</v>
      </c>
      <c r="S90" s="54" t="s">
        <v>512</v>
      </c>
      <c r="T90" s="209"/>
      <c r="U90" s="64"/>
    </row>
    <row r="91" spans="1:202" ht="15" customHeight="1">
      <c r="A91" s="165">
        <v>10</v>
      </c>
      <c r="C91" s="165">
        <f t="shared" si="10"/>
        <v>0</v>
      </c>
      <c r="G91" s="165" t="e">
        <f>+VLOOKUP(B91,EstructuraCostos!$B$5:$C$170,2)</f>
        <v>#N/A</v>
      </c>
      <c r="H91" s="167">
        <v>43490</v>
      </c>
      <c r="I91" s="17">
        <f t="shared" si="11"/>
        <v>4</v>
      </c>
      <c r="J91" s="179" t="s">
        <v>418</v>
      </c>
      <c r="K91" s="486" t="s">
        <v>517</v>
      </c>
      <c r="L91" s="71" t="s">
        <v>322</v>
      </c>
      <c r="M91" s="74" t="s">
        <v>341</v>
      </c>
      <c r="N91" s="80">
        <v>1</v>
      </c>
      <c r="O91" s="90" t="s">
        <v>278</v>
      </c>
      <c r="P91" s="92">
        <v>378777</v>
      </c>
      <c r="Q91" s="631">
        <f t="shared" si="9"/>
        <v>378777</v>
      </c>
      <c r="R91" s="54" t="s">
        <v>196</v>
      </c>
      <c r="S91" s="54" t="s">
        <v>512</v>
      </c>
      <c r="T91" s="209" t="s">
        <v>518</v>
      </c>
      <c r="U91" s="77">
        <v>7873239</v>
      </c>
    </row>
    <row r="92" spans="1:202" ht="15" customHeight="1">
      <c r="A92" s="165">
        <v>11</v>
      </c>
      <c r="C92" s="165">
        <f t="shared" si="10"/>
        <v>0</v>
      </c>
      <c r="G92" s="165" t="e">
        <f>+VLOOKUP(B92,EstructuraCostos!$B$5:$C$170,2)</f>
        <v>#N/A</v>
      </c>
      <c r="H92" s="167">
        <v>43491</v>
      </c>
      <c r="I92" s="17">
        <f t="shared" si="11"/>
        <v>4</v>
      </c>
      <c r="J92" s="181" t="s">
        <v>415</v>
      </c>
      <c r="K92" s="95" t="s">
        <v>433</v>
      </c>
      <c r="L92" s="61" t="s">
        <v>322</v>
      </c>
      <c r="M92" s="51" t="s">
        <v>341</v>
      </c>
      <c r="N92" s="97">
        <v>1</v>
      </c>
      <c r="O92" s="646" t="s">
        <v>278</v>
      </c>
      <c r="P92" s="64">
        <v>2656000</v>
      </c>
      <c r="Q92" s="631">
        <f t="shared" si="9"/>
        <v>2656000</v>
      </c>
      <c r="R92" s="54" t="s">
        <v>100</v>
      </c>
      <c r="S92" s="54" t="s">
        <v>642</v>
      </c>
      <c r="T92" s="209"/>
      <c r="U92" s="285"/>
    </row>
    <row r="93" spans="1:202" ht="15" customHeight="1">
      <c r="A93" s="165">
        <v>13</v>
      </c>
      <c r="B93" s="166">
        <v>10103</v>
      </c>
      <c r="C93" s="165">
        <f t="shared" si="10"/>
        <v>1</v>
      </c>
      <c r="G93" s="165" t="str">
        <f>+VLOOKUP(B93,EstructuraCostos!$B$5:$C$170,2)</f>
        <v>Fertilizacion, correctivos</v>
      </c>
      <c r="H93" s="167">
        <v>43491</v>
      </c>
      <c r="I93" s="17">
        <f t="shared" si="11"/>
        <v>4</v>
      </c>
      <c r="J93" s="1" t="s">
        <v>421</v>
      </c>
      <c r="K93" s="95">
        <v>9868</v>
      </c>
      <c r="L93" s="61" t="s">
        <v>419</v>
      </c>
      <c r="M93" s="51" t="s">
        <v>430</v>
      </c>
      <c r="N93" s="97">
        <v>80</v>
      </c>
      <c r="O93" s="646" t="s">
        <v>261</v>
      </c>
      <c r="P93" s="64">
        <v>5630</v>
      </c>
      <c r="Q93" s="631">
        <f t="shared" si="9"/>
        <v>450400</v>
      </c>
      <c r="R93" s="54" t="s">
        <v>100</v>
      </c>
      <c r="S93" s="54" t="s">
        <v>635</v>
      </c>
      <c r="T93" s="209"/>
      <c r="U93" s="64"/>
    </row>
    <row r="94" spans="1:202" ht="15" customHeight="1">
      <c r="A94" s="165">
        <v>14</v>
      </c>
      <c r="B94" s="166">
        <v>50103</v>
      </c>
      <c r="C94" s="165">
        <f t="shared" si="10"/>
        <v>5</v>
      </c>
      <c r="G94" s="165" t="str">
        <f>+VLOOKUP(B94,EstructuraCostos!$B$5:$C$170,2)</f>
        <v xml:space="preserve">Mantenimiento Cercos </v>
      </c>
      <c r="H94" s="167">
        <v>43491</v>
      </c>
      <c r="I94" s="17">
        <f t="shared" si="11"/>
        <v>4</v>
      </c>
      <c r="J94" s="1" t="s">
        <v>422</v>
      </c>
      <c r="K94" s="95">
        <v>302780</v>
      </c>
      <c r="L94" s="69" t="s">
        <v>263</v>
      </c>
      <c r="M94" s="51" t="s">
        <v>271</v>
      </c>
      <c r="N94" s="97">
        <v>1</v>
      </c>
      <c r="O94" s="646" t="s">
        <v>278</v>
      </c>
      <c r="P94" s="64">
        <v>31380</v>
      </c>
      <c r="Q94" s="631">
        <f t="shared" si="9"/>
        <v>31380</v>
      </c>
      <c r="R94" s="54" t="s">
        <v>100</v>
      </c>
      <c r="S94" s="54" t="s">
        <v>640</v>
      </c>
      <c r="T94" s="209"/>
      <c r="U94" s="64"/>
    </row>
    <row r="95" spans="1:202" ht="15" customHeight="1">
      <c r="A95" s="165">
        <v>14</v>
      </c>
      <c r="B95" s="166">
        <v>10302</v>
      </c>
      <c r="C95" s="165">
        <f t="shared" si="10"/>
        <v>1</v>
      </c>
      <c r="G95" s="165" t="str">
        <f>+VLOOKUP(B95,EstructuraCostos!$B$5:$C$170,2)</f>
        <v>Desparasitacion y Baño</v>
      </c>
      <c r="H95" s="167">
        <v>43491</v>
      </c>
      <c r="I95" s="17">
        <f t="shared" si="11"/>
        <v>4</v>
      </c>
      <c r="J95" s="1" t="s">
        <v>423</v>
      </c>
      <c r="K95" s="95">
        <v>302780</v>
      </c>
      <c r="L95" s="61" t="s">
        <v>263</v>
      </c>
      <c r="M95" s="51" t="s">
        <v>271</v>
      </c>
      <c r="N95" s="97">
        <v>1</v>
      </c>
      <c r="O95" s="646" t="s">
        <v>276</v>
      </c>
      <c r="P95" s="64">
        <v>122960</v>
      </c>
      <c r="Q95" s="631">
        <f t="shared" si="9"/>
        <v>122960</v>
      </c>
      <c r="R95" s="54" t="s">
        <v>100</v>
      </c>
      <c r="S95" s="54" t="s">
        <v>640</v>
      </c>
      <c r="T95" s="209"/>
      <c r="U95" s="64"/>
    </row>
    <row r="96" spans="1:202" ht="15" customHeight="1">
      <c r="A96" s="165">
        <v>14</v>
      </c>
      <c r="B96" s="166">
        <v>50103</v>
      </c>
      <c r="C96" s="165">
        <f t="shared" si="10"/>
        <v>5</v>
      </c>
      <c r="G96" s="165" t="str">
        <f>+VLOOKUP(B96,EstructuraCostos!$B$5:$C$170,2)</f>
        <v xml:space="preserve">Mantenimiento Cercos </v>
      </c>
      <c r="H96" s="167">
        <v>43491</v>
      </c>
      <c r="I96" s="17">
        <f t="shared" si="11"/>
        <v>4</v>
      </c>
      <c r="J96" s="1" t="s">
        <v>282</v>
      </c>
      <c r="K96" s="95">
        <v>302780</v>
      </c>
      <c r="L96" s="61" t="s">
        <v>263</v>
      </c>
      <c r="M96" s="51" t="s">
        <v>271</v>
      </c>
      <c r="N96" s="97">
        <v>20</v>
      </c>
      <c r="O96" s="646" t="s">
        <v>276</v>
      </c>
      <c r="P96" s="64">
        <v>5438</v>
      </c>
      <c r="Q96" s="631">
        <f t="shared" si="9"/>
        <v>108760</v>
      </c>
      <c r="R96" s="54" t="s">
        <v>100</v>
      </c>
      <c r="S96" s="54" t="s">
        <v>640</v>
      </c>
      <c r="T96" s="256"/>
      <c r="U96" s="77"/>
    </row>
    <row r="97" spans="1:202" ht="15" customHeight="1">
      <c r="A97" s="165">
        <v>15</v>
      </c>
      <c r="B97" s="166">
        <v>50104</v>
      </c>
      <c r="C97" s="165">
        <f t="shared" si="10"/>
        <v>5</v>
      </c>
      <c r="G97" s="165" t="str">
        <f>+VLOOKUP(B97,EstructuraCostos!$B$5:$C$170,2)</f>
        <v>Mantenimiento Acueducto y Aguas</v>
      </c>
      <c r="H97" s="167">
        <v>43491</v>
      </c>
      <c r="I97" s="17">
        <f t="shared" si="11"/>
        <v>4</v>
      </c>
      <c r="J97" s="1" t="s">
        <v>424</v>
      </c>
      <c r="K97" s="95">
        <v>183716</v>
      </c>
      <c r="L97" s="61" t="s">
        <v>420</v>
      </c>
      <c r="M97" s="51" t="s">
        <v>881</v>
      </c>
      <c r="N97" s="97">
        <v>1</v>
      </c>
      <c r="O97" s="646" t="s">
        <v>278</v>
      </c>
      <c r="P97" s="64">
        <v>47978</v>
      </c>
      <c r="Q97" s="631">
        <f t="shared" si="9"/>
        <v>47978</v>
      </c>
      <c r="R97" s="54" t="s">
        <v>294</v>
      </c>
      <c r="S97" s="54" t="s">
        <v>620</v>
      </c>
      <c r="T97" s="256"/>
      <c r="U97" s="64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</row>
    <row r="98" spans="1:202" ht="15" customHeight="1">
      <c r="A98" s="165">
        <v>16</v>
      </c>
      <c r="B98" s="166">
        <v>50114</v>
      </c>
      <c r="C98" s="165">
        <f t="shared" si="10"/>
        <v>5</v>
      </c>
      <c r="G98" s="165" t="str">
        <f>+VLOOKUP(B98,EstructuraCostos!$B$5:$C$170,2)</f>
        <v>Seguridad industrial</v>
      </c>
      <c r="H98" s="167">
        <v>43491</v>
      </c>
      <c r="I98" s="17">
        <f t="shared" si="11"/>
        <v>4</v>
      </c>
      <c r="J98" s="1" t="s">
        <v>425</v>
      </c>
      <c r="K98" s="95">
        <v>258</v>
      </c>
      <c r="L98" s="61" t="s">
        <v>1369</v>
      </c>
      <c r="M98" s="51" t="s">
        <v>1201</v>
      </c>
      <c r="N98" s="97">
        <v>1</v>
      </c>
      <c r="O98" s="646" t="s">
        <v>278</v>
      </c>
      <c r="P98" s="64">
        <v>9000</v>
      </c>
      <c r="Q98" s="631">
        <f t="shared" si="9"/>
        <v>9000</v>
      </c>
      <c r="R98" s="54" t="s">
        <v>294</v>
      </c>
      <c r="S98" s="54" t="s">
        <v>620</v>
      </c>
      <c r="T98" s="256"/>
      <c r="U98" s="64"/>
    </row>
    <row r="99" spans="1:202" ht="15" customHeight="1">
      <c r="A99" s="165">
        <v>17</v>
      </c>
      <c r="B99" s="166">
        <v>50104</v>
      </c>
      <c r="C99" s="165">
        <f t="shared" si="10"/>
        <v>5</v>
      </c>
      <c r="G99" s="165" t="str">
        <f>+VLOOKUP(B99,EstructuraCostos!$B$5:$C$170,2)</f>
        <v>Mantenimiento Acueducto y Aguas</v>
      </c>
      <c r="H99" s="167">
        <v>43491</v>
      </c>
      <c r="I99" s="17">
        <f t="shared" si="11"/>
        <v>4</v>
      </c>
      <c r="J99" s="1" t="s">
        <v>427</v>
      </c>
      <c r="K99" s="95">
        <v>1330</v>
      </c>
      <c r="L99" s="61" t="s">
        <v>623</v>
      </c>
      <c r="M99" s="51" t="s">
        <v>1435</v>
      </c>
      <c r="N99" s="97">
        <v>6</v>
      </c>
      <c r="O99" s="646" t="s">
        <v>278</v>
      </c>
      <c r="P99" s="64">
        <v>4500</v>
      </c>
      <c r="Q99" s="631">
        <f t="shared" si="9"/>
        <v>27000</v>
      </c>
      <c r="R99" s="54" t="s">
        <v>294</v>
      </c>
      <c r="S99" s="54" t="s">
        <v>620</v>
      </c>
      <c r="T99" s="256"/>
      <c r="U99" s="64"/>
    </row>
    <row r="100" spans="1:202" ht="15" customHeight="1">
      <c r="A100" s="165">
        <v>17</v>
      </c>
      <c r="B100" s="166">
        <v>50104</v>
      </c>
      <c r="C100" s="165">
        <f t="shared" si="10"/>
        <v>5</v>
      </c>
      <c r="G100" s="165" t="str">
        <f>+VLOOKUP(B100,EstructuraCostos!$B$5:$C$170,2)</f>
        <v>Mantenimiento Acueducto y Aguas</v>
      </c>
      <c r="H100" s="167">
        <v>43491</v>
      </c>
      <c r="I100" s="17">
        <f t="shared" si="11"/>
        <v>4</v>
      </c>
      <c r="J100" s="1" t="s">
        <v>426</v>
      </c>
      <c r="K100" s="95">
        <v>1330</v>
      </c>
      <c r="L100" s="61" t="s">
        <v>623</v>
      </c>
      <c r="M100" s="51" t="s">
        <v>1435</v>
      </c>
      <c r="N100" s="97">
        <v>5</v>
      </c>
      <c r="O100" s="646" t="s">
        <v>278</v>
      </c>
      <c r="P100" s="64">
        <v>8500</v>
      </c>
      <c r="Q100" s="631">
        <f t="shared" si="9"/>
        <v>42500</v>
      </c>
      <c r="R100" s="54" t="s">
        <v>294</v>
      </c>
      <c r="S100" s="54" t="s">
        <v>620</v>
      </c>
      <c r="T100" s="256"/>
      <c r="U100" s="64"/>
    </row>
    <row r="101" spans="1:202" ht="15" customHeight="1">
      <c r="A101" s="165">
        <v>18</v>
      </c>
      <c r="B101" s="166">
        <v>90103</v>
      </c>
      <c r="C101" s="165">
        <f t="shared" si="10"/>
        <v>9</v>
      </c>
      <c r="G101" s="165" t="str">
        <f>+VLOOKUP(B101,EstructuraCostos!$B$5:$C$170,2)</f>
        <v>Alimentacion-mercado</v>
      </c>
      <c r="H101" s="167">
        <v>43491</v>
      </c>
      <c r="I101" s="17">
        <f t="shared" si="11"/>
        <v>4</v>
      </c>
      <c r="J101" s="1" t="s">
        <v>428</v>
      </c>
      <c r="K101" s="313">
        <v>2.0190126134642601E+21</v>
      </c>
      <c r="L101" s="61" t="s">
        <v>624</v>
      </c>
      <c r="M101" s="51" t="s">
        <v>1202</v>
      </c>
      <c r="N101" s="97">
        <v>3</v>
      </c>
      <c r="O101" s="646" t="s">
        <v>278</v>
      </c>
      <c r="P101" s="64">
        <v>9476.6666666666661</v>
      </c>
      <c r="Q101" s="631">
        <f t="shared" si="9"/>
        <v>28430</v>
      </c>
      <c r="R101" s="54" t="s">
        <v>294</v>
      </c>
      <c r="S101" s="54" t="s">
        <v>620</v>
      </c>
      <c r="T101" s="256"/>
      <c r="U101" s="64"/>
    </row>
    <row r="102" spans="1:202" ht="15" customHeight="1">
      <c r="A102" s="165">
        <v>19</v>
      </c>
      <c r="B102" s="166">
        <v>90106</v>
      </c>
      <c r="C102" s="165">
        <f t="shared" si="10"/>
        <v>9</v>
      </c>
      <c r="G102" s="165" t="str">
        <f>+VLOOKUP(B102,EstructuraCostos!$B$5:$C$170,2)</f>
        <v xml:space="preserve">Varios </v>
      </c>
      <c r="H102" s="167">
        <v>43491</v>
      </c>
      <c r="I102" s="17">
        <f t="shared" si="11"/>
        <v>4</v>
      </c>
      <c r="J102" s="1" t="s">
        <v>429</v>
      </c>
      <c r="L102" s="1" t="s">
        <v>2809</v>
      </c>
      <c r="N102" s="97">
        <v>2</v>
      </c>
      <c r="O102" s="646" t="s">
        <v>278</v>
      </c>
      <c r="P102" s="64">
        <v>1025</v>
      </c>
      <c r="Q102" s="634">
        <f t="shared" si="9"/>
        <v>2050</v>
      </c>
      <c r="R102" s="170" t="s">
        <v>294</v>
      </c>
      <c r="S102" s="170" t="s">
        <v>285</v>
      </c>
      <c r="T102" s="256" t="s">
        <v>621</v>
      </c>
      <c r="U102" s="64"/>
    </row>
    <row r="103" spans="1:202" ht="15" customHeight="1">
      <c r="A103" s="165">
        <v>20</v>
      </c>
      <c r="B103" s="166">
        <v>40104</v>
      </c>
      <c r="C103" s="165">
        <f t="shared" si="10"/>
        <v>4</v>
      </c>
      <c r="G103" s="165" t="str">
        <f>+VLOOKUP(B103,EstructuraCostos!$B$5:$C$170,2)</f>
        <v>Combustibles y Lubricantes</v>
      </c>
      <c r="H103" s="167">
        <v>43491</v>
      </c>
      <c r="I103" s="17">
        <f t="shared" si="11"/>
        <v>4</v>
      </c>
      <c r="J103" s="1" t="s">
        <v>353</v>
      </c>
      <c r="K103" s="144">
        <v>54228</v>
      </c>
      <c r="L103" s="61" t="s">
        <v>521</v>
      </c>
      <c r="M103" s="51" t="s">
        <v>350</v>
      </c>
      <c r="N103" s="97">
        <v>11.74</v>
      </c>
      <c r="O103" s="646" t="s">
        <v>316</v>
      </c>
      <c r="P103" s="64">
        <v>9370</v>
      </c>
      <c r="Q103" s="631">
        <v>110000</v>
      </c>
      <c r="R103" s="54" t="s">
        <v>100</v>
      </c>
      <c r="S103" s="54" t="s">
        <v>646</v>
      </c>
      <c r="T103" s="256"/>
      <c r="U103" s="64">
        <v>878700</v>
      </c>
    </row>
    <row r="104" spans="1:202" ht="15" customHeight="1">
      <c r="A104" s="165">
        <v>21</v>
      </c>
      <c r="B104" s="166">
        <v>50102</v>
      </c>
      <c r="C104" s="165">
        <f t="shared" si="10"/>
        <v>5</v>
      </c>
      <c r="G104" s="165" t="str">
        <f>+VLOOKUP(B104,EstructuraCostos!$B$5:$C$170,2)</f>
        <v>Mantenimiento otras casas y Cuarteles</v>
      </c>
      <c r="H104" s="167">
        <v>43492</v>
      </c>
      <c r="I104" s="17">
        <f t="shared" si="11"/>
        <v>4</v>
      </c>
      <c r="J104" s="61" t="s">
        <v>431</v>
      </c>
      <c r="K104" s="95">
        <v>4295</v>
      </c>
      <c r="L104" s="181" t="s">
        <v>1436</v>
      </c>
      <c r="M104" s="51" t="s">
        <v>432</v>
      </c>
      <c r="N104" s="86">
        <v>1</v>
      </c>
      <c r="O104" s="88" t="s">
        <v>278</v>
      </c>
      <c r="P104" s="101">
        <v>2000</v>
      </c>
      <c r="Q104" s="631">
        <f>+N104*P104</f>
        <v>2000</v>
      </c>
      <c r="R104" s="54" t="s">
        <v>294</v>
      </c>
      <c r="S104" s="54" t="s">
        <v>620</v>
      </c>
      <c r="T104" s="256"/>
      <c r="U104" s="64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</row>
    <row r="105" spans="1:202" ht="15" customHeight="1">
      <c r="A105" s="165">
        <v>21</v>
      </c>
      <c r="B105" s="166">
        <v>50103</v>
      </c>
      <c r="C105" s="165">
        <f t="shared" si="10"/>
        <v>5</v>
      </c>
      <c r="G105" s="165" t="str">
        <f>+VLOOKUP(B105,EstructuraCostos!$B$5:$C$170,2)</f>
        <v xml:space="preserve">Mantenimiento Cercos </v>
      </c>
      <c r="H105" s="167">
        <v>43492</v>
      </c>
      <c r="I105" s="17">
        <f t="shared" si="11"/>
        <v>4</v>
      </c>
      <c r="J105" s="181" t="s">
        <v>534</v>
      </c>
      <c r="K105" s="95">
        <v>4295</v>
      </c>
      <c r="L105" s="181" t="s">
        <v>1436</v>
      </c>
      <c r="M105" s="51" t="s">
        <v>432</v>
      </c>
      <c r="N105" s="86">
        <v>1</v>
      </c>
      <c r="O105" s="88" t="s">
        <v>278</v>
      </c>
      <c r="P105" s="101">
        <v>5000</v>
      </c>
      <c r="Q105" s="631">
        <f>+N105*P105</f>
        <v>5000</v>
      </c>
      <c r="R105" s="54" t="s">
        <v>294</v>
      </c>
      <c r="S105" s="54" t="s">
        <v>620</v>
      </c>
      <c r="T105" s="256"/>
      <c r="U105" s="77">
        <v>8326510</v>
      </c>
    </row>
    <row r="106" spans="1:202" ht="15" customHeight="1">
      <c r="A106" s="165"/>
      <c r="B106" s="166">
        <v>40115</v>
      </c>
      <c r="C106" s="165">
        <f t="shared" si="10"/>
        <v>4</v>
      </c>
      <c r="G106" s="165" t="s">
        <v>27</v>
      </c>
      <c r="H106" s="167">
        <v>43493</v>
      </c>
      <c r="I106" s="17">
        <f t="shared" si="11"/>
        <v>5</v>
      </c>
      <c r="J106" s="181" t="s">
        <v>1044</v>
      </c>
      <c r="K106" s="95" t="s">
        <v>1045</v>
      </c>
      <c r="L106" s="181" t="s">
        <v>1046</v>
      </c>
      <c r="M106" s="51">
        <v>1039451330</v>
      </c>
      <c r="N106" s="86">
        <v>1</v>
      </c>
      <c r="O106" s="684" t="s">
        <v>278</v>
      </c>
      <c r="P106" s="101">
        <v>15000000</v>
      </c>
      <c r="Q106" s="631">
        <f>+N106*P106</f>
        <v>15000000</v>
      </c>
      <c r="R106" s="54" t="s">
        <v>100</v>
      </c>
      <c r="S106" s="54" t="s">
        <v>2974</v>
      </c>
      <c r="T106" s="256"/>
      <c r="U106" s="77"/>
    </row>
    <row r="107" spans="1:202" ht="15" customHeight="1">
      <c r="A107" s="389">
        <v>1</v>
      </c>
      <c r="B107" s="166">
        <v>90106</v>
      </c>
      <c r="C107" s="165">
        <f t="shared" si="10"/>
        <v>9</v>
      </c>
      <c r="G107" s="165" t="str">
        <f>+VLOOKUP(B107,EstructuraCostos!$B$5:$C$170,2)</f>
        <v xml:space="preserve">Varios </v>
      </c>
      <c r="H107" s="167">
        <v>43494</v>
      </c>
      <c r="I107" s="17">
        <f t="shared" si="11"/>
        <v>5</v>
      </c>
      <c r="J107" s="1" t="s">
        <v>464</v>
      </c>
      <c r="K107" s="95">
        <v>583713</v>
      </c>
      <c r="L107" s="61" t="s">
        <v>591</v>
      </c>
      <c r="M107" s="51">
        <v>12113641</v>
      </c>
      <c r="N107" s="97">
        <v>3</v>
      </c>
      <c r="O107" s="648" t="s">
        <v>278</v>
      </c>
      <c r="P107" s="64">
        <v>8066.666666666667</v>
      </c>
      <c r="Q107" s="631">
        <f>+N107*P107</f>
        <v>24200</v>
      </c>
      <c r="R107" s="54" t="s">
        <v>294</v>
      </c>
      <c r="S107" s="54" t="s">
        <v>620</v>
      </c>
      <c r="T107" s="256"/>
      <c r="U107" s="64"/>
    </row>
    <row r="108" spans="1:202" ht="15" customHeight="1">
      <c r="A108" s="165">
        <v>2</v>
      </c>
      <c r="B108" s="166">
        <v>40104</v>
      </c>
      <c r="C108" s="165">
        <f t="shared" si="10"/>
        <v>4</v>
      </c>
      <c r="G108" s="165" t="str">
        <f>+VLOOKUP(B108,EstructuraCostos!$B$5:$C$170,2)</f>
        <v>Combustibles y Lubricantes</v>
      </c>
      <c r="H108" s="167">
        <v>43494</v>
      </c>
      <c r="I108" s="17">
        <f t="shared" si="11"/>
        <v>5</v>
      </c>
      <c r="J108" s="1" t="s">
        <v>370</v>
      </c>
      <c r="K108" s="95">
        <v>53777</v>
      </c>
      <c r="L108" s="61" t="s">
        <v>521</v>
      </c>
      <c r="M108" s="51" t="s">
        <v>350</v>
      </c>
      <c r="N108" s="97">
        <v>6.93</v>
      </c>
      <c r="O108" s="646" t="s">
        <v>316</v>
      </c>
      <c r="P108" s="64">
        <v>9370</v>
      </c>
      <c r="Q108" s="631">
        <v>65000</v>
      </c>
      <c r="R108" s="54" t="s">
        <v>100</v>
      </c>
      <c r="S108" s="54" t="s">
        <v>646</v>
      </c>
      <c r="T108" s="256"/>
      <c r="U108" s="64"/>
    </row>
    <row r="109" spans="1:202" ht="15" customHeight="1">
      <c r="A109" s="165"/>
      <c r="C109" s="165"/>
      <c r="G109" s="165" t="e">
        <f>+VLOOKUP(B109,EstructuraCostos!$B$5:$C$170,2)</f>
        <v>#N/A</v>
      </c>
      <c r="H109" s="167">
        <v>43494</v>
      </c>
      <c r="I109" s="17">
        <f t="shared" si="11"/>
        <v>5</v>
      </c>
      <c r="J109" s="179" t="s">
        <v>414</v>
      </c>
      <c r="K109" s="486" t="s">
        <v>523</v>
      </c>
      <c r="L109" s="71" t="s">
        <v>322</v>
      </c>
      <c r="M109" s="74" t="s">
        <v>341</v>
      </c>
      <c r="N109" s="80">
        <v>1</v>
      </c>
      <c r="O109" s="90" t="s">
        <v>278</v>
      </c>
      <c r="P109" s="92">
        <v>188000</v>
      </c>
      <c r="Q109" s="631">
        <f>+N109*P109</f>
        <v>188000</v>
      </c>
      <c r="R109" s="54" t="s">
        <v>196</v>
      </c>
      <c r="S109" s="54" t="s">
        <v>524</v>
      </c>
      <c r="T109" s="209" t="s">
        <v>523</v>
      </c>
      <c r="U109" s="65"/>
    </row>
    <row r="110" spans="1:202" ht="15" customHeight="1">
      <c r="A110" s="165"/>
      <c r="B110" s="166">
        <v>40101</v>
      </c>
      <c r="C110" s="165">
        <v>4</v>
      </c>
      <c r="G110" s="165" t="s">
        <v>63</v>
      </c>
      <c r="H110" s="167">
        <v>43496</v>
      </c>
      <c r="I110" s="17">
        <v>5</v>
      </c>
      <c r="J110" s="84" t="s">
        <v>652</v>
      </c>
      <c r="K110" s="545"/>
      <c r="L110" s="667" t="s">
        <v>651</v>
      </c>
      <c r="M110" s="378">
        <v>890800128</v>
      </c>
      <c r="N110" s="379">
        <v>1</v>
      </c>
      <c r="O110" s="380"/>
      <c r="P110" s="695">
        <v>114260</v>
      </c>
      <c r="Q110" s="631">
        <v>114260</v>
      </c>
      <c r="R110" s="54" t="s">
        <v>100</v>
      </c>
      <c r="S110" s="54" t="s">
        <v>653</v>
      </c>
      <c r="T110" s="256"/>
      <c r="U110" s="285"/>
    </row>
    <row r="111" spans="1:202" ht="15" customHeight="1">
      <c r="A111" s="165"/>
      <c r="B111" s="166">
        <v>70114</v>
      </c>
      <c r="C111" s="165">
        <v>7</v>
      </c>
      <c r="G111" s="165" t="s">
        <v>70</v>
      </c>
      <c r="H111" s="167">
        <v>43496</v>
      </c>
      <c r="I111" s="17">
        <f t="shared" ref="I111:I124" si="12">+WEEKNUM(H111,2)</f>
        <v>5</v>
      </c>
      <c r="J111" s="84" t="s">
        <v>1033</v>
      </c>
      <c r="K111" s="545" t="s">
        <v>1027</v>
      </c>
      <c r="L111" s="217" t="s">
        <v>2350</v>
      </c>
      <c r="M111" s="378">
        <v>1053867964</v>
      </c>
      <c r="N111" s="379">
        <v>4</v>
      </c>
      <c r="O111" s="380" t="s">
        <v>416</v>
      </c>
      <c r="P111" s="65">
        <f>126872/4</f>
        <v>31718</v>
      </c>
      <c r="Q111" s="631">
        <f>+P111*4</f>
        <v>126872</v>
      </c>
      <c r="R111" s="54" t="s">
        <v>100</v>
      </c>
      <c r="S111" s="54" t="s">
        <v>525</v>
      </c>
      <c r="T111" s="256"/>
      <c r="U111" s="285"/>
    </row>
    <row r="112" spans="1:202" ht="15" customHeight="1">
      <c r="A112" s="165"/>
      <c r="B112" s="166">
        <v>40106</v>
      </c>
      <c r="C112" s="165">
        <v>4</v>
      </c>
      <c r="G112" s="165" t="s">
        <v>72</v>
      </c>
      <c r="H112" s="167">
        <v>43496</v>
      </c>
      <c r="I112" s="17">
        <f t="shared" si="12"/>
        <v>5</v>
      </c>
      <c r="J112" s="84" t="s">
        <v>1030</v>
      </c>
      <c r="K112" s="545">
        <v>7</v>
      </c>
      <c r="L112" s="1" t="s">
        <v>1344</v>
      </c>
      <c r="M112" s="378" t="s">
        <v>526</v>
      </c>
      <c r="N112" s="379">
        <v>1</v>
      </c>
      <c r="O112" s="380" t="s">
        <v>278</v>
      </c>
      <c r="P112" s="65">
        <v>836480</v>
      </c>
      <c r="Q112" s="631">
        <f>+P112</f>
        <v>836480</v>
      </c>
      <c r="R112" s="54" t="s">
        <v>100</v>
      </c>
      <c r="S112" s="54" t="s">
        <v>525</v>
      </c>
      <c r="T112" s="256"/>
      <c r="U112" s="64"/>
    </row>
    <row r="113" spans="1:202" ht="15" customHeight="1">
      <c r="A113" s="165"/>
      <c r="B113" s="166">
        <v>70110</v>
      </c>
      <c r="C113" s="165">
        <v>7</v>
      </c>
      <c r="G113" s="165" t="s">
        <v>67</v>
      </c>
      <c r="H113" s="167">
        <v>43496</v>
      </c>
      <c r="I113" s="17">
        <f t="shared" si="12"/>
        <v>5</v>
      </c>
      <c r="J113" s="84" t="s">
        <v>1031</v>
      </c>
      <c r="K113" s="545" t="s">
        <v>636</v>
      </c>
      <c r="L113" s="282" t="s">
        <v>637</v>
      </c>
      <c r="M113" s="378">
        <v>1088253430</v>
      </c>
      <c r="N113" s="379">
        <v>1</v>
      </c>
      <c r="O113" s="380"/>
      <c r="P113" s="65">
        <v>1076550</v>
      </c>
      <c r="Q113" s="631">
        <v>1076550</v>
      </c>
      <c r="R113" s="54" t="s">
        <v>100</v>
      </c>
      <c r="S113" s="54" t="s">
        <v>635</v>
      </c>
      <c r="T113" s="256"/>
      <c r="U113" s="285"/>
    </row>
    <row r="114" spans="1:202" ht="15" customHeight="1">
      <c r="A114" s="165">
        <v>3</v>
      </c>
      <c r="B114" s="166">
        <v>10101</v>
      </c>
      <c r="C114" s="165">
        <f t="shared" ref="C114:C143" si="13">ROUND(B114/10000,0)</f>
        <v>1</v>
      </c>
      <c r="G114" s="165" t="str">
        <f>+VLOOKUP(B114,EstructuraCostos!$B$5:$C$170,2)</f>
        <v>Fumigacion Matamalezas</v>
      </c>
      <c r="H114" s="167">
        <v>43497</v>
      </c>
      <c r="I114" s="17">
        <f t="shared" si="12"/>
        <v>5</v>
      </c>
      <c r="J114" s="1" t="s">
        <v>465</v>
      </c>
      <c r="K114" s="95">
        <v>302882</v>
      </c>
      <c r="L114" s="61" t="s">
        <v>263</v>
      </c>
      <c r="M114" s="51" t="s">
        <v>271</v>
      </c>
      <c r="N114" s="97">
        <v>1</v>
      </c>
      <c r="O114" s="639" t="s">
        <v>278</v>
      </c>
      <c r="P114" s="64">
        <v>2950</v>
      </c>
      <c r="Q114" s="631">
        <f t="shared" ref="Q114:Q123" si="14">+N114*P114</f>
        <v>2950</v>
      </c>
      <c r="R114" s="54" t="s">
        <v>100</v>
      </c>
      <c r="S114" s="54" t="s">
        <v>646</v>
      </c>
      <c r="T114" s="196"/>
      <c r="U114" s="66"/>
    </row>
    <row r="115" spans="1:202" ht="15" customHeight="1">
      <c r="A115" s="165">
        <v>3</v>
      </c>
      <c r="B115" s="166">
        <v>50104</v>
      </c>
      <c r="C115" s="165">
        <f t="shared" si="13"/>
        <v>5</v>
      </c>
      <c r="G115" s="165" t="str">
        <f>+VLOOKUP(B115,EstructuraCostos!$B$5:$C$170,2)</f>
        <v>Mantenimiento Acueducto y Aguas</v>
      </c>
      <c r="H115" s="167">
        <v>43497</v>
      </c>
      <c r="I115" s="17">
        <f t="shared" si="12"/>
        <v>5</v>
      </c>
      <c r="J115" s="1" t="s">
        <v>466</v>
      </c>
      <c r="K115" s="95">
        <v>302882</v>
      </c>
      <c r="L115" s="61" t="s">
        <v>263</v>
      </c>
      <c r="M115" s="51" t="s">
        <v>271</v>
      </c>
      <c r="N115" s="97">
        <v>6</v>
      </c>
      <c r="O115" s="642" t="s">
        <v>278</v>
      </c>
      <c r="P115" s="64">
        <v>14370</v>
      </c>
      <c r="Q115" s="631">
        <f t="shared" si="14"/>
        <v>86220</v>
      </c>
      <c r="R115" s="54" t="s">
        <v>100</v>
      </c>
      <c r="S115" s="54" t="s">
        <v>646</v>
      </c>
    </row>
    <row r="116" spans="1:202" ht="15" customHeight="1">
      <c r="A116" s="165">
        <v>3</v>
      </c>
      <c r="B116" s="166">
        <v>90106</v>
      </c>
      <c r="C116" s="165">
        <f t="shared" si="13"/>
        <v>9</v>
      </c>
      <c r="G116" s="165" t="str">
        <f>+VLOOKUP(B116,EstructuraCostos!$B$5:$C$170,2)</f>
        <v xml:space="preserve">Varios </v>
      </c>
      <c r="H116" s="167">
        <v>43497</v>
      </c>
      <c r="I116" s="17">
        <f t="shared" si="12"/>
        <v>5</v>
      </c>
      <c r="J116" s="1" t="s">
        <v>264</v>
      </c>
      <c r="K116" s="95">
        <v>302882</v>
      </c>
      <c r="L116" s="61" t="s">
        <v>263</v>
      </c>
      <c r="M116" s="51" t="s">
        <v>271</v>
      </c>
      <c r="N116" s="97">
        <v>16</v>
      </c>
      <c r="O116" s="646" t="s">
        <v>276</v>
      </c>
      <c r="P116" s="64">
        <v>2968.875</v>
      </c>
      <c r="Q116" s="631">
        <f t="shared" si="14"/>
        <v>47502</v>
      </c>
      <c r="R116" s="54" t="s">
        <v>100</v>
      </c>
      <c r="S116" s="54" t="s">
        <v>646</v>
      </c>
      <c r="U116" s="64"/>
    </row>
    <row r="117" spans="1:202" ht="15" customHeight="1">
      <c r="A117" s="165">
        <v>3</v>
      </c>
      <c r="B117" s="166">
        <v>10101</v>
      </c>
      <c r="C117" s="165">
        <f t="shared" si="13"/>
        <v>1</v>
      </c>
      <c r="G117" s="165" t="str">
        <f>+VLOOKUP(B117,EstructuraCostos!$B$5:$C$170,2)</f>
        <v>Fumigacion Matamalezas</v>
      </c>
      <c r="H117" s="167">
        <v>43497</v>
      </c>
      <c r="I117" s="17">
        <f t="shared" si="12"/>
        <v>5</v>
      </c>
      <c r="J117" s="1" t="s">
        <v>270</v>
      </c>
      <c r="K117" s="95">
        <v>302882</v>
      </c>
      <c r="L117" s="61" t="s">
        <v>263</v>
      </c>
      <c r="M117" s="51" t="s">
        <v>271</v>
      </c>
      <c r="N117" s="97">
        <v>40</v>
      </c>
      <c r="O117" s="639" t="s">
        <v>261</v>
      </c>
      <c r="P117" s="64">
        <v>7929.5</v>
      </c>
      <c r="Q117" s="631">
        <f t="shared" si="14"/>
        <v>317180</v>
      </c>
      <c r="R117" s="54" t="s">
        <v>100</v>
      </c>
      <c r="S117" s="54" t="s">
        <v>646</v>
      </c>
      <c r="T117" s="256"/>
      <c r="U117" s="64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</row>
    <row r="118" spans="1:202" ht="15" customHeight="1">
      <c r="A118" s="165">
        <v>3</v>
      </c>
      <c r="B118" s="166">
        <v>50103</v>
      </c>
      <c r="C118" s="165">
        <f t="shared" si="13"/>
        <v>5</v>
      </c>
      <c r="G118" s="165" t="str">
        <f>+VLOOKUP(B118,EstructuraCostos!$B$5:$C$170,2)</f>
        <v xml:space="preserve">Mantenimiento Cercos </v>
      </c>
      <c r="H118" s="167">
        <v>43497</v>
      </c>
      <c r="I118" s="17">
        <f t="shared" si="12"/>
        <v>5</v>
      </c>
      <c r="J118" s="1" t="s">
        <v>282</v>
      </c>
      <c r="K118" s="95">
        <v>302882</v>
      </c>
      <c r="L118" s="61" t="s">
        <v>263</v>
      </c>
      <c r="M118" s="51" t="s">
        <v>271</v>
      </c>
      <c r="N118" s="97">
        <v>20</v>
      </c>
      <c r="O118" s="279" t="s">
        <v>276</v>
      </c>
      <c r="P118" s="64">
        <v>5438</v>
      </c>
      <c r="Q118" s="631">
        <f t="shared" si="14"/>
        <v>108760</v>
      </c>
      <c r="R118" s="54" t="s">
        <v>100</v>
      </c>
      <c r="S118" s="54" t="s">
        <v>646</v>
      </c>
      <c r="U118" s="66"/>
    </row>
    <row r="119" spans="1:202" ht="15" customHeight="1">
      <c r="A119" s="165">
        <v>4</v>
      </c>
      <c r="B119" s="166">
        <v>10101</v>
      </c>
      <c r="C119" s="165">
        <f t="shared" si="13"/>
        <v>1</v>
      </c>
      <c r="G119" s="165" t="str">
        <f>+VLOOKUP(B119,EstructuraCostos!$B$5:$C$170,2)</f>
        <v>Fumigacion Matamalezas</v>
      </c>
      <c r="H119" s="167">
        <v>43497</v>
      </c>
      <c r="I119" s="17">
        <f t="shared" si="12"/>
        <v>5</v>
      </c>
      <c r="J119" s="1" t="s">
        <v>273</v>
      </c>
      <c r="K119" s="95">
        <v>72230</v>
      </c>
      <c r="L119" s="61" t="s">
        <v>283</v>
      </c>
      <c r="M119" s="51" t="s">
        <v>879</v>
      </c>
      <c r="N119" s="97">
        <v>20</v>
      </c>
      <c r="O119" s="646" t="s">
        <v>261</v>
      </c>
      <c r="P119" s="64">
        <v>31500</v>
      </c>
      <c r="Q119" s="631">
        <f t="shared" si="14"/>
        <v>630000</v>
      </c>
      <c r="R119" s="54" t="s">
        <v>100</v>
      </c>
      <c r="S119" s="54" t="s">
        <v>646</v>
      </c>
    </row>
    <row r="120" spans="1:202" ht="15" customHeight="1">
      <c r="A120" s="165">
        <v>5</v>
      </c>
      <c r="B120" s="166">
        <v>40104</v>
      </c>
      <c r="C120" s="165">
        <f t="shared" si="13"/>
        <v>4</v>
      </c>
      <c r="G120" s="165" t="str">
        <f>+VLOOKUP(B120,EstructuraCostos!$B$5:$C$170,2)</f>
        <v>Combustibles y Lubricantes</v>
      </c>
      <c r="H120" s="167">
        <v>43497</v>
      </c>
      <c r="I120" s="17">
        <f t="shared" si="12"/>
        <v>5</v>
      </c>
      <c r="J120" s="1" t="s">
        <v>467</v>
      </c>
      <c r="K120" s="95">
        <v>54307</v>
      </c>
      <c r="L120" s="61" t="s">
        <v>521</v>
      </c>
      <c r="M120" s="51" t="s">
        <v>350</v>
      </c>
      <c r="N120" s="97">
        <v>14.94</v>
      </c>
      <c r="O120" s="279" t="s">
        <v>316</v>
      </c>
      <c r="P120" s="64">
        <v>9370.8165997322631</v>
      </c>
      <c r="Q120" s="631">
        <f t="shared" si="14"/>
        <v>140000</v>
      </c>
      <c r="R120" s="54" t="s">
        <v>100</v>
      </c>
      <c r="S120" s="54" t="s">
        <v>646</v>
      </c>
      <c r="U120" s="77"/>
    </row>
    <row r="121" spans="1:202" ht="15" customHeight="1">
      <c r="A121" s="165">
        <v>6</v>
      </c>
      <c r="B121" s="166">
        <v>10201</v>
      </c>
      <c r="C121" s="165">
        <f t="shared" si="13"/>
        <v>1</v>
      </c>
      <c r="G121" s="165" t="str">
        <f>+VLOOKUP(B121,EstructuraCostos!$B$5:$C$170,2)</f>
        <v>Sal</v>
      </c>
      <c r="H121" s="167">
        <v>43497</v>
      </c>
      <c r="I121" s="17">
        <f t="shared" si="12"/>
        <v>5</v>
      </c>
      <c r="J121" s="1" t="s">
        <v>553</v>
      </c>
      <c r="K121" s="95">
        <v>2535</v>
      </c>
      <c r="L121" s="61" t="s">
        <v>550</v>
      </c>
      <c r="M121" s="51" t="s">
        <v>551</v>
      </c>
      <c r="N121" s="97">
        <v>400</v>
      </c>
      <c r="O121" s="286" t="s">
        <v>276</v>
      </c>
      <c r="P121" s="64">
        <v>1459.45</v>
      </c>
      <c r="Q121" s="631">
        <f t="shared" si="14"/>
        <v>583780</v>
      </c>
      <c r="R121" s="54" t="s">
        <v>100</v>
      </c>
      <c r="S121" s="54" t="s">
        <v>931</v>
      </c>
      <c r="U121" s="77"/>
    </row>
    <row r="122" spans="1:202" ht="15" customHeight="1">
      <c r="A122" s="165">
        <v>6</v>
      </c>
      <c r="B122" s="166">
        <v>10201</v>
      </c>
      <c r="C122" s="165">
        <f t="shared" si="13"/>
        <v>1</v>
      </c>
      <c r="G122" s="165" t="str">
        <f>+VLOOKUP(B122,EstructuraCostos!$B$5:$C$170,2)</f>
        <v>Sal</v>
      </c>
      <c r="H122" s="167">
        <v>43497</v>
      </c>
      <c r="I122" s="17">
        <f t="shared" si="12"/>
        <v>5</v>
      </c>
      <c r="J122" s="1" t="s">
        <v>554</v>
      </c>
      <c r="K122" s="95">
        <v>2535</v>
      </c>
      <c r="L122" s="61" t="s">
        <v>550</v>
      </c>
      <c r="M122" s="51" t="s">
        <v>551</v>
      </c>
      <c r="N122" s="97">
        <v>80</v>
      </c>
      <c r="O122" s="642" t="s">
        <v>276</v>
      </c>
      <c r="P122" s="64">
        <v>2201.125</v>
      </c>
      <c r="Q122" s="631">
        <f t="shared" si="14"/>
        <v>176090</v>
      </c>
      <c r="R122" s="54" t="s">
        <v>100</v>
      </c>
      <c r="S122" s="54" t="s">
        <v>931</v>
      </c>
      <c r="U122" s="77">
        <v>3344111</v>
      </c>
    </row>
    <row r="123" spans="1:202" ht="15" customHeight="1">
      <c r="A123" s="165">
        <v>6</v>
      </c>
      <c r="B123" s="166">
        <v>10201</v>
      </c>
      <c r="C123" s="165">
        <f t="shared" si="13"/>
        <v>1</v>
      </c>
      <c r="G123" s="165" t="str">
        <f>+VLOOKUP(B123,EstructuraCostos!$B$5:$C$170,2)</f>
        <v>Sal</v>
      </c>
      <c r="H123" s="167">
        <v>43497</v>
      </c>
      <c r="I123" s="17">
        <f t="shared" si="12"/>
        <v>5</v>
      </c>
      <c r="J123" s="1" t="s">
        <v>552</v>
      </c>
      <c r="K123" s="95">
        <v>2535</v>
      </c>
      <c r="L123" s="61" t="s">
        <v>550</v>
      </c>
      <c r="M123" s="51" t="s">
        <v>551</v>
      </c>
      <c r="N123" s="97">
        <v>1000</v>
      </c>
      <c r="O123" s="286" t="s">
        <v>276</v>
      </c>
      <c r="P123" s="64">
        <v>1186.6289999999999</v>
      </c>
      <c r="Q123" s="631">
        <f t="shared" si="14"/>
        <v>1186629</v>
      </c>
      <c r="R123" s="54" t="s">
        <v>100</v>
      </c>
      <c r="S123" s="54" t="s">
        <v>931</v>
      </c>
      <c r="U123" s="77"/>
    </row>
    <row r="124" spans="1:202" ht="15" customHeight="1">
      <c r="A124" s="165">
        <v>7</v>
      </c>
      <c r="B124" s="166">
        <v>90103</v>
      </c>
      <c r="C124" s="165">
        <f t="shared" si="13"/>
        <v>9</v>
      </c>
      <c r="G124" s="165" t="str">
        <f>+VLOOKUP(B124,EstructuraCostos!$B$5:$C$170,2)</f>
        <v>Alimentacion-mercado</v>
      </c>
      <c r="H124" s="167">
        <v>43497</v>
      </c>
      <c r="I124" s="17">
        <f t="shared" si="12"/>
        <v>5</v>
      </c>
      <c r="J124" s="1" t="s">
        <v>468</v>
      </c>
      <c r="K124" s="95">
        <v>176122</v>
      </c>
      <c r="L124" s="61" t="s">
        <v>544</v>
      </c>
      <c r="M124" s="51" t="s">
        <v>286</v>
      </c>
      <c r="N124" s="97">
        <v>6</v>
      </c>
      <c r="O124" s="279" t="s">
        <v>278</v>
      </c>
      <c r="P124" s="64">
        <v>5371.666666666667</v>
      </c>
      <c r="Q124" s="631">
        <v>32200</v>
      </c>
      <c r="R124" s="54" t="s">
        <v>294</v>
      </c>
      <c r="S124" s="54" t="s">
        <v>620</v>
      </c>
    </row>
    <row r="125" spans="1:202" s="13" customFormat="1" ht="15" customHeight="1">
      <c r="A125" s="386" t="s">
        <v>1206</v>
      </c>
      <c r="B125" s="166">
        <v>70116</v>
      </c>
      <c r="C125" s="165">
        <f t="shared" si="13"/>
        <v>7</v>
      </c>
      <c r="D125" s="165"/>
      <c r="E125" s="387"/>
      <c r="F125" s="165"/>
      <c r="G125" s="165" t="str">
        <f>+VLOOKUP(B125,EstructuraCostos!$B$5:$C$170,2)</f>
        <v>Seguridad Social</v>
      </c>
      <c r="H125" s="167">
        <v>43497</v>
      </c>
      <c r="I125" s="17">
        <v>1</v>
      </c>
      <c r="J125" s="265" t="s">
        <v>2321</v>
      </c>
      <c r="K125" s="266">
        <v>7711694101</v>
      </c>
      <c r="L125" s="61" t="s">
        <v>499</v>
      </c>
      <c r="M125" s="51"/>
      <c r="N125" s="97">
        <v>9</v>
      </c>
      <c r="O125" s="291"/>
      <c r="P125" s="64"/>
      <c r="Q125" s="631">
        <v>1515900</v>
      </c>
      <c r="R125" s="54" t="s">
        <v>100</v>
      </c>
      <c r="S125" s="54" t="s">
        <v>630</v>
      </c>
      <c r="T125" s="256"/>
      <c r="U125" s="11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</row>
    <row r="126" spans="1:202" ht="15" customHeight="1">
      <c r="A126" s="165">
        <v>8</v>
      </c>
      <c r="B126" s="166">
        <v>50108</v>
      </c>
      <c r="C126" s="165">
        <f t="shared" si="13"/>
        <v>5</v>
      </c>
      <c r="G126" s="165" t="str">
        <f>+VLOOKUP(B126,EstructuraCostos!$B$5:$C$170,2)</f>
        <v>Acarreos Externos</v>
      </c>
      <c r="H126" s="167">
        <v>43498</v>
      </c>
      <c r="I126" s="17">
        <f>+WEEKNUM(H126,2)</f>
        <v>5</v>
      </c>
      <c r="J126" s="1" t="s">
        <v>469</v>
      </c>
      <c r="K126" s="95" t="s">
        <v>318</v>
      </c>
      <c r="L126" s="61" t="s">
        <v>463</v>
      </c>
      <c r="M126" s="51">
        <v>4372339</v>
      </c>
      <c r="N126" s="97">
        <v>1500</v>
      </c>
      <c r="O126" s="279" t="s">
        <v>276</v>
      </c>
      <c r="P126" s="64">
        <v>26.666666666666668</v>
      </c>
      <c r="Q126" s="631">
        <f>+N126*P126</f>
        <v>40000</v>
      </c>
      <c r="R126" s="54" t="s">
        <v>294</v>
      </c>
      <c r="S126" s="54" t="s">
        <v>620</v>
      </c>
    </row>
    <row r="127" spans="1:202" ht="15" customHeight="1">
      <c r="A127" s="165">
        <v>9</v>
      </c>
      <c r="B127" s="166">
        <v>10103</v>
      </c>
      <c r="C127" s="165">
        <f t="shared" si="13"/>
        <v>1</v>
      </c>
      <c r="G127" s="165" t="str">
        <f>+VLOOKUP(B127,EstructuraCostos!$B$5:$C$170,2)</f>
        <v>Fertilizacion, correctivos</v>
      </c>
      <c r="H127" s="167">
        <v>43499</v>
      </c>
      <c r="I127" s="17">
        <f>+WEEKNUM(H127,2)</f>
        <v>5</v>
      </c>
      <c r="J127" s="1" t="s">
        <v>461</v>
      </c>
      <c r="K127" s="95">
        <v>972126</v>
      </c>
      <c r="L127" s="61" t="s">
        <v>389</v>
      </c>
      <c r="M127" s="51" t="s">
        <v>1199</v>
      </c>
      <c r="N127" s="97">
        <v>3</v>
      </c>
      <c r="O127" s="279" t="s">
        <v>471</v>
      </c>
      <c r="P127" s="64">
        <v>23666.666666666668</v>
      </c>
      <c r="Q127" s="631">
        <f>+N127*P127</f>
        <v>71000</v>
      </c>
      <c r="R127" s="54" t="s">
        <v>294</v>
      </c>
      <c r="S127" s="54" t="s">
        <v>620</v>
      </c>
    </row>
    <row r="128" spans="1:202" ht="15" customHeight="1">
      <c r="A128" s="165">
        <v>10</v>
      </c>
      <c r="B128" s="166">
        <v>60101</v>
      </c>
      <c r="C128" s="165">
        <f t="shared" si="13"/>
        <v>6</v>
      </c>
      <c r="G128" s="165" t="str">
        <f>+VLOOKUP(B128,EstructuraCostos!$B$5:$C$170,2)</f>
        <v>Medicamentos y equipos</v>
      </c>
      <c r="H128" s="167">
        <v>43499</v>
      </c>
      <c r="I128" s="17">
        <f>+WEEKNUM(H128,2)</f>
        <v>5</v>
      </c>
      <c r="J128" s="1" t="s">
        <v>470</v>
      </c>
      <c r="K128" s="95">
        <v>334512</v>
      </c>
      <c r="L128" s="61" t="s">
        <v>462</v>
      </c>
      <c r="M128" s="51" t="s">
        <v>1363</v>
      </c>
      <c r="N128" s="97">
        <v>2</v>
      </c>
      <c r="O128" s="279" t="s">
        <v>278</v>
      </c>
      <c r="P128" s="64">
        <v>8000</v>
      </c>
      <c r="Q128" s="631">
        <f>+N128*P128</f>
        <v>16000</v>
      </c>
      <c r="R128" s="54" t="s">
        <v>294</v>
      </c>
      <c r="S128" s="54" t="s">
        <v>620</v>
      </c>
    </row>
    <row r="129" spans="1:202" ht="15" customHeight="1">
      <c r="A129" s="165">
        <v>11</v>
      </c>
      <c r="B129" s="166">
        <v>50103</v>
      </c>
      <c r="C129" s="165">
        <f t="shared" si="13"/>
        <v>5</v>
      </c>
      <c r="G129" s="165" t="str">
        <f>+VLOOKUP(B129,EstructuraCostos!$B$5:$C$170,2)</f>
        <v xml:space="preserve">Mantenimiento Cercos </v>
      </c>
      <c r="H129" s="167">
        <v>43499</v>
      </c>
      <c r="I129" s="17">
        <f>+WEEKNUM(H129,2)</f>
        <v>5</v>
      </c>
      <c r="J129" s="1" t="s">
        <v>269</v>
      </c>
      <c r="K129" s="95">
        <v>46388</v>
      </c>
      <c r="L129" s="61" t="s">
        <v>625</v>
      </c>
      <c r="M129" s="51" t="s">
        <v>1364</v>
      </c>
      <c r="N129" s="97">
        <v>1</v>
      </c>
      <c r="O129" s="279" t="s">
        <v>472</v>
      </c>
      <c r="P129" s="64">
        <v>6400</v>
      </c>
      <c r="Q129" s="631">
        <f>+N129*P129</f>
        <v>6400</v>
      </c>
      <c r="R129" s="54" t="s">
        <v>294</v>
      </c>
      <c r="S129" s="54" t="s">
        <v>620</v>
      </c>
      <c r="U129" s="77">
        <v>189800</v>
      </c>
      <c r="V129" s="64"/>
    </row>
    <row r="130" spans="1:202" ht="15" customHeight="1">
      <c r="A130" s="165" t="s">
        <v>1319</v>
      </c>
      <c r="B130" s="166">
        <v>40106</v>
      </c>
      <c r="C130" s="165">
        <f t="shared" si="13"/>
        <v>4</v>
      </c>
      <c r="G130" s="165" t="s">
        <v>72</v>
      </c>
      <c r="H130" s="167">
        <v>43501</v>
      </c>
      <c r="I130" s="17">
        <v>5</v>
      </c>
      <c r="J130" s="1" t="s">
        <v>632</v>
      </c>
      <c r="K130" s="95">
        <v>2458</v>
      </c>
      <c r="L130" s="61" t="s">
        <v>631</v>
      </c>
      <c r="M130" s="51">
        <v>75102671</v>
      </c>
      <c r="N130" s="97">
        <v>1</v>
      </c>
      <c r="O130" s="291"/>
      <c r="P130" s="64">
        <v>348500</v>
      </c>
      <c r="Q130" s="631">
        <f>+N130*P130</f>
        <v>348500</v>
      </c>
      <c r="R130" s="54" t="s">
        <v>100</v>
      </c>
      <c r="S130" s="54" t="s">
        <v>633</v>
      </c>
      <c r="U130" s="77"/>
      <c r="V130" s="64"/>
    </row>
    <row r="131" spans="1:202" ht="15" customHeight="1">
      <c r="A131" s="165" t="s">
        <v>1284</v>
      </c>
      <c r="B131" s="166">
        <v>70101</v>
      </c>
      <c r="C131" s="165">
        <f t="shared" si="13"/>
        <v>7</v>
      </c>
      <c r="G131" s="165" t="str">
        <f>+VLOOKUP(B131,EstructuraCostos!$B$5:$C$170,2)</f>
        <v>Cesantias</v>
      </c>
      <c r="H131" s="167">
        <v>43502</v>
      </c>
      <c r="I131" s="17">
        <v>5</v>
      </c>
      <c r="J131" s="1" t="s">
        <v>1038</v>
      </c>
      <c r="K131" s="95">
        <v>818100211481</v>
      </c>
      <c r="L131" s="61" t="s">
        <v>499</v>
      </c>
      <c r="N131" s="97">
        <v>6</v>
      </c>
      <c r="O131" s="291"/>
      <c r="P131" s="64"/>
      <c r="Q131" s="631">
        <v>2684434</v>
      </c>
      <c r="R131" s="54" t="s">
        <v>100</v>
      </c>
      <c r="S131" s="54" t="s">
        <v>634</v>
      </c>
      <c r="U131" s="77"/>
      <c r="V131" s="64"/>
    </row>
    <row r="132" spans="1:202" ht="15" customHeight="1">
      <c r="A132" s="165">
        <v>1</v>
      </c>
      <c r="B132" s="166">
        <v>70106</v>
      </c>
      <c r="C132" s="165">
        <f t="shared" si="13"/>
        <v>7</v>
      </c>
      <c r="G132" s="165" t="str">
        <f>+VLOOKUP(B132,EstructuraCostos!$B$5:$C$170,2)</f>
        <v>Dotaciones</v>
      </c>
      <c r="H132" s="167">
        <v>43503</v>
      </c>
      <c r="I132" s="17">
        <f t="shared" ref="I132:I165" si="15">+WEEKNUM(H132,2)</f>
        <v>6</v>
      </c>
      <c r="J132" s="13" t="s">
        <v>488</v>
      </c>
      <c r="K132" s="95">
        <v>302980</v>
      </c>
      <c r="L132" s="61" t="s">
        <v>263</v>
      </c>
      <c r="M132" s="51" t="s">
        <v>271</v>
      </c>
      <c r="N132" s="97">
        <v>1</v>
      </c>
      <c r="O132" s="639" t="s">
        <v>278</v>
      </c>
      <c r="P132" s="64">
        <v>37720</v>
      </c>
      <c r="Q132" s="631">
        <f t="shared" ref="Q132:Q143" si="16">+N132*P132</f>
        <v>37720</v>
      </c>
      <c r="R132" s="54" t="s">
        <v>100</v>
      </c>
      <c r="S132" s="54" t="s">
        <v>646</v>
      </c>
      <c r="U132" s="64"/>
      <c r="V132" s="64"/>
    </row>
    <row r="133" spans="1:202" ht="15" customHeight="1">
      <c r="A133" s="165">
        <v>1</v>
      </c>
      <c r="B133" s="166">
        <v>50103</v>
      </c>
      <c r="C133" s="165">
        <f t="shared" si="13"/>
        <v>5</v>
      </c>
      <c r="G133" s="165" t="str">
        <f>+VLOOKUP(B133,EstructuraCostos!$B$5:$C$170,2)</f>
        <v xml:space="preserve">Mantenimiento Cercos </v>
      </c>
      <c r="H133" s="167">
        <v>43503</v>
      </c>
      <c r="I133" s="17">
        <f t="shared" si="15"/>
        <v>6</v>
      </c>
      <c r="J133" s="13" t="s">
        <v>490</v>
      </c>
      <c r="K133" s="95">
        <v>302980</v>
      </c>
      <c r="L133" s="61" t="s">
        <v>263</v>
      </c>
      <c r="M133" s="51" t="s">
        <v>271</v>
      </c>
      <c r="N133" s="97">
        <v>3</v>
      </c>
      <c r="O133" s="639" t="s">
        <v>279</v>
      </c>
      <c r="P133" s="64">
        <v>2320</v>
      </c>
      <c r="Q133" s="631">
        <f t="shared" si="16"/>
        <v>6960</v>
      </c>
      <c r="R133" s="54" t="s">
        <v>100</v>
      </c>
      <c r="S133" s="54" t="s">
        <v>646</v>
      </c>
      <c r="U133" s="64"/>
      <c r="V133" s="64"/>
    </row>
    <row r="134" spans="1:202" ht="15" customHeight="1">
      <c r="A134" s="165">
        <v>1</v>
      </c>
      <c r="B134" s="166">
        <v>60103</v>
      </c>
      <c r="C134" s="165">
        <f t="shared" si="13"/>
        <v>6</v>
      </c>
      <c r="G134" s="165" t="str">
        <f>+VLOOKUP(B134,EstructuraCostos!$B$5:$C$170,2)</f>
        <v>Herraduras y clavos</v>
      </c>
      <c r="H134" s="167">
        <v>43503</v>
      </c>
      <c r="I134" s="17">
        <f t="shared" si="15"/>
        <v>6</v>
      </c>
      <c r="J134" s="13" t="s">
        <v>489</v>
      </c>
      <c r="K134" s="95">
        <v>302980</v>
      </c>
      <c r="L134" s="61" t="s">
        <v>263</v>
      </c>
      <c r="M134" s="51" t="s">
        <v>271</v>
      </c>
      <c r="N134" s="97">
        <v>1</v>
      </c>
      <c r="O134" s="283" t="s">
        <v>279</v>
      </c>
      <c r="P134" s="64">
        <v>11150</v>
      </c>
      <c r="Q134" s="631">
        <f t="shared" si="16"/>
        <v>11150</v>
      </c>
      <c r="R134" s="54" t="s">
        <v>100</v>
      </c>
      <c r="S134" s="54" t="s">
        <v>646</v>
      </c>
      <c r="U134" s="64"/>
      <c r="V134" s="64"/>
    </row>
    <row r="135" spans="1:202" ht="15" customHeight="1">
      <c r="A135" s="165">
        <v>1</v>
      </c>
      <c r="B135" s="166">
        <v>50103</v>
      </c>
      <c r="C135" s="165">
        <f t="shared" si="13"/>
        <v>5</v>
      </c>
      <c r="G135" s="165" t="str">
        <f>+VLOOKUP(B135,EstructuraCostos!$B$5:$C$170,2)</f>
        <v xml:space="preserve">Mantenimiento Cercos </v>
      </c>
      <c r="H135" s="167">
        <v>43503</v>
      </c>
      <c r="I135" s="17">
        <f t="shared" si="15"/>
        <v>6</v>
      </c>
      <c r="J135" s="13" t="s">
        <v>266</v>
      </c>
      <c r="K135" s="95">
        <v>302980</v>
      </c>
      <c r="L135" s="61" t="s">
        <v>263</v>
      </c>
      <c r="M135" s="51" t="s">
        <v>271</v>
      </c>
      <c r="N135" s="97">
        <v>100</v>
      </c>
      <c r="O135" s="646" t="s">
        <v>278</v>
      </c>
      <c r="P135" s="64">
        <v>130</v>
      </c>
      <c r="Q135" s="631">
        <f t="shared" si="16"/>
        <v>13000</v>
      </c>
      <c r="R135" s="54" t="s">
        <v>100</v>
      </c>
      <c r="S135" s="54" t="s">
        <v>646</v>
      </c>
      <c r="U135" s="64"/>
      <c r="V135" s="64"/>
    </row>
    <row r="136" spans="1:202" ht="15" customHeight="1">
      <c r="A136" s="165">
        <v>2</v>
      </c>
      <c r="B136" s="166">
        <v>90106</v>
      </c>
      <c r="C136" s="165">
        <f t="shared" si="13"/>
        <v>9</v>
      </c>
      <c r="G136" s="165" t="str">
        <f>+VLOOKUP(B136,EstructuraCostos!$B$5:$C$170,2)</f>
        <v xml:space="preserve">Varios </v>
      </c>
      <c r="H136" s="167">
        <v>43503</v>
      </c>
      <c r="I136" s="17">
        <f t="shared" si="15"/>
        <v>6</v>
      </c>
      <c r="J136" s="13" t="s">
        <v>491</v>
      </c>
      <c r="K136" s="95">
        <v>186931</v>
      </c>
      <c r="L136" s="61" t="s">
        <v>319</v>
      </c>
      <c r="M136" s="112" t="s">
        <v>337</v>
      </c>
      <c r="N136" s="97">
        <v>30</v>
      </c>
      <c r="O136" s="646" t="s">
        <v>276</v>
      </c>
      <c r="P136" s="64">
        <v>2536.6666666666665</v>
      </c>
      <c r="Q136" s="631">
        <f t="shared" si="16"/>
        <v>76100</v>
      </c>
      <c r="R136" s="54" t="s">
        <v>100</v>
      </c>
      <c r="S136" s="54" t="s">
        <v>620</v>
      </c>
      <c r="U136" s="64"/>
      <c r="V136" s="64"/>
    </row>
    <row r="137" spans="1:202" ht="15" customHeight="1">
      <c r="A137" s="165">
        <v>2</v>
      </c>
      <c r="B137" s="166">
        <v>10302</v>
      </c>
      <c r="C137" s="165">
        <f t="shared" si="13"/>
        <v>1</v>
      </c>
      <c r="G137" s="165" t="str">
        <f>+VLOOKUP(B137,EstructuraCostos!$B$5:$C$170,2)</f>
        <v>Desparasitacion y Baño</v>
      </c>
      <c r="H137" s="167">
        <v>43503</v>
      </c>
      <c r="I137" s="17">
        <f t="shared" si="15"/>
        <v>6</v>
      </c>
      <c r="J137" s="13" t="s">
        <v>327</v>
      </c>
      <c r="K137" s="95">
        <v>186931</v>
      </c>
      <c r="L137" s="61" t="s">
        <v>319</v>
      </c>
      <c r="M137" s="112" t="s">
        <v>337</v>
      </c>
      <c r="N137" s="97">
        <v>1</v>
      </c>
      <c r="O137" s="283" t="s">
        <v>278</v>
      </c>
      <c r="P137" s="64">
        <v>60800</v>
      </c>
      <c r="Q137" s="631">
        <f t="shared" si="16"/>
        <v>60800</v>
      </c>
      <c r="R137" s="54" t="s">
        <v>100</v>
      </c>
      <c r="S137" s="54" t="s">
        <v>620</v>
      </c>
      <c r="U137" s="64"/>
      <c r="V137" s="64"/>
    </row>
    <row r="138" spans="1:202" ht="15" customHeight="1">
      <c r="A138" s="165">
        <v>3</v>
      </c>
      <c r="B138" s="166">
        <v>60103</v>
      </c>
      <c r="C138" s="165">
        <f t="shared" si="13"/>
        <v>6</v>
      </c>
      <c r="G138" s="165" t="str">
        <f>+VLOOKUP(B138,EstructuraCostos!$B$5:$C$170,2)</f>
        <v>Herraduras y clavos</v>
      </c>
      <c r="H138" s="167">
        <v>43503</v>
      </c>
      <c r="I138" s="17">
        <f t="shared" si="15"/>
        <v>6</v>
      </c>
      <c r="J138" s="13" t="s">
        <v>492</v>
      </c>
      <c r="K138" s="95">
        <v>4599</v>
      </c>
      <c r="L138" s="61" t="s">
        <v>626</v>
      </c>
      <c r="M138" s="51" t="s">
        <v>1365</v>
      </c>
      <c r="N138" s="97">
        <v>40</v>
      </c>
      <c r="O138" s="639" t="s">
        <v>278</v>
      </c>
      <c r="P138" s="64">
        <v>1750</v>
      </c>
      <c r="Q138" s="631">
        <f t="shared" si="16"/>
        <v>70000</v>
      </c>
      <c r="R138" s="54" t="s">
        <v>294</v>
      </c>
      <c r="S138" s="54" t="s">
        <v>620</v>
      </c>
      <c r="T138" s="256"/>
      <c r="U138" s="64"/>
      <c r="V138" s="64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  <c r="BK138" s="59"/>
      <c r="BL138" s="59"/>
      <c r="BM138" s="59"/>
      <c r="BN138" s="59"/>
      <c r="BO138" s="59"/>
      <c r="BP138" s="59"/>
      <c r="BQ138" s="59"/>
      <c r="BR138" s="59"/>
      <c r="BS138" s="59"/>
      <c r="BT138" s="59"/>
      <c r="BU138" s="59"/>
      <c r="BV138" s="59"/>
      <c r="BW138" s="59"/>
      <c r="BX138" s="59"/>
      <c r="BY138" s="59"/>
      <c r="BZ138" s="59"/>
      <c r="CA138" s="59"/>
      <c r="CB138" s="59"/>
      <c r="CC138" s="59"/>
      <c r="CD138" s="59"/>
      <c r="CE138" s="59"/>
      <c r="CF138" s="59"/>
      <c r="CG138" s="59"/>
      <c r="CH138" s="59"/>
      <c r="CI138" s="59"/>
      <c r="CJ138" s="59"/>
      <c r="CK138" s="59"/>
      <c r="CL138" s="59"/>
      <c r="CM138" s="59"/>
      <c r="CN138" s="59"/>
      <c r="CO138" s="59"/>
      <c r="CP138" s="59"/>
      <c r="CQ138" s="59"/>
      <c r="CR138" s="59"/>
      <c r="CS138" s="59"/>
      <c r="CT138" s="59"/>
      <c r="CU138" s="59"/>
      <c r="CV138" s="59"/>
      <c r="CW138" s="59"/>
      <c r="CX138" s="59"/>
      <c r="CY138" s="59"/>
      <c r="CZ138" s="59"/>
      <c r="DA138" s="59"/>
      <c r="DB138" s="59"/>
      <c r="DC138" s="59"/>
      <c r="DD138" s="59"/>
      <c r="DE138" s="59"/>
      <c r="DF138" s="59"/>
      <c r="DG138" s="59"/>
      <c r="DH138" s="59"/>
      <c r="DI138" s="59"/>
      <c r="DJ138" s="59"/>
      <c r="DK138" s="59"/>
      <c r="DL138" s="59"/>
      <c r="DM138" s="59"/>
      <c r="DN138" s="59"/>
      <c r="DO138" s="59"/>
      <c r="DP138" s="59"/>
      <c r="DQ138" s="59"/>
      <c r="DR138" s="59"/>
      <c r="DS138" s="59"/>
      <c r="DT138" s="59"/>
      <c r="DU138" s="59"/>
      <c r="DV138" s="59"/>
      <c r="DW138" s="59"/>
      <c r="DX138" s="59"/>
      <c r="DY138" s="59"/>
      <c r="DZ138" s="59"/>
      <c r="EA138" s="59"/>
      <c r="EB138" s="59"/>
      <c r="EC138" s="59"/>
      <c r="ED138" s="59"/>
      <c r="EE138" s="59"/>
      <c r="EF138" s="59"/>
      <c r="EG138" s="59"/>
      <c r="EH138" s="59"/>
      <c r="EI138" s="59"/>
      <c r="EJ138" s="59"/>
      <c r="EK138" s="59"/>
      <c r="EL138" s="59"/>
      <c r="EM138" s="59"/>
      <c r="EN138" s="59"/>
      <c r="EO138" s="59"/>
      <c r="EP138" s="59"/>
      <c r="EQ138" s="59"/>
      <c r="ER138" s="59"/>
      <c r="ES138" s="59"/>
      <c r="ET138" s="59"/>
      <c r="EU138" s="59"/>
      <c r="EV138" s="59"/>
      <c r="EW138" s="59"/>
      <c r="EX138" s="59"/>
      <c r="EY138" s="59"/>
      <c r="EZ138" s="59"/>
      <c r="FA138" s="59"/>
      <c r="FB138" s="59"/>
      <c r="FC138" s="59"/>
      <c r="FD138" s="59"/>
      <c r="FE138" s="59"/>
      <c r="FF138" s="59"/>
      <c r="FG138" s="59"/>
      <c r="FH138" s="59"/>
      <c r="FI138" s="59"/>
      <c r="FJ138" s="59"/>
      <c r="FK138" s="59"/>
      <c r="FL138" s="59"/>
      <c r="FM138" s="59"/>
      <c r="FN138" s="59"/>
      <c r="FO138" s="59"/>
      <c r="FP138" s="59"/>
      <c r="FQ138" s="59"/>
      <c r="FR138" s="59"/>
      <c r="FS138" s="59"/>
      <c r="FT138" s="59"/>
      <c r="FU138" s="59"/>
      <c r="FV138" s="59"/>
      <c r="FW138" s="59"/>
      <c r="FX138" s="59"/>
      <c r="FY138" s="59"/>
      <c r="FZ138" s="59"/>
      <c r="GA138" s="59"/>
      <c r="GB138" s="59"/>
      <c r="GC138" s="59"/>
      <c r="GD138" s="59"/>
      <c r="GE138" s="59"/>
      <c r="GF138" s="59"/>
      <c r="GG138" s="59"/>
      <c r="GH138" s="59"/>
      <c r="GI138" s="59"/>
      <c r="GJ138" s="59"/>
      <c r="GK138" s="59"/>
      <c r="GL138" s="59"/>
      <c r="GM138" s="59"/>
      <c r="GN138" s="59"/>
      <c r="GO138" s="59"/>
      <c r="GP138" s="59"/>
      <c r="GQ138" s="59"/>
      <c r="GR138" s="59"/>
      <c r="GS138" s="59"/>
      <c r="GT138" s="59"/>
    </row>
    <row r="139" spans="1:202" ht="15" customHeight="1">
      <c r="A139" s="165">
        <v>4</v>
      </c>
      <c r="B139" s="166">
        <v>90102</v>
      </c>
      <c r="C139" s="165">
        <f t="shared" si="13"/>
        <v>9</v>
      </c>
      <c r="G139" s="165" t="str">
        <f>+VLOOKUP(B139,EstructuraCostos!$B$5:$C$170,2)</f>
        <v>Mantenimiento</v>
      </c>
      <c r="H139" s="167">
        <v>43503</v>
      </c>
      <c r="I139" s="17">
        <f t="shared" si="15"/>
        <v>6</v>
      </c>
      <c r="J139" s="13" t="s">
        <v>493</v>
      </c>
      <c r="K139" s="95">
        <v>8404</v>
      </c>
      <c r="L139" s="302" t="s">
        <v>323</v>
      </c>
      <c r="M139" s="51" t="s">
        <v>342</v>
      </c>
      <c r="N139" s="97">
        <v>7</v>
      </c>
      <c r="O139" s="283" t="s">
        <v>278</v>
      </c>
      <c r="P139" s="64">
        <v>40057.142857142855</v>
      </c>
      <c r="Q139" s="631">
        <f t="shared" si="16"/>
        <v>280400</v>
      </c>
      <c r="R139" s="54" t="s">
        <v>294</v>
      </c>
      <c r="S139" s="54" t="s">
        <v>620</v>
      </c>
      <c r="T139" s="256"/>
      <c r="U139" s="68"/>
      <c r="V139" s="68"/>
    </row>
    <row r="140" spans="1:202" ht="15" customHeight="1">
      <c r="A140" s="165">
        <v>4</v>
      </c>
      <c r="B140" s="166">
        <v>90102</v>
      </c>
      <c r="C140" s="165">
        <f t="shared" si="13"/>
        <v>9</v>
      </c>
      <c r="G140" s="165" t="str">
        <f>+VLOOKUP(B140,EstructuraCostos!$B$5:$C$170,2)</f>
        <v>Mantenimiento</v>
      </c>
      <c r="H140" s="167">
        <v>43503</v>
      </c>
      <c r="I140" s="17">
        <f t="shared" si="15"/>
        <v>6</v>
      </c>
      <c r="J140" s="13" t="s">
        <v>493</v>
      </c>
      <c r="K140" s="456">
        <v>605</v>
      </c>
      <c r="L140" s="61" t="s">
        <v>627</v>
      </c>
      <c r="M140" s="51" t="s">
        <v>1366</v>
      </c>
      <c r="N140" s="97">
        <v>6</v>
      </c>
      <c r="O140" s="283" t="s">
        <v>278</v>
      </c>
      <c r="P140" s="64">
        <v>5266.666666666667</v>
      </c>
      <c r="Q140" s="631">
        <f t="shared" si="16"/>
        <v>31600</v>
      </c>
      <c r="R140" s="54" t="s">
        <v>294</v>
      </c>
      <c r="S140" s="54" t="s">
        <v>620</v>
      </c>
      <c r="T140" s="256"/>
      <c r="U140" s="68"/>
      <c r="V140" s="68"/>
    </row>
    <row r="141" spans="1:202" ht="15" customHeight="1">
      <c r="A141" s="165">
        <v>5</v>
      </c>
      <c r="B141" s="166">
        <v>50104</v>
      </c>
      <c r="C141" s="165">
        <f t="shared" si="13"/>
        <v>5</v>
      </c>
      <c r="G141" s="165" t="str">
        <f>+VLOOKUP(B141,EstructuraCostos!$B$5:$C$170,2)</f>
        <v>Mantenimiento Acueducto y Aguas</v>
      </c>
      <c r="H141" s="167">
        <v>43503</v>
      </c>
      <c r="I141" s="17">
        <f t="shared" si="15"/>
        <v>6</v>
      </c>
      <c r="J141" s="13" t="s">
        <v>494</v>
      </c>
      <c r="K141" s="456">
        <v>606</v>
      </c>
      <c r="L141" s="61" t="s">
        <v>627</v>
      </c>
      <c r="M141" s="51" t="s">
        <v>1366</v>
      </c>
      <c r="N141" s="97">
        <v>2</v>
      </c>
      <c r="O141" s="283" t="s">
        <v>278</v>
      </c>
      <c r="P141" s="64">
        <v>3500</v>
      </c>
      <c r="Q141" s="631">
        <f t="shared" si="16"/>
        <v>7000</v>
      </c>
      <c r="R141" s="54" t="s">
        <v>294</v>
      </c>
      <c r="S141" s="54" t="s">
        <v>620</v>
      </c>
      <c r="T141" s="256"/>
      <c r="U141" s="68"/>
      <c r="V141" s="68"/>
    </row>
    <row r="142" spans="1:202" ht="15" customHeight="1">
      <c r="A142" s="165">
        <v>6</v>
      </c>
      <c r="B142" s="166">
        <v>50104</v>
      </c>
      <c r="C142" s="165">
        <f t="shared" si="13"/>
        <v>5</v>
      </c>
      <c r="G142" s="165" t="str">
        <f>+VLOOKUP(B142,EstructuraCostos!$B$5:$C$170,2)</f>
        <v>Mantenimiento Acueducto y Aguas</v>
      </c>
      <c r="H142" s="167">
        <v>43503</v>
      </c>
      <c r="I142" s="17">
        <f t="shared" si="15"/>
        <v>6</v>
      </c>
      <c r="J142" s="13" t="s">
        <v>495</v>
      </c>
      <c r="K142" s="95" t="s">
        <v>496</v>
      </c>
      <c r="L142" s="61" t="s">
        <v>1367</v>
      </c>
      <c r="M142" s="51" t="s">
        <v>497</v>
      </c>
      <c r="N142" s="97">
        <v>6</v>
      </c>
      <c r="O142" s="283" t="s">
        <v>278</v>
      </c>
      <c r="P142" s="64">
        <v>2333.3333333333335</v>
      </c>
      <c r="Q142" s="631">
        <f t="shared" si="16"/>
        <v>14000</v>
      </c>
      <c r="R142" s="54" t="s">
        <v>294</v>
      </c>
      <c r="S142" s="54" t="s">
        <v>620</v>
      </c>
      <c r="T142" s="256"/>
      <c r="U142" s="68"/>
      <c r="V142" s="68"/>
    </row>
    <row r="143" spans="1:202" ht="16" customHeight="1">
      <c r="A143" s="165"/>
      <c r="B143" s="166">
        <v>40101</v>
      </c>
      <c r="C143" s="165">
        <f t="shared" si="13"/>
        <v>4</v>
      </c>
      <c r="D143" s="165"/>
      <c r="E143" s="387"/>
      <c r="F143" s="165"/>
      <c r="G143" s="165" t="str">
        <f>+VLOOKUP(B143,EstructuraCostos!$B$5:$C$170,2)</f>
        <v>Servicios_Publicos</v>
      </c>
      <c r="H143" s="167">
        <v>43504</v>
      </c>
      <c r="I143" s="17">
        <f t="shared" si="15"/>
        <v>6</v>
      </c>
      <c r="J143" s="181" t="s">
        <v>507</v>
      </c>
      <c r="K143" s="144">
        <v>6218</v>
      </c>
      <c r="L143" s="61" t="s">
        <v>508</v>
      </c>
      <c r="M143" s="143" t="s">
        <v>928</v>
      </c>
      <c r="N143" s="97">
        <v>1</v>
      </c>
      <c r="O143" s="291" t="s">
        <v>278</v>
      </c>
      <c r="P143" s="64">
        <v>103000</v>
      </c>
      <c r="Q143" s="631">
        <f t="shared" si="16"/>
        <v>103000</v>
      </c>
      <c r="R143" s="54" t="s">
        <v>100</v>
      </c>
      <c r="S143" s="54" t="s">
        <v>635</v>
      </c>
      <c r="T143" s="256"/>
      <c r="U143" s="111"/>
    </row>
    <row r="144" spans="1:202" ht="16" customHeight="1">
      <c r="A144" s="165"/>
      <c r="B144" s="166">
        <v>70110</v>
      </c>
      <c r="C144" s="165">
        <v>7</v>
      </c>
      <c r="D144" s="165"/>
      <c r="E144" s="387"/>
      <c r="F144" s="165"/>
      <c r="G144" s="165" t="s">
        <v>67</v>
      </c>
      <c r="H144" s="167">
        <v>43504</v>
      </c>
      <c r="I144" s="17">
        <f t="shared" si="15"/>
        <v>6</v>
      </c>
      <c r="J144" s="656" t="s">
        <v>1035</v>
      </c>
      <c r="K144" s="144" t="s">
        <v>639</v>
      </c>
      <c r="L144" s="292" t="s">
        <v>638</v>
      </c>
      <c r="M144" s="112">
        <v>10014269</v>
      </c>
      <c r="N144" s="97">
        <v>1</v>
      </c>
      <c r="O144" s="291"/>
      <c r="P144" s="64"/>
      <c r="Q144" s="631">
        <v>660000</v>
      </c>
      <c r="R144" s="54" t="s">
        <v>100</v>
      </c>
      <c r="S144" s="54" t="s">
        <v>635</v>
      </c>
      <c r="T144" s="256"/>
      <c r="U144" s="111"/>
    </row>
    <row r="145" spans="1:22" ht="15" customHeight="1">
      <c r="A145" s="165">
        <v>6</v>
      </c>
      <c r="C145" s="165">
        <f t="shared" ref="C145:C152" si="17">ROUND(B145/10000,0)</f>
        <v>0</v>
      </c>
      <c r="G145" s="165" t="e">
        <f>+VLOOKUP(B145,EstructuraCostos!$B$5:$C$170,2)</f>
        <v>#N/A</v>
      </c>
      <c r="H145" s="167">
        <v>43505</v>
      </c>
      <c r="I145" s="17">
        <f t="shared" si="15"/>
        <v>6</v>
      </c>
      <c r="J145" s="654" t="s">
        <v>414</v>
      </c>
      <c r="K145" s="486" t="s">
        <v>641</v>
      </c>
      <c r="L145" s="287" t="s">
        <v>322</v>
      </c>
      <c r="M145" s="74" t="s">
        <v>341</v>
      </c>
      <c r="N145" s="80">
        <v>8</v>
      </c>
      <c r="O145" s="90" t="s">
        <v>278</v>
      </c>
      <c r="P145" s="92">
        <v>381750</v>
      </c>
      <c r="Q145" s="631">
        <f>+N145*P145</f>
        <v>3054000</v>
      </c>
      <c r="R145" s="54" t="s">
        <v>196</v>
      </c>
      <c r="S145" s="54" t="s">
        <v>2975</v>
      </c>
      <c r="T145" s="256"/>
      <c r="U145" s="91">
        <v>3054000</v>
      </c>
      <c r="V145" s="65"/>
    </row>
    <row r="146" spans="1:22" ht="15" customHeight="1">
      <c r="A146" s="165">
        <v>6</v>
      </c>
      <c r="C146" s="165">
        <f t="shared" si="17"/>
        <v>0</v>
      </c>
      <c r="G146" s="165" t="e">
        <f>+VLOOKUP(B146,EstructuraCostos!$B$5:$C$170,2)</f>
        <v>#N/A</v>
      </c>
      <c r="H146" s="167">
        <v>43505</v>
      </c>
      <c r="I146" s="17">
        <f t="shared" si="15"/>
        <v>6</v>
      </c>
      <c r="J146" s="180" t="s">
        <v>645</v>
      </c>
      <c r="K146" s="450" t="s">
        <v>547</v>
      </c>
      <c r="L146" s="668" t="s">
        <v>322</v>
      </c>
      <c r="M146" s="125" t="s">
        <v>341</v>
      </c>
      <c r="N146" s="126">
        <v>8</v>
      </c>
      <c r="O146" s="127" t="s">
        <v>278</v>
      </c>
      <c r="P146" s="128">
        <v>381750</v>
      </c>
      <c r="Q146" s="128">
        <v>381750</v>
      </c>
      <c r="R146" s="54" t="s">
        <v>196</v>
      </c>
      <c r="S146" s="54" t="s">
        <v>2975</v>
      </c>
      <c r="T146" s="256"/>
      <c r="U146" s="68"/>
      <c r="V146" s="68"/>
    </row>
    <row r="147" spans="1:22" ht="15" customHeight="1">
      <c r="A147" s="165">
        <v>7</v>
      </c>
      <c r="B147" s="166">
        <v>40104</v>
      </c>
      <c r="C147" s="165">
        <f t="shared" si="17"/>
        <v>4</v>
      </c>
      <c r="G147" s="165" t="str">
        <f>+VLOOKUP(B147,EstructuraCostos!$B$5:$C$170,2)</f>
        <v>Combustibles y Lubricantes</v>
      </c>
      <c r="H147" s="167">
        <v>43506</v>
      </c>
      <c r="I147" s="17">
        <f t="shared" si="15"/>
        <v>6</v>
      </c>
      <c r="J147" s="1" t="s">
        <v>467</v>
      </c>
      <c r="K147" s="95">
        <v>54446</v>
      </c>
      <c r="L147" s="61" t="s">
        <v>521</v>
      </c>
      <c r="M147" s="51" t="s">
        <v>350</v>
      </c>
      <c r="N147" s="97">
        <v>11.95</v>
      </c>
      <c r="O147" s="639" t="s">
        <v>316</v>
      </c>
      <c r="P147" s="64">
        <v>9370</v>
      </c>
      <c r="Q147" s="631">
        <v>112000</v>
      </c>
      <c r="R147" s="54" t="s">
        <v>100</v>
      </c>
      <c r="S147" s="54" t="s">
        <v>646</v>
      </c>
      <c r="U147" s="91">
        <v>326730</v>
      </c>
      <c r="V147" s="64"/>
    </row>
    <row r="148" spans="1:22" ht="15" customHeight="1">
      <c r="A148" s="165">
        <v>8</v>
      </c>
      <c r="B148" s="166">
        <v>90103</v>
      </c>
      <c r="C148" s="165">
        <f t="shared" si="17"/>
        <v>9</v>
      </c>
      <c r="G148" s="165" t="str">
        <f>+VLOOKUP(B148,EstructuraCostos!$B$5:$C$170,2)</f>
        <v>Alimentacion-mercado</v>
      </c>
      <c r="H148" s="167">
        <v>43506</v>
      </c>
      <c r="I148" s="17">
        <f t="shared" si="15"/>
        <v>6</v>
      </c>
      <c r="J148" s="1" t="s">
        <v>545</v>
      </c>
      <c r="K148" s="95">
        <v>85743</v>
      </c>
      <c r="L148" s="61" t="s">
        <v>544</v>
      </c>
      <c r="M148" s="51" t="s">
        <v>286</v>
      </c>
      <c r="N148" s="97">
        <v>5</v>
      </c>
      <c r="O148" s="639" t="s">
        <v>278</v>
      </c>
      <c r="P148" s="64">
        <v>2000</v>
      </c>
      <c r="Q148" s="631">
        <f t="shared" ref="Q148:Q168" si="18">+N148*P148</f>
        <v>10000</v>
      </c>
      <c r="R148" s="54" t="s">
        <v>294</v>
      </c>
      <c r="S148" s="54" t="s">
        <v>620</v>
      </c>
      <c r="U148" s="79">
        <v>3467000</v>
      </c>
      <c r="V148" s="73"/>
    </row>
    <row r="149" spans="1:22" ht="15" customHeight="1">
      <c r="A149" s="165">
        <v>1</v>
      </c>
      <c r="B149" s="166">
        <v>90102</v>
      </c>
      <c r="C149" s="165">
        <f t="shared" si="17"/>
        <v>9</v>
      </c>
      <c r="G149" s="165" t="str">
        <f>+VLOOKUP(B149,EstructuraCostos!$B$5:$C$170,2)</f>
        <v>Mantenimiento</v>
      </c>
      <c r="H149" s="167">
        <v>43507</v>
      </c>
      <c r="I149" s="17">
        <f t="shared" si="15"/>
        <v>7</v>
      </c>
      <c r="J149" s="1" t="s">
        <v>549</v>
      </c>
      <c r="K149" s="95">
        <v>11647</v>
      </c>
      <c r="L149" s="61" t="s">
        <v>404</v>
      </c>
      <c r="M149" s="51" t="s">
        <v>578</v>
      </c>
      <c r="N149" s="97">
        <v>6</v>
      </c>
      <c r="O149" s="628" t="s">
        <v>278</v>
      </c>
      <c r="P149" s="64">
        <v>325</v>
      </c>
      <c r="Q149" s="631">
        <f t="shared" si="18"/>
        <v>1950</v>
      </c>
      <c r="R149" s="54" t="s">
        <v>294</v>
      </c>
      <c r="S149" s="54" t="s">
        <v>925</v>
      </c>
      <c r="U149" s="64"/>
      <c r="V149" s="64"/>
    </row>
    <row r="150" spans="1:22" ht="15" customHeight="1">
      <c r="A150" s="165">
        <v>1</v>
      </c>
      <c r="B150" s="166">
        <v>10101</v>
      </c>
      <c r="C150" s="165">
        <f t="shared" si="17"/>
        <v>1</v>
      </c>
      <c r="G150" s="165" t="str">
        <f>+VLOOKUP(B150,EstructuraCostos!$B$5:$C$170,2)</f>
        <v>Fumigacion Matamalezas</v>
      </c>
      <c r="H150" s="167">
        <v>43507</v>
      </c>
      <c r="I150" s="17">
        <f t="shared" si="15"/>
        <v>7</v>
      </c>
      <c r="J150" s="1" t="s">
        <v>548</v>
      </c>
      <c r="K150" s="95">
        <v>11647</v>
      </c>
      <c r="L150" s="61" t="s">
        <v>404</v>
      </c>
      <c r="M150" s="51" t="s">
        <v>578</v>
      </c>
      <c r="N150" s="97">
        <v>2</v>
      </c>
      <c r="O150" s="642" t="s">
        <v>278</v>
      </c>
      <c r="P150" s="64">
        <v>17050</v>
      </c>
      <c r="Q150" s="631">
        <f t="shared" si="18"/>
        <v>34100</v>
      </c>
      <c r="R150" s="54" t="s">
        <v>294</v>
      </c>
      <c r="S150" s="54" t="s">
        <v>925</v>
      </c>
      <c r="U150" s="68"/>
      <c r="V150" s="68"/>
    </row>
    <row r="151" spans="1:22" ht="15" customHeight="1">
      <c r="A151" s="165">
        <v>1</v>
      </c>
      <c r="B151" s="166">
        <v>50103</v>
      </c>
      <c r="C151" s="165">
        <f t="shared" si="17"/>
        <v>5</v>
      </c>
      <c r="G151" s="165" t="str">
        <f>+VLOOKUP(B151,EstructuraCostos!$B$5:$C$170,2)</f>
        <v xml:space="preserve">Mantenimiento Cercos </v>
      </c>
      <c r="H151" s="167">
        <v>43507</v>
      </c>
      <c r="I151" s="17">
        <f t="shared" si="15"/>
        <v>7</v>
      </c>
      <c r="J151" s="1" t="s">
        <v>269</v>
      </c>
      <c r="K151" s="95">
        <v>11647</v>
      </c>
      <c r="L151" s="61" t="s">
        <v>404</v>
      </c>
      <c r="M151" s="51" t="s">
        <v>578</v>
      </c>
      <c r="N151" s="97">
        <v>2</v>
      </c>
      <c r="O151" s="646" t="s">
        <v>276</v>
      </c>
      <c r="P151" s="64">
        <v>5000</v>
      </c>
      <c r="Q151" s="631">
        <f t="shared" si="18"/>
        <v>10000</v>
      </c>
      <c r="R151" s="54" t="s">
        <v>294</v>
      </c>
      <c r="S151" s="54" t="s">
        <v>925</v>
      </c>
      <c r="U151" s="68"/>
      <c r="V151" s="68"/>
    </row>
    <row r="152" spans="1:22" ht="15" customHeight="1">
      <c r="A152" s="165">
        <v>2</v>
      </c>
      <c r="C152" s="165">
        <f t="shared" si="17"/>
        <v>0</v>
      </c>
      <c r="G152" s="165" t="e">
        <f>+VLOOKUP(B152,EstructuraCostos!$B$5:$C$170,2)</f>
        <v>#N/A</v>
      </c>
      <c r="H152" s="167">
        <v>43511</v>
      </c>
      <c r="I152" s="17">
        <f t="shared" si="15"/>
        <v>7</v>
      </c>
      <c r="J152" s="659" t="s">
        <v>581</v>
      </c>
      <c r="K152" s="486" t="s">
        <v>546</v>
      </c>
      <c r="L152" s="287" t="s">
        <v>322</v>
      </c>
      <c r="M152" s="74" t="s">
        <v>341</v>
      </c>
      <c r="N152" s="679">
        <v>1</v>
      </c>
      <c r="O152" s="686" t="s">
        <v>278</v>
      </c>
      <c r="P152" s="698">
        <v>1265128</v>
      </c>
      <c r="Q152" s="631">
        <f t="shared" si="18"/>
        <v>1265128</v>
      </c>
      <c r="R152" s="54" t="s">
        <v>196</v>
      </c>
      <c r="S152" s="54" t="s">
        <v>620</v>
      </c>
      <c r="T152" s="209" t="s">
        <v>647</v>
      </c>
      <c r="U152" s="64"/>
      <c r="V152" s="64"/>
    </row>
    <row r="153" spans="1:22" ht="15" customHeight="1">
      <c r="A153" s="165">
        <v>3</v>
      </c>
      <c r="B153" s="166">
        <v>70115</v>
      </c>
      <c r="C153" s="165">
        <v>7</v>
      </c>
      <c r="G153" s="165" t="str">
        <f>+VLOOKUP(B153,EstructuraCostos!$B$5:$C$170,2)</f>
        <v>Salario_Administrador</v>
      </c>
      <c r="H153" s="167">
        <v>43511</v>
      </c>
      <c r="I153" s="219">
        <f t="shared" si="15"/>
        <v>7</v>
      </c>
      <c r="J153" s="182" t="s">
        <v>1191</v>
      </c>
      <c r="K153" s="548" t="s">
        <v>546</v>
      </c>
      <c r="L153" s="168" t="s">
        <v>520</v>
      </c>
      <c r="M153" s="526">
        <v>10244452</v>
      </c>
      <c r="N153" s="97">
        <v>1</v>
      </c>
      <c r="O153" s="746" t="s">
        <v>416</v>
      </c>
      <c r="P153" s="690">
        <v>4838262</v>
      </c>
      <c r="Q153" s="631">
        <f t="shared" si="18"/>
        <v>4838262</v>
      </c>
      <c r="R153" s="54" t="s">
        <v>196</v>
      </c>
      <c r="S153" s="54" t="s">
        <v>620</v>
      </c>
      <c r="U153" s="91">
        <v>6103390</v>
      </c>
      <c r="V153" s="64"/>
    </row>
    <row r="154" spans="1:22" ht="15" customHeight="1">
      <c r="A154" s="165">
        <v>1</v>
      </c>
      <c r="B154" s="166">
        <v>50104</v>
      </c>
      <c r="C154" s="165">
        <f t="shared" ref="C154:C168" si="19">ROUND(B154/10000,0)</f>
        <v>5</v>
      </c>
      <c r="G154" s="165" t="str">
        <f>+VLOOKUP(B154,EstructuraCostos!$B$5:$C$170,2)</f>
        <v>Mantenimiento Acueducto y Aguas</v>
      </c>
      <c r="H154" s="167">
        <v>43512</v>
      </c>
      <c r="I154" s="17">
        <f t="shared" si="15"/>
        <v>7</v>
      </c>
      <c r="J154" s="1" t="s">
        <v>568</v>
      </c>
      <c r="K154" s="95">
        <v>303152</v>
      </c>
      <c r="L154" s="61" t="s">
        <v>263</v>
      </c>
      <c r="M154" s="51" t="s">
        <v>271</v>
      </c>
      <c r="N154" s="97">
        <v>400</v>
      </c>
      <c r="O154" s="295" t="s">
        <v>277</v>
      </c>
      <c r="P154" s="64">
        <f>207996/400</f>
        <v>519.99</v>
      </c>
      <c r="Q154" s="631">
        <f t="shared" si="18"/>
        <v>207996</v>
      </c>
      <c r="R154" s="54" t="s">
        <v>100</v>
      </c>
      <c r="S154" s="54" t="s">
        <v>650</v>
      </c>
      <c r="U154" s="79"/>
      <c r="V154" s="79"/>
    </row>
    <row r="155" spans="1:22" ht="15" customHeight="1">
      <c r="A155" s="165">
        <v>2</v>
      </c>
      <c r="B155" s="166">
        <v>10302</v>
      </c>
      <c r="C155" s="165">
        <f t="shared" si="19"/>
        <v>1</v>
      </c>
      <c r="G155" s="165" t="str">
        <f>+VLOOKUP(B155,EstructuraCostos!$B$5:$C$170,2)</f>
        <v>Desparasitacion y Baño</v>
      </c>
      <c r="H155" s="167">
        <v>43512</v>
      </c>
      <c r="I155" s="17">
        <f t="shared" si="15"/>
        <v>7</v>
      </c>
      <c r="J155" s="1" t="s">
        <v>570</v>
      </c>
      <c r="K155" s="95">
        <v>187748</v>
      </c>
      <c r="L155" s="61" t="s">
        <v>319</v>
      </c>
      <c r="M155" s="51" t="s">
        <v>337</v>
      </c>
      <c r="N155" s="97">
        <v>1</v>
      </c>
      <c r="O155" s="646" t="s">
        <v>261</v>
      </c>
      <c r="P155" s="64">
        <v>35200</v>
      </c>
      <c r="Q155" s="631">
        <f t="shared" si="18"/>
        <v>35200</v>
      </c>
      <c r="R155" s="54" t="s">
        <v>100</v>
      </c>
      <c r="S155" s="54" t="s">
        <v>653</v>
      </c>
    </row>
    <row r="156" spans="1:22" ht="15" customHeight="1">
      <c r="A156" s="165">
        <v>2</v>
      </c>
      <c r="B156" s="166">
        <v>10104</v>
      </c>
      <c r="C156" s="165">
        <f t="shared" si="19"/>
        <v>1</v>
      </c>
      <c r="G156" s="165" t="str">
        <f>+VLOOKUP(B156,EstructuraCostos!$B$5:$C$170,2)</f>
        <v>Fumigacion Herbicida</v>
      </c>
      <c r="H156" s="167">
        <v>43512</v>
      </c>
      <c r="I156" s="17">
        <f t="shared" si="15"/>
        <v>7</v>
      </c>
      <c r="J156" s="1" t="s">
        <v>569</v>
      </c>
      <c r="K156" s="95">
        <v>303152</v>
      </c>
      <c r="L156" s="61" t="s">
        <v>263</v>
      </c>
      <c r="M156" s="51" t="s">
        <v>271</v>
      </c>
      <c r="N156" s="97">
        <v>12</v>
      </c>
      <c r="O156" s="295" t="s">
        <v>276</v>
      </c>
      <c r="P156" s="64">
        <v>24080</v>
      </c>
      <c r="Q156" s="631">
        <f t="shared" si="18"/>
        <v>288960</v>
      </c>
      <c r="R156" s="54" t="s">
        <v>100</v>
      </c>
      <c r="S156" s="54" t="s">
        <v>650</v>
      </c>
      <c r="T156" s="261"/>
      <c r="U156" s="79"/>
      <c r="V156" s="79"/>
    </row>
    <row r="157" spans="1:22" ht="15" customHeight="1">
      <c r="A157" s="165">
        <v>2</v>
      </c>
      <c r="B157" s="166">
        <v>10302</v>
      </c>
      <c r="C157" s="165">
        <f t="shared" si="19"/>
        <v>1</v>
      </c>
      <c r="G157" s="165" t="str">
        <f>+VLOOKUP(B157,EstructuraCostos!$B$5:$C$170,2)</f>
        <v>Desparasitacion y Baño</v>
      </c>
      <c r="H157" s="167">
        <v>43512</v>
      </c>
      <c r="I157" s="17">
        <f t="shared" si="15"/>
        <v>7</v>
      </c>
      <c r="J157" s="1" t="s">
        <v>327</v>
      </c>
      <c r="K157" s="95">
        <v>187748</v>
      </c>
      <c r="L157" s="61" t="s">
        <v>319</v>
      </c>
      <c r="M157" s="51" t="s">
        <v>337</v>
      </c>
      <c r="N157" s="97">
        <v>2</v>
      </c>
      <c r="O157" s="639" t="s">
        <v>278</v>
      </c>
      <c r="P157" s="64">
        <v>60800</v>
      </c>
      <c r="Q157" s="631">
        <f t="shared" si="18"/>
        <v>121600</v>
      </c>
      <c r="R157" s="54" t="s">
        <v>100</v>
      </c>
      <c r="S157" s="54" t="s">
        <v>653</v>
      </c>
    </row>
    <row r="158" spans="1:22" ht="15" customHeight="1">
      <c r="A158" s="165">
        <v>3</v>
      </c>
      <c r="B158" s="166">
        <v>10301</v>
      </c>
      <c r="C158" s="165">
        <f t="shared" si="19"/>
        <v>1</v>
      </c>
      <c r="G158" s="165" t="str">
        <f>+VLOOKUP(B158,EstructuraCostos!$B$5:$C$170,2)</f>
        <v>Vacunacion</v>
      </c>
      <c r="H158" s="167">
        <v>43512</v>
      </c>
      <c r="I158" s="17">
        <f t="shared" si="15"/>
        <v>7</v>
      </c>
      <c r="J158" s="1" t="s">
        <v>572</v>
      </c>
      <c r="K158" s="95">
        <v>187748</v>
      </c>
      <c r="L158" s="61" t="s">
        <v>319</v>
      </c>
      <c r="M158" s="51" t="s">
        <v>337</v>
      </c>
      <c r="N158" s="97">
        <v>5</v>
      </c>
      <c r="O158" s="295" t="s">
        <v>278</v>
      </c>
      <c r="P158" s="64">
        <v>4585</v>
      </c>
      <c r="Q158" s="631">
        <f t="shared" si="18"/>
        <v>22925</v>
      </c>
      <c r="R158" s="54" t="s">
        <v>100</v>
      </c>
      <c r="S158" s="54" t="s">
        <v>653</v>
      </c>
      <c r="T158" s="256"/>
      <c r="V158" s="73"/>
    </row>
    <row r="159" spans="1:22" ht="15" customHeight="1">
      <c r="A159" s="165">
        <v>3</v>
      </c>
      <c r="B159" s="166">
        <v>90106</v>
      </c>
      <c r="C159" s="165">
        <f t="shared" si="19"/>
        <v>9</v>
      </c>
      <c r="G159" s="165" t="str">
        <f>+VLOOKUP(B159,EstructuraCostos!$B$5:$C$170,2)</f>
        <v xml:space="preserve">Varios </v>
      </c>
      <c r="H159" s="167">
        <v>43512</v>
      </c>
      <c r="I159" s="17">
        <f t="shared" si="15"/>
        <v>7</v>
      </c>
      <c r="J159" s="1" t="s">
        <v>571</v>
      </c>
      <c r="K159" s="95">
        <v>187748</v>
      </c>
      <c r="L159" s="61" t="s">
        <v>319</v>
      </c>
      <c r="M159" s="51" t="s">
        <v>337</v>
      </c>
      <c r="N159" s="97">
        <v>2</v>
      </c>
      <c r="O159" s="295" t="s">
        <v>276</v>
      </c>
      <c r="P159" s="64">
        <v>3000</v>
      </c>
      <c r="Q159" s="631">
        <f t="shared" si="18"/>
        <v>6000</v>
      </c>
      <c r="R159" s="54" t="s">
        <v>100</v>
      </c>
      <c r="S159" s="54" t="s">
        <v>653</v>
      </c>
    </row>
    <row r="160" spans="1:22" ht="15" customHeight="1">
      <c r="A160" s="165">
        <v>3</v>
      </c>
      <c r="B160" s="166">
        <v>50103</v>
      </c>
      <c r="C160" s="165">
        <f t="shared" si="19"/>
        <v>5</v>
      </c>
      <c r="G160" s="165" t="str">
        <f>+VLOOKUP(B160,EstructuraCostos!$B$5:$C$170,2)</f>
        <v xml:space="preserve">Mantenimiento Cercos </v>
      </c>
      <c r="H160" s="167">
        <v>43512</v>
      </c>
      <c r="I160" s="17">
        <f t="shared" si="15"/>
        <v>7</v>
      </c>
      <c r="J160" s="1" t="s">
        <v>269</v>
      </c>
      <c r="K160" s="95">
        <v>187748</v>
      </c>
      <c r="L160" s="61" t="s">
        <v>319</v>
      </c>
      <c r="M160" s="51" t="s">
        <v>337</v>
      </c>
      <c r="N160" s="97">
        <v>6</v>
      </c>
      <c r="O160" s="646" t="s">
        <v>276</v>
      </c>
      <c r="P160" s="64">
        <v>5500</v>
      </c>
      <c r="Q160" s="631">
        <f t="shared" si="18"/>
        <v>33000</v>
      </c>
      <c r="R160" s="54" t="s">
        <v>100</v>
      </c>
      <c r="S160" s="54" t="s">
        <v>653</v>
      </c>
    </row>
    <row r="161" spans="1:202" ht="15" customHeight="1">
      <c r="A161" s="165">
        <v>3</v>
      </c>
      <c r="B161" s="166">
        <v>50115</v>
      </c>
      <c r="C161" s="165">
        <f t="shared" si="19"/>
        <v>5</v>
      </c>
      <c r="G161" s="165" t="str">
        <f>+VLOOKUP(B161,EstructuraCostos!$B$5:$C$170,2)</f>
        <v>Herramientas fungibles</v>
      </c>
      <c r="H161" s="167">
        <v>43512</v>
      </c>
      <c r="I161" s="17">
        <f t="shared" si="15"/>
        <v>7</v>
      </c>
      <c r="J161" s="1" t="s">
        <v>573</v>
      </c>
      <c r="K161" s="95">
        <v>187748</v>
      </c>
      <c r="L161" s="61" t="s">
        <v>319</v>
      </c>
      <c r="M161" s="51" t="s">
        <v>337</v>
      </c>
      <c r="N161" s="97">
        <v>1</v>
      </c>
      <c r="O161" s="295" t="s">
        <v>278</v>
      </c>
      <c r="P161" s="64">
        <v>12000</v>
      </c>
      <c r="Q161" s="631">
        <f t="shared" si="18"/>
        <v>12000</v>
      </c>
      <c r="R161" s="54" t="s">
        <v>100</v>
      </c>
      <c r="S161" s="54" t="s">
        <v>653</v>
      </c>
      <c r="T161" s="256"/>
      <c r="U161" s="77">
        <v>727683</v>
      </c>
      <c r="V161" s="73"/>
    </row>
    <row r="162" spans="1:202" ht="15" customHeight="1">
      <c r="A162" s="165">
        <v>4</v>
      </c>
      <c r="B162" s="166">
        <v>60102</v>
      </c>
      <c r="C162" s="165">
        <f t="shared" si="19"/>
        <v>6</v>
      </c>
      <c r="G162" s="165" t="str">
        <f>+VLOOKUP(B162,EstructuraCostos!$B$5:$C$170,2)</f>
        <v>Aperos</v>
      </c>
      <c r="H162" s="167">
        <v>43512</v>
      </c>
      <c r="I162" s="17">
        <f t="shared" si="15"/>
        <v>7</v>
      </c>
      <c r="J162" s="1" t="s">
        <v>574</v>
      </c>
      <c r="K162" s="95">
        <v>166</v>
      </c>
      <c r="L162" s="61" t="s">
        <v>2863</v>
      </c>
      <c r="M162" s="51" t="s">
        <v>579</v>
      </c>
      <c r="N162" s="97">
        <v>1</v>
      </c>
      <c r="O162" s="295" t="s">
        <v>278</v>
      </c>
      <c r="P162" s="64">
        <v>78800</v>
      </c>
      <c r="Q162" s="631">
        <f t="shared" si="18"/>
        <v>78800</v>
      </c>
      <c r="R162" s="54" t="s">
        <v>294</v>
      </c>
      <c r="S162" s="54" t="s">
        <v>925</v>
      </c>
      <c r="U162" s="66"/>
      <c r="V162" s="64"/>
    </row>
    <row r="163" spans="1:202" ht="15" customHeight="1">
      <c r="A163" s="165">
        <v>5</v>
      </c>
      <c r="B163" s="166">
        <v>50104</v>
      </c>
      <c r="C163" s="165">
        <f t="shared" si="19"/>
        <v>5</v>
      </c>
      <c r="G163" s="165" t="str">
        <f>+VLOOKUP(B163,EstructuraCostos!$B$5:$C$170,2)</f>
        <v>Mantenimiento Acueducto y Aguas</v>
      </c>
      <c r="H163" s="167">
        <v>43512</v>
      </c>
      <c r="I163" s="17">
        <f t="shared" si="15"/>
        <v>7</v>
      </c>
      <c r="J163" s="1" t="s">
        <v>575</v>
      </c>
      <c r="K163" s="95" t="s">
        <v>580</v>
      </c>
      <c r="L163" s="61" t="s">
        <v>629</v>
      </c>
      <c r="M163" s="51" t="s">
        <v>834</v>
      </c>
      <c r="N163" s="97">
        <v>1</v>
      </c>
      <c r="O163" s="295" t="s">
        <v>278</v>
      </c>
      <c r="P163" s="64">
        <v>13000</v>
      </c>
      <c r="Q163" s="631">
        <f t="shared" si="18"/>
        <v>13000</v>
      </c>
      <c r="R163" s="54" t="s">
        <v>294</v>
      </c>
      <c r="S163" s="54" t="s">
        <v>925</v>
      </c>
      <c r="U163" s="78"/>
      <c r="V163" s="64"/>
    </row>
    <row r="164" spans="1:202" ht="15" customHeight="1">
      <c r="A164" s="165">
        <v>6</v>
      </c>
      <c r="B164" s="166">
        <v>50114</v>
      </c>
      <c r="C164" s="165">
        <f t="shared" si="19"/>
        <v>5</v>
      </c>
      <c r="G164" s="165" t="str">
        <f>+VLOOKUP(B164,EstructuraCostos!$B$5:$C$170,2)</f>
        <v>Seguridad industrial</v>
      </c>
      <c r="H164" s="167">
        <v>43512</v>
      </c>
      <c r="I164" s="17">
        <f t="shared" si="15"/>
        <v>7</v>
      </c>
      <c r="J164" s="1" t="s">
        <v>576</v>
      </c>
      <c r="K164" s="95">
        <v>324</v>
      </c>
      <c r="L164" s="61" t="s">
        <v>1369</v>
      </c>
      <c r="M164" s="51" t="s">
        <v>1123</v>
      </c>
      <c r="N164" s="97">
        <v>2</v>
      </c>
      <c r="O164" s="295" t="s">
        <v>278</v>
      </c>
      <c r="P164" s="64">
        <v>7500</v>
      </c>
      <c r="Q164" s="631">
        <f t="shared" si="18"/>
        <v>15000</v>
      </c>
      <c r="R164" s="54" t="s">
        <v>294</v>
      </c>
      <c r="S164" s="54" t="s">
        <v>925</v>
      </c>
      <c r="V164" s="68"/>
    </row>
    <row r="165" spans="1:202" ht="15" customHeight="1">
      <c r="A165" s="165">
        <v>7</v>
      </c>
      <c r="B165" s="166">
        <v>60102</v>
      </c>
      <c r="C165" s="165">
        <f t="shared" si="19"/>
        <v>6</v>
      </c>
      <c r="G165" s="165" t="str">
        <f>+VLOOKUP(B165,EstructuraCostos!$B$5:$C$170,2)</f>
        <v>Aperos</v>
      </c>
      <c r="H165" s="167">
        <v>43512</v>
      </c>
      <c r="I165" s="17">
        <f t="shared" si="15"/>
        <v>7</v>
      </c>
      <c r="J165" s="1" t="s">
        <v>577</v>
      </c>
      <c r="K165" s="95">
        <v>1137</v>
      </c>
      <c r="L165" s="61" t="s">
        <v>567</v>
      </c>
      <c r="M165" s="51" t="s">
        <v>1368</v>
      </c>
      <c r="N165" s="97">
        <v>4</v>
      </c>
      <c r="O165" s="295" t="s">
        <v>278</v>
      </c>
      <c r="P165" s="64">
        <v>9000</v>
      </c>
      <c r="Q165" s="631">
        <f t="shared" si="18"/>
        <v>36000</v>
      </c>
      <c r="R165" s="54" t="s">
        <v>294</v>
      </c>
      <c r="S165" s="54" t="s">
        <v>925</v>
      </c>
      <c r="V165" s="68"/>
    </row>
    <row r="166" spans="1:202" ht="15" customHeight="1">
      <c r="A166" s="165">
        <v>7</v>
      </c>
      <c r="B166" s="166">
        <v>50104</v>
      </c>
      <c r="C166" s="165">
        <f t="shared" si="19"/>
        <v>5</v>
      </c>
      <c r="G166" s="165" t="str">
        <f>+VLOOKUP(B166,EstructuraCostos!$B$5:$C$170,2)</f>
        <v>Mantenimiento Acueducto y Aguas</v>
      </c>
      <c r="H166" s="167">
        <v>43512</v>
      </c>
      <c r="I166" s="17">
        <v>7</v>
      </c>
      <c r="J166" s="1" t="s">
        <v>392</v>
      </c>
      <c r="K166" s="95">
        <v>178820</v>
      </c>
      <c r="L166" s="422" t="s">
        <v>1393</v>
      </c>
      <c r="M166" s="51" t="s">
        <v>836</v>
      </c>
      <c r="N166" s="97">
        <v>4</v>
      </c>
      <c r="O166" s="295" t="s">
        <v>278</v>
      </c>
      <c r="P166" s="64">
        <v>30000</v>
      </c>
      <c r="Q166" s="631">
        <f t="shared" si="18"/>
        <v>120000</v>
      </c>
      <c r="R166" s="54" t="s">
        <v>294</v>
      </c>
      <c r="S166" s="54" t="s">
        <v>925</v>
      </c>
      <c r="T166" s="260"/>
    </row>
    <row r="167" spans="1:202" ht="14.5" customHeight="1">
      <c r="A167" s="165">
        <v>7</v>
      </c>
      <c r="B167" s="166">
        <v>90103</v>
      </c>
      <c r="C167" s="165">
        <f t="shared" si="19"/>
        <v>9</v>
      </c>
      <c r="G167" s="165" t="str">
        <f>+VLOOKUP(B167,EstructuraCostos!$B$5:$C$170,2)</f>
        <v>Alimentacion-mercado</v>
      </c>
      <c r="H167" s="167">
        <v>43512</v>
      </c>
      <c r="I167" s="17">
        <f>+WEEKNUM(H167,2)</f>
        <v>7</v>
      </c>
      <c r="J167" s="1" t="s">
        <v>311</v>
      </c>
      <c r="K167" s="95">
        <v>1137</v>
      </c>
      <c r="L167" s="61" t="s">
        <v>567</v>
      </c>
      <c r="M167" s="51" t="s">
        <v>1368</v>
      </c>
      <c r="N167" s="97">
        <v>1</v>
      </c>
      <c r="O167" s="639" t="s">
        <v>278</v>
      </c>
      <c r="P167" s="64">
        <v>10000</v>
      </c>
      <c r="Q167" s="631">
        <f t="shared" si="18"/>
        <v>10000</v>
      </c>
      <c r="R167" s="54" t="s">
        <v>294</v>
      </c>
      <c r="S167" s="54" t="s">
        <v>925</v>
      </c>
      <c r="U167" s="77">
        <v>198850</v>
      </c>
      <c r="V167" s="68"/>
    </row>
    <row r="168" spans="1:202" ht="14.5" customHeight="1">
      <c r="A168" s="165">
        <v>7</v>
      </c>
      <c r="B168" s="166">
        <v>50104</v>
      </c>
      <c r="C168" s="165">
        <f t="shared" si="19"/>
        <v>5</v>
      </c>
      <c r="G168" s="165" t="str">
        <f>+VLOOKUP(B168,EstructuraCostos!$B$5:$C$170,2)</f>
        <v>Mantenimiento Acueducto y Aguas</v>
      </c>
      <c r="H168" s="167">
        <v>43512</v>
      </c>
      <c r="I168" s="17">
        <v>7</v>
      </c>
      <c r="J168" s="1" t="s">
        <v>713</v>
      </c>
      <c r="K168" s="95">
        <v>178820</v>
      </c>
      <c r="L168" s="422" t="s">
        <v>1393</v>
      </c>
      <c r="M168" s="51" t="s">
        <v>836</v>
      </c>
      <c r="N168" s="97">
        <v>3</v>
      </c>
      <c r="O168" s="455" t="s">
        <v>278</v>
      </c>
      <c r="P168" s="64">
        <v>2933.3333333333335</v>
      </c>
      <c r="Q168" s="631">
        <f t="shared" si="18"/>
        <v>8800</v>
      </c>
      <c r="R168" s="54" t="s">
        <v>294</v>
      </c>
      <c r="S168" s="54" t="s">
        <v>925</v>
      </c>
      <c r="T168" s="256"/>
      <c r="U168" s="77"/>
    </row>
    <row r="169" spans="1:202" ht="15" customHeight="1">
      <c r="A169" s="165"/>
      <c r="B169" s="166">
        <v>40101</v>
      </c>
      <c r="C169" s="165">
        <v>4</v>
      </c>
      <c r="D169" s="165"/>
      <c r="E169" s="167">
        <v>43520</v>
      </c>
      <c r="F169" s="165">
        <v>8</v>
      </c>
      <c r="G169" s="165" t="str">
        <f>+VLOOKUP(B169,EstructuraCostos!$B$5:$C$170,2)</f>
        <v>Servicios_Publicos</v>
      </c>
      <c r="H169" s="167">
        <v>43512</v>
      </c>
      <c r="I169" s="17">
        <v>7</v>
      </c>
      <c r="J169" s="1" t="s">
        <v>961</v>
      </c>
      <c r="L169" s="61" t="s">
        <v>690</v>
      </c>
      <c r="M169" s="51" t="s">
        <v>1370</v>
      </c>
      <c r="N169" s="97">
        <v>1</v>
      </c>
      <c r="O169" s="455" t="s">
        <v>278</v>
      </c>
      <c r="P169" s="64">
        <v>59557</v>
      </c>
      <c r="Q169" s="631">
        <v>59557</v>
      </c>
      <c r="R169" s="54" t="s">
        <v>294</v>
      </c>
      <c r="S169" s="54" t="s">
        <v>925</v>
      </c>
      <c r="T169" s="256"/>
    </row>
    <row r="170" spans="1:202" ht="15" customHeight="1">
      <c r="A170" s="165">
        <v>1</v>
      </c>
      <c r="B170" s="166">
        <v>40101</v>
      </c>
      <c r="C170" s="165">
        <f t="shared" ref="C170:C204" si="20">ROUND(B170/10000,0)</f>
        <v>4</v>
      </c>
      <c r="G170" s="165" t="str">
        <f>+VLOOKUP(B170,EstructuraCostos!$B$5:$C$170,2)</f>
        <v>Servicios_Publicos</v>
      </c>
      <c r="H170" s="167">
        <v>43514</v>
      </c>
      <c r="I170" s="17">
        <f t="shared" ref="I170:I205" si="21">+WEEKNUM(H170,2)</f>
        <v>8</v>
      </c>
      <c r="J170" s="1" t="s">
        <v>498</v>
      </c>
      <c r="K170" s="95" t="s">
        <v>922</v>
      </c>
      <c r="L170" s="61" t="s">
        <v>404</v>
      </c>
      <c r="M170" s="112" t="s">
        <v>578</v>
      </c>
      <c r="N170" s="97">
        <v>64</v>
      </c>
      <c r="O170" s="646" t="s">
        <v>277</v>
      </c>
      <c r="P170" s="64">
        <v>1351.5625</v>
      </c>
      <c r="Q170" s="631">
        <v>86500</v>
      </c>
      <c r="R170" s="54" t="s">
        <v>100</v>
      </c>
      <c r="S170" s="54" t="s">
        <v>649</v>
      </c>
      <c r="T170" s="256"/>
      <c r="V170" s="64"/>
    </row>
    <row r="171" spans="1:202" ht="15" customHeight="1">
      <c r="A171" s="165">
        <v>2</v>
      </c>
      <c r="B171" s="166">
        <v>40101</v>
      </c>
      <c r="C171" s="165">
        <f t="shared" si="20"/>
        <v>4</v>
      </c>
      <c r="G171" s="165" t="str">
        <f>+VLOOKUP(B171,EstructuraCostos!$B$5:$C$170,2)</f>
        <v>Servicios_Publicos</v>
      </c>
      <c r="H171" s="167">
        <v>43514</v>
      </c>
      <c r="I171" s="17">
        <f t="shared" si="21"/>
        <v>8</v>
      </c>
      <c r="J171" s="1" t="s">
        <v>498</v>
      </c>
      <c r="K171" s="95" t="s">
        <v>923</v>
      </c>
      <c r="L171" s="61" t="s">
        <v>404</v>
      </c>
      <c r="M171" s="112" t="s">
        <v>578</v>
      </c>
      <c r="N171" s="97">
        <v>23</v>
      </c>
      <c r="O171" s="295" t="s">
        <v>277</v>
      </c>
      <c r="P171" s="64">
        <v>1417.391304347826</v>
      </c>
      <c r="Q171" s="631">
        <v>32600</v>
      </c>
      <c r="R171" s="54" t="s">
        <v>100</v>
      </c>
      <c r="S171" s="54" t="s">
        <v>649</v>
      </c>
      <c r="T171" s="256"/>
      <c r="U171" s="77"/>
      <c r="V171" s="64"/>
    </row>
    <row r="172" spans="1:202" ht="15" customHeight="1">
      <c r="A172" s="165" t="s">
        <v>1206</v>
      </c>
      <c r="B172" s="166">
        <v>40111</v>
      </c>
      <c r="C172" s="165">
        <f t="shared" si="20"/>
        <v>4</v>
      </c>
      <c r="G172" s="165" t="str">
        <f>+VLOOKUP(B172,EstructuraCostos!$B$5:$C$170,2)</f>
        <v>Otras tasas e Impuestos</v>
      </c>
      <c r="H172" s="167">
        <v>43514</v>
      </c>
      <c r="I172" s="17">
        <f t="shared" si="21"/>
        <v>8</v>
      </c>
      <c r="J172" s="181" t="s">
        <v>2352</v>
      </c>
      <c r="K172" s="550">
        <v>3502602304741</v>
      </c>
      <c r="L172" s="61" t="s">
        <v>511</v>
      </c>
      <c r="M172" s="112" t="s">
        <v>271</v>
      </c>
      <c r="N172" s="130">
        <v>1</v>
      </c>
      <c r="O172" s="89" t="s">
        <v>278</v>
      </c>
      <c r="P172" s="68">
        <v>1837000</v>
      </c>
      <c r="Q172" s="631">
        <f t="shared" ref="Q172:Q204" si="22">+N172*P172</f>
        <v>1837000</v>
      </c>
      <c r="R172" s="54" t="s">
        <v>100</v>
      </c>
      <c r="S172" s="54" t="s">
        <v>915</v>
      </c>
      <c r="T172" s="209"/>
      <c r="U172" s="64"/>
    </row>
    <row r="173" spans="1:202" s="59" customFormat="1" ht="15" customHeight="1">
      <c r="A173" s="165">
        <v>3</v>
      </c>
      <c r="B173" s="166">
        <v>40104</v>
      </c>
      <c r="C173" s="165">
        <f t="shared" si="20"/>
        <v>4</v>
      </c>
      <c r="E173" s="388"/>
      <c r="G173" s="165" t="str">
        <f>+VLOOKUP(B173,EstructuraCostos!$B$5:$C$170,2)</f>
        <v>Combustibles y Lubricantes</v>
      </c>
      <c r="H173" s="167">
        <v>43518</v>
      </c>
      <c r="I173" s="17">
        <f t="shared" si="21"/>
        <v>8</v>
      </c>
      <c r="J173" s="1" t="s">
        <v>601</v>
      </c>
      <c r="K173" s="551">
        <v>303255</v>
      </c>
      <c r="L173" s="61" t="s">
        <v>263</v>
      </c>
      <c r="M173" s="51" t="s">
        <v>271</v>
      </c>
      <c r="N173" s="97">
        <v>1</v>
      </c>
      <c r="O173" s="646" t="s">
        <v>278</v>
      </c>
      <c r="P173" s="64">
        <v>5730</v>
      </c>
      <c r="Q173" s="631">
        <f t="shared" si="22"/>
        <v>5730</v>
      </c>
      <c r="R173" s="54" t="s">
        <v>100</v>
      </c>
      <c r="S173" s="54" t="s">
        <v>921</v>
      </c>
      <c r="T173" s="256"/>
      <c r="U173" s="202"/>
      <c r="V173" s="203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</row>
    <row r="174" spans="1:202" ht="15" customHeight="1">
      <c r="A174" s="165">
        <v>3</v>
      </c>
      <c r="B174" s="166">
        <v>50115</v>
      </c>
      <c r="C174" s="165">
        <f t="shared" si="20"/>
        <v>5</v>
      </c>
      <c r="G174" s="165" t="str">
        <f>+VLOOKUP(B174,EstructuraCostos!$B$5:$C$170,2)</f>
        <v>Herramientas fungibles</v>
      </c>
      <c r="H174" s="167">
        <v>43518</v>
      </c>
      <c r="I174" s="17">
        <f t="shared" si="21"/>
        <v>8</v>
      </c>
      <c r="J174" s="1" t="s">
        <v>602</v>
      </c>
      <c r="K174" s="551">
        <v>303255</v>
      </c>
      <c r="L174" s="61" t="s">
        <v>263</v>
      </c>
      <c r="M174" s="51" t="s">
        <v>271</v>
      </c>
      <c r="N174" s="97">
        <v>1</v>
      </c>
      <c r="O174" s="295" t="s">
        <v>278</v>
      </c>
      <c r="P174" s="64">
        <v>5800</v>
      </c>
      <c r="Q174" s="631">
        <f t="shared" si="22"/>
        <v>5800</v>
      </c>
      <c r="R174" s="54" t="s">
        <v>100</v>
      </c>
      <c r="S174" s="54" t="s">
        <v>921</v>
      </c>
      <c r="T174" s="256"/>
      <c r="U174" s="77"/>
      <c r="V174" s="64"/>
    </row>
    <row r="175" spans="1:202" ht="15" customHeight="1">
      <c r="A175" s="165">
        <v>3</v>
      </c>
      <c r="B175" s="166">
        <v>50103</v>
      </c>
      <c r="C175" s="165">
        <f t="shared" si="20"/>
        <v>5</v>
      </c>
      <c r="G175" s="165" t="str">
        <f>+VLOOKUP(B175,EstructuraCostos!$B$5:$C$170,2)</f>
        <v xml:space="preserve">Mantenimiento Cercos </v>
      </c>
      <c r="H175" s="167">
        <v>43518</v>
      </c>
      <c r="I175" s="17">
        <f t="shared" si="21"/>
        <v>8</v>
      </c>
      <c r="J175" s="1" t="s">
        <v>282</v>
      </c>
      <c r="K175" s="551">
        <v>303255</v>
      </c>
      <c r="L175" s="61" t="s">
        <v>263</v>
      </c>
      <c r="M175" s="51" t="s">
        <v>271</v>
      </c>
      <c r="N175" s="97">
        <v>40</v>
      </c>
      <c r="O175" s="295" t="s">
        <v>276</v>
      </c>
      <c r="P175" s="64">
        <v>5438</v>
      </c>
      <c r="Q175" s="631">
        <f t="shared" si="22"/>
        <v>217520</v>
      </c>
      <c r="R175" s="54" t="s">
        <v>100</v>
      </c>
      <c r="S175" s="54" t="s">
        <v>921</v>
      </c>
      <c r="T175" s="256"/>
    </row>
    <row r="176" spans="1:202" ht="15" customHeight="1">
      <c r="A176" s="165">
        <v>4</v>
      </c>
      <c r="B176" s="166">
        <v>90106</v>
      </c>
      <c r="C176" s="165">
        <f t="shared" si="20"/>
        <v>9</v>
      </c>
      <c r="G176" s="165" t="str">
        <f>+VLOOKUP(B176,EstructuraCostos!$B$5:$C$170,2)</f>
        <v xml:space="preserve">Varios </v>
      </c>
      <c r="H176" s="167">
        <v>43518</v>
      </c>
      <c r="I176" s="17">
        <f t="shared" si="21"/>
        <v>8</v>
      </c>
      <c r="J176" s="1" t="s">
        <v>264</v>
      </c>
      <c r="K176" s="551">
        <v>303255</v>
      </c>
      <c r="L176" s="61" t="s">
        <v>263</v>
      </c>
      <c r="M176" s="51" t="s">
        <v>271</v>
      </c>
      <c r="N176" s="97">
        <v>32</v>
      </c>
      <c r="O176" s="295" t="s">
        <v>276</v>
      </c>
      <c r="P176" s="64">
        <v>2968.875</v>
      </c>
      <c r="Q176" s="631">
        <f t="shared" si="22"/>
        <v>95004</v>
      </c>
      <c r="R176" s="54" t="s">
        <v>100</v>
      </c>
      <c r="S176" s="54" t="s">
        <v>921</v>
      </c>
    </row>
    <row r="177" spans="1:202" ht="15" customHeight="1">
      <c r="A177" s="165">
        <v>5</v>
      </c>
      <c r="B177" s="166">
        <v>10302</v>
      </c>
      <c r="C177" s="165">
        <f t="shared" si="20"/>
        <v>1</v>
      </c>
      <c r="G177" s="165" t="str">
        <f>+VLOOKUP(B177,EstructuraCostos!$B$5:$C$170,2)</f>
        <v>Desparasitacion y Baño</v>
      </c>
      <c r="H177" s="167">
        <v>43518</v>
      </c>
      <c r="I177" s="17">
        <f t="shared" si="21"/>
        <v>8</v>
      </c>
      <c r="J177" s="1" t="s">
        <v>327</v>
      </c>
      <c r="K177" s="95">
        <v>188252</v>
      </c>
      <c r="L177" s="61" t="s">
        <v>319</v>
      </c>
      <c r="M177" s="51" t="s">
        <v>337</v>
      </c>
      <c r="N177" s="97">
        <v>1</v>
      </c>
      <c r="O177" s="295" t="s">
        <v>278</v>
      </c>
      <c r="P177" s="64">
        <v>60800</v>
      </c>
      <c r="Q177" s="631">
        <f t="shared" si="22"/>
        <v>60800</v>
      </c>
      <c r="R177" s="54" t="s">
        <v>100</v>
      </c>
      <c r="S177" s="54" t="s">
        <v>924</v>
      </c>
    </row>
    <row r="178" spans="1:202" ht="15" customHeight="1">
      <c r="A178" s="165">
        <v>6</v>
      </c>
      <c r="B178" s="166">
        <v>60101</v>
      </c>
      <c r="C178" s="165">
        <f t="shared" si="20"/>
        <v>6</v>
      </c>
      <c r="G178" s="165" t="str">
        <f>+VLOOKUP(B178,EstructuraCostos!$B$5:$C$170,2)</f>
        <v>Medicamentos y equipos</v>
      </c>
      <c r="H178" s="167">
        <v>43518</v>
      </c>
      <c r="I178" s="17">
        <f t="shared" si="21"/>
        <v>8</v>
      </c>
      <c r="J178" s="1" t="s">
        <v>603</v>
      </c>
      <c r="K178" s="95">
        <v>188252</v>
      </c>
      <c r="L178" s="61" t="s">
        <v>319</v>
      </c>
      <c r="M178" s="51" t="s">
        <v>337</v>
      </c>
      <c r="N178" s="97">
        <v>1</v>
      </c>
      <c r="O178" s="295" t="s">
        <v>278</v>
      </c>
      <c r="P178" s="64">
        <v>38850</v>
      </c>
      <c r="Q178" s="631">
        <f t="shared" si="22"/>
        <v>38850</v>
      </c>
      <c r="R178" s="54" t="s">
        <v>100</v>
      </c>
      <c r="S178" s="54" t="s">
        <v>924</v>
      </c>
    </row>
    <row r="179" spans="1:202" ht="15" customHeight="1">
      <c r="A179" s="165">
        <v>7</v>
      </c>
      <c r="B179" s="166">
        <v>50103</v>
      </c>
      <c r="C179" s="165">
        <f t="shared" si="20"/>
        <v>5</v>
      </c>
      <c r="G179" s="165" t="str">
        <f>+VLOOKUP(B179,EstructuraCostos!$B$5:$C$170,2)</f>
        <v xml:space="preserve">Mantenimiento Cercos </v>
      </c>
      <c r="H179" s="167">
        <v>43518</v>
      </c>
      <c r="I179" s="17">
        <f t="shared" si="21"/>
        <v>8</v>
      </c>
      <c r="J179" s="1" t="s">
        <v>269</v>
      </c>
      <c r="K179" s="95">
        <v>188252</v>
      </c>
      <c r="L179" s="61" t="s">
        <v>319</v>
      </c>
      <c r="M179" s="51" t="s">
        <v>337</v>
      </c>
      <c r="N179" s="97">
        <v>6</v>
      </c>
      <c r="O179" s="295" t="s">
        <v>276</v>
      </c>
      <c r="P179" s="64">
        <v>5500</v>
      </c>
      <c r="Q179" s="631">
        <f t="shared" si="22"/>
        <v>33000</v>
      </c>
      <c r="R179" s="54" t="s">
        <v>100</v>
      </c>
      <c r="S179" s="54" t="s">
        <v>924</v>
      </c>
    </row>
    <row r="180" spans="1:202" ht="15" customHeight="1">
      <c r="A180" s="165">
        <v>8</v>
      </c>
      <c r="B180" s="166">
        <v>50103</v>
      </c>
      <c r="C180" s="165">
        <f t="shared" si="20"/>
        <v>5</v>
      </c>
      <c r="G180" s="165" t="str">
        <f>+VLOOKUP(B180,EstructuraCostos!$B$5:$C$170,2)</f>
        <v xml:space="preserve">Mantenimiento Cercos </v>
      </c>
      <c r="H180" s="167">
        <v>43518</v>
      </c>
      <c r="I180" s="17">
        <f t="shared" si="21"/>
        <v>8</v>
      </c>
      <c r="J180" s="1" t="s">
        <v>265</v>
      </c>
      <c r="K180" s="95">
        <v>188252</v>
      </c>
      <c r="L180" s="61" t="s">
        <v>319</v>
      </c>
      <c r="M180" s="51" t="s">
        <v>337</v>
      </c>
      <c r="N180" s="97">
        <v>50</v>
      </c>
      <c r="O180" s="639" t="s">
        <v>277</v>
      </c>
      <c r="P180" s="64">
        <v>370</v>
      </c>
      <c r="Q180" s="631">
        <f t="shared" si="22"/>
        <v>18500</v>
      </c>
      <c r="R180" s="54" t="s">
        <v>100</v>
      </c>
      <c r="S180" s="54" t="s">
        <v>924</v>
      </c>
    </row>
    <row r="181" spans="1:202" ht="15" customHeight="1">
      <c r="A181" s="165">
        <v>9</v>
      </c>
      <c r="B181" s="166">
        <v>50103</v>
      </c>
      <c r="C181" s="165">
        <f t="shared" si="20"/>
        <v>5</v>
      </c>
      <c r="G181" s="165" t="str">
        <f>+VLOOKUP(B181,EstructuraCostos!$B$5:$C$170,2)</f>
        <v xml:space="preserve">Mantenimiento Cercos </v>
      </c>
      <c r="H181" s="167">
        <v>43518</v>
      </c>
      <c r="I181" s="17">
        <f t="shared" si="21"/>
        <v>8</v>
      </c>
      <c r="J181" s="1" t="s">
        <v>604</v>
      </c>
      <c r="K181" s="95">
        <v>188252</v>
      </c>
      <c r="L181" s="61" t="s">
        <v>319</v>
      </c>
      <c r="M181" s="51" t="s">
        <v>337</v>
      </c>
      <c r="N181" s="97">
        <v>1</v>
      </c>
      <c r="O181" s="295" t="s">
        <v>278</v>
      </c>
      <c r="P181" s="64">
        <v>24000</v>
      </c>
      <c r="Q181" s="631">
        <f t="shared" si="22"/>
        <v>24000</v>
      </c>
      <c r="R181" s="54" t="s">
        <v>100</v>
      </c>
      <c r="S181" s="54" t="s">
        <v>924</v>
      </c>
    </row>
    <row r="182" spans="1:202" ht="15" customHeight="1">
      <c r="A182" s="165">
        <v>10</v>
      </c>
      <c r="B182" s="166">
        <v>50103</v>
      </c>
      <c r="C182" s="165">
        <f t="shared" si="20"/>
        <v>5</v>
      </c>
      <c r="G182" s="165" t="str">
        <f>+VLOOKUP(B182,EstructuraCostos!$B$5:$C$170,2)</f>
        <v xml:space="preserve">Mantenimiento Cercos </v>
      </c>
      <c r="H182" s="167">
        <v>43518</v>
      </c>
      <c r="I182" s="17">
        <f t="shared" si="21"/>
        <v>8</v>
      </c>
      <c r="J182" s="1" t="s">
        <v>324</v>
      </c>
      <c r="K182" s="95">
        <v>188252</v>
      </c>
      <c r="L182" s="61" t="s">
        <v>319</v>
      </c>
      <c r="M182" s="51" t="s">
        <v>337</v>
      </c>
      <c r="N182" s="97">
        <v>2</v>
      </c>
      <c r="O182" s="295" t="s">
        <v>278</v>
      </c>
      <c r="P182" s="64">
        <v>40500</v>
      </c>
      <c r="Q182" s="631">
        <f t="shared" si="22"/>
        <v>81000</v>
      </c>
      <c r="R182" s="54" t="s">
        <v>100</v>
      </c>
      <c r="S182" s="54" t="s">
        <v>924</v>
      </c>
      <c r="U182" s="82"/>
    </row>
    <row r="183" spans="1:202" ht="15" customHeight="1">
      <c r="A183" s="165">
        <v>11</v>
      </c>
      <c r="B183" s="166">
        <v>40104</v>
      </c>
      <c r="C183" s="165">
        <f t="shared" si="20"/>
        <v>4</v>
      </c>
      <c r="G183" s="165" t="str">
        <f>+VLOOKUP(B183,EstructuraCostos!$B$5:$C$170,2)</f>
        <v>Combustibles y Lubricantes</v>
      </c>
      <c r="H183" s="167">
        <v>43518</v>
      </c>
      <c r="I183" s="17">
        <f t="shared" si="21"/>
        <v>8</v>
      </c>
      <c r="J183" s="1" t="s">
        <v>605</v>
      </c>
      <c r="K183" s="95">
        <v>54653</v>
      </c>
      <c r="L183" s="61" t="s">
        <v>521</v>
      </c>
      <c r="M183" s="51" t="s">
        <v>350</v>
      </c>
      <c r="N183" s="97">
        <v>18.78</v>
      </c>
      <c r="O183" s="646" t="s">
        <v>316</v>
      </c>
      <c r="P183" s="64">
        <v>9371.6719914802979</v>
      </c>
      <c r="Q183" s="631">
        <f t="shared" si="22"/>
        <v>176000</v>
      </c>
      <c r="R183" s="54" t="s">
        <v>100</v>
      </c>
      <c r="S183" s="54" t="s">
        <v>921</v>
      </c>
      <c r="T183" s="256"/>
    </row>
    <row r="184" spans="1:202" ht="15" customHeight="1">
      <c r="A184" s="165">
        <v>12</v>
      </c>
      <c r="B184" s="166">
        <v>40104</v>
      </c>
      <c r="C184" s="165">
        <f t="shared" si="20"/>
        <v>4</v>
      </c>
      <c r="G184" s="165" t="str">
        <f>+VLOOKUP(B184,EstructuraCostos!$B$5:$C$170,2)</f>
        <v>Combustibles y Lubricantes</v>
      </c>
      <c r="H184" s="167">
        <v>43518</v>
      </c>
      <c r="I184" s="17">
        <f t="shared" si="21"/>
        <v>8</v>
      </c>
      <c r="J184" s="1" t="s">
        <v>370</v>
      </c>
      <c r="K184" s="95">
        <v>54653</v>
      </c>
      <c r="L184" s="61" t="s">
        <v>521</v>
      </c>
      <c r="M184" s="51" t="s">
        <v>350</v>
      </c>
      <c r="N184" s="97">
        <v>11.95</v>
      </c>
      <c r="O184" s="295" t="s">
        <v>316</v>
      </c>
      <c r="P184" s="64">
        <v>9372.3849372384939</v>
      </c>
      <c r="Q184" s="631">
        <f t="shared" si="22"/>
        <v>112000</v>
      </c>
      <c r="R184" s="54" t="s">
        <v>100</v>
      </c>
      <c r="S184" s="54" t="s">
        <v>921</v>
      </c>
      <c r="T184" s="256"/>
    </row>
    <row r="185" spans="1:202" ht="15" customHeight="1">
      <c r="A185" s="165">
        <v>13</v>
      </c>
      <c r="B185" s="166">
        <v>40104</v>
      </c>
      <c r="C185" s="165">
        <f t="shared" si="20"/>
        <v>4</v>
      </c>
      <c r="G185" s="165" t="str">
        <f>+VLOOKUP(B185,EstructuraCostos!$B$5:$C$170,2)</f>
        <v>Combustibles y Lubricantes</v>
      </c>
      <c r="H185" s="167">
        <v>43518</v>
      </c>
      <c r="I185" s="17">
        <f t="shared" si="21"/>
        <v>8</v>
      </c>
      <c r="J185" s="1" t="s">
        <v>371</v>
      </c>
      <c r="K185" s="95">
        <v>54653</v>
      </c>
      <c r="L185" s="61" t="s">
        <v>521</v>
      </c>
      <c r="M185" s="51" t="s">
        <v>350</v>
      </c>
      <c r="N185" s="97">
        <v>1</v>
      </c>
      <c r="O185" s="295" t="s">
        <v>261</v>
      </c>
      <c r="P185" s="64">
        <v>14000</v>
      </c>
      <c r="Q185" s="631">
        <f t="shared" si="22"/>
        <v>14000</v>
      </c>
      <c r="R185" s="54" t="s">
        <v>100</v>
      </c>
      <c r="S185" s="54" t="s">
        <v>921</v>
      </c>
      <c r="T185" s="256"/>
    </row>
    <row r="186" spans="1:202" ht="15" customHeight="1">
      <c r="A186" s="165">
        <v>14</v>
      </c>
      <c r="B186" s="166">
        <v>10101</v>
      </c>
      <c r="C186" s="165">
        <f t="shared" si="20"/>
        <v>1</v>
      </c>
      <c r="G186" s="165" t="str">
        <f>+VLOOKUP(B186,EstructuraCostos!$B$5:$C$170,2)</f>
        <v>Fumigacion Matamalezas</v>
      </c>
      <c r="H186" s="167">
        <v>43518</v>
      </c>
      <c r="I186" s="17">
        <f t="shared" si="21"/>
        <v>8</v>
      </c>
      <c r="J186" s="1" t="s">
        <v>273</v>
      </c>
      <c r="K186" s="95">
        <v>72782</v>
      </c>
      <c r="L186" s="61" t="s">
        <v>283</v>
      </c>
      <c r="M186" s="51" t="s">
        <v>879</v>
      </c>
      <c r="N186" s="97">
        <v>20</v>
      </c>
      <c r="O186" s="295" t="s">
        <v>261</v>
      </c>
      <c r="P186" s="64">
        <v>31500</v>
      </c>
      <c r="Q186" s="631">
        <f t="shared" si="22"/>
        <v>630000</v>
      </c>
      <c r="R186" s="54" t="s">
        <v>100</v>
      </c>
      <c r="S186" s="54" t="s">
        <v>921</v>
      </c>
      <c r="T186" s="256"/>
    </row>
    <row r="187" spans="1:202" ht="15" customHeight="1">
      <c r="A187" s="165">
        <v>15</v>
      </c>
      <c r="B187" s="166">
        <v>10104</v>
      </c>
      <c r="C187" s="165">
        <f t="shared" si="20"/>
        <v>1</v>
      </c>
      <c r="G187" s="165" t="str">
        <f>+VLOOKUP(B187,EstructuraCostos!$B$5:$C$170,2)</f>
        <v>Fumigacion Herbicida</v>
      </c>
      <c r="H187" s="167">
        <v>43518</v>
      </c>
      <c r="I187" s="17">
        <f t="shared" si="21"/>
        <v>8</v>
      </c>
      <c r="J187" s="1" t="s">
        <v>606</v>
      </c>
      <c r="K187" s="95">
        <v>72782</v>
      </c>
      <c r="L187" s="61" t="s">
        <v>283</v>
      </c>
      <c r="M187" s="51" t="s">
        <v>879</v>
      </c>
      <c r="N187" s="97">
        <v>20</v>
      </c>
      <c r="O187" s="639" t="s">
        <v>276</v>
      </c>
      <c r="P187" s="64">
        <v>19990</v>
      </c>
      <c r="Q187" s="631">
        <f t="shared" si="22"/>
        <v>399800</v>
      </c>
      <c r="R187" s="54" t="s">
        <v>100</v>
      </c>
      <c r="S187" s="54" t="s">
        <v>921</v>
      </c>
      <c r="T187" s="256"/>
    </row>
    <row r="188" spans="1:202" ht="15" customHeight="1">
      <c r="A188" s="165">
        <v>16</v>
      </c>
      <c r="B188" s="166">
        <v>10103</v>
      </c>
      <c r="C188" s="165">
        <f t="shared" si="20"/>
        <v>1</v>
      </c>
      <c r="G188" s="165" t="str">
        <f>+VLOOKUP(B188,EstructuraCostos!$B$5:$C$170,2)</f>
        <v>Fertilizacion, correctivos</v>
      </c>
      <c r="H188" s="167">
        <v>43518</v>
      </c>
      <c r="I188" s="17">
        <f t="shared" si="21"/>
        <v>8</v>
      </c>
      <c r="J188" s="1" t="s">
        <v>607</v>
      </c>
      <c r="K188" s="95" t="s">
        <v>547</v>
      </c>
      <c r="L188" s="61" t="s">
        <v>599</v>
      </c>
      <c r="M188" s="51">
        <v>18417557</v>
      </c>
      <c r="N188" s="97">
        <v>32</v>
      </c>
      <c r="O188" s="639" t="s">
        <v>261</v>
      </c>
      <c r="P188" s="64">
        <v>1312.5</v>
      </c>
      <c r="Q188" s="631">
        <f t="shared" si="22"/>
        <v>42000</v>
      </c>
      <c r="R188" s="54" t="s">
        <v>294</v>
      </c>
      <c r="S188" s="54" t="s">
        <v>925</v>
      </c>
      <c r="T188" s="256"/>
    </row>
    <row r="189" spans="1:202" ht="15" customHeight="1">
      <c r="A189" s="165">
        <v>17</v>
      </c>
      <c r="B189" s="166">
        <v>50104</v>
      </c>
      <c r="C189" s="165">
        <f t="shared" si="20"/>
        <v>5</v>
      </c>
      <c r="G189" s="165" t="str">
        <f>+VLOOKUP(B189,EstructuraCostos!$B$5:$C$170,2)</f>
        <v>Mantenimiento Acueducto y Aguas</v>
      </c>
      <c r="H189" s="167">
        <v>43518</v>
      </c>
      <c r="I189" s="17">
        <f t="shared" si="21"/>
        <v>8</v>
      </c>
      <c r="J189" s="1" t="s">
        <v>427</v>
      </c>
      <c r="K189" s="95">
        <v>8493</v>
      </c>
      <c r="L189" s="61" t="s">
        <v>1371</v>
      </c>
      <c r="M189" s="51" t="s">
        <v>681</v>
      </c>
      <c r="N189" s="97">
        <v>6</v>
      </c>
      <c r="O189" s="295" t="s">
        <v>278</v>
      </c>
      <c r="P189" s="64">
        <v>4500</v>
      </c>
      <c r="Q189" s="631">
        <f t="shared" si="22"/>
        <v>27000</v>
      </c>
      <c r="R189" s="54" t="s">
        <v>294</v>
      </c>
      <c r="S189" s="54" t="s">
        <v>925</v>
      </c>
      <c r="T189" s="256"/>
      <c r="U189" s="67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</row>
    <row r="190" spans="1:202" ht="15" customHeight="1">
      <c r="A190" s="165">
        <v>18</v>
      </c>
      <c r="B190" s="166">
        <v>50106</v>
      </c>
      <c r="C190" s="165">
        <f t="shared" si="20"/>
        <v>5</v>
      </c>
      <c r="G190" s="165" t="str">
        <f>+VLOOKUP(B190,EstructuraCostos!$B$5:$C$170,2)</f>
        <v>Mantenimiento Maquinaria y Equipos</v>
      </c>
      <c r="H190" s="167">
        <v>43518</v>
      </c>
      <c r="I190" s="17">
        <f t="shared" si="21"/>
        <v>8</v>
      </c>
      <c r="J190" s="1" t="s">
        <v>608</v>
      </c>
      <c r="K190" s="95">
        <v>185697</v>
      </c>
      <c r="L190" s="61" t="s">
        <v>420</v>
      </c>
      <c r="M190" s="51" t="s">
        <v>881</v>
      </c>
      <c r="N190" s="97">
        <v>11</v>
      </c>
      <c r="O190" s="646" t="s">
        <v>278</v>
      </c>
      <c r="P190" s="64">
        <v>4977.181818181818</v>
      </c>
      <c r="Q190" s="631">
        <f t="shared" si="22"/>
        <v>54749</v>
      </c>
      <c r="R190" s="54" t="s">
        <v>294</v>
      </c>
      <c r="S190" s="54" t="s">
        <v>925</v>
      </c>
      <c r="T190" s="256"/>
    </row>
    <row r="191" spans="1:202" ht="15" customHeight="1">
      <c r="A191" s="165">
        <v>19</v>
      </c>
      <c r="B191" s="166">
        <v>50106</v>
      </c>
      <c r="C191" s="165">
        <f t="shared" si="20"/>
        <v>5</v>
      </c>
      <c r="G191" s="165" t="str">
        <f>+VLOOKUP(B191,EstructuraCostos!$B$5:$C$170,2)</f>
        <v>Mantenimiento Maquinaria y Equipos</v>
      </c>
      <c r="H191" s="167">
        <v>43518</v>
      </c>
      <c r="I191" s="17">
        <f t="shared" si="21"/>
        <v>8</v>
      </c>
      <c r="J191" s="1" t="s">
        <v>609</v>
      </c>
      <c r="K191" s="95">
        <v>185697</v>
      </c>
      <c r="L191" s="61" t="s">
        <v>420</v>
      </c>
      <c r="M191" s="51" t="s">
        <v>881</v>
      </c>
      <c r="N191" s="97">
        <v>24</v>
      </c>
      <c r="O191" s="642" t="s">
        <v>278</v>
      </c>
      <c r="P191" s="64">
        <v>506.08333333333331</v>
      </c>
      <c r="Q191" s="631">
        <f t="shared" si="22"/>
        <v>12146</v>
      </c>
      <c r="R191" s="54" t="s">
        <v>294</v>
      </c>
      <c r="S191" s="54" t="s">
        <v>925</v>
      </c>
      <c r="T191" s="256"/>
    </row>
    <row r="192" spans="1:202" ht="15" customHeight="1">
      <c r="A192" s="165">
        <v>20</v>
      </c>
      <c r="B192" s="166">
        <v>90106</v>
      </c>
      <c r="C192" s="165">
        <f t="shared" si="20"/>
        <v>9</v>
      </c>
      <c r="G192" s="165" t="str">
        <f>+VLOOKUP(B192,EstructuraCostos!$B$5:$C$170,2)</f>
        <v xml:space="preserve">Varios </v>
      </c>
      <c r="H192" s="167">
        <v>43518</v>
      </c>
      <c r="I192" s="17">
        <f t="shared" si="21"/>
        <v>8</v>
      </c>
      <c r="J192" s="1" t="s">
        <v>610</v>
      </c>
      <c r="K192" s="95">
        <v>185697</v>
      </c>
      <c r="L192" s="61" t="s">
        <v>420</v>
      </c>
      <c r="M192" s="51" t="s">
        <v>881</v>
      </c>
      <c r="N192" s="97">
        <v>1</v>
      </c>
      <c r="O192" s="646" t="s">
        <v>278</v>
      </c>
      <c r="P192" s="64">
        <v>13009</v>
      </c>
      <c r="Q192" s="631">
        <f t="shared" si="22"/>
        <v>13009</v>
      </c>
      <c r="R192" s="54" t="s">
        <v>294</v>
      </c>
      <c r="S192" s="54" t="s">
        <v>925</v>
      </c>
      <c r="T192" s="256"/>
    </row>
    <row r="193" spans="1:202" ht="15" customHeight="1">
      <c r="A193" s="165">
        <v>21</v>
      </c>
      <c r="B193" s="166">
        <v>10101</v>
      </c>
      <c r="C193" s="165">
        <f t="shared" si="20"/>
        <v>1</v>
      </c>
      <c r="G193" s="165" t="str">
        <f>+VLOOKUP(B193,EstructuraCostos!$B$5:$C$170,2)</f>
        <v>Fumigacion Matamalezas</v>
      </c>
      <c r="H193" s="167">
        <v>43519</v>
      </c>
      <c r="I193" s="17">
        <f t="shared" si="21"/>
        <v>8</v>
      </c>
      <c r="J193" s="1" t="s">
        <v>270</v>
      </c>
      <c r="K193" s="511">
        <v>303266</v>
      </c>
      <c r="L193" s="61" t="s">
        <v>263</v>
      </c>
      <c r="M193" s="51" t="s">
        <v>271</v>
      </c>
      <c r="N193" s="97">
        <v>40</v>
      </c>
      <c r="O193" s="295" t="s">
        <v>261</v>
      </c>
      <c r="P193" s="64">
        <v>8129</v>
      </c>
      <c r="Q193" s="631">
        <f t="shared" si="22"/>
        <v>325160</v>
      </c>
      <c r="R193" s="54" t="s">
        <v>100</v>
      </c>
      <c r="S193" s="54" t="s">
        <v>921</v>
      </c>
      <c r="T193" s="256"/>
      <c r="U193" s="77">
        <v>2356264</v>
      </c>
    </row>
    <row r="194" spans="1:202" ht="15" customHeight="1">
      <c r="A194" s="165">
        <v>22</v>
      </c>
      <c r="C194" s="165">
        <f t="shared" si="20"/>
        <v>0</v>
      </c>
      <c r="G194" s="165" t="e">
        <f>+VLOOKUP(B194,EstructuraCostos!$B$5:$C$170,2)</f>
        <v>#N/A</v>
      </c>
      <c r="H194" s="167">
        <v>43519</v>
      </c>
      <c r="I194" s="17">
        <f t="shared" si="21"/>
        <v>8</v>
      </c>
      <c r="J194" s="70" t="s">
        <v>1192</v>
      </c>
      <c r="K194" s="486" t="s">
        <v>546</v>
      </c>
      <c r="L194" s="71" t="s">
        <v>322</v>
      </c>
      <c r="M194" s="74" t="s">
        <v>341</v>
      </c>
      <c r="N194" s="80">
        <v>8</v>
      </c>
      <c r="O194" s="90" t="s">
        <v>278</v>
      </c>
      <c r="P194" s="303">
        <v>399125</v>
      </c>
      <c r="Q194" s="631">
        <f t="shared" si="22"/>
        <v>3193000</v>
      </c>
      <c r="R194" s="54" t="s">
        <v>196</v>
      </c>
      <c r="S194" s="54" t="s">
        <v>1628</v>
      </c>
      <c r="U194" s="77">
        <v>3193000</v>
      </c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</row>
    <row r="195" spans="1:202" ht="15" customHeight="1">
      <c r="A195" s="165">
        <v>25</v>
      </c>
      <c r="B195" s="166">
        <v>40101</v>
      </c>
      <c r="C195" s="165">
        <f t="shared" si="20"/>
        <v>4</v>
      </c>
      <c r="G195" s="165" t="str">
        <f>+VLOOKUP(B195,EstructuraCostos!$B$5:$C$170,2)</f>
        <v>Servicios_Publicos</v>
      </c>
      <c r="H195" s="167">
        <v>43520</v>
      </c>
      <c r="I195" s="17">
        <f t="shared" si="21"/>
        <v>8</v>
      </c>
      <c r="J195" s="1" t="s">
        <v>738</v>
      </c>
      <c r="L195" s="61" t="s">
        <v>690</v>
      </c>
      <c r="M195" s="51" t="s">
        <v>1370</v>
      </c>
      <c r="N195" s="97">
        <v>1</v>
      </c>
      <c r="O195" s="646" t="s">
        <v>278</v>
      </c>
      <c r="P195" s="64">
        <v>68419</v>
      </c>
      <c r="Q195" s="631">
        <f t="shared" si="22"/>
        <v>68419</v>
      </c>
      <c r="R195" s="54" t="s">
        <v>294</v>
      </c>
      <c r="S195" s="54" t="s">
        <v>925</v>
      </c>
      <c r="T195" s="208"/>
      <c r="U195" s="78">
        <v>3460323</v>
      </c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</row>
    <row r="196" spans="1:202" ht="15" customHeight="1">
      <c r="A196" s="165">
        <v>24</v>
      </c>
      <c r="B196" s="166">
        <v>60102</v>
      </c>
      <c r="C196" s="165">
        <f t="shared" si="20"/>
        <v>6</v>
      </c>
      <c r="G196" s="165" t="str">
        <f>+VLOOKUP(B196,EstructuraCostos!$B$5:$C$170,2)</f>
        <v>Aperos</v>
      </c>
      <c r="H196" s="167">
        <v>43521</v>
      </c>
      <c r="I196" s="17">
        <f t="shared" si="21"/>
        <v>9</v>
      </c>
      <c r="J196" s="1" t="s">
        <v>611</v>
      </c>
      <c r="K196" s="95" t="s">
        <v>318</v>
      </c>
      <c r="L196" s="61" t="s">
        <v>600</v>
      </c>
      <c r="M196" s="51">
        <v>10155206</v>
      </c>
      <c r="N196" s="97">
        <v>1</v>
      </c>
      <c r="O196" s="295" t="s">
        <v>278</v>
      </c>
      <c r="P196" s="64">
        <v>50000</v>
      </c>
      <c r="Q196" s="631">
        <f t="shared" si="22"/>
        <v>50000</v>
      </c>
      <c r="R196" s="54" t="s">
        <v>294</v>
      </c>
      <c r="S196" s="54" t="s">
        <v>925</v>
      </c>
      <c r="T196" s="208" t="s">
        <v>916</v>
      </c>
      <c r="U196" s="78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</row>
    <row r="197" spans="1:202" ht="15" customHeight="1">
      <c r="A197" s="165">
        <v>1</v>
      </c>
      <c r="B197" s="166">
        <v>60101</v>
      </c>
      <c r="C197" s="165">
        <f t="shared" si="20"/>
        <v>6</v>
      </c>
      <c r="G197" s="165" t="str">
        <f>+VLOOKUP(B197,EstructuraCostos!$B$5:$C$170,2)</f>
        <v>Medicamentos y equipos</v>
      </c>
      <c r="H197" s="167">
        <v>43522</v>
      </c>
      <c r="I197" s="17">
        <f t="shared" si="21"/>
        <v>9</v>
      </c>
      <c r="J197" s="1" t="s">
        <v>613</v>
      </c>
      <c r="K197" s="95">
        <v>303300</v>
      </c>
      <c r="L197" s="61" t="s">
        <v>263</v>
      </c>
      <c r="M197" s="51" t="s">
        <v>271</v>
      </c>
      <c r="N197" s="97">
        <v>4</v>
      </c>
      <c r="O197" s="646" t="s">
        <v>278</v>
      </c>
      <c r="P197" s="64">
        <v>14090</v>
      </c>
      <c r="Q197" s="631">
        <f t="shared" si="22"/>
        <v>56360</v>
      </c>
      <c r="R197" s="54" t="s">
        <v>100</v>
      </c>
      <c r="S197" s="54" t="s">
        <v>1182</v>
      </c>
    </row>
    <row r="198" spans="1:202" ht="15" customHeight="1">
      <c r="A198" s="165">
        <v>1</v>
      </c>
      <c r="B198" s="166">
        <v>10103</v>
      </c>
      <c r="C198" s="165">
        <f t="shared" si="20"/>
        <v>1</v>
      </c>
      <c r="G198" s="165" t="str">
        <f>+VLOOKUP(B198,EstructuraCostos!$B$5:$C$170,2)</f>
        <v>Fertilizacion, correctivos</v>
      </c>
      <c r="H198" s="167">
        <v>43522</v>
      </c>
      <c r="I198" s="17">
        <f t="shared" si="21"/>
        <v>9</v>
      </c>
      <c r="J198" s="1" t="s">
        <v>612</v>
      </c>
      <c r="K198" s="95">
        <v>303300</v>
      </c>
      <c r="L198" s="61" t="s">
        <v>263</v>
      </c>
      <c r="M198" s="51" t="s">
        <v>271</v>
      </c>
      <c r="N198" s="97">
        <v>40</v>
      </c>
      <c r="O198" s="295" t="s">
        <v>276</v>
      </c>
      <c r="P198" s="64">
        <v>1733.925</v>
      </c>
      <c r="Q198" s="631">
        <f t="shared" si="22"/>
        <v>69357</v>
      </c>
      <c r="R198" s="54" t="s">
        <v>100</v>
      </c>
      <c r="S198" s="54" t="s">
        <v>1182</v>
      </c>
    </row>
    <row r="199" spans="1:202" ht="15" customHeight="1">
      <c r="A199" s="165">
        <v>1</v>
      </c>
      <c r="B199" s="166">
        <v>60101</v>
      </c>
      <c r="C199" s="165">
        <f t="shared" si="20"/>
        <v>6</v>
      </c>
      <c r="G199" s="165" t="str">
        <f>+VLOOKUP(B199,EstructuraCostos!$B$5:$C$170,2)</f>
        <v>Medicamentos y equipos</v>
      </c>
      <c r="H199" s="167">
        <v>43522</v>
      </c>
      <c r="I199" s="17">
        <f t="shared" si="21"/>
        <v>9</v>
      </c>
      <c r="J199" s="1" t="s">
        <v>614</v>
      </c>
      <c r="K199" s="95">
        <v>303300</v>
      </c>
      <c r="L199" s="61" t="s">
        <v>263</v>
      </c>
      <c r="M199" s="51" t="s">
        <v>271</v>
      </c>
      <c r="N199" s="97">
        <v>6</v>
      </c>
      <c r="O199" s="295" t="s">
        <v>261</v>
      </c>
      <c r="P199" s="64">
        <v>12000</v>
      </c>
      <c r="Q199" s="631">
        <f t="shared" si="22"/>
        <v>72000</v>
      </c>
      <c r="R199" s="54" t="s">
        <v>100</v>
      </c>
      <c r="S199" s="54" t="s">
        <v>1182</v>
      </c>
      <c r="X199" s="13"/>
      <c r="Y199" s="13"/>
      <c r="Z199" s="13"/>
      <c r="AA199" s="13"/>
    </row>
    <row r="200" spans="1:202" ht="15" customHeight="1">
      <c r="A200" s="165">
        <v>1</v>
      </c>
      <c r="B200" s="166">
        <v>60101</v>
      </c>
      <c r="C200" s="165">
        <f t="shared" si="20"/>
        <v>6</v>
      </c>
      <c r="G200" s="165" t="str">
        <f>+VLOOKUP(B200,EstructuraCostos!$B$5:$C$170,2)</f>
        <v>Medicamentos y equipos</v>
      </c>
      <c r="H200" s="167">
        <v>43522</v>
      </c>
      <c r="I200" s="17">
        <f t="shared" si="21"/>
        <v>9</v>
      </c>
      <c r="J200" s="1" t="s">
        <v>615</v>
      </c>
      <c r="K200" s="95">
        <v>303300</v>
      </c>
      <c r="L200" s="61" t="s">
        <v>263</v>
      </c>
      <c r="M200" s="51" t="s">
        <v>271</v>
      </c>
      <c r="N200" s="97">
        <v>20</v>
      </c>
      <c r="O200" s="642" t="s">
        <v>261</v>
      </c>
      <c r="P200" s="64">
        <v>3760</v>
      </c>
      <c r="Q200" s="631">
        <f t="shared" si="22"/>
        <v>75200</v>
      </c>
      <c r="R200" s="54" t="s">
        <v>100</v>
      </c>
      <c r="S200" s="54" t="s">
        <v>1182</v>
      </c>
    </row>
    <row r="201" spans="1:202" ht="15" customHeight="1">
      <c r="A201" s="165">
        <v>2</v>
      </c>
      <c r="B201" s="166">
        <v>60101</v>
      </c>
      <c r="C201" s="165">
        <f t="shared" si="20"/>
        <v>6</v>
      </c>
      <c r="G201" s="165" t="str">
        <f>+VLOOKUP(B201,EstructuraCostos!$B$5:$C$170,2)</f>
        <v>Medicamentos y equipos</v>
      </c>
      <c r="H201" s="167">
        <v>43522</v>
      </c>
      <c r="I201" s="17">
        <f t="shared" si="21"/>
        <v>9</v>
      </c>
      <c r="J201" s="1" t="s">
        <v>328</v>
      </c>
      <c r="K201" s="95">
        <v>188489</v>
      </c>
      <c r="L201" s="61" t="s">
        <v>319</v>
      </c>
      <c r="M201" s="51" t="s">
        <v>337</v>
      </c>
      <c r="N201" s="97">
        <v>6</v>
      </c>
      <c r="O201" s="295" t="s">
        <v>278</v>
      </c>
      <c r="P201" s="64">
        <v>825</v>
      </c>
      <c r="Q201" s="631">
        <f t="shared" si="22"/>
        <v>4950</v>
      </c>
      <c r="R201" s="54" t="s">
        <v>100</v>
      </c>
      <c r="S201" s="54" t="s">
        <v>925</v>
      </c>
    </row>
    <row r="202" spans="1:202" ht="15" customHeight="1">
      <c r="A202" s="165">
        <v>2</v>
      </c>
      <c r="B202" s="166">
        <v>60101</v>
      </c>
      <c r="C202" s="165">
        <f t="shared" si="20"/>
        <v>6</v>
      </c>
      <c r="G202" s="165" t="str">
        <f>+VLOOKUP(B202,EstructuraCostos!$B$5:$C$170,2)</f>
        <v>Medicamentos y equipos</v>
      </c>
      <c r="H202" s="167">
        <v>43522</v>
      </c>
      <c r="I202" s="17">
        <f t="shared" si="21"/>
        <v>9</v>
      </c>
      <c r="J202" s="1" t="s">
        <v>616</v>
      </c>
      <c r="K202" s="95">
        <v>188489</v>
      </c>
      <c r="L202" s="61" t="s">
        <v>319</v>
      </c>
      <c r="M202" s="51" t="s">
        <v>337</v>
      </c>
      <c r="N202" s="97">
        <v>4</v>
      </c>
      <c r="O202" s="295" t="s">
        <v>278</v>
      </c>
      <c r="P202" s="64">
        <v>59900</v>
      </c>
      <c r="Q202" s="631">
        <f t="shared" si="22"/>
        <v>239600</v>
      </c>
      <c r="R202" s="54" t="s">
        <v>100</v>
      </c>
      <c r="S202" s="54" t="s">
        <v>925</v>
      </c>
    </row>
    <row r="203" spans="1:202" ht="15" customHeight="1">
      <c r="A203" s="165">
        <v>3</v>
      </c>
      <c r="B203" s="166">
        <v>10104</v>
      </c>
      <c r="C203" s="165">
        <f t="shared" si="20"/>
        <v>1</v>
      </c>
      <c r="G203" s="165" t="str">
        <f>+VLOOKUP(B203,EstructuraCostos!$B$5:$C$170,2)</f>
        <v>Fumigacion Herbicida</v>
      </c>
      <c r="H203" s="167">
        <v>43522</v>
      </c>
      <c r="I203" s="17">
        <f t="shared" si="21"/>
        <v>9</v>
      </c>
      <c r="J203" s="1" t="s">
        <v>273</v>
      </c>
      <c r="K203" s="95">
        <v>73591</v>
      </c>
      <c r="L203" s="61" t="s">
        <v>283</v>
      </c>
      <c r="M203" s="51" t="s">
        <v>879</v>
      </c>
      <c r="N203" s="97">
        <v>20</v>
      </c>
      <c r="O203" s="295" t="s">
        <v>261</v>
      </c>
      <c r="P203" s="64">
        <v>31500</v>
      </c>
      <c r="Q203" s="631">
        <f t="shared" si="22"/>
        <v>630000</v>
      </c>
      <c r="R203" s="54" t="s">
        <v>100</v>
      </c>
      <c r="S203" s="54" t="s">
        <v>1183</v>
      </c>
    </row>
    <row r="204" spans="1:202" ht="15" customHeight="1">
      <c r="A204" s="165" t="s">
        <v>737</v>
      </c>
      <c r="B204" s="166">
        <v>10103</v>
      </c>
      <c r="C204" s="165">
        <f t="shared" si="20"/>
        <v>1</v>
      </c>
      <c r="G204" s="165" t="str">
        <f>+VLOOKUP(B204,EstructuraCostos!$B$5:$C$170,2)</f>
        <v>Fertilizacion, correctivos</v>
      </c>
      <c r="H204" s="167">
        <v>43522</v>
      </c>
      <c r="I204" s="17">
        <f t="shared" si="21"/>
        <v>9</v>
      </c>
      <c r="J204" s="1" t="s">
        <v>736</v>
      </c>
      <c r="K204" s="95">
        <v>303291</v>
      </c>
      <c r="L204" s="61" t="s">
        <v>263</v>
      </c>
      <c r="M204" s="51" t="s">
        <v>271</v>
      </c>
      <c r="N204" s="97">
        <v>4</v>
      </c>
      <c r="O204" s="295" t="s">
        <v>261</v>
      </c>
      <c r="P204" s="66">
        <v>16585</v>
      </c>
      <c r="Q204" s="631">
        <f t="shared" si="22"/>
        <v>66340</v>
      </c>
      <c r="R204" s="54" t="s">
        <v>100</v>
      </c>
      <c r="S204" s="54" t="s">
        <v>2976</v>
      </c>
    </row>
    <row r="205" spans="1:202" ht="15" customHeight="1">
      <c r="A205" s="165" t="s">
        <v>1282</v>
      </c>
      <c r="B205" s="166">
        <v>70110</v>
      </c>
      <c r="C205" s="165">
        <v>7</v>
      </c>
      <c r="G205" s="165" t="s">
        <v>67</v>
      </c>
      <c r="H205" s="167">
        <v>43522</v>
      </c>
      <c r="I205" s="17">
        <f t="shared" si="21"/>
        <v>9</v>
      </c>
      <c r="J205" s="84" t="s">
        <v>1032</v>
      </c>
      <c r="K205" s="545" t="s">
        <v>919</v>
      </c>
      <c r="L205" s="282" t="s">
        <v>637</v>
      </c>
      <c r="M205" s="378">
        <v>1088253430</v>
      </c>
      <c r="N205" s="379">
        <v>1</v>
      </c>
      <c r="O205" s="380"/>
      <c r="P205" s="65">
        <v>1076550</v>
      </c>
      <c r="Q205" s="631">
        <v>1076550</v>
      </c>
      <c r="R205" s="54" t="s">
        <v>100</v>
      </c>
      <c r="S205" s="54" t="s">
        <v>920</v>
      </c>
      <c r="T205" s="256"/>
      <c r="U205" s="68"/>
    </row>
    <row r="206" spans="1:202" ht="16" customHeight="1">
      <c r="A206" s="165" t="s">
        <v>1283</v>
      </c>
      <c r="B206" s="166">
        <v>40101</v>
      </c>
      <c r="C206" s="165">
        <f t="shared" ref="C206:C225" si="23">ROUND(B206/10000,0)</f>
        <v>4</v>
      </c>
      <c r="G206" s="165" t="str">
        <f>+VLOOKUP(B206,EstructuraCostos!$B$5:$C$170,2)</f>
        <v>Servicios_Publicos</v>
      </c>
      <c r="H206" s="167">
        <v>43522</v>
      </c>
      <c r="I206" s="17">
        <v>1</v>
      </c>
      <c r="J206" s="181" t="s">
        <v>917</v>
      </c>
      <c r="K206" s="95">
        <v>119639</v>
      </c>
      <c r="L206" s="61" t="s">
        <v>513</v>
      </c>
      <c r="M206" s="51" t="s">
        <v>514</v>
      </c>
      <c r="N206" s="97">
        <v>1</v>
      </c>
      <c r="O206" s="306" t="s">
        <v>278</v>
      </c>
      <c r="P206" s="64">
        <v>710750</v>
      </c>
      <c r="Q206" s="631">
        <f t="shared" ref="Q206:Q219" si="24">+N206*P206</f>
        <v>710750</v>
      </c>
      <c r="R206" s="54" t="s">
        <v>100</v>
      </c>
      <c r="S206" s="54" t="s">
        <v>918</v>
      </c>
      <c r="T206" s="258"/>
      <c r="U206" s="307"/>
    </row>
    <row r="207" spans="1:202" ht="16" customHeight="1">
      <c r="A207" s="165" t="s">
        <v>1284</v>
      </c>
      <c r="B207" s="166">
        <v>40101</v>
      </c>
      <c r="C207" s="165">
        <f t="shared" si="23"/>
        <v>4</v>
      </c>
      <c r="G207" s="165" t="str">
        <f>+VLOOKUP(B207,EstructuraCostos!$B$5:$C$170,2)</f>
        <v>Servicios_Publicos</v>
      </c>
      <c r="H207" s="167">
        <v>43522</v>
      </c>
      <c r="I207" s="17">
        <v>1</v>
      </c>
      <c r="J207" s="181" t="s">
        <v>917</v>
      </c>
      <c r="K207" s="95">
        <v>119644</v>
      </c>
      <c r="L207" s="61" t="s">
        <v>513</v>
      </c>
      <c r="M207" s="51" t="s">
        <v>514</v>
      </c>
      <c r="N207" s="97">
        <v>1</v>
      </c>
      <c r="O207" s="306" t="s">
        <v>278</v>
      </c>
      <c r="P207" s="64">
        <v>70100</v>
      </c>
      <c r="Q207" s="631">
        <f t="shared" si="24"/>
        <v>70100</v>
      </c>
      <c r="R207" s="54" t="s">
        <v>100</v>
      </c>
      <c r="S207" s="54" t="s">
        <v>918</v>
      </c>
      <c r="T207" s="258"/>
      <c r="U207" s="307"/>
    </row>
    <row r="208" spans="1:202" ht="16" customHeight="1">
      <c r="A208" s="165" t="s">
        <v>1285</v>
      </c>
      <c r="B208" s="166">
        <v>40101</v>
      </c>
      <c r="C208" s="165">
        <f t="shared" si="23"/>
        <v>4</v>
      </c>
      <c r="G208" s="165" t="str">
        <f>+VLOOKUP(B208,EstructuraCostos!$B$5:$C$170,2)</f>
        <v>Servicios_Publicos</v>
      </c>
      <c r="H208" s="167">
        <v>43522</v>
      </c>
      <c r="I208" s="17">
        <v>1</v>
      </c>
      <c r="J208" s="181" t="s">
        <v>917</v>
      </c>
      <c r="K208" s="95">
        <v>220743</v>
      </c>
      <c r="L208" s="61" t="s">
        <v>513</v>
      </c>
      <c r="M208" s="51" t="s">
        <v>514</v>
      </c>
      <c r="N208" s="97">
        <v>1</v>
      </c>
      <c r="O208" s="306" t="s">
        <v>278</v>
      </c>
      <c r="P208" s="64">
        <v>1710</v>
      </c>
      <c r="Q208" s="631">
        <f t="shared" si="24"/>
        <v>1710</v>
      </c>
      <c r="R208" s="54" t="s">
        <v>100</v>
      </c>
      <c r="S208" s="54" t="s">
        <v>918</v>
      </c>
      <c r="T208" s="258"/>
      <c r="U208" s="307"/>
      <c r="X208" s="13"/>
      <c r="Y208" s="13"/>
      <c r="Z208" s="13"/>
      <c r="AA208" s="13"/>
    </row>
    <row r="209" spans="1:27" ht="16" customHeight="1">
      <c r="A209" s="165" t="s">
        <v>1286</v>
      </c>
      <c r="B209" s="166">
        <v>40101</v>
      </c>
      <c r="C209" s="165">
        <f t="shared" si="23"/>
        <v>4</v>
      </c>
      <c r="G209" s="165" t="str">
        <f>+VLOOKUP(B209,EstructuraCostos!$B$5:$C$170,2)</f>
        <v>Servicios_Publicos</v>
      </c>
      <c r="H209" s="167">
        <v>43522</v>
      </c>
      <c r="I209" s="17">
        <v>1</v>
      </c>
      <c r="J209" s="181" t="s">
        <v>917</v>
      </c>
      <c r="K209" s="95">
        <v>11965</v>
      </c>
      <c r="L209" s="61" t="s">
        <v>513</v>
      </c>
      <c r="M209" s="51" t="s">
        <v>514</v>
      </c>
      <c r="N209" s="97">
        <v>1</v>
      </c>
      <c r="O209" s="306" t="s">
        <v>278</v>
      </c>
      <c r="P209" s="64">
        <v>61740</v>
      </c>
      <c r="Q209" s="631">
        <f t="shared" si="24"/>
        <v>61740</v>
      </c>
      <c r="R209" s="54" t="s">
        <v>100</v>
      </c>
      <c r="S209" s="54" t="s">
        <v>920</v>
      </c>
      <c r="T209" s="258"/>
      <c r="U209" s="307"/>
    </row>
    <row r="210" spans="1:27" ht="15" customHeight="1">
      <c r="A210" s="165">
        <v>3</v>
      </c>
      <c r="B210" s="166">
        <v>80108</v>
      </c>
      <c r="C210" s="165">
        <f t="shared" si="23"/>
        <v>8</v>
      </c>
      <c r="G210" s="165" t="str">
        <f>+VLOOKUP(B210,EstructuraCostos!$B$5:$C$170,2)</f>
        <v>Establecimiento de Nuevas Praderas</v>
      </c>
      <c r="H210" s="167">
        <v>43524</v>
      </c>
      <c r="I210" s="17">
        <f t="shared" ref="I210:I228" si="25">+WEEKNUM(H210,2)</f>
        <v>9</v>
      </c>
      <c r="J210" s="1" t="s">
        <v>606</v>
      </c>
      <c r="K210" s="144">
        <v>72914</v>
      </c>
      <c r="L210" s="61" t="s">
        <v>283</v>
      </c>
      <c r="M210" s="51" t="s">
        <v>879</v>
      </c>
      <c r="N210" s="97">
        <v>40</v>
      </c>
      <c r="O210" s="295" t="s">
        <v>471</v>
      </c>
      <c r="P210" s="64">
        <v>9995</v>
      </c>
      <c r="Q210" s="631">
        <f t="shared" si="24"/>
        <v>399800</v>
      </c>
      <c r="R210" s="54" t="s">
        <v>100</v>
      </c>
      <c r="S210" s="54" t="s">
        <v>1182</v>
      </c>
    </row>
    <row r="211" spans="1:27" ht="15" customHeight="1">
      <c r="A211" s="393">
        <v>4</v>
      </c>
      <c r="B211" s="166">
        <v>60101</v>
      </c>
      <c r="C211" s="165">
        <f t="shared" si="23"/>
        <v>6</v>
      </c>
      <c r="G211" s="165" t="str">
        <f>+VLOOKUP(B211,EstructuraCostos!$B$5:$C$170,2)</f>
        <v>Medicamentos y equipos</v>
      </c>
      <c r="H211" s="167">
        <v>43524</v>
      </c>
      <c r="I211" s="17">
        <f t="shared" si="25"/>
        <v>9</v>
      </c>
      <c r="J211" s="1" t="s">
        <v>677</v>
      </c>
      <c r="K211" s="144">
        <v>400006</v>
      </c>
      <c r="L211" s="61" t="s">
        <v>263</v>
      </c>
      <c r="M211" s="51" t="s">
        <v>271</v>
      </c>
      <c r="N211" s="97">
        <v>1</v>
      </c>
      <c r="O211" s="295" t="s">
        <v>278</v>
      </c>
      <c r="P211" s="64">
        <v>14150</v>
      </c>
      <c r="Q211" s="631">
        <f t="shared" si="24"/>
        <v>14150</v>
      </c>
      <c r="R211" s="54" t="s">
        <v>100</v>
      </c>
      <c r="S211" s="54" t="s">
        <v>1182</v>
      </c>
      <c r="X211" s="13"/>
      <c r="Y211" s="13"/>
      <c r="Z211" s="13"/>
      <c r="AA211" s="13"/>
    </row>
    <row r="212" spans="1:27" ht="15" customHeight="1">
      <c r="A212" s="393">
        <v>4</v>
      </c>
      <c r="B212" s="166">
        <v>10302</v>
      </c>
      <c r="C212" s="165">
        <f t="shared" si="23"/>
        <v>1</v>
      </c>
      <c r="G212" s="165" t="str">
        <f>+VLOOKUP(B212,EstructuraCostos!$B$5:$C$170,2)</f>
        <v>Desparasitacion y Baño</v>
      </c>
      <c r="H212" s="167">
        <v>43524</v>
      </c>
      <c r="I212" s="17">
        <f t="shared" si="25"/>
        <v>9</v>
      </c>
      <c r="J212" s="1" t="s">
        <v>676</v>
      </c>
      <c r="K212" s="144">
        <v>400006</v>
      </c>
      <c r="L212" s="61" t="s">
        <v>263</v>
      </c>
      <c r="M212" s="51" t="s">
        <v>271</v>
      </c>
      <c r="N212" s="97">
        <v>1</v>
      </c>
      <c r="O212" s="295" t="s">
        <v>278</v>
      </c>
      <c r="P212" s="64">
        <v>59910</v>
      </c>
      <c r="Q212" s="631">
        <f t="shared" si="24"/>
        <v>59910</v>
      </c>
      <c r="R212" s="54" t="s">
        <v>100</v>
      </c>
      <c r="S212" s="54" t="s">
        <v>1182</v>
      </c>
      <c r="T212" s="256"/>
    </row>
    <row r="213" spans="1:27" ht="15" customHeight="1">
      <c r="A213" s="165">
        <v>4</v>
      </c>
      <c r="B213" s="166">
        <v>50103</v>
      </c>
      <c r="C213" s="165">
        <f t="shared" si="23"/>
        <v>5</v>
      </c>
      <c r="G213" s="165" t="str">
        <f>+VLOOKUP(B213,EstructuraCostos!$B$5:$C$170,2)</f>
        <v xml:space="preserve">Mantenimiento Cercos </v>
      </c>
      <c r="H213" s="167">
        <v>43524</v>
      </c>
      <c r="I213" s="17">
        <f t="shared" si="25"/>
        <v>9</v>
      </c>
      <c r="J213" s="1" t="s">
        <v>674</v>
      </c>
      <c r="K213" s="144">
        <v>400006</v>
      </c>
      <c r="L213" s="61" t="s">
        <v>263</v>
      </c>
      <c r="M213" s="51" t="s">
        <v>271</v>
      </c>
      <c r="N213" s="97">
        <v>12</v>
      </c>
      <c r="O213" s="295" t="s">
        <v>278</v>
      </c>
      <c r="P213" s="64">
        <v>3470</v>
      </c>
      <c r="Q213" s="631">
        <f t="shared" si="24"/>
        <v>41640</v>
      </c>
      <c r="R213" s="54" t="s">
        <v>100</v>
      </c>
      <c r="S213" s="54" t="s">
        <v>1182</v>
      </c>
    </row>
    <row r="214" spans="1:27" ht="15" customHeight="1">
      <c r="A214" s="165">
        <v>4</v>
      </c>
      <c r="B214" s="166">
        <v>50104</v>
      </c>
      <c r="C214" s="165">
        <f t="shared" si="23"/>
        <v>5</v>
      </c>
      <c r="G214" s="165" t="str">
        <f>+VLOOKUP(B214,EstructuraCostos!$B$5:$C$170,2)</f>
        <v>Mantenimiento Acueducto y Aguas</v>
      </c>
      <c r="H214" s="167">
        <v>43524</v>
      </c>
      <c r="I214" s="17">
        <f t="shared" si="25"/>
        <v>9</v>
      </c>
      <c r="J214" s="1" t="s">
        <v>568</v>
      </c>
      <c r="K214" s="144">
        <v>400006</v>
      </c>
      <c r="L214" s="61" t="s">
        <v>263</v>
      </c>
      <c r="M214" s="51" t="s">
        <v>271</v>
      </c>
      <c r="N214" s="97">
        <v>200</v>
      </c>
      <c r="O214" s="295" t="s">
        <v>277</v>
      </c>
      <c r="P214" s="64">
        <v>520</v>
      </c>
      <c r="Q214" s="631">
        <f t="shared" si="24"/>
        <v>104000</v>
      </c>
      <c r="R214" s="54" t="s">
        <v>100</v>
      </c>
      <c r="S214" s="54" t="s">
        <v>1182</v>
      </c>
      <c r="U214" s="82"/>
    </row>
    <row r="215" spans="1:27" ht="15" customHeight="1">
      <c r="A215" s="165">
        <v>4</v>
      </c>
      <c r="B215" s="166">
        <v>60101</v>
      </c>
      <c r="C215" s="165">
        <f t="shared" si="23"/>
        <v>6</v>
      </c>
      <c r="G215" s="165" t="str">
        <f>+VLOOKUP(B215,EstructuraCostos!$B$5:$C$170,2)</f>
        <v>Medicamentos y equipos</v>
      </c>
      <c r="H215" s="167">
        <v>43524</v>
      </c>
      <c r="I215" s="17">
        <f t="shared" si="25"/>
        <v>9</v>
      </c>
      <c r="J215" s="1" t="s">
        <v>675</v>
      </c>
      <c r="K215" s="144">
        <v>400006</v>
      </c>
      <c r="L215" s="61" t="s">
        <v>263</v>
      </c>
      <c r="M215" s="51" t="s">
        <v>271</v>
      </c>
      <c r="N215" s="97">
        <v>1</v>
      </c>
      <c r="O215" s="295" t="s">
        <v>278</v>
      </c>
      <c r="P215" s="64">
        <v>45960</v>
      </c>
      <c r="Q215" s="631">
        <f t="shared" si="24"/>
        <v>45960</v>
      </c>
      <c r="R215" s="54" t="s">
        <v>100</v>
      </c>
      <c r="S215" s="54" t="s">
        <v>1182</v>
      </c>
    </row>
    <row r="216" spans="1:27" ht="15" customHeight="1">
      <c r="A216" s="165">
        <v>4</v>
      </c>
      <c r="B216" s="166">
        <v>50103</v>
      </c>
      <c r="C216" s="165">
        <f t="shared" si="23"/>
        <v>5</v>
      </c>
      <c r="G216" s="165" t="str">
        <f>+VLOOKUP(B216,EstructuraCostos!$B$5:$C$170,2)</f>
        <v xml:space="preserve">Mantenimiento Cercos </v>
      </c>
      <c r="H216" s="167">
        <v>43524</v>
      </c>
      <c r="I216" s="17">
        <f t="shared" si="25"/>
        <v>9</v>
      </c>
      <c r="J216" s="1" t="s">
        <v>282</v>
      </c>
      <c r="K216" s="144">
        <v>400006</v>
      </c>
      <c r="L216" s="61" t="s">
        <v>263</v>
      </c>
      <c r="M216" s="51" t="s">
        <v>271</v>
      </c>
      <c r="N216" s="97">
        <v>40</v>
      </c>
      <c r="O216" s="639" t="s">
        <v>276</v>
      </c>
      <c r="P216" s="64">
        <v>5438</v>
      </c>
      <c r="Q216" s="631">
        <f t="shared" si="24"/>
        <v>217520</v>
      </c>
      <c r="R216" s="54" t="s">
        <v>100</v>
      </c>
      <c r="S216" s="54" t="s">
        <v>1182</v>
      </c>
    </row>
    <row r="217" spans="1:27" ht="15" customHeight="1">
      <c r="A217" s="393">
        <v>5</v>
      </c>
      <c r="B217" s="166">
        <v>90106</v>
      </c>
      <c r="C217" s="165">
        <f t="shared" si="23"/>
        <v>9</v>
      </c>
      <c r="G217" s="165" t="str">
        <f>+VLOOKUP(B217,EstructuraCostos!$B$5:$C$170,2)</f>
        <v xml:space="preserve">Varios </v>
      </c>
      <c r="H217" s="167">
        <v>43524</v>
      </c>
      <c r="I217" s="17">
        <f t="shared" si="25"/>
        <v>9</v>
      </c>
      <c r="J217" s="61" t="s">
        <v>678</v>
      </c>
      <c r="K217" s="95">
        <v>156958</v>
      </c>
      <c r="L217" s="61" t="s">
        <v>682</v>
      </c>
      <c r="M217" s="51" t="s">
        <v>684</v>
      </c>
      <c r="N217" s="97">
        <v>30</v>
      </c>
      <c r="O217" s="295" t="s">
        <v>276</v>
      </c>
      <c r="P217" s="64">
        <v>2794.67</v>
      </c>
      <c r="Q217" s="631">
        <f t="shared" si="24"/>
        <v>83840.100000000006</v>
      </c>
      <c r="R217" s="54" t="s">
        <v>100</v>
      </c>
      <c r="S217" s="54" t="s">
        <v>1182</v>
      </c>
    </row>
    <row r="218" spans="1:27" ht="15" customHeight="1">
      <c r="A218" s="393">
        <v>5</v>
      </c>
      <c r="B218" s="166">
        <v>10302</v>
      </c>
      <c r="C218" s="165">
        <f t="shared" si="23"/>
        <v>1</v>
      </c>
      <c r="G218" s="165" t="str">
        <f>+VLOOKUP(B218,EstructuraCostos!$B$5:$C$170,2)</f>
        <v>Desparasitacion y Baño</v>
      </c>
      <c r="H218" s="167">
        <v>43524</v>
      </c>
      <c r="I218" s="17">
        <f t="shared" si="25"/>
        <v>9</v>
      </c>
      <c r="J218" s="1" t="s">
        <v>423</v>
      </c>
      <c r="K218" s="95">
        <v>156958</v>
      </c>
      <c r="L218" s="61" t="s">
        <v>682</v>
      </c>
      <c r="M218" s="51" t="s">
        <v>683</v>
      </c>
      <c r="N218" s="97">
        <v>1</v>
      </c>
      <c r="O218" s="639" t="s">
        <v>276</v>
      </c>
      <c r="P218" s="64">
        <v>129840</v>
      </c>
      <c r="Q218" s="631">
        <f t="shared" si="24"/>
        <v>129840</v>
      </c>
      <c r="R218" s="54" t="s">
        <v>100</v>
      </c>
      <c r="S218" s="54" t="s">
        <v>1182</v>
      </c>
    </row>
    <row r="219" spans="1:27" ht="15" customHeight="1">
      <c r="A219" s="393">
        <v>6</v>
      </c>
      <c r="B219" s="166">
        <v>80108</v>
      </c>
      <c r="C219" s="165">
        <f t="shared" si="23"/>
        <v>8</v>
      </c>
      <c r="G219" s="165" t="str">
        <f>+VLOOKUP(B219,EstructuraCostos!$B$5:$C$170,2)</f>
        <v>Establecimiento de Nuevas Praderas</v>
      </c>
      <c r="H219" s="167">
        <v>43524</v>
      </c>
      <c r="I219" s="17">
        <f t="shared" si="25"/>
        <v>9</v>
      </c>
      <c r="J219" s="1" t="s">
        <v>606</v>
      </c>
      <c r="K219" s="95">
        <v>72914</v>
      </c>
      <c r="L219" s="61" t="s">
        <v>283</v>
      </c>
      <c r="M219" s="51" t="s">
        <v>879</v>
      </c>
      <c r="N219" s="97">
        <v>20</v>
      </c>
      <c r="O219" s="646" t="s">
        <v>276</v>
      </c>
      <c r="P219" s="64">
        <v>19990</v>
      </c>
      <c r="Q219" s="631">
        <f t="shared" si="24"/>
        <v>399800</v>
      </c>
      <c r="R219" s="54" t="s">
        <v>100</v>
      </c>
      <c r="S219" s="54" t="s">
        <v>1182</v>
      </c>
    </row>
    <row r="220" spans="1:27" ht="15" customHeight="1">
      <c r="A220" s="393">
        <v>7</v>
      </c>
      <c r="B220" s="166">
        <v>40104</v>
      </c>
      <c r="C220" s="165">
        <f t="shared" si="23"/>
        <v>4</v>
      </c>
      <c r="G220" s="165" t="str">
        <f>+VLOOKUP(B220,EstructuraCostos!$B$5:$C$170,2)</f>
        <v>Combustibles y Lubricantes</v>
      </c>
      <c r="H220" s="167">
        <v>43524</v>
      </c>
      <c r="I220" s="17">
        <f t="shared" si="25"/>
        <v>9</v>
      </c>
      <c r="J220" s="1" t="s">
        <v>370</v>
      </c>
      <c r="K220" s="95">
        <v>54742</v>
      </c>
      <c r="L220" s="61" t="s">
        <v>521</v>
      </c>
      <c r="M220" s="51" t="s">
        <v>350</v>
      </c>
      <c r="N220" s="97">
        <v>10.67</v>
      </c>
      <c r="O220" s="295" t="s">
        <v>316</v>
      </c>
      <c r="P220" s="64">
        <v>9370</v>
      </c>
      <c r="Q220" s="631">
        <v>100000</v>
      </c>
      <c r="R220" s="54" t="s">
        <v>100</v>
      </c>
      <c r="S220" s="54" t="s">
        <v>1182</v>
      </c>
      <c r="U220" s="77">
        <v>2810267</v>
      </c>
    </row>
    <row r="221" spans="1:27" ht="15" customHeight="1">
      <c r="A221" s="393">
        <v>8</v>
      </c>
      <c r="B221" s="166">
        <v>50104</v>
      </c>
      <c r="C221" s="165">
        <f t="shared" si="23"/>
        <v>5</v>
      </c>
      <c r="G221" s="165" t="str">
        <f>+VLOOKUP(B221,EstructuraCostos!$B$5:$C$170,2)</f>
        <v>Mantenimiento Acueducto y Aguas</v>
      </c>
      <c r="H221" s="167">
        <v>43524</v>
      </c>
      <c r="I221" s="17">
        <f t="shared" si="25"/>
        <v>9</v>
      </c>
      <c r="J221" s="1" t="s">
        <v>679</v>
      </c>
      <c r="K221" s="95">
        <v>8507</v>
      </c>
      <c r="L221" s="61" t="s">
        <v>1371</v>
      </c>
      <c r="M221" s="51" t="s">
        <v>681</v>
      </c>
      <c r="N221" s="97">
        <v>1</v>
      </c>
      <c r="O221" s="646" t="s">
        <v>278</v>
      </c>
      <c r="P221" s="64">
        <v>24000</v>
      </c>
      <c r="Q221" s="631">
        <f>+N221*P221</f>
        <v>24000</v>
      </c>
      <c r="R221" s="54" t="s">
        <v>294</v>
      </c>
      <c r="S221" s="54" t="s">
        <v>925</v>
      </c>
    </row>
    <row r="222" spans="1:27" ht="15" customHeight="1">
      <c r="A222" s="393">
        <v>8</v>
      </c>
      <c r="B222" s="166">
        <v>50104</v>
      </c>
      <c r="C222" s="165">
        <f t="shared" si="23"/>
        <v>5</v>
      </c>
      <c r="G222" s="165" t="str">
        <f>+VLOOKUP(B222,EstructuraCostos!$B$5:$C$170,2)</f>
        <v>Mantenimiento Acueducto y Aguas</v>
      </c>
      <c r="H222" s="167">
        <v>43524</v>
      </c>
      <c r="I222" s="17">
        <f t="shared" si="25"/>
        <v>9</v>
      </c>
      <c r="J222" s="1" t="s">
        <v>680</v>
      </c>
      <c r="K222" s="95">
        <v>8507</v>
      </c>
      <c r="L222" s="61" t="s">
        <v>1371</v>
      </c>
      <c r="M222" s="51" t="s">
        <v>681</v>
      </c>
      <c r="N222" s="97">
        <v>6</v>
      </c>
      <c r="O222" s="639" t="s">
        <v>278</v>
      </c>
      <c r="P222" s="64">
        <v>4500</v>
      </c>
      <c r="Q222" s="631">
        <f>+N222*P222</f>
        <v>27000</v>
      </c>
      <c r="R222" s="54" t="s">
        <v>294</v>
      </c>
      <c r="S222" s="54" t="s">
        <v>925</v>
      </c>
    </row>
    <row r="223" spans="1:27" ht="15" customHeight="1">
      <c r="A223" s="393">
        <v>9</v>
      </c>
      <c r="B223" s="166">
        <v>50106</v>
      </c>
      <c r="C223" s="165">
        <f t="shared" si="23"/>
        <v>5</v>
      </c>
      <c r="G223" s="165" t="str">
        <f>+VLOOKUP(B223,EstructuraCostos!$B$5:$C$170,2)</f>
        <v>Mantenimiento Maquinaria y Equipos</v>
      </c>
      <c r="H223" s="167">
        <v>43524</v>
      </c>
      <c r="I223" s="17">
        <f t="shared" si="25"/>
        <v>9</v>
      </c>
      <c r="J223" s="1" t="s">
        <v>692</v>
      </c>
      <c r="K223" s="95" t="s">
        <v>318</v>
      </c>
      <c r="L223" s="61" t="s">
        <v>361</v>
      </c>
      <c r="M223" s="51">
        <v>18414767</v>
      </c>
      <c r="N223" s="97">
        <v>2</v>
      </c>
      <c r="O223" s="295" t="s">
        <v>278</v>
      </c>
      <c r="P223" s="64">
        <v>25000</v>
      </c>
      <c r="Q223" s="631">
        <f>+N223*P223</f>
        <v>50000</v>
      </c>
      <c r="R223" s="54" t="s">
        <v>294</v>
      </c>
      <c r="S223" s="54" t="s">
        <v>925</v>
      </c>
    </row>
    <row r="224" spans="1:27" ht="15" customHeight="1">
      <c r="A224" s="393">
        <v>10</v>
      </c>
      <c r="B224" s="166">
        <v>50106</v>
      </c>
      <c r="C224" s="165">
        <f t="shared" si="23"/>
        <v>5</v>
      </c>
      <c r="G224" s="165" t="str">
        <f>+VLOOKUP(B224,EstructuraCostos!$B$5:$C$170,2)</f>
        <v>Mantenimiento Maquinaria y Equipos</v>
      </c>
      <c r="H224" s="167">
        <v>43524</v>
      </c>
      <c r="I224" s="17">
        <f t="shared" si="25"/>
        <v>9</v>
      </c>
      <c r="J224" s="1" t="s">
        <v>693</v>
      </c>
      <c r="K224" s="95">
        <v>357</v>
      </c>
      <c r="L224" s="61" t="s">
        <v>1372</v>
      </c>
      <c r="M224" s="51" t="s">
        <v>696</v>
      </c>
      <c r="N224" s="97">
        <v>1</v>
      </c>
      <c r="O224" s="295" t="s">
        <v>278</v>
      </c>
      <c r="P224" s="64">
        <v>10000</v>
      </c>
      <c r="Q224" s="631">
        <f>+N224*P224</f>
        <v>10000</v>
      </c>
      <c r="R224" s="54" t="s">
        <v>294</v>
      </c>
      <c r="S224" s="54" t="s">
        <v>925</v>
      </c>
    </row>
    <row r="225" spans="1:202" ht="15" customHeight="1">
      <c r="A225" s="393">
        <v>11</v>
      </c>
      <c r="B225" s="166">
        <v>50106</v>
      </c>
      <c r="C225" s="165">
        <f t="shared" si="23"/>
        <v>5</v>
      </c>
      <c r="G225" s="165" t="str">
        <f>+VLOOKUP(B225,EstructuraCostos!$B$5:$C$170,2)</f>
        <v>Mantenimiento Maquinaria y Equipos</v>
      </c>
      <c r="H225" s="167">
        <v>43524</v>
      </c>
      <c r="I225" s="17">
        <f t="shared" si="25"/>
        <v>9</v>
      </c>
      <c r="J225" s="1" t="s">
        <v>694</v>
      </c>
      <c r="K225" s="95" t="s">
        <v>695</v>
      </c>
      <c r="L225" s="61" t="s">
        <v>691</v>
      </c>
      <c r="M225" s="51" t="s">
        <v>697</v>
      </c>
      <c r="N225" s="97">
        <v>4</v>
      </c>
      <c r="O225" s="646" t="s">
        <v>278</v>
      </c>
      <c r="P225" s="64">
        <v>5000</v>
      </c>
      <c r="Q225" s="631">
        <f>+N225*P225</f>
        <v>20000</v>
      </c>
      <c r="R225" s="54" t="s">
        <v>294</v>
      </c>
      <c r="S225" s="54" t="s">
        <v>925</v>
      </c>
    </row>
    <row r="226" spans="1:202" ht="15" customHeight="1">
      <c r="A226" s="393"/>
      <c r="B226" s="166">
        <v>40106</v>
      </c>
      <c r="C226" s="165">
        <v>4</v>
      </c>
      <c r="G226" s="165" t="s">
        <v>72</v>
      </c>
      <c r="H226" s="167">
        <v>43524</v>
      </c>
      <c r="I226" s="17">
        <f t="shared" si="25"/>
        <v>9</v>
      </c>
      <c r="J226" s="84" t="s">
        <v>1030</v>
      </c>
      <c r="K226" s="661">
        <v>201911</v>
      </c>
      <c r="L226" s="422" t="s">
        <v>1344</v>
      </c>
      <c r="M226" s="672">
        <v>1053780914</v>
      </c>
      <c r="N226" s="379">
        <v>1</v>
      </c>
      <c r="O226" s="380" t="s">
        <v>278</v>
      </c>
      <c r="P226" s="695">
        <v>836480</v>
      </c>
      <c r="Q226" s="631">
        <v>836480</v>
      </c>
      <c r="R226" s="54" t="s">
        <v>100</v>
      </c>
      <c r="S226" s="54" t="s">
        <v>2977</v>
      </c>
    </row>
    <row r="227" spans="1:202" s="13" customFormat="1" ht="15" customHeight="1">
      <c r="A227" s="393">
        <v>12</v>
      </c>
      <c r="B227" s="166">
        <v>90104</v>
      </c>
      <c r="C227" s="165">
        <f t="shared" ref="C227:C270" si="26">ROUND(B227/10000,0)</f>
        <v>9</v>
      </c>
      <c r="D227" s="59"/>
      <c r="E227" s="388"/>
      <c r="F227" s="59"/>
      <c r="G227" s="165" t="str">
        <f>+VLOOKUP(B227,EstructuraCostos!$B$5:$C$170,2)</f>
        <v>Insumos-menaje</v>
      </c>
      <c r="H227" s="167">
        <v>43525</v>
      </c>
      <c r="I227" s="17">
        <f t="shared" si="25"/>
        <v>9</v>
      </c>
      <c r="J227" s="181" t="s">
        <v>686</v>
      </c>
      <c r="K227" s="95" t="s">
        <v>687</v>
      </c>
      <c r="L227" s="13" t="s">
        <v>323</v>
      </c>
      <c r="M227" s="51" t="s">
        <v>342</v>
      </c>
      <c r="N227" s="87">
        <v>3</v>
      </c>
      <c r="O227" s="380" t="s">
        <v>278</v>
      </c>
      <c r="P227" s="692">
        <v>27300</v>
      </c>
      <c r="Q227" s="631">
        <f>+N227*P227</f>
        <v>81900</v>
      </c>
      <c r="R227" s="54" t="s">
        <v>294</v>
      </c>
      <c r="S227" s="54" t="s">
        <v>925</v>
      </c>
      <c r="T227" s="194"/>
      <c r="U227" s="77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</row>
    <row r="228" spans="1:202" s="13" customFormat="1" ht="15" customHeight="1">
      <c r="A228" s="393">
        <v>13</v>
      </c>
      <c r="B228" s="166">
        <v>40101</v>
      </c>
      <c r="C228" s="165">
        <f t="shared" si="26"/>
        <v>4</v>
      </c>
      <c r="D228" s="59"/>
      <c r="E228" s="388"/>
      <c r="F228" s="59"/>
      <c r="G228" s="165" t="str">
        <f>+VLOOKUP(B228,EstructuraCostos!$B$5:$C$170,2)</f>
        <v>Servicios_Publicos</v>
      </c>
      <c r="H228" s="167">
        <v>43525</v>
      </c>
      <c r="I228" s="17">
        <f t="shared" si="25"/>
        <v>9</v>
      </c>
      <c r="J228" s="308" t="s">
        <v>689</v>
      </c>
      <c r="K228" s="301"/>
      <c r="L228" s="302" t="s">
        <v>690</v>
      </c>
      <c r="M228" s="297" t="s">
        <v>1370</v>
      </c>
      <c r="N228" s="680">
        <v>1</v>
      </c>
      <c r="O228" s="380" t="s">
        <v>278</v>
      </c>
      <c r="P228" s="438"/>
      <c r="Q228" s="631">
        <f>+N228*P228</f>
        <v>0</v>
      </c>
      <c r="R228" s="54" t="s">
        <v>294</v>
      </c>
      <c r="S228" s="54" t="s">
        <v>925</v>
      </c>
      <c r="T228" s="194"/>
      <c r="U228" s="77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</row>
    <row r="229" spans="1:202" ht="15" customHeight="1">
      <c r="A229" s="386">
        <v>40112</v>
      </c>
      <c r="B229" s="166">
        <v>20501</v>
      </c>
      <c r="C229" s="215">
        <f t="shared" si="26"/>
        <v>2</v>
      </c>
      <c r="D229" s="165"/>
      <c r="E229" s="387"/>
      <c r="F229" s="165"/>
      <c r="G229" s="165" t="str">
        <f>+VLOOKUP(B229,EstructuraCostos!$B$5:$C$170,2)</f>
        <v>Manejo_de_Ganado</v>
      </c>
      <c r="H229" s="167">
        <v>43525</v>
      </c>
      <c r="I229" s="17">
        <v>9</v>
      </c>
      <c r="J229" s="658" t="s">
        <v>1036</v>
      </c>
      <c r="K229" s="662">
        <v>162584</v>
      </c>
      <c r="L229" s="309" t="s">
        <v>926</v>
      </c>
      <c r="M229" s="51" t="s">
        <v>927</v>
      </c>
      <c r="N229" s="310">
        <v>1</v>
      </c>
      <c r="O229" s="380" t="s">
        <v>278</v>
      </c>
      <c r="P229" s="438">
        <v>122967</v>
      </c>
      <c r="Q229" s="631">
        <v>122967</v>
      </c>
      <c r="R229" s="54" t="s">
        <v>100</v>
      </c>
      <c r="S229" s="54" t="s">
        <v>925</v>
      </c>
      <c r="T229" s="256"/>
      <c r="U229" s="111"/>
      <c r="V229" s="13"/>
      <c r="W229" s="13"/>
    </row>
    <row r="230" spans="1:202" ht="15" customHeight="1">
      <c r="A230" s="386"/>
      <c r="B230" s="166">
        <v>70116</v>
      </c>
      <c r="C230" s="165">
        <f t="shared" si="26"/>
        <v>7</v>
      </c>
      <c r="D230" s="165"/>
      <c r="E230" s="387"/>
      <c r="F230" s="165"/>
      <c r="G230" s="165" t="str">
        <f>+VLOOKUP(B230,EstructuraCostos!$B$5:$C$170,2)</f>
        <v>Seguridad Social</v>
      </c>
      <c r="H230" s="167">
        <v>43525</v>
      </c>
      <c r="I230" s="17">
        <f t="shared" ref="I230:I261" si="27">+WEEKNUM(H230,2)</f>
        <v>9</v>
      </c>
      <c r="J230" s="657" t="s">
        <v>2319</v>
      </c>
      <c r="K230" s="266">
        <v>7714397493</v>
      </c>
      <c r="L230" s="61" t="s">
        <v>499</v>
      </c>
      <c r="N230" s="97">
        <v>8</v>
      </c>
      <c r="O230" s="380"/>
      <c r="P230" s="597"/>
      <c r="Q230" s="631">
        <v>1591600</v>
      </c>
      <c r="R230" s="54" t="s">
        <v>100</v>
      </c>
      <c r="S230" s="54" t="s">
        <v>924</v>
      </c>
      <c r="T230" s="256"/>
      <c r="U230" s="111"/>
      <c r="V230" s="13"/>
      <c r="W230" s="13"/>
    </row>
    <row r="231" spans="1:202" ht="15" customHeight="1">
      <c r="A231" s="393">
        <v>14</v>
      </c>
      <c r="B231" s="166">
        <v>50108</v>
      </c>
      <c r="C231" s="165">
        <f t="shared" si="26"/>
        <v>5</v>
      </c>
      <c r="G231" s="165" t="str">
        <f>+VLOOKUP(B231,EstructuraCostos!$B$5:$C$170,2)</f>
        <v>Acarreos Externos</v>
      </c>
      <c r="H231" s="167">
        <v>43526</v>
      </c>
      <c r="I231" s="17">
        <f t="shared" si="27"/>
        <v>9</v>
      </c>
      <c r="J231" s="300" t="s">
        <v>698</v>
      </c>
      <c r="K231" s="552" t="s">
        <v>318</v>
      </c>
      <c r="L231" s="1" t="s">
        <v>1453</v>
      </c>
      <c r="M231" s="299">
        <v>18414548</v>
      </c>
      <c r="N231" s="676">
        <v>1</v>
      </c>
      <c r="O231" s="380" t="s">
        <v>278</v>
      </c>
      <c r="P231" s="693">
        <v>40000</v>
      </c>
      <c r="Q231" s="631">
        <f t="shared" ref="Q231:Q244" si="28">+N231*P231</f>
        <v>40000</v>
      </c>
      <c r="R231" s="54" t="s">
        <v>294</v>
      </c>
      <c r="S231" s="54" t="s">
        <v>925</v>
      </c>
      <c r="U231" s="77">
        <v>320800</v>
      </c>
    </row>
    <row r="232" spans="1:202" ht="16" customHeight="1">
      <c r="A232" s="165"/>
      <c r="B232" s="166">
        <v>40101</v>
      </c>
      <c r="C232" s="165">
        <f t="shared" si="26"/>
        <v>4</v>
      </c>
      <c r="D232" s="165"/>
      <c r="E232" s="387"/>
      <c r="F232" s="165"/>
      <c r="G232" s="165" t="str">
        <f>+VLOOKUP(B232,EstructuraCostos!$B$5:$C$170,2)</f>
        <v>Servicios_Publicos</v>
      </c>
      <c r="H232" s="167">
        <v>43528</v>
      </c>
      <c r="I232" s="17">
        <f t="shared" si="27"/>
        <v>10</v>
      </c>
      <c r="J232" s="181" t="s">
        <v>507</v>
      </c>
      <c r="K232" s="144">
        <v>6526</v>
      </c>
      <c r="L232" s="61" t="s">
        <v>508</v>
      </c>
      <c r="M232" s="143" t="s">
        <v>928</v>
      </c>
      <c r="N232" s="97">
        <v>1</v>
      </c>
      <c r="O232" s="306" t="s">
        <v>278</v>
      </c>
      <c r="P232" s="64">
        <v>103000</v>
      </c>
      <c r="Q232" s="631">
        <f t="shared" si="28"/>
        <v>103000</v>
      </c>
      <c r="R232" s="54" t="s">
        <v>100</v>
      </c>
      <c r="S232" s="54" t="s">
        <v>925</v>
      </c>
      <c r="T232" s="256"/>
      <c r="U232" s="111"/>
    </row>
    <row r="233" spans="1:202" ht="15" customHeight="1">
      <c r="A233" s="393">
        <v>1</v>
      </c>
      <c r="B233" s="166">
        <v>10303</v>
      </c>
      <c r="C233" s="165">
        <f t="shared" si="26"/>
        <v>1</v>
      </c>
      <c r="G233" s="165" t="str">
        <f>+VLOOKUP(B233,EstructuraCostos!$B$5:$C$170,2)</f>
        <v>Drogas curativas, preventivas y examenes</v>
      </c>
      <c r="H233" s="167">
        <v>43529</v>
      </c>
      <c r="I233" s="17">
        <f t="shared" si="27"/>
        <v>10</v>
      </c>
      <c r="J233" s="1" t="s">
        <v>703</v>
      </c>
      <c r="K233" s="95">
        <v>62293</v>
      </c>
      <c r="L233" s="61" t="s">
        <v>1374</v>
      </c>
      <c r="M233" s="51" t="s">
        <v>1373</v>
      </c>
      <c r="N233" s="97">
        <v>12</v>
      </c>
      <c r="O233" s="642" t="s">
        <v>278</v>
      </c>
      <c r="P233" s="64">
        <v>2500</v>
      </c>
      <c r="Q233" s="631">
        <f t="shared" si="28"/>
        <v>30000</v>
      </c>
      <c r="R233" s="54" t="s">
        <v>294</v>
      </c>
      <c r="S233" s="54" t="s">
        <v>2978</v>
      </c>
    </row>
    <row r="234" spans="1:202" ht="15" customHeight="1">
      <c r="A234" s="165">
        <v>2</v>
      </c>
      <c r="B234" s="166">
        <v>10101</v>
      </c>
      <c r="C234" s="165">
        <f t="shared" si="26"/>
        <v>1</v>
      </c>
      <c r="G234" s="165" t="str">
        <f>+VLOOKUP(B234,EstructuraCostos!$B$5:$C$170,2)</f>
        <v>Fumigacion Matamalezas</v>
      </c>
      <c r="H234" s="167">
        <v>43530</v>
      </c>
      <c r="I234" s="17">
        <f t="shared" si="27"/>
        <v>10</v>
      </c>
      <c r="J234" s="1" t="s">
        <v>705</v>
      </c>
      <c r="K234" s="95">
        <v>73052</v>
      </c>
      <c r="L234" s="61" t="s">
        <v>283</v>
      </c>
      <c r="M234" s="51" t="s">
        <v>879</v>
      </c>
      <c r="N234" s="97">
        <v>200</v>
      </c>
      <c r="O234" s="642" t="s">
        <v>261</v>
      </c>
      <c r="P234" s="64">
        <v>7100</v>
      </c>
      <c r="Q234" s="631">
        <f t="shared" si="28"/>
        <v>1420000</v>
      </c>
      <c r="R234" s="54" t="s">
        <v>100</v>
      </c>
      <c r="S234" s="54" t="s">
        <v>2976</v>
      </c>
    </row>
    <row r="235" spans="1:202" ht="15" customHeight="1">
      <c r="A235" s="393">
        <v>2</v>
      </c>
      <c r="B235" s="166">
        <v>10104</v>
      </c>
      <c r="C235" s="165">
        <f t="shared" si="26"/>
        <v>1</v>
      </c>
      <c r="G235" s="165" t="str">
        <f>+VLOOKUP(B235,EstructuraCostos!$B$5:$C$170,2)</f>
        <v>Fumigacion Herbicida</v>
      </c>
      <c r="H235" s="167">
        <v>43530</v>
      </c>
      <c r="I235" s="17">
        <f t="shared" si="27"/>
        <v>10</v>
      </c>
      <c r="J235" s="1" t="s">
        <v>704</v>
      </c>
      <c r="K235" s="95">
        <v>73052</v>
      </c>
      <c r="L235" s="61" t="s">
        <v>283</v>
      </c>
      <c r="M235" s="51" t="s">
        <v>879</v>
      </c>
      <c r="N235" s="97">
        <v>1</v>
      </c>
      <c r="O235" s="295" t="s">
        <v>261</v>
      </c>
      <c r="P235" s="64">
        <v>19500</v>
      </c>
      <c r="Q235" s="631">
        <f t="shared" si="28"/>
        <v>19500</v>
      </c>
      <c r="R235" s="54" t="s">
        <v>100</v>
      </c>
      <c r="S235" s="54" t="s">
        <v>2976</v>
      </c>
    </row>
    <row r="236" spans="1:202" ht="15" customHeight="1">
      <c r="A236" s="165">
        <v>3</v>
      </c>
      <c r="B236" s="166">
        <v>10101</v>
      </c>
      <c r="C236" s="165">
        <f t="shared" si="26"/>
        <v>1</v>
      </c>
      <c r="G236" s="165" t="str">
        <f>+VLOOKUP(B236,EstructuraCostos!$B$5:$C$170,2)</f>
        <v>Fumigacion Matamalezas</v>
      </c>
      <c r="H236" s="167">
        <v>43530</v>
      </c>
      <c r="I236" s="17">
        <f t="shared" si="27"/>
        <v>10</v>
      </c>
      <c r="J236" s="1" t="s">
        <v>273</v>
      </c>
      <c r="K236" s="95">
        <v>73059</v>
      </c>
      <c r="L236" s="61" t="s">
        <v>283</v>
      </c>
      <c r="M236" s="51" t="s">
        <v>879</v>
      </c>
      <c r="N236" s="97">
        <v>20</v>
      </c>
      <c r="O236" s="295" t="s">
        <v>261</v>
      </c>
      <c r="P236" s="64">
        <v>31500</v>
      </c>
      <c r="Q236" s="631">
        <f t="shared" si="28"/>
        <v>630000</v>
      </c>
      <c r="R236" s="54" t="s">
        <v>100</v>
      </c>
      <c r="S236" s="54" t="s">
        <v>2976</v>
      </c>
    </row>
    <row r="237" spans="1:202" ht="15" customHeight="1">
      <c r="A237" s="165">
        <v>4</v>
      </c>
      <c r="B237" s="166">
        <v>50103</v>
      </c>
      <c r="C237" s="165">
        <f t="shared" si="26"/>
        <v>5</v>
      </c>
      <c r="G237" s="165" t="str">
        <f>+VLOOKUP(B237,EstructuraCostos!$B$5:$C$170,2)</f>
        <v xml:space="preserve">Mantenimiento Cercos </v>
      </c>
      <c r="H237" s="167">
        <v>43530</v>
      </c>
      <c r="I237" s="17">
        <f t="shared" si="27"/>
        <v>10</v>
      </c>
      <c r="J237" s="1" t="s">
        <v>708</v>
      </c>
      <c r="K237" s="95">
        <v>400133</v>
      </c>
      <c r="L237" s="61" t="s">
        <v>263</v>
      </c>
      <c r="M237" s="51" t="s">
        <v>271</v>
      </c>
      <c r="N237" s="97">
        <v>24</v>
      </c>
      <c r="O237" s="295" t="s">
        <v>278</v>
      </c>
      <c r="P237" s="64">
        <v>2580</v>
      </c>
      <c r="Q237" s="631">
        <f t="shared" si="28"/>
        <v>61920</v>
      </c>
      <c r="R237" s="54" t="s">
        <v>100</v>
      </c>
      <c r="S237" s="54" t="s">
        <v>2976</v>
      </c>
      <c r="T237" s="256"/>
    </row>
    <row r="238" spans="1:202" ht="15" customHeight="1">
      <c r="A238" s="165">
        <v>4</v>
      </c>
      <c r="B238" s="166">
        <v>10301</v>
      </c>
      <c r="C238" s="165">
        <f t="shared" si="26"/>
        <v>1</v>
      </c>
      <c r="G238" s="165" t="str">
        <f>+VLOOKUP(B238,EstructuraCostos!$B$5:$C$170,2)</f>
        <v>Vacunacion</v>
      </c>
      <c r="H238" s="167">
        <v>43530</v>
      </c>
      <c r="I238" s="17">
        <f t="shared" si="27"/>
        <v>10</v>
      </c>
      <c r="J238" s="1" t="s">
        <v>326</v>
      </c>
      <c r="K238" s="95">
        <v>400133</v>
      </c>
      <c r="L238" s="61" t="s">
        <v>263</v>
      </c>
      <c r="M238" s="51" t="s">
        <v>271</v>
      </c>
      <c r="N238" s="97">
        <v>100</v>
      </c>
      <c r="O238" s="295" t="s">
        <v>278</v>
      </c>
      <c r="P238" s="64">
        <v>275.60000000000002</v>
      </c>
      <c r="Q238" s="631">
        <f t="shared" si="28"/>
        <v>27560.000000000004</v>
      </c>
      <c r="R238" s="54" t="s">
        <v>100</v>
      </c>
      <c r="S238" s="54" t="s">
        <v>2976</v>
      </c>
      <c r="T238" s="256"/>
    </row>
    <row r="239" spans="1:202" ht="15" customHeight="1">
      <c r="A239" s="165">
        <v>4</v>
      </c>
      <c r="B239" s="166">
        <v>50103</v>
      </c>
      <c r="C239" s="165">
        <f t="shared" si="26"/>
        <v>5</v>
      </c>
      <c r="G239" s="165" t="str">
        <f>+VLOOKUP(B239,EstructuraCostos!$B$5:$C$170,2)</f>
        <v xml:space="preserve">Mantenimiento Cercos </v>
      </c>
      <c r="H239" s="167">
        <v>43530</v>
      </c>
      <c r="I239" s="17">
        <f t="shared" si="27"/>
        <v>10</v>
      </c>
      <c r="J239" s="1" t="s">
        <v>265</v>
      </c>
      <c r="K239" s="95">
        <v>400133</v>
      </c>
      <c r="L239" s="61" t="s">
        <v>263</v>
      </c>
      <c r="M239" s="51" t="s">
        <v>271</v>
      </c>
      <c r="N239" s="97">
        <v>100</v>
      </c>
      <c r="O239" s="295" t="s">
        <v>277</v>
      </c>
      <c r="P239" s="64">
        <v>280</v>
      </c>
      <c r="Q239" s="631">
        <f t="shared" si="28"/>
        <v>28000</v>
      </c>
      <c r="R239" s="54" t="s">
        <v>100</v>
      </c>
      <c r="S239" s="54" t="s">
        <v>2976</v>
      </c>
      <c r="T239" s="256"/>
    </row>
    <row r="240" spans="1:202" ht="15" customHeight="1">
      <c r="A240" s="165">
        <v>4</v>
      </c>
      <c r="B240" s="166">
        <v>80108</v>
      </c>
      <c r="C240" s="165">
        <f t="shared" si="26"/>
        <v>8</v>
      </c>
      <c r="G240" s="165" t="str">
        <f>+VLOOKUP(B240,EstructuraCostos!$B$5:$C$170,2)</f>
        <v>Establecimiento de Nuevas Praderas</v>
      </c>
      <c r="H240" s="167">
        <v>43530</v>
      </c>
      <c r="I240" s="17">
        <f t="shared" si="27"/>
        <v>10</v>
      </c>
      <c r="J240" s="1" t="s">
        <v>706</v>
      </c>
      <c r="K240" s="95">
        <v>400133</v>
      </c>
      <c r="L240" s="61" t="s">
        <v>263</v>
      </c>
      <c r="M240" s="51" t="s">
        <v>271</v>
      </c>
      <c r="N240" s="97">
        <v>12</v>
      </c>
      <c r="O240" s="295" t="s">
        <v>276</v>
      </c>
      <c r="P240" s="64">
        <v>5190</v>
      </c>
      <c r="Q240" s="631">
        <f t="shared" si="28"/>
        <v>62280</v>
      </c>
      <c r="R240" s="54" t="s">
        <v>100</v>
      </c>
      <c r="S240" s="54" t="s">
        <v>2976</v>
      </c>
    </row>
    <row r="241" spans="1:202" ht="15" customHeight="1">
      <c r="A241" s="165">
        <v>4</v>
      </c>
      <c r="B241" s="166">
        <v>10303</v>
      </c>
      <c r="C241" s="165">
        <f t="shared" si="26"/>
        <v>1</v>
      </c>
      <c r="G241" s="165" t="str">
        <f>+VLOOKUP(B241,EstructuraCostos!$B$5:$C$170,2)</f>
        <v>Drogas curativas, preventivas y examenes</v>
      </c>
      <c r="H241" s="167">
        <v>43530</v>
      </c>
      <c r="I241" s="17">
        <f t="shared" si="27"/>
        <v>10</v>
      </c>
      <c r="J241" s="1" t="s">
        <v>707</v>
      </c>
      <c r="K241" s="95">
        <v>400133</v>
      </c>
      <c r="L241" s="61" t="s">
        <v>263</v>
      </c>
      <c r="M241" s="51" t="s">
        <v>271</v>
      </c>
      <c r="N241" s="97">
        <v>35</v>
      </c>
      <c r="O241" s="295" t="s">
        <v>278</v>
      </c>
      <c r="P241" s="64">
        <v>2830</v>
      </c>
      <c r="Q241" s="631">
        <f t="shared" si="28"/>
        <v>99050</v>
      </c>
      <c r="R241" s="54" t="s">
        <v>100</v>
      </c>
      <c r="S241" s="54" t="s">
        <v>2976</v>
      </c>
    </row>
    <row r="242" spans="1:202" ht="14.5" customHeight="1">
      <c r="A242" s="165">
        <v>4</v>
      </c>
      <c r="B242" s="166">
        <v>10301</v>
      </c>
      <c r="C242" s="165">
        <f t="shared" si="26"/>
        <v>1</v>
      </c>
      <c r="G242" s="165" t="str">
        <f>+VLOOKUP(B242,EstructuraCostos!$B$5:$C$170,2)</f>
        <v>Vacunacion</v>
      </c>
      <c r="H242" s="167">
        <v>43530</v>
      </c>
      <c r="I242" s="17">
        <f t="shared" si="27"/>
        <v>10</v>
      </c>
      <c r="J242" s="1" t="s">
        <v>709</v>
      </c>
      <c r="K242" s="95">
        <v>400133</v>
      </c>
      <c r="L242" s="61" t="s">
        <v>263</v>
      </c>
      <c r="M242" s="51" t="s">
        <v>271</v>
      </c>
      <c r="N242" s="97">
        <v>100</v>
      </c>
      <c r="O242" s="639" t="s">
        <v>278</v>
      </c>
      <c r="P242" s="64">
        <v>562.4</v>
      </c>
      <c r="Q242" s="631">
        <f t="shared" si="28"/>
        <v>56240</v>
      </c>
      <c r="R242" s="54" t="s">
        <v>100</v>
      </c>
      <c r="S242" s="54" t="s">
        <v>2976</v>
      </c>
      <c r="T242" s="256"/>
    </row>
    <row r="243" spans="1:202" ht="14.5" customHeight="1">
      <c r="A243" s="165">
        <v>4</v>
      </c>
      <c r="B243" s="166">
        <v>10101</v>
      </c>
      <c r="C243" s="165">
        <f t="shared" si="26"/>
        <v>1</v>
      </c>
      <c r="G243" s="165" t="str">
        <f>+VLOOKUP(B243,EstructuraCostos!$B$5:$C$170,2)</f>
        <v>Fumigacion Matamalezas</v>
      </c>
      <c r="H243" s="167">
        <v>43530</v>
      </c>
      <c r="I243" s="17">
        <f t="shared" si="27"/>
        <v>10</v>
      </c>
      <c r="J243" s="1" t="s">
        <v>270</v>
      </c>
      <c r="K243" s="95">
        <v>400133</v>
      </c>
      <c r="L243" s="61" t="s">
        <v>263</v>
      </c>
      <c r="M243" s="51" t="s">
        <v>271</v>
      </c>
      <c r="N243" s="97">
        <v>40</v>
      </c>
      <c r="O243" s="639" t="s">
        <v>261</v>
      </c>
      <c r="P243" s="64">
        <v>8361.5</v>
      </c>
      <c r="Q243" s="631">
        <f t="shared" si="28"/>
        <v>334460</v>
      </c>
      <c r="R243" s="54" t="s">
        <v>100</v>
      </c>
      <c r="S243" s="54" t="s">
        <v>2976</v>
      </c>
      <c r="T243" s="256"/>
    </row>
    <row r="244" spans="1:202" ht="14.5" customHeight="1">
      <c r="A244" s="165">
        <v>4</v>
      </c>
      <c r="B244" s="166">
        <v>50103</v>
      </c>
      <c r="C244" s="165">
        <f t="shared" si="26"/>
        <v>5</v>
      </c>
      <c r="G244" s="165" t="str">
        <f>+VLOOKUP(B244,EstructuraCostos!$B$5:$C$170,2)</f>
        <v xml:space="preserve">Mantenimiento Cercos </v>
      </c>
      <c r="H244" s="167">
        <v>43530</v>
      </c>
      <c r="I244" s="17">
        <f t="shared" si="27"/>
        <v>10</v>
      </c>
      <c r="J244" s="1" t="s">
        <v>282</v>
      </c>
      <c r="K244" s="95">
        <v>400133</v>
      </c>
      <c r="L244" s="61" t="s">
        <v>263</v>
      </c>
      <c r="M244" s="51" t="s">
        <v>271</v>
      </c>
      <c r="N244" s="97">
        <v>40</v>
      </c>
      <c r="O244" s="295" t="s">
        <v>276</v>
      </c>
      <c r="P244" s="64">
        <v>5438</v>
      </c>
      <c r="Q244" s="631">
        <f t="shared" si="28"/>
        <v>217520</v>
      </c>
      <c r="R244" s="54" t="s">
        <v>100</v>
      </c>
      <c r="S244" s="54" t="s">
        <v>2976</v>
      </c>
      <c r="T244" s="256"/>
    </row>
    <row r="245" spans="1:202" ht="14.5" customHeight="1">
      <c r="A245" s="165">
        <v>5</v>
      </c>
      <c r="B245" s="166">
        <v>40104</v>
      </c>
      <c r="C245" s="165">
        <f t="shared" si="26"/>
        <v>4</v>
      </c>
      <c r="G245" s="165" t="str">
        <f>+VLOOKUP(B245,EstructuraCostos!$B$5:$C$170,2)</f>
        <v>Combustibles y Lubricantes</v>
      </c>
      <c r="H245" s="167">
        <v>43530</v>
      </c>
      <c r="I245" s="17">
        <f t="shared" si="27"/>
        <v>10</v>
      </c>
      <c r="J245" s="1" t="s">
        <v>370</v>
      </c>
      <c r="K245" s="95">
        <v>54855</v>
      </c>
      <c r="L245" s="61" t="s">
        <v>521</v>
      </c>
      <c r="M245" s="51" t="s">
        <v>350</v>
      </c>
      <c r="N245" s="97">
        <v>9</v>
      </c>
      <c r="O245" s="646" t="s">
        <v>316</v>
      </c>
      <c r="P245" s="64">
        <v>9370</v>
      </c>
      <c r="Q245" s="631">
        <v>85000</v>
      </c>
      <c r="R245" s="54" t="s">
        <v>100</v>
      </c>
      <c r="S245" s="54" t="s">
        <v>2976</v>
      </c>
      <c r="T245" s="256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</row>
    <row r="246" spans="1:202" ht="14.5" customHeight="1">
      <c r="A246" s="165">
        <v>5</v>
      </c>
      <c r="B246" s="166">
        <v>40104</v>
      </c>
      <c r="C246" s="165">
        <f t="shared" si="26"/>
        <v>4</v>
      </c>
      <c r="G246" s="165" t="str">
        <f>+VLOOKUP(B246,EstructuraCostos!$B$5:$C$170,2)</f>
        <v>Combustibles y Lubricantes</v>
      </c>
      <c r="H246" s="167">
        <v>43530</v>
      </c>
      <c r="I246" s="17">
        <f t="shared" si="27"/>
        <v>10</v>
      </c>
      <c r="J246" s="1" t="s">
        <v>710</v>
      </c>
      <c r="K246" s="95">
        <v>54855</v>
      </c>
      <c r="L246" s="61" t="s">
        <v>521</v>
      </c>
      <c r="M246" s="51" t="s">
        <v>350</v>
      </c>
      <c r="N246" s="97">
        <v>6</v>
      </c>
      <c r="O246" s="646" t="s">
        <v>316</v>
      </c>
      <c r="P246" s="64">
        <v>9370</v>
      </c>
      <c r="Q246" s="631">
        <v>56000</v>
      </c>
      <c r="R246" s="54" t="s">
        <v>100</v>
      </c>
      <c r="S246" s="54" t="s">
        <v>2976</v>
      </c>
      <c r="T246" s="256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11"/>
      <c r="AZ246" s="111"/>
      <c r="BA246" s="111"/>
      <c r="BB246" s="111"/>
      <c r="BC246" s="111"/>
      <c r="BD246" s="111"/>
      <c r="BE246" s="111"/>
      <c r="BF246" s="111"/>
      <c r="BG246" s="111"/>
      <c r="BH246" s="111"/>
      <c r="BI246" s="111"/>
      <c r="BJ246" s="111"/>
      <c r="BK246" s="111"/>
      <c r="BL246" s="111"/>
      <c r="BM246" s="111"/>
      <c r="BN246" s="111"/>
      <c r="BO246" s="111"/>
      <c r="BP246" s="111"/>
      <c r="BQ246" s="111"/>
      <c r="BR246" s="111"/>
      <c r="BS246" s="111"/>
      <c r="BT246" s="111"/>
      <c r="BU246" s="111"/>
      <c r="BV246" s="111"/>
      <c r="BW246" s="111"/>
      <c r="BX246" s="111"/>
      <c r="BY246" s="111"/>
      <c r="BZ246" s="111"/>
      <c r="CA246" s="111"/>
      <c r="CB246" s="111"/>
      <c r="CC246" s="111"/>
      <c r="CD246" s="111"/>
      <c r="CE246" s="111"/>
      <c r="CF246" s="111"/>
      <c r="CG246" s="111"/>
      <c r="CH246" s="111"/>
      <c r="CI246" s="111"/>
      <c r="CJ246" s="111"/>
      <c r="CK246" s="111"/>
      <c r="CL246" s="111"/>
      <c r="CM246" s="111"/>
      <c r="CN246" s="111"/>
      <c r="CO246" s="111"/>
      <c r="CP246" s="111"/>
      <c r="CQ246" s="111"/>
      <c r="CR246" s="111"/>
      <c r="CS246" s="111"/>
      <c r="CT246" s="111"/>
      <c r="CU246" s="111"/>
      <c r="CV246" s="111"/>
      <c r="CW246" s="111"/>
      <c r="CX246" s="111"/>
      <c r="CY246" s="111"/>
      <c r="CZ246" s="111"/>
      <c r="DA246" s="111"/>
      <c r="DB246" s="111"/>
      <c r="DC246" s="111"/>
      <c r="DD246" s="111"/>
      <c r="DE246" s="111"/>
      <c r="DF246" s="111"/>
      <c r="DG246" s="111"/>
      <c r="DH246" s="111"/>
      <c r="DI246" s="111"/>
      <c r="DJ246" s="111"/>
      <c r="DK246" s="111"/>
      <c r="DL246" s="111"/>
      <c r="DM246" s="111"/>
      <c r="DN246" s="111"/>
      <c r="DO246" s="111"/>
      <c r="DP246" s="111"/>
      <c r="DQ246" s="111"/>
      <c r="DR246" s="111"/>
      <c r="DS246" s="111"/>
      <c r="DT246" s="111"/>
      <c r="DU246" s="111"/>
      <c r="DV246" s="111"/>
      <c r="DW246" s="111"/>
      <c r="DX246" s="111"/>
      <c r="DY246" s="111"/>
      <c r="DZ246" s="111"/>
      <c r="EA246" s="111"/>
      <c r="EB246" s="111"/>
      <c r="EC246" s="111"/>
      <c r="ED246" s="111"/>
      <c r="EE246" s="111"/>
      <c r="EF246" s="111"/>
      <c r="EG246" s="111"/>
      <c r="EH246" s="111"/>
      <c r="EI246" s="111"/>
      <c r="EJ246" s="111"/>
      <c r="EK246" s="111"/>
      <c r="EL246" s="111"/>
      <c r="EM246" s="111"/>
      <c r="EN246" s="111"/>
      <c r="EO246" s="111"/>
      <c r="EP246" s="111"/>
      <c r="EQ246" s="111"/>
      <c r="ER246" s="111"/>
      <c r="ES246" s="111"/>
      <c r="ET246" s="111"/>
      <c r="EU246" s="111"/>
      <c r="EV246" s="111"/>
      <c r="EW246" s="111"/>
      <c r="EX246" s="111"/>
      <c r="EY246" s="111"/>
      <c r="EZ246" s="111"/>
      <c r="FA246" s="111"/>
      <c r="FB246" s="111"/>
      <c r="FC246" s="111"/>
      <c r="FD246" s="111"/>
      <c r="FE246" s="111"/>
      <c r="FF246" s="111"/>
      <c r="FG246" s="111"/>
      <c r="FH246" s="111"/>
      <c r="FI246" s="111"/>
      <c r="FJ246" s="111"/>
      <c r="FK246" s="111"/>
      <c r="FL246" s="111"/>
      <c r="FM246" s="111"/>
      <c r="FN246" s="111"/>
      <c r="FO246" s="111"/>
      <c r="FP246" s="111"/>
      <c r="FQ246" s="111"/>
      <c r="FR246" s="111"/>
      <c r="FS246" s="111"/>
      <c r="FT246" s="111"/>
      <c r="FU246" s="111"/>
      <c r="FV246" s="111"/>
      <c r="FW246" s="111"/>
      <c r="FX246" s="111"/>
      <c r="FY246" s="111"/>
      <c r="FZ246" s="111"/>
      <c r="GA246" s="111"/>
      <c r="GB246" s="111"/>
      <c r="GC246" s="111"/>
      <c r="GD246" s="111"/>
      <c r="GE246" s="111"/>
      <c r="GF246" s="111"/>
      <c r="GG246" s="111"/>
      <c r="GH246" s="111"/>
      <c r="GI246" s="111"/>
      <c r="GJ246" s="111"/>
      <c r="GK246" s="111"/>
      <c r="GL246" s="111"/>
      <c r="GM246" s="111"/>
      <c r="GN246" s="111"/>
      <c r="GO246" s="111"/>
      <c r="GP246" s="111"/>
      <c r="GQ246" s="111"/>
      <c r="GR246" s="111"/>
      <c r="GS246" s="111"/>
      <c r="GT246" s="111"/>
    </row>
    <row r="247" spans="1:202" ht="15" customHeight="1">
      <c r="A247" s="165">
        <v>5</v>
      </c>
      <c r="B247" s="166">
        <v>40104</v>
      </c>
      <c r="C247" s="165">
        <f t="shared" si="26"/>
        <v>4</v>
      </c>
      <c r="G247" s="165" t="str">
        <f>+VLOOKUP(B247,EstructuraCostos!$B$5:$C$170,2)</f>
        <v>Combustibles y Lubricantes</v>
      </c>
      <c r="H247" s="167">
        <v>43530</v>
      </c>
      <c r="I247" s="17">
        <f t="shared" si="27"/>
        <v>10</v>
      </c>
      <c r="J247" s="1" t="s">
        <v>711</v>
      </c>
      <c r="K247" s="95">
        <v>54855</v>
      </c>
      <c r="L247" s="61" t="s">
        <v>521</v>
      </c>
      <c r="M247" s="51" t="s">
        <v>350</v>
      </c>
      <c r="N247" s="97">
        <v>1</v>
      </c>
      <c r="O247" s="295" t="s">
        <v>261</v>
      </c>
      <c r="P247" s="64">
        <v>13000</v>
      </c>
      <c r="Q247" s="631">
        <f>+N247*P247</f>
        <v>13000</v>
      </c>
      <c r="R247" s="54" t="s">
        <v>100</v>
      </c>
      <c r="S247" s="54" t="s">
        <v>2976</v>
      </c>
      <c r="T247" s="256"/>
      <c r="U247" s="77"/>
    </row>
    <row r="248" spans="1:202" ht="14.5" customHeight="1">
      <c r="A248" s="165">
        <v>6</v>
      </c>
      <c r="B248" s="166">
        <v>10304</v>
      </c>
      <c r="C248" s="165">
        <f t="shared" si="26"/>
        <v>1</v>
      </c>
      <c r="G248" s="165" t="str">
        <f>+VLOOKUP(B248,EstructuraCostos!$B$5:$C$170,2)</f>
        <v>Otros</v>
      </c>
      <c r="H248" s="167">
        <v>43530</v>
      </c>
      <c r="I248" s="17">
        <f t="shared" si="27"/>
        <v>10</v>
      </c>
      <c r="J248" s="1" t="s">
        <v>712</v>
      </c>
      <c r="K248" s="95">
        <v>99702</v>
      </c>
      <c r="L248" s="1" t="s">
        <v>1923</v>
      </c>
      <c r="M248" s="51" t="s">
        <v>1375</v>
      </c>
      <c r="N248" s="97">
        <v>7</v>
      </c>
      <c r="O248" s="295" t="s">
        <v>278</v>
      </c>
      <c r="P248" s="64">
        <v>7142.8571428571431</v>
      </c>
      <c r="Q248" s="631">
        <f>+N248*P248</f>
        <v>50000</v>
      </c>
      <c r="R248" s="54" t="s">
        <v>294</v>
      </c>
      <c r="S248" s="54" t="s">
        <v>2978</v>
      </c>
      <c r="T248" s="256"/>
    </row>
    <row r="249" spans="1:202" ht="14.5" customHeight="1">
      <c r="A249" s="165">
        <v>8</v>
      </c>
      <c r="B249" s="166">
        <v>50108</v>
      </c>
      <c r="C249" s="165">
        <f t="shared" si="26"/>
        <v>5</v>
      </c>
      <c r="G249" s="165" t="str">
        <f>+VLOOKUP(B249,EstructuraCostos!$B$5:$C$170,2)</f>
        <v>Acarreos Externos</v>
      </c>
      <c r="H249" s="167">
        <v>43532</v>
      </c>
      <c r="I249" s="17">
        <f t="shared" si="27"/>
        <v>10</v>
      </c>
      <c r="J249" s="139" t="s">
        <v>469</v>
      </c>
      <c r="K249" s="301" t="s">
        <v>318</v>
      </c>
      <c r="L249" s="69" t="s">
        <v>725</v>
      </c>
      <c r="M249" s="51">
        <v>4372339</v>
      </c>
      <c r="N249" s="296">
        <v>1520</v>
      </c>
      <c r="O249" s="647" t="s">
        <v>276</v>
      </c>
      <c r="P249" s="597">
        <v>26.31</v>
      </c>
      <c r="Q249" s="631">
        <v>40000</v>
      </c>
      <c r="R249" s="54" t="s">
        <v>294</v>
      </c>
      <c r="S249" s="54" t="s">
        <v>2978</v>
      </c>
      <c r="T249" s="256"/>
      <c r="U249" s="77"/>
    </row>
    <row r="250" spans="1:202" ht="14.5" customHeight="1">
      <c r="A250" s="165">
        <v>9</v>
      </c>
      <c r="B250" s="166">
        <v>10201</v>
      </c>
      <c r="C250" s="165">
        <f t="shared" si="26"/>
        <v>1</v>
      </c>
      <c r="G250" s="165" t="str">
        <f>+VLOOKUP(B250,EstructuraCostos!$B$5:$C$170,2)</f>
        <v>Sal</v>
      </c>
      <c r="H250" s="167">
        <v>43532</v>
      </c>
      <c r="I250" s="17">
        <f t="shared" si="27"/>
        <v>10</v>
      </c>
      <c r="J250" s="1" t="s">
        <v>553</v>
      </c>
      <c r="K250" s="95">
        <v>2551</v>
      </c>
      <c r="L250" s="69" t="s">
        <v>550</v>
      </c>
      <c r="M250" s="51" t="s">
        <v>761</v>
      </c>
      <c r="N250" s="296">
        <v>520</v>
      </c>
      <c r="O250" s="647" t="s">
        <v>471</v>
      </c>
      <c r="P250" s="597">
        <v>1459.4461538461539</v>
      </c>
      <c r="Q250" s="631">
        <f>+N250*P250</f>
        <v>758912</v>
      </c>
      <c r="R250" s="54" t="s">
        <v>100</v>
      </c>
      <c r="S250" s="54" t="s">
        <v>2976</v>
      </c>
      <c r="T250" s="256"/>
      <c r="U250" s="77">
        <v>5056073</v>
      </c>
    </row>
    <row r="251" spans="1:202" ht="14.5" customHeight="1">
      <c r="A251" s="165">
        <v>9</v>
      </c>
      <c r="B251" s="166">
        <v>10201</v>
      </c>
      <c r="C251" s="165">
        <f t="shared" si="26"/>
        <v>1</v>
      </c>
      <c r="G251" s="165" t="str">
        <f>+VLOOKUP(B251,EstructuraCostos!$B$5:$C$170,2)</f>
        <v>Sal</v>
      </c>
      <c r="H251" s="167">
        <v>43532</v>
      </c>
      <c r="I251" s="17">
        <f t="shared" si="27"/>
        <v>10</v>
      </c>
      <c r="J251" s="1" t="s">
        <v>552</v>
      </c>
      <c r="K251" s="95">
        <v>2551</v>
      </c>
      <c r="L251" s="69" t="s">
        <v>550</v>
      </c>
      <c r="M251" s="51" t="s">
        <v>761</v>
      </c>
      <c r="N251" s="296">
        <v>1000</v>
      </c>
      <c r="O251" s="647" t="s">
        <v>471</v>
      </c>
      <c r="P251" s="597">
        <v>1186.6310000000001</v>
      </c>
      <c r="Q251" s="631">
        <f>+N251*P251</f>
        <v>1186631</v>
      </c>
      <c r="R251" s="54" t="s">
        <v>100</v>
      </c>
      <c r="S251" s="54" t="s">
        <v>2976</v>
      </c>
      <c r="T251" s="256"/>
      <c r="U251" s="77"/>
    </row>
    <row r="252" spans="1:202" ht="15" customHeight="1">
      <c r="A252" s="165">
        <v>10</v>
      </c>
      <c r="C252" s="165">
        <f t="shared" si="26"/>
        <v>0</v>
      </c>
      <c r="G252" s="165" t="e">
        <f>+VLOOKUP(B252,EstructuraCostos!$B$5:$C$170,2)</f>
        <v>#N/A</v>
      </c>
      <c r="H252" s="167">
        <v>43533</v>
      </c>
      <c r="I252" s="17">
        <f t="shared" si="27"/>
        <v>10</v>
      </c>
      <c r="J252" s="179" t="s">
        <v>930</v>
      </c>
      <c r="K252" s="486" t="s">
        <v>546</v>
      </c>
      <c r="L252" s="71" t="s">
        <v>322</v>
      </c>
      <c r="M252" s="74" t="s">
        <v>341</v>
      </c>
      <c r="N252" s="94">
        <v>7</v>
      </c>
      <c r="O252" s="686" t="s">
        <v>278</v>
      </c>
      <c r="P252" s="640">
        <v>414285.71428571426</v>
      </c>
      <c r="Q252" s="631">
        <f>P252</f>
        <v>414285.71428571426</v>
      </c>
      <c r="R252" s="54" t="s">
        <v>196</v>
      </c>
      <c r="S252" s="54" t="s">
        <v>2979</v>
      </c>
      <c r="T252" s="256"/>
    </row>
    <row r="253" spans="1:202" ht="15" customHeight="1">
      <c r="A253" s="165">
        <v>11</v>
      </c>
      <c r="C253" s="165">
        <f t="shared" si="26"/>
        <v>0</v>
      </c>
      <c r="G253" s="165" t="e">
        <f>+VLOOKUP(B253,EstructuraCostos!$B$5:$C$170,2)</f>
        <v>#N/A</v>
      </c>
      <c r="H253" s="167">
        <v>43533</v>
      </c>
      <c r="I253" s="17">
        <f t="shared" si="27"/>
        <v>10</v>
      </c>
      <c r="J253" s="298" t="s">
        <v>932</v>
      </c>
      <c r="K253" s="552" t="s">
        <v>546</v>
      </c>
      <c r="L253" s="63" t="s">
        <v>322</v>
      </c>
      <c r="M253" s="299" t="s">
        <v>341</v>
      </c>
      <c r="N253" s="675">
        <v>1</v>
      </c>
      <c r="O253" s="647" t="s">
        <v>278</v>
      </c>
      <c r="P253" s="597">
        <v>975330</v>
      </c>
      <c r="Q253" s="631">
        <f>P253</f>
        <v>975330</v>
      </c>
      <c r="R253" s="54" t="s">
        <v>196</v>
      </c>
      <c r="S253" s="54" t="s">
        <v>925</v>
      </c>
      <c r="T253" s="256"/>
      <c r="U253" s="77">
        <v>3875330</v>
      </c>
    </row>
    <row r="254" spans="1:202" ht="15" customHeight="1">
      <c r="A254" s="165">
        <v>12</v>
      </c>
      <c r="C254" s="165">
        <f t="shared" si="26"/>
        <v>0</v>
      </c>
      <c r="G254" s="165" t="e">
        <f>+VLOOKUP(B254,EstructuraCostos!$B$5:$C$170,2)</f>
        <v>#N/A</v>
      </c>
      <c r="H254" s="167">
        <v>43533</v>
      </c>
      <c r="I254" s="17">
        <f t="shared" si="27"/>
        <v>10</v>
      </c>
      <c r="J254" s="114" t="s">
        <v>929</v>
      </c>
      <c r="K254" s="450" t="s">
        <v>547</v>
      </c>
      <c r="L254" s="115" t="s">
        <v>322</v>
      </c>
      <c r="M254" s="125" t="s">
        <v>341</v>
      </c>
      <c r="N254" s="126">
        <v>7</v>
      </c>
      <c r="O254" s="127" t="s">
        <v>278</v>
      </c>
      <c r="P254" s="128">
        <v>414285.71428571426</v>
      </c>
      <c r="Q254" s="631">
        <f>P254</f>
        <v>414285.71428571426</v>
      </c>
      <c r="R254" s="54" t="s">
        <v>196</v>
      </c>
      <c r="S254" s="54" t="s">
        <v>2979</v>
      </c>
      <c r="T254" s="256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  <c r="BK254" s="59"/>
      <c r="BL254" s="59"/>
      <c r="BM254" s="59"/>
      <c r="BN254" s="59"/>
      <c r="BO254" s="59"/>
      <c r="BP254" s="59"/>
      <c r="BQ254" s="59"/>
      <c r="BR254" s="59"/>
      <c r="BS254" s="59"/>
      <c r="BT254" s="59"/>
      <c r="BU254" s="59"/>
      <c r="BV254" s="59"/>
      <c r="BW254" s="59"/>
      <c r="BX254" s="59"/>
      <c r="BY254" s="59"/>
      <c r="BZ254" s="59"/>
      <c r="CA254" s="59"/>
      <c r="CB254" s="59"/>
      <c r="CC254" s="59"/>
      <c r="CD254" s="59"/>
      <c r="CE254" s="59"/>
      <c r="CF254" s="59"/>
      <c r="CG254" s="59"/>
      <c r="CH254" s="59"/>
      <c r="CI254" s="59"/>
      <c r="CJ254" s="59"/>
      <c r="CK254" s="59"/>
      <c r="CL254" s="59"/>
      <c r="CM254" s="59"/>
      <c r="CN254" s="59"/>
      <c r="CO254" s="59"/>
      <c r="CP254" s="59"/>
      <c r="CQ254" s="59"/>
      <c r="CR254" s="59"/>
      <c r="CS254" s="59"/>
      <c r="CT254" s="59"/>
      <c r="CU254" s="59"/>
      <c r="CV254" s="59"/>
      <c r="CW254" s="59"/>
      <c r="CX254" s="59"/>
      <c r="CY254" s="59"/>
      <c r="CZ254" s="59"/>
      <c r="DA254" s="59"/>
      <c r="DB254" s="59"/>
      <c r="DC254" s="59"/>
      <c r="DD254" s="59"/>
      <c r="DE254" s="59"/>
      <c r="DF254" s="59"/>
      <c r="DG254" s="59"/>
      <c r="DH254" s="59"/>
      <c r="DI254" s="59"/>
      <c r="DJ254" s="59"/>
      <c r="DK254" s="59"/>
      <c r="DL254" s="59"/>
      <c r="DM254" s="59"/>
      <c r="DN254" s="59"/>
      <c r="DO254" s="59"/>
      <c r="DP254" s="59"/>
      <c r="DQ254" s="59"/>
      <c r="DR254" s="59"/>
      <c r="DS254" s="59"/>
      <c r="DT254" s="59"/>
      <c r="DU254" s="59"/>
      <c r="DV254" s="59"/>
      <c r="DW254" s="59"/>
      <c r="DX254" s="59"/>
      <c r="DY254" s="59"/>
      <c r="DZ254" s="59"/>
      <c r="EA254" s="59"/>
      <c r="EB254" s="59"/>
      <c r="EC254" s="59"/>
      <c r="ED254" s="59"/>
      <c r="EE254" s="59"/>
      <c r="EF254" s="59"/>
      <c r="EG254" s="59"/>
      <c r="EH254" s="59"/>
      <c r="EI254" s="59"/>
      <c r="EJ254" s="59"/>
      <c r="EK254" s="59"/>
      <c r="EL254" s="59"/>
      <c r="EM254" s="59"/>
      <c r="EN254" s="59"/>
      <c r="EO254" s="59"/>
      <c r="EP254" s="59"/>
      <c r="EQ254" s="59"/>
      <c r="ER254" s="59"/>
      <c r="ES254" s="59"/>
      <c r="ET254" s="59"/>
      <c r="EU254" s="59"/>
      <c r="EV254" s="59"/>
      <c r="EW254" s="59"/>
      <c r="EX254" s="59"/>
      <c r="EY254" s="59"/>
      <c r="EZ254" s="59"/>
      <c r="FA254" s="59"/>
      <c r="FB254" s="59"/>
      <c r="FC254" s="59"/>
      <c r="FD254" s="59"/>
      <c r="FE254" s="59"/>
      <c r="FF254" s="59"/>
      <c r="FG254" s="59"/>
      <c r="FH254" s="59"/>
      <c r="FI254" s="59"/>
      <c r="FJ254" s="59"/>
      <c r="FK254" s="59"/>
      <c r="FL254" s="59"/>
      <c r="FM254" s="59"/>
      <c r="FN254" s="59"/>
      <c r="FO254" s="59"/>
      <c r="FP254" s="59"/>
      <c r="FQ254" s="59"/>
      <c r="FR254" s="59"/>
      <c r="FS254" s="59"/>
      <c r="FT254" s="59"/>
      <c r="FU254" s="59"/>
      <c r="FV254" s="59"/>
      <c r="FW254" s="59"/>
      <c r="FX254" s="59"/>
      <c r="FY254" s="59"/>
      <c r="FZ254" s="59"/>
      <c r="GA254" s="59"/>
      <c r="GB254" s="59"/>
      <c r="GC254" s="59"/>
      <c r="GD254" s="59"/>
      <c r="GE254" s="59"/>
      <c r="GF254" s="59"/>
      <c r="GG254" s="59"/>
      <c r="GH254" s="59"/>
      <c r="GI254" s="59"/>
      <c r="GJ254" s="59"/>
      <c r="GK254" s="59"/>
      <c r="GL254" s="59"/>
      <c r="GM254" s="59"/>
      <c r="GN254" s="59"/>
      <c r="GO254" s="59"/>
      <c r="GP254" s="59"/>
      <c r="GQ254" s="59"/>
      <c r="GR254" s="59"/>
      <c r="GS254" s="59"/>
      <c r="GT254" s="59"/>
    </row>
    <row r="255" spans="1:202" ht="14.5" customHeight="1">
      <c r="A255" s="165">
        <v>13</v>
      </c>
      <c r="B255" s="166">
        <v>40117</v>
      </c>
      <c r="C255" s="165">
        <f t="shared" si="26"/>
        <v>4</v>
      </c>
      <c r="G255" s="165" t="str">
        <f>+VLOOKUP(B255,EstructuraCostos!$B$5:$C$170,2)</f>
        <v>Donaciones</v>
      </c>
      <c r="H255" s="167">
        <v>43534</v>
      </c>
      <c r="I255" s="17">
        <f t="shared" si="27"/>
        <v>10</v>
      </c>
      <c r="J255" s="13" t="s">
        <v>722</v>
      </c>
      <c r="K255" s="95">
        <v>3396</v>
      </c>
      <c r="L255" s="61" t="s">
        <v>1376</v>
      </c>
      <c r="M255" s="51">
        <v>18463091</v>
      </c>
      <c r="N255" s="97">
        <v>1</v>
      </c>
      <c r="O255" s="295" t="s">
        <v>278</v>
      </c>
      <c r="P255" s="64">
        <v>38300</v>
      </c>
      <c r="Q255" s="631">
        <f t="shared" ref="Q255:Q271" si="29">+N255*P255</f>
        <v>38300</v>
      </c>
      <c r="R255" s="54" t="s">
        <v>294</v>
      </c>
      <c r="S255" s="54" t="s">
        <v>2978</v>
      </c>
      <c r="U255" s="77">
        <v>3187100</v>
      </c>
    </row>
    <row r="256" spans="1:202" ht="14.5" customHeight="1">
      <c r="A256" s="165">
        <v>1</v>
      </c>
      <c r="B256" s="166">
        <v>50104</v>
      </c>
      <c r="C256" s="165">
        <f t="shared" si="26"/>
        <v>5</v>
      </c>
      <c r="G256" s="165" t="str">
        <f>+VLOOKUP(B256,EstructuraCostos!$B$5:$C$170,2)</f>
        <v>Mantenimiento Acueducto y Aguas</v>
      </c>
      <c r="H256" s="167">
        <v>43535</v>
      </c>
      <c r="I256" s="17">
        <f t="shared" si="27"/>
        <v>11</v>
      </c>
      <c r="J256" s="13" t="s">
        <v>723</v>
      </c>
      <c r="K256" s="95">
        <v>4032</v>
      </c>
      <c r="L256" s="61" t="s">
        <v>1377</v>
      </c>
      <c r="M256" s="51" t="s">
        <v>724</v>
      </c>
      <c r="N256" s="97">
        <v>2</v>
      </c>
      <c r="O256" s="295" t="s">
        <v>278</v>
      </c>
      <c r="P256" s="64">
        <v>17475.5</v>
      </c>
      <c r="Q256" s="631">
        <f t="shared" si="29"/>
        <v>34951</v>
      </c>
      <c r="R256" s="54" t="s">
        <v>294</v>
      </c>
      <c r="S256" s="54" t="s">
        <v>2978</v>
      </c>
    </row>
    <row r="257" spans="1:27" ht="14.5" customHeight="1">
      <c r="A257" s="165">
        <v>2</v>
      </c>
      <c r="B257" s="166">
        <v>70104</v>
      </c>
      <c r="C257" s="165">
        <f t="shared" si="26"/>
        <v>7</v>
      </c>
      <c r="G257" s="165" t="str">
        <f>+VLOOKUP(B257,EstructuraCostos!$B$5:$C$170,2)</f>
        <v>Liquidaciones</v>
      </c>
      <c r="H257" s="167">
        <v>43537</v>
      </c>
      <c r="I257" s="17">
        <f t="shared" si="27"/>
        <v>11</v>
      </c>
      <c r="J257" s="650" t="s">
        <v>1043</v>
      </c>
      <c r="K257" s="95" t="s">
        <v>730</v>
      </c>
      <c r="L257" s="664" t="s">
        <v>729</v>
      </c>
      <c r="M257" s="669">
        <v>18412636</v>
      </c>
      <c r="N257" s="674">
        <v>1</v>
      </c>
      <c r="O257" s="681" t="s">
        <v>278</v>
      </c>
      <c r="P257" s="691">
        <v>453301</v>
      </c>
      <c r="Q257" s="631">
        <f t="shared" si="29"/>
        <v>453301</v>
      </c>
      <c r="R257" s="54" t="s">
        <v>100</v>
      </c>
      <c r="S257" s="54" t="s">
        <v>2980</v>
      </c>
      <c r="U257" s="77">
        <v>453301</v>
      </c>
    </row>
    <row r="258" spans="1:27" ht="14.5" customHeight="1">
      <c r="A258" s="165">
        <v>4</v>
      </c>
      <c r="B258" s="166">
        <v>50103</v>
      </c>
      <c r="C258" s="165">
        <f t="shared" si="26"/>
        <v>5</v>
      </c>
      <c r="G258" s="165" t="str">
        <f>+VLOOKUP(B258,EstructuraCostos!$B$5:$C$170,2)</f>
        <v xml:space="preserve">Mantenimiento Cercos </v>
      </c>
      <c r="H258" s="167">
        <v>43538</v>
      </c>
      <c r="I258" s="17">
        <f t="shared" si="27"/>
        <v>11</v>
      </c>
      <c r="J258" s="13" t="s">
        <v>282</v>
      </c>
      <c r="K258" s="95">
        <v>400290</v>
      </c>
      <c r="L258" s="61" t="s">
        <v>263</v>
      </c>
      <c r="M258" s="51" t="s">
        <v>271</v>
      </c>
      <c r="N258" s="97">
        <v>60</v>
      </c>
      <c r="O258" s="295" t="s">
        <v>276</v>
      </c>
      <c r="P258" s="64">
        <v>5438</v>
      </c>
      <c r="Q258" s="631">
        <f t="shared" si="29"/>
        <v>326280</v>
      </c>
      <c r="R258" s="54" t="s">
        <v>100</v>
      </c>
      <c r="S258" s="54" t="s">
        <v>2976</v>
      </c>
    </row>
    <row r="259" spans="1:27" ht="14.5" customHeight="1">
      <c r="A259" s="165">
        <v>5</v>
      </c>
      <c r="B259" s="166">
        <v>60101</v>
      </c>
      <c r="C259" s="165">
        <f t="shared" si="26"/>
        <v>6</v>
      </c>
      <c r="G259" s="165" t="str">
        <f>+VLOOKUP(B259,EstructuraCostos!$B$5:$C$170,2)</f>
        <v>Medicamentos y equipos</v>
      </c>
      <c r="H259" s="167">
        <v>43538</v>
      </c>
      <c r="I259" s="17">
        <f t="shared" si="27"/>
        <v>11</v>
      </c>
      <c r="J259" s="13" t="s">
        <v>732</v>
      </c>
      <c r="K259" s="95">
        <v>189911</v>
      </c>
      <c r="L259" s="61" t="s">
        <v>319</v>
      </c>
      <c r="M259" s="51" t="s">
        <v>337</v>
      </c>
      <c r="N259" s="97">
        <v>2</v>
      </c>
      <c r="O259" s="295" t="s">
        <v>278</v>
      </c>
      <c r="P259" s="64">
        <v>12500</v>
      </c>
      <c r="Q259" s="631">
        <f t="shared" si="29"/>
        <v>25000</v>
      </c>
      <c r="R259" s="54" t="s">
        <v>100</v>
      </c>
      <c r="S259" s="54" t="s">
        <v>2981</v>
      </c>
    </row>
    <row r="260" spans="1:27" ht="14.5" customHeight="1">
      <c r="A260" s="165">
        <v>5</v>
      </c>
      <c r="B260" s="166">
        <v>60101</v>
      </c>
      <c r="C260" s="165">
        <f t="shared" si="26"/>
        <v>6</v>
      </c>
      <c r="G260" s="165" t="str">
        <f>+VLOOKUP(B260,EstructuraCostos!$B$5:$C$170,2)</f>
        <v>Medicamentos y equipos</v>
      </c>
      <c r="H260" s="167">
        <v>43538</v>
      </c>
      <c r="I260" s="17">
        <f t="shared" si="27"/>
        <v>11</v>
      </c>
      <c r="J260" s="13" t="s">
        <v>733</v>
      </c>
      <c r="K260" s="95">
        <v>189911</v>
      </c>
      <c r="L260" s="61" t="s">
        <v>319</v>
      </c>
      <c r="M260" s="51" t="s">
        <v>337</v>
      </c>
      <c r="N260" s="97">
        <v>1</v>
      </c>
      <c r="O260" s="295" t="s">
        <v>278</v>
      </c>
      <c r="P260" s="64">
        <v>21500</v>
      </c>
      <c r="Q260" s="631">
        <f t="shared" si="29"/>
        <v>21500</v>
      </c>
      <c r="R260" s="54" t="s">
        <v>100</v>
      </c>
      <c r="S260" s="54" t="s">
        <v>2981</v>
      </c>
    </row>
    <row r="261" spans="1:27" ht="14.5" customHeight="1">
      <c r="A261" s="165">
        <v>5</v>
      </c>
      <c r="B261" s="166">
        <v>10302</v>
      </c>
      <c r="C261" s="165">
        <f t="shared" si="26"/>
        <v>1</v>
      </c>
      <c r="G261" s="165" t="str">
        <f>+VLOOKUP(B261,EstructuraCostos!$B$5:$C$170,2)</f>
        <v>Desparasitacion y Baño</v>
      </c>
      <c r="H261" s="167">
        <v>43538</v>
      </c>
      <c r="I261" s="17">
        <f t="shared" si="27"/>
        <v>11</v>
      </c>
      <c r="J261" s="13" t="s">
        <v>327</v>
      </c>
      <c r="K261" s="95">
        <v>189911</v>
      </c>
      <c r="L261" s="61" t="s">
        <v>319</v>
      </c>
      <c r="M261" s="51" t="s">
        <v>337</v>
      </c>
      <c r="N261" s="97">
        <v>1</v>
      </c>
      <c r="O261" s="295" t="s">
        <v>278</v>
      </c>
      <c r="P261" s="64">
        <v>60800</v>
      </c>
      <c r="Q261" s="631">
        <f t="shared" si="29"/>
        <v>60800</v>
      </c>
      <c r="R261" s="54" t="s">
        <v>100</v>
      </c>
      <c r="S261" s="54" t="s">
        <v>2981</v>
      </c>
    </row>
    <row r="262" spans="1:27" ht="14.5" customHeight="1">
      <c r="A262" s="165">
        <v>6</v>
      </c>
      <c r="B262" s="166">
        <v>90103</v>
      </c>
      <c r="C262" s="165">
        <f t="shared" si="26"/>
        <v>9</v>
      </c>
      <c r="G262" s="165" t="str">
        <f>+VLOOKUP(B262,EstructuraCostos!$B$5:$C$170,2)</f>
        <v>Alimentacion-mercado</v>
      </c>
      <c r="H262" s="167">
        <v>43538</v>
      </c>
      <c r="I262" s="17">
        <f t="shared" ref="I262:I292" si="30">+WEEKNUM(H262,2)</f>
        <v>11</v>
      </c>
      <c r="J262" s="655" t="s">
        <v>545</v>
      </c>
      <c r="K262" s="301">
        <v>257237</v>
      </c>
      <c r="L262" s="1" t="s">
        <v>1298</v>
      </c>
      <c r="M262" s="297" t="s">
        <v>739</v>
      </c>
      <c r="N262" s="677">
        <v>17</v>
      </c>
      <c r="O262" s="685" t="s">
        <v>278</v>
      </c>
      <c r="P262" s="597">
        <v>5764.1176470588234</v>
      </c>
      <c r="Q262" s="631">
        <f t="shared" si="29"/>
        <v>97990</v>
      </c>
      <c r="R262" s="54" t="s">
        <v>294</v>
      </c>
      <c r="S262" s="54" t="s">
        <v>2978</v>
      </c>
      <c r="U262" s="77">
        <v>586242</v>
      </c>
      <c r="X262" s="13"/>
      <c r="Y262" s="13"/>
      <c r="Z262" s="13"/>
      <c r="AA262" s="13"/>
    </row>
    <row r="263" spans="1:27" ht="14.5" customHeight="1">
      <c r="A263" s="165">
        <v>7</v>
      </c>
      <c r="B263" s="166">
        <v>10101</v>
      </c>
      <c r="C263" s="165">
        <f t="shared" si="26"/>
        <v>1</v>
      </c>
      <c r="G263" s="165" t="str">
        <f>+VLOOKUP(B263,EstructuraCostos!$B$5:$C$170,2)</f>
        <v>Fumigacion Matamalezas</v>
      </c>
      <c r="H263" s="167">
        <v>43540</v>
      </c>
      <c r="I263" s="17">
        <f t="shared" si="30"/>
        <v>11</v>
      </c>
      <c r="J263" s="178" t="s">
        <v>273</v>
      </c>
      <c r="K263" s="95">
        <v>73337</v>
      </c>
      <c r="L263" s="45" t="s">
        <v>283</v>
      </c>
      <c r="M263" s="51" t="s">
        <v>879</v>
      </c>
      <c r="N263" s="86">
        <v>20</v>
      </c>
      <c r="O263" s="52" t="s">
        <v>261</v>
      </c>
      <c r="P263" s="597">
        <v>31500</v>
      </c>
      <c r="Q263" s="631">
        <f t="shared" si="29"/>
        <v>630000</v>
      </c>
      <c r="R263" s="54" t="s">
        <v>100</v>
      </c>
      <c r="S263" s="54" t="s">
        <v>2976</v>
      </c>
    </row>
    <row r="264" spans="1:27" ht="14.5" customHeight="1">
      <c r="A264" s="165">
        <v>8</v>
      </c>
      <c r="B264" s="166">
        <v>10101</v>
      </c>
      <c r="C264" s="165">
        <f t="shared" si="26"/>
        <v>1</v>
      </c>
      <c r="G264" s="165" t="str">
        <f>+VLOOKUP(B264,EstructuraCostos!$B$5:$C$170,2)</f>
        <v>Fumigacion Matamalezas</v>
      </c>
      <c r="H264" s="167">
        <v>43540</v>
      </c>
      <c r="I264" s="17">
        <f t="shared" si="30"/>
        <v>11</v>
      </c>
      <c r="J264" s="178" t="s">
        <v>270</v>
      </c>
      <c r="K264" s="95">
        <v>400335</v>
      </c>
      <c r="L264" s="45" t="s">
        <v>263</v>
      </c>
      <c r="M264" s="51" t="s">
        <v>271</v>
      </c>
      <c r="N264" s="675">
        <v>40</v>
      </c>
      <c r="O264" s="683" t="s">
        <v>261</v>
      </c>
      <c r="P264" s="597">
        <v>8808</v>
      </c>
      <c r="Q264" s="631">
        <f t="shared" si="29"/>
        <v>352320</v>
      </c>
      <c r="R264" s="54" t="s">
        <v>100</v>
      </c>
      <c r="S264" s="54" t="s">
        <v>2976</v>
      </c>
      <c r="U264" s="77">
        <v>1415900</v>
      </c>
    </row>
    <row r="265" spans="1:27" ht="14.5" customHeight="1">
      <c r="A265" s="165">
        <v>1</v>
      </c>
      <c r="B265" s="166">
        <v>40101</v>
      </c>
      <c r="C265" s="165">
        <f t="shared" si="26"/>
        <v>4</v>
      </c>
      <c r="G265" s="165" t="str">
        <f>+VLOOKUP(B265,EstructuraCostos!$B$5:$C$170,2)</f>
        <v>Servicios_Publicos</v>
      </c>
      <c r="H265" s="167">
        <v>43542</v>
      </c>
      <c r="I265" s="17">
        <f t="shared" si="30"/>
        <v>12</v>
      </c>
      <c r="J265" s="1" t="s">
        <v>762</v>
      </c>
      <c r="K265" s="95" t="s">
        <v>933</v>
      </c>
      <c r="L265" s="61" t="s">
        <v>404</v>
      </c>
      <c r="M265" s="51" t="s">
        <v>578</v>
      </c>
      <c r="N265" s="97">
        <v>60</v>
      </c>
      <c r="O265" s="295" t="s">
        <v>277</v>
      </c>
      <c r="P265" s="64">
        <v>1420</v>
      </c>
      <c r="Q265" s="631">
        <f t="shared" si="29"/>
        <v>85200</v>
      </c>
      <c r="R265" s="54" t="s">
        <v>100</v>
      </c>
      <c r="S265" s="54" t="s">
        <v>2982</v>
      </c>
    </row>
    <row r="266" spans="1:27" ht="14.5" customHeight="1">
      <c r="A266" s="165">
        <v>2</v>
      </c>
      <c r="B266" s="166">
        <v>40101</v>
      </c>
      <c r="C266" s="165">
        <f t="shared" si="26"/>
        <v>4</v>
      </c>
      <c r="G266" s="165" t="str">
        <f>+VLOOKUP(B266,EstructuraCostos!$B$5:$C$170,2)</f>
        <v>Servicios_Publicos</v>
      </c>
      <c r="H266" s="167">
        <v>43542</v>
      </c>
      <c r="I266" s="17">
        <f t="shared" si="30"/>
        <v>12</v>
      </c>
      <c r="J266" s="1" t="s">
        <v>763</v>
      </c>
      <c r="K266" s="95" t="s">
        <v>934</v>
      </c>
      <c r="L266" s="61" t="s">
        <v>404</v>
      </c>
      <c r="M266" s="51" t="s">
        <v>578</v>
      </c>
      <c r="N266" s="97">
        <v>18</v>
      </c>
      <c r="O266" s="295" t="s">
        <v>277</v>
      </c>
      <c r="P266" s="64">
        <v>1488.8888888888889</v>
      </c>
      <c r="Q266" s="631">
        <f t="shared" si="29"/>
        <v>26800</v>
      </c>
      <c r="R266" s="54" t="s">
        <v>100</v>
      </c>
      <c r="S266" s="54" t="s">
        <v>2982</v>
      </c>
    </row>
    <row r="267" spans="1:27" ht="15" customHeight="1">
      <c r="A267" s="393">
        <v>3</v>
      </c>
      <c r="B267" s="166">
        <v>10305</v>
      </c>
      <c r="C267" s="165">
        <f t="shared" si="26"/>
        <v>1</v>
      </c>
      <c r="G267" s="165" t="str">
        <f>+VLOOKUP(B267,EstructuraCostos!$B$5:$C$170,2)</f>
        <v>Equipos y materiales</v>
      </c>
      <c r="H267" s="167">
        <v>43542</v>
      </c>
      <c r="I267" s="17">
        <f t="shared" si="30"/>
        <v>12</v>
      </c>
      <c r="J267" s="1" t="s">
        <v>764</v>
      </c>
      <c r="K267" s="95">
        <v>400348</v>
      </c>
      <c r="L267" s="61" t="s">
        <v>263</v>
      </c>
      <c r="M267" s="51" t="s">
        <v>271</v>
      </c>
      <c r="N267" s="97">
        <v>1</v>
      </c>
      <c r="O267" s="639" t="s">
        <v>278</v>
      </c>
      <c r="P267" s="64">
        <v>4520</v>
      </c>
      <c r="Q267" s="631">
        <f t="shared" si="29"/>
        <v>4520</v>
      </c>
      <c r="R267" s="54" t="s">
        <v>100</v>
      </c>
      <c r="S267" s="54" t="s">
        <v>1183</v>
      </c>
      <c r="T267" s="256"/>
    </row>
    <row r="268" spans="1:27" ht="15" customHeight="1">
      <c r="A268" s="393">
        <v>3</v>
      </c>
      <c r="B268" s="166">
        <v>50103</v>
      </c>
      <c r="C268" s="165">
        <f t="shared" si="26"/>
        <v>5</v>
      </c>
      <c r="G268" s="165" t="str">
        <f>+VLOOKUP(B268,EstructuraCostos!$B$5:$C$170,2)</f>
        <v xml:space="preserve">Mantenimiento Cercos </v>
      </c>
      <c r="H268" s="167">
        <v>43542</v>
      </c>
      <c r="I268" s="17">
        <f t="shared" si="30"/>
        <v>12</v>
      </c>
      <c r="J268" s="1" t="s">
        <v>269</v>
      </c>
      <c r="K268" s="95">
        <v>400348</v>
      </c>
      <c r="L268" s="61" t="s">
        <v>263</v>
      </c>
      <c r="M268" s="51" t="s">
        <v>271</v>
      </c>
      <c r="N268" s="97">
        <v>6</v>
      </c>
      <c r="O268" s="646" t="s">
        <v>276</v>
      </c>
      <c r="P268" s="64">
        <v>5600</v>
      </c>
      <c r="Q268" s="631">
        <f t="shared" si="29"/>
        <v>33600</v>
      </c>
      <c r="R268" s="54" t="s">
        <v>100</v>
      </c>
      <c r="S268" s="54" t="s">
        <v>1183</v>
      </c>
      <c r="T268" s="256"/>
    </row>
    <row r="269" spans="1:27" ht="14.5" customHeight="1">
      <c r="A269" s="393">
        <v>3</v>
      </c>
      <c r="B269" s="166">
        <v>90106</v>
      </c>
      <c r="C269" s="165">
        <f t="shared" si="26"/>
        <v>9</v>
      </c>
      <c r="G269" s="165" t="str">
        <f>+VLOOKUP(B269,EstructuraCostos!$B$5:$C$170,2)</f>
        <v xml:space="preserve">Varios </v>
      </c>
      <c r="H269" s="167">
        <v>43542</v>
      </c>
      <c r="I269" s="17">
        <f t="shared" si="30"/>
        <v>12</v>
      </c>
      <c r="J269" s="1" t="s">
        <v>264</v>
      </c>
      <c r="K269" s="95">
        <v>400348</v>
      </c>
      <c r="L269" s="61" t="s">
        <v>263</v>
      </c>
      <c r="M269" s="51" t="s">
        <v>271</v>
      </c>
      <c r="N269" s="97">
        <v>32</v>
      </c>
      <c r="O269" s="295" t="s">
        <v>276</v>
      </c>
      <c r="P269" s="64">
        <v>2968.875</v>
      </c>
      <c r="Q269" s="631">
        <f t="shared" si="29"/>
        <v>95004</v>
      </c>
      <c r="R269" s="54" t="s">
        <v>100</v>
      </c>
      <c r="S269" s="54" t="s">
        <v>1183</v>
      </c>
      <c r="T269" s="256"/>
    </row>
    <row r="270" spans="1:27" ht="15" customHeight="1">
      <c r="A270" s="393">
        <v>4</v>
      </c>
      <c r="B270" s="166">
        <v>60105</v>
      </c>
      <c r="C270" s="165">
        <f t="shared" si="26"/>
        <v>6</v>
      </c>
      <c r="G270" s="165" t="str">
        <f>+VLOOKUP(B270,EstructuraCostos!$B$5:$C$170,2)</f>
        <v>Miel de purga/mogolla</v>
      </c>
      <c r="H270" s="167">
        <v>43542</v>
      </c>
      <c r="I270" s="17">
        <f t="shared" si="30"/>
        <v>12</v>
      </c>
      <c r="J270" s="1" t="s">
        <v>765</v>
      </c>
      <c r="K270" s="95">
        <v>190226</v>
      </c>
      <c r="L270" s="61" t="s">
        <v>319</v>
      </c>
      <c r="M270" s="51" t="s">
        <v>337</v>
      </c>
      <c r="N270" s="97">
        <v>40</v>
      </c>
      <c r="O270" s="639" t="s">
        <v>276</v>
      </c>
      <c r="P270" s="64">
        <v>1030</v>
      </c>
      <c r="Q270" s="631">
        <f t="shared" si="29"/>
        <v>41200</v>
      </c>
      <c r="R270" s="54" t="s">
        <v>100</v>
      </c>
      <c r="S270" s="54" t="s">
        <v>2981</v>
      </c>
      <c r="T270" s="260"/>
      <c r="U270" s="66"/>
    </row>
    <row r="271" spans="1:27" ht="15" customHeight="1">
      <c r="A271" s="165" t="s">
        <v>1206</v>
      </c>
      <c r="B271" s="166">
        <v>40111</v>
      </c>
      <c r="C271" s="165">
        <v>4</v>
      </c>
      <c r="G271" s="165" t="str">
        <f>+VLOOKUP(B271,EstructuraCostos!$B$5:$C$170,2)</f>
        <v>Otras tasas e Impuestos</v>
      </c>
      <c r="H271" s="167">
        <v>43542</v>
      </c>
      <c r="I271" s="17">
        <f t="shared" si="30"/>
        <v>12</v>
      </c>
      <c r="J271" s="181" t="s">
        <v>2353</v>
      </c>
      <c r="K271" s="550">
        <v>3502605140256</v>
      </c>
      <c r="L271" s="61" t="s">
        <v>511</v>
      </c>
      <c r="M271" s="112" t="s">
        <v>271</v>
      </c>
      <c r="N271" s="130">
        <v>1</v>
      </c>
      <c r="O271" s="89" t="s">
        <v>278</v>
      </c>
      <c r="P271" s="68">
        <v>154000</v>
      </c>
      <c r="Q271" s="631">
        <f t="shared" si="29"/>
        <v>154000</v>
      </c>
      <c r="R271" s="54" t="s">
        <v>100</v>
      </c>
      <c r="S271" s="54" t="s">
        <v>2983</v>
      </c>
      <c r="T271" s="209"/>
      <c r="U271" s="64"/>
    </row>
    <row r="272" spans="1:27" ht="14.5" customHeight="1">
      <c r="A272" s="393">
        <v>5</v>
      </c>
      <c r="B272" s="166">
        <v>40104</v>
      </c>
      <c r="C272" s="165">
        <f t="shared" ref="C272:C280" si="31">ROUND(B272/10000,0)</f>
        <v>4</v>
      </c>
      <c r="G272" s="165" t="str">
        <f>+VLOOKUP(B272,EstructuraCostos!$B$5:$C$170,2)</f>
        <v>Combustibles y Lubricantes</v>
      </c>
      <c r="H272" s="167">
        <v>43543</v>
      </c>
      <c r="I272" s="17">
        <f t="shared" si="30"/>
        <v>12</v>
      </c>
      <c r="J272" s="178" t="s">
        <v>370</v>
      </c>
      <c r="K272" s="95">
        <v>54742</v>
      </c>
      <c r="L272" s="45" t="s">
        <v>521</v>
      </c>
      <c r="M272" s="51" t="s">
        <v>350</v>
      </c>
      <c r="N272" s="86">
        <v>10.62</v>
      </c>
      <c r="O272" s="52" t="s">
        <v>316</v>
      </c>
      <c r="P272" s="99">
        <v>9410</v>
      </c>
      <c r="Q272" s="631">
        <v>100000</v>
      </c>
      <c r="R272" s="54" t="s">
        <v>100</v>
      </c>
      <c r="S272" s="54" t="s">
        <v>1182</v>
      </c>
      <c r="T272" s="256"/>
      <c r="X272" s="13"/>
      <c r="Y272" s="13"/>
      <c r="Z272" s="13"/>
      <c r="AA272" s="13"/>
    </row>
    <row r="273" spans="1:21" ht="14.5" customHeight="1">
      <c r="A273" s="393">
        <v>6</v>
      </c>
      <c r="B273" s="166">
        <v>90102</v>
      </c>
      <c r="C273" s="165">
        <f t="shared" si="31"/>
        <v>9</v>
      </c>
      <c r="G273" s="165" t="str">
        <f>+VLOOKUP(B273,EstructuraCostos!$B$5:$C$170,2)</f>
        <v>Mantenimiento</v>
      </c>
      <c r="H273" s="167">
        <v>43543</v>
      </c>
      <c r="I273" s="17">
        <f t="shared" si="30"/>
        <v>12</v>
      </c>
      <c r="J273" s="178" t="s">
        <v>769</v>
      </c>
      <c r="K273" s="95" t="s">
        <v>774</v>
      </c>
      <c r="L273" s="45" t="s">
        <v>771</v>
      </c>
      <c r="M273" s="51" t="s">
        <v>772</v>
      </c>
      <c r="N273" s="86">
        <v>1</v>
      </c>
      <c r="O273" s="52" t="s">
        <v>278</v>
      </c>
      <c r="P273" s="99">
        <v>90000</v>
      </c>
      <c r="Q273" s="631">
        <f>+N273*P273</f>
        <v>90000</v>
      </c>
      <c r="R273" s="54" t="s">
        <v>100</v>
      </c>
      <c r="S273" s="54" t="s">
        <v>1183</v>
      </c>
      <c r="T273" s="256"/>
    </row>
    <row r="274" spans="1:21" ht="14.5" customHeight="1">
      <c r="A274" s="393">
        <v>6</v>
      </c>
      <c r="B274" s="166">
        <v>90101</v>
      </c>
      <c r="C274" s="165">
        <f t="shared" si="31"/>
        <v>9</v>
      </c>
      <c r="G274" s="165" t="str">
        <f>+VLOOKUP(B274,EstructuraCostos!$B$5:$C$170,2)</f>
        <v>Salarios</v>
      </c>
      <c r="H274" s="167">
        <v>43543</v>
      </c>
      <c r="I274" s="17">
        <f t="shared" si="30"/>
        <v>12</v>
      </c>
      <c r="J274" s="178" t="s">
        <v>770</v>
      </c>
      <c r="K274" s="95" t="s">
        <v>774</v>
      </c>
      <c r="L274" s="45" t="s">
        <v>771</v>
      </c>
      <c r="M274" s="51" t="s">
        <v>773</v>
      </c>
      <c r="N274" s="86">
        <v>1</v>
      </c>
      <c r="O274" s="52" t="s">
        <v>278</v>
      </c>
      <c r="P274" s="99">
        <v>90000</v>
      </c>
      <c r="Q274" s="631">
        <f>+N274*P274</f>
        <v>90000</v>
      </c>
      <c r="R274" s="54" t="s">
        <v>100</v>
      </c>
      <c r="S274" s="54" t="s">
        <v>1183</v>
      </c>
      <c r="T274" s="256"/>
    </row>
    <row r="275" spans="1:21" ht="14.5" customHeight="1">
      <c r="A275" s="393">
        <v>7</v>
      </c>
      <c r="B275" s="166">
        <v>70106</v>
      </c>
      <c r="C275" s="165">
        <f t="shared" si="31"/>
        <v>7</v>
      </c>
      <c r="G275" s="165" t="str">
        <f>+VLOOKUP(B275,EstructuraCostos!$B$5:$C$170,2)</f>
        <v>Dotaciones</v>
      </c>
      <c r="H275" s="167">
        <v>43543</v>
      </c>
      <c r="I275" s="17">
        <f t="shared" si="30"/>
        <v>12</v>
      </c>
      <c r="J275" s="178" t="s">
        <v>488</v>
      </c>
      <c r="K275" s="95">
        <v>400385</v>
      </c>
      <c r="L275" s="45" t="s">
        <v>263</v>
      </c>
      <c r="M275" s="51" t="s">
        <v>271</v>
      </c>
      <c r="N275" s="86">
        <v>1</v>
      </c>
      <c r="O275" s="52" t="s">
        <v>278</v>
      </c>
      <c r="P275" s="64">
        <v>37721</v>
      </c>
      <c r="Q275" s="631">
        <f>+N275*P275</f>
        <v>37721</v>
      </c>
      <c r="R275" s="54" t="s">
        <v>100</v>
      </c>
      <c r="S275" s="54" t="s">
        <v>1183</v>
      </c>
      <c r="T275" s="256"/>
    </row>
    <row r="276" spans="1:21" ht="14.5" customHeight="1">
      <c r="A276" s="393">
        <v>7</v>
      </c>
      <c r="B276" s="166">
        <v>50103</v>
      </c>
      <c r="C276" s="165">
        <f t="shared" si="31"/>
        <v>5</v>
      </c>
      <c r="G276" s="165" t="str">
        <f>+VLOOKUP(B276,EstructuraCostos!$B$5:$C$170,2)</f>
        <v xml:space="preserve">Mantenimiento Cercos </v>
      </c>
      <c r="H276" s="167">
        <v>43543</v>
      </c>
      <c r="I276" s="17">
        <f t="shared" si="30"/>
        <v>12</v>
      </c>
      <c r="J276" s="178" t="s">
        <v>265</v>
      </c>
      <c r="K276" s="95">
        <v>400385</v>
      </c>
      <c r="L276" s="45" t="s">
        <v>263</v>
      </c>
      <c r="M276" s="51" t="s">
        <v>271</v>
      </c>
      <c r="N276" s="86">
        <v>100</v>
      </c>
      <c r="O276" s="52" t="s">
        <v>277</v>
      </c>
      <c r="P276" s="64">
        <v>260</v>
      </c>
      <c r="Q276" s="631">
        <f>+N276*P276</f>
        <v>26000</v>
      </c>
      <c r="R276" s="54" t="s">
        <v>100</v>
      </c>
      <c r="S276" s="54" t="s">
        <v>1183</v>
      </c>
      <c r="T276" s="256"/>
    </row>
    <row r="277" spans="1:21" ht="14.5" customHeight="1">
      <c r="A277" s="393">
        <v>9</v>
      </c>
      <c r="B277" s="166">
        <v>70115</v>
      </c>
      <c r="C277" s="165">
        <f t="shared" si="31"/>
        <v>7</v>
      </c>
      <c r="G277" s="165" t="str">
        <f>+VLOOKUP(B277,EstructuraCostos!$B$5:$C$170,2)</f>
        <v>Salario_Administrador</v>
      </c>
      <c r="H277" s="167">
        <v>43543</v>
      </c>
      <c r="I277" s="17">
        <f t="shared" si="30"/>
        <v>12</v>
      </c>
      <c r="J277" s="182" t="s">
        <v>1193</v>
      </c>
      <c r="K277" s="548">
        <v>1907</v>
      </c>
      <c r="L277" s="168" t="s">
        <v>520</v>
      </c>
      <c r="M277" s="526">
        <v>10244452</v>
      </c>
      <c r="N277" s="97">
        <v>1</v>
      </c>
      <c r="O277" s="746" t="s">
        <v>416</v>
      </c>
      <c r="P277" s="203">
        <v>4273423</v>
      </c>
      <c r="Q277" s="631">
        <f>+N277*P277</f>
        <v>4273423</v>
      </c>
      <c r="R277" s="54" t="s">
        <v>100</v>
      </c>
      <c r="S277" s="54" t="s">
        <v>2984</v>
      </c>
      <c r="T277" s="256"/>
    </row>
    <row r="278" spans="1:21" ht="14.5" customHeight="1">
      <c r="A278" s="393" t="s">
        <v>1319</v>
      </c>
      <c r="B278" s="166">
        <v>40107</v>
      </c>
      <c r="C278" s="165">
        <f t="shared" si="31"/>
        <v>4</v>
      </c>
      <c r="G278" s="165" t="str">
        <f>+VLOOKUP(B278,EstructuraCostos!$B$5:$C$170,2)</f>
        <v>Papeleria_e_Insumos-corresponencia</v>
      </c>
      <c r="H278" s="167">
        <v>43543</v>
      </c>
      <c r="I278" s="17">
        <f t="shared" si="30"/>
        <v>12</v>
      </c>
      <c r="J278" s="178" t="s">
        <v>938</v>
      </c>
      <c r="K278" s="95">
        <v>93104</v>
      </c>
      <c r="L278" s="45" t="s">
        <v>939</v>
      </c>
      <c r="M278" s="112" t="s">
        <v>940</v>
      </c>
      <c r="N278" s="86">
        <v>10</v>
      </c>
      <c r="O278" s="52" t="s">
        <v>278</v>
      </c>
      <c r="P278" s="64"/>
      <c r="Q278" s="631">
        <v>119000</v>
      </c>
      <c r="R278" s="54" t="s">
        <v>100</v>
      </c>
      <c r="S278" s="54" t="s">
        <v>2977</v>
      </c>
      <c r="T278" s="256"/>
    </row>
    <row r="279" spans="1:21" ht="14.5" customHeight="1">
      <c r="A279" s="393">
        <v>10</v>
      </c>
      <c r="B279" s="166">
        <v>40107</v>
      </c>
      <c r="C279" s="165">
        <f t="shared" si="31"/>
        <v>4</v>
      </c>
      <c r="G279" s="165" t="str">
        <f>+VLOOKUP(B279,EstructuraCostos!$B$5:$C$170,2)</f>
        <v>Papeleria_e_Insumos-corresponencia</v>
      </c>
      <c r="H279" s="167">
        <v>43544</v>
      </c>
      <c r="I279" s="17">
        <f t="shared" si="30"/>
        <v>12</v>
      </c>
      <c r="J279" s="1" t="s">
        <v>722</v>
      </c>
      <c r="K279" s="95">
        <v>4825</v>
      </c>
      <c r="L279" s="61" t="s">
        <v>1378</v>
      </c>
      <c r="M279" s="51" t="s">
        <v>1379</v>
      </c>
      <c r="N279" s="97">
        <v>2</v>
      </c>
      <c r="O279" s="304" t="s">
        <v>278</v>
      </c>
      <c r="P279" s="64">
        <v>8550</v>
      </c>
      <c r="Q279" s="631">
        <f>+N279*P279</f>
        <v>17100</v>
      </c>
      <c r="R279" s="54" t="s">
        <v>294</v>
      </c>
      <c r="S279" s="54" t="s">
        <v>2978</v>
      </c>
      <c r="T279" s="256"/>
    </row>
    <row r="280" spans="1:21" ht="14.5" customHeight="1">
      <c r="A280" s="393">
        <v>11</v>
      </c>
      <c r="B280" s="166">
        <v>40104</v>
      </c>
      <c r="C280" s="165">
        <f t="shared" si="31"/>
        <v>4</v>
      </c>
      <c r="G280" s="165" t="str">
        <f>+VLOOKUP(B280,EstructuraCostos!$B$5:$C$170,2)</f>
        <v>Combustibles y Lubricantes</v>
      </c>
      <c r="H280" s="167">
        <v>43544</v>
      </c>
      <c r="I280" s="17">
        <f t="shared" si="30"/>
        <v>12</v>
      </c>
      <c r="J280" s="1" t="s">
        <v>353</v>
      </c>
      <c r="K280" s="95">
        <v>55074</v>
      </c>
      <c r="L280" s="45" t="s">
        <v>521</v>
      </c>
      <c r="M280" s="51" t="s">
        <v>350</v>
      </c>
      <c r="N280" s="86">
        <v>10.62</v>
      </c>
      <c r="O280" s="52" t="s">
        <v>316</v>
      </c>
      <c r="P280" s="99">
        <v>9410</v>
      </c>
      <c r="Q280" s="631">
        <v>100000</v>
      </c>
      <c r="R280" s="54" t="s">
        <v>100</v>
      </c>
      <c r="S280" s="54" t="s">
        <v>1183</v>
      </c>
      <c r="T280" s="256"/>
      <c r="U280" s="77"/>
    </row>
    <row r="281" spans="1:21" ht="14.5" customHeight="1">
      <c r="A281" s="393">
        <v>12</v>
      </c>
      <c r="B281" s="166">
        <v>80108</v>
      </c>
      <c r="C281" s="165">
        <v>1</v>
      </c>
      <c r="G281" s="165" t="str">
        <f>+VLOOKUP(B281,EstructuraCostos!$B$5:$C$170,2)</f>
        <v>Establecimiento de Nuevas Praderas</v>
      </c>
      <c r="H281" s="167">
        <v>43544</v>
      </c>
      <c r="I281" s="17">
        <f t="shared" si="30"/>
        <v>12</v>
      </c>
      <c r="J281" s="1" t="s">
        <v>867</v>
      </c>
      <c r="K281" s="95">
        <v>400410</v>
      </c>
      <c r="L281" s="61" t="s">
        <v>1629</v>
      </c>
      <c r="M281" s="51" t="s">
        <v>271</v>
      </c>
      <c r="N281" s="97">
        <v>50</v>
      </c>
      <c r="O281" s="305" t="s">
        <v>276</v>
      </c>
      <c r="P281" s="64">
        <v>26200</v>
      </c>
      <c r="Q281" s="631">
        <f>+N281*P281-109600</f>
        <v>1200400</v>
      </c>
      <c r="R281" s="54" t="s">
        <v>100</v>
      </c>
      <c r="S281" s="54" t="s">
        <v>1183</v>
      </c>
      <c r="T281" s="256" t="s">
        <v>1630</v>
      </c>
      <c r="U281" s="77">
        <v>2040045</v>
      </c>
    </row>
    <row r="282" spans="1:21" ht="15" customHeight="1">
      <c r="A282" s="393">
        <v>13</v>
      </c>
      <c r="C282" s="165">
        <f t="shared" ref="C282:C315" si="32">ROUND(B282/10000,0)</f>
        <v>0</v>
      </c>
      <c r="G282" s="165" t="e">
        <f>+VLOOKUP(B282,EstructuraCostos!$B$5:$C$170,2)</f>
        <v>#N/A</v>
      </c>
      <c r="H282" s="167">
        <v>43547</v>
      </c>
      <c r="I282" s="17">
        <f t="shared" si="30"/>
        <v>12</v>
      </c>
      <c r="J282" s="70" t="s">
        <v>935</v>
      </c>
      <c r="K282" s="486" t="s">
        <v>546</v>
      </c>
      <c r="L282" s="71" t="s">
        <v>322</v>
      </c>
      <c r="M282" s="74" t="s">
        <v>797</v>
      </c>
      <c r="N282" s="80">
        <v>8</v>
      </c>
      <c r="O282" s="90" t="s">
        <v>278</v>
      </c>
      <c r="P282" s="92">
        <v>360250</v>
      </c>
      <c r="Q282" s="631">
        <f>P282</f>
        <v>360250</v>
      </c>
      <c r="R282" s="54" t="s">
        <v>196</v>
      </c>
      <c r="S282" s="54" t="s">
        <v>2985</v>
      </c>
      <c r="T282" s="256"/>
      <c r="U282" s="77">
        <v>7155423</v>
      </c>
    </row>
    <row r="283" spans="1:21" ht="16" customHeight="1">
      <c r="A283" s="165" t="s">
        <v>1206</v>
      </c>
      <c r="B283" s="166">
        <v>40101</v>
      </c>
      <c r="C283" s="165">
        <f t="shared" si="32"/>
        <v>4</v>
      </c>
      <c r="G283" s="165" t="str">
        <f>+VLOOKUP(B283,EstructuraCostos!$B$5:$C$170,2)</f>
        <v>Servicios_Publicos</v>
      </c>
      <c r="H283" s="167">
        <v>43550</v>
      </c>
      <c r="I283" s="17">
        <f t="shared" si="30"/>
        <v>13</v>
      </c>
      <c r="J283" s="181" t="s">
        <v>936</v>
      </c>
      <c r="K283" s="95">
        <v>119639</v>
      </c>
      <c r="L283" s="61" t="s">
        <v>513</v>
      </c>
      <c r="M283" s="51" t="s">
        <v>514</v>
      </c>
      <c r="N283" s="97">
        <v>1</v>
      </c>
      <c r="O283" s="306" t="s">
        <v>278</v>
      </c>
      <c r="P283" s="64">
        <v>524730</v>
      </c>
      <c r="Q283" s="631">
        <f t="shared" ref="Q283:Q294" si="33">+N283*P283</f>
        <v>524730</v>
      </c>
      <c r="R283" s="54" t="s">
        <v>100</v>
      </c>
      <c r="S283" s="54" t="s">
        <v>937</v>
      </c>
      <c r="T283" s="258"/>
      <c r="U283" s="307"/>
    </row>
    <row r="284" spans="1:21" ht="16" customHeight="1">
      <c r="A284" s="165" t="s">
        <v>1319</v>
      </c>
      <c r="B284" s="166">
        <v>40101</v>
      </c>
      <c r="C284" s="165">
        <f t="shared" si="32"/>
        <v>4</v>
      </c>
      <c r="G284" s="165" t="str">
        <f>+VLOOKUP(B284,EstructuraCostos!$B$5:$C$170,2)</f>
        <v>Servicios_Publicos</v>
      </c>
      <c r="H284" s="167">
        <v>43550</v>
      </c>
      <c r="I284" s="17">
        <f t="shared" si="30"/>
        <v>13</v>
      </c>
      <c r="J284" s="181" t="s">
        <v>936</v>
      </c>
      <c r="K284" s="95">
        <v>119644</v>
      </c>
      <c r="L284" s="61" t="s">
        <v>513</v>
      </c>
      <c r="M284" s="51" t="s">
        <v>514</v>
      </c>
      <c r="N284" s="97">
        <v>1</v>
      </c>
      <c r="O284" s="646" t="s">
        <v>278</v>
      </c>
      <c r="P284" s="64">
        <v>27900</v>
      </c>
      <c r="Q284" s="631">
        <f t="shared" si="33"/>
        <v>27900</v>
      </c>
      <c r="R284" s="54" t="s">
        <v>100</v>
      </c>
      <c r="S284" s="54" t="s">
        <v>937</v>
      </c>
      <c r="T284" s="258"/>
      <c r="U284" s="307"/>
    </row>
    <row r="285" spans="1:21" ht="16" customHeight="1">
      <c r="A285" s="165" t="s">
        <v>1284</v>
      </c>
      <c r="B285" s="166">
        <v>40101</v>
      </c>
      <c r="C285" s="165">
        <f t="shared" si="32"/>
        <v>4</v>
      </c>
      <c r="G285" s="165" t="str">
        <f>+VLOOKUP(B285,EstructuraCostos!$B$5:$C$170,2)</f>
        <v>Servicios_Publicos</v>
      </c>
      <c r="H285" s="167">
        <v>43550</v>
      </c>
      <c r="I285" s="17">
        <f t="shared" si="30"/>
        <v>13</v>
      </c>
      <c r="J285" s="181" t="s">
        <v>936</v>
      </c>
      <c r="K285" s="95">
        <v>220743</v>
      </c>
      <c r="L285" s="61" t="s">
        <v>513</v>
      </c>
      <c r="M285" s="51" t="s">
        <v>514</v>
      </c>
      <c r="N285" s="97">
        <v>1</v>
      </c>
      <c r="O285" s="306" t="s">
        <v>278</v>
      </c>
      <c r="P285" s="64">
        <v>710</v>
      </c>
      <c r="Q285" s="631">
        <f t="shared" si="33"/>
        <v>710</v>
      </c>
      <c r="R285" s="54" t="s">
        <v>100</v>
      </c>
      <c r="S285" s="54" t="s">
        <v>937</v>
      </c>
      <c r="T285" s="258"/>
      <c r="U285" s="307"/>
    </row>
    <row r="286" spans="1:21" ht="16" customHeight="1">
      <c r="A286" s="165" t="s">
        <v>1320</v>
      </c>
      <c r="B286" s="166">
        <v>40101</v>
      </c>
      <c r="C286" s="165">
        <f t="shared" si="32"/>
        <v>4</v>
      </c>
      <c r="G286" s="165" t="str">
        <f>+VLOOKUP(B286,EstructuraCostos!$B$5:$C$170,2)</f>
        <v>Servicios_Publicos</v>
      </c>
      <c r="H286" s="167">
        <v>43550</v>
      </c>
      <c r="I286" s="17">
        <f t="shared" si="30"/>
        <v>13</v>
      </c>
      <c r="J286" s="181" t="s">
        <v>936</v>
      </c>
      <c r="K286" s="95">
        <v>119657</v>
      </c>
      <c r="L286" s="61" t="s">
        <v>513</v>
      </c>
      <c r="M286" s="51" t="s">
        <v>514</v>
      </c>
      <c r="N286" s="97">
        <v>1</v>
      </c>
      <c r="O286" s="306" t="s">
        <v>278</v>
      </c>
      <c r="P286" s="64">
        <v>19420</v>
      </c>
      <c r="Q286" s="631">
        <f t="shared" si="33"/>
        <v>19420</v>
      </c>
      <c r="R286" s="54" t="s">
        <v>100</v>
      </c>
      <c r="S286" s="54" t="s">
        <v>937</v>
      </c>
      <c r="T286" s="258"/>
      <c r="U286" s="307"/>
    </row>
    <row r="287" spans="1:21" ht="15" customHeight="1">
      <c r="A287" s="393">
        <v>1</v>
      </c>
      <c r="B287" s="166">
        <v>10303</v>
      </c>
      <c r="C287" s="165">
        <f t="shared" si="32"/>
        <v>1</v>
      </c>
      <c r="G287" s="165" t="str">
        <f>+VLOOKUP(B287,EstructuraCostos!$B$5:$C$170,2)</f>
        <v>Drogas curativas, preventivas y examenes</v>
      </c>
      <c r="H287" s="167">
        <v>43551</v>
      </c>
      <c r="I287" s="17">
        <f t="shared" si="30"/>
        <v>13</v>
      </c>
      <c r="J287" s="1" t="s">
        <v>800</v>
      </c>
      <c r="K287" s="95">
        <v>400519</v>
      </c>
      <c r="L287" s="61" t="s">
        <v>263</v>
      </c>
      <c r="M287" s="51" t="s">
        <v>271</v>
      </c>
      <c r="N287" s="97">
        <v>1</v>
      </c>
      <c r="O287" s="304" t="s">
        <v>278</v>
      </c>
      <c r="P287" s="64">
        <v>6380</v>
      </c>
      <c r="Q287" s="631">
        <f t="shared" si="33"/>
        <v>6380</v>
      </c>
      <c r="R287" s="54" t="s">
        <v>100</v>
      </c>
      <c r="S287" s="54" t="s">
        <v>1183</v>
      </c>
    </row>
    <row r="288" spans="1:21" ht="15" customHeight="1">
      <c r="A288" s="393">
        <v>1</v>
      </c>
      <c r="B288" s="166">
        <v>10302</v>
      </c>
      <c r="C288" s="165">
        <f t="shared" si="32"/>
        <v>1</v>
      </c>
      <c r="G288" s="165" t="str">
        <f>+VLOOKUP(B288,EstructuraCostos!$B$5:$C$170,2)</f>
        <v>Desparasitacion y Baño</v>
      </c>
      <c r="H288" s="167">
        <v>43551</v>
      </c>
      <c r="I288" s="17">
        <f t="shared" si="30"/>
        <v>13</v>
      </c>
      <c r="J288" s="1" t="s">
        <v>423</v>
      </c>
      <c r="K288" s="95">
        <v>400519</v>
      </c>
      <c r="L288" s="61" t="s">
        <v>263</v>
      </c>
      <c r="M288" s="51" t="s">
        <v>271</v>
      </c>
      <c r="N288" s="97">
        <v>1</v>
      </c>
      <c r="O288" s="304" t="s">
        <v>276</v>
      </c>
      <c r="P288" s="64">
        <v>122960</v>
      </c>
      <c r="Q288" s="631">
        <f t="shared" si="33"/>
        <v>122960</v>
      </c>
      <c r="R288" s="54" t="s">
        <v>100</v>
      </c>
      <c r="S288" s="54" t="s">
        <v>1183</v>
      </c>
      <c r="T288" s="256"/>
    </row>
    <row r="289" spans="1:202" ht="15" customHeight="1">
      <c r="A289" s="393">
        <v>1</v>
      </c>
      <c r="B289" s="166">
        <v>50103</v>
      </c>
      <c r="C289" s="165">
        <f t="shared" si="32"/>
        <v>5</v>
      </c>
      <c r="G289" s="165" t="str">
        <f>+VLOOKUP(B289,EstructuraCostos!$B$5:$C$170,2)</f>
        <v xml:space="preserve">Mantenimiento Cercos </v>
      </c>
      <c r="H289" s="167">
        <v>43551</v>
      </c>
      <c r="I289" s="17">
        <f t="shared" si="30"/>
        <v>13</v>
      </c>
      <c r="J289" s="1" t="s">
        <v>265</v>
      </c>
      <c r="K289" s="95">
        <v>400519</v>
      </c>
      <c r="L289" s="61" t="s">
        <v>263</v>
      </c>
      <c r="M289" s="51" t="s">
        <v>271</v>
      </c>
      <c r="N289" s="97">
        <v>100</v>
      </c>
      <c r="O289" s="639" t="s">
        <v>277</v>
      </c>
      <c r="P289" s="64">
        <v>234</v>
      </c>
      <c r="Q289" s="631">
        <f t="shared" si="33"/>
        <v>23400</v>
      </c>
      <c r="R289" s="54" t="s">
        <v>100</v>
      </c>
      <c r="S289" s="54" t="s">
        <v>1183</v>
      </c>
      <c r="T289" s="256"/>
    </row>
    <row r="290" spans="1:202" ht="15" customHeight="1">
      <c r="A290" s="393">
        <v>1</v>
      </c>
      <c r="B290" s="166">
        <v>90102</v>
      </c>
      <c r="C290" s="165">
        <f t="shared" si="32"/>
        <v>9</v>
      </c>
      <c r="G290" s="165" t="str">
        <f>+VLOOKUP(B290,EstructuraCostos!$B$5:$C$170,2)</f>
        <v>Mantenimiento</v>
      </c>
      <c r="H290" s="167">
        <v>43551</v>
      </c>
      <c r="I290" s="17">
        <f t="shared" si="30"/>
        <v>13</v>
      </c>
      <c r="J290" s="1" t="s">
        <v>799</v>
      </c>
      <c r="K290" s="95">
        <v>400519</v>
      </c>
      <c r="L290" s="61" t="s">
        <v>263</v>
      </c>
      <c r="M290" s="51" t="s">
        <v>271</v>
      </c>
      <c r="N290" s="97">
        <v>6</v>
      </c>
      <c r="O290" s="304" t="s">
        <v>278</v>
      </c>
      <c r="P290" s="64">
        <v>3213</v>
      </c>
      <c r="Q290" s="631">
        <f t="shared" si="33"/>
        <v>19278</v>
      </c>
      <c r="R290" s="54" t="s">
        <v>100</v>
      </c>
      <c r="S290" s="54" t="s">
        <v>1183</v>
      </c>
      <c r="T290" s="256"/>
    </row>
    <row r="291" spans="1:202" ht="15" customHeight="1">
      <c r="A291" s="393">
        <v>1</v>
      </c>
      <c r="B291" s="166">
        <v>10104</v>
      </c>
      <c r="C291" s="165">
        <f t="shared" si="32"/>
        <v>1</v>
      </c>
      <c r="G291" s="165" t="str">
        <f>+VLOOKUP(B291,EstructuraCostos!$B$5:$C$170,2)</f>
        <v>Fumigacion Herbicida</v>
      </c>
      <c r="H291" s="167">
        <v>43551</v>
      </c>
      <c r="I291" s="17">
        <f t="shared" si="30"/>
        <v>13</v>
      </c>
      <c r="J291" s="1" t="s">
        <v>352</v>
      </c>
      <c r="K291" s="95">
        <v>400519</v>
      </c>
      <c r="L291" s="61" t="s">
        <v>263</v>
      </c>
      <c r="M291" s="51" t="s">
        <v>271</v>
      </c>
      <c r="N291" s="97">
        <v>5</v>
      </c>
      <c r="O291" s="304" t="s">
        <v>278</v>
      </c>
      <c r="P291" s="64">
        <v>88510.399999999994</v>
      </c>
      <c r="Q291" s="631">
        <f t="shared" si="33"/>
        <v>442552</v>
      </c>
      <c r="R291" s="54" t="s">
        <v>100</v>
      </c>
      <c r="S291" s="54" t="s">
        <v>1183</v>
      </c>
      <c r="T291" s="256"/>
    </row>
    <row r="292" spans="1:202" ht="14.5" customHeight="1">
      <c r="A292" s="393">
        <v>1</v>
      </c>
      <c r="B292" s="166">
        <v>10101</v>
      </c>
      <c r="C292" s="165">
        <f t="shared" si="32"/>
        <v>1</v>
      </c>
      <c r="G292" s="165" t="str">
        <f>+VLOOKUP(B292,EstructuraCostos!$B$5:$C$170,2)</f>
        <v>Fumigacion Matamalezas</v>
      </c>
      <c r="H292" s="167">
        <v>43551</v>
      </c>
      <c r="I292" s="17">
        <f t="shared" si="30"/>
        <v>13</v>
      </c>
      <c r="J292" s="1" t="s">
        <v>270</v>
      </c>
      <c r="K292" s="95">
        <v>400519</v>
      </c>
      <c r="L292" s="61" t="s">
        <v>263</v>
      </c>
      <c r="M292" s="51" t="s">
        <v>271</v>
      </c>
      <c r="N292" s="97">
        <v>40</v>
      </c>
      <c r="O292" s="304" t="s">
        <v>261</v>
      </c>
      <c r="P292" s="64">
        <v>8279.5249999999996</v>
      </c>
      <c r="Q292" s="631">
        <f t="shared" si="33"/>
        <v>331181</v>
      </c>
      <c r="R292" s="54" t="s">
        <v>100</v>
      </c>
      <c r="S292" s="54" t="s">
        <v>1183</v>
      </c>
      <c r="T292" s="256"/>
    </row>
    <row r="293" spans="1:202" ht="14.5" customHeight="1">
      <c r="A293" s="393">
        <v>1</v>
      </c>
      <c r="B293" s="166">
        <v>50103</v>
      </c>
      <c r="C293" s="165">
        <f t="shared" si="32"/>
        <v>5</v>
      </c>
      <c r="G293" s="165" t="str">
        <f>+VLOOKUP(B293,EstructuraCostos!$B$5:$C$170,2)</f>
        <v xml:space="preserve">Mantenimiento Cercos </v>
      </c>
      <c r="H293" s="167">
        <v>43551</v>
      </c>
      <c r="I293" s="17">
        <f t="shared" ref="I293:I324" si="34">+WEEKNUM(H293,2)</f>
        <v>13</v>
      </c>
      <c r="J293" s="1" t="s">
        <v>798</v>
      </c>
      <c r="K293" s="95">
        <v>400519</v>
      </c>
      <c r="L293" s="61" t="s">
        <v>263</v>
      </c>
      <c r="M293" s="51" t="s">
        <v>271</v>
      </c>
      <c r="N293" s="97">
        <v>1</v>
      </c>
      <c r="O293" s="304" t="s">
        <v>278</v>
      </c>
      <c r="P293" s="64">
        <v>34785</v>
      </c>
      <c r="Q293" s="631">
        <f t="shared" si="33"/>
        <v>34785</v>
      </c>
      <c r="R293" s="54" t="s">
        <v>100</v>
      </c>
      <c r="S293" s="54" t="s">
        <v>1183</v>
      </c>
      <c r="T293" s="256"/>
    </row>
    <row r="294" spans="1:202" ht="14.5" customHeight="1">
      <c r="A294" s="393">
        <v>2</v>
      </c>
      <c r="B294" s="166">
        <v>10101</v>
      </c>
      <c r="C294" s="165">
        <f t="shared" si="32"/>
        <v>1</v>
      </c>
      <c r="G294" s="165" t="str">
        <f>+VLOOKUP(B294,EstructuraCostos!$B$5:$C$170,2)</f>
        <v>Fumigacion Matamalezas</v>
      </c>
      <c r="H294" s="167">
        <v>43551</v>
      </c>
      <c r="I294" s="17">
        <f t="shared" si="34"/>
        <v>13</v>
      </c>
      <c r="J294" s="1" t="s">
        <v>273</v>
      </c>
      <c r="K294" s="95">
        <v>73591</v>
      </c>
      <c r="L294" s="61" t="s">
        <v>283</v>
      </c>
      <c r="M294" s="51" t="s">
        <v>879</v>
      </c>
      <c r="N294" s="97">
        <v>20</v>
      </c>
      <c r="O294" s="639" t="s">
        <v>261</v>
      </c>
      <c r="P294" s="64">
        <v>31500</v>
      </c>
      <c r="Q294" s="631">
        <f t="shared" si="33"/>
        <v>630000</v>
      </c>
      <c r="R294" s="54" t="s">
        <v>100</v>
      </c>
      <c r="S294" s="54" t="s">
        <v>1183</v>
      </c>
    </row>
    <row r="295" spans="1:202" ht="14.5" customHeight="1">
      <c r="A295" s="393">
        <v>3</v>
      </c>
      <c r="B295" s="166">
        <v>40104</v>
      </c>
      <c r="C295" s="165">
        <f t="shared" si="32"/>
        <v>4</v>
      </c>
      <c r="G295" s="165" t="str">
        <f>+VLOOKUP(B295,EstructuraCostos!$B$5:$C$170,2)</f>
        <v>Combustibles y Lubricantes</v>
      </c>
      <c r="H295" s="167">
        <v>43551</v>
      </c>
      <c r="I295" s="17">
        <f t="shared" si="34"/>
        <v>13</v>
      </c>
      <c r="J295" s="1" t="s">
        <v>605</v>
      </c>
      <c r="K295" s="95">
        <v>55172</v>
      </c>
      <c r="L295" s="61" t="s">
        <v>521</v>
      </c>
      <c r="M295" s="51" t="s">
        <v>350</v>
      </c>
      <c r="N295" s="97">
        <v>13.81</v>
      </c>
      <c r="O295" s="639" t="s">
        <v>316</v>
      </c>
      <c r="P295" s="64">
        <v>9410</v>
      </c>
      <c r="Q295" s="631">
        <v>130000</v>
      </c>
      <c r="R295" s="54" t="s">
        <v>100</v>
      </c>
      <c r="S295" s="54" t="s">
        <v>1183</v>
      </c>
    </row>
    <row r="296" spans="1:202" ht="14.5" customHeight="1">
      <c r="A296" s="393">
        <v>4</v>
      </c>
      <c r="B296" s="166">
        <v>50104</v>
      </c>
      <c r="C296" s="165">
        <f t="shared" si="32"/>
        <v>5</v>
      </c>
      <c r="G296" s="165" t="str">
        <f>+VLOOKUP(B296,EstructuraCostos!$B$5:$C$170,2)</f>
        <v>Mantenimiento Acueducto y Aguas</v>
      </c>
      <c r="H296" s="167">
        <v>43551</v>
      </c>
      <c r="I296" s="17">
        <f t="shared" si="34"/>
        <v>13</v>
      </c>
      <c r="J296" s="1" t="s">
        <v>805</v>
      </c>
      <c r="K296" s="95">
        <v>899915</v>
      </c>
      <c r="L296" s="61" t="s">
        <v>404</v>
      </c>
      <c r="M296" s="51" t="s">
        <v>810</v>
      </c>
      <c r="N296" s="97">
        <v>6</v>
      </c>
      <c r="O296" s="304" t="s">
        <v>278</v>
      </c>
      <c r="P296" s="64">
        <v>3150</v>
      </c>
      <c r="Q296" s="631">
        <f t="shared" ref="Q296:Q303" si="35">+N296*P296</f>
        <v>18900</v>
      </c>
      <c r="R296" s="54" t="s">
        <v>294</v>
      </c>
      <c r="S296" s="54" t="s">
        <v>2978</v>
      </c>
    </row>
    <row r="297" spans="1:202" ht="14.5" customHeight="1">
      <c r="A297" s="393">
        <v>4</v>
      </c>
      <c r="B297" s="166">
        <v>50014</v>
      </c>
      <c r="C297" s="165">
        <f t="shared" si="32"/>
        <v>5</v>
      </c>
      <c r="G297" s="165" t="str">
        <f>+VLOOKUP(B297,EstructuraCostos!$B$5:$C$170,2)</f>
        <v>Gastos Bancarios</v>
      </c>
      <c r="H297" s="167">
        <v>43551</v>
      </c>
      <c r="I297" s="17">
        <f t="shared" si="34"/>
        <v>13</v>
      </c>
      <c r="J297" s="1" t="s">
        <v>804</v>
      </c>
      <c r="K297" s="95">
        <v>899915</v>
      </c>
      <c r="L297" s="61" t="s">
        <v>404</v>
      </c>
      <c r="M297" s="51" t="s">
        <v>809</v>
      </c>
      <c r="N297" s="97">
        <v>2</v>
      </c>
      <c r="O297" s="304" t="s">
        <v>278</v>
      </c>
      <c r="P297" s="64">
        <v>1800</v>
      </c>
      <c r="Q297" s="631">
        <f t="shared" si="35"/>
        <v>3600</v>
      </c>
      <c r="R297" s="54" t="s">
        <v>294</v>
      </c>
      <c r="S297" s="54" t="s">
        <v>2978</v>
      </c>
      <c r="T297" s="200"/>
    </row>
    <row r="298" spans="1:202" ht="14.5" customHeight="1">
      <c r="A298" s="393">
        <v>4</v>
      </c>
      <c r="B298" s="166">
        <v>50115</v>
      </c>
      <c r="C298" s="165">
        <f t="shared" si="32"/>
        <v>5</v>
      </c>
      <c r="G298" s="165" t="str">
        <f>+VLOOKUP(B298,EstructuraCostos!$B$5:$C$170,2)</f>
        <v>Herramientas fungibles</v>
      </c>
      <c r="H298" s="167">
        <v>43551</v>
      </c>
      <c r="I298" s="17">
        <f t="shared" si="34"/>
        <v>13</v>
      </c>
      <c r="J298" s="1" t="s">
        <v>806</v>
      </c>
      <c r="K298" s="95">
        <v>899915</v>
      </c>
      <c r="L298" s="61" t="s">
        <v>404</v>
      </c>
      <c r="M298" s="51" t="s">
        <v>811</v>
      </c>
      <c r="N298" s="97">
        <v>2</v>
      </c>
      <c r="O298" s="639" t="s">
        <v>278</v>
      </c>
      <c r="P298" s="64">
        <v>4700</v>
      </c>
      <c r="Q298" s="631">
        <f t="shared" si="35"/>
        <v>9400</v>
      </c>
      <c r="R298" s="54" t="s">
        <v>294</v>
      </c>
      <c r="S298" s="54" t="s">
        <v>2978</v>
      </c>
    </row>
    <row r="299" spans="1:202" ht="15" customHeight="1">
      <c r="A299" s="393">
        <v>4</v>
      </c>
      <c r="B299" s="166">
        <v>50106</v>
      </c>
      <c r="C299" s="165">
        <f t="shared" si="32"/>
        <v>5</v>
      </c>
      <c r="G299" s="165" t="str">
        <f>+VLOOKUP(B299,EstructuraCostos!$B$5:$C$170,2)</f>
        <v>Mantenimiento Maquinaria y Equipos</v>
      </c>
      <c r="H299" s="167">
        <v>43551</v>
      </c>
      <c r="I299" s="17">
        <f t="shared" si="34"/>
        <v>13</v>
      </c>
      <c r="J299" s="1" t="s">
        <v>801</v>
      </c>
      <c r="K299" s="95">
        <v>899915</v>
      </c>
      <c r="L299" s="61" t="s">
        <v>404</v>
      </c>
      <c r="M299" s="51" t="s">
        <v>578</v>
      </c>
      <c r="N299" s="97">
        <v>1</v>
      </c>
      <c r="O299" s="304" t="s">
        <v>278</v>
      </c>
      <c r="P299" s="64">
        <v>36800</v>
      </c>
      <c r="Q299" s="631">
        <f t="shared" si="35"/>
        <v>36800</v>
      </c>
      <c r="R299" s="54" t="s">
        <v>294</v>
      </c>
      <c r="S299" s="54" t="s">
        <v>2978</v>
      </c>
    </row>
    <row r="300" spans="1:202" ht="14.5" customHeight="1">
      <c r="A300" s="393">
        <v>4</v>
      </c>
      <c r="B300" s="166">
        <v>50106</v>
      </c>
      <c r="C300" s="165">
        <f t="shared" si="32"/>
        <v>5</v>
      </c>
      <c r="G300" s="165" t="str">
        <f>+VLOOKUP(B300,EstructuraCostos!$B$5:$C$170,2)</f>
        <v>Mantenimiento Maquinaria y Equipos</v>
      </c>
      <c r="H300" s="167">
        <v>43551</v>
      </c>
      <c r="I300" s="17">
        <f t="shared" si="34"/>
        <v>13</v>
      </c>
      <c r="J300" s="1" t="s">
        <v>802</v>
      </c>
      <c r="K300" s="95">
        <v>899915</v>
      </c>
      <c r="L300" s="61" t="s">
        <v>404</v>
      </c>
      <c r="M300" s="51" t="s">
        <v>807</v>
      </c>
      <c r="N300" s="97">
        <v>1</v>
      </c>
      <c r="O300" s="304" t="s">
        <v>278</v>
      </c>
      <c r="P300" s="64">
        <v>5300</v>
      </c>
      <c r="Q300" s="631">
        <f t="shared" si="35"/>
        <v>5300</v>
      </c>
      <c r="R300" s="54" t="s">
        <v>294</v>
      </c>
      <c r="S300" s="54" t="s">
        <v>2978</v>
      </c>
    </row>
    <row r="301" spans="1:202" ht="14.5" customHeight="1">
      <c r="A301" s="393">
        <v>4</v>
      </c>
      <c r="B301" s="166">
        <v>50104</v>
      </c>
      <c r="C301" s="165">
        <f t="shared" si="32"/>
        <v>5</v>
      </c>
      <c r="G301" s="165" t="str">
        <f>+VLOOKUP(B301,EstructuraCostos!$B$5:$C$170,2)</f>
        <v>Mantenimiento Acueducto y Aguas</v>
      </c>
      <c r="H301" s="167">
        <v>43551</v>
      </c>
      <c r="I301" s="17">
        <f t="shared" si="34"/>
        <v>13</v>
      </c>
      <c r="J301" s="1" t="s">
        <v>803</v>
      </c>
      <c r="K301" s="95">
        <v>899915</v>
      </c>
      <c r="L301" s="61" t="s">
        <v>404</v>
      </c>
      <c r="M301" s="51" t="s">
        <v>808</v>
      </c>
      <c r="N301" s="97">
        <v>4</v>
      </c>
      <c r="O301" s="646" t="s">
        <v>278</v>
      </c>
      <c r="P301" s="64">
        <v>400</v>
      </c>
      <c r="Q301" s="631">
        <f t="shared" si="35"/>
        <v>1600</v>
      </c>
      <c r="R301" s="54" t="s">
        <v>294</v>
      </c>
      <c r="S301" s="54" t="s">
        <v>2978</v>
      </c>
      <c r="X301" s="460"/>
      <c r="Y301" s="460"/>
      <c r="Z301" s="460"/>
      <c r="AA301" s="460"/>
      <c r="AB301" s="460"/>
      <c r="AC301" s="460"/>
      <c r="AD301" s="460"/>
      <c r="AE301" s="460"/>
      <c r="AF301" s="460"/>
      <c r="AG301" s="460"/>
      <c r="AH301" s="460"/>
      <c r="AI301" s="460"/>
      <c r="AJ301" s="460"/>
      <c r="AK301" s="460"/>
      <c r="AL301" s="460"/>
      <c r="AM301" s="460"/>
      <c r="AN301" s="460"/>
      <c r="AO301" s="460"/>
      <c r="AP301" s="460"/>
      <c r="AQ301" s="460"/>
      <c r="AR301" s="460"/>
      <c r="AS301" s="460"/>
      <c r="AT301" s="460"/>
      <c r="AU301" s="460"/>
      <c r="AV301" s="460"/>
      <c r="AW301" s="460"/>
      <c r="AX301" s="460"/>
      <c r="AY301" s="460"/>
      <c r="AZ301" s="460"/>
      <c r="BA301" s="460"/>
      <c r="BB301" s="460"/>
      <c r="BC301" s="460"/>
      <c r="BD301" s="460"/>
      <c r="BE301" s="460"/>
      <c r="BF301" s="460"/>
      <c r="BG301" s="460"/>
      <c r="BH301" s="460"/>
      <c r="BI301" s="460"/>
      <c r="BJ301" s="460"/>
      <c r="BK301" s="460"/>
      <c r="BL301" s="460"/>
      <c r="BM301" s="460"/>
      <c r="BN301" s="460"/>
      <c r="BO301" s="460"/>
      <c r="BP301" s="460"/>
      <c r="BQ301" s="460"/>
      <c r="BR301" s="460"/>
      <c r="BS301" s="460"/>
      <c r="BT301" s="460"/>
      <c r="BU301" s="460"/>
      <c r="BV301" s="460"/>
      <c r="BW301" s="460"/>
      <c r="BX301" s="460"/>
      <c r="BY301" s="460"/>
      <c r="BZ301" s="460"/>
      <c r="CA301" s="460"/>
      <c r="CB301" s="460"/>
      <c r="CC301" s="460"/>
      <c r="CD301" s="460"/>
      <c r="CE301" s="460"/>
      <c r="CF301" s="460"/>
      <c r="CG301" s="460"/>
      <c r="CH301" s="460"/>
      <c r="CI301" s="460"/>
      <c r="CJ301" s="460"/>
      <c r="CK301" s="460"/>
      <c r="CL301" s="460"/>
      <c r="CM301" s="460"/>
      <c r="CN301" s="460"/>
      <c r="CO301" s="460"/>
      <c r="CP301" s="460"/>
      <c r="CQ301" s="460"/>
      <c r="CR301" s="460"/>
      <c r="CS301" s="460"/>
      <c r="CT301" s="460"/>
      <c r="CU301" s="460"/>
      <c r="CV301" s="460"/>
      <c r="CW301" s="460"/>
      <c r="CX301" s="460"/>
      <c r="CY301" s="460"/>
      <c r="CZ301" s="460"/>
      <c r="DA301" s="460"/>
      <c r="DB301" s="460"/>
      <c r="DC301" s="460"/>
      <c r="DD301" s="460"/>
      <c r="DE301" s="460"/>
      <c r="DF301" s="460"/>
      <c r="DG301" s="460"/>
      <c r="DH301" s="460"/>
      <c r="DI301" s="460"/>
      <c r="DJ301" s="460"/>
      <c r="DK301" s="460"/>
      <c r="DL301" s="460"/>
      <c r="DM301" s="460"/>
      <c r="DN301" s="460"/>
      <c r="DO301" s="460"/>
      <c r="DP301" s="460"/>
      <c r="DQ301" s="460"/>
      <c r="DR301" s="460"/>
      <c r="DS301" s="460"/>
      <c r="DT301" s="460"/>
      <c r="DU301" s="460"/>
      <c r="DV301" s="460"/>
      <c r="DW301" s="460"/>
      <c r="DX301" s="460"/>
      <c r="DY301" s="460"/>
      <c r="DZ301" s="460"/>
      <c r="EA301" s="460"/>
      <c r="EB301" s="460"/>
      <c r="EC301" s="460"/>
      <c r="ED301" s="460"/>
      <c r="EE301" s="460"/>
      <c r="EF301" s="460"/>
      <c r="EG301" s="460"/>
      <c r="EH301" s="460"/>
      <c r="EI301" s="460"/>
      <c r="EJ301" s="460"/>
      <c r="EK301" s="460"/>
      <c r="EL301" s="460"/>
      <c r="EM301" s="460"/>
      <c r="EN301" s="460"/>
      <c r="EO301" s="460"/>
      <c r="EP301" s="460"/>
      <c r="EQ301" s="460"/>
      <c r="ER301" s="460"/>
      <c r="ES301" s="460"/>
      <c r="ET301" s="460"/>
      <c r="EU301" s="460"/>
      <c r="EV301" s="460"/>
      <c r="EW301" s="460"/>
      <c r="EX301" s="460"/>
      <c r="EY301" s="460"/>
      <c r="EZ301" s="460"/>
      <c r="FA301" s="460"/>
      <c r="FB301" s="460"/>
      <c r="FC301" s="460"/>
      <c r="FD301" s="460"/>
      <c r="FE301" s="460"/>
      <c r="FF301" s="460"/>
      <c r="FG301" s="460"/>
      <c r="FH301" s="460"/>
      <c r="FI301" s="460"/>
      <c r="FJ301" s="460"/>
      <c r="FK301" s="460"/>
      <c r="FL301" s="460"/>
      <c r="FM301" s="460"/>
      <c r="FN301" s="460"/>
      <c r="FO301" s="460"/>
      <c r="FP301" s="460"/>
      <c r="FQ301" s="460"/>
      <c r="FR301" s="460"/>
      <c r="FS301" s="460"/>
      <c r="FT301" s="460"/>
      <c r="FU301" s="460"/>
      <c r="FV301" s="460"/>
      <c r="FW301" s="460"/>
      <c r="FX301" s="460"/>
      <c r="FY301" s="460"/>
      <c r="FZ301" s="460"/>
      <c r="GA301" s="460"/>
      <c r="GB301" s="460"/>
      <c r="GC301" s="460"/>
      <c r="GD301" s="460"/>
      <c r="GE301" s="460"/>
      <c r="GF301" s="460"/>
      <c r="GG301" s="460"/>
      <c r="GH301" s="460"/>
      <c r="GI301" s="460"/>
      <c r="GJ301" s="460"/>
      <c r="GK301" s="460"/>
      <c r="GL301" s="460"/>
      <c r="GM301" s="460"/>
      <c r="GN301" s="460"/>
      <c r="GO301" s="460"/>
      <c r="GP301" s="460"/>
      <c r="GQ301" s="460"/>
      <c r="GR301" s="460"/>
      <c r="GS301" s="460"/>
      <c r="GT301" s="460"/>
    </row>
    <row r="302" spans="1:202" ht="14.5" customHeight="1">
      <c r="A302" s="393">
        <v>5</v>
      </c>
      <c r="B302" s="166">
        <v>50106</v>
      </c>
      <c r="C302" s="165">
        <f t="shared" si="32"/>
        <v>5</v>
      </c>
      <c r="G302" s="165" t="str">
        <f>+VLOOKUP(B302,EstructuraCostos!$B$5:$C$170,2)</f>
        <v>Mantenimiento Maquinaria y Equipos</v>
      </c>
      <c r="H302" s="167">
        <v>43552</v>
      </c>
      <c r="I302" s="17">
        <f t="shared" si="34"/>
        <v>13</v>
      </c>
      <c r="J302" s="178" t="s">
        <v>823</v>
      </c>
      <c r="K302" s="95">
        <v>151</v>
      </c>
      <c r="L302" s="1" t="s">
        <v>824</v>
      </c>
      <c r="M302" s="51" t="s">
        <v>825</v>
      </c>
      <c r="N302" s="86">
        <v>1</v>
      </c>
      <c r="O302" s="52" t="s">
        <v>278</v>
      </c>
      <c r="P302" s="99">
        <v>29000</v>
      </c>
      <c r="Q302" s="631">
        <f t="shared" si="35"/>
        <v>29000</v>
      </c>
      <c r="R302" s="54" t="s">
        <v>294</v>
      </c>
      <c r="S302" s="54" t="s">
        <v>285</v>
      </c>
      <c r="T302" s="194" t="s">
        <v>1425</v>
      </c>
    </row>
    <row r="303" spans="1:202" ht="14.5" customHeight="1">
      <c r="A303" s="393" t="s">
        <v>1206</v>
      </c>
      <c r="B303" s="166">
        <v>70110</v>
      </c>
      <c r="C303" s="165">
        <f t="shared" si="32"/>
        <v>7</v>
      </c>
      <c r="G303" s="165" t="s">
        <v>67</v>
      </c>
      <c r="H303" s="167">
        <v>43552</v>
      </c>
      <c r="I303" s="17">
        <f t="shared" si="34"/>
        <v>13</v>
      </c>
      <c r="J303" s="178" t="s">
        <v>2053</v>
      </c>
      <c r="K303" s="95" t="s">
        <v>1343</v>
      </c>
      <c r="L303" s="1" t="s">
        <v>637</v>
      </c>
      <c r="M303" s="51">
        <v>1088253430</v>
      </c>
      <c r="N303" s="86">
        <v>1</v>
      </c>
      <c r="P303" s="99">
        <v>1076550</v>
      </c>
      <c r="Q303" s="631">
        <f t="shared" si="35"/>
        <v>1076550</v>
      </c>
      <c r="R303" s="54" t="s">
        <v>100</v>
      </c>
      <c r="S303" s="54" t="s">
        <v>1341</v>
      </c>
    </row>
    <row r="304" spans="1:202" ht="14.5" customHeight="1">
      <c r="A304" s="393">
        <v>6</v>
      </c>
      <c r="C304" s="165">
        <f t="shared" si="32"/>
        <v>0</v>
      </c>
      <c r="G304" s="165" t="e">
        <f>+VLOOKUP(B304,EstructuraCostos!$B$5:$C$170,2)</f>
        <v>#N/A</v>
      </c>
      <c r="H304" s="167">
        <v>43553</v>
      </c>
      <c r="I304" s="17">
        <f t="shared" si="34"/>
        <v>13</v>
      </c>
      <c r="J304" s="179" t="s">
        <v>943</v>
      </c>
      <c r="K304" s="486"/>
      <c r="L304" s="70" t="s">
        <v>322</v>
      </c>
      <c r="M304" s="74" t="s">
        <v>341</v>
      </c>
      <c r="N304" s="94">
        <v>1</v>
      </c>
      <c r="O304" s="75" t="s">
        <v>278</v>
      </c>
      <c r="P304" s="102">
        <v>1207014</v>
      </c>
      <c r="Q304" s="631">
        <f>P304</f>
        <v>1207014</v>
      </c>
      <c r="R304" s="54" t="s">
        <v>196</v>
      </c>
      <c r="S304" s="54" t="s">
        <v>1183</v>
      </c>
      <c r="T304" s="194" t="s">
        <v>959</v>
      </c>
      <c r="U304" s="77">
        <v>1207014</v>
      </c>
    </row>
    <row r="305" spans="1:27" ht="14.5" customHeight="1">
      <c r="A305" s="393">
        <v>7</v>
      </c>
      <c r="B305" s="166">
        <v>60101</v>
      </c>
      <c r="C305" s="165">
        <f t="shared" si="32"/>
        <v>6</v>
      </c>
      <c r="G305" s="165" t="str">
        <f>+VLOOKUP(B305,EstructuraCostos!$B$5:$C$170,2)</f>
        <v>Medicamentos y equipos</v>
      </c>
      <c r="H305" s="167">
        <v>43553</v>
      </c>
      <c r="I305" s="17">
        <f t="shared" si="34"/>
        <v>13</v>
      </c>
      <c r="J305" s="1" t="s">
        <v>827</v>
      </c>
      <c r="K305" s="95">
        <v>40577</v>
      </c>
      <c r="L305" s="61" t="s">
        <v>263</v>
      </c>
      <c r="M305" s="51" t="s">
        <v>271</v>
      </c>
      <c r="N305" s="97">
        <v>1</v>
      </c>
      <c r="O305" s="646" t="s">
        <v>278</v>
      </c>
      <c r="P305" s="64">
        <v>21599</v>
      </c>
      <c r="Q305" s="631">
        <f t="shared" ref="Q305:Q315" si="36">+N305*P305</f>
        <v>21599</v>
      </c>
      <c r="R305" s="54" t="s">
        <v>100</v>
      </c>
      <c r="S305" s="54" t="s">
        <v>1184</v>
      </c>
      <c r="T305" s="256" t="s">
        <v>1052</v>
      </c>
      <c r="U305" s="77">
        <v>2081337</v>
      </c>
    </row>
    <row r="306" spans="1:27" ht="14.5" customHeight="1">
      <c r="A306" s="393">
        <v>7</v>
      </c>
      <c r="B306" s="166">
        <v>10302</v>
      </c>
      <c r="C306" s="165">
        <f t="shared" si="32"/>
        <v>1</v>
      </c>
      <c r="G306" s="165" t="str">
        <f>+VLOOKUP(B306,EstructuraCostos!$B$5:$C$170,2)</f>
        <v>Desparasitacion y Baño</v>
      </c>
      <c r="H306" s="167">
        <v>43553</v>
      </c>
      <c r="I306" s="17">
        <f t="shared" si="34"/>
        <v>13</v>
      </c>
      <c r="J306" s="1" t="s">
        <v>267</v>
      </c>
      <c r="K306" s="95">
        <v>40577</v>
      </c>
      <c r="L306" s="61" t="s">
        <v>263</v>
      </c>
      <c r="M306" s="51" t="s">
        <v>271</v>
      </c>
      <c r="N306" s="97">
        <v>1</v>
      </c>
      <c r="O306" s="304" t="s">
        <v>261</v>
      </c>
      <c r="P306" s="64">
        <v>57770</v>
      </c>
      <c r="Q306" s="631">
        <f t="shared" si="36"/>
        <v>57770</v>
      </c>
      <c r="R306" s="54" t="s">
        <v>100</v>
      </c>
      <c r="S306" s="54" t="s">
        <v>1184</v>
      </c>
    </row>
    <row r="307" spans="1:27" ht="14.5" customHeight="1">
      <c r="A307" s="393">
        <v>7</v>
      </c>
      <c r="B307" s="166">
        <v>50104</v>
      </c>
      <c r="C307" s="165">
        <f t="shared" si="32"/>
        <v>5</v>
      </c>
      <c r="G307" s="165" t="str">
        <f>+VLOOKUP(B307,EstructuraCostos!$B$5:$C$170,2)</f>
        <v>Mantenimiento Acueducto y Aguas</v>
      </c>
      <c r="H307" s="167">
        <v>43553</v>
      </c>
      <c r="I307" s="17">
        <f t="shared" si="34"/>
        <v>13</v>
      </c>
      <c r="J307" s="1" t="s">
        <v>568</v>
      </c>
      <c r="K307" s="95">
        <v>40577</v>
      </c>
      <c r="L307" s="61" t="s">
        <v>263</v>
      </c>
      <c r="M307" s="51" t="s">
        <v>271</v>
      </c>
      <c r="N307" s="97">
        <v>200</v>
      </c>
      <c r="O307" s="639" t="s">
        <v>277</v>
      </c>
      <c r="P307" s="64">
        <v>810</v>
      </c>
      <c r="Q307" s="631">
        <f t="shared" si="36"/>
        <v>162000</v>
      </c>
      <c r="R307" s="54" t="s">
        <v>100</v>
      </c>
      <c r="S307" s="54" t="s">
        <v>1184</v>
      </c>
    </row>
    <row r="308" spans="1:27" ht="15" customHeight="1">
      <c r="A308" s="393">
        <v>7</v>
      </c>
      <c r="B308" s="166">
        <v>50103</v>
      </c>
      <c r="C308" s="165">
        <f t="shared" si="32"/>
        <v>5</v>
      </c>
      <c r="G308" s="165" t="str">
        <f>+VLOOKUP(B308,EstructuraCostos!$B$5:$C$170,2)</f>
        <v xml:space="preserve">Mantenimiento Cercos </v>
      </c>
      <c r="H308" s="167">
        <v>43553</v>
      </c>
      <c r="I308" s="17">
        <f t="shared" si="34"/>
        <v>13</v>
      </c>
      <c r="J308" s="1" t="s">
        <v>282</v>
      </c>
      <c r="K308" s="95">
        <v>40577</v>
      </c>
      <c r="L308" s="61" t="s">
        <v>263</v>
      </c>
      <c r="M308" s="51" t="s">
        <v>271</v>
      </c>
      <c r="N308" s="97">
        <v>20</v>
      </c>
      <c r="O308" s="304" t="s">
        <v>276</v>
      </c>
      <c r="P308" s="64">
        <v>4971.6000000000004</v>
      </c>
      <c r="Q308" s="631">
        <f t="shared" si="36"/>
        <v>99432</v>
      </c>
      <c r="R308" s="54" t="s">
        <v>100</v>
      </c>
      <c r="S308" s="54" t="s">
        <v>1184</v>
      </c>
      <c r="X308" s="13"/>
      <c r="Y308" s="13"/>
      <c r="Z308" s="13"/>
      <c r="AA308" s="13"/>
    </row>
    <row r="309" spans="1:27" ht="15" customHeight="1">
      <c r="A309" s="393">
        <v>8</v>
      </c>
      <c r="B309" s="166">
        <v>50104</v>
      </c>
      <c r="C309" s="165">
        <f t="shared" si="32"/>
        <v>5</v>
      </c>
      <c r="G309" s="165" t="str">
        <f>+VLOOKUP(B309,EstructuraCostos!$B$5:$C$170,2)</f>
        <v>Mantenimiento Acueducto y Aguas</v>
      </c>
      <c r="H309" s="167">
        <v>43553</v>
      </c>
      <c r="I309" s="17">
        <f t="shared" si="34"/>
        <v>13</v>
      </c>
      <c r="J309" s="1" t="s">
        <v>575</v>
      </c>
      <c r="K309" s="95" t="s">
        <v>833</v>
      </c>
      <c r="L309" s="61" t="s">
        <v>1382</v>
      </c>
      <c r="M309" s="51" t="s">
        <v>834</v>
      </c>
      <c r="N309" s="97">
        <v>2</v>
      </c>
      <c r="O309" s="304" t="s">
        <v>278</v>
      </c>
      <c r="P309" s="64">
        <v>7000</v>
      </c>
      <c r="Q309" s="631">
        <f t="shared" si="36"/>
        <v>14000</v>
      </c>
      <c r="R309" s="54" t="s">
        <v>294</v>
      </c>
      <c r="S309" s="54" t="s">
        <v>2978</v>
      </c>
      <c r="T309" s="256"/>
      <c r="X309" s="13"/>
      <c r="Y309" s="13"/>
      <c r="Z309" s="13"/>
      <c r="AA309" s="13"/>
    </row>
    <row r="310" spans="1:27" ht="15" customHeight="1">
      <c r="A310" s="393">
        <v>9</v>
      </c>
      <c r="B310" s="166">
        <v>10104</v>
      </c>
      <c r="C310" s="165">
        <f t="shared" si="32"/>
        <v>1</v>
      </c>
      <c r="G310" s="165" t="str">
        <f>+VLOOKUP(B310,EstructuraCostos!$B$5:$C$170,2)</f>
        <v>Fumigacion Herbicida</v>
      </c>
      <c r="H310" s="167">
        <v>43553</v>
      </c>
      <c r="I310" s="17">
        <f t="shared" si="34"/>
        <v>13</v>
      </c>
      <c r="J310" s="1" t="s">
        <v>828</v>
      </c>
      <c r="K310" s="95" t="s">
        <v>730</v>
      </c>
      <c r="L310" s="61" t="s">
        <v>826</v>
      </c>
      <c r="M310" s="51" t="s">
        <v>835</v>
      </c>
      <c r="N310" s="97">
        <v>3</v>
      </c>
      <c r="O310" s="304" t="s">
        <v>278</v>
      </c>
      <c r="P310" s="64">
        <v>3333.3333333333335</v>
      </c>
      <c r="Q310" s="634">
        <f t="shared" si="36"/>
        <v>10000</v>
      </c>
      <c r="R310" s="170" t="s">
        <v>294</v>
      </c>
      <c r="S310" s="170" t="s">
        <v>285</v>
      </c>
      <c r="T310" s="256" t="s">
        <v>1425</v>
      </c>
    </row>
    <row r="311" spans="1:27" ht="15" customHeight="1">
      <c r="A311" s="393">
        <v>10</v>
      </c>
      <c r="B311" s="166">
        <v>50104</v>
      </c>
      <c r="C311" s="165">
        <f t="shared" si="32"/>
        <v>5</v>
      </c>
      <c r="G311" s="165" t="str">
        <f>+VLOOKUP(B311,EstructuraCostos!$B$5:$C$170,2)</f>
        <v>Mantenimiento Acueducto y Aguas</v>
      </c>
      <c r="H311" s="167">
        <v>43553</v>
      </c>
      <c r="I311" s="17">
        <f t="shared" si="34"/>
        <v>13</v>
      </c>
      <c r="J311" s="1" t="s">
        <v>832</v>
      </c>
      <c r="K311" s="95">
        <v>179913</v>
      </c>
      <c r="L311" s="422" t="s">
        <v>1393</v>
      </c>
      <c r="M311" s="51" t="s">
        <v>836</v>
      </c>
      <c r="N311" s="97">
        <v>1</v>
      </c>
      <c r="O311" s="304" t="s">
        <v>277</v>
      </c>
      <c r="P311" s="64">
        <v>6500</v>
      </c>
      <c r="Q311" s="631">
        <f t="shared" si="36"/>
        <v>6500</v>
      </c>
      <c r="R311" s="54" t="s">
        <v>294</v>
      </c>
      <c r="S311" s="54" t="s">
        <v>2978</v>
      </c>
      <c r="T311" s="256"/>
    </row>
    <row r="312" spans="1:27" ht="15" customHeight="1">
      <c r="A312" s="393">
        <v>10</v>
      </c>
      <c r="B312" s="166">
        <v>50104</v>
      </c>
      <c r="C312" s="165">
        <f t="shared" si="32"/>
        <v>5</v>
      </c>
      <c r="G312" s="165" t="str">
        <f>+VLOOKUP(B312,EstructuraCostos!$B$5:$C$170,2)</f>
        <v>Mantenimiento Acueducto y Aguas</v>
      </c>
      <c r="H312" s="167">
        <v>43553</v>
      </c>
      <c r="I312" s="17">
        <f t="shared" si="34"/>
        <v>13</v>
      </c>
      <c r="J312" s="1" t="s">
        <v>830</v>
      </c>
      <c r="K312" s="95">
        <v>179913</v>
      </c>
      <c r="L312" s="422" t="s">
        <v>1393</v>
      </c>
      <c r="M312" s="51" t="s">
        <v>836</v>
      </c>
      <c r="N312" s="97">
        <v>1</v>
      </c>
      <c r="O312" s="304" t="s">
        <v>278</v>
      </c>
      <c r="P312" s="64">
        <v>3500</v>
      </c>
      <c r="Q312" s="631">
        <f t="shared" si="36"/>
        <v>3500</v>
      </c>
      <c r="R312" s="54" t="s">
        <v>294</v>
      </c>
      <c r="S312" s="54" t="s">
        <v>2978</v>
      </c>
      <c r="T312" s="256"/>
    </row>
    <row r="313" spans="1:27" ht="15" customHeight="1">
      <c r="A313" s="393">
        <v>10</v>
      </c>
      <c r="B313" s="166">
        <v>90102</v>
      </c>
      <c r="C313" s="165">
        <f t="shared" si="32"/>
        <v>9</v>
      </c>
      <c r="G313" s="165" t="str">
        <f>+VLOOKUP(B313,EstructuraCostos!$B$5:$C$170,2)</f>
        <v>Mantenimiento</v>
      </c>
      <c r="H313" s="167">
        <v>43553</v>
      </c>
      <c r="I313" s="17">
        <f t="shared" si="34"/>
        <v>13</v>
      </c>
      <c r="J313" s="1" t="s">
        <v>831</v>
      </c>
      <c r="K313" s="95">
        <v>179913</v>
      </c>
      <c r="L313" s="422" t="s">
        <v>1393</v>
      </c>
      <c r="M313" s="51" t="s">
        <v>836</v>
      </c>
      <c r="N313" s="97">
        <v>1</v>
      </c>
      <c r="O313" s="646" t="s">
        <v>278</v>
      </c>
      <c r="P313" s="64">
        <v>3500</v>
      </c>
      <c r="Q313" s="631">
        <f t="shared" si="36"/>
        <v>3500</v>
      </c>
      <c r="R313" s="54" t="s">
        <v>294</v>
      </c>
      <c r="S313" s="54" t="s">
        <v>2978</v>
      </c>
      <c r="T313" s="289"/>
    </row>
    <row r="314" spans="1:27" ht="14.5" customHeight="1">
      <c r="A314" s="393">
        <v>11</v>
      </c>
      <c r="B314" s="166">
        <v>10302</v>
      </c>
      <c r="C314" s="165">
        <f t="shared" si="32"/>
        <v>1</v>
      </c>
      <c r="G314" s="165" t="str">
        <f>+VLOOKUP(B314,EstructuraCostos!$B$5:$C$170,2)</f>
        <v>Desparasitacion y Baño</v>
      </c>
      <c r="H314" s="167">
        <v>43553</v>
      </c>
      <c r="I314" s="17">
        <f t="shared" si="34"/>
        <v>13</v>
      </c>
      <c r="J314" s="1" t="s">
        <v>409</v>
      </c>
      <c r="K314" s="95">
        <v>2042</v>
      </c>
      <c r="L314" s="61" t="s">
        <v>1380</v>
      </c>
      <c r="M314" s="51" t="s">
        <v>837</v>
      </c>
      <c r="N314" s="97">
        <v>40</v>
      </c>
      <c r="O314" s="646" t="s">
        <v>261</v>
      </c>
      <c r="P314" s="64">
        <v>500</v>
      </c>
      <c r="Q314" s="631">
        <f t="shared" si="36"/>
        <v>20000</v>
      </c>
      <c r="R314" s="54" t="s">
        <v>294</v>
      </c>
      <c r="S314" s="54" t="s">
        <v>2978</v>
      </c>
      <c r="T314" s="256"/>
    </row>
    <row r="315" spans="1:27" ht="14.5" customHeight="1">
      <c r="A315" s="393">
        <v>12</v>
      </c>
      <c r="B315" s="166">
        <v>50104</v>
      </c>
      <c r="C315" s="165">
        <f t="shared" si="32"/>
        <v>5</v>
      </c>
      <c r="G315" s="165" t="str">
        <f>+VLOOKUP(B315,EstructuraCostos!$B$5:$C$170,2)</f>
        <v>Mantenimiento Acueducto y Aguas</v>
      </c>
      <c r="H315" s="167">
        <v>43553</v>
      </c>
      <c r="I315" s="17">
        <f t="shared" si="34"/>
        <v>13</v>
      </c>
      <c r="J315" s="1" t="s">
        <v>829</v>
      </c>
      <c r="K315" s="95">
        <v>179913</v>
      </c>
      <c r="L315" s="422" t="s">
        <v>1393</v>
      </c>
      <c r="M315" s="51" t="s">
        <v>836</v>
      </c>
      <c r="N315" s="97">
        <v>12</v>
      </c>
      <c r="O315" s="304" t="s">
        <v>278</v>
      </c>
      <c r="P315" s="64">
        <v>1100</v>
      </c>
      <c r="Q315" s="631">
        <f t="shared" si="36"/>
        <v>13200</v>
      </c>
      <c r="R315" s="54" t="s">
        <v>294</v>
      </c>
      <c r="S315" s="54" t="s">
        <v>2978</v>
      </c>
      <c r="T315" s="256"/>
    </row>
    <row r="316" spans="1:27" ht="15" customHeight="1">
      <c r="A316" s="393" t="s">
        <v>1206</v>
      </c>
      <c r="B316" s="166">
        <v>40106</v>
      </c>
      <c r="C316" s="165">
        <v>4</v>
      </c>
      <c r="G316" s="165" t="s">
        <v>72</v>
      </c>
      <c r="H316" s="167">
        <v>43553</v>
      </c>
      <c r="I316" s="17">
        <f t="shared" si="34"/>
        <v>13</v>
      </c>
      <c r="J316" s="84" t="s">
        <v>1030</v>
      </c>
      <c r="K316" s="661">
        <v>152019</v>
      </c>
      <c r="L316" s="422" t="s">
        <v>1344</v>
      </c>
      <c r="M316" s="672">
        <v>1053780914</v>
      </c>
      <c r="N316" s="379">
        <v>1</v>
      </c>
      <c r="O316" s="687" t="s">
        <v>278</v>
      </c>
      <c r="P316" s="381">
        <v>836480</v>
      </c>
      <c r="Q316" s="631">
        <v>836480</v>
      </c>
      <c r="R316" s="54" t="s">
        <v>100</v>
      </c>
      <c r="S316" s="54" t="s">
        <v>2977</v>
      </c>
    </row>
    <row r="317" spans="1:27" ht="15" customHeight="1">
      <c r="A317" s="393" t="s">
        <v>1319</v>
      </c>
      <c r="B317" s="166">
        <v>40112</v>
      </c>
      <c r="C317" s="215">
        <f t="shared" ref="C317:C349" si="37">ROUND(B317/10000,0)</f>
        <v>4</v>
      </c>
      <c r="G317" s="165" t="str">
        <f>+VLOOKUP(B317,EstructuraCostos!$B$5:$C$170,2)</f>
        <v>Gastos Notariales- redgistro mercantil- bancarios</v>
      </c>
      <c r="H317" s="167">
        <v>43553</v>
      </c>
      <c r="I317" s="17">
        <f t="shared" si="34"/>
        <v>13</v>
      </c>
      <c r="J317" s="308" t="s">
        <v>942</v>
      </c>
      <c r="K317" s="301">
        <v>360701</v>
      </c>
      <c r="L317" s="309" t="s">
        <v>941</v>
      </c>
      <c r="M317" s="297" t="s">
        <v>1328</v>
      </c>
      <c r="N317" s="310"/>
      <c r="O317" s="647" t="s">
        <v>278</v>
      </c>
      <c r="P317" s="311">
        <v>1664800</v>
      </c>
      <c r="Q317" s="631">
        <f>+P317</f>
        <v>1664800</v>
      </c>
      <c r="R317" s="54" t="s">
        <v>100</v>
      </c>
      <c r="S317" s="54" t="s">
        <v>1183</v>
      </c>
    </row>
    <row r="318" spans="1:27" ht="15" customHeight="1">
      <c r="A318" s="393">
        <v>12</v>
      </c>
      <c r="B318" s="166">
        <v>50106</v>
      </c>
      <c r="C318" s="165">
        <f t="shared" si="37"/>
        <v>5</v>
      </c>
      <c r="G318" s="165" t="str">
        <f>+VLOOKUP(B318,EstructuraCostos!$B$5:$C$170,2)</f>
        <v>Mantenimiento Maquinaria y Equipos</v>
      </c>
      <c r="H318" s="167">
        <v>43554</v>
      </c>
      <c r="I318" s="17">
        <f t="shared" si="34"/>
        <v>13</v>
      </c>
      <c r="J318" s="178" t="s">
        <v>838</v>
      </c>
      <c r="K318" s="95" t="s">
        <v>840</v>
      </c>
      <c r="L318" s="45" t="s">
        <v>1381</v>
      </c>
      <c r="M318" s="51" t="s">
        <v>839</v>
      </c>
      <c r="N318" s="86">
        <v>1</v>
      </c>
      <c r="O318" s="116" t="s">
        <v>278</v>
      </c>
      <c r="P318" s="99">
        <v>9000</v>
      </c>
      <c r="Q318" s="631">
        <f>+N318*P318</f>
        <v>9000</v>
      </c>
      <c r="R318" s="54" t="s">
        <v>294</v>
      </c>
      <c r="S318" s="54" t="s">
        <v>2978</v>
      </c>
      <c r="T318" s="256"/>
      <c r="U318" s="77">
        <v>184300</v>
      </c>
    </row>
    <row r="319" spans="1:27" ht="14.5" customHeight="1">
      <c r="A319" s="393">
        <v>13</v>
      </c>
      <c r="B319" s="166">
        <v>50106</v>
      </c>
      <c r="C319" s="165">
        <f t="shared" si="37"/>
        <v>5</v>
      </c>
      <c r="G319" s="165" t="str">
        <f>+VLOOKUP(B319,EstructuraCostos!$B$5:$C$170,2)</f>
        <v>Mantenimiento Maquinaria y Equipos</v>
      </c>
      <c r="H319" s="167">
        <v>43554</v>
      </c>
      <c r="I319" s="17">
        <f t="shared" si="34"/>
        <v>13</v>
      </c>
      <c r="J319" s="178" t="s">
        <v>858</v>
      </c>
      <c r="K319" s="95">
        <v>2460</v>
      </c>
      <c r="L319" s="45" t="s">
        <v>1356</v>
      </c>
      <c r="M319" s="51" t="s">
        <v>859</v>
      </c>
      <c r="N319" s="86">
        <v>2</v>
      </c>
      <c r="O319" s="116" t="s">
        <v>278</v>
      </c>
      <c r="P319" s="99">
        <v>65000</v>
      </c>
      <c r="Q319" s="631">
        <f>+N319*P319</f>
        <v>130000</v>
      </c>
      <c r="R319" s="54" t="s">
        <v>294</v>
      </c>
      <c r="S319" s="54" t="s">
        <v>2978</v>
      </c>
      <c r="T319" s="256"/>
      <c r="U319" s="77">
        <v>184300</v>
      </c>
    </row>
    <row r="320" spans="1:27" ht="16" customHeight="1">
      <c r="A320" s="165" t="s">
        <v>1284</v>
      </c>
      <c r="B320" s="166">
        <v>40101</v>
      </c>
      <c r="C320" s="165">
        <f t="shared" si="37"/>
        <v>4</v>
      </c>
      <c r="D320" s="165"/>
      <c r="E320" s="387"/>
      <c r="F320" s="165"/>
      <c r="G320" s="165" t="str">
        <f>+VLOOKUP(B320,EstructuraCostos!$B$5:$C$170,2)</f>
        <v>Servicios_Publicos</v>
      </c>
      <c r="H320" s="167">
        <v>43555</v>
      </c>
      <c r="I320" s="17">
        <f t="shared" si="34"/>
        <v>13</v>
      </c>
      <c r="J320" s="1" t="s">
        <v>1358</v>
      </c>
      <c r="K320" s="144">
        <v>6830</v>
      </c>
      <c r="L320" s="61" t="s">
        <v>508</v>
      </c>
      <c r="M320" s="143" t="s">
        <v>928</v>
      </c>
      <c r="N320" s="97">
        <v>1</v>
      </c>
      <c r="O320" s="312" t="s">
        <v>278</v>
      </c>
      <c r="P320" s="64">
        <v>103000</v>
      </c>
      <c r="Q320" s="631">
        <f>+N320*P320</f>
        <v>103000</v>
      </c>
      <c r="R320" s="54" t="s">
        <v>100</v>
      </c>
      <c r="S320" s="54" t="s">
        <v>2986</v>
      </c>
      <c r="T320" s="256"/>
      <c r="U320" s="111"/>
    </row>
    <row r="321" spans="1:202" s="13" customFormat="1" ht="15" customHeight="1">
      <c r="A321" s="386" t="s">
        <v>1320</v>
      </c>
      <c r="B321" s="166">
        <v>70116</v>
      </c>
      <c r="C321" s="165">
        <f t="shared" si="37"/>
        <v>7</v>
      </c>
      <c r="D321" s="165"/>
      <c r="E321" s="387"/>
      <c r="F321" s="165"/>
      <c r="G321" s="165" t="str">
        <f>+VLOOKUP(B321,EstructuraCostos!$B$5:$C$170,2)</f>
        <v>Seguridad Social</v>
      </c>
      <c r="H321" s="167">
        <v>43557</v>
      </c>
      <c r="I321" s="17">
        <f t="shared" si="34"/>
        <v>14</v>
      </c>
      <c r="J321" s="265" t="s">
        <v>2320</v>
      </c>
      <c r="K321" s="266">
        <v>7716997226</v>
      </c>
      <c r="L321" s="61" t="s">
        <v>499</v>
      </c>
      <c r="M321" s="51"/>
      <c r="N321" s="97">
        <v>10</v>
      </c>
      <c r="O321" s="312"/>
      <c r="P321" s="64"/>
      <c r="Q321" s="631">
        <v>1509300</v>
      </c>
      <c r="R321" s="54" t="s">
        <v>100</v>
      </c>
      <c r="S321" s="54" t="s">
        <v>2987</v>
      </c>
      <c r="T321" s="256"/>
      <c r="U321" s="1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</row>
    <row r="322" spans="1:202" ht="14.5" customHeight="1">
      <c r="A322" s="393">
        <v>1</v>
      </c>
      <c r="B322" s="166">
        <v>10101</v>
      </c>
      <c r="C322" s="165">
        <f t="shared" si="37"/>
        <v>1</v>
      </c>
      <c r="G322" s="165" t="str">
        <f>+VLOOKUP(B322,EstructuraCostos!$B$5:$C$170,2)</f>
        <v>Fumigacion Matamalezas</v>
      </c>
      <c r="H322" s="167">
        <v>43558</v>
      </c>
      <c r="I322" s="17">
        <f t="shared" si="34"/>
        <v>14</v>
      </c>
      <c r="J322" s="1" t="s">
        <v>273</v>
      </c>
      <c r="K322" s="95">
        <v>73810</v>
      </c>
      <c r="L322" s="61" t="s">
        <v>283</v>
      </c>
      <c r="M322" s="51" t="s">
        <v>879</v>
      </c>
      <c r="N322" s="97">
        <v>20</v>
      </c>
      <c r="O322" s="305" t="s">
        <v>261</v>
      </c>
      <c r="P322" s="64">
        <v>31450</v>
      </c>
      <c r="Q322" s="631">
        <f t="shared" ref="Q322:Q337" si="38">+N322*P322</f>
        <v>629000</v>
      </c>
      <c r="R322" s="117" t="s">
        <v>100</v>
      </c>
      <c r="S322" s="54" t="s">
        <v>1184</v>
      </c>
      <c r="T322" s="256"/>
    </row>
    <row r="323" spans="1:202" ht="14.5" customHeight="1">
      <c r="A323" s="393">
        <v>1</v>
      </c>
      <c r="B323" s="166">
        <v>10101</v>
      </c>
      <c r="C323" s="165">
        <f t="shared" si="37"/>
        <v>1</v>
      </c>
      <c r="G323" s="393" t="str">
        <f>+VLOOKUP(B323,EstructuraCostos!$B$5:$C$170,2)</f>
        <v>Fumigacion Matamalezas</v>
      </c>
      <c r="H323" s="167">
        <v>43558</v>
      </c>
      <c r="I323" s="17">
        <f t="shared" si="34"/>
        <v>14</v>
      </c>
      <c r="J323" s="1" t="s">
        <v>868</v>
      </c>
      <c r="K323" s="95">
        <v>73810</v>
      </c>
      <c r="L323" s="61" t="s">
        <v>283</v>
      </c>
      <c r="M323" s="51" t="s">
        <v>879</v>
      </c>
      <c r="N323" s="97">
        <v>4</v>
      </c>
      <c r="O323" s="305" t="s">
        <v>261</v>
      </c>
      <c r="P323" s="64">
        <v>53000</v>
      </c>
      <c r="Q323" s="631">
        <f t="shared" si="38"/>
        <v>212000</v>
      </c>
      <c r="R323" s="117" t="s">
        <v>100</v>
      </c>
      <c r="S323" s="54" t="s">
        <v>1184</v>
      </c>
      <c r="T323" s="256"/>
    </row>
    <row r="324" spans="1:202" ht="15" customHeight="1">
      <c r="A324" s="393">
        <v>1</v>
      </c>
      <c r="B324" s="166">
        <v>10104</v>
      </c>
      <c r="C324" s="165">
        <f t="shared" si="37"/>
        <v>1</v>
      </c>
      <c r="G324" s="165" t="str">
        <f>+VLOOKUP(B324,EstructuraCostos!$B$5:$C$170,2)</f>
        <v>Fumigacion Herbicida</v>
      </c>
      <c r="H324" s="167">
        <v>43558</v>
      </c>
      <c r="I324" s="17">
        <f t="shared" si="34"/>
        <v>14</v>
      </c>
      <c r="J324" s="1" t="s">
        <v>352</v>
      </c>
      <c r="K324" s="95">
        <v>73810</v>
      </c>
      <c r="L324" s="61" t="s">
        <v>283</v>
      </c>
      <c r="M324" s="51" t="s">
        <v>879</v>
      </c>
      <c r="N324" s="97">
        <v>10</v>
      </c>
      <c r="O324" s="305" t="s">
        <v>878</v>
      </c>
      <c r="P324" s="64">
        <v>90000</v>
      </c>
      <c r="Q324" s="631">
        <f t="shared" si="38"/>
        <v>900000</v>
      </c>
      <c r="R324" s="117" t="s">
        <v>100</v>
      </c>
      <c r="S324" s="54" t="s">
        <v>1184</v>
      </c>
      <c r="T324" s="290"/>
    </row>
    <row r="325" spans="1:202" ht="15" customHeight="1">
      <c r="A325" s="393">
        <v>1</v>
      </c>
      <c r="B325" s="394">
        <v>10104</v>
      </c>
      <c r="C325" s="165">
        <f t="shared" si="37"/>
        <v>1</v>
      </c>
      <c r="G325" s="393" t="str">
        <f>+VLOOKUP(B325,EstructuraCostos!$B$5:$C$170,2)</f>
        <v>Fumigacion Herbicida</v>
      </c>
      <c r="H325" s="167">
        <v>43558</v>
      </c>
      <c r="I325" s="17">
        <f t="shared" ref="I325:I356" si="39">+WEEKNUM(H325,2)</f>
        <v>14</v>
      </c>
      <c r="J325" s="1" t="s">
        <v>704</v>
      </c>
      <c r="K325" s="95">
        <v>73810</v>
      </c>
      <c r="L325" s="61" t="s">
        <v>283</v>
      </c>
      <c r="M325" s="51" t="s">
        <v>879</v>
      </c>
      <c r="N325" s="97">
        <v>4</v>
      </c>
      <c r="O325" s="305" t="s">
        <v>261</v>
      </c>
      <c r="P325" s="64">
        <v>17625</v>
      </c>
      <c r="Q325" s="631">
        <f t="shared" si="38"/>
        <v>70500</v>
      </c>
      <c r="R325" s="117" t="s">
        <v>100</v>
      </c>
      <c r="S325" s="54" t="s">
        <v>1184</v>
      </c>
      <c r="T325" s="256"/>
    </row>
    <row r="326" spans="1:202" ht="15" customHeight="1">
      <c r="A326" s="393">
        <v>2</v>
      </c>
      <c r="B326" s="166">
        <v>50103</v>
      </c>
      <c r="C326" s="165">
        <f t="shared" si="37"/>
        <v>5</v>
      </c>
      <c r="G326" s="165" t="str">
        <f>+VLOOKUP(B326,EstructuraCostos!$B$5:$C$170,2)</f>
        <v xml:space="preserve">Mantenimiento Cercos </v>
      </c>
      <c r="H326" s="167">
        <v>43559</v>
      </c>
      <c r="I326" s="17">
        <f t="shared" si="39"/>
        <v>14</v>
      </c>
      <c r="J326" s="1" t="s">
        <v>870</v>
      </c>
      <c r="K326" s="95">
        <v>400689</v>
      </c>
      <c r="L326" s="61" t="s">
        <v>263</v>
      </c>
      <c r="M326" s="51" t="s">
        <v>271</v>
      </c>
      <c r="N326" s="97">
        <v>2</v>
      </c>
      <c r="O326" s="305" t="s">
        <v>279</v>
      </c>
      <c r="P326" s="64">
        <v>2120</v>
      </c>
      <c r="Q326" s="631">
        <f t="shared" si="38"/>
        <v>4240</v>
      </c>
      <c r="R326" s="117" t="s">
        <v>100</v>
      </c>
      <c r="S326" s="54" t="s">
        <v>1184</v>
      </c>
      <c r="T326" s="256"/>
    </row>
    <row r="327" spans="1:202" ht="15" customHeight="1">
      <c r="A327" s="393">
        <v>2</v>
      </c>
      <c r="B327" s="166">
        <v>80108</v>
      </c>
      <c r="C327" s="165">
        <f t="shared" si="37"/>
        <v>8</v>
      </c>
      <c r="G327" s="165" t="str">
        <f>+VLOOKUP(B327,EstructuraCostos!$B$5:$C$170,2)</f>
        <v>Establecimiento de Nuevas Praderas</v>
      </c>
      <c r="H327" s="167">
        <v>43559</v>
      </c>
      <c r="I327" s="17">
        <f t="shared" si="39"/>
        <v>14</v>
      </c>
      <c r="J327" s="1" t="s">
        <v>869</v>
      </c>
      <c r="K327" s="95">
        <v>400689</v>
      </c>
      <c r="L327" s="61" t="s">
        <v>263</v>
      </c>
      <c r="M327" s="51" t="s">
        <v>271</v>
      </c>
      <c r="N327" s="97">
        <v>50</v>
      </c>
      <c r="O327" s="642" t="s">
        <v>471</v>
      </c>
      <c r="P327" s="64">
        <v>25520</v>
      </c>
      <c r="Q327" s="631">
        <f t="shared" si="38"/>
        <v>1276000</v>
      </c>
      <c r="R327" s="117" t="s">
        <v>100</v>
      </c>
      <c r="S327" s="54" t="s">
        <v>1184</v>
      </c>
      <c r="T327" s="256"/>
    </row>
    <row r="328" spans="1:202" ht="15" customHeight="1">
      <c r="A328" s="393">
        <v>2</v>
      </c>
      <c r="B328" s="394">
        <v>10302</v>
      </c>
      <c r="C328" s="165">
        <f t="shared" si="37"/>
        <v>1</v>
      </c>
      <c r="G328" s="393" t="str">
        <f>+VLOOKUP(B328,EstructuraCostos!$B$5:$C$170,2)</f>
        <v>Desparasitacion y Baño</v>
      </c>
      <c r="H328" s="167">
        <v>43559</v>
      </c>
      <c r="I328" s="17">
        <f t="shared" si="39"/>
        <v>14</v>
      </c>
      <c r="J328" s="1" t="s">
        <v>874</v>
      </c>
      <c r="K328" s="95">
        <v>400689</v>
      </c>
      <c r="L328" s="61" t="s">
        <v>263</v>
      </c>
      <c r="M328" s="51" t="s">
        <v>271</v>
      </c>
      <c r="N328" s="97">
        <v>1</v>
      </c>
      <c r="O328" s="305" t="s">
        <v>278</v>
      </c>
      <c r="P328" s="64">
        <v>23550</v>
      </c>
      <c r="Q328" s="631">
        <f t="shared" si="38"/>
        <v>23550</v>
      </c>
      <c r="R328" s="117" t="s">
        <v>100</v>
      </c>
      <c r="S328" s="54" t="s">
        <v>1184</v>
      </c>
      <c r="U328" s="64"/>
    </row>
    <row r="329" spans="1:202" ht="15" customHeight="1">
      <c r="A329" s="393">
        <v>2</v>
      </c>
      <c r="B329" s="166">
        <v>10302</v>
      </c>
      <c r="C329" s="165">
        <f t="shared" si="37"/>
        <v>1</v>
      </c>
      <c r="G329" s="165" t="str">
        <f>+VLOOKUP(B329,EstructuraCostos!$B$5:$C$170,2)</f>
        <v>Desparasitacion y Baño</v>
      </c>
      <c r="H329" s="167">
        <v>43559</v>
      </c>
      <c r="I329" s="17">
        <f t="shared" si="39"/>
        <v>14</v>
      </c>
      <c r="J329" s="1" t="s">
        <v>873</v>
      </c>
      <c r="K329" s="95">
        <v>400689</v>
      </c>
      <c r="L329" s="61" t="s">
        <v>263</v>
      </c>
      <c r="M329" s="51" t="s">
        <v>271</v>
      </c>
      <c r="N329" s="97">
        <v>3</v>
      </c>
      <c r="O329" s="646" t="s">
        <v>278</v>
      </c>
      <c r="P329" s="64">
        <v>32000</v>
      </c>
      <c r="Q329" s="631">
        <f t="shared" si="38"/>
        <v>96000</v>
      </c>
      <c r="R329" s="117" t="s">
        <v>100</v>
      </c>
      <c r="S329" s="54" t="s">
        <v>1184</v>
      </c>
      <c r="U329" s="64"/>
    </row>
    <row r="330" spans="1:202" ht="14.5" customHeight="1">
      <c r="A330" s="393">
        <v>2</v>
      </c>
      <c r="B330" s="166">
        <v>50106</v>
      </c>
      <c r="C330" s="165">
        <f t="shared" si="37"/>
        <v>5</v>
      </c>
      <c r="G330" s="165" t="str">
        <f>+VLOOKUP(B330,EstructuraCostos!$B$5:$C$170,2)</f>
        <v>Mantenimiento Maquinaria y Equipos</v>
      </c>
      <c r="H330" s="167">
        <v>43559</v>
      </c>
      <c r="I330" s="17">
        <f t="shared" si="39"/>
        <v>14</v>
      </c>
      <c r="J330" s="1" t="s">
        <v>871</v>
      </c>
      <c r="K330" s="95">
        <v>400689</v>
      </c>
      <c r="L330" s="61" t="s">
        <v>263</v>
      </c>
      <c r="M330" s="51" t="s">
        <v>271</v>
      </c>
      <c r="N330" s="97">
        <v>1</v>
      </c>
      <c r="O330" s="646" t="s">
        <v>278</v>
      </c>
      <c r="P330" s="64">
        <v>340</v>
      </c>
      <c r="Q330" s="631">
        <f t="shared" si="38"/>
        <v>340</v>
      </c>
      <c r="R330" s="117" t="s">
        <v>100</v>
      </c>
      <c r="S330" s="54" t="s">
        <v>1184</v>
      </c>
      <c r="U330" s="64"/>
    </row>
    <row r="331" spans="1:202" ht="15" customHeight="1">
      <c r="A331" s="393">
        <v>2</v>
      </c>
      <c r="B331" s="166">
        <v>10101</v>
      </c>
      <c r="C331" s="165">
        <f t="shared" si="37"/>
        <v>1</v>
      </c>
      <c r="G331" s="165" t="str">
        <f>+VLOOKUP(B331,EstructuraCostos!$B$5:$C$170,2)</f>
        <v>Fumigacion Matamalezas</v>
      </c>
      <c r="H331" s="167">
        <v>43559</v>
      </c>
      <c r="I331" s="17">
        <f t="shared" si="39"/>
        <v>14</v>
      </c>
      <c r="J331" s="1" t="s">
        <v>270</v>
      </c>
      <c r="K331" s="95">
        <v>400689</v>
      </c>
      <c r="L331" s="61" t="s">
        <v>263</v>
      </c>
      <c r="M331" s="51" t="s">
        <v>271</v>
      </c>
      <c r="N331" s="97">
        <v>40</v>
      </c>
      <c r="O331" s="305" t="s">
        <v>261</v>
      </c>
      <c r="P331" s="64">
        <v>8808</v>
      </c>
      <c r="Q331" s="631">
        <f t="shared" si="38"/>
        <v>352320</v>
      </c>
      <c r="R331" s="117" t="s">
        <v>100</v>
      </c>
      <c r="S331" s="54" t="s">
        <v>1184</v>
      </c>
      <c r="T331" s="256"/>
    </row>
    <row r="332" spans="1:202" ht="14.5" customHeight="1">
      <c r="A332" s="393">
        <v>2</v>
      </c>
      <c r="B332" s="166">
        <v>50103</v>
      </c>
      <c r="C332" s="165">
        <f t="shared" si="37"/>
        <v>5</v>
      </c>
      <c r="G332" s="165" t="str">
        <f>+VLOOKUP(B332,EstructuraCostos!$B$5:$C$170,2)</f>
        <v xml:space="preserve">Mantenimiento Cercos </v>
      </c>
      <c r="H332" s="167">
        <v>43559</v>
      </c>
      <c r="I332" s="17">
        <f t="shared" si="39"/>
        <v>14</v>
      </c>
      <c r="J332" s="1" t="s">
        <v>266</v>
      </c>
      <c r="K332" s="95">
        <v>400689</v>
      </c>
      <c r="L332" s="61" t="s">
        <v>263</v>
      </c>
      <c r="M332" s="51" t="s">
        <v>271</v>
      </c>
      <c r="N332" s="97">
        <v>50</v>
      </c>
      <c r="O332" s="305" t="s">
        <v>278</v>
      </c>
      <c r="P332" s="64">
        <v>130</v>
      </c>
      <c r="Q332" s="631">
        <f t="shared" si="38"/>
        <v>6500</v>
      </c>
      <c r="R332" s="117" t="s">
        <v>100</v>
      </c>
      <c r="S332" s="54" t="s">
        <v>1184</v>
      </c>
      <c r="T332" s="256"/>
    </row>
    <row r="333" spans="1:202" ht="14.5" customHeight="1">
      <c r="A333" s="393">
        <v>2</v>
      </c>
      <c r="B333" s="166">
        <v>50106</v>
      </c>
      <c r="C333" s="165">
        <f t="shared" si="37"/>
        <v>5</v>
      </c>
      <c r="G333" s="165" t="str">
        <f>+VLOOKUP(B333,EstructuraCostos!$B$5:$C$170,2)</f>
        <v>Mantenimiento Maquinaria y Equipos</v>
      </c>
      <c r="H333" s="167">
        <v>43559</v>
      </c>
      <c r="I333" s="17">
        <f t="shared" si="39"/>
        <v>14</v>
      </c>
      <c r="J333" s="1" t="s">
        <v>872</v>
      </c>
      <c r="K333" s="95">
        <v>400689</v>
      </c>
      <c r="L333" s="61" t="s">
        <v>263</v>
      </c>
      <c r="M333" s="51" t="s">
        <v>271</v>
      </c>
      <c r="N333" s="97">
        <v>2</v>
      </c>
      <c r="O333" s="305" t="s">
        <v>278</v>
      </c>
      <c r="P333" s="64">
        <v>60</v>
      </c>
      <c r="Q333" s="631">
        <f t="shared" si="38"/>
        <v>120</v>
      </c>
      <c r="R333" s="117" t="s">
        <v>100</v>
      </c>
      <c r="S333" s="54" t="s">
        <v>1184</v>
      </c>
      <c r="U333" s="64"/>
    </row>
    <row r="334" spans="1:202" ht="14.5" customHeight="1">
      <c r="A334" s="393">
        <v>3</v>
      </c>
      <c r="B334" s="166">
        <v>10203</v>
      </c>
      <c r="C334" s="165">
        <f t="shared" si="37"/>
        <v>1</v>
      </c>
      <c r="G334" s="165" t="str">
        <f>+VLOOKUP(B334,EstructuraCostos!$B$5:$C$170,2)</f>
        <v>Otros_suplementos</v>
      </c>
      <c r="H334" s="167">
        <v>43559</v>
      </c>
      <c r="I334" s="17">
        <f t="shared" si="39"/>
        <v>14</v>
      </c>
      <c r="J334" s="1" t="s">
        <v>571</v>
      </c>
      <c r="K334" s="95">
        <v>191595</v>
      </c>
      <c r="L334" s="61" t="s">
        <v>319</v>
      </c>
      <c r="M334" s="51" t="s">
        <v>337</v>
      </c>
      <c r="N334" s="97">
        <v>2</v>
      </c>
      <c r="O334" s="305" t="s">
        <v>276</v>
      </c>
      <c r="P334" s="64">
        <v>3000</v>
      </c>
      <c r="Q334" s="631">
        <f t="shared" si="38"/>
        <v>6000</v>
      </c>
      <c r="R334" s="117" t="s">
        <v>100</v>
      </c>
      <c r="S334" s="54" t="s">
        <v>1185</v>
      </c>
      <c r="U334" s="64"/>
    </row>
    <row r="335" spans="1:202" ht="14.5" customHeight="1">
      <c r="A335" s="393">
        <v>3</v>
      </c>
      <c r="B335" s="166">
        <v>50115</v>
      </c>
      <c r="C335" s="165">
        <f t="shared" si="37"/>
        <v>5</v>
      </c>
      <c r="G335" s="165" t="str">
        <f>+VLOOKUP(B335,EstructuraCostos!$B$5:$C$170,2)</f>
        <v>Herramientas fungibles</v>
      </c>
      <c r="H335" s="167">
        <v>43559</v>
      </c>
      <c r="I335" s="17">
        <f t="shared" si="39"/>
        <v>14</v>
      </c>
      <c r="J335" s="1" t="s">
        <v>875</v>
      </c>
      <c r="K335" s="95">
        <v>191595</v>
      </c>
      <c r="L335" s="61" t="s">
        <v>319</v>
      </c>
      <c r="M335" s="51" t="s">
        <v>337</v>
      </c>
      <c r="N335" s="97">
        <v>1</v>
      </c>
      <c r="O335" s="305" t="s">
        <v>278</v>
      </c>
      <c r="P335" s="64">
        <v>12200</v>
      </c>
      <c r="Q335" s="631">
        <f t="shared" si="38"/>
        <v>12200</v>
      </c>
      <c r="R335" s="117" t="s">
        <v>100</v>
      </c>
      <c r="S335" s="54" t="s">
        <v>1185</v>
      </c>
      <c r="U335" s="64"/>
    </row>
    <row r="336" spans="1:202" ht="14.5" customHeight="1">
      <c r="A336" s="393">
        <v>3</v>
      </c>
      <c r="B336" s="394">
        <v>10302</v>
      </c>
      <c r="C336" s="165">
        <f t="shared" si="37"/>
        <v>1</v>
      </c>
      <c r="G336" s="393" t="str">
        <f>+VLOOKUP(B336,EstructuraCostos!$B$5:$C$170,2)</f>
        <v>Desparasitacion y Baño</v>
      </c>
      <c r="H336" s="167">
        <v>43559</v>
      </c>
      <c r="I336" s="17">
        <f t="shared" si="39"/>
        <v>14</v>
      </c>
      <c r="J336" s="1" t="s">
        <v>327</v>
      </c>
      <c r="K336" s="95">
        <v>191595</v>
      </c>
      <c r="L336" s="61" t="s">
        <v>319</v>
      </c>
      <c r="M336" s="51" t="s">
        <v>337</v>
      </c>
      <c r="N336" s="97">
        <v>1</v>
      </c>
      <c r="O336" s="305" t="s">
        <v>278</v>
      </c>
      <c r="P336" s="64">
        <v>60800</v>
      </c>
      <c r="Q336" s="631">
        <f t="shared" si="38"/>
        <v>60800</v>
      </c>
      <c r="R336" s="117" t="s">
        <v>100</v>
      </c>
      <c r="S336" s="54" t="s">
        <v>1185</v>
      </c>
      <c r="U336" s="64"/>
    </row>
    <row r="337" spans="1:21" ht="14.5" customHeight="1">
      <c r="A337" s="393">
        <v>3</v>
      </c>
      <c r="B337" s="166">
        <v>50103</v>
      </c>
      <c r="C337" s="165">
        <f t="shared" si="37"/>
        <v>5</v>
      </c>
      <c r="G337" s="165" t="str">
        <f>+VLOOKUP(B337,EstructuraCostos!$B$5:$C$170,2)</f>
        <v xml:space="preserve">Mantenimiento Cercos </v>
      </c>
      <c r="H337" s="167">
        <v>43559</v>
      </c>
      <c r="I337" s="17">
        <f t="shared" si="39"/>
        <v>14</v>
      </c>
      <c r="J337" s="1" t="s">
        <v>377</v>
      </c>
      <c r="K337" s="95">
        <v>191595</v>
      </c>
      <c r="L337" s="61" t="s">
        <v>319</v>
      </c>
      <c r="M337" s="51" t="s">
        <v>337</v>
      </c>
      <c r="N337" s="97">
        <v>50</v>
      </c>
      <c r="O337" s="305" t="s">
        <v>278</v>
      </c>
      <c r="P337" s="64">
        <v>754</v>
      </c>
      <c r="Q337" s="631">
        <f t="shared" si="38"/>
        <v>37700</v>
      </c>
      <c r="R337" s="117" t="s">
        <v>100</v>
      </c>
      <c r="S337" s="54" t="s">
        <v>1185</v>
      </c>
      <c r="U337" s="64"/>
    </row>
    <row r="338" spans="1:21" ht="14.5" customHeight="1">
      <c r="A338" s="393">
        <v>4</v>
      </c>
      <c r="B338" s="166">
        <v>40104</v>
      </c>
      <c r="C338" s="165">
        <f t="shared" si="37"/>
        <v>4</v>
      </c>
      <c r="G338" s="165" t="str">
        <f>+VLOOKUP(B338,EstructuraCostos!$B$5:$C$170,2)</f>
        <v>Combustibles y Lubricantes</v>
      </c>
      <c r="H338" s="167">
        <v>43559</v>
      </c>
      <c r="I338" s="17">
        <f t="shared" si="39"/>
        <v>14</v>
      </c>
      <c r="J338" s="1" t="s">
        <v>370</v>
      </c>
      <c r="K338" s="95">
        <v>55304</v>
      </c>
      <c r="L338" s="61" t="s">
        <v>521</v>
      </c>
      <c r="M338" s="51" t="s">
        <v>350</v>
      </c>
      <c r="N338" s="97">
        <v>13.8</v>
      </c>
      <c r="O338" s="639" t="s">
        <v>316</v>
      </c>
      <c r="P338" s="64">
        <v>9410</v>
      </c>
      <c r="Q338" s="631">
        <v>150000</v>
      </c>
      <c r="R338" s="117" t="s">
        <v>100</v>
      </c>
      <c r="S338" s="54" t="s">
        <v>1184</v>
      </c>
      <c r="U338" s="66"/>
    </row>
    <row r="339" spans="1:21" ht="14.5" customHeight="1">
      <c r="A339" s="393">
        <v>5</v>
      </c>
      <c r="B339" s="166">
        <v>90106</v>
      </c>
      <c r="C339" s="165">
        <f t="shared" si="37"/>
        <v>9</v>
      </c>
      <c r="G339" s="165" t="str">
        <f>+VLOOKUP(B339,EstructuraCostos!$B$5:$C$170,2)</f>
        <v xml:space="preserve">Varios </v>
      </c>
      <c r="H339" s="167">
        <v>43559</v>
      </c>
      <c r="I339" s="17">
        <f t="shared" si="39"/>
        <v>14</v>
      </c>
      <c r="J339" s="1" t="s">
        <v>876</v>
      </c>
      <c r="K339" s="95">
        <v>316759</v>
      </c>
      <c r="L339" s="61" t="s">
        <v>1383</v>
      </c>
      <c r="M339" s="51" t="s">
        <v>880</v>
      </c>
      <c r="N339" s="97">
        <v>4</v>
      </c>
      <c r="O339" s="639" t="s">
        <v>278</v>
      </c>
      <c r="P339" s="64">
        <v>10900</v>
      </c>
      <c r="Q339" s="631">
        <f>+N339*P339</f>
        <v>43600</v>
      </c>
      <c r="R339" s="54" t="s">
        <v>294</v>
      </c>
      <c r="S339" s="54" t="s">
        <v>2978</v>
      </c>
      <c r="T339" s="290"/>
    </row>
    <row r="340" spans="1:21" ht="14.5" customHeight="1">
      <c r="A340" s="393">
        <v>6</v>
      </c>
      <c r="B340" s="166">
        <v>90106</v>
      </c>
      <c r="C340" s="165">
        <f t="shared" si="37"/>
        <v>9</v>
      </c>
      <c r="G340" s="165" t="str">
        <f>+VLOOKUP(B340,EstructuraCostos!$B$5:$C$170,2)</f>
        <v xml:space="preserve">Varios </v>
      </c>
      <c r="H340" s="167">
        <v>43559</v>
      </c>
      <c r="I340" s="17">
        <f t="shared" si="39"/>
        <v>14</v>
      </c>
      <c r="J340" s="1" t="s">
        <v>877</v>
      </c>
      <c r="K340" s="95">
        <v>188484</v>
      </c>
      <c r="L340" s="61" t="s">
        <v>420</v>
      </c>
      <c r="M340" s="51" t="s">
        <v>881</v>
      </c>
      <c r="N340" s="97">
        <v>20</v>
      </c>
      <c r="O340" s="639" t="s">
        <v>277</v>
      </c>
      <c r="P340" s="64">
        <v>2675</v>
      </c>
      <c r="Q340" s="631">
        <f>+N340*P340</f>
        <v>53500</v>
      </c>
      <c r="R340" s="117" t="s">
        <v>294</v>
      </c>
      <c r="S340" s="54" t="s">
        <v>2978</v>
      </c>
    </row>
    <row r="341" spans="1:21" ht="15" customHeight="1">
      <c r="A341" s="393">
        <v>7</v>
      </c>
      <c r="B341" s="166">
        <v>90106</v>
      </c>
      <c r="C341" s="165">
        <f t="shared" si="37"/>
        <v>9</v>
      </c>
      <c r="G341" s="165" t="str">
        <f>+VLOOKUP(B341,EstructuraCostos!$B$5:$C$170,2)</f>
        <v xml:space="preserve">Varios </v>
      </c>
      <c r="H341" s="167">
        <v>43560</v>
      </c>
      <c r="I341" s="17">
        <f t="shared" si="39"/>
        <v>14</v>
      </c>
      <c r="J341" s="1" t="s">
        <v>889</v>
      </c>
      <c r="K341" s="95" t="s">
        <v>954</v>
      </c>
      <c r="L341" s="13" t="s">
        <v>2999</v>
      </c>
      <c r="M341" s="51" t="s">
        <v>891</v>
      </c>
      <c r="N341" s="97">
        <v>6</v>
      </c>
      <c r="O341" s="639" t="s">
        <v>278</v>
      </c>
      <c r="P341" s="64">
        <v>9166.6666666666661</v>
      </c>
      <c r="Q341" s="631">
        <f>+N341*P341</f>
        <v>55000</v>
      </c>
      <c r="R341" s="117" t="s">
        <v>100</v>
      </c>
      <c r="S341" s="54" t="s">
        <v>2988</v>
      </c>
      <c r="U341" s="77">
        <v>4157270</v>
      </c>
    </row>
    <row r="342" spans="1:21" ht="14.5" customHeight="1">
      <c r="A342" s="393">
        <v>7</v>
      </c>
      <c r="B342" s="166">
        <v>60102</v>
      </c>
      <c r="C342" s="165">
        <f t="shared" si="37"/>
        <v>6</v>
      </c>
      <c r="G342" s="165" t="str">
        <f>+VLOOKUP(B342,EstructuraCostos!$B$5:$C$170,2)</f>
        <v>Aperos</v>
      </c>
      <c r="H342" s="167">
        <v>43560</v>
      </c>
      <c r="I342" s="17">
        <f t="shared" si="39"/>
        <v>14</v>
      </c>
      <c r="J342" s="1" t="s">
        <v>888</v>
      </c>
      <c r="K342" s="95" t="s">
        <v>954</v>
      </c>
      <c r="L342" s="13" t="s">
        <v>2999</v>
      </c>
      <c r="M342" s="51" t="s">
        <v>891</v>
      </c>
      <c r="N342" s="97">
        <v>8</v>
      </c>
      <c r="O342" s="639" t="s">
        <v>278</v>
      </c>
      <c r="P342" s="64">
        <v>35625</v>
      </c>
      <c r="Q342" s="631">
        <f>+N342*P342</f>
        <v>285000</v>
      </c>
      <c r="R342" s="117" t="s">
        <v>100</v>
      </c>
      <c r="S342" s="54" t="s">
        <v>2988</v>
      </c>
    </row>
    <row r="343" spans="1:21" ht="14.5" customHeight="1">
      <c r="A343" s="393" t="s">
        <v>1206</v>
      </c>
      <c r="B343" s="166">
        <v>40112</v>
      </c>
      <c r="C343" s="215">
        <f t="shared" si="37"/>
        <v>4</v>
      </c>
      <c r="G343" s="165" t="str">
        <f>+VLOOKUP(B343,EstructuraCostos!$B$5:$C$170,2)</f>
        <v>Gastos Notariales- redgistro mercantil- bancarios</v>
      </c>
      <c r="H343" s="167">
        <v>43560</v>
      </c>
      <c r="I343" s="17">
        <f t="shared" si="39"/>
        <v>14</v>
      </c>
      <c r="J343" s="1" t="s">
        <v>1329</v>
      </c>
      <c r="K343" s="95">
        <v>369721</v>
      </c>
      <c r="L343" s="61" t="s">
        <v>941</v>
      </c>
      <c r="M343" s="51" t="s">
        <v>1328</v>
      </c>
      <c r="N343" s="97"/>
      <c r="O343" s="639" t="s">
        <v>278</v>
      </c>
      <c r="P343" s="64">
        <v>153400</v>
      </c>
      <c r="Q343" s="631">
        <v>153400</v>
      </c>
      <c r="R343" s="117" t="s">
        <v>100</v>
      </c>
      <c r="S343" s="54" t="s">
        <v>1185</v>
      </c>
      <c r="U343" s="77"/>
    </row>
    <row r="344" spans="1:21" ht="14.5" customHeight="1">
      <c r="A344" s="393">
        <v>8</v>
      </c>
      <c r="C344" s="165">
        <f t="shared" si="37"/>
        <v>0</v>
      </c>
      <c r="G344" s="165" t="e">
        <f>+VLOOKUP(B344,EstructuraCostos!$B$5:$C$170,2)</f>
        <v>#N/A</v>
      </c>
      <c r="H344" s="167">
        <v>43561</v>
      </c>
      <c r="I344" s="17">
        <f t="shared" si="39"/>
        <v>14</v>
      </c>
      <c r="J344" s="70" t="s">
        <v>955</v>
      </c>
      <c r="K344" s="486" t="s">
        <v>890</v>
      </c>
      <c r="L344" s="71" t="s">
        <v>322</v>
      </c>
      <c r="M344" s="74" t="s">
        <v>341</v>
      </c>
      <c r="N344" s="80">
        <v>1</v>
      </c>
      <c r="O344" s="90" t="s">
        <v>278</v>
      </c>
      <c r="P344" s="92">
        <v>3543000</v>
      </c>
      <c r="Q344" s="631">
        <f>+N344*P344-412000</f>
        <v>3131000</v>
      </c>
      <c r="R344" s="54" t="s">
        <v>196</v>
      </c>
      <c r="S344" s="54" t="s">
        <v>2989</v>
      </c>
      <c r="T344" s="194" t="s">
        <v>956</v>
      </c>
      <c r="U344" s="77">
        <v>3633274</v>
      </c>
    </row>
    <row r="345" spans="1:21" ht="15" customHeight="1">
      <c r="A345" s="393">
        <v>10</v>
      </c>
      <c r="B345" s="166">
        <v>70104</v>
      </c>
      <c r="C345" s="165">
        <f t="shared" si="37"/>
        <v>7</v>
      </c>
      <c r="G345" s="165" t="str">
        <f>+VLOOKUP(B345,EstructuraCostos!$B$5:$C$170,2)</f>
        <v>Liquidaciones</v>
      </c>
      <c r="H345" s="167">
        <v>43561</v>
      </c>
      <c r="I345" s="17">
        <f t="shared" si="39"/>
        <v>14</v>
      </c>
      <c r="J345" s="1" t="s">
        <v>1042</v>
      </c>
      <c r="K345" s="95" t="s">
        <v>730</v>
      </c>
      <c r="L345" s="61" t="s">
        <v>752</v>
      </c>
      <c r="M345" s="51">
        <v>52008256</v>
      </c>
      <c r="N345" s="97">
        <v>1</v>
      </c>
      <c r="O345" s="639" t="s">
        <v>278</v>
      </c>
      <c r="P345" s="64">
        <v>90274</v>
      </c>
      <c r="Q345" s="631">
        <f>+N345*P345</f>
        <v>90274</v>
      </c>
      <c r="R345" s="117" t="s">
        <v>100</v>
      </c>
      <c r="S345" s="54" t="s">
        <v>1186</v>
      </c>
      <c r="T345" s="290"/>
      <c r="U345" s="77">
        <v>3730374</v>
      </c>
    </row>
    <row r="346" spans="1:21" ht="15" customHeight="1">
      <c r="A346" s="393"/>
      <c r="C346" s="165">
        <f t="shared" si="37"/>
        <v>0</v>
      </c>
      <c r="G346" s="165" t="e">
        <f>+VLOOKUP(B346,EstructuraCostos!$B$5:$C$170,2)</f>
        <v>#N/A</v>
      </c>
      <c r="H346" s="167">
        <v>43561</v>
      </c>
      <c r="I346" s="17">
        <f t="shared" si="39"/>
        <v>14</v>
      </c>
      <c r="J346" s="70" t="s">
        <v>957</v>
      </c>
      <c r="K346" s="486" t="s">
        <v>890</v>
      </c>
      <c r="L346" s="71" t="s">
        <v>322</v>
      </c>
      <c r="M346" s="74" t="s">
        <v>341</v>
      </c>
      <c r="N346" s="80">
        <v>1</v>
      </c>
      <c r="O346" s="90" t="s">
        <v>278</v>
      </c>
      <c r="P346" s="92">
        <v>600000</v>
      </c>
      <c r="Q346" s="631">
        <v>600000</v>
      </c>
      <c r="R346" s="54" t="s">
        <v>196</v>
      </c>
      <c r="S346" s="54" t="s">
        <v>2989</v>
      </c>
      <c r="T346" s="194" t="s">
        <v>958</v>
      </c>
      <c r="U346" s="77"/>
    </row>
    <row r="347" spans="1:21" ht="15" customHeight="1">
      <c r="A347" s="393">
        <v>1</v>
      </c>
      <c r="B347" s="166">
        <v>50106</v>
      </c>
      <c r="C347" s="165">
        <f t="shared" si="37"/>
        <v>5</v>
      </c>
      <c r="G347" s="165" t="str">
        <f>+VLOOKUP(B347,EstructuraCostos!$B$5:$C$170,2)</f>
        <v>Mantenimiento Maquinaria y Equipos</v>
      </c>
      <c r="H347" s="167">
        <v>43564</v>
      </c>
      <c r="I347" s="17">
        <f t="shared" si="39"/>
        <v>15</v>
      </c>
      <c r="J347" s="178" t="s">
        <v>912</v>
      </c>
      <c r="L347" s="45" t="s">
        <v>913</v>
      </c>
      <c r="M347" s="51" t="s">
        <v>914</v>
      </c>
      <c r="N347" s="97">
        <v>1</v>
      </c>
      <c r="O347" s="646" t="s">
        <v>278</v>
      </c>
      <c r="P347" s="99">
        <v>80000</v>
      </c>
      <c r="Q347" s="631">
        <f>+N347*P347</f>
        <v>80000</v>
      </c>
      <c r="R347" s="117" t="s">
        <v>294</v>
      </c>
      <c r="S347" s="54" t="s">
        <v>1183</v>
      </c>
      <c r="T347" s="290"/>
    </row>
    <row r="348" spans="1:21" ht="15" customHeight="1">
      <c r="A348" s="393">
        <v>2</v>
      </c>
      <c r="B348" s="166">
        <v>40104</v>
      </c>
      <c r="C348" s="165">
        <f t="shared" si="37"/>
        <v>4</v>
      </c>
      <c r="G348" s="165" t="str">
        <f>+VLOOKUP(B348,EstructuraCostos!$B$5:$C$170,2)</f>
        <v>Combustibles y Lubricantes</v>
      </c>
      <c r="H348" s="167">
        <v>43564</v>
      </c>
      <c r="I348" s="17">
        <f t="shared" si="39"/>
        <v>15</v>
      </c>
      <c r="J348" s="178" t="s">
        <v>467</v>
      </c>
      <c r="K348" s="95">
        <v>55389</v>
      </c>
      <c r="L348" s="45" t="s">
        <v>521</v>
      </c>
      <c r="M348" s="51" t="s">
        <v>350</v>
      </c>
      <c r="N348" s="86">
        <v>11.9</v>
      </c>
      <c r="O348" s="116" t="s">
        <v>316</v>
      </c>
      <c r="P348" s="64">
        <v>9410</v>
      </c>
      <c r="Q348" s="631">
        <v>112000</v>
      </c>
      <c r="R348" s="54" t="s">
        <v>100</v>
      </c>
      <c r="S348" s="54" t="s">
        <v>1187</v>
      </c>
      <c r="T348" s="290"/>
    </row>
    <row r="349" spans="1:21" ht="15" customHeight="1">
      <c r="A349" s="393">
        <v>3</v>
      </c>
      <c r="B349" s="166">
        <v>50106</v>
      </c>
      <c r="C349" s="165">
        <f t="shared" si="37"/>
        <v>5</v>
      </c>
      <c r="G349" s="165" t="str">
        <f>+VLOOKUP(B349,EstructuraCostos!$B$5:$C$170,2)</f>
        <v>Mantenimiento Maquinaria y Equipos</v>
      </c>
      <c r="H349" s="167">
        <v>43564</v>
      </c>
      <c r="I349" s="17">
        <f t="shared" si="39"/>
        <v>15</v>
      </c>
      <c r="J349" s="1" t="s">
        <v>945</v>
      </c>
      <c r="K349" s="95" t="s">
        <v>949</v>
      </c>
      <c r="L349" s="1" t="s">
        <v>1465</v>
      </c>
      <c r="M349" s="51" t="s">
        <v>951</v>
      </c>
      <c r="N349" s="97">
        <v>1</v>
      </c>
      <c r="O349" s="646" t="s">
        <v>278</v>
      </c>
      <c r="P349" s="64">
        <v>53500</v>
      </c>
      <c r="Q349" s="631">
        <f t="shared" ref="Q349:Q356" si="40">+N349*P349</f>
        <v>53500</v>
      </c>
      <c r="R349" s="54" t="s">
        <v>294</v>
      </c>
      <c r="S349" s="54" t="s">
        <v>1183</v>
      </c>
      <c r="T349" s="290"/>
    </row>
    <row r="350" spans="1:21" ht="14.5" customHeight="1">
      <c r="A350" s="393" t="s">
        <v>1206</v>
      </c>
      <c r="B350" s="166">
        <v>40111</v>
      </c>
      <c r="C350" s="165">
        <v>4</v>
      </c>
      <c r="G350" s="165" t="str">
        <f>+VLOOKUP(B350,EstructuraCostos!$B$5:$C$170,2)</f>
        <v>Otras tasas e Impuestos</v>
      </c>
      <c r="H350" s="167">
        <v>43564</v>
      </c>
      <c r="I350" s="17">
        <f t="shared" si="39"/>
        <v>15</v>
      </c>
      <c r="J350" s="1" t="s">
        <v>1037</v>
      </c>
      <c r="K350" s="313">
        <v>491027912411</v>
      </c>
      <c r="L350" s="1" t="s">
        <v>511</v>
      </c>
      <c r="M350" s="112" t="s">
        <v>271</v>
      </c>
      <c r="N350" s="97">
        <v>1</v>
      </c>
      <c r="O350" s="89" t="s">
        <v>278</v>
      </c>
      <c r="P350" s="64">
        <v>1361000</v>
      </c>
      <c r="Q350" s="631">
        <f t="shared" si="40"/>
        <v>1361000</v>
      </c>
      <c r="R350" s="54" t="s">
        <v>100</v>
      </c>
      <c r="S350" s="54" t="s">
        <v>2990</v>
      </c>
      <c r="T350" s="290"/>
    </row>
    <row r="351" spans="1:21" ht="14.5" customHeight="1">
      <c r="A351" s="393">
        <v>4</v>
      </c>
      <c r="B351" s="394">
        <v>50106</v>
      </c>
      <c r="C351" s="165">
        <f t="shared" ref="C351:C356" si="41">ROUND(B351/10000,0)</f>
        <v>5</v>
      </c>
      <c r="G351" s="165" t="str">
        <f>+VLOOKUP(B351,EstructuraCostos!$B$5:$C$170,2)</f>
        <v>Mantenimiento Maquinaria y Equipos</v>
      </c>
      <c r="H351" s="167">
        <v>43565</v>
      </c>
      <c r="I351" s="17">
        <f t="shared" si="39"/>
        <v>15</v>
      </c>
      <c r="J351" s="1" t="s">
        <v>948</v>
      </c>
      <c r="K351" s="95">
        <v>400799</v>
      </c>
      <c r="L351" s="1" t="s">
        <v>263</v>
      </c>
      <c r="M351" s="51" t="s">
        <v>271</v>
      </c>
      <c r="N351" s="97">
        <v>2</v>
      </c>
      <c r="O351" s="646" t="s">
        <v>278</v>
      </c>
      <c r="P351" s="64">
        <v>2490</v>
      </c>
      <c r="Q351" s="631">
        <f t="shared" si="40"/>
        <v>4980</v>
      </c>
      <c r="R351" s="117" t="s">
        <v>100</v>
      </c>
      <c r="S351" s="54" t="s">
        <v>1187</v>
      </c>
      <c r="T351" s="256"/>
      <c r="U351" s="77">
        <v>405780</v>
      </c>
    </row>
    <row r="352" spans="1:21" ht="14.5" customHeight="1">
      <c r="A352" s="393">
        <v>4</v>
      </c>
      <c r="B352" s="166">
        <v>80108</v>
      </c>
      <c r="C352" s="165">
        <f t="shared" si="41"/>
        <v>8</v>
      </c>
      <c r="G352" s="165" t="str">
        <f>+VLOOKUP(B352,EstructuraCostos!$B$5:$C$170,2)</f>
        <v>Establecimiento de Nuevas Praderas</v>
      </c>
      <c r="H352" s="167">
        <v>43565</v>
      </c>
      <c r="I352" s="17">
        <f t="shared" si="39"/>
        <v>15</v>
      </c>
      <c r="J352" s="1" t="s">
        <v>869</v>
      </c>
      <c r="K352" s="95">
        <v>400799</v>
      </c>
      <c r="L352" s="1" t="s">
        <v>263</v>
      </c>
      <c r="M352" s="51" t="s">
        <v>271</v>
      </c>
      <c r="N352" s="97">
        <v>10</v>
      </c>
      <c r="O352" s="646" t="s">
        <v>276</v>
      </c>
      <c r="P352" s="64">
        <v>25520</v>
      </c>
      <c r="Q352" s="631">
        <f t="shared" si="40"/>
        <v>255200</v>
      </c>
      <c r="R352" s="54" t="s">
        <v>100</v>
      </c>
      <c r="S352" s="54" t="s">
        <v>1187</v>
      </c>
      <c r="T352" s="256"/>
    </row>
    <row r="353" spans="1:202" ht="14.5" customHeight="1">
      <c r="A353" s="393">
        <v>4</v>
      </c>
      <c r="B353" s="166">
        <v>50103</v>
      </c>
      <c r="C353" s="165">
        <f t="shared" si="41"/>
        <v>5</v>
      </c>
      <c r="G353" s="165" t="str">
        <f>+VLOOKUP(B353,EstructuraCostos!$B$5:$C$170,2)</f>
        <v xml:space="preserve">Mantenimiento Cercos </v>
      </c>
      <c r="H353" s="167">
        <v>43565</v>
      </c>
      <c r="I353" s="17">
        <f t="shared" si="39"/>
        <v>15</v>
      </c>
      <c r="J353" s="1" t="s">
        <v>269</v>
      </c>
      <c r="K353" s="95">
        <v>400799</v>
      </c>
      <c r="L353" s="1" t="s">
        <v>263</v>
      </c>
      <c r="M353" s="51" t="s">
        <v>271</v>
      </c>
      <c r="N353" s="97">
        <v>6</v>
      </c>
      <c r="O353" s="646" t="s">
        <v>276</v>
      </c>
      <c r="P353" s="64">
        <v>5600</v>
      </c>
      <c r="Q353" s="631">
        <f t="shared" si="40"/>
        <v>33600</v>
      </c>
      <c r="R353" s="117" t="s">
        <v>100</v>
      </c>
      <c r="S353" s="54" t="s">
        <v>1187</v>
      </c>
      <c r="T353" s="256"/>
    </row>
    <row r="354" spans="1:202" ht="14.5" customHeight="1">
      <c r="A354" s="393">
        <v>5</v>
      </c>
      <c r="B354" s="394">
        <v>90102</v>
      </c>
      <c r="C354" s="165">
        <f t="shared" si="41"/>
        <v>9</v>
      </c>
      <c r="G354" s="165" t="str">
        <f>+VLOOKUP(B354,EstructuraCostos!$B$5:$C$170,2)</f>
        <v>Mantenimiento</v>
      </c>
      <c r="H354" s="167">
        <v>43565</v>
      </c>
      <c r="I354" s="17">
        <f t="shared" si="39"/>
        <v>15</v>
      </c>
      <c r="J354" s="1" t="s">
        <v>946</v>
      </c>
      <c r="K354" s="95">
        <v>86561</v>
      </c>
      <c r="L354" s="1" t="s">
        <v>944</v>
      </c>
      <c r="M354" s="51" t="s">
        <v>952</v>
      </c>
      <c r="N354" s="97">
        <v>2</v>
      </c>
      <c r="O354" s="646" t="s">
        <v>278</v>
      </c>
      <c r="P354" s="64">
        <v>46000</v>
      </c>
      <c r="Q354" s="631">
        <f t="shared" si="40"/>
        <v>92000</v>
      </c>
      <c r="R354" s="117" t="s">
        <v>294</v>
      </c>
      <c r="S354" s="54" t="s">
        <v>1183</v>
      </c>
      <c r="T354" s="256"/>
    </row>
    <row r="355" spans="1:202" ht="14.5" customHeight="1">
      <c r="A355" s="393">
        <v>5</v>
      </c>
      <c r="B355" s="166">
        <v>90102</v>
      </c>
      <c r="C355" s="165">
        <f t="shared" si="41"/>
        <v>9</v>
      </c>
      <c r="G355" s="165" t="str">
        <f>+VLOOKUP(B355,EstructuraCostos!$B$5:$C$170,2)</f>
        <v>Mantenimiento</v>
      </c>
      <c r="H355" s="167">
        <v>43565</v>
      </c>
      <c r="I355" s="17">
        <f t="shared" si="39"/>
        <v>15</v>
      </c>
      <c r="J355" s="1" t="s">
        <v>947</v>
      </c>
      <c r="K355" s="95">
        <v>86561</v>
      </c>
      <c r="L355" s="1" t="s">
        <v>944</v>
      </c>
      <c r="M355" s="51" t="s">
        <v>952</v>
      </c>
      <c r="N355" s="97">
        <v>3</v>
      </c>
      <c r="O355" s="646" t="s">
        <v>278</v>
      </c>
      <c r="P355" s="64">
        <v>5033.333333333333</v>
      </c>
      <c r="Q355" s="631">
        <f t="shared" si="40"/>
        <v>15100</v>
      </c>
      <c r="R355" s="117" t="s">
        <v>294</v>
      </c>
      <c r="S355" s="54" t="s">
        <v>1183</v>
      </c>
      <c r="T355" s="256"/>
    </row>
    <row r="356" spans="1:202" ht="14.5" customHeight="1">
      <c r="A356" s="393">
        <v>6</v>
      </c>
      <c r="B356" s="166">
        <v>50106</v>
      </c>
      <c r="C356" s="165">
        <f t="shared" si="41"/>
        <v>5</v>
      </c>
      <c r="G356" s="165" t="str">
        <f>+VLOOKUP(B356,EstructuraCostos!$B$5:$C$170,2)</f>
        <v>Mantenimiento Maquinaria y Equipos</v>
      </c>
      <c r="H356" s="167">
        <v>43565</v>
      </c>
      <c r="I356" s="17">
        <f t="shared" si="39"/>
        <v>15</v>
      </c>
      <c r="J356" s="1" t="s">
        <v>1067</v>
      </c>
      <c r="K356" s="95" t="s">
        <v>950</v>
      </c>
      <c r="L356" s="1" t="s">
        <v>1465</v>
      </c>
      <c r="M356" s="51" t="s">
        <v>951</v>
      </c>
      <c r="N356" s="97">
        <v>2</v>
      </c>
      <c r="O356" s="646" t="s">
        <v>278</v>
      </c>
      <c r="P356" s="64">
        <v>5750</v>
      </c>
      <c r="Q356" s="631">
        <f t="shared" si="40"/>
        <v>11500</v>
      </c>
      <c r="R356" s="117" t="s">
        <v>294</v>
      </c>
      <c r="S356" s="54" t="s">
        <v>1183</v>
      </c>
      <c r="T356" s="256"/>
      <c r="U356" s="66"/>
    </row>
    <row r="357" spans="1:202" s="460" customFormat="1" ht="14.5" customHeight="1">
      <c r="A357" s="393"/>
      <c r="B357" s="166">
        <v>90104</v>
      </c>
      <c r="C357" s="165"/>
      <c r="D357" s="59"/>
      <c r="E357" s="388"/>
      <c r="F357" s="59"/>
      <c r="G357" s="165" t="str">
        <f>+VLOOKUP(B357,EstructuraCostos!$B$5:$C$170,2)</f>
        <v>Insumos-menaje</v>
      </c>
      <c r="H357" s="167">
        <v>43566</v>
      </c>
      <c r="I357" s="17">
        <f t="shared" ref="I357:I388" si="42">+WEEKNUM(H357,2)</f>
        <v>15</v>
      </c>
      <c r="J357" s="1" t="s">
        <v>1339</v>
      </c>
      <c r="K357" s="95" t="s">
        <v>1337</v>
      </c>
      <c r="L357" s="1" t="s">
        <v>1338</v>
      </c>
      <c r="M357" s="51">
        <v>30238823</v>
      </c>
      <c r="N357" s="97"/>
      <c r="O357" s="646"/>
      <c r="P357" s="64">
        <v>570000</v>
      </c>
      <c r="Q357" s="631">
        <v>570000</v>
      </c>
      <c r="R357" s="117" t="s">
        <v>100</v>
      </c>
      <c r="S357" s="54" t="s">
        <v>1340</v>
      </c>
      <c r="T357" s="256"/>
      <c r="U357" s="66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</row>
    <row r="358" spans="1:202" s="460" customFormat="1" ht="14.5" customHeight="1">
      <c r="A358" s="386">
        <v>7</v>
      </c>
      <c r="B358" s="166">
        <v>50104</v>
      </c>
      <c r="C358" s="386">
        <f t="shared" ref="C358:C404" si="43">ROUND(B358/10000,0)</f>
        <v>5</v>
      </c>
      <c r="D358" s="504"/>
      <c r="E358" s="505"/>
      <c r="F358" s="504"/>
      <c r="G358" s="386" t="str">
        <f>+VLOOKUP(B358,EstructuraCostos!$B$5:$C$170,2)</f>
        <v>Mantenimiento Acueducto y Aguas</v>
      </c>
      <c r="H358" s="506">
        <v>43568</v>
      </c>
      <c r="I358" s="507">
        <f t="shared" si="42"/>
        <v>15</v>
      </c>
      <c r="J358" s="460" t="s">
        <v>1136</v>
      </c>
      <c r="K358" s="511">
        <v>177534</v>
      </c>
      <c r="L358" s="460" t="s">
        <v>1134</v>
      </c>
      <c r="M358" s="406" t="s">
        <v>1824</v>
      </c>
      <c r="N358" s="461">
        <v>6</v>
      </c>
      <c r="O358" s="216" t="s">
        <v>278</v>
      </c>
      <c r="P358" s="462">
        <v>1583.3333333333333</v>
      </c>
      <c r="Q358" s="631">
        <f t="shared" ref="Q358:Q370" si="44">+N358*P358</f>
        <v>9500</v>
      </c>
      <c r="R358" s="509" t="s">
        <v>294</v>
      </c>
      <c r="S358" s="508" t="s">
        <v>1183</v>
      </c>
      <c r="T358" s="289"/>
      <c r="U358" s="514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  <c r="BK358" s="59"/>
      <c r="BL358" s="59"/>
      <c r="BM358" s="59"/>
      <c r="BN358" s="59"/>
      <c r="BO358" s="59"/>
      <c r="BP358" s="59"/>
      <c r="BQ358" s="59"/>
      <c r="BR358" s="59"/>
      <c r="BS358" s="59"/>
      <c r="BT358" s="59"/>
      <c r="BU358" s="59"/>
      <c r="BV358" s="59"/>
      <c r="BW358" s="59"/>
      <c r="BX358" s="59"/>
      <c r="BY358" s="59"/>
      <c r="BZ358" s="59"/>
      <c r="CA358" s="59"/>
      <c r="CB358" s="59"/>
      <c r="CC358" s="59"/>
      <c r="CD358" s="59"/>
      <c r="CE358" s="59"/>
      <c r="CF358" s="59"/>
      <c r="CG358" s="59"/>
      <c r="CH358" s="59"/>
      <c r="CI358" s="59"/>
      <c r="CJ358" s="59"/>
      <c r="CK358" s="59"/>
      <c r="CL358" s="59"/>
      <c r="CM358" s="59"/>
      <c r="CN358" s="59"/>
      <c r="CO358" s="59"/>
      <c r="CP358" s="59"/>
      <c r="CQ358" s="59"/>
      <c r="CR358" s="59"/>
      <c r="CS358" s="59"/>
      <c r="CT358" s="59"/>
      <c r="CU358" s="59"/>
      <c r="CV358" s="59"/>
      <c r="CW358" s="59"/>
      <c r="CX358" s="59"/>
      <c r="CY358" s="59"/>
      <c r="CZ358" s="59"/>
      <c r="DA358" s="59"/>
      <c r="DB358" s="59"/>
      <c r="DC358" s="59"/>
      <c r="DD358" s="59"/>
      <c r="DE358" s="59"/>
      <c r="DF358" s="59"/>
      <c r="DG358" s="59"/>
      <c r="DH358" s="59"/>
      <c r="DI358" s="59"/>
      <c r="DJ358" s="59"/>
      <c r="DK358" s="59"/>
      <c r="DL358" s="59"/>
      <c r="DM358" s="59"/>
      <c r="DN358" s="59"/>
      <c r="DO358" s="59"/>
      <c r="DP358" s="59"/>
      <c r="DQ358" s="59"/>
      <c r="DR358" s="59"/>
      <c r="DS358" s="59"/>
      <c r="DT358" s="59"/>
      <c r="DU358" s="59"/>
      <c r="DV358" s="59"/>
      <c r="DW358" s="59"/>
      <c r="DX358" s="59"/>
      <c r="DY358" s="59"/>
      <c r="DZ358" s="59"/>
      <c r="EA358" s="59"/>
      <c r="EB358" s="59"/>
      <c r="EC358" s="59"/>
      <c r="ED358" s="59"/>
      <c r="EE358" s="59"/>
      <c r="EF358" s="59"/>
      <c r="EG358" s="59"/>
      <c r="EH358" s="59"/>
      <c r="EI358" s="59"/>
      <c r="EJ358" s="59"/>
      <c r="EK358" s="59"/>
      <c r="EL358" s="59"/>
      <c r="EM358" s="59"/>
      <c r="EN358" s="59"/>
      <c r="EO358" s="59"/>
      <c r="EP358" s="59"/>
      <c r="EQ358" s="59"/>
      <c r="ER358" s="59"/>
      <c r="ES358" s="59"/>
      <c r="ET358" s="59"/>
      <c r="EU358" s="59"/>
      <c r="EV358" s="59"/>
      <c r="EW358" s="59"/>
      <c r="EX358" s="59"/>
      <c r="EY358" s="59"/>
      <c r="EZ358" s="59"/>
      <c r="FA358" s="59"/>
      <c r="FB358" s="59"/>
      <c r="FC358" s="59"/>
      <c r="FD358" s="59"/>
      <c r="FE358" s="59"/>
      <c r="FF358" s="59"/>
      <c r="FG358" s="59"/>
      <c r="FH358" s="59"/>
      <c r="FI358" s="59"/>
      <c r="FJ358" s="59"/>
      <c r="FK358" s="59"/>
      <c r="FL358" s="59"/>
      <c r="FM358" s="59"/>
      <c r="FN358" s="59"/>
      <c r="FO358" s="59"/>
      <c r="FP358" s="59"/>
      <c r="FQ358" s="59"/>
      <c r="FR358" s="59"/>
      <c r="FS358" s="59"/>
      <c r="FT358" s="59"/>
      <c r="FU358" s="59"/>
      <c r="FV358" s="59"/>
      <c r="FW358" s="59"/>
      <c r="FX358" s="59"/>
      <c r="FY358" s="59"/>
      <c r="FZ358" s="59"/>
      <c r="GA358" s="59"/>
      <c r="GB358" s="59"/>
      <c r="GC358" s="59"/>
      <c r="GD358" s="59"/>
      <c r="GE358" s="59"/>
      <c r="GF358" s="59"/>
      <c r="GG358" s="59"/>
      <c r="GH358" s="59"/>
      <c r="GI358" s="59"/>
      <c r="GJ358" s="59"/>
      <c r="GK358" s="59"/>
      <c r="GL358" s="59"/>
      <c r="GM358" s="59"/>
      <c r="GN358" s="59"/>
      <c r="GO358" s="59"/>
      <c r="GP358" s="59"/>
      <c r="GQ358" s="59"/>
      <c r="GR358" s="59"/>
      <c r="GS358" s="59"/>
      <c r="GT358" s="59"/>
    </row>
    <row r="359" spans="1:202" ht="14.5" customHeight="1">
      <c r="A359" s="386">
        <v>8</v>
      </c>
      <c r="B359" s="166">
        <v>50104</v>
      </c>
      <c r="C359" s="386">
        <f t="shared" si="43"/>
        <v>5</v>
      </c>
      <c r="D359" s="504"/>
      <c r="E359" s="505"/>
      <c r="F359" s="504"/>
      <c r="G359" s="386" t="str">
        <f>+VLOOKUP(B359,EstructuraCostos!$B$5:$C$170,2)</f>
        <v>Mantenimiento Acueducto y Aguas</v>
      </c>
      <c r="H359" s="506">
        <v>43568</v>
      </c>
      <c r="I359" s="507">
        <f t="shared" si="42"/>
        <v>15</v>
      </c>
      <c r="J359" s="460" t="s">
        <v>1137</v>
      </c>
      <c r="K359" s="511" t="s">
        <v>1823</v>
      </c>
      <c r="L359" s="460" t="s">
        <v>1135</v>
      </c>
      <c r="M359" s="406">
        <v>4317998</v>
      </c>
      <c r="N359" s="461">
        <v>6</v>
      </c>
      <c r="O359" s="216" t="s">
        <v>278</v>
      </c>
      <c r="P359" s="462">
        <v>8333.3333333333339</v>
      </c>
      <c r="Q359" s="631">
        <f t="shared" si="44"/>
        <v>50000</v>
      </c>
      <c r="R359" s="509" t="s">
        <v>294</v>
      </c>
      <c r="S359" s="508" t="s">
        <v>1183</v>
      </c>
      <c r="T359" s="289"/>
      <c r="U359" s="514"/>
      <c r="V359" s="460"/>
      <c r="W359" s="460"/>
    </row>
    <row r="360" spans="1:202" ht="14.5" customHeight="1">
      <c r="A360" s="393">
        <v>9</v>
      </c>
      <c r="B360" s="166">
        <v>90101</v>
      </c>
      <c r="C360" s="165">
        <f t="shared" si="43"/>
        <v>9</v>
      </c>
      <c r="G360" s="165" t="str">
        <f>+VLOOKUP(B360,EstructuraCostos!$B$5:$C$170,2)</f>
        <v>Salarios</v>
      </c>
      <c r="H360" s="167">
        <v>43568</v>
      </c>
      <c r="I360" s="17">
        <f t="shared" si="42"/>
        <v>15</v>
      </c>
      <c r="J360" s="460" t="s">
        <v>1138</v>
      </c>
      <c r="K360" s="95" t="s">
        <v>1410</v>
      </c>
      <c r="L360" s="460" t="s">
        <v>752</v>
      </c>
      <c r="M360" s="51">
        <v>52008256</v>
      </c>
      <c r="N360" s="461">
        <v>2</v>
      </c>
      <c r="O360" s="216" t="s">
        <v>278</v>
      </c>
      <c r="P360" s="462">
        <v>20000</v>
      </c>
      <c r="Q360" s="631">
        <f t="shared" si="44"/>
        <v>40000</v>
      </c>
      <c r="R360" s="117" t="s">
        <v>294</v>
      </c>
      <c r="S360" s="54" t="s">
        <v>1183</v>
      </c>
      <c r="T360" s="256"/>
      <c r="U360" s="77">
        <v>351600</v>
      </c>
    </row>
    <row r="361" spans="1:202" ht="15" customHeight="1">
      <c r="A361" s="393">
        <v>1</v>
      </c>
      <c r="B361" s="166">
        <v>90106</v>
      </c>
      <c r="C361" s="165">
        <f t="shared" si="43"/>
        <v>9</v>
      </c>
      <c r="G361" s="165" t="str">
        <f>+VLOOKUP(B361,EstructuraCostos!$B$5:$C$170,2)</f>
        <v xml:space="preserve">Varios </v>
      </c>
      <c r="H361" s="167">
        <v>43570</v>
      </c>
      <c r="I361" s="17">
        <f t="shared" si="42"/>
        <v>16</v>
      </c>
      <c r="J361" s="1" t="s">
        <v>1098</v>
      </c>
      <c r="K361" s="95">
        <v>400879</v>
      </c>
      <c r="L361" s="1" t="s">
        <v>263</v>
      </c>
      <c r="M361" s="51" t="s">
        <v>271</v>
      </c>
      <c r="N361" s="97">
        <v>10</v>
      </c>
      <c r="O361" s="405" t="s">
        <v>278</v>
      </c>
      <c r="P361" s="65">
        <v>3588</v>
      </c>
      <c r="Q361" s="631">
        <f t="shared" si="44"/>
        <v>35880</v>
      </c>
      <c r="R361" s="54" t="s">
        <v>100</v>
      </c>
      <c r="S361" s="54" t="s">
        <v>1187</v>
      </c>
      <c r="T361" s="290"/>
    </row>
    <row r="362" spans="1:202" ht="15" customHeight="1">
      <c r="A362" s="393">
        <v>1</v>
      </c>
      <c r="B362" s="166">
        <v>50115</v>
      </c>
      <c r="C362" s="165">
        <f t="shared" si="43"/>
        <v>5</v>
      </c>
      <c r="G362" s="165" t="str">
        <f>+VLOOKUP(B362,EstructuraCostos!$B$5:$C$170,2)</f>
        <v>Herramientas fungibles</v>
      </c>
      <c r="H362" s="167">
        <v>43570</v>
      </c>
      <c r="I362" s="17">
        <f t="shared" si="42"/>
        <v>16</v>
      </c>
      <c r="J362" s="1" t="s">
        <v>1078</v>
      </c>
      <c r="K362" s="95">
        <v>400879</v>
      </c>
      <c r="L362" s="1" t="s">
        <v>263</v>
      </c>
      <c r="M362" s="51" t="s">
        <v>271</v>
      </c>
      <c r="N362" s="97">
        <v>2</v>
      </c>
      <c r="O362" s="646" t="s">
        <v>278</v>
      </c>
      <c r="P362" s="65">
        <v>13700</v>
      </c>
      <c r="Q362" s="631">
        <f t="shared" si="44"/>
        <v>27400</v>
      </c>
      <c r="R362" s="54" t="s">
        <v>100</v>
      </c>
      <c r="S362" s="54" t="s">
        <v>1187</v>
      </c>
      <c r="T362" s="290"/>
    </row>
    <row r="363" spans="1:202" ht="14.5" customHeight="1">
      <c r="A363" s="393">
        <v>1</v>
      </c>
      <c r="B363" s="166">
        <v>50115</v>
      </c>
      <c r="C363" s="165">
        <f t="shared" si="43"/>
        <v>5</v>
      </c>
      <c r="G363" s="165" t="str">
        <f>+VLOOKUP(B363,EstructuraCostos!$B$5:$C$170,2)</f>
        <v>Herramientas fungibles</v>
      </c>
      <c r="H363" s="167">
        <v>43570</v>
      </c>
      <c r="I363" s="17">
        <f t="shared" si="42"/>
        <v>16</v>
      </c>
      <c r="J363" s="1" t="s">
        <v>375</v>
      </c>
      <c r="K363" s="95">
        <v>400879</v>
      </c>
      <c r="L363" s="1" t="s">
        <v>263</v>
      </c>
      <c r="M363" s="51" t="s">
        <v>271</v>
      </c>
      <c r="N363" s="97">
        <v>2</v>
      </c>
      <c r="O363" s="639" t="s">
        <v>278</v>
      </c>
      <c r="P363" s="65">
        <v>2700</v>
      </c>
      <c r="Q363" s="631">
        <f t="shared" si="44"/>
        <v>5400</v>
      </c>
      <c r="R363" s="54" t="s">
        <v>100</v>
      </c>
      <c r="S363" s="54" t="s">
        <v>1187</v>
      </c>
      <c r="T363" s="290"/>
    </row>
    <row r="364" spans="1:202" ht="14.5" customHeight="1">
      <c r="A364" s="393">
        <v>1</v>
      </c>
      <c r="B364" s="166">
        <v>50106</v>
      </c>
      <c r="C364" s="165">
        <f t="shared" si="43"/>
        <v>5</v>
      </c>
      <c r="G364" s="165" t="str">
        <f>+VLOOKUP(B364,EstructuraCostos!$B$5:$C$170,2)</f>
        <v>Mantenimiento Maquinaria y Equipos</v>
      </c>
      <c r="H364" s="167">
        <v>43570</v>
      </c>
      <c r="I364" s="17">
        <f t="shared" si="42"/>
        <v>16</v>
      </c>
      <c r="J364" s="1" t="s">
        <v>602</v>
      </c>
      <c r="K364" s="95">
        <v>400879</v>
      </c>
      <c r="L364" s="1" t="s">
        <v>263</v>
      </c>
      <c r="M364" s="51" t="s">
        <v>271</v>
      </c>
      <c r="N364" s="97">
        <v>1</v>
      </c>
      <c r="O364" s="639" t="s">
        <v>278</v>
      </c>
      <c r="P364" s="65">
        <v>5400</v>
      </c>
      <c r="Q364" s="631">
        <f t="shared" si="44"/>
        <v>5400</v>
      </c>
      <c r="R364" s="54" t="s">
        <v>100</v>
      </c>
      <c r="S364" s="54" t="s">
        <v>1187</v>
      </c>
      <c r="T364" s="256"/>
    </row>
    <row r="365" spans="1:202" ht="14.5" customHeight="1">
      <c r="A365" s="393">
        <v>1</v>
      </c>
      <c r="B365" s="166">
        <v>90106</v>
      </c>
      <c r="C365" s="165">
        <f t="shared" si="43"/>
        <v>9</v>
      </c>
      <c r="G365" s="165" t="str">
        <f>+VLOOKUP(B365,EstructuraCostos!$B$5:$C$170,2)</f>
        <v xml:space="preserve">Varios </v>
      </c>
      <c r="H365" s="167">
        <v>43570</v>
      </c>
      <c r="I365" s="17">
        <f t="shared" si="42"/>
        <v>16</v>
      </c>
      <c r="J365" s="1" t="s">
        <v>264</v>
      </c>
      <c r="K365" s="95">
        <v>400879</v>
      </c>
      <c r="L365" s="1" t="s">
        <v>263</v>
      </c>
      <c r="M365" s="51" t="s">
        <v>271</v>
      </c>
      <c r="N365" s="97">
        <v>16</v>
      </c>
      <c r="O365" s="639" t="s">
        <v>276</v>
      </c>
      <c r="P365" s="65">
        <v>2968.875</v>
      </c>
      <c r="Q365" s="631">
        <f t="shared" si="44"/>
        <v>47502</v>
      </c>
      <c r="R365" s="54" t="s">
        <v>100</v>
      </c>
      <c r="S365" s="54" t="s">
        <v>1187</v>
      </c>
      <c r="T365" s="256"/>
    </row>
    <row r="366" spans="1:202" ht="14.5" customHeight="1">
      <c r="A366" s="393">
        <v>1</v>
      </c>
      <c r="B366" s="166">
        <v>50115</v>
      </c>
      <c r="C366" s="165">
        <f t="shared" si="43"/>
        <v>5</v>
      </c>
      <c r="G366" s="165" t="str">
        <f>+VLOOKUP(B366,EstructuraCostos!$B$5:$C$170,2)</f>
        <v>Herramientas fungibles</v>
      </c>
      <c r="H366" s="167">
        <v>43570</v>
      </c>
      <c r="I366" s="17">
        <f t="shared" si="42"/>
        <v>16</v>
      </c>
      <c r="J366" s="1" t="s">
        <v>1077</v>
      </c>
      <c r="K366" s="95">
        <v>400879</v>
      </c>
      <c r="L366" s="1" t="s">
        <v>263</v>
      </c>
      <c r="M366" s="51" t="s">
        <v>271</v>
      </c>
      <c r="N366" s="97">
        <v>2</v>
      </c>
      <c r="O366" s="639" t="s">
        <v>278</v>
      </c>
      <c r="P366" s="65">
        <v>6500</v>
      </c>
      <c r="Q366" s="631">
        <f t="shared" si="44"/>
        <v>13000</v>
      </c>
      <c r="R366" s="54" t="s">
        <v>100</v>
      </c>
      <c r="S366" s="54" t="s">
        <v>1187</v>
      </c>
      <c r="T366" s="256"/>
    </row>
    <row r="367" spans="1:202" ht="14.5" customHeight="1">
      <c r="A367" s="393">
        <v>1</v>
      </c>
      <c r="B367" s="166">
        <v>10101</v>
      </c>
      <c r="C367" s="165">
        <f t="shared" si="43"/>
        <v>1</v>
      </c>
      <c r="G367" s="165" t="str">
        <f>+VLOOKUP(B367,EstructuraCostos!$B$5:$C$170,2)</f>
        <v>Fumigacion Matamalezas</v>
      </c>
      <c r="H367" s="167">
        <v>43570</v>
      </c>
      <c r="I367" s="17">
        <f t="shared" si="42"/>
        <v>16</v>
      </c>
      <c r="J367" s="1" t="s">
        <v>270</v>
      </c>
      <c r="K367" s="95">
        <v>400879</v>
      </c>
      <c r="L367" s="1" t="s">
        <v>263</v>
      </c>
      <c r="M367" s="51" t="s">
        <v>271</v>
      </c>
      <c r="N367" s="97">
        <v>20</v>
      </c>
      <c r="O367" s="405" t="s">
        <v>261</v>
      </c>
      <c r="P367" s="65">
        <v>8808</v>
      </c>
      <c r="Q367" s="631">
        <f t="shared" si="44"/>
        <v>176160</v>
      </c>
      <c r="R367" s="54" t="s">
        <v>100</v>
      </c>
      <c r="S367" s="54" t="s">
        <v>1187</v>
      </c>
      <c r="T367" s="290"/>
    </row>
    <row r="368" spans="1:202" ht="14.5" customHeight="1">
      <c r="A368" s="393">
        <v>2</v>
      </c>
      <c r="B368" s="166">
        <v>90106</v>
      </c>
      <c r="C368" s="165">
        <f t="shared" si="43"/>
        <v>9</v>
      </c>
      <c r="G368" s="165" t="str">
        <f>+VLOOKUP(B368,EstructuraCostos!$B$5:$C$170,2)</f>
        <v xml:space="preserve">Varios </v>
      </c>
      <c r="H368" s="167">
        <v>43570</v>
      </c>
      <c r="I368" s="17">
        <f t="shared" si="42"/>
        <v>16</v>
      </c>
      <c r="J368" s="1" t="s">
        <v>1080</v>
      </c>
      <c r="K368" s="95">
        <v>400883</v>
      </c>
      <c r="L368" s="1" t="s">
        <v>263</v>
      </c>
      <c r="M368" s="51" t="s">
        <v>271</v>
      </c>
      <c r="N368" s="97">
        <v>4</v>
      </c>
      <c r="O368" s="405" t="s">
        <v>278</v>
      </c>
      <c r="P368" s="65">
        <v>3735</v>
      </c>
      <c r="Q368" s="631">
        <f t="shared" si="44"/>
        <v>14940</v>
      </c>
      <c r="R368" s="54" t="s">
        <v>100</v>
      </c>
      <c r="S368" s="54" t="s">
        <v>1187</v>
      </c>
      <c r="T368" s="290"/>
    </row>
    <row r="369" spans="1:21" ht="14.5" customHeight="1">
      <c r="A369" s="393">
        <v>2</v>
      </c>
      <c r="B369" s="166">
        <v>90106</v>
      </c>
      <c r="C369" s="165">
        <f t="shared" si="43"/>
        <v>9</v>
      </c>
      <c r="G369" s="165" t="str">
        <f>+VLOOKUP(B369,EstructuraCostos!$B$5:$C$170,2)</f>
        <v xml:space="preserve">Varios </v>
      </c>
      <c r="H369" s="167">
        <v>43570</v>
      </c>
      <c r="I369" s="17">
        <f t="shared" si="42"/>
        <v>16</v>
      </c>
      <c r="J369" s="1" t="s">
        <v>1079</v>
      </c>
      <c r="K369" s="95">
        <v>400883</v>
      </c>
      <c r="L369" s="1" t="s">
        <v>263</v>
      </c>
      <c r="M369" s="51" t="s">
        <v>271</v>
      </c>
      <c r="N369" s="97">
        <v>4</v>
      </c>
      <c r="O369" s="639" t="s">
        <v>278</v>
      </c>
      <c r="P369" s="65">
        <v>5935</v>
      </c>
      <c r="Q369" s="631">
        <f t="shared" si="44"/>
        <v>23740</v>
      </c>
      <c r="R369" s="54" t="s">
        <v>100</v>
      </c>
      <c r="S369" s="54" t="s">
        <v>1187</v>
      </c>
      <c r="T369" s="290"/>
    </row>
    <row r="370" spans="1:21" ht="14.5" customHeight="1">
      <c r="A370" s="393">
        <v>2</v>
      </c>
      <c r="B370" s="166">
        <v>10101</v>
      </c>
      <c r="C370" s="165">
        <f t="shared" si="43"/>
        <v>1</v>
      </c>
      <c r="G370" s="165" t="str">
        <f>+VLOOKUP(B370,EstructuraCostos!$B$5:$C$170,2)</f>
        <v>Fumigacion Matamalezas</v>
      </c>
      <c r="H370" s="167">
        <v>43570</v>
      </c>
      <c r="I370" s="17">
        <f t="shared" si="42"/>
        <v>16</v>
      </c>
      <c r="J370" s="1" t="s">
        <v>270</v>
      </c>
      <c r="K370" s="95">
        <v>400883</v>
      </c>
      <c r="L370" s="1" t="s">
        <v>263</v>
      </c>
      <c r="M370" s="51" t="s">
        <v>271</v>
      </c>
      <c r="N370" s="97">
        <v>20</v>
      </c>
      <c r="O370" s="639" t="s">
        <v>261</v>
      </c>
      <c r="P370" s="65">
        <v>8808</v>
      </c>
      <c r="Q370" s="631">
        <f t="shared" si="44"/>
        <v>176160</v>
      </c>
      <c r="R370" s="54" t="s">
        <v>100</v>
      </c>
      <c r="S370" s="54" t="s">
        <v>1187</v>
      </c>
      <c r="T370" s="290"/>
    </row>
    <row r="371" spans="1:21" ht="14.5" customHeight="1">
      <c r="A371" s="393">
        <v>4</v>
      </c>
      <c r="B371" s="166">
        <v>70115</v>
      </c>
      <c r="C371" s="165">
        <f t="shared" si="43"/>
        <v>7</v>
      </c>
      <c r="G371" s="165" t="str">
        <f>+VLOOKUP(B371,EstructuraCostos!$B$5:$C$170,2)</f>
        <v>Salario_Administrador</v>
      </c>
      <c r="H371" s="167">
        <v>43570</v>
      </c>
      <c r="I371" s="17">
        <f t="shared" si="42"/>
        <v>16</v>
      </c>
      <c r="J371" s="13" t="s">
        <v>1081</v>
      </c>
      <c r="K371" s="95" t="s">
        <v>1195</v>
      </c>
      <c r="L371" s="1" t="s">
        <v>520</v>
      </c>
      <c r="M371" s="527">
        <v>10244452</v>
      </c>
      <c r="N371" s="97">
        <v>30</v>
      </c>
      <c r="O371" s="746" t="s">
        <v>416</v>
      </c>
      <c r="P371" s="65">
        <v>161075.4</v>
      </c>
      <c r="Q371" s="631">
        <v>4838262</v>
      </c>
      <c r="R371" s="117" t="s">
        <v>100</v>
      </c>
      <c r="S371" s="117" t="s">
        <v>1188</v>
      </c>
      <c r="T371" s="290"/>
    </row>
    <row r="372" spans="1:21" ht="14.5" customHeight="1">
      <c r="A372" s="393">
        <v>5</v>
      </c>
      <c r="B372" s="166">
        <v>90104</v>
      </c>
      <c r="C372" s="165">
        <f t="shared" si="43"/>
        <v>9</v>
      </c>
      <c r="G372" s="165" t="str">
        <f>+VLOOKUP(B372,EstructuraCostos!$B$5:$C$170,2)</f>
        <v>Insumos-menaje</v>
      </c>
      <c r="H372" s="167">
        <v>43570</v>
      </c>
      <c r="I372" s="17">
        <f t="shared" si="42"/>
        <v>16</v>
      </c>
      <c r="J372" s="1" t="s">
        <v>1083</v>
      </c>
      <c r="K372" s="144">
        <v>212142</v>
      </c>
      <c r="L372" s="1" t="s">
        <v>1074</v>
      </c>
      <c r="M372" s="112" t="s">
        <v>1101</v>
      </c>
      <c r="N372" s="97">
        <v>3</v>
      </c>
      <c r="O372" s="646" t="s">
        <v>278</v>
      </c>
      <c r="P372" s="65">
        <v>31297</v>
      </c>
      <c r="Q372" s="631">
        <f>+N372*P372</f>
        <v>93891</v>
      </c>
      <c r="R372" s="117" t="s">
        <v>294</v>
      </c>
      <c r="S372" s="117" t="s">
        <v>1463</v>
      </c>
      <c r="T372" s="290"/>
    </row>
    <row r="373" spans="1:21" ht="14.5" customHeight="1">
      <c r="A373" s="393">
        <v>5</v>
      </c>
      <c r="B373" s="166">
        <v>90104</v>
      </c>
      <c r="C373" s="165">
        <f t="shared" si="43"/>
        <v>9</v>
      </c>
      <c r="G373" s="165" t="str">
        <f>+VLOOKUP(B373,EstructuraCostos!$B$5:$C$170,2)</f>
        <v>Insumos-menaje</v>
      </c>
      <c r="H373" s="167">
        <v>43570</v>
      </c>
      <c r="I373" s="17">
        <f t="shared" si="42"/>
        <v>16</v>
      </c>
      <c r="J373" s="1" t="s">
        <v>1082</v>
      </c>
      <c r="K373" s="144">
        <v>212142</v>
      </c>
      <c r="L373" s="1" t="s">
        <v>1074</v>
      </c>
      <c r="M373" s="112" t="s">
        <v>1100</v>
      </c>
      <c r="N373" s="97">
        <v>7</v>
      </c>
      <c r="O373" s="646" t="s">
        <v>278</v>
      </c>
      <c r="P373" s="65">
        <v>21233</v>
      </c>
      <c r="Q373" s="631">
        <f>+N373*P373</f>
        <v>148631</v>
      </c>
      <c r="R373" s="117" t="s">
        <v>294</v>
      </c>
      <c r="S373" s="117" t="s">
        <v>1463</v>
      </c>
      <c r="T373" s="290"/>
    </row>
    <row r="374" spans="1:21" ht="14.5" customHeight="1">
      <c r="A374" s="393">
        <v>5</v>
      </c>
      <c r="B374" s="166">
        <v>90103</v>
      </c>
      <c r="C374" s="165">
        <f t="shared" si="43"/>
        <v>9</v>
      </c>
      <c r="G374" s="165" t="str">
        <f>+VLOOKUP(B374,EstructuraCostos!$B$5:$C$170,2)</f>
        <v>Alimentacion-mercado</v>
      </c>
      <c r="H374" s="167">
        <v>43570</v>
      </c>
      <c r="I374" s="17">
        <f t="shared" si="42"/>
        <v>16</v>
      </c>
      <c r="J374" s="1" t="s">
        <v>545</v>
      </c>
      <c r="K374" s="144">
        <v>212142</v>
      </c>
      <c r="L374" s="1" t="s">
        <v>1074</v>
      </c>
      <c r="M374" s="112" t="s">
        <v>1099</v>
      </c>
      <c r="N374" s="97">
        <v>23</v>
      </c>
      <c r="O374" s="646" t="s">
        <v>278</v>
      </c>
      <c r="P374" s="65">
        <v>5210.913043478261</v>
      </c>
      <c r="Q374" s="631">
        <f>+N374*P374</f>
        <v>119851</v>
      </c>
      <c r="R374" s="117" t="s">
        <v>294</v>
      </c>
      <c r="S374" s="117" t="s">
        <v>1463</v>
      </c>
      <c r="T374" s="290"/>
    </row>
    <row r="375" spans="1:21" ht="14.5" customHeight="1">
      <c r="A375" s="393">
        <v>6</v>
      </c>
      <c r="B375" s="166">
        <v>90103</v>
      </c>
      <c r="C375" s="165">
        <f t="shared" si="43"/>
        <v>9</v>
      </c>
      <c r="G375" s="165" t="str">
        <f>+VLOOKUP(B375,EstructuraCostos!$B$5:$C$170,2)</f>
        <v>Alimentacion-mercado</v>
      </c>
      <c r="H375" s="167">
        <v>43570</v>
      </c>
      <c r="I375" s="17">
        <f t="shared" si="42"/>
        <v>16</v>
      </c>
      <c r="J375" s="1" t="s">
        <v>1084</v>
      </c>
      <c r="K375" s="144">
        <v>63462</v>
      </c>
      <c r="L375" s="1" t="s">
        <v>1074</v>
      </c>
      <c r="M375" s="112" t="s">
        <v>1102</v>
      </c>
      <c r="N375" s="97">
        <v>2</v>
      </c>
      <c r="O375" s="646" t="s">
        <v>278</v>
      </c>
      <c r="P375" s="65">
        <v>10400</v>
      </c>
      <c r="Q375" s="631">
        <f>+N375*P375</f>
        <v>20800</v>
      </c>
      <c r="R375" s="117" t="s">
        <v>294</v>
      </c>
      <c r="S375" s="117" t="s">
        <v>1463</v>
      </c>
      <c r="T375" s="290"/>
    </row>
    <row r="376" spans="1:21" ht="14.5" customHeight="1">
      <c r="A376" s="393">
        <v>7</v>
      </c>
      <c r="B376" s="166">
        <v>90106</v>
      </c>
      <c r="C376" s="165">
        <f t="shared" si="43"/>
        <v>9</v>
      </c>
      <c r="G376" s="165" t="str">
        <f>+VLOOKUP(B376,EstructuraCostos!$B$5:$C$170,2)</f>
        <v xml:space="preserve">Varios </v>
      </c>
      <c r="H376" s="167">
        <v>43570</v>
      </c>
      <c r="I376" s="17">
        <f t="shared" si="42"/>
        <v>16</v>
      </c>
      <c r="J376" s="1" t="s">
        <v>1085</v>
      </c>
      <c r="K376" s="144">
        <v>357621</v>
      </c>
      <c r="L376" s="1" t="s">
        <v>323</v>
      </c>
      <c r="M376" s="51" t="s">
        <v>342</v>
      </c>
      <c r="N376" s="97">
        <v>1</v>
      </c>
      <c r="O376" s="407" t="s">
        <v>278</v>
      </c>
      <c r="P376" s="65">
        <v>159900</v>
      </c>
      <c r="Q376" s="631">
        <f>+N376*P376</f>
        <v>159900</v>
      </c>
      <c r="R376" s="54" t="s">
        <v>100</v>
      </c>
      <c r="S376" s="117" t="s">
        <v>1189</v>
      </c>
      <c r="T376" s="290"/>
    </row>
    <row r="377" spans="1:21" ht="14.5" customHeight="1">
      <c r="A377" s="393">
        <v>8</v>
      </c>
      <c r="B377" s="166">
        <v>40104</v>
      </c>
      <c r="C377" s="165">
        <f t="shared" si="43"/>
        <v>4</v>
      </c>
      <c r="G377" s="165" t="str">
        <f>+VLOOKUP(B377,EstructuraCostos!$B$5:$C$170,2)</f>
        <v>Combustibles y Lubricantes</v>
      </c>
      <c r="H377" s="167">
        <v>43571</v>
      </c>
      <c r="I377" s="17">
        <f t="shared" si="42"/>
        <v>16</v>
      </c>
      <c r="J377" s="1" t="s">
        <v>370</v>
      </c>
      <c r="K377" s="144">
        <v>55498</v>
      </c>
      <c r="L377" s="45" t="s">
        <v>521</v>
      </c>
      <c r="M377" s="51" t="s">
        <v>350</v>
      </c>
      <c r="N377" s="97">
        <v>17</v>
      </c>
      <c r="O377" s="405" t="s">
        <v>316</v>
      </c>
      <c r="P377" s="64">
        <v>9410</v>
      </c>
      <c r="Q377" s="631">
        <v>160000</v>
      </c>
      <c r="R377" s="54" t="s">
        <v>100</v>
      </c>
      <c r="S377" s="117" t="s">
        <v>1187</v>
      </c>
      <c r="T377" s="256"/>
      <c r="U377" s="103"/>
    </row>
    <row r="378" spans="1:21" ht="14.5" customHeight="1">
      <c r="A378" s="393">
        <v>8</v>
      </c>
      <c r="B378" s="166">
        <v>40104</v>
      </c>
      <c r="C378" s="165">
        <f t="shared" si="43"/>
        <v>4</v>
      </c>
      <c r="G378" s="165" t="str">
        <f>+VLOOKUP(B378,EstructuraCostos!$B$5:$C$170,2)</f>
        <v>Combustibles y Lubricantes</v>
      </c>
      <c r="H378" s="167">
        <v>43571</v>
      </c>
      <c r="I378" s="17">
        <f t="shared" si="42"/>
        <v>16</v>
      </c>
      <c r="J378" s="1" t="s">
        <v>353</v>
      </c>
      <c r="K378" s="144">
        <v>55498</v>
      </c>
      <c r="L378" s="45" t="s">
        <v>521</v>
      </c>
      <c r="M378" s="51" t="s">
        <v>350</v>
      </c>
      <c r="N378" s="97">
        <v>6.16</v>
      </c>
      <c r="O378" s="639" t="s">
        <v>316</v>
      </c>
      <c r="P378" s="64">
        <v>9410</v>
      </c>
      <c r="Q378" s="631">
        <v>58000</v>
      </c>
      <c r="R378" s="54" t="s">
        <v>100</v>
      </c>
      <c r="S378" s="117" t="s">
        <v>1187</v>
      </c>
      <c r="T378" s="256"/>
      <c r="U378" s="103"/>
    </row>
    <row r="379" spans="1:21" ht="14.5" customHeight="1">
      <c r="A379" s="393">
        <v>9</v>
      </c>
      <c r="B379" s="166">
        <v>50106</v>
      </c>
      <c r="C379" s="165">
        <f t="shared" si="43"/>
        <v>5</v>
      </c>
      <c r="G379" s="165" t="str">
        <f>+VLOOKUP(B379,EstructuraCostos!$B$5:$C$170,2)</f>
        <v>Mantenimiento Maquinaria y Equipos</v>
      </c>
      <c r="H379" s="167">
        <v>43571</v>
      </c>
      <c r="I379" s="17">
        <f t="shared" si="42"/>
        <v>16</v>
      </c>
      <c r="J379" s="1" t="s">
        <v>1086</v>
      </c>
      <c r="K379" s="144" t="s">
        <v>1094</v>
      </c>
      <c r="L379" s="1" t="s">
        <v>1381</v>
      </c>
      <c r="M379" s="112" t="s">
        <v>839</v>
      </c>
      <c r="N379" s="97">
        <v>1</v>
      </c>
      <c r="O379" s="639" t="s">
        <v>278</v>
      </c>
      <c r="P379" s="65">
        <v>10000</v>
      </c>
      <c r="Q379" s="631">
        <f t="shared" ref="Q379:Q401" si="45">+N379*P379</f>
        <v>10000</v>
      </c>
      <c r="R379" s="117" t="s">
        <v>294</v>
      </c>
      <c r="S379" s="117" t="s">
        <v>1463</v>
      </c>
      <c r="T379" s="256"/>
      <c r="U379" s="103"/>
    </row>
    <row r="380" spans="1:21" ht="14.5" customHeight="1">
      <c r="A380" s="393">
        <v>10</v>
      </c>
      <c r="B380" s="166">
        <v>90104</v>
      </c>
      <c r="C380" s="165">
        <f t="shared" si="43"/>
        <v>9</v>
      </c>
      <c r="G380" s="165" t="str">
        <f>+VLOOKUP(B380,EstructuraCostos!$B$5:$C$170,2)</f>
        <v>Insumos-menaje</v>
      </c>
      <c r="H380" s="167">
        <v>43571</v>
      </c>
      <c r="I380" s="17">
        <f t="shared" si="42"/>
        <v>16</v>
      </c>
      <c r="J380" s="1" t="s">
        <v>1087</v>
      </c>
      <c r="K380" s="144"/>
      <c r="L380" s="1" t="s">
        <v>1075</v>
      </c>
      <c r="M380" s="112" t="s">
        <v>1464</v>
      </c>
      <c r="N380" s="97">
        <v>2</v>
      </c>
      <c r="O380" s="646" t="s">
        <v>278</v>
      </c>
      <c r="P380" s="65">
        <v>9500</v>
      </c>
      <c r="Q380" s="631">
        <f t="shared" si="45"/>
        <v>19000</v>
      </c>
      <c r="R380" s="117" t="s">
        <v>294</v>
      </c>
      <c r="S380" s="117" t="s">
        <v>1463</v>
      </c>
      <c r="T380" s="256"/>
      <c r="U380" s="103"/>
    </row>
    <row r="381" spans="1:21" ht="14.5" customHeight="1">
      <c r="A381" s="393">
        <v>11</v>
      </c>
      <c r="B381" s="166">
        <v>50106</v>
      </c>
      <c r="C381" s="165">
        <f t="shared" si="43"/>
        <v>5</v>
      </c>
      <c r="G381" s="165" t="str">
        <f>+VLOOKUP(B381,EstructuraCostos!$B$5:$C$170,2)</f>
        <v>Mantenimiento Maquinaria y Equipos</v>
      </c>
      <c r="H381" s="167">
        <v>43571</v>
      </c>
      <c r="I381" s="17">
        <f t="shared" si="42"/>
        <v>16</v>
      </c>
      <c r="J381" s="1" t="s">
        <v>1525</v>
      </c>
      <c r="K381" s="144" t="s">
        <v>1095</v>
      </c>
      <c r="L381" s="1" t="s">
        <v>1465</v>
      </c>
      <c r="M381" s="51" t="s">
        <v>951</v>
      </c>
      <c r="N381" s="97">
        <v>1</v>
      </c>
      <c r="O381" s="646" t="s">
        <v>278</v>
      </c>
      <c r="P381" s="65">
        <v>55000</v>
      </c>
      <c r="Q381" s="631">
        <f t="shared" si="45"/>
        <v>55000</v>
      </c>
      <c r="R381" s="117" t="s">
        <v>294</v>
      </c>
      <c r="S381" s="117" t="s">
        <v>1463</v>
      </c>
      <c r="T381" s="256"/>
      <c r="U381" s="103"/>
    </row>
    <row r="382" spans="1:21" ht="14.5" customHeight="1">
      <c r="A382" s="393">
        <v>12</v>
      </c>
      <c r="B382" s="166">
        <v>10101</v>
      </c>
      <c r="C382" s="165">
        <f t="shared" si="43"/>
        <v>1</v>
      </c>
      <c r="G382" s="165" t="str">
        <f>+VLOOKUP(B382,EstructuraCostos!$B$5:$C$170,2)</f>
        <v>Fumigacion Matamalezas</v>
      </c>
      <c r="H382" s="167">
        <v>43572</v>
      </c>
      <c r="I382" s="17">
        <f t="shared" si="42"/>
        <v>16</v>
      </c>
      <c r="J382" s="1" t="s">
        <v>273</v>
      </c>
      <c r="K382" s="144">
        <v>74122</v>
      </c>
      <c r="L382" s="1" t="s">
        <v>283</v>
      </c>
      <c r="M382" s="51" t="s">
        <v>879</v>
      </c>
      <c r="N382" s="310">
        <v>20</v>
      </c>
      <c r="O382" s="408" t="s">
        <v>261</v>
      </c>
      <c r="P382" s="381">
        <v>31000</v>
      </c>
      <c r="Q382" s="631">
        <f t="shared" si="45"/>
        <v>620000</v>
      </c>
      <c r="R382" s="117" t="s">
        <v>100</v>
      </c>
      <c r="S382" s="117" t="s">
        <v>1187</v>
      </c>
      <c r="T382" s="256"/>
      <c r="U382" s="103"/>
    </row>
    <row r="383" spans="1:21" ht="14.5" customHeight="1">
      <c r="A383" s="393">
        <v>13</v>
      </c>
      <c r="B383" s="166">
        <v>10104</v>
      </c>
      <c r="C383" s="165">
        <f t="shared" si="43"/>
        <v>1</v>
      </c>
      <c r="G383" s="165" t="str">
        <f>+VLOOKUP(B383,EstructuraCostos!$B$5:$C$170,2)</f>
        <v>Fumigacion Herbicida</v>
      </c>
      <c r="H383" s="167">
        <v>43572</v>
      </c>
      <c r="I383" s="17">
        <f t="shared" si="42"/>
        <v>16</v>
      </c>
      <c r="J383" s="1" t="s">
        <v>352</v>
      </c>
      <c r="K383" s="95">
        <v>74150</v>
      </c>
      <c r="L383" s="1" t="s">
        <v>283</v>
      </c>
      <c r="M383" s="51" t="s">
        <v>879</v>
      </c>
      <c r="N383" s="97">
        <v>10</v>
      </c>
      <c r="O383" s="405" t="s">
        <v>278</v>
      </c>
      <c r="P383" s="65">
        <v>108000</v>
      </c>
      <c r="Q383" s="631">
        <f t="shared" si="45"/>
        <v>1080000</v>
      </c>
      <c r="R383" s="117" t="s">
        <v>100</v>
      </c>
      <c r="S383" s="117" t="s">
        <v>1187</v>
      </c>
      <c r="T383" s="256"/>
      <c r="U383" s="103"/>
    </row>
    <row r="384" spans="1:21" ht="14.5" customHeight="1">
      <c r="A384" s="393">
        <v>14</v>
      </c>
      <c r="B384" s="166">
        <v>90104</v>
      </c>
      <c r="C384" s="165">
        <f t="shared" si="43"/>
        <v>9</v>
      </c>
      <c r="G384" s="165" t="str">
        <f>+VLOOKUP(B384,EstructuraCostos!$B$5:$C$170,2)</f>
        <v>Insumos-menaje</v>
      </c>
      <c r="H384" s="167">
        <v>43573</v>
      </c>
      <c r="I384" s="17">
        <f t="shared" si="42"/>
        <v>16</v>
      </c>
      <c r="J384" s="1" t="s">
        <v>1088</v>
      </c>
      <c r="K384" s="95" t="s">
        <v>1096</v>
      </c>
      <c r="L384" s="1" t="s">
        <v>1466</v>
      </c>
      <c r="M384" s="51" t="s">
        <v>1103</v>
      </c>
      <c r="N384" s="296">
        <v>3</v>
      </c>
      <c r="O384" s="647" t="s">
        <v>278</v>
      </c>
      <c r="P384" s="694">
        <v>8666.6666666666661</v>
      </c>
      <c r="Q384" s="631">
        <f t="shared" si="45"/>
        <v>26000</v>
      </c>
      <c r="R384" s="117" t="s">
        <v>294</v>
      </c>
      <c r="S384" s="117" t="s">
        <v>1463</v>
      </c>
      <c r="T384" s="256"/>
      <c r="U384" s="64"/>
    </row>
    <row r="385" spans="1:27" ht="15" customHeight="1">
      <c r="A385" s="165">
        <v>15</v>
      </c>
      <c r="B385" s="166">
        <v>50106</v>
      </c>
      <c r="C385" s="165">
        <f t="shared" si="43"/>
        <v>5</v>
      </c>
      <c r="G385" s="165" t="str">
        <f>+VLOOKUP(B385,EstructuraCostos!$B$5:$C$170,2)</f>
        <v>Mantenimiento Maquinaria y Equipos</v>
      </c>
      <c r="H385" s="167">
        <v>43575</v>
      </c>
      <c r="I385" s="17">
        <f t="shared" si="42"/>
        <v>16</v>
      </c>
      <c r="J385" s="1" t="s">
        <v>360</v>
      </c>
      <c r="K385" s="95" t="s">
        <v>1097</v>
      </c>
      <c r="L385" s="1" t="s">
        <v>1465</v>
      </c>
      <c r="M385" s="51" t="s">
        <v>951</v>
      </c>
      <c r="N385" s="97">
        <v>1</v>
      </c>
      <c r="O385" s="405" t="s">
        <v>278</v>
      </c>
      <c r="P385" s="65">
        <v>40000</v>
      </c>
      <c r="Q385" s="631">
        <f t="shared" si="45"/>
        <v>40000</v>
      </c>
      <c r="R385" s="117" t="s">
        <v>294</v>
      </c>
      <c r="S385" s="117" t="s">
        <v>1463</v>
      </c>
      <c r="T385" s="256"/>
      <c r="U385" s="64"/>
    </row>
    <row r="386" spans="1:27" ht="15" customHeight="1">
      <c r="A386" s="165">
        <v>16</v>
      </c>
      <c r="B386" s="166">
        <v>90103</v>
      </c>
      <c r="C386" s="165">
        <f t="shared" si="43"/>
        <v>9</v>
      </c>
      <c r="G386" s="165" t="str">
        <f>+VLOOKUP(B386,EstructuraCostos!$B$5:$C$170,2)</f>
        <v>Alimentacion-mercado</v>
      </c>
      <c r="H386" s="167">
        <v>43575</v>
      </c>
      <c r="I386" s="17">
        <f t="shared" si="42"/>
        <v>16</v>
      </c>
      <c r="J386" s="1" t="s">
        <v>1084</v>
      </c>
      <c r="L386" s="1" t="s">
        <v>1076</v>
      </c>
      <c r="M386" s="51" t="s">
        <v>1104</v>
      </c>
      <c r="N386" s="409">
        <v>2</v>
      </c>
      <c r="O386" s="410" t="s">
        <v>278</v>
      </c>
      <c r="P386" s="694">
        <v>19200</v>
      </c>
      <c r="Q386" s="631">
        <f t="shared" si="45"/>
        <v>38400</v>
      </c>
      <c r="R386" s="117" t="s">
        <v>294</v>
      </c>
      <c r="S386" s="117" t="s">
        <v>1463</v>
      </c>
      <c r="T386" s="256"/>
      <c r="U386" s="64"/>
    </row>
    <row r="387" spans="1:27" ht="14.5" customHeight="1">
      <c r="A387" s="165">
        <v>17</v>
      </c>
      <c r="C387" s="165">
        <f t="shared" si="43"/>
        <v>0</v>
      </c>
      <c r="G387" s="165" t="e">
        <f>+VLOOKUP(B387,EstructuraCostos!$B$5:$C$170,2)</f>
        <v>#N/A</v>
      </c>
      <c r="H387" s="167">
        <v>43575</v>
      </c>
      <c r="I387" s="17">
        <f t="shared" si="42"/>
        <v>16</v>
      </c>
      <c r="J387" s="70" t="s">
        <v>1089</v>
      </c>
      <c r="K387" s="486" t="s">
        <v>546</v>
      </c>
      <c r="L387" s="70" t="s">
        <v>322</v>
      </c>
      <c r="M387" s="74" t="s">
        <v>341</v>
      </c>
      <c r="N387" s="80">
        <v>8</v>
      </c>
      <c r="O387" s="90" t="s">
        <v>278</v>
      </c>
      <c r="P387" s="411">
        <v>435000</v>
      </c>
      <c r="Q387" s="631">
        <f t="shared" si="45"/>
        <v>3480000</v>
      </c>
      <c r="R387" s="117" t="s">
        <v>196</v>
      </c>
      <c r="S387" s="117" t="s">
        <v>1330</v>
      </c>
      <c r="T387" s="256"/>
    </row>
    <row r="388" spans="1:27" ht="14.5" customHeight="1">
      <c r="A388" s="165">
        <v>18</v>
      </c>
      <c r="C388" s="165">
        <f t="shared" si="43"/>
        <v>0</v>
      </c>
      <c r="G388" s="165" t="e">
        <f>+VLOOKUP(B388,EstructuraCostos!$B$5:$C$170,2)</f>
        <v>#N/A</v>
      </c>
      <c r="H388" s="167">
        <v>43575</v>
      </c>
      <c r="I388" s="17">
        <f t="shared" si="42"/>
        <v>16</v>
      </c>
      <c r="J388" s="70" t="s">
        <v>1090</v>
      </c>
      <c r="K388" s="486" t="s">
        <v>546</v>
      </c>
      <c r="L388" s="70" t="s">
        <v>322</v>
      </c>
      <c r="M388" s="74" t="s">
        <v>341</v>
      </c>
      <c r="N388" s="80">
        <v>2</v>
      </c>
      <c r="O388" s="90" t="s">
        <v>278</v>
      </c>
      <c r="P388" s="411">
        <v>692064</v>
      </c>
      <c r="Q388" s="631">
        <f t="shared" si="45"/>
        <v>1384128</v>
      </c>
      <c r="R388" s="117" t="s">
        <v>196</v>
      </c>
      <c r="S388" s="117" t="s">
        <v>1330</v>
      </c>
      <c r="T388" s="256"/>
      <c r="U388" s="77">
        <v>9696390</v>
      </c>
    </row>
    <row r="389" spans="1:27" ht="14.5" customHeight="1">
      <c r="A389" s="165">
        <v>20</v>
      </c>
      <c r="B389" s="166">
        <v>70104</v>
      </c>
      <c r="C389" s="165">
        <f t="shared" si="43"/>
        <v>7</v>
      </c>
      <c r="G389" s="165" t="str">
        <f>+VLOOKUP(B389,EstructuraCostos!$B$5:$C$170,2)</f>
        <v>Liquidaciones</v>
      </c>
      <c r="H389" s="167">
        <v>43575</v>
      </c>
      <c r="I389" s="17">
        <f t="shared" ref="I389:I407" si="46">+WEEKNUM(H389,2)</f>
        <v>16</v>
      </c>
      <c r="J389" s="1" t="s">
        <v>1091</v>
      </c>
      <c r="K389" s="95" t="s">
        <v>730</v>
      </c>
      <c r="L389" s="1" t="s">
        <v>243</v>
      </c>
      <c r="M389" s="51">
        <v>36635605</v>
      </c>
      <c r="N389" s="97">
        <v>1</v>
      </c>
      <c r="O389" s="642" t="s">
        <v>278</v>
      </c>
      <c r="P389" s="65">
        <v>793498</v>
      </c>
      <c r="Q389" s="631">
        <f t="shared" si="45"/>
        <v>793498</v>
      </c>
      <c r="R389" s="54" t="s">
        <v>294</v>
      </c>
      <c r="S389" s="117" t="s">
        <v>1330</v>
      </c>
      <c r="T389" s="256"/>
    </row>
    <row r="390" spans="1:27" ht="14.5" customHeight="1">
      <c r="A390" s="165">
        <v>21</v>
      </c>
      <c r="B390" s="166">
        <v>70104</v>
      </c>
      <c r="C390" s="165">
        <f t="shared" si="43"/>
        <v>7</v>
      </c>
      <c r="G390" s="165" t="str">
        <f>+VLOOKUP(B390,EstructuraCostos!$B$5:$C$170,2)</f>
        <v>Liquidaciones</v>
      </c>
      <c r="H390" s="167">
        <v>43575</v>
      </c>
      <c r="I390" s="17">
        <f t="shared" si="46"/>
        <v>16</v>
      </c>
      <c r="J390" s="1" t="s">
        <v>1091</v>
      </c>
      <c r="K390" s="95" t="s">
        <v>730</v>
      </c>
      <c r="L390" s="1" t="s">
        <v>246</v>
      </c>
      <c r="M390" s="51">
        <v>1097399254</v>
      </c>
      <c r="N390" s="97">
        <v>1</v>
      </c>
      <c r="O390" s="646" t="s">
        <v>278</v>
      </c>
      <c r="P390" s="65">
        <v>590630</v>
      </c>
      <c r="Q390" s="631">
        <f t="shared" si="45"/>
        <v>590630</v>
      </c>
      <c r="R390" s="54" t="s">
        <v>294</v>
      </c>
      <c r="S390" s="117" t="s">
        <v>1330</v>
      </c>
      <c r="T390" s="256"/>
      <c r="U390" s="77">
        <v>10267963</v>
      </c>
    </row>
    <row r="391" spans="1:27" ht="14.5" customHeight="1">
      <c r="A391" s="165">
        <v>22</v>
      </c>
      <c r="B391" s="166">
        <v>80108</v>
      </c>
      <c r="C391" s="165">
        <f t="shared" si="43"/>
        <v>8</v>
      </c>
      <c r="G391" s="165" t="str">
        <f>+VLOOKUP(B391,EstructuraCostos!$B$5:$C$170,2)</f>
        <v>Establecimiento de Nuevas Praderas</v>
      </c>
      <c r="H391" s="167">
        <v>43575</v>
      </c>
      <c r="I391" s="17">
        <f t="shared" si="46"/>
        <v>16</v>
      </c>
      <c r="J391" s="1" t="s">
        <v>869</v>
      </c>
      <c r="K391" s="95">
        <v>400958</v>
      </c>
      <c r="L391" s="1" t="s">
        <v>263</v>
      </c>
      <c r="M391" s="51" t="s">
        <v>271</v>
      </c>
      <c r="N391" s="97">
        <v>5</v>
      </c>
      <c r="O391" s="405" t="s">
        <v>276</v>
      </c>
      <c r="P391" s="65">
        <v>25520</v>
      </c>
      <c r="Q391" s="631">
        <f t="shared" si="45"/>
        <v>127600</v>
      </c>
      <c r="R391" s="54" t="s">
        <v>100</v>
      </c>
      <c r="S391" s="117" t="s">
        <v>1187</v>
      </c>
      <c r="T391" s="256"/>
    </row>
    <row r="392" spans="1:27" ht="14.5" customHeight="1">
      <c r="A392" s="165">
        <v>22</v>
      </c>
      <c r="B392" s="166">
        <v>10302</v>
      </c>
      <c r="C392" s="165">
        <f t="shared" si="43"/>
        <v>1</v>
      </c>
      <c r="G392" s="165" t="str">
        <f>+VLOOKUP(B392,EstructuraCostos!$B$5:$C$170,2)</f>
        <v>Desparasitacion y Baño</v>
      </c>
      <c r="H392" s="167">
        <v>43575</v>
      </c>
      <c r="I392" s="17">
        <f t="shared" si="46"/>
        <v>16</v>
      </c>
      <c r="J392" s="1" t="s">
        <v>267</v>
      </c>
      <c r="K392" s="95">
        <v>400958</v>
      </c>
      <c r="L392" s="1" t="s">
        <v>263</v>
      </c>
      <c r="M392" s="51" t="s">
        <v>271</v>
      </c>
      <c r="N392" s="97">
        <v>1</v>
      </c>
      <c r="O392" s="405" t="s">
        <v>261</v>
      </c>
      <c r="P392" s="65">
        <v>57770</v>
      </c>
      <c r="Q392" s="631">
        <f t="shared" si="45"/>
        <v>57770</v>
      </c>
      <c r="R392" s="54" t="s">
        <v>100</v>
      </c>
      <c r="S392" s="117" t="s">
        <v>1187</v>
      </c>
      <c r="T392" s="256"/>
      <c r="U392" s="77">
        <v>2838709</v>
      </c>
    </row>
    <row r="393" spans="1:27" ht="14.5" customHeight="1">
      <c r="A393" s="165">
        <v>22</v>
      </c>
      <c r="B393" s="166">
        <v>10203</v>
      </c>
      <c r="C393" s="165">
        <f t="shared" si="43"/>
        <v>1</v>
      </c>
      <c r="G393" s="165" t="str">
        <f>+VLOOKUP(B393,EstructuraCostos!$B$5:$C$170,2)</f>
        <v>Otros_suplementos</v>
      </c>
      <c r="H393" s="167">
        <v>43575</v>
      </c>
      <c r="I393" s="17">
        <f t="shared" si="46"/>
        <v>16</v>
      </c>
      <c r="J393" s="1" t="s">
        <v>1093</v>
      </c>
      <c r="K393" s="95">
        <v>400958</v>
      </c>
      <c r="L393" s="1" t="s">
        <v>263</v>
      </c>
      <c r="M393" s="51" t="s">
        <v>271</v>
      </c>
      <c r="N393" s="97">
        <v>25</v>
      </c>
      <c r="O393" s="405" t="s">
        <v>276</v>
      </c>
      <c r="P393" s="65">
        <v>1127.08</v>
      </c>
      <c r="Q393" s="631">
        <f t="shared" si="45"/>
        <v>28177</v>
      </c>
      <c r="R393" s="54" t="s">
        <v>100</v>
      </c>
      <c r="S393" s="117" t="s">
        <v>1187</v>
      </c>
      <c r="T393" s="256"/>
    </row>
    <row r="394" spans="1:27" ht="15" customHeight="1">
      <c r="A394" s="165">
        <v>22</v>
      </c>
      <c r="B394" s="166">
        <v>90106</v>
      </c>
      <c r="C394" s="165">
        <f t="shared" si="43"/>
        <v>9</v>
      </c>
      <c r="G394" s="165" t="str">
        <f>+VLOOKUP(B394,EstructuraCostos!$B$5:$C$170,2)</f>
        <v xml:space="preserve">Varios </v>
      </c>
      <c r="H394" s="167">
        <v>43575</v>
      </c>
      <c r="I394" s="17">
        <f t="shared" si="46"/>
        <v>16</v>
      </c>
      <c r="J394" s="1" t="s">
        <v>1092</v>
      </c>
      <c r="K394" s="95">
        <v>400958</v>
      </c>
      <c r="L394" s="1" t="s">
        <v>263</v>
      </c>
      <c r="M394" s="51" t="s">
        <v>271</v>
      </c>
      <c r="N394" s="97">
        <v>4</v>
      </c>
      <c r="O394" s="405" t="s">
        <v>278</v>
      </c>
      <c r="P394" s="65">
        <v>5420</v>
      </c>
      <c r="Q394" s="631">
        <f t="shared" si="45"/>
        <v>21680</v>
      </c>
      <c r="R394" s="54" t="s">
        <v>100</v>
      </c>
      <c r="S394" s="117" t="s">
        <v>1187</v>
      </c>
      <c r="T394" s="256"/>
    </row>
    <row r="395" spans="1:27" ht="15" customHeight="1">
      <c r="A395" s="165">
        <v>1</v>
      </c>
      <c r="B395" s="166">
        <v>40101</v>
      </c>
      <c r="C395" s="165">
        <f t="shared" si="43"/>
        <v>4</v>
      </c>
      <c r="G395" s="165" t="str">
        <f>+VLOOKUP(B395,EstructuraCostos!$B$5:$C$170,2)</f>
        <v>Servicios_Publicos</v>
      </c>
      <c r="H395" s="167">
        <v>43577</v>
      </c>
      <c r="I395" s="17">
        <f t="shared" si="46"/>
        <v>17</v>
      </c>
      <c r="J395" s="281" t="s">
        <v>1105</v>
      </c>
      <c r="K395" s="95">
        <v>21121200825</v>
      </c>
      <c r="L395" s="61" t="s">
        <v>404</v>
      </c>
      <c r="M395" s="51" t="s">
        <v>578</v>
      </c>
      <c r="N395" s="97">
        <v>45</v>
      </c>
      <c r="O395" s="380" t="s">
        <v>277</v>
      </c>
      <c r="P395" s="65">
        <v>1408.8888888888889</v>
      </c>
      <c r="Q395" s="631">
        <f t="shared" si="45"/>
        <v>63400</v>
      </c>
      <c r="R395" s="54" t="s">
        <v>100</v>
      </c>
      <c r="S395" s="117" t="s">
        <v>1184</v>
      </c>
      <c r="T395" s="256"/>
    </row>
    <row r="396" spans="1:27" ht="15" customHeight="1">
      <c r="A396" s="165">
        <v>2</v>
      </c>
      <c r="B396" s="166">
        <v>40101</v>
      </c>
      <c r="C396" s="165">
        <f t="shared" si="43"/>
        <v>4</v>
      </c>
      <c r="G396" s="165" t="str">
        <f>+VLOOKUP(B396,EstructuraCostos!$B$5:$C$170,2)</f>
        <v>Servicios_Publicos</v>
      </c>
      <c r="H396" s="167">
        <v>43577</v>
      </c>
      <c r="I396" s="17">
        <f t="shared" si="46"/>
        <v>17</v>
      </c>
      <c r="J396" s="281" t="s">
        <v>1106</v>
      </c>
      <c r="K396" s="95">
        <v>21121200820</v>
      </c>
      <c r="L396" s="61" t="s">
        <v>404</v>
      </c>
      <c r="M396" s="51" t="s">
        <v>578</v>
      </c>
      <c r="N396" s="97">
        <v>19</v>
      </c>
      <c r="O396" s="380" t="s">
        <v>277</v>
      </c>
      <c r="P396" s="65">
        <v>1478.9473684210527</v>
      </c>
      <c r="Q396" s="631">
        <f t="shared" si="45"/>
        <v>28100</v>
      </c>
      <c r="R396" s="54" t="s">
        <v>100</v>
      </c>
      <c r="S396" s="117" t="s">
        <v>1184</v>
      </c>
      <c r="T396" s="256"/>
    </row>
    <row r="397" spans="1:27" ht="15" customHeight="1">
      <c r="A397" s="165">
        <v>3</v>
      </c>
      <c r="B397" s="166">
        <v>10201</v>
      </c>
      <c r="C397" s="165">
        <f t="shared" si="43"/>
        <v>1</v>
      </c>
      <c r="G397" s="165" t="str">
        <f>+VLOOKUP(B397,EstructuraCostos!$B$5:$C$170,2)</f>
        <v>Sal</v>
      </c>
      <c r="H397" s="167">
        <v>43577</v>
      </c>
      <c r="I397" s="17">
        <f t="shared" si="46"/>
        <v>17</v>
      </c>
      <c r="J397" s="1" t="s">
        <v>1455</v>
      </c>
      <c r="K397" s="95">
        <v>400974</v>
      </c>
      <c r="L397" s="1" t="s">
        <v>263</v>
      </c>
      <c r="M397" s="51" t="s">
        <v>271</v>
      </c>
      <c r="N397" s="97">
        <v>500</v>
      </c>
      <c r="O397" s="407" t="s">
        <v>276</v>
      </c>
      <c r="P397" s="64">
        <v>1298.22</v>
      </c>
      <c r="Q397" s="631">
        <f t="shared" si="45"/>
        <v>649110</v>
      </c>
      <c r="R397" s="54" t="s">
        <v>100</v>
      </c>
      <c r="S397" s="117" t="s">
        <v>1187</v>
      </c>
      <c r="T397" s="256"/>
      <c r="X397" s="13"/>
      <c r="Y397" s="13"/>
      <c r="Z397" s="13"/>
      <c r="AA397" s="13"/>
    </row>
    <row r="398" spans="1:27" ht="15" customHeight="1">
      <c r="A398" s="165">
        <v>3</v>
      </c>
      <c r="B398" s="166">
        <v>10201</v>
      </c>
      <c r="C398" s="165">
        <f t="shared" si="43"/>
        <v>1</v>
      </c>
      <c r="G398" s="165" t="str">
        <f>+VLOOKUP(B398,EstructuraCostos!$B$5:$C$170,2)</f>
        <v>Sal</v>
      </c>
      <c r="H398" s="167">
        <v>43577</v>
      </c>
      <c r="I398" s="17">
        <f t="shared" si="46"/>
        <v>17</v>
      </c>
      <c r="J398" s="1" t="s">
        <v>1454</v>
      </c>
      <c r="K398" s="95">
        <v>400974</v>
      </c>
      <c r="L398" s="1" t="s">
        <v>263</v>
      </c>
      <c r="M398" s="51" t="s">
        <v>271</v>
      </c>
      <c r="N398" s="97">
        <v>1000</v>
      </c>
      <c r="O398" s="407" t="s">
        <v>276</v>
      </c>
      <c r="P398" s="64">
        <v>1079.52</v>
      </c>
      <c r="Q398" s="631">
        <f t="shared" si="45"/>
        <v>1079520</v>
      </c>
      <c r="R398" s="54" t="s">
        <v>100</v>
      </c>
      <c r="S398" s="117" t="s">
        <v>1187</v>
      </c>
      <c r="T398" s="256"/>
    </row>
    <row r="399" spans="1:27" ht="15" customHeight="1">
      <c r="A399" s="165">
        <v>4</v>
      </c>
      <c r="B399" s="166">
        <v>50108</v>
      </c>
      <c r="C399" s="165">
        <f t="shared" si="43"/>
        <v>5</v>
      </c>
      <c r="G399" s="165" t="str">
        <f>+VLOOKUP(B399,EstructuraCostos!$B$5:$C$170,2)</f>
        <v>Acarreos Externos</v>
      </c>
      <c r="H399" s="167">
        <v>43577</v>
      </c>
      <c r="I399" s="17">
        <f t="shared" si="46"/>
        <v>17</v>
      </c>
      <c r="J399" s="1" t="s">
        <v>413</v>
      </c>
      <c r="K399" s="95" t="s">
        <v>1121</v>
      </c>
      <c r="L399" s="1" t="s">
        <v>1453</v>
      </c>
      <c r="M399" s="299">
        <v>18414548</v>
      </c>
      <c r="N399" s="97">
        <v>1500</v>
      </c>
      <c r="O399" s="407" t="s">
        <v>276</v>
      </c>
      <c r="P399" s="64">
        <v>66.666666666666671</v>
      </c>
      <c r="Q399" s="631">
        <f t="shared" si="45"/>
        <v>100000</v>
      </c>
      <c r="R399" s="54" t="s">
        <v>294</v>
      </c>
      <c r="S399" s="117" t="s">
        <v>1463</v>
      </c>
      <c r="T399" s="258"/>
    </row>
    <row r="400" spans="1:27" ht="14.5" customHeight="1">
      <c r="A400" s="165">
        <v>4</v>
      </c>
      <c r="B400" s="166">
        <v>10302</v>
      </c>
      <c r="C400" s="165">
        <f t="shared" si="43"/>
        <v>1</v>
      </c>
      <c r="G400" s="165" t="str">
        <f>+VLOOKUP(B400,EstructuraCostos!$B$5:$C$170,2)</f>
        <v>Desparasitacion y Baño</v>
      </c>
      <c r="H400" s="167">
        <v>43577</v>
      </c>
      <c r="I400" s="17">
        <f t="shared" si="46"/>
        <v>17</v>
      </c>
      <c r="J400" s="1" t="s">
        <v>409</v>
      </c>
      <c r="K400" s="95" t="s">
        <v>1121</v>
      </c>
      <c r="L400" s="1" t="s">
        <v>1453</v>
      </c>
      <c r="M400" s="299">
        <v>18414548</v>
      </c>
      <c r="N400" s="97">
        <v>60</v>
      </c>
      <c r="O400" s="646" t="s">
        <v>261</v>
      </c>
      <c r="P400" s="64">
        <v>433.33333333333331</v>
      </c>
      <c r="Q400" s="631">
        <f t="shared" si="45"/>
        <v>26000</v>
      </c>
      <c r="R400" s="117" t="s">
        <v>294</v>
      </c>
      <c r="S400" s="117" t="s">
        <v>1463</v>
      </c>
      <c r="T400" s="256"/>
    </row>
    <row r="401" spans="1:21" ht="14.5" customHeight="1">
      <c r="A401" s="165" t="s">
        <v>1206</v>
      </c>
      <c r="C401" s="165">
        <f t="shared" si="43"/>
        <v>0</v>
      </c>
      <c r="G401" s="165" t="e">
        <f>+VLOOKUP(B401,EstructuraCostos!$B$5:$C$170,2)</f>
        <v>#N/A</v>
      </c>
      <c r="H401" s="167">
        <v>43577</v>
      </c>
      <c r="I401" s="17">
        <f t="shared" si="46"/>
        <v>17</v>
      </c>
      <c r="J401" s="434" t="s">
        <v>1239</v>
      </c>
      <c r="K401" s="553" t="s">
        <v>890</v>
      </c>
      <c r="L401" s="434" t="s">
        <v>1173</v>
      </c>
      <c r="M401" s="671"/>
      <c r="N401" s="430">
        <v>1</v>
      </c>
      <c r="O401" s="435" t="s">
        <v>278</v>
      </c>
      <c r="P401" s="432">
        <v>5000000</v>
      </c>
      <c r="Q401" s="631">
        <f t="shared" si="45"/>
        <v>5000000</v>
      </c>
      <c r="R401" s="117"/>
      <c r="S401" s="117" t="s">
        <v>285</v>
      </c>
      <c r="T401" s="256"/>
    </row>
    <row r="402" spans="1:21" ht="14.5" customHeight="1">
      <c r="A402" s="165">
        <v>5</v>
      </c>
      <c r="B402" s="166">
        <v>90103</v>
      </c>
      <c r="C402" s="165">
        <f t="shared" si="43"/>
        <v>9</v>
      </c>
      <c r="G402" s="165" t="str">
        <f>+VLOOKUP(B402,EstructuraCostos!$B$5:$C$170,2)</f>
        <v>Alimentacion-mercado</v>
      </c>
      <c r="H402" s="167">
        <v>43578</v>
      </c>
      <c r="I402" s="17">
        <f t="shared" si="46"/>
        <v>17</v>
      </c>
      <c r="J402" s="1" t="s">
        <v>545</v>
      </c>
      <c r="K402" s="95">
        <v>53436</v>
      </c>
      <c r="L402" s="1" t="s">
        <v>1110</v>
      </c>
      <c r="M402" s="299" t="s">
        <v>1426</v>
      </c>
      <c r="N402" s="97">
        <v>7</v>
      </c>
      <c r="O402" s="119" t="s">
        <v>278</v>
      </c>
      <c r="P402" s="64">
        <v>4178.57</v>
      </c>
      <c r="Q402" s="631">
        <v>29250</v>
      </c>
      <c r="R402" s="117" t="s">
        <v>294</v>
      </c>
      <c r="S402" s="117" t="s">
        <v>1463</v>
      </c>
      <c r="T402" s="256"/>
    </row>
    <row r="403" spans="1:21" ht="14.5" customHeight="1">
      <c r="A403" s="165">
        <v>6</v>
      </c>
      <c r="B403" s="166">
        <v>50109</v>
      </c>
      <c r="C403" s="165">
        <f t="shared" si="43"/>
        <v>5</v>
      </c>
      <c r="G403" s="165" t="str">
        <f>+VLOOKUP(B403,EstructuraCostos!$B$5:$C$170,2)</f>
        <v>Mantenimiento Carreteras Externas</v>
      </c>
      <c r="H403" s="167">
        <v>43578</v>
      </c>
      <c r="I403" s="17">
        <f t="shared" si="46"/>
        <v>17</v>
      </c>
      <c r="J403" s="76" t="s">
        <v>1154</v>
      </c>
      <c r="K403" s="95">
        <v>20064</v>
      </c>
      <c r="L403" s="76" t="s">
        <v>1153</v>
      </c>
      <c r="M403" s="299" t="s">
        <v>1156</v>
      </c>
      <c r="N403" s="97">
        <v>5</v>
      </c>
      <c r="O403" s="119" t="s">
        <v>1155</v>
      </c>
      <c r="P403" s="64">
        <v>72000</v>
      </c>
      <c r="Q403" s="631">
        <f>+N403*P403</f>
        <v>360000</v>
      </c>
      <c r="R403" s="117" t="s">
        <v>294</v>
      </c>
      <c r="S403" s="117" t="s">
        <v>1463</v>
      </c>
      <c r="T403" s="256"/>
      <c r="U403" s="1" t="s">
        <v>2540</v>
      </c>
    </row>
    <row r="404" spans="1:21" ht="14.5" customHeight="1">
      <c r="A404" s="165" t="s">
        <v>1206</v>
      </c>
      <c r="B404" s="166">
        <v>40111</v>
      </c>
      <c r="C404" s="165">
        <f t="shared" si="43"/>
        <v>4</v>
      </c>
      <c r="G404" s="165" t="str">
        <f>+VLOOKUP(B404,EstructuraCostos!$B$5:$C$170,2)</f>
        <v>Otras tasas e Impuestos</v>
      </c>
      <c r="H404" s="167">
        <v>43578</v>
      </c>
      <c r="I404" s="17">
        <f t="shared" si="46"/>
        <v>17</v>
      </c>
      <c r="J404" s="76" t="s">
        <v>1331</v>
      </c>
      <c r="K404" s="95">
        <v>3502608090278</v>
      </c>
      <c r="L404" s="76" t="s">
        <v>511</v>
      </c>
      <c r="M404" s="112" t="s">
        <v>271</v>
      </c>
      <c r="N404" s="97">
        <v>1</v>
      </c>
      <c r="O404" s="89" t="s">
        <v>278</v>
      </c>
      <c r="P404" s="64">
        <v>263000</v>
      </c>
      <c r="Q404" s="631">
        <f>+N404*P404</f>
        <v>263000</v>
      </c>
      <c r="R404" s="117" t="s">
        <v>100</v>
      </c>
      <c r="S404" s="117" t="s">
        <v>1332</v>
      </c>
      <c r="T404" s="256"/>
    </row>
    <row r="405" spans="1:21" ht="14.5" customHeight="1">
      <c r="A405" s="165"/>
      <c r="B405" s="166">
        <v>40112</v>
      </c>
      <c r="C405" s="165"/>
      <c r="G405" s="165" t="str">
        <f>+VLOOKUP(B405,EstructuraCostos!$B$5:$C$170,2)</f>
        <v>Gastos Notariales- redgistro mercantil- bancarios</v>
      </c>
      <c r="H405" s="167">
        <v>43578</v>
      </c>
      <c r="I405" s="17">
        <f t="shared" si="46"/>
        <v>17</v>
      </c>
      <c r="J405" s="76" t="s">
        <v>1333</v>
      </c>
      <c r="K405" s="95">
        <v>438313311</v>
      </c>
      <c r="L405" s="76" t="s">
        <v>1334</v>
      </c>
      <c r="M405" s="112" t="s">
        <v>1335</v>
      </c>
      <c r="N405" s="97"/>
      <c r="O405" s="119"/>
      <c r="P405" s="64">
        <v>92400</v>
      </c>
      <c r="Q405" s="631">
        <v>92400</v>
      </c>
      <c r="R405" s="117" t="s">
        <v>100</v>
      </c>
      <c r="S405" s="117" t="s">
        <v>1336</v>
      </c>
      <c r="T405" s="256"/>
    </row>
    <row r="406" spans="1:21" ht="14.5" customHeight="1">
      <c r="A406" s="165">
        <v>7</v>
      </c>
      <c r="B406" s="166">
        <v>40107</v>
      </c>
      <c r="C406" s="165">
        <f>ROUND(B406/10000,0)</f>
        <v>4</v>
      </c>
      <c r="G406" s="165" t="str">
        <f>+VLOOKUP(B406,EstructuraCostos!$B$5:$C$170,2)</f>
        <v>Papeleria_e_Insumos-corresponencia</v>
      </c>
      <c r="H406" s="167">
        <v>43580</v>
      </c>
      <c r="I406" s="17">
        <f t="shared" si="46"/>
        <v>17</v>
      </c>
      <c r="J406" s="651" t="s">
        <v>1107</v>
      </c>
      <c r="K406" s="95" t="s">
        <v>1160</v>
      </c>
      <c r="L406" s="413" t="s">
        <v>1427</v>
      </c>
      <c r="M406" s="51" t="s">
        <v>1161</v>
      </c>
      <c r="N406" s="97">
        <v>1</v>
      </c>
      <c r="O406" s="119" t="s">
        <v>278</v>
      </c>
      <c r="P406" s="64">
        <v>20000</v>
      </c>
      <c r="Q406" s="631">
        <f>+N406*P406</f>
        <v>20000</v>
      </c>
      <c r="R406" s="117" t="s">
        <v>294</v>
      </c>
      <c r="S406" s="117" t="s">
        <v>1463</v>
      </c>
      <c r="T406" s="256"/>
    </row>
    <row r="407" spans="1:21" ht="14.5" customHeight="1">
      <c r="A407" s="165" t="s">
        <v>1206</v>
      </c>
      <c r="B407" s="166">
        <v>40101</v>
      </c>
      <c r="C407" s="165">
        <f>ROUND(B407/10000,0)</f>
        <v>4</v>
      </c>
      <c r="G407" s="165" t="str">
        <f>+VLOOKUP(B407,EstructuraCostos!$B$5:$C$170,2)</f>
        <v>Servicios_Publicos</v>
      </c>
      <c r="H407" s="167">
        <v>43581</v>
      </c>
      <c r="I407" s="17">
        <f t="shared" si="46"/>
        <v>17</v>
      </c>
      <c r="J407" s="651" t="s">
        <v>2322</v>
      </c>
      <c r="K407" s="95">
        <v>119639</v>
      </c>
      <c r="L407" s="413" t="s">
        <v>513</v>
      </c>
      <c r="M407" s="51" t="s">
        <v>514</v>
      </c>
      <c r="N407" s="97">
        <v>1</v>
      </c>
      <c r="O407" s="119" t="s">
        <v>278</v>
      </c>
      <c r="P407" s="64">
        <v>652070</v>
      </c>
      <c r="Q407" s="631">
        <v>652070</v>
      </c>
      <c r="R407" s="117" t="s">
        <v>100</v>
      </c>
      <c r="S407" s="117" t="s">
        <v>1189</v>
      </c>
      <c r="T407" s="256"/>
    </row>
    <row r="408" spans="1:21" ht="14.5" customHeight="1">
      <c r="A408" s="165" t="s">
        <v>1319</v>
      </c>
      <c r="B408" s="166">
        <v>40101</v>
      </c>
      <c r="C408" s="165">
        <v>4</v>
      </c>
      <c r="G408" s="165" t="str">
        <f>+VLOOKUP(B408,EstructuraCostos!$B$5:$C$170,2)</f>
        <v>Servicios_Publicos</v>
      </c>
      <c r="H408" s="167">
        <v>43581</v>
      </c>
      <c r="I408" s="17">
        <v>17</v>
      </c>
      <c r="J408" s="651" t="s">
        <v>2322</v>
      </c>
      <c r="K408" s="95">
        <v>119644</v>
      </c>
      <c r="L408" s="413" t="s">
        <v>513</v>
      </c>
      <c r="M408" s="51" t="s">
        <v>514</v>
      </c>
      <c r="N408" s="97">
        <v>1</v>
      </c>
      <c r="O408" s="119" t="s">
        <v>278</v>
      </c>
      <c r="P408" s="64">
        <v>30900</v>
      </c>
      <c r="Q408" s="631">
        <v>30900</v>
      </c>
      <c r="R408" s="117" t="s">
        <v>100</v>
      </c>
      <c r="S408" s="117" t="s">
        <v>1189</v>
      </c>
      <c r="T408" s="256"/>
    </row>
    <row r="409" spans="1:21" ht="14.5" customHeight="1">
      <c r="A409" s="165" t="s">
        <v>1284</v>
      </c>
      <c r="B409" s="166">
        <v>40101</v>
      </c>
      <c r="C409" s="165">
        <v>4</v>
      </c>
      <c r="G409" s="165" t="str">
        <f>+VLOOKUP(B409,EstructuraCostos!$B$5:$C$170,2)</f>
        <v>Servicios_Publicos</v>
      </c>
      <c r="H409" s="167">
        <v>43581</v>
      </c>
      <c r="I409" s="17">
        <v>17</v>
      </c>
      <c r="J409" s="651" t="s">
        <v>2322</v>
      </c>
      <c r="K409" s="95">
        <v>220743</v>
      </c>
      <c r="L409" s="413" t="s">
        <v>513</v>
      </c>
      <c r="M409" s="51" t="s">
        <v>514</v>
      </c>
      <c r="N409" s="97">
        <v>1</v>
      </c>
      <c r="O409" s="119" t="s">
        <v>278</v>
      </c>
      <c r="P409" s="64">
        <v>720</v>
      </c>
      <c r="Q409" s="631">
        <v>720</v>
      </c>
      <c r="R409" s="117" t="s">
        <v>100</v>
      </c>
      <c r="S409" s="117" t="s">
        <v>1189</v>
      </c>
      <c r="T409" s="256"/>
    </row>
    <row r="410" spans="1:21" ht="14.5" customHeight="1">
      <c r="A410" s="165" t="s">
        <v>1320</v>
      </c>
      <c r="B410" s="166">
        <v>40101</v>
      </c>
      <c r="C410" s="165">
        <v>4</v>
      </c>
      <c r="G410" s="165" t="str">
        <f>+VLOOKUP(B410,EstructuraCostos!$B$5:$C$170,2)</f>
        <v>Servicios_Publicos</v>
      </c>
      <c r="H410" s="167">
        <v>43581</v>
      </c>
      <c r="I410" s="17">
        <v>17</v>
      </c>
      <c r="J410" s="651" t="s">
        <v>2322</v>
      </c>
      <c r="K410" s="95">
        <v>119657</v>
      </c>
      <c r="L410" s="413" t="s">
        <v>513</v>
      </c>
      <c r="M410" s="51" t="s">
        <v>514</v>
      </c>
      <c r="N410" s="97">
        <v>1</v>
      </c>
      <c r="O410" s="119" t="s">
        <v>278</v>
      </c>
      <c r="P410" s="64">
        <v>50000</v>
      </c>
      <c r="Q410" s="631">
        <v>50000</v>
      </c>
      <c r="R410" s="117" t="s">
        <v>100</v>
      </c>
      <c r="S410" s="117" t="s">
        <v>1189</v>
      </c>
      <c r="T410" s="256"/>
    </row>
    <row r="411" spans="1:21" ht="14.5" customHeight="1">
      <c r="A411" s="165">
        <v>8</v>
      </c>
      <c r="B411" s="166">
        <v>10103</v>
      </c>
      <c r="C411" s="165">
        <f t="shared" ref="C411:C438" si="47">ROUND(B411/10000,0)</f>
        <v>1</v>
      </c>
      <c r="G411" s="165" t="str">
        <f>+VLOOKUP(B411,EstructuraCostos!$B$5:$C$170,2)</f>
        <v>Fertilizacion, correctivos</v>
      </c>
      <c r="H411" s="167">
        <v>43582</v>
      </c>
      <c r="I411" s="17">
        <f t="shared" ref="I411:I439" si="48">+WEEKNUM(H411,2)</f>
        <v>17</v>
      </c>
      <c r="J411" s="1" t="s">
        <v>736</v>
      </c>
      <c r="K411" s="95">
        <v>401086</v>
      </c>
      <c r="L411" s="1" t="s">
        <v>263</v>
      </c>
      <c r="M411" s="51" t="s">
        <v>271</v>
      </c>
      <c r="N411" s="97">
        <v>4</v>
      </c>
      <c r="O411" s="412" t="s">
        <v>261</v>
      </c>
      <c r="P411" s="64">
        <v>17830</v>
      </c>
      <c r="Q411" s="631">
        <f t="shared" ref="Q411:Q417" si="49">+N411*P411</f>
        <v>71320</v>
      </c>
      <c r="R411" s="117" t="s">
        <v>100</v>
      </c>
      <c r="S411" s="117" t="s">
        <v>1187</v>
      </c>
      <c r="T411" s="256"/>
    </row>
    <row r="412" spans="1:21" ht="14.5" customHeight="1">
      <c r="A412" s="165">
        <v>8</v>
      </c>
      <c r="B412" s="166">
        <v>90106</v>
      </c>
      <c r="C412" s="165">
        <f t="shared" si="47"/>
        <v>9</v>
      </c>
      <c r="G412" s="393" t="str">
        <f>+VLOOKUP(B412,EstructuraCostos!$B$5:$C$170,2)</f>
        <v xml:space="preserve">Varios </v>
      </c>
      <c r="H412" s="167">
        <v>43582</v>
      </c>
      <c r="I412" s="17">
        <f t="shared" si="48"/>
        <v>17</v>
      </c>
      <c r="J412" s="1" t="s">
        <v>264</v>
      </c>
      <c r="K412" s="95">
        <v>401086</v>
      </c>
      <c r="L412" s="1" t="s">
        <v>263</v>
      </c>
      <c r="M412" s="51" t="s">
        <v>271</v>
      </c>
      <c r="N412" s="97">
        <v>32</v>
      </c>
      <c r="O412" s="412" t="s">
        <v>276</v>
      </c>
      <c r="P412" s="64">
        <v>2968.875</v>
      </c>
      <c r="Q412" s="631">
        <f t="shared" si="49"/>
        <v>95004</v>
      </c>
      <c r="R412" s="117" t="s">
        <v>100</v>
      </c>
      <c r="S412" s="117" t="s">
        <v>1187</v>
      </c>
    </row>
    <row r="413" spans="1:21" ht="14.5" customHeight="1">
      <c r="A413" s="165">
        <v>8</v>
      </c>
      <c r="B413" s="166">
        <v>10101</v>
      </c>
      <c r="C413" s="165">
        <f t="shared" si="47"/>
        <v>1</v>
      </c>
      <c r="G413" s="165" t="str">
        <f>+VLOOKUP(B413,EstructuraCostos!$B$5:$C$170,2)</f>
        <v>Fumigacion Matamalezas</v>
      </c>
      <c r="H413" s="167">
        <v>43582</v>
      </c>
      <c r="I413" s="17">
        <f t="shared" si="48"/>
        <v>17</v>
      </c>
      <c r="J413" s="1" t="s">
        <v>270</v>
      </c>
      <c r="K413" s="95">
        <v>401086</v>
      </c>
      <c r="L413" s="1" t="s">
        <v>263</v>
      </c>
      <c r="M413" s="51" t="s">
        <v>271</v>
      </c>
      <c r="N413" s="97">
        <v>40</v>
      </c>
      <c r="O413" s="412" t="s">
        <v>261</v>
      </c>
      <c r="P413" s="64">
        <v>8808</v>
      </c>
      <c r="Q413" s="631">
        <f t="shared" si="49"/>
        <v>352320</v>
      </c>
      <c r="R413" s="117" t="s">
        <v>100</v>
      </c>
      <c r="S413" s="117" t="s">
        <v>1187</v>
      </c>
    </row>
    <row r="414" spans="1:21" ht="14.5" customHeight="1">
      <c r="A414" s="165">
        <v>8</v>
      </c>
      <c r="B414" s="166">
        <v>50103</v>
      </c>
      <c r="C414" s="165">
        <f t="shared" si="47"/>
        <v>5</v>
      </c>
      <c r="G414" s="165" t="str">
        <f>+VLOOKUP(B414,EstructuraCostos!$B$5:$C$170,2)</f>
        <v xml:space="preserve">Mantenimiento Cercos </v>
      </c>
      <c r="H414" s="167">
        <v>43582</v>
      </c>
      <c r="I414" s="17">
        <f t="shared" si="48"/>
        <v>17</v>
      </c>
      <c r="J414" s="1" t="s">
        <v>282</v>
      </c>
      <c r="K414" s="95">
        <v>401086</v>
      </c>
      <c r="L414" s="1" t="s">
        <v>263</v>
      </c>
      <c r="M414" s="51" t="s">
        <v>271</v>
      </c>
      <c r="N414" s="97">
        <v>40</v>
      </c>
      <c r="O414" s="639" t="s">
        <v>276</v>
      </c>
      <c r="P414" s="64">
        <v>5438</v>
      </c>
      <c r="Q414" s="631">
        <f t="shared" si="49"/>
        <v>217520</v>
      </c>
      <c r="R414" s="117" t="s">
        <v>100</v>
      </c>
      <c r="S414" s="117" t="s">
        <v>1187</v>
      </c>
    </row>
    <row r="415" spans="1:21" ht="14.5" customHeight="1">
      <c r="A415" s="165">
        <v>9</v>
      </c>
      <c r="B415" s="166">
        <v>10101</v>
      </c>
      <c r="C415" s="165">
        <f t="shared" si="47"/>
        <v>1</v>
      </c>
      <c r="G415" s="165" t="str">
        <f>+VLOOKUP(B415,EstructuraCostos!$B$5:$C$170,2)</f>
        <v>Fumigacion Matamalezas</v>
      </c>
      <c r="H415" s="167">
        <v>43582</v>
      </c>
      <c r="I415" s="17">
        <f t="shared" si="48"/>
        <v>17</v>
      </c>
      <c r="J415" s="1" t="s">
        <v>273</v>
      </c>
      <c r="K415" s="95">
        <v>74310</v>
      </c>
      <c r="L415" s="1" t="s">
        <v>283</v>
      </c>
      <c r="M415" s="51" t="s">
        <v>879</v>
      </c>
      <c r="N415" s="97">
        <v>20</v>
      </c>
      <c r="O415" s="412" t="s">
        <v>261</v>
      </c>
      <c r="P415" s="64">
        <v>31000</v>
      </c>
      <c r="Q415" s="631">
        <f t="shared" si="49"/>
        <v>620000</v>
      </c>
      <c r="R415" s="117" t="s">
        <v>100</v>
      </c>
      <c r="S415" s="117" t="s">
        <v>1187</v>
      </c>
    </row>
    <row r="416" spans="1:21" ht="14.5" customHeight="1">
      <c r="A416" s="165">
        <v>9</v>
      </c>
      <c r="B416" s="166">
        <v>10104</v>
      </c>
      <c r="C416" s="165">
        <f t="shared" si="47"/>
        <v>1</v>
      </c>
      <c r="G416" s="165" t="str">
        <f>+VLOOKUP(B416,EstructuraCostos!$B$5:$C$170,2)</f>
        <v>Fumigacion Herbicida</v>
      </c>
      <c r="H416" s="167">
        <v>43582</v>
      </c>
      <c r="I416" s="17">
        <f t="shared" si="48"/>
        <v>17</v>
      </c>
      <c r="J416" s="1" t="s">
        <v>352</v>
      </c>
      <c r="K416" s="95">
        <v>74310</v>
      </c>
      <c r="L416" s="1" t="s">
        <v>283</v>
      </c>
      <c r="M416" s="51" t="s">
        <v>879</v>
      </c>
      <c r="N416" s="97">
        <v>2</v>
      </c>
      <c r="O416" s="412" t="s">
        <v>278</v>
      </c>
      <c r="P416" s="64">
        <v>90000</v>
      </c>
      <c r="Q416" s="631">
        <f t="shared" si="49"/>
        <v>180000</v>
      </c>
      <c r="R416" s="117" t="s">
        <v>100</v>
      </c>
      <c r="S416" s="117" t="s">
        <v>1187</v>
      </c>
      <c r="T416" s="204"/>
    </row>
    <row r="417" spans="1:27" ht="14.5" customHeight="1">
      <c r="A417" s="165">
        <v>9</v>
      </c>
      <c r="B417" s="166">
        <v>10104</v>
      </c>
      <c r="C417" s="165">
        <f t="shared" si="47"/>
        <v>1</v>
      </c>
      <c r="G417" s="165" t="str">
        <f>+VLOOKUP(B417,EstructuraCostos!$B$5:$C$170,2)</f>
        <v>Fumigacion Herbicida</v>
      </c>
      <c r="H417" s="167">
        <v>43582</v>
      </c>
      <c r="I417" s="17">
        <f t="shared" si="48"/>
        <v>17</v>
      </c>
      <c r="J417" s="1" t="s">
        <v>1114</v>
      </c>
      <c r="K417" s="95">
        <v>74310</v>
      </c>
      <c r="L417" s="1" t="s">
        <v>283</v>
      </c>
      <c r="M417" s="51" t="s">
        <v>879</v>
      </c>
      <c r="N417" s="97">
        <v>4</v>
      </c>
      <c r="O417" s="646" t="s">
        <v>261</v>
      </c>
      <c r="P417" s="64">
        <v>17625</v>
      </c>
      <c r="Q417" s="631">
        <f t="shared" si="49"/>
        <v>70500</v>
      </c>
      <c r="R417" s="117" t="s">
        <v>100</v>
      </c>
      <c r="S417" s="117" t="s">
        <v>1187</v>
      </c>
      <c r="T417" s="204"/>
    </row>
    <row r="418" spans="1:27" ht="15" customHeight="1">
      <c r="A418" s="165">
        <v>10</v>
      </c>
      <c r="B418" s="166">
        <v>40104</v>
      </c>
      <c r="C418" s="165">
        <f t="shared" si="47"/>
        <v>4</v>
      </c>
      <c r="G418" s="165" t="str">
        <f>+VLOOKUP(B418,EstructuraCostos!$B$5:$C$170,2)</f>
        <v>Combustibles y Lubricantes</v>
      </c>
      <c r="H418" s="167">
        <v>43582</v>
      </c>
      <c r="I418" s="17">
        <f t="shared" si="48"/>
        <v>17</v>
      </c>
      <c r="J418" s="1" t="s">
        <v>370</v>
      </c>
      <c r="K418" s="95">
        <v>55670</v>
      </c>
      <c r="L418" s="1" t="s">
        <v>521</v>
      </c>
      <c r="M418" s="51" t="s">
        <v>350</v>
      </c>
      <c r="N418" s="97">
        <v>11.16</v>
      </c>
      <c r="O418" s="412" t="s">
        <v>316</v>
      </c>
      <c r="P418" s="64">
        <v>9410</v>
      </c>
      <c r="Q418" s="631">
        <v>105000</v>
      </c>
      <c r="R418" s="117" t="s">
        <v>100</v>
      </c>
      <c r="S418" s="117" t="s">
        <v>1187</v>
      </c>
      <c r="T418" s="204"/>
      <c r="X418" s="13"/>
      <c r="Y418" s="13"/>
      <c r="Z418" s="13"/>
      <c r="AA418" s="13"/>
    </row>
    <row r="419" spans="1:27" ht="15" customHeight="1">
      <c r="A419" s="165">
        <v>10</v>
      </c>
      <c r="B419" s="166">
        <v>40104</v>
      </c>
      <c r="C419" s="165">
        <f t="shared" si="47"/>
        <v>4</v>
      </c>
      <c r="G419" s="165" t="str">
        <f>+VLOOKUP(B419,EstructuraCostos!$B$5:$C$170,2)</f>
        <v>Combustibles y Lubricantes</v>
      </c>
      <c r="H419" s="167">
        <v>43582</v>
      </c>
      <c r="I419" s="17">
        <f t="shared" si="48"/>
        <v>17</v>
      </c>
      <c r="J419" s="1" t="s">
        <v>353</v>
      </c>
      <c r="K419" s="95">
        <v>55670</v>
      </c>
      <c r="L419" s="1" t="s">
        <v>521</v>
      </c>
      <c r="M419" s="51" t="s">
        <v>350</v>
      </c>
      <c r="N419" s="97">
        <v>6.06</v>
      </c>
      <c r="O419" s="639" t="s">
        <v>316</v>
      </c>
      <c r="P419" s="64">
        <v>9410</v>
      </c>
      <c r="Q419" s="631">
        <v>57000</v>
      </c>
      <c r="R419" s="117" t="s">
        <v>100</v>
      </c>
      <c r="S419" s="117" t="s">
        <v>1187</v>
      </c>
      <c r="T419" s="204"/>
      <c r="U419" s="77">
        <v>3589794</v>
      </c>
    </row>
    <row r="420" spans="1:27" ht="15" customHeight="1">
      <c r="A420" s="165">
        <v>11</v>
      </c>
      <c r="B420" s="166">
        <v>50104</v>
      </c>
      <c r="C420" s="165">
        <f t="shared" si="47"/>
        <v>5</v>
      </c>
      <c r="G420" s="165" t="str">
        <f>+VLOOKUP(B420,EstructuraCostos!$B$5:$C$170,2)</f>
        <v>Mantenimiento Acueducto y Aguas</v>
      </c>
      <c r="H420" s="167">
        <v>43582</v>
      </c>
      <c r="I420" s="17">
        <f t="shared" si="48"/>
        <v>17</v>
      </c>
      <c r="J420" s="1" t="s">
        <v>1115</v>
      </c>
      <c r="K420" s="95">
        <v>690136</v>
      </c>
      <c r="L420" s="1" t="s">
        <v>1428</v>
      </c>
      <c r="M420" s="51" t="s">
        <v>1125</v>
      </c>
      <c r="N420" s="97">
        <v>6</v>
      </c>
      <c r="O420" s="414" t="s">
        <v>278</v>
      </c>
      <c r="P420" s="64">
        <v>443.83333333333331</v>
      </c>
      <c r="Q420" s="631">
        <f t="shared" ref="Q420:Q434" si="50">+N420*P420</f>
        <v>2663</v>
      </c>
      <c r="R420" s="117" t="s">
        <v>294</v>
      </c>
      <c r="S420" s="117" t="s">
        <v>1463</v>
      </c>
      <c r="T420" s="204"/>
    </row>
    <row r="421" spans="1:27" ht="14.5" customHeight="1">
      <c r="A421" s="165">
        <v>12</v>
      </c>
      <c r="B421" s="166">
        <v>90104</v>
      </c>
      <c r="C421" s="165">
        <f t="shared" si="47"/>
        <v>9</v>
      </c>
      <c r="G421" s="165" t="str">
        <f>+VLOOKUP(B421,EstructuraCostos!$B$5:$C$170,2)</f>
        <v>Insumos-menaje</v>
      </c>
      <c r="H421" s="167">
        <v>43582</v>
      </c>
      <c r="I421" s="17">
        <f t="shared" si="48"/>
        <v>17</v>
      </c>
      <c r="J421" s="1" t="s">
        <v>1116</v>
      </c>
      <c r="K421" s="95">
        <v>105798</v>
      </c>
      <c r="L421" s="1" t="s">
        <v>1112</v>
      </c>
      <c r="M421" s="51" t="s">
        <v>1126</v>
      </c>
      <c r="N421" s="97">
        <v>6</v>
      </c>
      <c r="O421" s="646" t="s">
        <v>278</v>
      </c>
      <c r="P421" s="64">
        <v>2833.3333333333335</v>
      </c>
      <c r="Q421" s="631">
        <f t="shared" si="50"/>
        <v>17000</v>
      </c>
      <c r="R421" s="117" t="s">
        <v>294</v>
      </c>
      <c r="S421" s="117" t="s">
        <v>1463</v>
      </c>
      <c r="T421" s="204"/>
    </row>
    <row r="422" spans="1:27" ht="14.5" customHeight="1">
      <c r="A422" s="165">
        <v>13</v>
      </c>
      <c r="B422" s="166">
        <v>90106</v>
      </c>
      <c r="C422" s="165">
        <f t="shared" si="47"/>
        <v>9</v>
      </c>
      <c r="G422" s="165" t="str">
        <f>+VLOOKUP(B422,EstructuraCostos!$B$5:$C$170,2)</f>
        <v xml:space="preserve">Varios </v>
      </c>
      <c r="H422" s="167">
        <v>43582</v>
      </c>
      <c r="I422" s="17">
        <f t="shared" si="48"/>
        <v>17</v>
      </c>
      <c r="J422" s="1" t="s">
        <v>1117</v>
      </c>
      <c r="K422" s="95">
        <v>380363</v>
      </c>
      <c r="L422" s="1" t="s">
        <v>1430</v>
      </c>
      <c r="M422" s="51" t="s">
        <v>1124</v>
      </c>
      <c r="N422" s="97">
        <v>10</v>
      </c>
      <c r="O422" s="414" t="s">
        <v>278</v>
      </c>
      <c r="P422" s="64">
        <v>300</v>
      </c>
      <c r="Q422" s="631">
        <f t="shared" si="50"/>
        <v>3000</v>
      </c>
      <c r="R422" s="117" t="s">
        <v>294</v>
      </c>
      <c r="S422" s="117" t="s">
        <v>1463</v>
      </c>
      <c r="T422" s="256"/>
    </row>
    <row r="423" spans="1:27" ht="14.5" customHeight="1">
      <c r="A423" s="165">
        <v>14</v>
      </c>
      <c r="B423" s="166">
        <v>50114</v>
      </c>
      <c r="C423" s="165">
        <f t="shared" si="47"/>
        <v>5</v>
      </c>
      <c r="G423" s="165" t="str">
        <f>+VLOOKUP(B423,EstructuraCostos!$B$5:$C$170,2)</f>
        <v>Seguridad industrial</v>
      </c>
      <c r="H423" s="167">
        <v>43582</v>
      </c>
      <c r="I423" s="17">
        <f t="shared" si="48"/>
        <v>17</v>
      </c>
      <c r="J423" s="1" t="s">
        <v>1118</v>
      </c>
      <c r="K423" s="95">
        <v>447</v>
      </c>
      <c r="L423" s="1" t="s">
        <v>1369</v>
      </c>
      <c r="M423" s="51" t="s">
        <v>1123</v>
      </c>
      <c r="N423" s="97">
        <v>1</v>
      </c>
      <c r="O423" s="646" t="s">
        <v>278</v>
      </c>
      <c r="P423" s="64">
        <v>12000</v>
      </c>
      <c r="Q423" s="631">
        <f t="shared" si="50"/>
        <v>12000</v>
      </c>
      <c r="R423" s="117" t="s">
        <v>294</v>
      </c>
      <c r="S423" s="117" t="s">
        <v>1463</v>
      </c>
    </row>
    <row r="424" spans="1:27" ht="14.5" customHeight="1">
      <c r="A424" s="165">
        <v>16</v>
      </c>
      <c r="B424" s="166">
        <v>90101</v>
      </c>
      <c r="C424" s="165">
        <f t="shared" si="47"/>
        <v>9</v>
      </c>
      <c r="G424" s="165" t="str">
        <f>+VLOOKUP(B424,EstructuraCostos!$B$5:$C$170,2)</f>
        <v>Salarios</v>
      </c>
      <c r="H424" s="167">
        <v>43583</v>
      </c>
      <c r="I424" s="17">
        <f t="shared" si="48"/>
        <v>17</v>
      </c>
      <c r="J424" s="1" t="s">
        <v>1119</v>
      </c>
      <c r="L424" s="1" t="s">
        <v>962</v>
      </c>
      <c r="M424" s="51">
        <v>53893307</v>
      </c>
      <c r="N424" s="97">
        <v>1</v>
      </c>
      <c r="O424" s="414" t="s">
        <v>278</v>
      </c>
      <c r="P424" s="64">
        <v>166000</v>
      </c>
      <c r="Q424" s="631">
        <f t="shared" si="50"/>
        <v>166000</v>
      </c>
      <c r="R424" s="117" t="s">
        <v>294</v>
      </c>
      <c r="S424" s="117" t="s">
        <v>1342</v>
      </c>
      <c r="T424" s="204"/>
    </row>
    <row r="425" spans="1:27" ht="14.5" customHeight="1">
      <c r="A425" s="165">
        <v>17</v>
      </c>
      <c r="B425" s="166">
        <v>70104</v>
      </c>
      <c r="C425" s="165">
        <f t="shared" si="47"/>
        <v>7</v>
      </c>
      <c r="G425" s="165" t="str">
        <f>+VLOOKUP(B425,EstructuraCostos!$B$5:$C$170,2)</f>
        <v>Liquidaciones</v>
      </c>
      <c r="H425" s="167">
        <v>43583</v>
      </c>
      <c r="I425" s="17">
        <f t="shared" si="48"/>
        <v>17</v>
      </c>
      <c r="J425" s="1" t="s">
        <v>1091</v>
      </c>
      <c r="K425" s="95" t="s">
        <v>730</v>
      </c>
      <c r="L425" s="1" t="s">
        <v>962</v>
      </c>
      <c r="M425" s="51">
        <v>53893307</v>
      </c>
      <c r="N425" s="97">
        <v>1</v>
      </c>
      <c r="O425" s="414" t="s">
        <v>278</v>
      </c>
      <c r="P425" s="64">
        <v>47512</v>
      </c>
      <c r="Q425" s="631">
        <f t="shared" si="50"/>
        <v>47512</v>
      </c>
      <c r="R425" s="117" t="s">
        <v>294</v>
      </c>
      <c r="S425" s="117" t="s">
        <v>1342</v>
      </c>
      <c r="T425" s="204"/>
    </row>
    <row r="426" spans="1:27" ht="14.5" customHeight="1">
      <c r="A426" s="165">
        <v>18</v>
      </c>
      <c r="B426" s="166">
        <v>90102</v>
      </c>
      <c r="C426" s="165">
        <f t="shared" si="47"/>
        <v>9</v>
      </c>
      <c r="G426" s="165" t="str">
        <f>+VLOOKUP(B426,EstructuraCostos!$B$5:$C$170,2)</f>
        <v>Mantenimiento</v>
      </c>
      <c r="H426" s="167">
        <v>43583</v>
      </c>
      <c r="I426" s="17">
        <f t="shared" si="48"/>
        <v>17</v>
      </c>
      <c r="J426" s="1" t="s">
        <v>1120</v>
      </c>
      <c r="K426" s="95" t="s">
        <v>1122</v>
      </c>
      <c r="L426" s="1" t="s">
        <v>1113</v>
      </c>
      <c r="N426" s="97">
        <v>5</v>
      </c>
      <c r="O426" s="646" t="s">
        <v>278</v>
      </c>
      <c r="P426" s="64">
        <v>2800</v>
      </c>
      <c r="Q426" s="631">
        <f t="shared" si="50"/>
        <v>14000</v>
      </c>
      <c r="R426" s="117" t="s">
        <v>294</v>
      </c>
      <c r="S426" s="117" t="s">
        <v>285</v>
      </c>
      <c r="T426" s="204" t="s">
        <v>1425</v>
      </c>
      <c r="U426" s="420">
        <v>797425</v>
      </c>
    </row>
    <row r="427" spans="1:27" ht="14.5" customHeight="1">
      <c r="A427" s="165">
        <v>1</v>
      </c>
      <c r="B427" s="166">
        <v>10303</v>
      </c>
      <c r="C427" s="165">
        <f t="shared" si="47"/>
        <v>1</v>
      </c>
      <c r="G427" s="165" t="str">
        <f>+VLOOKUP(B427,EstructuraCostos!$B$5:$C$170,2)</f>
        <v>Drogas curativas, preventivas y examenes</v>
      </c>
      <c r="H427" s="167">
        <v>43584</v>
      </c>
      <c r="I427" s="17">
        <f t="shared" si="48"/>
        <v>18</v>
      </c>
      <c r="J427" s="137" t="s">
        <v>1157</v>
      </c>
      <c r="K427" s="277">
        <v>193752</v>
      </c>
      <c r="L427" s="422" t="s">
        <v>319</v>
      </c>
      <c r="M427" s="51" t="s">
        <v>337</v>
      </c>
      <c r="N427" s="97">
        <v>1</v>
      </c>
      <c r="O427" s="414" t="s">
        <v>261</v>
      </c>
      <c r="P427" s="64">
        <v>29700</v>
      </c>
      <c r="Q427" s="631">
        <f t="shared" si="50"/>
        <v>29700</v>
      </c>
      <c r="R427" s="54" t="s">
        <v>100</v>
      </c>
      <c r="S427" s="117" t="s">
        <v>1609</v>
      </c>
      <c r="T427" s="204"/>
    </row>
    <row r="428" spans="1:27" ht="14.5" customHeight="1">
      <c r="A428" s="165">
        <v>1</v>
      </c>
      <c r="B428" s="166">
        <v>90106</v>
      </c>
      <c r="C428" s="165">
        <f t="shared" si="47"/>
        <v>9</v>
      </c>
      <c r="G428" s="165" t="str">
        <f>+VLOOKUP(B428,EstructuraCostos!$B$5:$C$170,2)</f>
        <v xml:space="preserve">Varios </v>
      </c>
      <c r="H428" s="167">
        <v>43584</v>
      </c>
      <c r="I428" s="17">
        <f t="shared" si="48"/>
        <v>18</v>
      </c>
      <c r="J428" s="137" t="s">
        <v>571</v>
      </c>
      <c r="K428" s="277">
        <v>193752</v>
      </c>
      <c r="L428" s="422" t="s">
        <v>319</v>
      </c>
      <c r="M428" s="51" t="s">
        <v>337</v>
      </c>
      <c r="N428" s="97">
        <v>2</v>
      </c>
      <c r="O428" s="414" t="s">
        <v>276</v>
      </c>
      <c r="P428" s="64">
        <v>3000</v>
      </c>
      <c r="Q428" s="631">
        <f t="shared" si="50"/>
        <v>6000</v>
      </c>
      <c r="R428" s="54" t="s">
        <v>100</v>
      </c>
      <c r="S428" s="117" t="s">
        <v>1609</v>
      </c>
      <c r="T428" s="204"/>
    </row>
    <row r="429" spans="1:27" ht="14.5" customHeight="1">
      <c r="A429" s="165">
        <v>1</v>
      </c>
      <c r="B429" s="166">
        <v>50115</v>
      </c>
      <c r="C429" s="165">
        <f t="shared" si="47"/>
        <v>5</v>
      </c>
      <c r="G429" s="165" t="str">
        <f>+VLOOKUP(B429,EstructuraCostos!$B$5:$C$170,2)</f>
        <v>Herramientas fungibles</v>
      </c>
      <c r="H429" s="167">
        <v>43584</v>
      </c>
      <c r="I429" s="17">
        <f t="shared" si="48"/>
        <v>18</v>
      </c>
      <c r="J429" s="137" t="s">
        <v>1158</v>
      </c>
      <c r="K429" s="277">
        <v>193752</v>
      </c>
      <c r="L429" s="422" t="s">
        <v>319</v>
      </c>
      <c r="M429" s="51" t="s">
        <v>337</v>
      </c>
      <c r="N429" s="97">
        <v>2</v>
      </c>
      <c r="O429" s="642" t="s">
        <v>278</v>
      </c>
      <c r="P429" s="64">
        <v>6000</v>
      </c>
      <c r="Q429" s="631">
        <f t="shared" si="50"/>
        <v>12000</v>
      </c>
      <c r="R429" s="54" t="s">
        <v>100</v>
      </c>
      <c r="S429" s="117" t="s">
        <v>1609</v>
      </c>
      <c r="T429" s="204"/>
    </row>
    <row r="430" spans="1:27" ht="14.5" customHeight="1">
      <c r="A430" s="165">
        <v>1</v>
      </c>
      <c r="B430" s="166">
        <v>10302</v>
      </c>
      <c r="C430" s="165">
        <f t="shared" si="47"/>
        <v>1</v>
      </c>
      <c r="G430" s="165" t="str">
        <f>+VLOOKUP(B430,EstructuraCostos!$B$5:$C$170,2)</f>
        <v>Desparasitacion y Baño</v>
      </c>
      <c r="H430" s="167">
        <v>43584</v>
      </c>
      <c r="I430" s="17">
        <f t="shared" si="48"/>
        <v>18</v>
      </c>
      <c r="J430" s="137" t="s">
        <v>327</v>
      </c>
      <c r="K430" s="277">
        <v>193752</v>
      </c>
      <c r="L430" s="422" t="s">
        <v>319</v>
      </c>
      <c r="M430" s="51" t="s">
        <v>337</v>
      </c>
      <c r="N430" s="97">
        <v>2</v>
      </c>
      <c r="O430" s="414" t="s">
        <v>261</v>
      </c>
      <c r="P430" s="64">
        <v>60800</v>
      </c>
      <c r="Q430" s="631">
        <f t="shared" si="50"/>
        <v>121600</v>
      </c>
      <c r="R430" s="54" t="s">
        <v>100</v>
      </c>
      <c r="S430" s="117" t="s">
        <v>1609</v>
      </c>
      <c r="T430" s="204"/>
    </row>
    <row r="431" spans="1:27" ht="14.5" customHeight="1">
      <c r="A431" s="165" t="s">
        <v>1206</v>
      </c>
      <c r="B431" s="166">
        <v>40106</v>
      </c>
      <c r="C431" s="165">
        <f t="shared" si="47"/>
        <v>4</v>
      </c>
      <c r="G431" s="165" t="s">
        <v>72</v>
      </c>
      <c r="H431" s="167">
        <v>43584</v>
      </c>
      <c r="I431" s="17">
        <f t="shared" si="48"/>
        <v>18</v>
      </c>
      <c r="J431" s="137" t="s">
        <v>1030</v>
      </c>
      <c r="K431" s="277">
        <v>19</v>
      </c>
      <c r="L431" s="422" t="s">
        <v>1344</v>
      </c>
      <c r="M431" s="51">
        <v>1053780914</v>
      </c>
      <c r="N431" s="97">
        <v>1</v>
      </c>
      <c r="O431" s="646" t="s">
        <v>278</v>
      </c>
      <c r="P431" s="381">
        <v>836480</v>
      </c>
      <c r="Q431" s="631">
        <f t="shared" si="50"/>
        <v>836480</v>
      </c>
      <c r="R431" s="54" t="s">
        <v>100</v>
      </c>
      <c r="S431" s="117" t="s">
        <v>1345</v>
      </c>
      <c r="T431" s="204"/>
    </row>
    <row r="432" spans="1:27" ht="14.5" customHeight="1">
      <c r="A432" s="165" t="s">
        <v>1319</v>
      </c>
      <c r="B432" s="166">
        <v>20501</v>
      </c>
      <c r="C432" s="215">
        <f t="shared" si="47"/>
        <v>2</v>
      </c>
      <c r="G432" s="165" t="str">
        <f>+VLOOKUP(B432,EstructuraCostos!$B$5:$C$170,2)</f>
        <v>Manejo_de_Ganado</v>
      </c>
      <c r="H432" s="167">
        <v>43585</v>
      </c>
      <c r="I432" s="17">
        <f t="shared" si="48"/>
        <v>18</v>
      </c>
      <c r="J432" s="137" t="s">
        <v>1357</v>
      </c>
      <c r="K432" s="277">
        <v>164119</v>
      </c>
      <c r="L432" s="422" t="s">
        <v>926</v>
      </c>
      <c r="M432" s="51" t="s">
        <v>927</v>
      </c>
      <c r="N432" s="97">
        <v>1</v>
      </c>
      <c r="O432" s="455" t="s">
        <v>278</v>
      </c>
      <c r="P432" s="64">
        <v>130397</v>
      </c>
      <c r="Q432" s="631">
        <f t="shared" si="50"/>
        <v>130397</v>
      </c>
      <c r="R432" s="54" t="s">
        <v>100</v>
      </c>
      <c r="S432" s="117" t="s">
        <v>1350</v>
      </c>
      <c r="T432" s="204"/>
      <c r="X432" s="13"/>
      <c r="Y432" s="13"/>
      <c r="Z432" s="13"/>
      <c r="AA432" s="13"/>
    </row>
    <row r="433" spans="1:202" ht="14.5" customHeight="1">
      <c r="A433" s="165">
        <v>2</v>
      </c>
      <c r="B433" s="166">
        <v>50103</v>
      </c>
      <c r="C433" s="165">
        <f t="shared" si="47"/>
        <v>5</v>
      </c>
      <c r="G433" s="165" t="str">
        <f>+VLOOKUP(B433,EstructuraCostos!$B$5:$C$170,2)</f>
        <v xml:space="preserve">Mantenimiento Cercos </v>
      </c>
      <c r="H433" s="167">
        <v>43586</v>
      </c>
      <c r="I433" s="17">
        <f t="shared" si="48"/>
        <v>18</v>
      </c>
      <c r="J433" s="1" t="s">
        <v>858</v>
      </c>
      <c r="K433" s="277">
        <v>2475</v>
      </c>
      <c r="L433" s="1" t="s">
        <v>1356</v>
      </c>
      <c r="M433" s="112" t="s">
        <v>859</v>
      </c>
      <c r="N433" s="97">
        <v>3</v>
      </c>
      <c r="O433" s="415" t="s">
        <v>278</v>
      </c>
      <c r="P433" s="64">
        <v>93653</v>
      </c>
      <c r="Q433" s="631">
        <f t="shared" si="50"/>
        <v>280959</v>
      </c>
      <c r="R433" s="117" t="s">
        <v>100</v>
      </c>
      <c r="S433" s="117" t="s">
        <v>1350</v>
      </c>
      <c r="T433" s="204"/>
    </row>
    <row r="434" spans="1:202" ht="14.5" customHeight="1">
      <c r="A434" s="165">
        <v>3</v>
      </c>
      <c r="B434" s="166">
        <v>10104</v>
      </c>
      <c r="C434" s="165">
        <f t="shared" si="47"/>
        <v>1</v>
      </c>
      <c r="G434" s="165" t="str">
        <f>+VLOOKUP(B434,EstructuraCostos!$B$5:$C$170,2)</f>
        <v>Fumigacion Herbicida</v>
      </c>
      <c r="H434" s="167">
        <v>43587</v>
      </c>
      <c r="I434" s="17">
        <f t="shared" si="48"/>
        <v>18</v>
      </c>
      <c r="J434" s="1" t="s">
        <v>352</v>
      </c>
      <c r="K434" s="277">
        <v>74397</v>
      </c>
      <c r="L434" s="1" t="s">
        <v>283</v>
      </c>
      <c r="M434" s="51" t="s">
        <v>879</v>
      </c>
      <c r="N434" s="97">
        <v>10</v>
      </c>
      <c r="O434" s="639" t="s">
        <v>278</v>
      </c>
      <c r="P434" s="64">
        <v>90000</v>
      </c>
      <c r="Q434" s="631">
        <f t="shared" si="50"/>
        <v>900000</v>
      </c>
      <c r="R434" s="117" t="s">
        <v>100</v>
      </c>
      <c r="S434" s="117" t="s">
        <v>1610</v>
      </c>
      <c r="T434" s="204"/>
    </row>
    <row r="435" spans="1:202" ht="14.5" customHeight="1">
      <c r="A435" s="165" t="s">
        <v>1320</v>
      </c>
      <c r="B435" s="166">
        <v>70116</v>
      </c>
      <c r="C435" s="165">
        <f t="shared" si="47"/>
        <v>7</v>
      </c>
      <c r="G435" s="165" t="str">
        <f>+VLOOKUP(B435,EstructuraCostos!$B$5:$C$170,2)</f>
        <v>Seguridad Social</v>
      </c>
      <c r="H435" s="167">
        <v>43587</v>
      </c>
      <c r="I435" s="17">
        <f t="shared" si="48"/>
        <v>18</v>
      </c>
      <c r="J435" s="1" t="s">
        <v>2323</v>
      </c>
      <c r="K435" s="277">
        <v>7719447626</v>
      </c>
      <c r="L435" s="1" t="s">
        <v>499</v>
      </c>
      <c r="N435" s="97">
        <v>11</v>
      </c>
      <c r="O435" s="642"/>
      <c r="P435" s="64"/>
      <c r="Q435" s="631">
        <v>1695900</v>
      </c>
      <c r="R435" s="117" t="s">
        <v>100</v>
      </c>
      <c r="S435" s="117" t="s">
        <v>1346</v>
      </c>
      <c r="T435" s="204"/>
    </row>
    <row r="436" spans="1:202" ht="14.5" customHeight="1">
      <c r="A436" s="165" t="s">
        <v>1286</v>
      </c>
      <c r="B436" s="166">
        <v>40108</v>
      </c>
      <c r="C436" s="165">
        <f t="shared" si="47"/>
        <v>4</v>
      </c>
      <c r="G436" s="165" t="str">
        <f>+VLOOKUP(B436,EstructuraCostos!$B$5:$C$170,2)</f>
        <v>Gastos_de_Viaje y representacion</v>
      </c>
      <c r="H436" s="167">
        <v>43587</v>
      </c>
      <c r="I436" s="17">
        <f t="shared" si="48"/>
        <v>18</v>
      </c>
      <c r="J436" s="1" t="s">
        <v>1349</v>
      </c>
      <c r="K436" s="277"/>
      <c r="L436" s="1" t="s">
        <v>1347</v>
      </c>
      <c r="M436" s="51" t="s">
        <v>1348</v>
      </c>
      <c r="N436" s="97"/>
      <c r="O436" s="455"/>
      <c r="P436" s="64">
        <v>71400</v>
      </c>
      <c r="Q436" s="631">
        <v>71400</v>
      </c>
      <c r="R436" s="117" t="s">
        <v>100</v>
      </c>
      <c r="S436" s="117" t="s">
        <v>1350</v>
      </c>
      <c r="T436" s="204"/>
    </row>
    <row r="437" spans="1:202" ht="14.5" customHeight="1">
      <c r="A437" s="165" t="s">
        <v>1411</v>
      </c>
      <c r="B437" s="166">
        <v>40108</v>
      </c>
      <c r="C437" s="165">
        <f t="shared" si="47"/>
        <v>4</v>
      </c>
      <c r="G437" s="165" t="str">
        <f>+VLOOKUP(B437,EstructuraCostos!$B$5:$C$170,2)</f>
        <v>Gastos_de_Viaje y representacion</v>
      </c>
      <c r="H437" s="167">
        <v>43587</v>
      </c>
      <c r="I437" s="17">
        <f t="shared" si="48"/>
        <v>18</v>
      </c>
      <c r="J437" s="1" t="s">
        <v>1351</v>
      </c>
      <c r="K437" s="426">
        <v>166354</v>
      </c>
      <c r="L437" s="1" t="s">
        <v>1352</v>
      </c>
      <c r="M437" s="85">
        <v>900273380</v>
      </c>
      <c r="N437" s="97"/>
      <c r="O437" s="455"/>
      <c r="P437" s="64">
        <v>16500</v>
      </c>
      <c r="Q437" s="631">
        <v>16500</v>
      </c>
      <c r="R437" s="117" t="s">
        <v>100</v>
      </c>
      <c r="S437" s="117" t="s">
        <v>1350</v>
      </c>
      <c r="T437" s="204"/>
    </row>
    <row r="438" spans="1:202" ht="14.5" customHeight="1">
      <c r="A438" s="165" t="s">
        <v>882</v>
      </c>
      <c r="B438" s="166">
        <v>40108</v>
      </c>
      <c r="C438" s="215">
        <f t="shared" si="47"/>
        <v>4</v>
      </c>
      <c r="G438" s="165" t="str">
        <f>+VLOOKUP(B438,EstructuraCostos!$B$5:$C$170,2)</f>
        <v>Gastos_de_Viaje y representacion</v>
      </c>
      <c r="H438" s="167">
        <v>43587</v>
      </c>
      <c r="I438" s="17">
        <f t="shared" si="48"/>
        <v>18</v>
      </c>
      <c r="J438" s="1" t="s">
        <v>1353</v>
      </c>
      <c r="K438" s="426">
        <v>1704105</v>
      </c>
      <c r="L438" s="1" t="s">
        <v>1354</v>
      </c>
      <c r="M438" s="143" t="s">
        <v>1355</v>
      </c>
      <c r="N438" s="97"/>
      <c r="O438" s="455"/>
      <c r="P438" s="64">
        <v>121995</v>
      </c>
      <c r="Q438" s="631">
        <v>121995</v>
      </c>
      <c r="R438" s="117" t="s">
        <v>100</v>
      </c>
      <c r="S438" s="117" t="s">
        <v>1350</v>
      </c>
      <c r="T438" s="204"/>
    </row>
    <row r="439" spans="1:202" ht="14.5" customHeight="1">
      <c r="A439" s="165" t="s">
        <v>1647</v>
      </c>
      <c r="B439" s="166">
        <v>40101</v>
      </c>
      <c r="C439" s="165">
        <v>4</v>
      </c>
      <c r="G439" s="165" t="s">
        <v>63</v>
      </c>
      <c r="H439" s="167">
        <v>43587</v>
      </c>
      <c r="I439" s="17">
        <f t="shared" si="48"/>
        <v>18</v>
      </c>
      <c r="J439" s="1" t="s">
        <v>1358</v>
      </c>
      <c r="K439" s="426">
        <v>7122</v>
      </c>
      <c r="L439" s="1" t="s">
        <v>508</v>
      </c>
      <c r="M439" s="143" t="s">
        <v>928</v>
      </c>
      <c r="N439" s="97">
        <v>1</v>
      </c>
      <c r="O439" s="455" t="s">
        <v>278</v>
      </c>
      <c r="P439" s="64">
        <v>103000</v>
      </c>
      <c r="Q439" s="631">
        <v>103000</v>
      </c>
      <c r="R439" s="117" t="s">
        <v>100</v>
      </c>
      <c r="S439" s="117" t="s">
        <v>1350</v>
      </c>
      <c r="T439" s="204"/>
    </row>
    <row r="440" spans="1:202" ht="14.5" customHeight="1">
      <c r="A440" s="165" t="s">
        <v>1648</v>
      </c>
      <c r="B440" s="166">
        <v>70114</v>
      </c>
      <c r="C440" s="165">
        <v>7</v>
      </c>
      <c r="G440" s="165" t="s">
        <v>70</v>
      </c>
      <c r="H440" s="167">
        <v>43587</v>
      </c>
      <c r="I440" s="17">
        <v>18</v>
      </c>
      <c r="J440" s="1" t="s">
        <v>1359</v>
      </c>
      <c r="K440" s="426" t="s">
        <v>1360</v>
      </c>
      <c r="L440" s="1" t="s">
        <v>1066</v>
      </c>
      <c r="M440" s="143">
        <v>1070011219</v>
      </c>
      <c r="N440" s="97">
        <v>1</v>
      </c>
      <c r="O440" s="455" t="s">
        <v>278</v>
      </c>
      <c r="P440" s="64">
        <v>529000</v>
      </c>
      <c r="Q440" s="631">
        <v>529000</v>
      </c>
      <c r="R440" s="117" t="s">
        <v>100</v>
      </c>
      <c r="S440" s="117" t="s">
        <v>1350</v>
      </c>
      <c r="T440" s="204"/>
    </row>
    <row r="441" spans="1:202" ht="14.5" customHeight="1">
      <c r="A441" s="165">
        <v>4</v>
      </c>
      <c r="C441" s="165">
        <f t="shared" ref="C441:C472" si="51">ROUND(B441/10000,0)</f>
        <v>0</v>
      </c>
      <c r="G441" s="165" t="e">
        <f>+VLOOKUP(B441,EstructuraCostos!$B$5:$C$170,2)</f>
        <v>#N/A</v>
      </c>
      <c r="H441" s="167">
        <v>43589</v>
      </c>
      <c r="I441" s="17">
        <f t="shared" ref="I441:I504" si="52">+WEEKNUM(H441,2)</f>
        <v>18</v>
      </c>
      <c r="J441" s="70" t="s">
        <v>414</v>
      </c>
      <c r="K441" s="554"/>
      <c r="L441" s="70" t="s">
        <v>322</v>
      </c>
      <c r="M441" s="74" t="s">
        <v>341</v>
      </c>
      <c r="N441" s="80">
        <v>1</v>
      </c>
      <c r="O441" s="90" t="s">
        <v>278</v>
      </c>
      <c r="P441" s="92">
        <v>2933000</v>
      </c>
      <c r="Q441" s="631">
        <f>+N441*P441</f>
        <v>2933000</v>
      </c>
      <c r="R441" s="117" t="s">
        <v>196</v>
      </c>
      <c r="S441" s="117" t="s">
        <v>1361</v>
      </c>
      <c r="T441" s="204"/>
      <c r="U441" s="77">
        <v>2933000</v>
      </c>
    </row>
    <row r="442" spans="1:202" ht="14.5" customHeight="1">
      <c r="A442" s="165">
        <v>5</v>
      </c>
      <c r="C442" s="165">
        <f t="shared" si="51"/>
        <v>0</v>
      </c>
      <c r="G442" s="165" t="e">
        <f>+VLOOKUP(B442,EstructuraCostos!$B$5:$C$170,2)</f>
        <v>#N/A</v>
      </c>
      <c r="H442" s="167">
        <v>43589</v>
      </c>
      <c r="I442" s="17">
        <f t="shared" si="52"/>
        <v>18</v>
      </c>
      <c r="J442" s="114" t="s">
        <v>1208</v>
      </c>
      <c r="K442" s="555"/>
      <c r="L442" s="114" t="s">
        <v>322</v>
      </c>
      <c r="M442" s="638" t="s">
        <v>341</v>
      </c>
      <c r="N442" s="126">
        <v>7</v>
      </c>
      <c r="O442" s="127" t="s">
        <v>278</v>
      </c>
      <c r="P442" s="128">
        <v>419000</v>
      </c>
      <c r="Q442" s="631">
        <f>P442</f>
        <v>419000</v>
      </c>
      <c r="R442" s="117" t="s">
        <v>196</v>
      </c>
      <c r="S442" s="117" t="s">
        <v>1361</v>
      </c>
      <c r="T442" s="68"/>
    </row>
    <row r="443" spans="1:202" ht="14.5" customHeight="1">
      <c r="A443" s="165">
        <v>6</v>
      </c>
      <c r="B443" s="166">
        <v>10101</v>
      </c>
      <c r="C443" s="165">
        <f t="shared" si="51"/>
        <v>1</v>
      </c>
      <c r="G443" s="165" t="str">
        <f>+VLOOKUP(B443,EstructuraCostos!$B$5:$C$170,2)</f>
        <v>Fumigacion Matamalezas</v>
      </c>
      <c r="H443" s="167">
        <v>43589</v>
      </c>
      <c r="I443" s="17">
        <f t="shared" si="52"/>
        <v>18</v>
      </c>
      <c r="J443" s="649" t="s">
        <v>1209</v>
      </c>
      <c r="K443" s="277">
        <v>158725</v>
      </c>
      <c r="L443" s="423" t="s">
        <v>682</v>
      </c>
      <c r="M443" s="51" t="s">
        <v>684</v>
      </c>
      <c r="N443" s="122">
        <v>40</v>
      </c>
      <c r="O443" s="118" t="s">
        <v>261</v>
      </c>
      <c r="P443" s="64">
        <v>8672.5</v>
      </c>
      <c r="Q443" s="631">
        <f t="shared" ref="Q443:Q456" si="53">+N443*P443</f>
        <v>346900</v>
      </c>
      <c r="R443" s="117" t="s">
        <v>100</v>
      </c>
      <c r="S443" s="117" t="s">
        <v>1611</v>
      </c>
      <c r="T443" s="64"/>
      <c r="U443" s="45"/>
    </row>
    <row r="444" spans="1:202" ht="14.5" customHeight="1">
      <c r="A444" s="165">
        <v>6</v>
      </c>
      <c r="B444" s="166">
        <v>50115</v>
      </c>
      <c r="C444" s="165">
        <f t="shared" si="51"/>
        <v>5</v>
      </c>
      <c r="G444" s="165" t="str">
        <f>+VLOOKUP(B444,EstructuraCostos!$B$5:$C$170,2)</f>
        <v>Herramientas fungibles</v>
      </c>
      <c r="H444" s="167">
        <v>43589</v>
      </c>
      <c r="I444" s="17">
        <f t="shared" si="52"/>
        <v>18</v>
      </c>
      <c r="J444" s="649" t="s">
        <v>573</v>
      </c>
      <c r="K444" s="277">
        <v>158725</v>
      </c>
      <c r="L444" s="423" t="s">
        <v>682</v>
      </c>
      <c r="M444" s="51" t="s">
        <v>684</v>
      </c>
      <c r="N444" s="122">
        <v>1</v>
      </c>
      <c r="O444" s="118" t="s">
        <v>278</v>
      </c>
      <c r="P444" s="64">
        <v>10900</v>
      </c>
      <c r="Q444" s="631">
        <f t="shared" si="53"/>
        <v>10900</v>
      </c>
      <c r="R444" s="117" t="s">
        <v>100</v>
      </c>
      <c r="S444" s="117" t="s">
        <v>1611</v>
      </c>
      <c r="T444" s="64"/>
      <c r="U444" s="45"/>
    </row>
    <row r="445" spans="1:202" s="205" customFormat="1" ht="14.5" customHeight="1">
      <c r="A445" s="165">
        <v>7</v>
      </c>
      <c r="B445" s="166">
        <v>10305</v>
      </c>
      <c r="C445" s="165">
        <f t="shared" si="51"/>
        <v>1</v>
      </c>
      <c r="D445" s="59"/>
      <c r="E445" s="388"/>
      <c r="F445" s="59"/>
      <c r="G445" s="165" t="str">
        <f>+VLOOKUP(B445,EstructuraCostos!$B$5:$C$170,2)</f>
        <v>Equipos y materiales</v>
      </c>
      <c r="H445" s="167">
        <v>43589</v>
      </c>
      <c r="I445" s="17">
        <f t="shared" si="52"/>
        <v>18</v>
      </c>
      <c r="J445" s="649" t="s">
        <v>1167</v>
      </c>
      <c r="K445" s="277">
        <v>194164</v>
      </c>
      <c r="L445" s="423" t="s">
        <v>319</v>
      </c>
      <c r="M445" s="51" t="s">
        <v>337</v>
      </c>
      <c r="N445" s="86">
        <v>1</v>
      </c>
      <c r="O445" s="116" t="s">
        <v>278</v>
      </c>
      <c r="P445" s="64">
        <v>3000</v>
      </c>
      <c r="Q445" s="631">
        <f t="shared" si="53"/>
        <v>3000</v>
      </c>
      <c r="R445" s="117" t="s">
        <v>100</v>
      </c>
      <c r="S445" s="117" t="s">
        <v>1609</v>
      </c>
      <c r="T445" s="64"/>
      <c r="U445" s="45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</row>
    <row r="446" spans="1:202" ht="14.5" customHeight="1">
      <c r="A446" s="165">
        <v>7</v>
      </c>
      <c r="B446" s="166">
        <v>50103</v>
      </c>
      <c r="C446" s="165">
        <f t="shared" si="51"/>
        <v>5</v>
      </c>
      <c r="G446" s="165" t="str">
        <f>+VLOOKUP(B446,EstructuraCostos!$B$5:$C$170,2)</f>
        <v xml:space="preserve">Mantenimiento Cercos </v>
      </c>
      <c r="H446" s="167">
        <v>43589</v>
      </c>
      <c r="I446" s="17">
        <f t="shared" si="52"/>
        <v>18</v>
      </c>
      <c r="J446" s="649" t="s">
        <v>266</v>
      </c>
      <c r="K446" s="277">
        <v>194164</v>
      </c>
      <c r="L446" s="423" t="s">
        <v>319</v>
      </c>
      <c r="M446" s="51" t="s">
        <v>337</v>
      </c>
      <c r="N446" s="122">
        <v>100</v>
      </c>
      <c r="O446" s="118" t="s">
        <v>278</v>
      </c>
      <c r="P446" s="64">
        <v>196</v>
      </c>
      <c r="Q446" s="631">
        <f t="shared" si="53"/>
        <v>19600</v>
      </c>
      <c r="R446" s="117" t="s">
        <v>100</v>
      </c>
      <c r="S446" s="117" t="s">
        <v>1609</v>
      </c>
      <c r="T446" s="64"/>
      <c r="U446" s="61"/>
      <c r="V446" s="13"/>
      <c r="W446" s="13"/>
    </row>
    <row r="447" spans="1:202" ht="15" customHeight="1">
      <c r="A447" s="165">
        <v>8</v>
      </c>
      <c r="B447" s="166">
        <v>10101</v>
      </c>
      <c r="C447" s="165">
        <f t="shared" si="51"/>
        <v>1</v>
      </c>
      <c r="G447" s="165" t="str">
        <f>+VLOOKUP(B447,EstructuraCostos!$B$5:$C$170,2)</f>
        <v>Fumigacion Matamalezas</v>
      </c>
      <c r="H447" s="167">
        <v>43589</v>
      </c>
      <c r="I447" s="17">
        <f t="shared" si="52"/>
        <v>18</v>
      </c>
      <c r="J447" s="421" t="s">
        <v>273</v>
      </c>
      <c r="K447" s="277">
        <v>74470</v>
      </c>
      <c r="L447" s="424" t="s">
        <v>283</v>
      </c>
      <c r="M447" s="51" t="s">
        <v>879</v>
      </c>
      <c r="N447" s="86">
        <v>20</v>
      </c>
      <c r="O447" s="116" t="s">
        <v>261</v>
      </c>
      <c r="P447" s="64">
        <v>31000</v>
      </c>
      <c r="Q447" s="631">
        <f t="shared" si="53"/>
        <v>620000</v>
      </c>
      <c r="R447" s="117" t="s">
        <v>100</v>
      </c>
      <c r="S447" s="117" t="s">
        <v>1610</v>
      </c>
      <c r="U447" s="45"/>
      <c r="X447" s="460"/>
      <c r="Y447" s="460"/>
      <c r="Z447" s="460"/>
      <c r="AA447" s="460"/>
      <c r="AB447" s="460"/>
      <c r="AC447" s="460"/>
      <c r="AD447" s="460"/>
      <c r="AE447" s="460"/>
      <c r="AF447" s="460"/>
      <c r="AG447" s="460"/>
      <c r="AH447" s="460"/>
      <c r="AI447" s="460"/>
      <c r="AJ447" s="460"/>
      <c r="AK447" s="460"/>
      <c r="AL447" s="460"/>
      <c r="AM447" s="460"/>
      <c r="AN447" s="460"/>
      <c r="AO447" s="460"/>
      <c r="AP447" s="460"/>
      <c r="AQ447" s="460"/>
      <c r="AR447" s="460"/>
      <c r="AS447" s="460"/>
      <c r="AT447" s="460"/>
      <c r="AU447" s="460"/>
      <c r="AV447" s="460"/>
      <c r="AW447" s="460"/>
      <c r="AX447" s="460"/>
      <c r="AY447" s="460"/>
      <c r="AZ447" s="460"/>
      <c r="BA447" s="460"/>
      <c r="BB447" s="460"/>
      <c r="BC447" s="460"/>
      <c r="BD447" s="460"/>
      <c r="BE447" s="460"/>
      <c r="BF447" s="460"/>
      <c r="BG447" s="460"/>
      <c r="BH447" s="460"/>
      <c r="BI447" s="460"/>
      <c r="BJ447" s="460"/>
      <c r="BK447" s="460"/>
      <c r="BL447" s="460"/>
      <c r="BM447" s="460"/>
      <c r="BN447" s="460"/>
      <c r="BO447" s="460"/>
      <c r="BP447" s="460"/>
      <c r="BQ447" s="460"/>
      <c r="BR447" s="460"/>
      <c r="BS447" s="460"/>
      <c r="BT447" s="460"/>
      <c r="BU447" s="460"/>
      <c r="BV447" s="460"/>
      <c r="BW447" s="460"/>
      <c r="BX447" s="460"/>
      <c r="BY447" s="460"/>
      <c r="BZ447" s="460"/>
      <c r="CA447" s="460"/>
      <c r="CB447" s="460"/>
      <c r="CC447" s="460"/>
      <c r="CD447" s="460"/>
      <c r="CE447" s="460"/>
      <c r="CF447" s="460"/>
      <c r="CG447" s="460"/>
      <c r="CH447" s="460"/>
      <c r="CI447" s="460"/>
      <c r="CJ447" s="460"/>
      <c r="CK447" s="460"/>
      <c r="CL447" s="460"/>
      <c r="CM447" s="460"/>
      <c r="CN447" s="460"/>
      <c r="CO447" s="460"/>
      <c r="CP447" s="460"/>
      <c r="CQ447" s="460"/>
      <c r="CR447" s="460"/>
      <c r="CS447" s="460"/>
      <c r="CT447" s="460"/>
      <c r="CU447" s="460"/>
      <c r="CV447" s="460"/>
      <c r="CW447" s="460"/>
      <c r="CX447" s="460"/>
      <c r="CY447" s="460"/>
      <c r="CZ447" s="460"/>
      <c r="DA447" s="460"/>
      <c r="DB447" s="460"/>
      <c r="DC447" s="460"/>
      <c r="DD447" s="460"/>
      <c r="DE447" s="460"/>
      <c r="DF447" s="460"/>
      <c r="DG447" s="460"/>
      <c r="DH447" s="460"/>
      <c r="DI447" s="460"/>
      <c r="DJ447" s="460"/>
      <c r="DK447" s="460"/>
      <c r="DL447" s="460"/>
      <c r="DM447" s="460"/>
      <c r="DN447" s="460"/>
      <c r="DO447" s="460"/>
      <c r="DP447" s="460"/>
      <c r="DQ447" s="460"/>
      <c r="DR447" s="460"/>
      <c r="DS447" s="460"/>
      <c r="DT447" s="460"/>
      <c r="DU447" s="460"/>
      <c r="DV447" s="460"/>
      <c r="DW447" s="460"/>
      <c r="DX447" s="460"/>
      <c r="DY447" s="460"/>
      <c r="DZ447" s="460"/>
      <c r="EA447" s="460"/>
      <c r="EB447" s="460"/>
      <c r="EC447" s="460"/>
      <c r="ED447" s="460"/>
      <c r="EE447" s="460"/>
      <c r="EF447" s="460"/>
      <c r="EG447" s="460"/>
      <c r="EH447" s="460"/>
      <c r="EI447" s="460"/>
      <c r="EJ447" s="460"/>
      <c r="EK447" s="460"/>
      <c r="EL447" s="460"/>
      <c r="EM447" s="460"/>
      <c r="EN447" s="460"/>
      <c r="EO447" s="460"/>
      <c r="EP447" s="460"/>
      <c r="EQ447" s="460"/>
      <c r="ER447" s="460"/>
      <c r="ES447" s="460"/>
      <c r="ET447" s="460"/>
      <c r="EU447" s="460"/>
      <c r="EV447" s="460"/>
      <c r="EW447" s="460"/>
      <c r="EX447" s="460"/>
      <c r="EY447" s="460"/>
      <c r="EZ447" s="460"/>
      <c r="FA447" s="460"/>
      <c r="FB447" s="460"/>
      <c r="FC447" s="460"/>
      <c r="FD447" s="460"/>
      <c r="FE447" s="460"/>
      <c r="FF447" s="460"/>
      <c r="FG447" s="460"/>
      <c r="FH447" s="460"/>
      <c r="FI447" s="460"/>
      <c r="FJ447" s="460"/>
      <c r="FK447" s="460"/>
      <c r="FL447" s="460"/>
      <c r="FM447" s="460"/>
      <c r="FN447" s="460"/>
      <c r="FO447" s="460"/>
      <c r="FP447" s="460"/>
      <c r="FQ447" s="460"/>
      <c r="FR447" s="460"/>
      <c r="FS447" s="460"/>
      <c r="FT447" s="460"/>
      <c r="FU447" s="460"/>
      <c r="FV447" s="460"/>
      <c r="FW447" s="460"/>
      <c r="FX447" s="460"/>
      <c r="FY447" s="460"/>
      <c r="FZ447" s="460"/>
      <c r="GA447" s="460"/>
      <c r="GB447" s="460"/>
      <c r="GC447" s="460"/>
      <c r="GD447" s="460"/>
      <c r="GE447" s="460"/>
      <c r="GF447" s="460"/>
      <c r="GG447" s="460"/>
      <c r="GH447" s="460"/>
      <c r="GI447" s="460"/>
      <c r="GJ447" s="460"/>
      <c r="GK447" s="460"/>
      <c r="GL447" s="460"/>
      <c r="GM447" s="460"/>
      <c r="GN447" s="460"/>
      <c r="GO447" s="460"/>
      <c r="GP447" s="460"/>
      <c r="GQ447" s="460"/>
      <c r="GR447" s="460"/>
      <c r="GS447" s="460"/>
      <c r="GT447" s="460"/>
    </row>
    <row r="448" spans="1:202" ht="14.5" customHeight="1">
      <c r="A448" s="165">
        <v>8</v>
      </c>
      <c r="B448" s="166">
        <v>10104</v>
      </c>
      <c r="C448" s="165">
        <f t="shared" si="51"/>
        <v>1</v>
      </c>
      <c r="G448" s="165" t="str">
        <f>+VLOOKUP(B448,EstructuraCostos!$B$5:$C$170,2)</f>
        <v>Fumigacion Herbicida</v>
      </c>
      <c r="H448" s="167">
        <v>43589</v>
      </c>
      <c r="I448" s="17">
        <f t="shared" si="52"/>
        <v>18</v>
      </c>
      <c r="J448" s="1" t="s">
        <v>606</v>
      </c>
      <c r="K448" s="277">
        <v>74470</v>
      </c>
      <c r="L448" s="424" t="s">
        <v>283</v>
      </c>
      <c r="M448" s="51" t="s">
        <v>879</v>
      </c>
      <c r="N448" s="97">
        <v>10</v>
      </c>
      <c r="O448" s="118" t="s">
        <v>276</v>
      </c>
      <c r="P448" s="64">
        <v>19990</v>
      </c>
      <c r="Q448" s="631">
        <f t="shared" si="53"/>
        <v>199900</v>
      </c>
      <c r="R448" s="117" t="s">
        <v>100</v>
      </c>
      <c r="S448" s="117" t="s">
        <v>1610</v>
      </c>
      <c r="U448" s="425">
        <v>2550535</v>
      </c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13"/>
      <c r="CI448" s="13"/>
      <c r="CJ448" s="13"/>
      <c r="CK448" s="13"/>
      <c r="CL448" s="13"/>
      <c r="CM448" s="13"/>
      <c r="CN448" s="13"/>
      <c r="CO448" s="13"/>
      <c r="CP448" s="13"/>
      <c r="CQ448" s="13"/>
      <c r="CR448" s="13"/>
      <c r="CS448" s="13"/>
      <c r="CT448" s="13"/>
      <c r="CU448" s="13"/>
      <c r="CV448" s="13"/>
      <c r="CW448" s="13"/>
      <c r="CX448" s="13"/>
      <c r="CY448" s="13"/>
      <c r="CZ448" s="13"/>
      <c r="DA448" s="13"/>
      <c r="DB448" s="13"/>
      <c r="DC448" s="13"/>
      <c r="DD448" s="13"/>
      <c r="DE448" s="13"/>
      <c r="DF448" s="13"/>
      <c r="DG448" s="13"/>
      <c r="DH448" s="13"/>
      <c r="DI448" s="13"/>
      <c r="DJ448" s="13"/>
      <c r="DK448" s="13"/>
      <c r="DL448" s="13"/>
      <c r="DM448" s="13"/>
      <c r="DN448" s="13"/>
      <c r="DO448" s="13"/>
      <c r="DP448" s="13"/>
      <c r="DQ448" s="13"/>
      <c r="DR448" s="13"/>
      <c r="DS448" s="13"/>
      <c r="DT448" s="13"/>
      <c r="DU448" s="13"/>
      <c r="DV448" s="13"/>
      <c r="DW448" s="13"/>
      <c r="DX448" s="13"/>
      <c r="DY448" s="13"/>
      <c r="DZ448" s="13"/>
      <c r="EA448" s="13"/>
      <c r="EB448" s="13"/>
      <c r="EC448" s="13"/>
      <c r="ED448" s="13"/>
      <c r="EE448" s="13"/>
      <c r="EF448" s="13"/>
      <c r="EG448" s="13"/>
      <c r="EH448" s="13"/>
      <c r="EI448" s="13"/>
      <c r="EJ448" s="13"/>
      <c r="EK448" s="13"/>
      <c r="EL448" s="13"/>
      <c r="EM448" s="13"/>
      <c r="EN448" s="13"/>
      <c r="EO448" s="13"/>
      <c r="EP448" s="13"/>
      <c r="EQ448" s="13"/>
      <c r="ER448" s="13"/>
      <c r="ES448" s="13"/>
      <c r="ET448" s="13"/>
      <c r="EU448" s="13"/>
      <c r="EV448" s="13"/>
      <c r="EW448" s="13"/>
      <c r="EX448" s="13"/>
      <c r="EY448" s="13"/>
      <c r="EZ448" s="13"/>
      <c r="FA448" s="13"/>
      <c r="FB448" s="13"/>
      <c r="FC448" s="13"/>
      <c r="FD448" s="13"/>
      <c r="FE448" s="13"/>
      <c r="FF448" s="13"/>
      <c r="FG448" s="13"/>
      <c r="FH448" s="13"/>
      <c r="FI448" s="13"/>
      <c r="FJ448" s="13"/>
      <c r="FK448" s="13"/>
      <c r="FL448" s="13"/>
      <c r="FM448" s="13"/>
      <c r="FN448" s="13"/>
      <c r="FO448" s="13"/>
      <c r="FP448" s="13"/>
      <c r="FQ448" s="13"/>
      <c r="FR448" s="13"/>
      <c r="FS448" s="13"/>
      <c r="FT448" s="13"/>
      <c r="FU448" s="13"/>
      <c r="FV448" s="13"/>
      <c r="FW448" s="13"/>
      <c r="FX448" s="13"/>
      <c r="FY448" s="13"/>
      <c r="FZ448" s="13"/>
      <c r="GA448" s="13"/>
      <c r="GB448" s="13"/>
      <c r="GC448" s="13"/>
      <c r="GD448" s="13"/>
      <c r="GE448" s="13"/>
      <c r="GF448" s="13"/>
      <c r="GG448" s="13"/>
      <c r="GH448" s="13"/>
      <c r="GI448" s="13"/>
      <c r="GJ448" s="13"/>
      <c r="GK448" s="13"/>
      <c r="GL448" s="13"/>
      <c r="GM448" s="13"/>
      <c r="GN448" s="13"/>
      <c r="GO448" s="13"/>
      <c r="GP448" s="13"/>
      <c r="GQ448" s="13"/>
      <c r="GR448" s="13"/>
      <c r="GS448" s="13"/>
      <c r="GT448" s="13"/>
    </row>
    <row r="449" spans="1:23" ht="14.5" customHeight="1">
      <c r="A449" s="165">
        <v>9</v>
      </c>
      <c r="B449" s="166">
        <v>50104</v>
      </c>
      <c r="C449" s="165">
        <f t="shared" si="51"/>
        <v>5</v>
      </c>
      <c r="G449" s="165" t="str">
        <f>+VLOOKUP(B449,EstructuraCostos!$B$5:$C$170,2)</f>
        <v>Mantenimiento Acueducto y Aguas</v>
      </c>
      <c r="H449" s="167">
        <v>43589</v>
      </c>
      <c r="I449" s="17">
        <f t="shared" si="52"/>
        <v>18</v>
      </c>
      <c r="J449" s="649" t="s">
        <v>392</v>
      </c>
      <c r="K449" s="277">
        <v>180786</v>
      </c>
      <c r="L449" s="422" t="s">
        <v>1393</v>
      </c>
      <c r="M449" s="51" t="s">
        <v>836</v>
      </c>
      <c r="N449" s="86">
        <v>2</v>
      </c>
      <c r="O449" s="118" t="s">
        <v>278</v>
      </c>
      <c r="P449" s="64">
        <v>30000</v>
      </c>
      <c r="Q449" s="631">
        <f t="shared" si="53"/>
        <v>60000</v>
      </c>
      <c r="R449" s="117" t="s">
        <v>294</v>
      </c>
      <c r="S449" s="117" t="s">
        <v>1463</v>
      </c>
      <c r="T449" s="64"/>
      <c r="U449" s="45"/>
    </row>
    <row r="450" spans="1:23" ht="14.5" customHeight="1">
      <c r="A450" s="165">
        <v>9</v>
      </c>
      <c r="B450" s="166">
        <v>50106</v>
      </c>
      <c r="C450" s="165">
        <f t="shared" si="51"/>
        <v>5</v>
      </c>
      <c r="G450" s="165" t="str">
        <f>+VLOOKUP(B450,EstructuraCostos!$B$5:$C$170,2)</f>
        <v>Mantenimiento Maquinaria y Equipos</v>
      </c>
      <c r="H450" s="167">
        <v>43589</v>
      </c>
      <c r="I450" s="17">
        <f t="shared" si="52"/>
        <v>18</v>
      </c>
      <c r="J450" s="649" t="s">
        <v>1162</v>
      </c>
      <c r="K450" s="277">
        <v>180786</v>
      </c>
      <c r="L450" s="422" t="s">
        <v>1393</v>
      </c>
      <c r="M450" s="51" t="s">
        <v>836</v>
      </c>
      <c r="N450" s="86">
        <v>3</v>
      </c>
      <c r="O450" s="118" t="s">
        <v>278</v>
      </c>
      <c r="P450" s="64">
        <v>3000</v>
      </c>
      <c r="Q450" s="631">
        <f t="shared" si="53"/>
        <v>9000</v>
      </c>
      <c r="R450" s="117" t="s">
        <v>294</v>
      </c>
      <c r="S450" s="117" t="s">
        <v>1463</v>
      </c>
      <c r="T450" s="64"/>
      <c r="U450" s="45"/>
    </row>
    <row r="451" spans="1:23" ht="14.5" customHeight="1">
      <c r="A451" s="165">
        <v>10</v>
      </c>
      <c r="B451" s="166">
        <v>40104</v>
      </c>
      <c r="C451" s="165">
        <f t="shared" si="51"/>
        <v>4</v>
      </c>
      <c r="G451" s="165" t="str">
        <f>+VLOOKUP(B451,EstructuraCostos!$B$5:$C$170,2)</f>
        <v>Combustibles y Lubricantes</v>
      </c>
      <c r="H451" s="167">
        <v>43589</v>
      </c>
      <c r="I451" s="17">
        <f t="shared" si="52"/>
        <v>18</v>
      </c>
      <c r="J451" s="649" t="s">
        <v>1163</v>
      </c>
      <c r="K451" s="277"/>
      <c r="L451" s="422" t="s">
        <v>1164</v>
      </c>
      <c r="M451" s="51" t="s">
        <v>1217</v>
      </c>
      <c r="N451" s="86">
        <v>2</v>
      </c>
      <c r="O451" s="118" t="s">
        <v>261</v>
      </c>
      <c r="P451" s="64">
        <v>17000</v>
      </c>
      <c r="Q451" s="631">
        <f t="shared" si="53"/>
        <v>34000</v>
      </c>
      <c r="R451" s="117" t="s">
        <v>294</v>
      </c>
      <c r="S451" s="117" t="s">
        <v>285</v>
      </c>
      <c r="T451" s="64" t="s">
        <v>1425</v>
      </c>
      <c r="U451" s="45"/>
    </row>
    <row r="452" spans="1:23" ht="14.5" customHeight="1">
      <c r="A452" s="165">
        <v>11</v>
      </c>
      <c r="B452" s="166">
        <v>90106</v>
      </c>
      <c r="C452" s="165">
        <f t="shared" si="51"/>
        <v>9</v>
      </c>
      <c r="G452" s="165" t="str">
        <f>+VLOOKUP(B452,EstructuraCostos!$B$5:$C$170,2)</f>
        <v xml:space="preserve">Varios </v>
      </c>
      <c r="H452" s="167">
        <v>43589</v>
      </c>
      <c r="I452" s="17">
        <f t="shared" si="52"/>
        <v>18</v>
      </c>
      <c r="J452" s="649" t="s">
        <v>1165</v>
      </c>
      <c r="K452" s="277"/>
      <c r="L452" s="424" t="s">
        <v>826</v>
      </c>
      <c r="M452" s="51" t="s">
        <v>1394</v>
      </c>
      <c r="N452" s="86">
        <v>6</v>
      </c>
      <c r="O452" s="118" t="s">
        <v>1207</v>
      </c>
      <c r="P452" s="64">
        <v>2000</v>
      </c>
      <c r="Q452" s="631">
        <f t="shared" si="53"/>
        <v>12000</v>
      </c>
      <c r="R452" s="117" t="s">
        <v>294</v>
      </c>
      <c r="S452" s="117" t="s">
        <v>285</v>
      </c>
      <c r="T452" s="64" t="s">
        <v>1425</v>
      </c>
      <c r="U452" s="77">
        <v>3048000</v>
      </c>
    </row>
    <row r="453" spans="1:23" ht="14.5" customHeight="1">
      <c r="A453" s="165">
        <v>1</v>
      </c>
      <c r="B453" s="166">
        <v>50105</v>
      </c>
      <c r="C453" s="165">
        <f t="shared" si="51"/>
        <v>5</v>
      </c>
      <c r="G453" s="165" t="str">
        <f>+VLOOKUP(B453,EstructuraCostos!$B$5:$C$170,2)</f>
        <v>Mantenimiento Corrales y Puentes</v>
      </c>
      <c r="H453" s="167">
        <v>43591</v>
      </c>
      <c r="I453" s="17">
        <f t="shared" si="52"/>
        <v>19</v>
      </c>
      <c r="J453" s="1" t="s">
        <v>1211</v>
      </c>
      <c r="K453" s="95" t="s">
        <v>1275</v>
      </c>
      <c r="L453" s="61" t="s">
        <v>2188</v>
      </c>
      <c r="M453" s="51">
        <v>79132685</v>
      </c>
      <c r="N453" s="97">
        <v>1</v>
      </c>
      <c r="O453" s="419" t="s">
        <v>278</v>
      </c>
      <c r="P453" s="64">
        <v>50000</v>
      </c>
      <c r="Q453" s="631">
        <f t="shared" si="53"/>
        <v>50000</v>
      </c>
      <c r="R453" s="117" t="s">
        <v>294</v>
      </c>
      <c r="S453" s="117" t="s">
        <v>1616</v>
      </c>
      <c r="T453" s="453"/>
    </row>
    <row r="454" spans="1:23" ht="14.5" customHeight="1">
      <c r="A454" s="393">
        <v>2</v>
      </c>
      <c r="B454" s="166">
        <v>10301</v>
      </c>
      <c r="C454" s="165">
        <f t="shared" si="51"/>
        <v>1</v>
      </c>
      <c r="D454" s="395"/>
      <c r="E454" s="396"/>
      <c r="F454" s="395"/>
      <c r="G454" s="393" t="str">
        <f>+VLOOKUP(B454,EstructuraCostos!$B$5:$C$170,2)</f>
        <v>Vacunacion</v>
      </c>
      <c r="H454" s="167">
        <v>43591</v>
      </c>
      <c r="I454" s="17">
        <f t="shared" si="52"/>
        <v>19</v>
      </c>
      <c r="J454" s="1" t="s">
        <v>326</v>
      </c>
      <c r="K454" s="426">
        <v>401245</v>
      </c>
      <c r="L454" s="1" t="s">
        <v>263</v>
      </c>
      <c r="M454" s="51" t="s">
        <v>271</v>
      </c>
      <c r="N454" s="97">
        <v>50</v>
      </c>
      <c r="O454" s="419" t="s">
        <v>278</v>
      </c>
      <c r="P454" s="64">
        <v>275.60000000000002</v>
      </c>
      <c r="Q454" s="631">
        <f t="shared" si="53"/>
        <v>13780.000000000002</v>
      </c>
      <c r="R454" s="117" t="s">
        <v>100</v>
      </c>
      <c r="S454" s="117" t="s">
        <v>1611</v>
      </c>
      <c r="T454" s="64"/>
    </row>
    <row r="455" spans="1:23" ht="14.5" customHeight="1">
      <c r="A455" s="165">
        <v>2</v>
      </c>
      <c r="B455" s="166">
        <v>10305</v>
      </c>
      <c r="C455" s="165">
        <f t="shared" si="51"/>
        <v>1</v>
      </c>
      <c r="G455" s="165" t="str">
        <f>+VLOOKUP(B455,EstructuraCostos!$B$5:$C$170,2)</f>
        <v>Equipos y materiales</v>
      </c>
      <c r="H455" s="167">
        <v>43591</v>
      </c>
      <c r="I455" s="17">
        <f t="shared" si="52"/>
        <v>19</v>
      </c>
      <c r="J455" s="1" t="s">
        <v>764</v>
      </c>
      <c r="K455" s="426">
        <v>401245</v>
      </c>
      <c r="L455" s="1" t="s">
        <v>263</v>
      </c>
      <c r="M455" s="51" t="s">
        <v>271</v>
      </c>
      <c r="N455" s="97">
        <v>1</v>
      </c>
      <c r="O455" s="419" t="s">
        <v>278</v>
      </c>
      <c r="P455" s="64">
        <v>28740</v>
      </c>
      <c r="Q455" s="631">
        <f t="shared" si="53"/>
        <v>28740</v>
      </c>
      <c r="R455" s="117" t="s">
        <v>100</v>
      </c>
      <c r="S455" s="117" t="s">
        <v>1611</v>
      </c>
      <c r="T455" s="64"/>
    </row>
    <row r="456" spans="1:23" ht="14.5" customHeight="1">
      <c r="A456" s="165">
        <v>2</v>
      </c>
      <c r="B456" s="166">
        <v>10301</v>
      </c>
      <c r="C456" s="165">
        <f t="shared" si="51"/>
        <v>1</v>
      </c>
      <c r="G456" s="165" t="str">
        <f>+VLOOKUP(B456,EstructuraCostos!$B$5:$C$170,2)</f>
        <v>Vacunacion</v>
      </c>
      <c r="H456" s="167">
        <v>43591</v>
      </c>
      <c r="I456" s="17">
        <f t="shared" si="52"/>
        <v>19</v>
      </c>
      <c r="J456" s="1" t="s">
        <v>709</v>
      </c>
      <c r="K456" s="426">
        <v>401245</v>
      </c>
      <c r="L456" s="1" t="s">
        <v>263</v>
      </c>
      <c r="M456" s="51" t="s">
        <v>271</v>
      </c>
      <c r="N456" s="97">
        <v>50</v>
      </c>
      <c r="O456" s="639" t="s">
        <v>278</v>
      </c>
      <c r="P456" s="64">
        <v>562.4</v>
      </c>
      <c r="Q456" s="631">
        <f t="shared" si="53"/>
        <v>28120</v>
      </c>
      <c r="R456" s="117" t="s">
        <v>100</v>
      </c>
      <c r="S456" s="117" t="s">
        <v>1611</v>
      </c>
      <c r="T456" s="64"/>
    </row>
    <row r="457" spans="1:23" ht="14.5" customHeight="1">
      <c r="A457" s="165">
        <v>3</v>
      </c>
      <c r="B457" s="166">
        <v>40104</v>
      </c>
      <c r="C457" s="165">
        <f t="shared" si="51"/>
        <v>4</v>
      </c>
      <c r="G457" s="165" t="str">
        <f>+VLOOKUP(B457,EstructuraCostos!$B$5:$C$170,2)</f>
        <v>Combustibles y Lubricantes</v>
      </c>
      <c r="H457" s="167">
        <v>43591</v>
      </c>
      <c r="I457" s="17">
        <f t="shared" si="52"/>
        <v>19</v>
      </c>
      <c r="J457" s="1" t="s">
        <v>1214</v>
      </c>
      <c r="K457" s="426">
        <v>55934</v>
      </c>
      <c r="L457" s="1" t="s">
        <v>521</v>
      </c>
      <c r="M457" s="51" t="s">
        <v>350</v>
      </c>
      <c r="N457" s="97">
        <v>1.38</v>
      </c>
      <c r="O457" s="646" t="s">
        <v>316</v>
      </c>
      <c r="P457" s="64">
        <v>9410</v>
      </c>
      <c r="Q457" s="631">
        <v>13000</v>
      </c>
      <c r="R457" s="117" t="s">
        <v>100</v>
      </c>
      <c r="S457" s="117" t="s">
        <v>1611</v>
      </c>
      <c r="T457" s="64"/>
    </row>
    <row r="458" spans="1:23" ht="14.5" customHeight="1">
      <c r="A458" s="165">
        <v>4</v>
      </c>
      <c r="B458" s="166">
        <v>50103</v>
      </c>
      <c r="C458" s="165">
        <f t="shared" si="51"/>
        <v>5</v>
      </c>
      <c r="G458" s="165" t="str">
        <f>+VLOOKUP(B458,EstructuraCostos!$B$5:$C$170,2)</f>
        <v xml:space="preserve">Mantenimiento Cercos </v>
      </c>
      <c r="H458" s="167">
        <v>43591</v>
      </c>
      <c r="I458" s="17">
        <f t="shared" si="52"/>
        <v>19</v>
      </c>
      <c r="J458" s="1" t="s">
        <v>1212</v>
      </c>
      <c r="K458" s="426">
        <v>401257</v>
      </c>
      <c r="L458" s="1" t="s">
        <v>263</v>
      </c>
      <c r="M458" s="51" t="s">
        <v>271</v>
      </c>
      <c r="N458" s="97">
        <v>2</v>
      </c>
      <c r="O458" s="639" t="s">
        <v>279</v>
      </c>
      <c r="P458" s="64">
        <v>2220</v>
      </c>
      <c r="Q458" s="631">
        <f>+N458*P458</f>
        <v>4440</v>
      </c>
      <c r="R458" s="117" t="s">
        <v>100</v>
      </c>
      <c r="S458" s="117" t="s">
        <v>1611</v>
      </c>
      <c r="T458" s="64"/>
      <c r="U458" s="13"/>
      <c r="V458" s="13"/>
      <c r="W458" s="13"/>
    </row>
    <row r="459" spans="1:23" ht="14.5" customHeight="1">
      <c r="A459" s="165">
        <v>4</v>
      </c>
      <c r="B459" s="166">
        <v>50103</v>
      </c>
      <c r="C459" s="165">
        <f t="shared" si="51"/>
        <v>5</v>
      </c>
      <c r="G459" s="165" t="str">
        <f>+VLOOKUP(B459,EstructuraCostos!$B$5:$C$170,2)</f>
        <v xml:space="preserve">Mantenimiento Cercos </v>
      </c>
      <c r="H459" s="167">
        <v>43591</v>
      </c>
      <c r="I459" s="17">
        <f t="shared" si="52"/>
        <v>19</v>
      </c>
      <c r="J459" s="1" t="s">
        <v>265</v>
      </c>
      <c r="K459" s="426">
        <v>401257</v>
      </c>
      <c r="L459" s="1" t="s">
        <v>263</v>
      </c>
      <c r="M459" s="51" t="s">
        <v>271</v>
      </c>
      <c r="N459" s="97">
        <v>100</v>
      </c>
      <c r="O459" s="419" t="s">
        <v>277</v>
      </c>
      <c r="P459" s="64">
        <v>330</v>
      </c>
      <c r="Q459" s="631">
        <f>+N459*P459</f>
        <v>33000</v>
      </c>
      <c r="R459" s="117" t="s">
        <v>100</v>
      </c>
      <c r="S459" s="117" t="s">
        <v>1611</v>
      </c>
      <c r="T459" s="64"/>
      <c r="U459" s="13"/>
      <c r="V459" s="13"/>
      <c r="W459" s="13"/>
    </row>
    <row r="460" spans="1:23" ht="14.5" customHeight="1">
      <c r="A460" s="165">
        <v>4</v>
      </c>
      <c r="B460" s="166">
        <v>50103</v>
      </c>
      <c r="C460" s="165">
        <f t="shared" si="51"/>
        <v>5</v>
      </c>
      <c r="G460" s="165" t="str">
        <f>+VLOOKUP(B460,EstructuraCostos!$B$5:$C$170,2)</f>
        <v xml:space="preserve">Mantenimiento Cercos </v>
      </c>
      <c r="H460" s="167">
        <v>43591</v>
      </c>
      <c r="I460" s="17">
        <f t="shared" si="52"/>
        <v>19</v>
      </c>
      <c r="J460" s="1" t="s">
        <v>269</v>
      </c>
      <c r="K460" s="426">
        <v>401257</v>
      </c>
      <c r="L460" s="1" t="s">
        <v>263</v>
      </c>
      <c r="M460" s="51" t="s">
        <v>271</v>
      </c>
      <c r="N460" s="97">
        <v>6</v>
      </c>
      <c r="O460" s="419" t="s">
        <v>276</v>
      </c>
      <c r="P460" s="64">
        <v>5690</v>
      </c>
      <c r="Q460" s="631">
        <f>+N460*P460</f>
        <v>34140</v>
      </c>
      <c r="R460" s="117" t="s">
        <v>100</v>
      </c>
      <c r="S460" s="117" t="s">
        <v>1611</v>
      </c>
      <c r="T460" s="64"/>
      <c r="U460" s="13"/>
      <c r="V460" s="13"/>
      <c r="W460" s="13"/>
    </row>
    <row r="461" spans="1:23" ht="14.5" customHeight="1">
      <c r="A461" s="165">
        <v>4</v>
      </c>
      <c r="B461" s="166">
        <v>50103</v>
      </c>
      <c r="C461" s="165">
        <f t="shared" si="51"/>
        <v>5</v>
      </c>
      <c r="G461" s="165" t="str">
        <f>+VLOOKUP(B461,EstructuraCostos!$B$5:$C$170,2)</f>
        <v xml:space="preserve">Mantenimiento Cercos </v>
      </c>
      <c r="H461" s="167">
        <v>43591</v>
      </c>
      <c r="I461" s="17">
        <f t="shared" si="52"/>
        <v>19</v>
      </c>
      <c r="J461" s="1" t="s">
        <v>282</v>
      </c>
      <c r="K461" s="426">
        <v>401257</v>
      </c>
      <c r="L461" s="1" t="s">
        <v>263</v>
      </c>
      <c r="M461" s="51" t="s">
        <v>271</v>
      </c>
      <c r="N461" s="97">
        <v>40</v>
      </c>
      <c r="O461" s="646" t="s">
        <v>276</v>
      </c>
      <c r="P461" s="64">
        <v>5438</v>
      </c>
      <c r="Q461" s="631">
        <f>+N461*P461</f>
        <v>217520</v>
      </c>
      <c r="R461" s="117" t="s">
        <v>100</v>
      </c>
      <c r="S461" s="117" t="s">
        <v>1611</v>
      </c>
      <c r="T461" s="64"/>
    </row>
    <row r="462" spans="1:23" ht="14.5" customHeight="1">
      <c r="A462" s="165">
        <v>5</v>
      </c>
      <c r="B462" s="166">
        <v>40104</v>
      </c>
      <c r="C462" s="165">
        <f t="shared" si="51"/>
        <v>4</v>
      </c>
      <c r="G462" s="165" t="str">
        <f>+VLOOKUP(B462,EstructuraCostos!$B$5:$C$170,2)</f>
        <v>Combustibles y Lubricantes</v>
      </c>
      <c r="H462" s="167">
        <v>43591</v>
      </c>
      <c r="I462" s="17">
        <f t="shared" si="52"/>
        <v>19</v>
      </c>
      <c r="J462" s="1" t="s">
        <v>370</v>
      </c>
      <c r="K462" s="426">
        <v>55951</v>
      </c>
      <c r="L462" s="1" t="s">
        <v>521</v>
      </c>
      <c r="M462" s="51" t="s">
        <v>350</v>
      </c>
      <c r="N462" s="97">
        <v>10</v>
      </c>
      <c r="O462" s="639" t="s">
        <v>316</v>
      </c>
      <c r="P462" s="64">
        <v>9410</v>
      </c>
      <c r="Q462" s="631">
        <v>95000</v>
      </c>
      <c r="R462" s="117" t="s">
        <v>100</v>
      </c>
      <c r="S462" s="117" t="s">
        <v>1611</v>
      </c>
      <c r="T462" s="64"/>
      <c r="U462" s="13"/>
      <c r="V462" s="13"/>
      <c r="W462" s="13"/>
    </row>
    <row r="463" spans="1:23" ht="14.5" customHeight="1">
      <c r="A463" s="165">
        <v>5</v>
      </c>
      <c r="B463" s="166">
        <v>40104</v>
      </c>
      <c r="C463" s="165">
        <f t="shared" si="51"/>
        <v>4</v>
      </c>
      <c r="G463" s="165" t="str">
        <f>+VLOOKUP(B463,EstructuraCostos!$B$5:$C$170,2)</f>
        <v>Combustibles y Lubricantes</v>
      </c>
      <c r="H463" s="167">
        <v>43591</v>
      </c>
      <c r="I463" s="17">
        <f t="shared" si="52"/>
        <v>19</v>
      </c>
      <c r="J463" s="1" t="s">
        <v>353</v>
      </c>
      <c r="K463" s="426">
        <v>55951</v>
      </c>
      <c r="L463" s="1" t="s">
        <v>521</v>
      </c>
      <c r="M463" s="51" t="s">
        <v>350</v>
      </c>
      <c r="N463" s="97">
        <v>5.8</v>
      </c>
      <c r="O463" s="639" t="s">
        <v>316</v>
      </c>
      <c r="P463" s="64">
        <v>9410</v>
      </c>
      <c r="Q463" s="631">
        <v>55000</v>
      </c>
      <c r="R463" s="117" t="s">
        <v>100</v>
      </c>
      <c r="S463" s="117" t="s">
        <v>1611</v>
      </c>
      <c r="T463" s="64"/>
      <c r="U463" s="13"/>
      <c r="V463" s="13"/>
      <c r="W463" s="13"/>
    </row>
    <row r="464" spans="1:23" ht="15" customHeight="1">
      <c r="A464" s="165">
        <v>6</v>
      </c>
      <c r="B464" s="166">
        <v>40108</v>
      </c>
      <c r="C464" s="165">
        <f t="shared" si="51"/>
        <v>4</v>
      </c>
      <c r="G464" s="165" t="str">
        <f>+VLOOKUP(B464,EstructuraCostos!$B$5:$C$170,2)</f>
        <v>Gastos_de_Viaje y representacion</v>
      </c>
      <c r="H464" s="167">
        <v>43591</v>
      </c>
      <c r="I464" s="17">
        <f t="shared" si="52"/>
        <v>19</v>
      </c>
      <c r="J464" s="1" t="s">
        <v>1213</v>
      </c>
      <c r="K464" s="426" t="s">
        <v>1216</v>
      </c>
      <c r="L464" s="1" t="s">
        <v>1210</v>
      </c>
      <c r="M464" s="112" t="s">
        <v>1431</v>
      </c>
      <c r="N464" s="97">
        <v>2</v>
      </c>
      <c r="O464" s="419" t="s">
        <v>278</v>
      </c>
      <c r="P464" s="64">
        <v>46326</v>
      </c>
      <c r="Q464" s="631">
        <f>+N464*P464</f>
        <v>92652</v>
      </c>
      <c r="R464" s="54" t="s">
        <v>294</v>
      </c>
      <c r="S464" s="117" t="s">
        <v>1463</v>
      </c>
      <c r="T464" s="597"/>
      <c r="U464" s="420">
        <v>142652</v>
      </c>
      <c r="V464" s="13"/>
      <c r="W464" s="13"/>
    </row>
    <row r="465" spans="1:202" ht="15" customHeight="1">
      <c r="A465" s="145">
        <v>7</v>
      </c>
      <c r="B465" s="440">
        <v>90106</v>
      </c>
      <c r="C465" s="145">
        <f t="shared" si="51"/>
        <v>9</v>
      </c>
      <c r="D465" s="13"/>
      <c r="E465" s="441"/>
      <c r="F465" s="13"/>
      <c r="G465" s="145" t="str">
        <f>+VLOOKUP(B465,EstructuraCostos!$B$5:$C$170,2)</f>
        <v xml:space="preserve">Varios </v>
      </c>
      <c r="H465" s="442">
        <v>43593</v>
      </c>
      <c r="I465" s="17">
        <f t="shared" si="52"/>
        <v>19</v>
      </c>
      <c r="J465" s="13" t="s">
        <v>264</v>
      </c>
      <c r="K465" s="556">
        <v>401304</v>
      </c>
      <c r="L465" s="13" t="s">
        <v>263</v>
      </c>
      <c r="M465" s="51" t="s">
        <v>271</v>
      </c>
      <c r="N465" s="130">
        <v>16</v>
      </c>
      <c r="O465" s="89" t="s">
        <v>276</v>
      </c>
      <c r="P465" s="68">
        <v>2968.875</v>
      </c>
      <c r="Q465" s="631">
        <f>+N465*P465</f>
        <v>47502</v>
      </c>
      <c r="R465" s="117" t="s">
        <v>100</v>
      </c>
      <c r="S465" s="117" t="s">
        <v>1611</v>
      </c>
      <c r="T465" s="64"/>
      <c r="U465" s="13"/>
      <c r="V465" s="13"/>
      <c r="W465" s="13"/>
    </row>
    <row r="466" spans="1:202" s="13" customFormat="1" ht="14.5" customHeight="1">
      <c r="A466" s="165">
        <v>7</v>
      </c>
      <c r="B466" s="166">
        <v>10101</v>
      </c>
      <c r="C466" s="165">
        <f t="shared" si="51"/>
        <v>1</v>
      </c>
      <c r="D466" s="59"/>
      <c r="E466" s="388"/>
      <c r="F466" s="59"/>
      <c r="G466" s="165" t="str">
        <f>+VLOOKUP(B466,EstructuraCostos!$B$5:$C$170,2)</f>
        <v>Fumigacion Matamalezas</v>
      </c>
      <c r="H466" s="167">
        <v>43593</v>
      </c>
      <c r="I466" s="17">
        <f t="shared" si="52"/>
        <v>19</v>
      </c>
      <c r="J466" s="1" t="s">
        <v>270</v>
      </c>
      <c r="K466" s="426">
        <v>401304</v>
      </c>
      <c r="L466" s="1" t="s">
        <v>263</v>
      </c>
      <c r="M466" s="51" t="s">
        <v>271</v>
      </c>
      <c r="N466" s="97">
        <v>20</v>
      </c>
      <c r="O466" s="642" t="s">
        <v>261</v>
      </c>
      <c r="P466" s="64">
        <v>17616</v>
      </c>
      <c r="Q466" s="631">
        <f>+N466*P466</f>
        <v>352320</v>
      </c>
      <c r="R466" s="117" t="s">
        <v>100</v>
      </c>
      <c r="S466" s="117" t="s">
        <v>1611</v>
      </c>
      <c r="T466" s="64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</row>
    <row r="467" spans="1:202" ht="14.5" customHeight="1">
      <c r="A467" s="165">
        <v>8</v>
      </c>
      <c r="B467" s="166">
        <v>10101</v>
      </c>
      <c r="C467" s="165">
        <f t="shared" si="51"/>
        <v>1</v>
      </c>
      <c r="G467" s="165" t="str">
        <f>+VLOOKUP(B467,EstructuraCostos!$B$5:$C$170,2)</f>
        <v>Fumigacion Matamalezas</v>
      </c>
      <c r="H467" s="167">
        <v>43595</v>
      </c>
      <c r="I467" s="17">
        <f t="shared" si="52"/>
        <v>19</v>
      </c>
      <c r="J467" s="1" t="s">
        <v>273</v>
      </c>
      <c r="K467" s="426">
        <v>74645</v>
      </c>
      <c r="L467" s="1" t="s">
        <v>283</v>
      </c>
      <c r="M467" s="51" t="s">
        <v>879</v>
      </c>
      <c r="N467" s="97">
        <v>20</v>
      </c>
      <c r="O467" s="419" t="s">
        <v>316</v>
      </c>
      <c r="P467" s="64">
        <v>31000</v>
      </c>
      <c r="Q467" s="631">
        <f>+N467*P467</f>
        <v>620000</v>
      </c>
      <c r="R467" s="117" t="s">
        <v>100</v>
      </c>
      <c r="S467" s="117" t="s">
        <v>1610</v>
      </c>
      <c r="T467" s="64"/>
      <c r="U467" s="13"/>
      <c r="V467" s="13"/>
      <c r="W467" s="13"/>
    </row>
    <row r="468" spans="1:202" ht="14.5" customHeight="1">
      <c r="A468" s="165">
        <v>8</v>
      </c>
      <c r="B468" s="166">
        <v>10104</v>
      </c>
      <c r="C468" s="165">
        <f t="shared" si="51"/>
        <v>1</v>
      </c>
      <c r="G468" s="165" t="str">
        <f>+VLOOKUP(B468,EstructuraCostos!$B$5:$C$170,2)</f>
        <v>Fumigacion Herbicida</v>
      </c>
      <c r="H468" s="167">
        <v>43595</v>
      </c>
      <c r="I468" s="17">
        <f t="shared" si="52"/>
        <v>19</v>
      </c>
      <c r="J468" s="1" t="s">
        <v>352</v>
      </c>
      <c r="K468" s="426">
        <v>74645</v>
      </c>
      <c r="L468" s="1" t="s">
        <v>283</v>
      </c>
      <c r="M468" s="51" t="s">
        <v>879</v>
      </c>
      <c r="N468" s="97">
        <v>12</v>
      </c>
      <c r="O468" s="419" t="s">
        <v>278</v>
      </c>
      <c r="P468" s="64">
        <v>90000</v>
      </c>
      <c r="Q468" s="631">
        <f>+N468*P468</f>
        <v>1080000</v>
      </c>
      <c r="R468" s="117" t="s">
        <v>100</v>
      </c>
      <c r="S468" s="117" t="s">
        <v>1610</v>
      </c>
      <c r="T468" s="704"/>
      <c r="U468" s="420">
        <v>2622562</v>
      </c>
      <c r="V468" s="13"/>
      <c r="W468" s="13"/>
    </row>
    <row r="469" spans="1:202" ht="14.5" customHeight="1">
      <c r="A469" s="165" t="s">
        <v>1206</v>
      </c>
      <c r="B469" s="166">
        <v>70116</v>
      </c>
      <c r="C469" s="165">
        <f t="shared" si="51"/>
        <v>7</v>
      </c>
      <c r="G469" s="165" t="str">
        <f>+VLOOKUP(B469,EstructuraCostos!$B$5:$C$170,2)</f>
        <v>Seguridad Social</v>
      </c>
      <c r="H469" s="167">
        <v>43595</v>
      </c>
      <c r="I469" s="17">
        <f t="shared" si="52"/>
        <v>19</v>
      </c>
      <c r="J469" s="1" t="s">
        <v>2323</v>
      </c>
      <c r="K469" s="426">
        <v>7720643889</v>
      </c>
      <c r="L469" s="1" t="s">
        <v>499</v>
      </c>
      <c r="N469" s="97">
        <v>1</v>
      </c>
      <c r="O469" s="455"/>
      <c r="P469" s="64"/>
      <c r="Q469" s="631">
        <v>14100</v>
      </c>
      <c r="R469" s="117" t="s">
        <v>100</v>
      </c>
      <c r="S469" s="117" t="s">
        <v>1362</v>
      </c>
      <c r="T469" s="704"/>
      <c r="U469" s="420"/>
      <c r="V469" s="13"/>
      <c r="W469" s="13"/>
    </row>
    <row r="470" spans="1:202" ht="14.5" customHeight="1">
      <c r="A470" s="165">
        <v>1</v>
      </c>
      <c r="B470" s="166">
        <v>50106</v>
      </c>
      <c r="C470" s="165">
        <f t="shared" si="51"/>
        <v>5</v>
      </c>
      <c r="G470" s="165" t="str">
        <f>+VLOOKUP(B470,EstructuraCostos!$B$5:$C$170,2)</f>
        <v>Mantenimiento Maquinaria y Equipos</v>
      </c>
      <c r="H470" s="167">
        <v>43598</v>
      </c>
      <c r="I470" s="17">
        <f t="shared" si="52"/>
        <v>20</v>
      </c>
      <c r="J470" s="181" t="s">
        <v>838</v>
      </c>
      <c r="K470" s="95">
        <v>11570</v>
      </c>
      <c r="L470" s="168" t="s">
        <v>1432</v>
      </c>
      <c r="M470" s="51" t="s">
        <v>1225</v>
      </c>
      <c r="N470" s="97">
        <v>1</v>
      </c>
      <c r="O470" s="427" t="s">
        <v>278</v>
      </c>
      <c r="P470" s="64">
        <v>6000</v>
      </c>
      <c r="Q470" s="631">
        <f>+N470*P470</f>
        <v>6000</v>
      </c>
      <c r="R470" s="54" t="s">
        <v>294</v>
      </c>
      <c r="S470" s="117" t="s">
        <v>1463</v>
      </c>
      <c r="T470" s="256"/>
      <c r="U470" s="13"/>
      <c r="V470" s="13"/>
      <c r="W470" s="13"/>
    </row>
    <row r="471" spans="1:202" ht="14.5" customHeight="1">
      <c r="A471" s="165">
        <v>2</v>
      </c>
      <c r="B471" s="166">
        <v>50111</v>
      </c>
      <c r="C471" s="165">
        <f t="shared" si="51"/>
        <v>5</v>
      </c>
      <c r="G471" s="165" t="str">
        <f>+VLOOKUP(B471,EstructuraCostos!$B$5:$C$170,2)</f>
        <v>Otros Diversos</v>
      </c>
      <c r="H471" s="167">
        <v>43598</v>
      </c>
      <c r="I471" s="17">
        <f t="shared" si="52"/>
        <v>20</v>
      </c>
      <c r="J471" s="181" t="s">
        <v>1227</v>
      </c>
      <c r="K471" s="95">
        <v>703</v>
      </c>
      <c r="L471" s="168" t="s">
        <v>1433</v>
      </c>
      <c r="M471" s="51" t="s">
        <v>1226</v>
      </c>
      <c r="N471" s="86">
        <v>2</v>
      </c>
      <c r="O471" s="427" t="s">
        <v>278</v>
      </c>
      <c r="P471" s="64">
        <v>3000</v>
      </c>
      <c r="Q471" s="631">
        <f>+N471*P471</f>
        <v>6000</v>
      </c>
      <c r="R471" s="54" t="s">
        <v>294</v>
      </c>
      <c r="S471" s="117" t="s">
        <v>1463</v>
      </c>
      <c r="T471" s="703"/>
      <c r="U471" s="13"/>
      <c r="V471" s="13"/>
      <c r="W471" s="13"/>
    </row>
    <row r="472" spans="1:202" ht="15" customHeight="1">
      <c r="A472" s="393" t="s">
        <v>1206</v>
      </c>
      <c r="B472" s="166">
        <v>70110</v>
      </c>
      <c r="C472" s="165">
        <f t="shared" si="51"/>
        <v>7</v>
      </c>
      <c r="G472" s="165" t="s">
        <v>67</v>
      </c>
      <c r="H472" s="167">
        <v>43599</v>
      </c>
      <c r="I472" s="17">
        <f t="shared" si="52"/>
        <v>20</v>
      </c>
      <c r="J472" s="178" t="s">
        <v>2054</v>
      </c>
      <c r="K472" s="144" t="s">
        <v>2045</v>
      </c>
      <c r="L472" s="1" t="s">
        <v>637</v>
      </c>
      <c r="M472" s="51">
        <v>1088253430</v>
      </c>
      <c r="N472" s="86">
        <v>1</v>
      </c>
      <c r="P472" s="99">
        <v>1076550</v>
      </c>
      <c r="Q472" s="631">
        <f>+N472*P472</f>
        <v>1076550</v>
      </c>
      <c r="R472" s="54" t="s">
        <v>100</v>
      </c>
      <c r="S472" s="54" t="s">
        <v>1611</v>
      </c>
    </row>
    <row r="473" spans="1:202" ht="15" customHeight="1">
      <c r="A473" s="393" t="s">
        <v>1319</v>
      </c>
      <c r="B473" s="166">
        <v>40111</v>
      </c>
      <c r="C473" s="165">
        <f t="shared" ref="C473:C502" si="54">ROUND(B473/10000,0)</f>
        <v>4</v>
      </c>
      <c r="G473" s="165" t="str">
        <f>+VLOOKUP(B473,EstructuraCostos!$B$5:$C$170,2)</f>
        <v>Otras tasas e Impuestos</v>
      </c>
      <c r="H473" s="167">
        <v>43599</v>
      </c>
      <c r="I473" s="17">
        <f t="shared" si="52"/>
        <v>20</v>
      </c>
      <c r="J473" s="178" t="s">
        <v>2354</v>
      </c>
      <c r="K473" s="144">
        <v>3502610227438</v>
      </c>
      <c r="L473" s="1" t="s">
        <v>511</v>
      </c>
      <c r="M473" s="112" t="s">
        <v>271</v>
      </c>
      <c r="N473" s="86">
        <v>1</v>
      </c>
      <c r="O473" s="89" t="s">
        <v>278</v>
      </c>
      <c r="P473" s="99">
        <v>234000</v>
      </c>
      <c r="Q473" s="631">
        <f>+N473*P473</f>
        <v>234000</v>
      </c>
      <c r="R473" s="117" t="s">
        <v>100</v>
      </c>
      <c r="S473" s="54" t="s">
        <v>2355</v>
      </c>
    </row>
    <row r="474" spans="1:202" ht="14.5" customHeight="1">
      <c r="A474" s="165">
        <v>3</v>
      </c>
      <c r="B474" s="166">
        <v>10202</v>
      </c>
      <c r="C474" s="165">
        <f t="shared" si="54"/>
        <v>1</v>
      </c>
      <c r="G474" s="165" t="str">
        <f>+VLOOKUP(B474,EstructuraCostos!$B$5:$C$170,2)</f>
        <v>Pollinaza</v>
      </c>
      <c r="H474" s="167">
        <v>43600</v>
      </c>
      <c r="I474" s="17">
        <f t="shared" si="52"/>
        <v>20</v>
      </c>
      <c r="J474" s="184" t="s">
        <v>1229</v>
      </c>
      <c r="K474" s="95" t="s">
        <v>1612</v>
      </c>
      <c r="L474" s="45" t="s">
        <v>1228</v>
      </c>
      <c r="M474" s="51">
        <v>4377688</v>
      </c>
      <c r="N474" s="97">
        <v>43950</v>
      </c>
      <c r="O474" s="220" t="s">
        <v>276</v>
      </c>
      <c r="P474" s="64">
        <v>36</v>
      </c>
      <c r="Q474" s="631">
        <v>1582000</v>
      </c>
      <c r="R474" s="117" t="s">
        <v>100</v>
      </c>
      <c r="S474" s="117" t="s">
        <v>1613</v>
      </c>
      <c r="T474" s="64"/>
      <c r="U474" s="13"/>
      <c r="V474" s="13"/>
      <c r="W474" s="13"/>
    </row>
    <row r="475" spans="1:202" ht="14.5" customHeight="1">
      <c r="A475" s="165">
        <v>4</v>
      </c>
      <c r="C475" s="165">
        <f t="shared" si="54"/>
        <v>0</v>
      </c>
      <c r="G475" s="165" t="e">
        <f>+VLOOKUP(B475,EstructuraCostos!$B$5:$C$170,2)</f>
        <v>#N/A</v>
      </c>
      <c r="H475" s="167">
        <v>43600</v>
      </c>
      <c r="I475" s="17">
        <f t="shared" si="52"/>
        <v>20</v>
      </c>
      <c r="J475" s="428" t="s">
        <v>1231</v>
      </c>
      <c r="K475" s="553" t="s">
        <v>546</v>
      </c>
      <c r="L475" s="429" t="s">
        <v>1173</v>
      </c>
      <c r="M475" s="671"/>
      <c r="N475" s="430">
        <v>1</v>
      </c>
      <c r="O475" s="431" t="s">
        <v>278</v>
      </c>
      <c r="P475" s="432">
        <v>5000000</v>
      </c>
      <c r="Q475" s="631">
        <f>+N475*P475</f>
        <v>5000000</v>
      </c>
      <c r="R475" s="117"/>
      <c r="S475" s="117" t="s">
        <v>285</v>
      </c>
      <c r="T475" s="597"/>
      <c r="U475" s="13"/>
      <c r="V475" s="13"/>
      <c r="W475" s="13"/>
    </row>
    <row r="476" spans="1:202" ht="15" customHeight="1">
      <c r="A476" s="165">
        <v>5</v>
      </c>
      <c r="B476" s="166">
        <v>10202</v>
      </c>
      <c r="C476" s="165">
        <f t="shared" si="54"/>
        <v>1</v>
      </c>
      <c r="G476" s="165" t="str">
        <f>+VLOOKUP(B476,EstructuraCostos!$B$5:$C$170,2)</f>
        <v>Pollinaza</v>
      </c>
      <c r="H476" s="167">
        <v>43601</v>
      </c>
      <c r="I476" s="17">
        <f t="shared" si="52"/>
        <v>20</v>
      </c>
      <c r="J476" s="184" t="s">
        <v>1229</v>
      </c>
      <c r="K476" s="95" t="s">
        <v>1276</v>
      </c>
      <c r="L476" s="1" t="s">
        <v>1453</v>
      </c>
      <c r="M476" s="299">
        <v>18414548</v>
      </c>
      <c r="N476" s="97">
        <v>1650</v>
      </c>
      <c r="O476" s="646" t="s">
        <v>276</v>
      </c>
      <c r="P476" s="64">
        <v>133.33000000000001</v>
      </c>
      <c r="Q476" s="631">
        <v>220000</v>
      </c>
      <c r="R476" s="117" t="s">
        <v>100</v>
      </c>
      <c r="S476" s="117" t="s">
        <v>1463</v>
      </c>
      <c r="T476" s="64"/>
      <c r="U476" s="13"/>
      <c r="V476" s="13"/>
      <c r="W476" s="13"/>
    </row>
    <row r="477" spans="1:202" ht="15" customHeight="1">
      <c r="A477" s="165">
        <v>6</v>
      </c>
      <c r="B477" s="166">
        <v>10203</v>
      </c>
      <c r="C477" s="165">
        <f t="shared" si="54"/>
        <v>1</v>
      </c>
      <c r="G477" s="165" t="str">
        <f>+VLOOKUP(B477,EstructuraCostos!$B$5:$C$170,2)</f>
        <v>Otros_suplementos</v>
      </c>
      <c r="H477" s="167">
        <v>43602</v>
      </c>
      <c r="I477" s="17">
        <f t="shared" si="52"/>
        <v>20</v>
      </c>
      <c r="J477" s="13" t="s">
        <v>275</v>
      </c>
      <c r="K477" s="95">
        <v>401428</v>
      </c>
      <c r="L477" s="1" t="s">
        <v>263</v>
      </c>
      <c r="M477" s="51" t="s">
        <v>271</v>
      </c>
      <c r="N477" s="97">
        <v>300</v>
      </c>
      <c r="O477" s="433" t="s">
        <v>276</v>
      </c>
      <c r="P477" s="64">
        <v>1148.3333333333333</v>
      </c>
      <c r="Q477" s="631">
        <f t="shared" ref="Q477:Q488" si="55">+N477*P477</f>
        <v>344500</v>
      </c>
      <c r="R477" s="117" t="s">
        <v>100</v>
      </c>
      <c r="S477" s="117" t="s">
        <v>1614</v>
      </c>
      <c r="T477" s="64"/>
      <c r="U477" s="13"/>
      <c r="V477" s="13"/>
      <c r="W477" s="13"/>
    </row>
    <row r="478" spans="1:202" ht="15" customHeight="1">
      <c r="A478" s="165">
        <v>6</v>
      </c>
      <c r="B478" s="166">
        <v>60105</v>
      </c>
      <c r="C478" s="165">
        <f t="shared" si="54"/>
        <v>6</v>
      </c>
      <c r="G478" s="165" t="str">
        <f>+VLOOKUP(B478,EstructuraCostos!$B$5:$C$170,2)</f>
        <v>Miel de purga/mogolla</v>
      </c>
      <c r="H478" s="167">
        <v>43602</v>
      </c>
      <c r="I478" s="17">
        <f t="shared" si="52"/>
        <v>20</v>
      </c>
      <c r="J478" s="13" t="s">
        <v>1257</v>
      </c>
      <c r="K478" s="95">
        <v>401428</v>
      </c>
      <c r="L478" s="1" t="s">
        <v>263</v>
      </c>
      <c r="M478" s="51" t="s">
        <v>271</v>
      </c>
      <c r="N478" s="97">
        <v>40</v>
      </c>
      <c r="O478" s="433" t="s">
        <v>276</v>
      </c>
      <c r="P478" s="64">
        <v>1145.925</v>
      </c>
      <c r="Q478" s="631">
        <f t="shared" si="55"/>
        <v>45837</v>
      </c>
      <c r="R478" s="117" t="s">
        <v>100</v>
      </c>
      <c r="S478" s="117" t="s">
        <v>1614</v>
      </c>
      <c r="T478" s="64"/>
      <c r="U478" s="13"/>
      <c r="V478" s="13"/>
      <c r="W478" s="13"/>
      <c r="X478" s="13"/>
      <c r="Y478" s="13"/>
      <c r="Z478" s="13"/>
      <c r="AA478" s="13"/>
    </row>
    <row r="479" spans="1:202" ht="15" customHeight="1">
      <c r="A479" s="165">
        <v>6</v>
      </c>
      <c r="B479" s="166">
        <v>50103</v>
      </c>
      <c r="C479" s="165">
        <f t="shared" si="54"/>
        <v>5</v>
      </c>
      <c r="G479" s="165" t="str">
        <f>+VLOOKUP(B479,EstructuraCostos!$B$5:$C$170,2)</f>
        <v xml:space="preserve">Mantenimiento Cercos </v>
      </c>
      <c r="H479" s="167">
        <v>43602</v>
      </c>
      <c r="I479" s="17">
        <f t="shared" si="52"/>
        <v>20</v>
      </c>
      <c r="J479" s="13" t="s">
        <v>282</v>
      </c>
      <c r="K479" s="95">
        <v>401428</v>
      </c>
      <c r="L479" s="1" t="s">
        <v>263</v>
      </c>
      <c r="M479" s="51" t="s">
        <v>271</v>
      </c>
      <c r="N479" s="97">
        <v>40</v>
      </c>
      <c r="O479" s="639" t="s">
        <v>276</v>
      </c>
      <c r="P479" s="64">
        <v>5438</v>
      </c>
      <c r="Q479" s="631">
        <f t="shared" si="55"/>
        <v>217520</v>
      </c>
      <c r="R479" s="117" t="s">
        <v>100</v>
      </c>
      <c r="S479" s="117" t="s">
        <v>1614</v>
      </c>
      <c r="T479" s="64"/>
      <c r="U479" s="13"/>
      <c r="V479" s="13"/>
      <c r="W479" s="13"/>
    </row>
    <row r="480" spans="1:202" ht="15" customHeight="1">
      <c r="A480" s="165">
        <v>7</v>
      </c>
      <c r="B480" s="166">
        <v>10104</v>
      </c>
      <c r="C480" s="165">
        <f t="shared" si="54"/>
        <v>1</v>
      </c>
      <c r="G480" s="165" t="str">
        <f>+VLOOKUP(B480,EstructuraCostos!$B$5:$C$170,2)</f>
        <v>Fumigacion Herbicida</v>
      </c>
      <c r="H480" s="167">
        <v>43602</v>
      </c>
      <c r="I480" s="17">
        <f t="shared" si="52"/>
        <v>20</v>
      </c>
      <c r="J480" s="13" t="s">
        <v>1258</v>
      </c>
      <c r="K480" s="95">
        <v>159144</v>
      </c>
      <c r="L480" s="1" t="s">
        <v>682</v>
      </c>
      <c r="M480" s="51" t="s">
        <v>684</v>
      </c>
      <c r="N480" s="97">
        <v>20</v>
      </c>
      <c r="O480" s="642" t="s">
        <v>278</v>
      </c>
      <c r="P480" s="64">
        <v>8600</v>
      </c>
      <c r="Q480" s="631">
        <f t="shared" si="55"/>
        <v>172000</v>
      </c>
      <c r="R480" s="117" t="s">
        <v>100</v>
      </c>
      <c r="S480" s="117" t="s">
        <v>1614</v>
      </c>
      <c r="T480" s="64"/>
      <c r="U480" s="13"/>
      <c r="V480" s="13"/>
      <c r="W480" s="13"/>
    </row>
    <row r="481" spans="1:23" ht="15" customHeight="1">
      <c r="A481" s="165">
        <v>7</v>
      </c>
      <c r="B481" s="166">
        <v>90106</v>
      </c>
      <c r="C481" s="165">
        <f t="shared" si="54"/>
        <v>9</v>
      </c>
      <c r="G481" s="165" t="str">
        <f>+VLOOKUP(B481,EstructuraCostos!$B$5:$C$170,2)</f>
        <v xml:space="preserve">Varios </v>
      </c>
      <c r="H481" s="167">
        <v>43602</v>
      </c>
      <c r="I481" s="17">
        <f t="shared" si="52"/>
        <v>20</v>
      </c>
      <c r="J481" s="13" t="s">
        <v>491</v>
      </c>
      <c r="K481" s="95">
        <v>159144</v>
      </c>
      <c r="L481" s="1" t="s">
        <v>682</v>
      </c>
      <c r="M481" s="51" t="s">
        <v>684</v>
      </c>
      <c r="N481" s="97">
        <v>30</v>
      </c>
      <c r="O481" s="433" t="s">
        <v>276</v>
      </c>
      <c r="P481" s="64">
        <v>2666.6666666666665</v>
      </c>
      <c r="Q481" s="631">
        <f t="shared" si="55"/>
        <v>80000</v>
      </c>
      <c r="R481" s="117" t="s">
        <v>100</v>
      </c>
      <c r="S481" s="117" t="s">
        <v>1614</v>
      </c>
      <c r="T481" s="64"/>
      <c r="U481" s="13"/>
      <c r="V481" s="13"/>
      <c r="W481" s="13"/>
    </row>
    <row r="482" spans="1:23" ht="15" customHeight="1">
      <c r="A482" s="165">
        <v>7</v>
      </c>
      <c r="B482" s="166">
        <v>10302</v>
      </c>
      <c r="C482" s="165">
        <f t="shared" si="54"/>
        <v>1</v>
      </c>
      <c r="G482" s="165" t="str">
        <f>+VLOOKUP(B482,EstructuraCostos!$B$5:$C$170,2)</f>
        <v>Desparasitacion y Baño</v>
      </c>
      <c r="H482" s="167">
        <v>43602</v>
      </c>
      <c r="I482" s="17">
        <f t="shared" si="52"/>
        <v>20</v>
      </c>
      <c r="J482" s="13" t="s">
        <v>423</v>
      </c>
      <c r="K482" s="95">
        <v>159144</v>
      </c>
      <c r="L482" s="1" t="s">
        <v>682</v>
      </c>
      <c r="M482" s="51" t="s">
        <v>684</v>
      </c>
      <c r="N482" s="97">
        <v>1</v>
      </c>
      <c r="O482" s="433" t="s">
        <v>276</v>
      </c>
      <c r="P482" s="64">
        <v>120900</v>
      </c>
      <c r="Q482" s="631">
        <f t="shared" si="55"/>
        <v>120900</v>
      </c>
      <c r="R482" s="117" t="s">
        <v>100</v>
      </c>
      <c r="S482" s="117" t="s">
        <v>1614</v>
      </c>
      <c r="T482" s="64"/>
      <c r="U482" s="13"/>
      <c r="V482" s="13"/>
      <c r="W482" s="13"/>
    </row>
    <row r="483" spans="1:23" ht="15" customHeight="1">
      <c r="A483" s="165">
        <v>7</v>
      </c>
      <c r="B483" s="166">
        <v>10104</v>
      </c>
      <c r="C483" s="165">
        <f t="shared" si="54"/>
        <v>1</v>
      </c>
      <c r="G483" s="165" t="str">
        <f>+VLOOKUP(B483,EstructuraCostos!$B$5:$C$170,2)</f>
        <v>Fumigacion Herbicida</v>
      </c>
      <c r="H483" s="167">
        <v>43602</v>
      </c>
      <c r="I483" s="17">
        <f t="shared" si="52"/>
        <v>20</v>
      </c>
      <c r="J483" s="13" t="s">
        <v>704</v>
      </c>
      <c r="K483" s="95">
        <v>159144</v>
      </c>
      <c r="L483" s="1" t="s">
        <v>682</v>
      </c>
      <c r="M483" s="51" t="s">
        <v>684</v>
      </c>
      <c r="N483" s="97">
        <v>4</v>
      </c>
      <c r="O483" s="433" t="s">
        <v>261</v>
      </c>
      <c r="P483" s="64">
        <v>19162.5</v>
      </c>
      <c r="Q483" s="631">
        <f t="shared" si="55"/>
        <v>76650</v>
      </c>
      <c r="R483" s="117" t="s">
        <v>100</v>
      </c>
      <c r="S483" s="117" t="s">
        <v>1614</v>
      </c>
      <c r="T483" s="64"/>
      <c r="U483" s="13"/>
      <c r="V483" s="13"/>
      <c r="W483" s="13"/>
    </row>
    <row r="484" spans="1:23" ht="15" customHeight="1">
      <c r="A484" s="165">
        <v>8</v>
      </c>
      <c r="B484" s="166">
        <v>10301</v>
      </c>
      <c r="C484" s="165">
        <f t="shared" si="54"/>
        <v>1</v>
      </c>
      <c r="G484" s="165" t="str">
        <f>+VLOOKUP(B484,EstructuraCostos!$B$5:$C$170,2)</f>
        <v>Vacunacion</v>
      </c>
      <c r="H484" s="167">
        <v>43602</v>
      </c>
      <c r="I484" s="17">
        <f t="shared" si="52"/>
        <v>20</v>
      </c>
      <c r="J484" s="13" t="s">
        <v>1259</v>
      </c>
      <c r="K484" s="95">
        <v>195229</v>
      </c>
      <c r="L484" s="1" t="s">
        <v>319</v>
      </c>
      <c r="M484" s="51" t="s">
        <v>337</v>
      </c>
      <c r="N484" s="97">
        <v>570</v>
      </c>
      <c r="O484" s="433" t="s">
        <v>278</v>
      </c>
      <c r="P484" s="64">
        <v>1064</v>
      </c>
      <c r="Q484" s="631">
        <f t="shared" si="55"/>
        <v>606480</v>
      </c>
      <c r="R484" s="117" t="s">
        <v>100</v>
      </c>
      <c r="S484" s="117" t="s">
        <v>1615</v>
      </c>
      <c r="T484" s="64"/>
      <c r="U484" s="13"/>
      <c r="V484" s="13"/>
      <c r="W484" s="13"/>
    </row>
    <row r="485" spans="1:23" ht="14.5" customHeight="1">
      <c r="A485" s="165">
        <v>9</v>
      </c>
      <c r="B485" s="166">
        <v>10301</v>
      </c>
      <c r="C485" s="165">
        <f t="shared" si="54"/>
        <v>1</v>
      </c>
      <c r="G485" s="165" t="str">
        <f>+VLOOKUP(B485,EstructuraCostos!$B$5:$C$170,2)</f>
        <v>Vacunacion</v>
      </c>
      <c r="H485" s="167">
        <v>43602</v>
      </c>
      <c r="I485" s="17">
        <f t="shared" si="52"/>
        <v>20</v>
      </c>
      <c r="J485" s="13" t="s">
        <v>1260</v>
      </c>
      <c r="K485" s="144">
        <v>195232</v>
      </c>
      <c r="L485" s="1" t="s">
        <v>319</v>
      </c>
      <c r="M485" s="51" t="s">
        <v>337</v>
      </c>
      <c r="N485" s="97">
        <v>500</v>
      </c>
      <c r="O485" s="646" t="s">
        <v>278</v>
      </c>
      <c r="P485" s="64">
        <v>280</v>
      </c>
      <c r="Q485" s="631">
        <f t="shared" si="55"/>
        <v>140000</v>
      </c>
      <c r="R485" s="117" t="s">
        <v>100</v>
      </c>
      <c r="S485" s="117" t="s">
        <v>1615</v>
      </c>
      <c r="T485" s="64"/>
      <c r="U485" s="13"/>
      <c r="V485" s="13"/>
      <c r="W485" s="13"/>
    </row>
    <row r="486" spans="1:23" ht="14.5" customHeight="1">
      <c r="A486" s="165">
        <v>9</v>
      </c>
      <c r="B486" s="166">
        <v>10305</v>
      </c>
      <c r="C486" s="165">
        <f t="shared" si="54"/>
        <v>1</v>
      </c>
      <c r="G486" s="165" t="str">
        <f>+VLOOKUP(B486,EstructuraCostos!$B$5:$C$170,2)</f>
        <v>Equipos y materiales</v>
      </c>
      <c r="H486" s="167">
        <v>43602</v>
      </c>
      <c r="I486" s="17">
        <f t="shared" si="52"/>
        <v>20</v>
      </c>
      <c r="J486" s="13" t="s">
        <v>1261</v>
      </c>
      <c r="K486" s="144">
        <v>195232</v>
      </c>
      <c r="L486" s="1" t="s">
        <v>319</v>
      </c>
      <c r="M486" s="51" t="s">
        <v>337</v>
      </c>
      <c r="N486" s="97">
        <v>1</v>
      </c>
      <c r="O486" s="433" t="s">
        <v>278</v>
      </c>
      <c r="P486" s="64">
        <v>4600</v>
      </c>
      <c r="Q486" s="631">
        <f t="shared" si="55"/>
        <v>4600</v>
      </c>
      <c r="R486" s="117" t="s">
        <v>100</v>
      </c>
      <c r="S486" s="117" t="s">
        <v>1615</v>
      </c>
      <c r="T486" s="64"/>
      <c r="U486" s="13"/>
      <c r="V486" s="13"/>
      <c r="W486" s="13"/>
    </row>
    <row r="487" spans="1:23" ht="14.5" customHeight="1">
      <c r="A487" s="165">
        <v>9</v>
      </c>
      <c r="B487" s="166">
        <v>10302</v>
      </c>
      <c r="C487" s="165">
        <f t="shared" si="54"/>
        <v>1</v>
      </c>
      <c r="G487" s="165" t="str">
        <f>+VLOOKUP(B487,EstructuraCostos!$B$5:$C$170,2)</f>
        <v>Desparasitacion y Baño</v>
      </c>
      <c r="H487" s="167">
        <v>43602</v>
      </c>
      <c r="I487" s="17">
        <f t="shared" si="52"/>
        <v>20</v>
      </c>
      <c r="J487" s="13" t="s">
        <v>327</v>
      </c>
      <c r="K487" s="144">
        <v>195232</v>
      </c>
      <c r="L487" s="1" t="s">
        <v>319</v>
      </c>
      <c r="M487" s="51" t="s">
        <v>337</v>
      </c>
      <c r="N487" s="97">
        <v>5</v>
      </c>
      <c r="O487" s="433" t="s">
        <v>278</v>
      </c>
      <c r="P487" s="64">
        <v>60800</v>
      </c>
      <c r="Q487" s="631">
        <f t="shared" si="55"/>
        <v>304000</v>
      </c>
      <c r="R487" s="117" t="s">
        <v>100</v>
      </c>
      <c r="S487" s="117" t="s">
        <v>1615</v>
      </c>
      <c r="T487" s="64"/>
      <c r="U487" s="13"/>
      <c r="V487" s="13"/>
      <c r="W487" s="13"/>
    </row>
    <row r="488" spans="1:23" ht="15" customHeight="1">
      <c r="A488" s="165">
        <v>9</v>
      </c>
      <c r="B488" s="166">
        <v>10301</v>
      </c>
      <c r="C488" s="165">
        <f t="shared" si="54"/>
        <v>1</v>
      </c>
      <c r="G488" s="165" t="str">
        <f>+VLOOKUP(B488,EstructuraCostos!$B$5:$C$170,2)</f>
        <v>Vacunacion</v>
      </c>
      <c r="H488" s="167">
        <v>43602</v>
      </c>
      <c r="I488" s="17">
        <f t="shared" si="52"/>
        <v>20</v>
      </c>
      <c r="J488" s="13" t="s">
        <v>709</v>
      </c>
      <c r="K488" s="144">
        <v>195232</v>
      </c>
      <c r="L488" s="1" t="s">
        <v>319</v>
      </c>
      <c r="M488" s="51" t="s">
        <v>337</v>
      </c>
      <c r="N488" s="97">
        <v>500</v>
      </c>
      <c r="O488" s="433" t="s">
        <v>278</v>
      </c>
      <c r="P488" s="64">
        <v>560</v>
      </c>
      <c r="Q488" s="631">
        <f t="shared" si="55"/>
        <v>280000</v>
      </c>
      <c r="R488" s="117" t="s">
        <v>100</v>
      </c>
      <c r="S488" s="117" t="s">
        <v>1615</v>
      </c>
      <c r="T488" s="64"/>
      <c r="U488" s="13"/>
      <c r="V488" s="13"/>
      <c r="W488" s="13"/>
    </row>
    <row r="489" spans="1:23" ht="14.5" customHeight="1">
      <c r="A489" s="165">
        <v>10</v>
      </c>
      <c r="B489" s="166">
        <v>40104</v>
      </c>
      <c r="C489" s="165">
        <f t="shared" si="54"/>
        <v>4</v>
      </c>
      <c r="G489" s="165" t="str">
        <f>+VLOOKUP(B489,EstructuraCostos!$B$5:$C$170,2)</f>
        <v>Combustibles y Lubricantes</v>
      </c>
      <c r="H489" s="167">
        <v>43602</v>
      </c>
      <c r="I489" s="17">
        <f t="shared" si="52"/>
        <v>20</v>
      </c>
      <c r="J489" s="13" t="s">
        <v>370</v>
      </c>
      <c r="K489" s="436">
        <v>56211</v>
      </c>
      <c r="L489" s="1" t="s">
        <v>521</v>
      </c>
      <c r="M489" s="51" t="s">
        <v>350</v>
      </c>
      <c r="N489" s="97">
        <v>15</v>
      </c>
      <c r="O489" s="639" t="s">
        <v>316</v>
      </c>
      <c r="P489" s="64">
        <v>9410</v>
      </c>
      <c r="Q489" s="631">
        <v>141000</v>
      </c>
      <c r="R489" s="117" t="s">
        <v>100</v>
      </c>
      <c r="S489" s="117" t="s">
        <v>1614</v>
      </c>
      <c r="T489" s="64"/>
      <c r="U489" s="13"/>
      <c r="V489" s="13"/>
      <c r="W489" s="13"/>
    </row>
    <row r="490" spans="1:23" ht="14.5" customHeight="1">
      <c r="A490" s="165">
        <v>10</v>
      </c>
      <c r="B490" s="166">
        <v>40104</v>
      </c>
      <c r="C490" s="165">
        <f t="shared" si="54"/>
        <v>4</v>
      </c>
      <c r="G490" s="165" t="str">
        <f>+VLOOKUP(B490,EstructuraCostos!$B$5:$C$170,2)</f>
        <v>Combustibles y Lubricantes</v>
      </c>
      <c r="H490" s="167">
        <v>43602</v>
      </c>
      <c r="I490" s="17">
        <f t="shared" si="52"/>
        <v>20</v>
      </c>
      <c r="J490" s="13" t="s">
        <v>1262</v>
      </c>
      <c r="K490" s="144">
        <v>56211</v>
      </c>
      <c r="L490" s="1" t="s">
        <v>521</v>
      </c>
      <c r="M490" s="51" t="s">
        <v>350</v>
      </c>
      <c r="N490" s="97">
        <v>1.1000000000000001</v>
      </c>
      <c r="O490" s="646" t="s">
        <v>316</v>
      </c>
      <c r="P490" s="64">
        <v>9410</v>
      </c>
      <c r="Q490" s="631">
        <v>10000</v>
      </c>
      <c r="R490" s="117" t="s">
        <v>100</v>
      </c>
      <c r="S490" s="117" t="s">
        <v>1614</v>
      </c>
      <c r="T490" s="260"/>
      <c r="U490" s="420">
        <v>4460487</v>
      </c>
      <c r="V490" s="13"/>
      <c r="W490" s="13"/>
    </row>
    <row r="491" spans="1:23" ht="14.5" customHeight="1">
      <c r="A491" s="165">
        <v>10</v>
      </c>
      <c r="B491" s="166">
        <v>40104</v>
      </c>
      <c r="C491" s="165">
        <f t="shared" si="54"/>
        <v>4</v>
      </c>
      <c r="G491" s="165" t="str">
        <f>+VLOOKUP(B491,EstructuraCostos!$B$5:$C$170,2)</f>
        <v>Combustibles y Lubricantes</v>
      </c>
      <c r="H491" s="167">
        <v>43602</v>
      </c>
      <c r="I491" s="17">
        <f t="shared" si="52"/>
        <v>20</v>
      </c>
      <c r="J491" s="13" t="s">
        <v>353</v>
      </c>
      <c r="K491" s="144">
        <v>56211</v>
      </c>
      <c r="L491" s="1" t="s">
        <v>521</v>
      </c>
      <c r="M491" s="51" t="s">
        <v>350</v>
      </c>
      <c r="N491" s="97">
        <v>12.2</v>
      </c>
      <c r="O491" s="639" t="s">
        <v>316</v>
      </c>
      <c r="P491" s="64">
        <v>9410</v>
      </c>
      <c r="Q491" s="631">
        <v>115000</v>
      </c>
      <c r="R491" s="117" t="s">
        <v>100</v>
      </c>
      <c r="S491" s="117" t="s">
        <v>1614</v>
      </c>
      <c r="T491" s="311"/>
      <c r="U491" s="13"/>
      <c r="V491" s="13"/>
      <c r="W491" s="13"/>
    </row>
    <row r="492" spans="1:23" ht="15" customHeight="1">
      <c r="A492" s="165">
        <v>11</v>
      </c>
      <c r="B492" s="166">
        <v>50110</v>
      </c>
      <c r="C492" s="165">
        <f t="shared" si="54"/>
        <v>5</v>
      </c>
      <c r="G492" s="165" t="str">
        <f>+VLOOKUP(B492,EstructuraCostos!$B$5:$C$170,2)</f>
        <v>Gastos Asociados a Incapacidades</v>
      </c>
      <c r="H492" s="167">
        <v>43602</v>
      </c>
      <c r="I492" s="17">
        <f t="shared" si="52"/>
        <v>20</v>
      </c>
      <c r="J492" s="13" t="s">
        <v>1263</v>
      </c>
      <c r="K492" s="144">
        <v>382101</v>
      </c>
      <c r="L492" s="1" t="s">
        <v>1429</v>
      </c>
      <c r="M492" s="112" t="s">
        <v>1267</v>
      </c>
      <c r="N492" s="97">
        <v>3</v>
      </c>
      <c r="O492" s="433" t="s">
        <v>278</v>
      </c>
      <c r="P492" s="64">
        <v>4000</v>
      </c>
      <c r="Q492" s="631">
        <f t="shared" ref="Q492:Q501" si="56">+N492*P492</f>
        <v>12000</v>
      </c>
      <c r="R492" s="54" t="s">
        <v>294</v>
      </c>
      <c r="S492" s="117" t="s">
        <v>1463</v>
      </c>
    </row>
    <row r="493" spans="1:23" ht="14.5" customHeight="1">
      <c r="A493" s="165">
        <v>12</v>
      </c>
      <c r="C493" s="165">
        <f t="shared" si="54"/>
        <v>0</v>
      </c>
      <c r="G493" s="165" t="e">
        <f>+VLOOKUP(B493,EstructuraCostos!$B$5:$C$170,2)</f>
        <v>#N/A</v>
      </c>
      <c r="H493" s="167">
        <v>43603</v>
      </c>
      <c r="I493" s="17">
        <f t="shared" si="52"/>
        <v>20</v>
      </c>
      <c r="J493" s="654" t="s">
        <v>1264</v>
      </c>
      <c r="K493" s="486" t="s">
        <v>546</v>
      </c>
      <c r="L493" s="654" t="s">
        <v>322</v>
      </c>
      <c r="M493" s="74" t="s">
        <v>341</v>
      </c>
      <c r="N493" s="80">
        <v>1</v>
      </c>
      <c r="O493" s="90" t="s">
        <v>278</v>
      </c>
      <c r="P493" s="92">
        <v>4838262</v>
      </c>
      <c r="Q493" s="631">
        <f t="shared" si="56"/>
        <v>4838262</v>
      </c>
      <c r="R493" s="54" t="s">
        <v>196</v>
      </c>
      <c r="S493" s="117" t="s">
        <v>1609</v>
      </c>
    </row>
    <row r="494" spans="1:23" ht="14.5" customHeight="1">
      <c r="A494" s="165">
        <v>13</v>
      </c>
      <c r="B494" s="166">
        <v>70115</v>
      </c>
      <c r="C494" s="165">
        <f t="shared" si="54"/>
        <v>7</v>
      </c>
      <c r="G494" s="165" t="str">
        <f>+VLOOKUP(B494,EstructuraCostos!$B$5:$C$170,2)</f>
        <v>Salario_Administrador</v>
      </c>
      <c r="H494" s="167">
        <v>43603</v>
      </c>
      <c r="I494" s="17">
        <f t="shared" si="52"/>
        <v>20</v>
      </c>
      <c r="J494" s="157" t="s">
        <v>1265</v>
      </c>
      <c r="K494" s="144" t="s">
        <v>774</v>
      </c>
      <c r="L494" s="1" t="s">
        <v>520</v>
      </c>
      <c r="M494" s="528">
        <v>10244452</v>
      </c>
      <c r="N494" s="97">
        <v>30</v>
      </c>
      <c r="O494" s="746" t="s">
        <v>416</v>
      </c>
      <c r="P494" s="64">
        <v>161275.4</v>
      </c>
      <c r="Q494" s="631">
        <f t="shared" si="56"/>
        <v>4838262</v>
      </c>
      <c r="R494" s="54" t="s">
        <v>100</v>
      </c>
      <c r="S494" s="117" t="s">
        <v>1609</v>
      </c>
    </row>
    <row r="495" spans="1:23" ht="14.5" customHeight="1">
      <c r="A495" s="165">
        <v>14</v>
      </c>
      <c r="C495" s="165">
        <f t="shared" si="54"/>
        <v>0</v>
      </c>
      <c r="G495" s="165" t="e">
        <f>+VLOOKUP(B495,EstructuraCostos!$B$5:$C$170,2)</f>
        <v>#N/A</v>
      </c>
      <c r="H495" s="167">
        <v>43603</v>
      </c>
      <c r="I495" s="17">
        <f t="shared" si="52"/>
        <v>20</v>
      </c>
      <c r="J495" s="654" t="s">
        <v>414</v>
      </c>
      <c r="K495" s="486" t="s">
        <v>546</v>
      </c>
      <c r="L495" s="654" t="s">
        <v>322</v>
      </c>
      <c r="M495" s="74" t="s">
        <v>341</v>
      </c>
      <c r="N495" s="80">
        <v>8</v>
      </c>
      <c r="O495" s="90" t="s">
        <v>278</v>
      </c>
      <c r="P495" s="92">
        <v>396125</v>
      </c>
      <c r="Q495" s="631">
        <f t="shared" si="56"/>
        <v>3169000</v>
      </c>
      <c r="R495" s="54" t="s">
        <v>196</v>
      </c>
      <c r="S495" s="117" t="s">
        <v>1616</v>
      </c>
      <c r="U495" s="77">
        <v>8007262</v>
      </c>
    </row>
    <row r="496" spans="1:23" ht="14.5" customHeight="1">
      <c r="A496" s="165">
        <v>15</v>
      </c>
      <c r="C496" s="165">
        <f t="shared" si="54"/>
        <v>0</v>
      </c>
      <c r="G496" s="165" t="e">
        <f>+VLOOKUP(B496,EstructuraCostos!$B$5:$C$170,2)</f>
        <v>#N/A</v>
      </c>
      <c r="H496" s="167">
        <v>43603</v>
      </c>
      <c r="I496" s="17">
        <f t="shared" si="52"/>
        <v>20</v>
      </c>
      <c r="J496" s="652" t="s">
        <v>1266</v>
      </c>
      <c r="K496" s="450" t="s">
        <v>730</v>
      </c>
      <c r="L496" s="114" t="s">
        <v>322</v>
      </c>
      <c r="M496" s="125" t="s">
        <v>341</v>
      </c>
      <c r="N496" s="126">
        <v>8</v>
      </c>
      <c r="O496" s="127" t="s">
        <v>278</v>
      </c>
      <c r="P496" s="128"/>
      <c r="Q496" s="631">
        <f t="shared" si="56"/>
        <v>0</v>
      </c>
      <c r="R496" s="54" t="s">
        <v>294</v>
      </c>
      <c r="S496" s="117" t="s">
        <v>1616</v>
      </c>
      <c r="U496" s="439">
        <v>8031262</v>
      </c>
    </row>
    <row r="497" spans="1:21" ht="14.5" customHeight="1">
      <c r="A497" s="165">
        <v>1</v>
      </c>
      <c r="B497" s="166">
        <v>90104</v>
      </c>
      <c r="C497" s="165">
        <f t="shared" si="54"/>
        <v>9</v>
      </c>
      <c r="G497" s="165" t="str">
        <f>+VLOOKUP(B497,EstructuraCostos!$B$5:$C$170,2)</f>
        <v>Insumos-menaje</v>
      </c>
      <c r="H497" s="167">
        <v>43605</v>
      </c>
      <c r="I497" s="17">
        <f t="shared" si="52"/>
        <v>21</v>
      </c>
      <c r="J497" s="181" t="s">
        <v>1272</v>
      </c>
      <c r="K497" s="95">
        <v>1026</v>
      </c>
      <c r="L497" s="309" t="s">
        <v>1273</v>
      </c>
      <c r="M497" s="297" t="s">
        <v>1274</v>
      </c>
      <c r="N497" s="310">
        <v>1</v>
      </c>
      <c r="O497" s="408" t="s">
        <v>278</v>
      </c>
      <c r="P497" s="311">
        <v>14000</v>
      </c>
      <c r="Q497" s="631">
        <f t="shared" si="56"/>
        <v>14000</v>
      </c>
      <c r="R497" s="54" t="s">
        <v>294</v>
      </c>
      <c r="S497" s="117" t="s">
        <v>1463</v>
      </c>
      <c r="U497" s="439">
        <v>14000</v>
      </c>
    </row>
    <row r="498" spans="1:21" ht="15" customHeight="1">
      <c r="A498" s="165">
        <v>2</v>
      </c>
      <c r="B498" s="166">
        <v>40101</v>
      </c>
      <c r="C498" s="165">
        <f t="shared" si="54"/>
        <v>4</v>
      </c>
      <c r="G498" s="165" t="str">
        <f>+VLOOKUP(B498,EstructuraCostos!$B$5:$C$170,2)</f>
        <v>Servicios_Publicos</v>
      </c>
      <c r="H498" s="167">
        <v>43606</v>
      </c>
      <c r="I498" s="17">
        <f t="shared" si="52"/>
        <v>21</v>
      </c>
      <c r="J498" s="281" t="s">
        <v>1277</v>
      </c>
      <c r="K498" s="95">
        <v>21121200825</v>
      </c>
      <c r="L498" s="61" t="s">
        <v>404</v>
      </c>
      <c r="M498" s="51" t="s">
        <v>578</v>
      </c>
      <c r="N498" s="97">
        <v>70</v>
      </c>
      <c r="O498" s="380" t="s">
        <v>277</v>
      </c>
      <c r="P498" s="64">
        <v>1685.7142857142858</v>
      </c>
      <c r="Q498" s="631">
        <f t="shared" si="56"/>
        <v>118000</v>
      </c>
      <c r="R498" s="54" t="s">
        <v>100</v>
      </c>
      <c r="S498" s="117" t="s">
        <v>1611</v>
      </c>
      <c r="U498" s="64"/>
    </row>
    <row r="499" spans="1:21" ht="15" customHeight="1">
      <c r="A499" s="165">
        <v>3</v>
      </c>
      <c r="B499" s="166">
        <v>40101</v>
      </c>
      <c r="C499" s="165">
        <f t="shared" si="54"/>
        <v>4</v>
      </c>
      <c r="G499" s="165" t="str">
        <f>+VLOOKUP(B499,EstructuraCostos!$B$5:$C$170,2)</f>
        <v>Servicios_Publicos</v>
      </c>
      <c r="H499" s="167">
        <v>43606</v>
      </c>
      <c r="I499" s="17">
        <f t="shared" si="52"/>
        <v>21</v>
      </c>
      <c r="J499" s="281" t="s">
        <v>1278</v>
      </c>
      <c r="K499" s="95">
        <v>21121200820</v>
      </c>
      <c r="L499" s="61" t="s">
        <v>404</v>
      </c>
      <c r="M499" s="51" t="s">
        <v>578</v>
      </c>
      <c r="N499" s="97">
        <v>17</v>
      </c>
      <c r="O499" s="380" t="s">
        <v>277</v>
      </c>
      <c r="P499" s="64">
        <v>1505.8823529411766</v>
      </c>
      <c r="Q499" s="631">
        <f t="shared" si="56"/>
        <v>25600</v>
      </c>
      <c r="R499" s="54" t="s">
        <v>100</v>
      </c>
      <c r="S499" s="117" t="s">
        <v>1611</v>
      </c>
      <c r="U499" s="64"/>
    </row>
    <row r="500" spans="1:21" ht="14.5" customHeight="1">
      <c r="A500" s="165">
        <v>4</v>
      </c>
      <c r="B500" s="166">
        <v>10101</v>
      </c>
      <c r="C500" s="165">
        <f t="shared" si="54"/>
        <v>1</v>
      </c>
      <c r="G500" s="165" t="str">
        <f>+VLOOKUP(B500,EstructuraCostos!$B$5:$C$170,2)</f>
        <v>Fumigacion Matamalezas</v>
      </c>
      <c r="H500" s="167">
        <v>43607</v>
      </c>
      <c r="I500" s="17">
        <f t="shared" si="52"/>
        <v>21</v>
      </c>
      <c r="J500" s="184" t="s">
        <v>273</v>
      </c>
      <c r="K500" s="95">
        <v>74908</v>
      </c>
      <c r="L500" s="61" t="s">
        <v>283</v>
      </c>
      <c r="M500" s="51" t="s">
        <v>879</v>
      </c>
      <c r="N500" s="97">
        <v>20</v>
      </c>
      <c r="O500" s="220" t="s">
        <v>261</v>
      </c>
      <c r="P500" s="64">
        <v>31000</v>
      </c>
      <c r="Q500" s="631">
        <f t="shared" si="56"/>
        <v>620000</v>
      </c>
      <c r="R500" s="54" t="s">
        <v>100</v>
      </c>
      <c r="S500" s="117" t="s">
        <v>1617</v>
      </c>
      <c r="U500" s="64"/>
    </row>
    <row r="501" spans="1:21" ht="14.5" customHeight="1">
      <c r="A501" s="165">
        <v>5</v>
      </c>
      <c r="B501" s="166">
        <v>10101</v>
      </c>
      <c r="C501" s="165">
        <f t="shared" si="54"/>
        <v>1</v>
      </c>
      <c r="G501" s="165" t="str">
        <f>+VLOOKUP(B501,EstructuraCostos!$B$5:$C$170,2)</f>
        <v>Fumigacion Matamalezas</v>
      </c>
      <c r="H501" s="167">
        <v>43607</v>
      </c>
      <c r="I501" s="17">
        <f t="shared" si="52"/>
        <v>21</v>
      </c>
      <c r="J501" s="184" t="s">
        <v>270</v>
      </c>
      <c r="K501" s="95">
        <v>401521</v>
      </c>
      <c r="L501" s="61" t="s">
        <v>263</v>
      </c>
      <c r="M501" s="51" t="s">
        <v>271</v>
      </c>
      <c r="N501" s="97">
        <v>40</v>
      </c>
      <c r="O501" s="451" t="s">
        <v>261</v>
      </c>
      <c r="P501" s="64">
        <v>8808</v>
      </c>
      <c r="Q501" s="631">
        <f t="shared" si="56"/>
        <v>352320</v>
      </c>
      <c r="R501" s="54" t="s">
        <v>100</v>
      </c>
      <c r="S501" s="117" t="s">
        <v>1617</v>
      </c>
      <c r="U501" s="77">
        <v>1115920</v>
      </c>
    </row>
    <row r="502" spans="1:21" ht="14.5" customHeight="1">
      <c r="A502" s="165" t="s">
        <v>1206</v>
      </c>
      <c r="B502" s="166">
        <v>40101</v>
      </c>
      <c r="C502" s="165">
        <f t="shared" si="54"/>
        <v>4</v>
      </c>
      <c r="G502" s="165" t="str">
        <f>+VLOOKUP(B502,EstructuraCostos!$B$5:$C$170,2)</f>
        <v>Servicios_Publicos</v>
      </c>
      <c r="H502" s="167">
        <v>43607</v>
      </c>
      <c r="I502" s="17">
        <f t="shared" si="52"/>
        <v>21</v>
      </c>
      <c r="J502" s="184" t="s">
        <v>1387</v>
      </c>
      <c r="K502" s="95">
        <v>111151</v>
      </c>
      <c r="L502" s="61" t="s">
        <v>1385</v>
      </c>
      <c r="M502" s="112" t="s">
        <v>1386</v>
      </c>
      <c r="N502" s="97">
        <v>1</v>
      </c>
      <c r="O502" s="639" t="s">
        <v>278</v>
      </c>
      <c r="P502" s="64">
        <v>11844</v>
      </c>
      <c r="Q502" s="631">
        <v>11844</v>
      </c>
      <c r="R502" s="54" t="s">
        <v>100</v>
      </c>
      <c r="S502" s="117" t="s">
        <v>1618</v>
      </c>
      <c r="U502" s="77"/>
    </row>
    <row r="503" spans="1:21" ht="14.5" customHeight="1">
      <c r="A503" s="165" t="s">
        <v>1319</v>
      </c>
      <c r="B503" s="166">
        <v>40101</v>
      </c>
      <c r="C503" s="165"/>
      <c r="G503" s="165" t="str">
        <f>+VLOOKUP(B503,EstructuraCostos!$B$5:$C$170,2)</f>
        <v>Servicios_Publicos</v>
      </c>
      <c r="H503" s="167">
        <v>43607</v>
      </c>
      <c r="I503" s="17">
        <f t="shared" si="52"/>
        <v>21</v>
      </c>
      <c r="J503" s="184" t="s">
        <v>1388</v>
      </c>
      <c r="K503" s="95">
        <v>111577</v>
      </c>
      <c r="L503" s="61" t="s">
        <v>1385</v>
      </c>
      <c r="M503" s="112" t="s">
        <v>1386</v>
      </c>
      <c r="N503" s="97">
        <v>1</v>
      </c>
      <c r="O503" s="639" t="s">
        <v>278</v>
      </c>
      <c r="P503" s="64">
        <v>47693</v>
      </c>
      <c r="Q503" s="631">
        <v>47693</v>
      </c>
      <c r="R503" s="54" t="s">
        <v>100</v>
      </c>
      <c r="S503" s="117" t="s">
        <v>1618</v>
      </c>
      <c r="U503" s="77"/>
    </row>
    <row r="504" spans="1:21" ht="14.5" customHeight="1">
      <c r="A504" s="165" t="s">
        <v>1284</v>
      </c>
      <c r="B504" s="166">
        <v>40101</v>
      </c>
      <c r="C504" s="165"/>
      <c r="G504" s="165" t="str">
        <f>+VLOOKUP(B504,EstructuraCostos!$B$5:$C$170,2)</f>
        <v>Servicios_Publicos</v>
      </c>
      <c r="H504" s="167">
        <v>43607</v>
      </c>
      <c r="I504" s="17">
        <f t="shared" si="52"/>
        <v>21</v>
      </c>
      <c r="J504" s="184" t="s">
        <v>1384</v>
      </c>
      <c r="K504" s="95">
        <v>111576</v>
      </c>
      <c r="L504" s="61" t="s">
        <v>1385</v>
      </c>
      <c r="M504" s="112" t="s">
        <v>1386</v>
      </c>
      <c r="N504" s="97">
        <v>1</v>
      </c>
      <c r="O504" s="639" t="s">
        <v>278</v>
      </c>
      <c r="P504" s="64">
        <v>46699</v>
      </c>
      <c r="Q504" s="631">
        <v>46699</v>
      </c>
      <c r="R504" s="54" t="s">
        <v>100</v>
      </c>
      <c r="S504" s="117" t="s">
        <v>1618</v>
      </c>
      <c r="U504" s="77"/>
    </row>
    <row r="505" spans="1:21" ht="14.5" customHeight="1">
      <c r="A505" s="165" t="s">
        <v>1320</v>
      </c>
      <c r="B505" s="166">
        <v>20501</v>
      </c>
      <c r="C505" s="165">
        <f t="shared" ref="C505:C536" si="57">ROUND(B505/10000,0)</f>
        <v>2</v>
      </c>
      <c r="G505" s="165" t="str">
        <f>+VLOOKUP(B505,EstructuraCostos!$B$5:$C$170,2)</f>
        <v>Manejo_de_Ganado</v>
      </c>
      <c r="H505" s="167">
        <v>43609</v>
      </c>
      <c r="I505" s="17">
        <f t="shared" ref="I505:I568" si="58">+WEEKNUM(H505,2)</f>
        <v>21</v>
      </c>
      <c r="J505" s="181" t="s">
        <v>1633</v>
      </c>
      <c r="K505" s="95" t="s">
        <v>2325</v>
      </c>
      <c r="L505" s="13" t="s">
        <v>2999</v>
      </c>
      <c r="M505" s="51" t="s">
        <v>891</v>
      </c>
      <c r="N505" s="97">
        <v>1</v>
      </c>
      <c r="O505" s="571" t="s">
        <v>278</v>
      </c>
      <c r="P505" s="64">
        <v>8977500</v>
      </c>
      <c r="Q505" s="631">
        <f>P505</f>
        <v>8977500</v>
      </c>
      <c r="R505" s="117" t="s">
        <v>100</v>
      </c>
      <c r="S505" s="117" t="s">
        <v>1614</v>
      </c>
      <c r="U505" s="77"/>
    </row>
    <row r="506" spans="1:21" ht="14.5" customHeight="1">
      <c r="A506" s="165">
        <v>1</v>
      </c>
      <c r="B506" s="166">
        <v>10104</v>
      </c>
      <c r="C506" s="165">
        <f t="shared" si="57"/>
        <v>1</v>
      </c>
      <c r="G506" s="165" t="str">
        <f>+VLOOKUP(B506,EstructuraCostos!$B$5:$C$170,2)</f>
        <v>Fumigacion Herbicida</v>
      </c>
      <c r="H506" s="167">
        <v>43612</v>
      </c>
      <c r="I506" s="17">
        <f t="shared" si="58"/>
        <v>22</v>
      </c>
      <c r="J506" s="1" t="s">
        <v>1258</v>
      </c>
      <c r="K506" s="95">
        <v>159406</v>
      </c>
      <c r="L506" s="1" t="s">
        <v>682</v>
      </c>
      <c r="M506" s="51" t="s">
        <v>684</v>
      </c>
      <c r="N506" s="97">
        <v>50</v>
      </c>
      <c r="O506" s="642" t="s">
        <v>278</v>
      </c>
      <c r="P506" s="64">
        <v>8600</v>
      </c>
      <c r="Q506" s="631">
        <f t="shared" ref="Q506:Q515" si="59">+N506*P506</f>
        <v>430000</v>
      </c>
      <c r="R506" s="54" t="s">
        <v>100</v>
      </c>
      <c r="S506" s="117" t="s">
        <v>1617</v>
      </c>
    </row>
    <row r="507" spans="1:21" ht="15" customHeight="1">
      <c r="A507" s="165">
        <v>2</v>
      </c>
      <c r="B507" s="166">
        <v>50104</v>
      </c>
      <c r="C507" s="165">
        <f t="shared" si="57"/>
        <v>5</v>
      </c>
      <c r="G507" s="165" t="str">
        <f>+VLOOKUP(B507,EstructuraCostos!$B$5:$C$170,2)</f>
        <v>Mantenimiento Acueducto y Aguas</v>
      </c>
      <c r="H507" s="167">
        <v>43612</v>
      </c>
      <c r="I507" s="17">
        <f t="shared" si="58"/>
        <v>22</v>
      </c>
      <c r="J507" s="1" t="s">
        <v>680</v>
      </c>
      <c r="K507" s="95">
        <v>401619</v>
      </c>
      <c r="L507" s="1" t="s">
        <v>263</v>
      </c>
      <c r="M507" s="51" t="s">
        <v>271</v>
      </c>
      <c r="N507" s="97">
        <v>12</v>
      </c>
      <c r="O507" s="451" t="s">
        <v>278</v>
      </c>
      <c r="P507" s="64">
        <v>2740</v>
      </c>
      <c r="Q507" s="631">
        <f t="shared" si="59"/>
        <v>32880</v>
      </c>
      <c r="R507" s="54" t="s">
        <v>100</v>
      </c>
      <c r="S507" s="117" t="s">
        <v>1617</v>
      </c>
    </row>
    <row r="508" spans="1:21" ht="15" customHeight="1">
      <c r="A508" s="165">
        <v>2</v>
      </c>
      <c r="B508" s="166">
        <v>50103</v>
      </c>
      <c r="C508" s="165">
        <f t="shared" si="57"/>
        <v>5</v>
      </c>
      <c r="G508" s="165" t="str">
        <f>+VLOOKUP(B508,EstructuraCostos!$B$5:$C$170,2)</f>
        <v xml:space="preserve">Mantenimiento Cercos </v>
      </c>
      <c r="H508" s="167">
        <v>43612</v>
      </c>
      <c r="I508" s="17">
        <f t="shared" si="58"/>
        <v>22</v>
      </c>
      <c r="J508" s="1" t="s">
        <v>708</v>
      </c>
      <c r="K508" s="95">
        <v>401619</v>
      </c>
      <c r="L508" s="1" t="s">
        <v>263</v>
      </c>
      <c r="M508" s="51" t="s">
        <v>271</v>
      </c>
      <c r="N508" s="97">
        <v>12</v>
      </c>
      <c r="O508" s="451" t="s">
        <v>278</v>
      </c>
      <c r="P508" s="64">
        <v>3410</v>
      </c>
      <c r="Q508" s="631">
        <f t="shared" si="59"/>
        <v>40920</v>
      </c>
      <c r="R508" s="54" t="s">
        <v>100</v>
      </c>
      <c r="S508" s="117" t="s">
        <v>1617</v>
      </c>
    </row>
    <row r="509" spans="1:21" ht="15" customHeight="1">
      <c r="A509" s="165">
        <v>2</v>
      </c>
      <c r="B509" s="166">
        <v>50115</v>
      </c>
      <c r="C509" s="165">
        <f t="shared" si="57"/>
        <v>5</v>
      </c>
      <c r="G509" s="165" t="str">
        <f>+VLOOKUP(B509,EstructuraCostos!$B$5:$C$170,2)</f>
        <v>Herramientas fungibles</v>
      </c>
      <c r="H509" s="167">
        <v>43612</v>
      </c>
      <c r="I509" s="17">
        <f t="shared" si="58"/>
        <v>22</v>
      </c>
      <c r="J509" s="1" t="s">
        <v>602</v>
      </c>
      <c r="K509" s="95">
        <v>401619</v>
      </c>
      <c r="L509" s="1" t="s">
        <v>263</v>
      </c>
      <c r="M509" s="51" t="s">
        <v>271</v>
      </c>
      <c r="N509" s="97">
        <v>2</v>
      </c>
      <c r="O509" s="451" t="s">
        <v>278</v>
      </c>
      <c r="P509" s="64">
        <v>5400</v>
      </c>
      <c r="Q509" s="631">
        <f t="shared" si="59"/>
        <v>10800</v>
      </c>
      <c r="R509" s="54" t="s">
        <v>100</v>
      </c>
      <c r="S509" s="117" t="s">
        <v>1617</v>
      </c>
    </row>
    <row r="510" spans="1:21" ht="15" customHeight="1">
      <c r="A510" s="165">
        <v>2</v>
      </c>
      <c r="B510" s="166">
        <v>60103</v>
      </c>
      <c r="C510" s="165">
        <f t="shared" si="57"/>
        <v>6</v>
      </c>
      <c r="G510" s="165" t="str">
        <f>+VLOOKUP(B510,EstructuraCostos!$B$5:$C$170,2)</f>
        <v>Herraduras y clavos</v>
      </c>
      <c r="H510" s="167">
        <v>43612</v>
      </c>
      <c r="I510" s="17">
        <f t="shared" si="58"/>
        <v>22</v>
      </c>
      <c r="J510" s="1" t="s">
        <v>1300</v>
      </c>
      <c r="K510" s="95">
        <v>401619</v>
      </c>
      <c r="L510" s="1" t="s">
        <v>263</v>
      </c>
      <c r="M510" s="51" t="s">
        <v>271</v>
      </c>
      <c r="N510" s="97">
        <v>2</v>
      </c>
      <c r="O510" s="451" t="s">
        <v>279</v>
      </c>
      <c r="P510" s="64">
        <v>14520</v>
      </c>
      <c r="Q510" s="631">
        <f t="shared" si="59"/>
        <v>29040</v>
      </c>
      <c r="R510" s="54" t="s">
        <v>100</v>
      </c>
      <c r="S510" s="117" t="s">
        <v>1617</v>
      </c>
    </row>
    <row r="511" spans="1:21" ht="15" customHeight="1">
      <c r="A511" s="165">
        <v>2</v>
      </c>
      <c r="B511" s="166">
        <v>50103</v>
      </c>
      <c r="C511" s="165">
        <f t="shared" si="57"/>
        <v>5</v>
      </c>
      <c r="G511" s="165" t="str">
        <f>+VLOOKUP(B511,EstructuraCostos!$B$5:$C$170,2)</f>
        <v xml:space="preserve">Mantenimiento Cercos </v>
      </c>
      <c r="H511" s="167">
        <v>43612</v>
      </c>
      <c r="I511" s="17">
        <f t="shared" si="58"/>
        <v>22</v>
      </c>
      <c r="J511" s="1" t="s">
        <v>377</v>
      </c>
      <c r="K511" s="95">
        <v>401619</v>
      </c>
      <c r="L511" s="1" t="s">
        <v>263</v>
      </c>
      <c r="M511" s="51" t="s">
        <v>271</v>
      </c>
      <c r="N511" s="97">
        <v>50</v>
      </c>
      <c r="O511" s="451" t="s">
        <v>278</v>
      </c>
      <c r="P511" s="64">
        <v>460</v>
      </c>
      <c r="Q511" s="631">
        <f t="shared" si="59"/>
        <v>23000</v>
      </c>
      <c r="R511" s="54" t="s">
        <v>100</v>
      </c>
      <c r="S511" s="117" t="s">
        <v>1617</v>
      </c>
    </row>
    <row r="512" spans="1:21" ht="15" customHeight="1">
      <c r="A512" s="165">
        <v>2</v>
      </c>
      <c r="B512" s="166">
        <v>40104</v>
      </c>
      <c r="C512" s="165">
        <f t="shared" si="57"/>
        <v>4</v>
      </c>
      <c r="G512" s="165" t="str">
        <f>+VLOOKUP(B512,EstructuraCostos!$B$5:$C$170,2)</f>
        <v>Combustibles y Lubricantes</v>
      </c>
      <c r="H512" s="167">
        <v>43612</v>
      </c>
      <c r="I512" s="17">
        <f t="shared" si="58"/>
        <v>22</v>
      </c>
      <c r="J512" s="1" t="s">
        <v>371</v>
      </c>
      <c r="K512" s="95">
        <v>401619</v>
      </c>
      <c r="L512" s="1" t="s">
        <v>263</v>
      </c>
      <c r="M512" s="51" t="s">
        <v>271</v>
      </c>
      <c r="N512" s="97">
        <v>2</v>
      </c>
      <c r="O512" s="646" t="s">
        <v>261</v>
      </c>
      <c r="P512" s="64">
        <v>13340</v>
      </c>
      <c r="Q512" s="631">
        <f t="shared" si="59"/>
        <v>26680</v>
      </c>
      <c r="R512" s="54" t="s">
        <v>100</v>
      </c>
      <c r="S512" s="117" t="s">
        <v>1617</v>
      </c>
    </row>
    <row r="513" spans="1:21" ht="15" customHeight="1">
      <c r="A513" s="165">
        <v>3</v>
      </c>
      <c r="B513" s="166">
        <v>60103</v>
      </c>
      <c r="C513" s="165">
        <f t="shared" si="57"/>
        <v>6</v>
      </c>
      <c r="G513" s="165" t="str">
        <f>+VLOOKUP(B513,EstructuraCostos!$B$5:$C$170,2)</f>
        <v>Herraduras y clavos</v>
      </c>
      <c r="H513" s="167">
        <v>43612</v>
      </c>
      <c r="I513" s="17">
        <f t="shared" si="58"/>
        <v>22</v>
      </c>
      <c r="J513" s="1" t="s">
        <v>2575</v>
      </c>
      <c r="K513" s="95">
        <v>4650</v>
      </c>
      <c r="L513" s="1" t="s">
        <v>2697</v>
      </c>
      <c r="M513" s="51" t="s">
        <v>1365</v>
      </c>
      <c r="N513" s="97">
        <v>40</v>
      </c>
      <c r="O513" s="639" t="s">
        <v>278</v>
      </c>
      <c r="P513" s="64">
        <v>2250</v>
      </c>
      <c r="Q513" s="631">
        <f t="shared" si="59"/>
        <v>90000</v>
      </c>
      <c r="R513" s="54" t="s">
        <v>294</v>
      </c>
      <c r="S513" s="117" t="s">
        <v>1463</v>
      </c>
    </row>
    <row r="514" spans="1:21" ht="15" customHeight="1">
      <c r="A514" s="165">
        <v>4</v>
      </c>
      <c r="B514" s="166">
        <v>90103</v>
      </c>
      <c r="C514" s="165">
        <f t="shared" si="57"/>
        <v>9</v>
      </c>
      <c r="G514" s="165" t="str">
        <f>+VLOOKUP(B514,EstructuraCostos!$B$5:$C$170,2)</f>
        <v>Alimentacion-mercado</v>
      </c>
      <c r="H514" s="167">
        <v>43612</v>
      </c>
      <c r="I514" s="17">
        <f t="shared" si="58"/>
        <v>22</v>
      </c>
      <c r="J514" s="1" t="s">
        <v>1299</v>
      </c>
      <c r="K514" s="95">
        <v>920143</v>
      </c>
      <c r="L514" s="1" t="s">
        <v>1298</v>
      </c>
      <c r="M514" s="297" t="s">
        <v>739</v>
      </c>
      <c r="N514" s="97">
        <v>2</v>
      </c>
      <c r="O514" s="451" t="s">
        <v>278</v>
      </c>
      <c r="P514" s="64">
        <v>4990</v>
      </c>
      <c r="Q514" s="631">
        <f t="shared" si="59"/>
        <v>9980</v>
      </c>
      <c r="R514" s="54" t="s">
        <v>294</v>
      </c>
      <c r="S514" s="117" t="s">
        <v>1463</v>
      </c>
      <c r="U514" s="66"/>
    </row>
    <row r="515" spans="1:21" ht="15" customHeight="1">
      <c r="A515" s="165">
        <v>5</v>
      </c>
      <c r="B515" s="166">
        <v>50106</v>
      </c>
      <c r="C515" s="165">
        <f t="shared" si="57"/>
        <v>5</v>
      </c>
      <c r="G515" s="165" t="str">
        <f>+VLOOKUP(B515,EstructuraCostos!$B$5:$C$170,2)</f>
        <v>Mantenimiento Maquinaria y Equipos</v>
      </c>
      <c r="H515" s="167">
        <v>43612</v>
      </c>
      <c r="I515" s="17">
        <f t="shared" si="58"/>
        <v>22</v>
      </c>
      <c r="J515" s="1" t="s">
        <v>1325</v>
      </c>
      <c r="K515" s="95">
        <v>1308</v>
      </c>
      <c r="L515" s="1" t="s">
        <v>913</v>
      </c>
      <c r="M515" s="297" t="s">
        <v>914</v>
      </c>
      <c r="N515" s="97">
        <v>1</v>
      </c>
      <c r="O515" s="454" t="s">
        <v>278</v>
      </c>
      <c r="P515" s="64">
        <v>50000</v>
      </c>
      <c r="Q515" s="631">
        <f t="shared" si="59"/>
        <v>50000</v>
      </c>
      <c r="R515" s="54" t="s">
        <v>294</v>
      </c>
      <c r="S515" s="117" t="s">
        <v>1463</v>
      </c>
      <c r="U515" s="66"/>
    </row>
    <row r="516" spans="1:21" ht="15" customHeight="1">
      <c r="A516" s="165">
        <v>6</v>
      </c>
      <c r="B516" s="166">
        <v>40104</v>
      </c>
      <c r="C516" s="165">
        <f t="shared" si="57"/>
        <v>4</v>
      </c>
      <c r="G516" s="165" t="str">
        <f>+VLOOKUP(B516,EstructuraCostos!$B$5:$C$170,2)</f>
        <v>Combustibles y Lubricantes</v>
      </c>
      <c r="H516" s="167">
        <v>43613</v>
      </c>
      <c r="I516" s="17">
        <f t="shared" si="58"/>
        <v>22</v>
      </c>
      <c r="J516" s="1" t="s">
        <v>605</v>
      </c>
      <c r="K516" s="95">
        <v>56365</v>
      </c>
      <c r="L516" s="61" t="s">
        <v>521</v>
      </c>
      <c r="M516" s="51" t="s">
        <v>350</v>
      </c>
      <c r="N516" s="97">
        <v>11.6</v>
      </c>
      <c r="O516" s="220" t="s">
        <v>316</v>
      </c>
      <c r="P516" s="64">
        <v>9410</v>
      </c>
      <c r="Q516" s="631">
        <v>110000</v>
      </c>
      <c r="R516" s="54" t="s">
        <v>100</v>
      </c>
      <c r="S516" s="117" t="s">
        <v>1617</v>
      </c>
      <c r="U516" s="66"/>
    </row>
    <row r="517" spans="1:21" ht="15" customHeight="1">
      <c r="A517" s="389" t="s">
        <v>1206</v>
      </c>
      <c r="B517" s="166">
        <v>40101</v>
      </c>
      <c r="C517" s="165">
        <f t="shared" si="57"/>
        <v>4</v>
      </c>
      <c r="G517" s="165" t="str">
        <f>+VLOOKUP(B517,EstructuraCostos!$B$5:$C$170,2)</f>
        <v>Servicios_Publicos</v>
      </c>
      <c r="H517" s="167">
        <v>43614</v>
      </c>
      <c r="I517" s="17">
        <f t="shared" si="58"/>
        <v>22</v>
      </c>
      <c r="J517" s="184" t="s">
        <v>1389</v>
      </c>
      <c r="K517" s="95">
        <v>119657</v>
      </c>
      <c r="L517" s="61" t="s">
        <v>513</v>
      </c>
      <c r="M517" s="51" t="s">
        <v>514</v>
      </c>
      <c r="N517" s="97">
        <v>1</v>
      </c>
      <c r="O517" s="646" t="s">
        <v>278</v>
      </c>
      <c r="P517" s="64">
        <v>47460</v>
      </c>
      <c r="Q517" s="631">
        <v>47460</v>
      </c>
      <c r="R517" s="54" t="s">
        <v>100</v>
      </c>
      <c r="S517" s="117" t="s">
        <v>1614</v>
      </c>
      <c r="U517" s="66"/>
    </row>
    <row r="518" spans="1:21" ht="15" customHeight="1">
      <c r="A518" s="389" t="s">
        <v>1319</v>
      </c>
      <c r="B518" s="166">
        <v>40101</v>
      </c>
      <c r="C518" s="165">
        <f t="shared" si="57"/>
        <v>4</v>
      </c>
      <c r="G518" s="165" t="str">
        <f>+VLOOKUP(B518,EstructuraCostos!$B$5:$C$170,2)</f>
        <v>Servicios_Publicos</v>
      </c>
      <c r="H518" s="167">
        <v>43614</v>
      </c>
      <c r="I518" s="17">
        <f t="shared" si="58"/>
        <v>22</v>
      </c>
      <c r="J518" s="184" t="s">
        <v>1389</v>
      </c>
      <c r="K518" s="95">
        <v>119639</v>
      </c>
      <c r="L518" s="61" t="s">
        <v>513</v>
      </c>
      <c r="M518" s="51" t="s">
        <v>514</v>
      </c>
      <c r="N518" s="97">
        <v>1</v>
      </c>
      <c r="O518" s="642" t="s">
        <v>278</v>
      </c>
      <c r="P518" s="64">
        <v>459520</v>
      </c>
      <c r="Q518" s="631">
        <v>459520</v>
      </c>
      <c r="R518" s="54" t="s">
        <v>100</v>
      </c>
      <c r="S518" s="117" t="s">
        <v>1614</v>
      </c>
      <c r="U518" s="66"/>
    </row>
    <row r="519" spans="1:21" ht="15" customHeight="1">
      <c r="A519" s="389" t="s">
        <v>1284</v>
      </c>
      <c r="B519" s="166">
        <v>40101</v>
      </c>
      <c r="C519" s="165">
        <f t="shared" si="57"/>
        <v>4</v>
      </c>
      <c r="G519" s="165" t="str">
        <f>+VLOOKUP(B519,EstructuraCostos!$B$5:$C$170,2)</f>
        <v>Servicios_Publicos</v>
      </c>
      <c r="H519" s="167">
        <v>43614</v>
      </c>
      <c r="I519" s="17">
        <f t="shared" si="58"/>
        <v>22</v>
      </c>
      <c r="J519" s="184" t="s">
        <v>1389</v>
      </c>
      <c r="K519" s="95">
        <v>220743</v>
      </c>
      <c r="L519" s="61" t="s">
        <v>513</v>
      </c>
      <c r="M519" s="51" t="s">
        <v>514</v>
      </c>
      <c r="N519" s="97">
        <v>1</v>
      </c>
      <c r="O519" s="457" t="s">
        <v>278</v>
      </c>
      <c r="P519" s="64">
        <v>730</v>
      </c>
      <c r="Q519" s="631">
        <v>730</v>
      </c>
      <c r="R519" s="54" t="s">
        <v>100</v>
      </c>
      <c r="S519" s="117" t="s">
        <v>1614</v>
      </c>
      <c r="U519" s="66"/>
    </row>
    <row r="520" spans="1:21" ht="15" customHeight="1">
      <c r="A520" s="389" t="s">
        <v>1320</v>
      </c>
      <c r="B520" s="166">
        <v>40101</v>
      </c>
      <c r="C520" s="165">
        <f t="shared" si="57"/>
        <v>4</v>
      </c>
      <c r="G520" s="165" t="str">
        <f>+VLOOKUP(B520,EstructuraCostos!$B$5:$C$170,2)</f>
        <v>Servicios_Publicos</v>
      </c>
      <c r="H520" s="167">
        <v>43614</v>
      </c>
      <c r="I520" s="17">
        <f t="shared" si="58"/>
        <v>22</v>
      </c>
      <c r="J520" s="184" t="s">
        <v>1389</v>
      </c>
      <c r="K520" s="95">
        <v>119644</v>
      </c>
      <c r="L520" s="61" t="s">
        <v>513</v>
      </c>
      <c r="M520" s="51" t="s">
        <v>514</v>
      </c>
      <c r="N520" s="97">
        <v>1</v>
      </c>
      <c r="O520" s="457" t="s">
        <v>278</v>
      </c>
      <c r="P520" s="64">
        <v>4230</v>
      </c>
      <c r="Q520" s="631">
        <v>4230</v>
      </c>
      <c r="R520" s="54" t="s">
        <v>100</v>
      </c>
      <c r="S520" s="117" t="s">
        <v>1614</v>
      </c>
      <c r="U520" s="66"/>
    </row>
    <row r="521" spans="1:21" ht="15" customHeight="1">
      <c r="A521" s="165">
        <v>7</v>
      </c>
      <c r="B521" s="166">
        <v>10101</v>
      </c>
      <c r="C521" s="165">
        <f t="shared" si="57"/>
        <v>1</v>
      </c>
      <c r="G521" s="165" t="str">
        <f>+VLOOKUP(B521,EstructuraCostos!$B$5:$C$170,2)</f>
        <v>Fumigacion Matamalezas</v>
      </c>
      <c r="H521" s="167">
        <v>43615</v>
      </c>
      <c r="I521" s="17">
        <f t="shared" si="58"/>
        <v>22</v>
      </c>
      <c r="J521" s="1" t="s">
        <v>1317</v>
      </c>
      <c r="K521" s="95">
        <v>75095</v>
      </c>
      <c r="L521" s="1" t="s">
        <v>283</v>
      </c>
      <c r="M521" s="51" t="s">
        <v>879</v>
      </c>
      <c r="N521" s="97">
        <v>20</v>
      </c>
      <c r="O521" s="452" t="s">
        <v>261</v>
      </c>
      <c r="P521" s="64">
        <v>31000</v>
      </c>
      <c r="Q521" s="631">
        <f t="shared" ref="Q521:Q528" si="60">+N521*P521</f>
        <v>620000</v>
      </c>
      <c r="R521" s="54" t="s">
        <v>100</v>
      </c>
      <c r="S521" s="117" t="s">
        <v>1614</v>
      </c>
    </row>
    <row r="522" spans="1:21" ht="14.5" customHeight="1">
      <c r="A522" s="165">
        <v>7</v>
      </c>
      <c r="B522" s="166">
        <v>10104</v>
      </c>
      <c r="C522" s="165">
        <f t="shared" si="57"/>
        <v>1</v>
      </c>
      <c r="G522" s="165" t="str">
        <f>+VLOOKUP(B522,EstructuraCostos!$B$5:$C$170,2)</f>
        <v>Fumigacion Herbicida</v>
      </c>
      <c r="H522" s="167">
        <v>43615</v>
      </c>
      <c r="I522" s="17">
        <f t="shared" si="58"/>
        <v>22</v>
      </c>
      <c r="J522" s="1" t="s">
        <v>352</v>
      </c>
      <c r="K522" s="95">
        <v>75095</v>
      </c>
      <c r="L522" s="1" t="s">
        <v>283</v>
      </c>
      <c r="M522" s="51" t="s">
        <v>879</v>
      </c>
      <c r="N522" s="97">
        <v>12</v>
      </c>
      <c r="O522" s="452" t="s">
        <v>278</v>
      </c>
      <c r="P522" s="64">
        <v>92000</v>
      </c>
      <c r="Q522" s="631">
        <f t="shared" si="60"/>
        <v>1104000</v>
      </c>
      <c r="R522" s="54" t="s">
        <v>100</v>
      </c>
      <c r="S522" s="117" t="s">
        <v>1614</v>
      </c>
      <c r="U522" s="64"/>
    </row>
    <row r="523" spans="1:21" ht="14.5" customHeight="1">
      <c r="A523" s="165">
        <v>8</v>
      </c>
      <c r="B523" s="166">
        <v>10103</v>
      </c>
      <c r="C523" s="165">
        <f t="shared" si="57"/>
        <v>1</v>
      </c>
      <c r="G523" s="165" t="str">
        <f>+VLOOKUP(B523,EstructuraCostos!$B$5:$C$170,2)</f>
        <v>Fertilizacion, correctivos</v>
      </c>
      <c r="H523" s="167">
        <v>43615</v>
      </c>
      <c r="I523" s="17">
        <f t="shared" si="58"/>
        <v>22</v>
      </c>
      <c r="J523" s="1" t="s">
        <v>1321</v>
      </c>
      <c r="K523" s="95">
        <v>401674</v>
      </c>
      <c r="L523" s="1" t="s">
        <v>263</v>
      </c>
      <c r="M523" s="51" t="s">
        <v>271</v>
      </c>
      <c r="N523" s="97">
        <v>10</v>
      </c>
      <c r="O523" s="452" t="s">
        <v>261</v>
      </c>
      <c r="P523" s="64">
        <v>15430</v>
      </c>
      <c r="Q523" s="631">
        <f t="shared" si="60"/>
        <v>154300</v>
      </c>
      <c r="R523" s="54" t="s">
        <v>100</v>
      </c>
      <c r="S523" s="117" t="s">
        <v>1617</v>
      </c>
      <c r="U523" s="64"/>
    </row>
    <row r="524" spans="1:21" ht="14.5" customHeight="1">
      <c r="A524" s="165">
        <v>8</v>
      </c>
      <c r="B524" s="166">
        <v>50103</v>
      </c>
      <c r="C524" s="165">
        <f t="shared" si="57"/>
        <v>5</v>
      </c>
      <c r="G524" s="165" t="str">
        <f>+VLOOKUP(B524,EstructuraCostos!$B$5:$C$170,2)</f>
        <v xml:space="preserve">Mantenimiento Cercos </v>
      </c>
      <c r="H524" s="167">
        <v>43615</v>
      </c>
      <c r="I524" s="17">
        <f t="shared" si="58"/>
        <v>22</v>
      </c>
      <c r="J524" s="1" t="s">
        <v>269</v>
      </c>
      <c r="K524" s="95">
        <v>401674</v>
      </c>
      <c r="L524" s="1" t="s">
        <v>263</v>
      </c>
      <c r="M524" s="51" t="s">
        <v>271</v>
      </c>
      <c r="N524" s="97">
        <v>6</v>
      </c>
      <c r="O524" s="639" t="s">
        <v>276</v>
      </c>
      <c r="P524" s="64">
        <v>5690</v>
      </c>
      <c r="Q524" s="631">
        <f t="shared" si="60"/>
        <v>34140</v>
      </c>
      <c r="R524" s="54" t="s">
        <v>100</v>
      </c>
      <c r="S524" s="117" t="s">
        <v>1617</v>
      </c>
      <c r="U524" s="77">
        <v>2791920</v>
      </c>
    </row>
    <row r="525" spans="1:21" ht="14.5" customHeight="1">
      <c r="A525" s="165">
        <v>8</v>
      </c>
      <c r="B525" s="166">
        <v>10101</v>
      </c>
      <c r="C525" s="165">
        <f t="shared" si="57"/>
        <v>1</v>
      </c>
      <c r="G525" s="165" t="str">
        <f>+VLOOKUP(B525,EstructuraCostos!$B$5:$C$170,2)</f>
        <v>Fumigacion Matamalezas</v>
      </c>
      <c r="H525" s="167">
        <v>43615</v>
      </c>
      <c r="I525" s="17">
        <f t="shared" si="58"/>
        <v>22</v>
      </c>
      <c r="J525" s="1" t="s">
        <v>270</v>
      </c>
      <c r="K525" s="95">
        <v>401674</v>
      </c>
      <c r="L525" s="1" t="s">
        <v>263</v>
      </c>
      <c r="M525" s="51" t="s">
        <v>271</v>
      </c>
      <c r="N525" s="97">
        <v>20</v>
      </c>
      <c r="O525" s="452" t="s">
        <v>261</v>
      </c>
      <c r="P525" s="64">
        <v>8808</v>
      </c>
      <c r="Q525" s="631">
        <f t="shared" si="60"/>
        <v>176160</v>
      </c>
      <c r="R525" s="54" t="s">
        <v>100</v>
      </c>
      <c r="S525" s="117" t="s">
        <v>1617</v>
      </c>
      <c r="U525" s="64"/>
    </row>
    <row r="526" spans="1:21" ht="14.5" customHeight="1">
      <c r="A526" s="165">
        <v>9</v>
      </c>
      <c r="B526" s="166">
        <v>10305</v>
      </c>
      <c r="C526" s="165">
        <f t="shared" si="57"/>
        <v>1</v>
      </c>
      <c r="G526" s="165" t="str">
        <f>+VLOOKUP(B526,EstructuraCostos!$B$5:$C$170,2)</f>
        <v>Equipos y materiales</v>
      </c>
      <c r="H526" s="167">
        <v>43615</v>
      </c>
      <c r="I526" s="17">
        <f t="shared" si="58"/>
        <v>22</v>
      </c>
      <c r="J526" s="1" t="s">
        <v>1318</v>
      </c>
      <c r="L526" s="1" t="s">
        <v>1316</v>
      </c>
      <c r="N526" s="97">
        <v>2</v>
      </c>
      <c r="O526" s="454" t="s">
        <v>278</v>
      </c>
      <c r="P526" s="64">
        <v>5000</v>
      </c>
      <c r="Q526" s="631">
        <f t="shared" si="60"/>
        <v>10000</v>
      </c>
      <c r="R526" s="54" t="s">
        <v>294</v>
      </c>
      <c r="S526" s="117" t="s">
        <v>285</v>
      </c>
      <c r="T526" s="194" t="s">
        <v>621</v>
      </c>
      <c r="U526" s="66"/>
    </row>
    <row r="527" spans="1:21" ht="14.5" customHeight="1">
      <c r="A527" s="389" t="s">
        <v>1286</v>
      </c>
      <c r="B527" s="166">
        <v>10103</v>
      </c>
      <c r="C527" s="165">
        <f t="shared" si="57"/>
        <v>1</v>
      </c>
      <c r="G527" s="165" t="str">
        <f>+VLOOKUP(B527,EstructuraCostos!$B$5:$C$170,2)</f>
        <v>Fertilizacion, correctivos</v>
      </c>
      <c r="H527" s="167">
        <v>43615</v>
      </c>
      <c r="I527" s="17">
        <f t="shared" si="58"/>
        <v>22</v>
      </c>
      <c r="J527" s="1" t="s">
        <v>1390</v>
      </c>
      <c r="K527" s="95">
        <v>3339</v>
      </c>
      <c r="L527" s="1" t="s">
        <v>1391</v>
      </c>
      <c r="M527" s="51" t="s">
        <v>1392</v>
      </c>
      <c r="N527" s="97">
        <v>4</v>
      </c>
      <c r="O527" s="457" t="s">
        <v>261</v>
      </c>
      <c r="P527" s="64">
        <v>18000</v>
      </c>
      <c r="Q527" s="631">
        <f t="shared" si="60"/>
        <v>72000</v>
      </c>
      <c r="R527" s="54" t="s">
        <v>100</v>
      </c>
      <c r="S527" s="117" t="s">
        <v>1620</v>
      </c>
      <c r="U527" s="66"/>
    </row>
    <row r="528" spans="1:21" ht="14.5" customHeight="1">
      <c r="A528" s="389" t="s">
        <v>1411</v>
      </c>
      <c r="B528" s="166">
        <v>20501</v>
      </c>
      <c r="C528" s="215">
        <f t="shared" si="57"/>
        <v>2</v>
      </c>
      <c r="G528" s="165" t="str">
        <f>+VLOOKUP(B528,EstructuraCostos!$B$5:$C$170,2)</f>
        <v>Manejo_de_Ganado</v>
      </c>
      <c r="H528" s="167">
        <v>43616</v>
      </c>
      <c r="I528" s="17">
        <f t="shared" si="58"/>
        <v>22</v>
      </c>
      <c r="J528" s="1" t="s">
        <v>1357</v>
      </c>
      <c r="K528" s="95">
        <v>164893</v>
      </c>
      <c r="L528" s="1" t="s">
        <v>926</v>
      </c>
      <c r="M528" s="51" t="s">
        <v>927</v>
      </c>
      <c r="N528" s="97">
        <v>1</v>
      </c>
      <c r="O528" s="646" t="s">
        <v>278</v>
      </c>
      <c r="P528" s="64">
        <v>31505</v>
      </c>
      <c r="Q528" s="631">
        <f t="shared" si="60"/>
        <v>31505</v>
      </c>
      <c r="R528" s="54" t="s">
        <v>100</v>
      </c>
      <c r="S528" s="117" t="s">
        <v>1615</v>
      </c>
      <c r="U528" s="66"/>
    </row>
    <row r="529" spans="1:202" s="460" customFormat="1" ht="14.5" customHeight="1">
      <c r="A529" s="386"/>
      <c r="B529" s="166">
        <v>40106</v>
      </c>
      <c r="C529" s="386">
        <f t="shared" si="57"/>
        <v>4</v>
      </c>
      <c r="D529" s="391"/>
      <c r="E529" s="390"/>
      <c r="F529" s="391"/>
      <c r="G529" s="386" t="s">
        <v>72</v>
      </c>
      <c r="H529" s="506">
        <v>43616</v>
      </c>
      <c r="I529" s="17">
        <f t="shared" si="58"/>
        <v>22</v>
      </c>
      <c r="J529" s="460" t="s">
        <v>1030</v>
      </c>
      <c r="K529" s="511">
        <v>23</v>
      </c>
      <c r="L529" s="516" t="s">
        <v>1344</v>
      </c>
      <c r="M529" s="673">
        <v>1053780914</v>
      </c>
      <c r="N529" s="461">
        <v>1</v>
      </c>
      <c r="O529" s="216" t="s">
        <v>278</v>
      </c>
      <c r="P529" s="697">
        <v>836480</v>
      </c>
      <c r="Q529" s="631">
        <v>836480</v>
      </c>
      <c r="R529" s="508" t="s">
        <v>100</v>
      </c>
      <c r="S529" s="508" t="s">
        <v>1825</v>
      </c>
      <c r="T529" s="510"/>
      <c r="U529" s="514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</row>
    <row r="530" spans="1:202" ht="15" customHeight="1">
      <c r="A530" s="165">
        <v>10</v>
      </c>
      <c r="C530" s="165">
        <f t="shared" si="57"/>
        <v>0</v>
      </c>
      <c r="G530" s="165" t="e">
        <f>+VLOOKUP(B530,EstructuraCostos!$B$5:$C$170,2)</f>
        <v>#N/A</v>
      </c>
      <c r="H530" s="167">
        <v>43617</v>
      </c>
      <c r="I530" s="17">
        <f t="shared" si="58"/>
        <v>22</v>
      </c>
      <c r="J530" s="70" t="s">
        <v>1323</v>
      </c>
      <c r="K530" s="486" t="s">
        <v>546</v>
      </c>
      <c r="L530" s="70" t="s">
        <v>322</v>
      </c>
      <c r="M530" s="74" t="s">
        <v>341</v>
      </c>
      <c r="N530" s="80">
        <v>9</v>
      </c>
      <c r="O530" s="90" t="s">
        <v>278</v>
      </c>
      <c r="P530" s="92">
        <v>408777.77777777775</v>
      </c>
      <c r="Q530" s="631">
        <f>+N530*P530</f>
        <v>3679000</v>
      </c>
      <c r="R530" s="54" t="s">
        <v>196</v>
      </c>
      <c r="S530" s="117" t="s">
        <v>1621</v>
      </c>
      <c r="U530" s="64"/>
    </row>
    <row r="531" spans="1:202" ht="14.5" customHeight="1">
      <c r="A531" s="165">
        <v>13</v>
      </c>
      <c r="B531" s="166">
        <v>70104</v>
      </c>
      <c r="C531" s="165">
        <f t="shared" si="57"/>
        <v>7</v>
      </c>
      <c r="G531" s="165" t="str">
        <f>+VLOOKUP(B531,EstructuraCostos!$B$5:$C$170,2)</f>
        <v>Liquidaciones</v>
      </c>
      <c r="H531" s="167">
        <v>43617</v>
      </c>
      <c r="I531" s="17">
        <f t="shared" si="58"/>
        <v>22</v>
      </c>
      <c r="J531" s="1" t="s">
        <v>1324</v>
      </c>
      <c r="K531" s="95" t="s">
        <v>730</v>
      </c>
      <c r="L531" s="139" t="s">
        <v>1064</v>
      </c>
      <c r="M531" s="670">
        <v>1003290526</v>
      </c>
      <c r="N531" s="97">
        <v>1</v>
      </c>
      <c r="O531" s="454" t="s">
        <v>278</v>
      </c>
      <c r="P531" s="64">
        <v>185298</v>
      </c>
      <c r="Q531" s="631">
        <f>+N531*P531</f>
        <v>185298</v>
      </c>
      <c r="R531" s="54" t="s">
        <v>100</v>
      </c>
      <c r="S531" s="117" t="s">
        <v>1622</v>
      </c>
      <c r="U531" s="77">
        <v>4024278</v>
      </c>
    </row>
    <row r="532" spans="1:202" ht="14.5" customHeight="1">
      <c r="A532" s="389" t="s">
        <v>882</v>
      </c>
      <c r="B532" s="166">
        <v>40101</v>
      </c>
      <c r="C532" s="165">
        <f t="shared" si="57"/>
        <v>4</v>
      </c>
      <c r="G532" s="165" t="str">
        <f>+VLOOKUP(B532,EstructuraCostos!$B$5:$C$170,2)</f>
        <v>Servicios_Publicos</v>
      </c>
      <c r="H532" s="212">
        <v>43617</v>
      </c>
      <c r="I532" s="17">
        <f t="shared" si="58"/>
        <v>22</v>
      </c>
      <c r="J532" s="184" t="s">
        <v>1358</v>
      </c>
      <c r="K532" s="95">
        <v>7432</v>
      </c>
      <c r="L532" s="45" t="s">
        <v>508</v>
      </c>
      <c r="M532" s="143" t="s">
        <v>928</v>
      </c>
      <c r="N532" s="97">
        <v>1</v>
      </c>
      <c r="O532" s="220" t="s">
        <v>278</v>
      </c>
      <c r="P532" s="64">
        <v>103000</v>
      </c>
      <c r="Q532" s="631">
        <v>103000</v>
      </c>
      <c r="R532" s="54" t="s">
        <v>100</v>
      </c>
      <c r="S532" s="54" t="s">
        <v>1623</v>
      </c>
      <c r="U532" s="64"/>
    </row>
    <row r="533" spans="1:202" ht="15" customHeight="1">
      <c r="A533" s="165">
        <v>1</v>
      </c>
      <c r="B533" s="166">
        <v>90106</v>
      </c>
      <c r="C533" s="165">
        <f t="shared" si="57"/>
        <v>9</v>
      </c>
      <c r="G533" s="165" t="str">
        <f>+VLOOKUP(B533,EstructuraCostos!$B$5:$C$170,2)</f>
        <v xml:space="preserve">Varios </v>
      </c>
      <c r="H533" s="212">
        <v>43620</v>
      </c>
      <c r="I533" s="17">
        <f t="shared" si="58"/>
        <v>23</v>
      </c>
      <c r="J533" s="1" t="s">
        <v>1413</v>
      </c>
      <c r="K533" s="95">
        <v>25020</v>
      </c>
      <c r="L533" s="61" t="s">
        <v>404</v>
      </c>
      <c r="M533" s="51" t="s">
        <v>578</v>
      </c>
      <c r="N533" s="97">
        <v>20</v>
      </c>
      <c r="O533" s="458" t="s">
        <v>276</v>
      </c>
      <c r="P533" s="64">
        <v>2907.5</v>
      </c>
      <c r="Q533" s="631">
        <f t="shared" ref="Q533:Q538" si="61">+N533*P533</f>
        <v>58150</v>
      </c>
      <c r="R533" s="54" t="s">
        <v>294</v>
      </c>
      <c r="S533" s="117" t="s">
        <v>1463</v>
      </c>
      <c r="U533" s="64"/>
    </row>
    <row r="534" spans="1:202" ht="14.5" customHeight="1">
      <c r="A534" s="165">
        <v>1</v>
      </c>
      <c r="B534" s="166">
        <v>50106</v>
      </c>
      <c r="C534" s="165">
        <f t="shared" si="57"/>
        <v>5</v>
      </c>
      <c r="G534" s="165" t="str">
        <f>+VLOOKUP(B534,EstructuraCostos!$B$5:$C$170,2)</f>
        <v>Mantenimiento Maquinaria y Equipos</v>
      </c>
      <c r="H534" s="212">
        <v>43620</v>
      </c>
      <c r="I534" s="17">
        <f t="shared" si="58"/>
        <v>23</v>
      </c>
      <c r="J534" s="1" t="s">
        <v>1415</v>
      </c>
      <c r="K534" s="95">
        <v>25020</v>
      </c>
      <c r="L534" s="61" t="s">
        <v>404</v>
      </c>
      <c r="M534" s="51" t="s">
        <v>808</v>
      </c>
      <c r="N534" s="97">
        <v>1</v>
      </c>
      <c r="O534" s="458" t="s">
        <v>278</v>
      </c>
      <c r="P534" s="64">
        <v>650</v>
      </c>
      <c r="Q534" s="631">
        <f t="shared" si="61"/>
        <v>650</v>
      </c>
      <c r="R534" s="54" t="s">
        <v>294</v>
      </c>
      <c r="S534" s="117" t="s">
        <v>1463</v>
      </c>
    </row>
    <row r="535" spans="1:202" ht="15" customHeight="1">
      <c r="A535" s="165">
        <v>1</v>
      </c>
      <c r="B535" s="166">
        <v>50103</v>
      </c>
      <c r="C535" s="165">
        <f t="shared" si="57"/>
        <v>5</v>
      </c>
      <c r="G535" s="165" t="str">
        <f>+VLOOKUP(B535,EstructuraCostos!$B$5:$C$170,2)</f>
        <v xml:space="preserve">Mantenimiento Cercos </v>
      </c>
      <c r="H535" s="212">
        <v>43620</v>
      </c>
      <c r="I535" s="17">
        <f t="shared" si="58"/>
        <v>23</v>
      </c>
      <c r="J535" s="1" t="s">
        <v>265</v>
      </c>
      <c r="K535" s="95">
        <v>25020</v>
      </c>
      <c r="L535" s="61" t="s">
        <v>404</v>
      </c>
      <c r="M535" s="51" t="s">
        <v>810</v>
      </c>
      <c r="N535" s="97">
        <v>100</v>
      </c>
      <c r="O535" s="458" t="s">
        <v>277</v>
      </c>
      <c r="P535" s="64">
        <v>550</v>
      </c>
      <c r="Q535" s="631">
        <f t="shared" si="61"/>
        <v>55000</v>
      </c>
      <c r="R535" s="54" t="s">
        <v>294</v>
      </c>
      <c r="S535" s="117" t="s">
        <v>1463</v>
      </c>
    </row>
    <row r="536" spans="1:202" ht="15" customHeight="1">
      <c r="A536" s="165">
        <v>1</v>
      </c>
      <c r="B536" s="166">
        <v>40104</v>
      </c>
      <c r="C536" s="165">
        <f t="shared" si="57"/>
        <v>4</v>
      </c>
      <c r="G536" s="165" t="str">
        <f>+VLOOKUP(B536,EstructuraCostos!$B$5:$C$170,2)</f>
        <v>Combustibles y Lubricantes</v>
      </c>
      <c r="H536" s="212">
        <v>43620</v>
      </c>
      <c r="I536" s="17">
        <f t="shared" si="58"/>
        <v>23</v>
      </c>
      <c r="J536" s="1" t="s">
        <v>1416</v>
      </c>
      <c r="K536" s="95">
        <v>25020</v>
      </c>
      <c r="L536" s="61" t="s">
        <v>404</v>
      </c>
      <c r="M536" s="51" t="s">
        <v>809</v>
      </c>
      <c r="N536" s="97">
        <v>1</v>
      </c>
      <c r="O536" s="639" t="s">
        <v>278</v>
      </c>
      <c r="P536" s="64">
        <v>17000</v>
      </c>
      <c r="Q536" s="631">
        <f t="shared" si="61"/>
        <v>17000</v>
      </c>
      <c r="R536" s="54" t="s">
        <v>294</v>
      </c>
      <c r="S536" s="117" t="s">
        <v>1463</v>
      </c>
    </row>
    <row r="537" spans="1:202" ht="15" customHeight="1">
      <c r="A537" s="165">
        <v>1</v>
      </c>
      <c r="B537" s="166">
        <v>50115</v>
      </c>
      <c r="C537" s="165">
        <f t="shared" ref="C537:C568" si="62">ROUND(B537/10000,0)</f>
        <v>5</v>
      </c>
      <c r="G537" s="165" t="str">
        <f>+VLOOKUP(B537,EstructuraCostos!$B$5:$C$170,2)</f>
        <v>Herramientas fungibles</v>
      </c>
      <c r="H537" s="212">
        <v>43620</v>
      </c>
      <c r="I537" s="17">
        <f t="shared" si="58"/>
        <v>23</v>
      </c>
      <c r="J537" s="1" t="s">
        <v>1414</v>
      </c>
      <c r="K537" s="95">
        <v>25020</v>
      </c>
      <c r="L537" s="61" t="s">
        <v>404</v>
      </c>
      <c r="M537" s="51" t="s">
        <v>807</v>
      </c>
      <c r="N537" s="97">
        <v>2</v>
      </c>
      <c r="O537" s="458" t="s">
        <v>278</v>
      </c>
      <c r="P537" s="64">
        <v>6100</v>
      </c>
      <c r="Q537" s="631">
        <f t="shared" si="61"/>
        <v>12200</v>
      </c>
      <c r="R537" s="54" t="s">
        <v>294</v>
      </c>
      <c r="S537" s="117" t="s">
        <v>1463</v>
      </c>
    </row>
    <row r="538" spans="1:202" ht="15" customHeight="1">
      <c r="A538" s="165">
        <v>1</v>
      </c>
      <c r="B538" s="166">
        <v>50106</v>
      </c>
      <c r="C538" s="165">
        <f t="shared" si="62"/>
        <v>5</v>
      </c>
      <c r="G538" s="165" t="str">
        <f>+VLOOKUP(B538,EstructuraCostos!$B$5:$C$170,2)</f>
        <v>Mantenimiento Maquinaria y Equipos</v>
      </c>
      <c r="H538" s="212">
        <v>43620</v>
      </c>
      <c r="I538" s="17">
        <f t="shared" si="58"/>
        <v>23</v>
      </c>
      <c r="J538" s="1" t="s">
        <v>1162</v>
      </c>
      <c r="K538" s="95">
        <v>25020</v>
      </c>
      <c r="L538" s="61" t="s">
        <v>404</v>
      </c>
      <c r="M538" s="51" t="s">
        <v>811</v>
      </c>
      <c r="N538" s="97">
        <v>2</v>
      </c>
      <c r="O538" s="458" t="s">
        <v>278</v>
      </c>
      <c r="P538" s="64">
        <v>2400</v>
      </c>
      <c r="Q538" s="631">
        <f t="shared" si="61"/>
        <v>4800</v>
      </c>
      <c r="R538" s="54" t="s">
        <v>294</v>
      </c>
      <c r="S538" s="117" t="s">
        <v>1463</v>
      </c>
    </row>
    <row r="539" spans="1:202" ht="15" customHeight="1">
      <c r="A539" s="165">
        <v>2</v>
      </c>
      <c r="B539" s="166">
        <v>40104</v>
      </c>
      <c r="C539" s="165">
        <f t="shared" si="62"/>
        <v>4</v>
      </c>
      <c r="G539" s="165" t="str">
        <f>+VLOOKUP(B539,EstructuraCostos!$B$5:$C$170,2)</f>
        <v>Combustibles y Lubricantes</v>
      </c>
      <c r="H539" s="212">
        <v>43620</v>
      </c>
      <c r="I539" s="17">
        <f t="shared" si="58"/>
        <v>23</v>
      </c>
      <c r="J539" s="1" t="s">
        <v>370</v>
      </c>
      <c r="K539" s="95">
        <v>56470</v>
      </c>
      <c r="L539" s="1" t="s">
        <v>521</v>
      </c>
      <c r="M539" s="51" t="s">
        <v>350</v>
      </c>
      <c r="N539" s="97">
        <v>13.28</v>
      </c>
      <c r="O539" s="458" t="s">
        <v>316</v>
      </c>
      <c r="P539" s="64">
        <v>9410</v>
      </c>
      <c r="Q539" s="631">
        <v>125000</v>
      </c>
      <c r="R539" s="54" t="s">
        <v>100</v>
      </c>
      <c r="S539" s="117" t="s">
        <v>1617</v>
      </c>
    </row>
    <row r="540" spans="1:202" ht="15" customHeight="1">
      <c r="A540" s="165">
        <v>2</v>
      </c>
      <c r="B540" s="166">
        <v>40104</v>
      </c>
      <c r="C540" s="165">
        <f t="shared" si="62"/>
        <v>4</v>
      </c>
      <c r="G540" s="165" t="str">
        <f>+VLOOKUP(B540,EstructuraCostos!$B$5:$C$170,2)</f>
        <v>Combustibles y Lubricantes</v>
      </c>
      <c r="H540" s="212">
        <v>43620</v>
      </c>
      <c r="I540" s="17">
        <f t="shared" si="58"/>
        <v>23</v>
      </c>
      <c r="J540" s="1" t="s">
        <v>353</v>
      </c>
      <c r="K540" s="95">
        <v>56470</v>
      </c>
      <c r="L540" s="1" t="s">
        <v>521</v>
      </c>
      <c r="M540" s="51" t="s">
        <v>350</v>
      </c>
      <c r="N540" s="97">
        <v>5.95</v>
      </c>
      <c r="O540" s="646" t="s">
        <v>316</v>
      </c>
      <c r="P540" s="64">
        <v>9410</v>
      </c>
      <c r="Q540" s="631">
        <v>56000</v>
      </c>
      <c r="R540" s="54" t="s">
        <v>100</v>
      </c>
      <c r="S540" s="117" t="s">
        <v>1617</v>
      </c>
    </row>
    <row r="541" spans="1:202" ht="15" customHeight="1">
      <c r="A541" s="165">
        <v>3</v>
      </c>
      <c r="B541" s="166">
        <v>10304</v>
      </c>
      <c r="C541" s="165">
        <f t="shared" si="62"/>
        <v>1</v>
      </c>
      <c r="G541" s="165" t="str">
        <f>+VLOOKUP(B541,EstructuraCostos!$B$5:$C$170,2)</f>
        <v>Otros</v>
      </c>
      <c r="H541" s="212">
        <v>43620</v>
      </c>
      <c r="I541" s="17">
        <f t="shared" si="58"/>
        <v>23</v>
      </c>
      <c r="J541" s="1" t="s">
        <v>1624</v>
      </c>
      <c r="L541" s="1" t="s">
        <v>1923</v>
      </c>
      <c r="M541" s="51" t="s">
        <v>1375</v>
      </c>
      <c r="N541" s="97">
        <v>7</v>
      </c>
      <c r="O541" s="459" t="s">
        <v>278</v>
      </c>
      <c r="P541" s="64">
        <v>5000</v>
      </c>
      <c r="Q541" s="631">
        <f>+N541*P541</f>
        <v>35000</v>
      </c>
      <c r="R541" s="54" t="s">
        <v>100</v>
      </c>
      <c r="S541" s="54" t="s">
        <v>285</v>
      </c>
      <c r="T541" s="194" t="s">
        <v>621</v>
      </c>
    </row>
    <row r="542" spans="1:202" ht="15" customHeight="1">
      <c r="A542" s="165" t="s">
        <v>1206</v>
      </c>
      <c r="B542" s="166">
        <v>70116</v>
      </c>
      <c r="C542" s="165">
        <f t="shared" si="62"/>
        <v>7</v>
      </c>
      <c r="G542" s="165" t="str">
        <f>+VLOOKUP(B542,EstructuraCostos!$B$5:$C$170,2)</f>
        <v>Seguridad Social</v>
      </c>
      <c r="H542" s="212">
        <v>43620</v>
      </c>
      <c r="I542" s="17">
        <f t="shared" si="58"/>
        <v>23</v>
      </c>
      <c r="J542" s="1" t="s">
        <v>2324</v>
      </c>
      <c r="K542" s="95">
        <v>7722115391</v>
      </c>
      <c r="L542" s="1" t="s">
        <v>499</v>
      </c>
      <c r="N542" s="97"/>
      <c r="O542" s="639"/>
      <c r="P542" s="64"/>
      <c r="Q542" s="631">
        <v>1681800</v>
      </c>
      <c r="R542" s="117" t="s">
        <v>100</v>
      </c>
      <c r="S542" s="54" t="s">
        <v>2096</v>
      </c>
    </row>
    <row r="543" spans="1:202" ht="15" customHeight="1">
      <c r="A543" s="165">
        <v>4</v>
      </c>
      <c r="B543" s="166">
        <v>10105</v>
      </c>
      <c r="C543" s="165">
        <f t="shared" si="62"/>
        <v>1</v>
      </c>
      <c r="G543" s="165" t="str">
        <f>+VLOOKUP(B543,EstructuraCostos!$B$5:$C$170,2)</f>
        <v>Guadañada</v>
      </c>
      <c r="H543" s="212">
        <v>43621</v>
      </c>
      <c r="I543" s="17">
        <f t="shared" si="58"/>
        <v>23</v>
      </c>
      <c r="J543" s="1" t="s">
        <v>1417</v>
      </c>
      <c r="K543" s="95" t="s">
        <v>1418</v>
      </c>
      <c r="L543" s="1" t="s">
        <v>1412</v>
      </c>
      <c r="M543" s="143">
        <v>1115742069</v>
      </c>
      <c r="N543" s="97">
        <v>2</v>
      </c>
      <c r="O543" s="458" t="s">
        <v>278</v>
      </c>
      <c r="P543" s="64">
        <v>34000</v>
      </c>
      <c r="Q543" s="631">
        <f t="shared" ref="Q543:Q550" si="63">+N543*P543</f>
        <v>68000</v>
      </c>
      <c r="R543" s="54" t="s">
        <v>294</v>
      </c>
      <c r="S543" s="117" t="s">
        <v>1463</v>
      </c>
    </row>
    <row r="544" spans="1:202" s="460" customFormat="1" ht="15" customHeight="1">
      <c r="A544" s="386">
        <v>4</v>
      </c>
      <c r="B544" s="166">
        <v>50103</v>
      </c>
      <c r="C544" s="386">
        <f t="shared" si="62"/>
        <v>5</v>
      </c>
      <c r="D544" s="504"/>
      <c r="E544" s="505"/>
      <c r="F544" s="504"/>
      <c r="G544" s="386" t="str">
        <f>+VLOOKUP(B544,EstructuraCostos!$B$5:$C$170,2)</f>
        <v xml:space="preserve">Mantenimiento Cercos </v>
      </c>
      <c r="H544" s="506">
        <v>43621</v>
      </c>
      <c r="I544" s="507">
        <f t="shared" si="58"/>
        <v>23</v>
      </c>
      <c r="J544" s="460" t="s">
        <v>1467</v>
      </c>
      <c r="K544" s="511">
        <v>401215</v>
      </c>
      <c r="L544" s="460" t="s">
        <v>263</v>
      </c>
      <c r="M544" s="51" t="s">
        <v>271</v>
      </c>
      <c r="N544" s="461">
        <v>50</v>
      </c>
      <c r="O544" s="216"/>
      <c r="P544" s="462">
        <v>460.04</v>
      </c>
      <c r="Q544" s="631">
        <f t="shared" si="63"/>
        <v>23002</v>
      </c>
      <c r="R544" s="508" t="s">
        <v>100</v>
      </c>
      <c r="S544" s="509" t="s">
        <v>1617</v>
      </c>
      <c r="T544" s="510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</row>
    <row r="545" spans="1:202" ht="15" customHeight="1">
      <c r="A545" s="165">
        <v>5</v>
      </c>
      <c r="B545" s="166">
        <v>10302</v>
      </c>
      <c r="C545" s="165">
        <f t="shared" si="62"/>
        <v>1</v>
      </c>
      <c r="G545" s="165" t="str">
        <f>+VLOOKUP(B545,EstructuraCostos!$B$5:$C$170,2)</f>
        <v>Desparasitacion y Baño</v>
      </c>
      <c r="H545" s="212">
        <v>43622</v>
      </c>
      <c r="I545" s="17">
        <f t="shared" si="58"/>
        <v>23</v>
      </c>
      <c r="J545" s="1" t="s">
        <v>409</v>
      </c>
      <c r="K545" s="95">
        <v>2203</v>
      </c>
      <c r="L545" s="61" t="s">
        <v>1380</v>
      </c>
      <c r="M545" s="51" t="s">
        <v>837</v>
      </c>
      <c r="N545" s="97">
        <v>40</v>
      </c>
      <c r="O545" s="646" t="s">
        <v>261</v>
      </c>
      <c r="P545" s="64">
        <v>500</v>
      </c>
      <c r="Q545" s="631">
        <f t="shared" si="63"/>
        <v>20000</v>
      </c>
      <c r="R545" s="54" t="s">
        <v>294</v>
      </c>
      <c r="S545" s="117" t="s">
        <v>1463</v>
      </c>
      <c r="U545" s="77"/>
    </row>
    <row r="546" spans="1:202" ht="15" customHeight="1">
      <c r="A546" s="165">
        <v>6</v>
      </c>
      <c r="B546" s="166">
        <v>80108</v>
      </c>
      <c r="C546" s="165">
        <f t="shared" si="62"/>
        <v>8</v>
      </c>
      <c r="G546" s="165" t="str">
        <f>+VLOOKUP(B546,EstructuraCostos!$B$5:$C$170,2)</f>
        <v>Establecimiento de Nuevas Praderas</v>
      </c>
      <c r="H546" s="212">
        <v>43622</v>
      </c>
      <c r="I546" s="17">
        <f t="shared" si="58"/>
        <v>23</v>
      </c>
      <c r="J546" s="1" t="s">
        <v>1422</v>
      </c>
      <c r="K546" s="95">
        <v>401820</v>
      </c>
      <c r="L546" s="1" t="s">
        <v>263</v>
      </c>
      <c r="M546" s="51" t="s">
        <v>271</v>
      </c>
      <c r="N546" s="97">
        <v>6</v>
      </c>
      <c r="O546" s="459" t="s">
        <v>276</v>
      </c>
      <c r="P546" s="64">
        <v>4480</v>
      </c>
      <c r="Q546" s="631">
        <f t="shared" si="63"/>
        <v>26880</v>
      </c>
      <c r="R546" s="54" t="s">
        <v>100</v>
      </c>
      <c r="S546" s="117" t="s">
        <v>1617</v>
      </c>
    </row>
    <row r="547" spans="1:202" ht="15" customHeight="1">
      <c r="A547" s="165">
        <v>7</v>
      </c>
      <c r="B547" s="166">
        <v>10101</v>
      </c>
      <c r="C547" s="165">
        <f t="shared" si="62"/>
        <v>1</v>
      </c>
      <c r="G547" s="165" t="str">
        <f>+VLOOKUP(B547,EstructuraCostos!$B$5:$C$170,2)</f>
        <v>Fumigacion Matamalezas</v>
      </c>
      <c r="H547" s="212">
        <v>43622</v>
      </c>
      <c r="I547" s="17">
        <f t="shared" si="58"/>
        <v>23</v>
      </c>
      <c r="J547" s="1" t="s">
        <v>1423</v>
      </c>
      <c r="K547" s="95">
        <v>159690</v>
      </c>
      <c r="L547" s="1" t="s">
        <v>682</v>
      </c>
      <c r="M547" s="51" t="s">
        <v>684</v>
      </c>
      <c r="N547" s="97">
        <v>20</v>
      </c>
      <c r="O547" s="459" t="s">
        <v>261</v>
      </c>
      <c r="P547" s="64">
        <v>8672.5</v>
      </c>
      <c r="Q547" s="631">
        <f t="shared" si="63"/>
        <v>173450</v>
      </c>
      <c r="R547" s="54" t="s">
        <v>100</v>
      </c>
      <c r="S547" s="117" t="s">
        <v>1617</v>
      </c>
    </row>
    <row r="548" spans="1:202" ht="15" customHeight="1">
      <c r="A548" s="165">
        <v>8</v>
      </c>
      <c r="B548" s="166">
        <v>10305</v>
      </c>
      <c r="C548" s="165">
        <f t="shared" si="62"/>
        <v>1</v>
      </c>
      <c r="G548" s="165" t="str">
        <f>+VLOOKUP(B548,EstructuraCostos!$B$5:$C$170,2)</f>
        <v>Equipos y materiales</v>
      </c>
      <c r="H548" s="212">
        <v>43622</v>
      </c>
      <c r="I548" s="17">
        <f t="shared" si="58"/>
        <v>23</v>
      </c>
      <c r="J548" s="1" t="s">
        <v>1424</v>
      </c>
      <c r="K548" s="95">
        <v>159691</v>
      </c>
      <c r="L548" s="1" t="s">
        <v>682</v>
      </c>
      <c r="M548" s="51" t="s">
        <v>684</v>
      </c>
      <c r="N548" s="97">
        <v>6</v>
      </c>
      <c r="O548" s="459" t="s">
        <v>278</v>
      </c>
      <c r="P548" s="64">
        <v>1200</v>
      </c>
      <c r="Q548" s="631">
        <f t="shared" si="63"/>
        <v>7200</v>
      </c>
      <c r="R548" s="54" t="s">
        <v>100</v>
      </c>
      <c r="S548" s="117" t="s">
        <v>1617</v>
      </c>
      <c r="U548" s="77">
        <v>423530</v>
      </c>
    </row>
    <row r="549" spans="1:202" ht="14.5" customHeight="1">
      <c r="A549" s="165">
        <v>9</v>
      </c>
      <c r="B549" s="166">
        <v>40101</v>
      </c>
      <c r="C549" s="165">
        <f t="shared" si="62"/>
        <v>4</v>
      </c>
      <c r="G549" s="165" t="str">
        <f>+VLOOKUP(B549,EstructuraCostos!$B$5:$C$170,2)</f>
        <v>Servicios_Publicos</v>
      </c>
      <c r="H549" s="212">
        <v>43623</v>
      </c>
      <c r="I549" s="17">
        <f t="shared" si="58"/>
        <v>23</v>
      </c>
      <c r="J549" s="1" t="s">
        <v>1440</v>
      </c>
      <c r="L549" s="45" t="s">
        <v>690</v>
      </c>
      <c r="M549" s="51" t="s">
        <v>1370</v>
      </c>
      <c r="N549" s="409">
        <v>1</v>
      </c>
      <c r="O549" s="410" t="s">
        <v>278</v>
      </c>
      <c r="P549" s="597">
        <v>71899</v>
      </c>
      <c r="Q549" s="631">
        <f t="shared" si="63"/>
        <v>71899</v>
      </c>
      <c r="R549" s="54" t="s">
        <v>294</v>
      </c>
      <c r="S549" s="117" t="s">
        <v>1463</v>
      </c>
      <c r="U549" s="77">
        <v>307699</v>
      </c>
    </row>
    <row r="550" spans="1:202" ht="14.5" customHeight="1">
      <c r="A550" s="165">
        <v>1</v>
      </c>
      <c r="B550" s="166">
        <v>50106</v>
      </c>
      <c r="C550" s="165">
        <f t="shared" si="62"/>
        <v>5</v>
      </c>
      <c r="G550" s="165" t="str">
        <f>+VLOOKUP(B550,EstructuraCostos!$B$5:$C$170,2)</f>
        <v>Mantenimiento Maquinaria y Equipos</v>
      </c>
      <c r="H550" s="212">
        <v>43626</v>
      </c>
      <c r="I550" s="17">
        <f t="shared" si="58"/>
        <v>24</v>
      </c>
      <c r="J550" s="1" t="s">
        <v>1441</v>
      </c>
      <c r="K550" s="95">
        <v>1285</v>
      </c>
      <c r="L550" s="1" t="s">
        <v>913</v>
      </c>
      <c r="M550" s="297" t="s">
        <v>914</v>
      </c>
      <c r="N550" s="97">
        <v>3</v>
      </c>
      <c r="O550" s="464" t="s">
        <v>278</v>
      </c>
      <c r="P550" s="64">
        <v>16666.666666666668</v>
      </c>
      <c r="Q550" s="631">
        <f t="shared" si="63"/>
        <v>50000</v>
      </c>
      <c r="R550" s="54" t="s">
        <v>294</v>
      </c>
      <c r="S550" s="54" t="s">
        <v>1619</v>
      </c>
    </row>
    <row r="551" spans="1:202" ht="15" customHeight="1">
      <c r="A551" s="215" t="s">
        <v>1206</v>
      </c>
      <c r="B551" s="166">
        <v>20501</v>
      </c>
      <c r="C551" s="215">
        <f t="shared" si="62"/>
        <v>2</v>
      </c>
      <c r="G551" s="165" t="str">
        <f>+VLOOKUP(B551,EstructuraCostos!$B$5:$C$170,2)</f>
        <v>Manejo_de_Ganado</v>
      </c>
      <c r="H551" s="167">
        <v>43626</v>
      </c>
      <c r="I551" s="17">
        <f t="shared" si="58"/>
        <v>24</v>
      </c>
      <c r="J551" s="1" t="s">
        <v>1357</v>
      </c>
      <c r="K551" s="95">
        <v>165309</v>
      </c>
      <c r="L551" s="1" t="s">
        <v>926</v>
      </c>
      <c r="M551" s="51" t="s">
        <v>927</v>
      </c>
      <c r="N551" s="97">
        <v>1</v>
      </c>
      <c r="O551" s="479" t="s">
        <v>278</v>
      </c>
      <c r="P551" s="99">
        <v>140240</v>
      </c>
      <c r="Q551" s="631">
        <v>140240</v>
      </c>
      <c r="R551" s="54" t="s">
        <v>100</v>
      </c>
      <c r="S551" s="54" t="s">
        <v>1623</v>
      </c>
      <c r="U551" s="77"/>
    </row>
    <row r="552" spans="1:202" ht="14.5" customHeight="1">
      <c r="A552" s="165">
        <v>2</v>
      </c>
      <c r="B552" s="166">
        <v>50106</v>
      </c>
      <c r="C552" s="165">
        <f t="shared" si="62"/>
        <v>5</v>
      </c>
      <c r="G552" s="165" t="str">
        <f>+VLOOKUP(B552,EstructuraCostos!$B$5:$C$170,2)</f>
        <v>Mantenimiento Maquinaria y Equipos</v>
      </c>
      <c r="H552" s="212">
        <v>43627</v>
      </c>
      <c r="I552" s="17">
        <f t="shared" si="58"/>
        <v>24</v>
      </c>
      <c r="J552" s="1" t="s">
        <v>1442</v>
      </c>
      <c r="K552" s="95">
        <v>192971</v>
      </c>
      <c r="L552" s="1" t="s">
        <v>420</v>
      </c>
      <c r="M552" s="51" t="s">
        <v>881</v>
      </c>
      <c r="N552" s="97">
        <v>2</v>
      </c>
      <c r="O552" s="646" t="s">
        <v>278</v>
      </c>
      <c r="P552" s="64">
        <v>11700</v>
      </c>
      <c r="Q552" s="631">
        <f t="shared" ref="Q552:Q561" si="64">+N552*P552</f>
        <v>23400</v>
      </c>
      <c r="R552" s="54" t="s">
        <v>294</v>
      </c>
      <c r="S552" s="54" t="s">
        <v>1619</v>
      </c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11"/>
      <c r="AZ552" s="111"/>
      <c r="BA552" s="111"/>
      <c r="BB552" s="111"/>
      <c r="BC552" s="111"/>
      <c r="BD552" s="111"/>
      <c r="BE552" s="111"/>
      <c r="BF552" s="111"/>
      <c r="BG552" s="111"/>
      <c r="BH552" s="111"/>
      <c r="BI552" s="111"/>
      <c r="BJ552" s="111"/>
      <c r="BK552" s="111"/>
      <c r="BL552" s="111"/>
      <c r="BM552" s="111"/>
      <c r="BN552" s="111"/>
      <c r="BO552" s="111"/>
      <c r="BP552" s="111"/>
      <c r="BQ552" s="111"/>
      <c r="BR552" s="111"/>
      <c r="BS552" s="111"/>
      <c r="BT552" s="111"/>
      <c r="BU552" s="111"/>
      <c r="BV552" s="111"/>
      <c r="BW552" s="111"/>
      <c r="BX552" s="111"/>
      <c r="BY552" s="111"/>
      <c r="BZ552" s="111"/>
      <c r="CA552" s="111"/>
      <c r="CB552" s="111"/>
      <c r="CC552" s="111"/>
      <c r="CD552" s="111"/>
      <c r="CE552" s="111"/>
      <c r="CF552" s="111"/>
      <c r="CG552" s="111"/>
      <c r="CH552" s="111"/>
      <c r="CI552" s="111"/>
      <c r="CJ552" s="111"/>
      <c r="CK552" s="111"/>
      <c r="CL552" s="111"/>
      <c r="CM552" s="111"/>
      <c r="CN552" s="111"/>
      <c r="CO552" s="111"/>
      <c r="CP552" s="111"/>
      <c r="CQ552" s="111"/>
      <c r="CR552" s="111"/>
      <c r="CS552" s="111"/>
      <c r="CT552" s="111"/>
      <c r="CU552" s="111"/>
      <c r="CV552" s="111"/>
      <c r="CW552" s="111"/>
      <c r="CX552" s="111"/>
      <c r="CY552" s="111"/>
      <c r="CZ552" s="111"/>
      <c r="DA552" s="111"/>
      <c r="DB552" s="111"/>
      <c r="DC552" s="111"/>
      <c r="DD552" s="111"/>
      <c r="DE552" s="111"/>
      <c r="DF552" s="111"/>
      <c r="DG552" s="111"/>
      <c r="DH552" s="111"/>
      <c r="DI552" s="111"/>
      <c r="DJ552" s="111"/>
      <c r="DK552" s="111"/>
      <c r="DL552" s="111"/>
      <c r="DM552" s="111"/>
      <c r="DN552" s="111"/>
      <c r="DO552" s="111"/>
      <c r="DP552" s="111"/>
      <c r="DQ552" s="111"/>
      <c r="DR552" s="111"/>
      <c r="DS552" s="111"/>
      <c r="DT552" s="111"/>
      <c r="DU552" s="111"/>
      <c r="DV552" s="111"/>
      <c r="DW552" s="111"/>
      <c r="DX552" s="111"/>
      <c r="DY552" s="111"/>
      <c r="DZ552" s="111"/>
      <c r="EA552" s="111"/>
      <c r="EB552" s="111"/>
      <c r="EC552" s="111"/>
      <c r="ED552" s="111"/>
      <c r="EE552" s="111"/>
      <c r="EF552" s="111"/>
      <c r="EG552" s="111"/>
      <c r="EH552" s="111"/>
      <c r="EI552" s="111"/>
      <c r="EJ552" s="111"/>
      <c r="EK552" s="111"/>
      <c r="EL552" s="111"/>
      <c r="EM552" s="111"/>
      <c r="EN552" s="111"/>
      <c r="EO552" s="111"/>
      <c r="EP552" s="111"/>
      <c r="EQ552" s="111"/>
      <c r="ER552" s="111"/>
      <c r="ES552" s="111"/>
      <c r="ET552" s="111"/>
      <c r="EU552" s="111"/>
      <c r="EV552" s="111"/>
      <c r="EW552" s="111"/>
      <c r="EX552" s="111"/>
      <c r="EY552" s="111"/>
      <c r="EZ552" s="111"/>
      <c r="FA552" s="111"/>
      <c r="FB552" s="111"/>
      <c r="FC552" s="111"/>
      <c r="FD552" s="111"/>
      <c r="FE552" s="111"/>
      <c r="FF552" s="111"/>
      <c r="FG552" s="111"/>
      <c r="FH552" s="111"/>
      <c r="FI552" s="111"/>
      <c r="FJ552" s="111"/>
      <c r="FK552" s="111"/>
      <c r="FL552" s="111"/>
      <c r="FM552" s="111"/>
      <c r="FN552" s="111"/>
      <c r="FO552" s="111"/>
      <c r="FP552" s="111"/>
      <c r="FQ552" s="111"/>
      <c r="FR552" s="111"/>
      <c r="FS552" s="111"/>
      <c r="FT552" s="111"/>
      <c r="FU552" s="111"/>
      <c r="FV552" s="111"/>
      <c r="FW552" s="111"/>
      <c r="FX552" s="111"/>
      <c r="FY552" s="111"/>
      <c r="FZ552" s="111"/>
      <c r="GA552" s="111"/>
      <c r="GB552" s="111"/>
      <c r="GC552" s="111"/>
      <c r="GD552" s="111"/>
      <c r="GE552" s="111"/>
      <c r="GF552" s="111"/>
      <c r="GG552" s="111"/>
      <c r="GH552" s="111"/>
      <c r="GI552" s="111"/>
      <c r="GJ552" s="111"/>
      <c r="GK552" s="111"/>
      <c r="GL552" s="111"/>
      <c r="GM552" s="111"/>
      <c r="GN552" s="111"/>
      <c r="GO552" s="111"/>
      <c r="GP552" s="111"/>
      <c r="GQ552" s="111"/>
      <c r="GR552" s="111"/>
      <c r="GS552" s="111"/>
      <c r="GT552" s="111"/>
    </row>
    <row r="553" spans="1:202" ht="14.5" customHeight="1">
      <c r="A553" s="165">
        <v>3</v>
      </c>
      <c r="B553" s="166">
        <v>40107</v>
      </c>
      <c r="C553" s="165">
        <f t="shared" si="62"/>
        <v>4</v>
      </c>
      <c r="G553" s="165" t="str">
        <f>+VLOOKUP(B553,EstructuraCostos!$B$5:$C$170,2)</f>
        <v>Papeleria_e_Insumos-corresponencia</v>
      </c>
      <c r="H553" s="212">
        <v>43627</v>
      </c>
      <c r="I553" s="17">
        <f t="shared" si="58"/>
        <v>24</v>
      </c>
      <c r="J553" s="1" t="s">
        <v>291</v>
      </c>
      <c r="K553" s="95" t="s">
        <v>1447</v>
      </c>
      <c r="L553" s="61" t="s">
        <v>1196</v>
      </c>
      <c r="M553" s="51" t="s">
        <v>293</v>
      </c>
      <c r="N553" s="97">
        <v>1</v>
      </c>
      <c r="O553" s="646" t="s">
        <v>278</v>
      </c>
      <c r="P553" s="64">
        <v>6000</v>
      </c>
      <c r="Q553" s="631">
        <f t="shared" si="64"/>
        <v>6000</v>
      </c>
      <c r="R553" s="54" t="s">
        <v>294</v>
      </c>
      <c r="S553" s="54" t="s">
        <v>1619</v>
      </c>
      <c r="U553" s="705"/>
    </row>
    <row r="554" spans="1:202" ht="14.5" customHeight="1">
      <c r="A554" s="165">
        <v>4</v>
      </c>
      <c r="B554" s="166">
        <v>10301</v>
      </c>
      <c r="C554" s="165">
        <f t="shared" si="62"/>
        <v>1</v>
      </c>
      <c r="G554" s="165" t="str">
        <f>+VLOOKUP(B554,EstructuraCostos!$B$5:$C$170,2)</f>
        <v>Vacunacion</v>
      </c>
      <c r="H554" s="212">
        <v>43627</v>
      </c>
      <c r="I554" s="17">
        <f t="shared" si="58"/>
        <v>24</v>
      </c>
      <c r="J554" s="1" t="s">
        <v>1443</v>
      </c>
      <c r="K554" s="95">
        <v>197975</v>
      </c>
      <c r="L554" s="1" t="s">
        <v>319</v>
      </c>
      <c r="M554" s="51" t="s">
        <v>337</v>
      </c>
      <c r="N554" s="97">
        <v>220</v>
      </c>
      <c r="O554" s="646" t="s">
        <v>278</v>
      </c>
      <c r="P554" s="64">
        <v>1064</v>
      </c>
      <c r="Q554" s="631">
        <f t="shared" si="64"/>
        <v>234080</v>
      </c>
      <c r="R554" s="54" t="s">
        <v>100</v>
      </c>
      <c r="S554" s="54" t="s">
        <v>1806</v>
      </c>
      <c r="U554" s="64"/>
    </row>
    <row r="555" spans="1:202" ht="14.5" customHeight="1">
      <c r="A555" s="165">
        <v>4</v>
      </c>
      <c r="B555" s="166">
        <v>50108</v>
      </c>
      <c r="C555" s="165">
        <f t="shared" si="62"/>
        <v>5</v>
      </c>
      <c r="G555" s="165" t="str">
        <f>+VLOOKUP(B555,EstructuraCostos!$B$5:$C$170,2)</f>
        <v>Acarreos Externos</v>
      </c>
      <c r="H555" s="212">
        <v>43627</v>
      </c>
      <c r="I555" s="17">
        <f t="shared" si="58"/>
        <v>24</v>
      </c>
      <c r="J555" s="1" t="s">
        <v>1451</v>
      </c>
      <c r="K555" s="95" t="s">
        <v>1452</v>
      </c>
      <c r="L555" s="1" t="s">
        <v>1453</v>
      </c>
      <c r="M555" s="51">
        <v>18414548</v>
      </c>
      <c r="N555" s="97">
        <v>2</v>
      </c>
      <c r="O555" s="464" t="s">
        <v>278</v>
      </c>
      <c r="P555" s="64">
        <v>65000</v>
      </c>
      <c r="Q555" s="631">
        <f t="shared" si="64"/>
        <v>130000</v>
      </c>
      <c r="R555" s="54" t="s">
        <v>100</v>
      </c>
      <c r="S555" s="54" t="s">
        <v>1619</v>
      </c>
      <c r="T555" s="197"/>
      <c r="U555" s="64"/>
    </row>
    <row r="556" spans="1:202" ht="14.5" customHeight="1">
      <c r="A556" s="165">
        <v>5</v>
      </c>
      <c r="B556" s="166">
        <v>10303</v>
      </c>
      <c r="C556" s="165">
        <f t="shared" si="62"/>
        <v>1</v>
      </c>
      <c r="G556" s="165" t="str">
        <f>+VLOOKUP(B556,EstructuraCostos!$B$5:$C$170,2)</f>
        <v>Drogas curativas, preventivas y examenes</v>
      </c>
      <c r="H556" s="212">
        <v>43627</v>
      </c>
      <c r="I556" s="17">
        <f t="shared" si="58"/>
        <v>24</v>
      </c>
      <c r="J556" s="1" t="s">
        <v>1446</v>
      </c>
      <c r="K556" s="95">
        <v>197973</v>
      </c>
      <c r="L556" s="1" t="s">
        <v>319</v>
      </c>
      <c r="M556" s="51" t="s">
        <v>337</v>
      </c>
      <c r="N556" s="97">
        <v>1</v>
      </c>
      <c r="O556" s="464" t="s">
        <v>278</v>
      </c>
      <c r="P556" s="64">
        <v>55000</v>
      </c>
      <c r="Q556" s="631">
        <f t="shared" si="64"/>
        <v>55000</v>
      </c>
      <c r="R556" s="54" t="s">
        <v>100</v>
      </c>
      <c r="S556" s="54" t="s">
        <v>1806</v>
      </c>
      <c r="U556" s="64"/>
    </row>
    <row r="557" spans="1:202" ht="14.5" customHeight="1">
      <c r="A557" s="165">
        <v>5</v>
      </c>
      <c r="B557" s="166">
        <v>10301</v>
      </c>
      <c r="C557" s="165">
        <f t="shared" si="62"/>
        <v>1</v>
      </c>
      <c r="G557" s="165" t="str">
        <f>+VLOOKUP(B557,EstructuraCostos!$B$5:$C$170,2)</f>
        <v>Vacunacion</v>
      </c>
      <c r="H557" s="212">
        <v>43627</v>
      </c>
      <c r="I557" s="17">
        <f t="shared" si="58"/>
        <v>24</v>
      </c>
      <c r="J557" s="1" t="s">
        <v>1260</v>
      </c>
      <c r="K557" s="95">
        <v>197973</v>
      </c>
      <c r="L557" s="1" t="s">
        <v>319</v>
      </c>
      <c r="M557" s="51" t="s">
        <v>337</v>
      </c>
      <c r="N557" s="97">
        <v>150</v>
      </c>
      <c r="O557" s="464" t="s">
        <v>278</v>
      </c>
      <c r="P557" s="64">
        <v>280</v>
      </c>
      <c r="Q557" s="631">
        <f t="shared" si="64"/>
        <v>42000</v>
      </c>
      <c r="R557" s="54" t="s">
        <v>100</v>
      </c>
      <c r="S557" s="54" t="s">
        <v>1806</v>
      </c>
      <c r="U557" s="64"/>
    </row>
    <row r="558" spans="1:202" ht="15" customHeight="1">
      <c r="A558" s="165">
        <v>5</v>
      </c>
      <c r="B558" s="166">
        <v>10305</v>
      </c>
      <c r="C558" s="165">
        <f t="shared" si="62"/>
        <v>1</v>
      </c>
      <c r="G558" s="165" t="str">
        <f>+VLOOKUP(B558,EstructuraCostos!$B$5:$C$170,2)</f>
        <v>Equipos y materiales</v>
      </c>
      <c r="H558" s="212">
        <v>43627</v>
      </c>
      <c r="I558" s="17">
        <f t="shared" si="58"/>
        <v>24</v>
      </c>
      <c r="J558" s="1" t="s">
        <v>1444</v>
      </c>
      <c r="K558" s="95">
        <v>197973</v>
      </c>
      <c r="L558" s="1" t="s">
        <v>319</v>
      </c>
      <c r="M558" s="51" t="s">
        <v>337</v>
      </c>
      <c r="N558" s="97">
        <v>1</v>
      </c>
      <c r="O558" s="464" t="s">
        <v>278</v>
      </c>
      <c r="P558" s="64">
        <v>65000</v>
      </c>
      <c r="Q558" s="631">
        <f t="shared" si="64"/>
        <v>65000</v>
      </c>
      <c r="R558" s="54" t="s">
        <v>100</v>
      </c>
      <c r="S558" s="54" t="s">
        <v>1806</v>
      </c>
      <c r="U558" s="64"/>
    </row>
    <row r="559" spans="1:202" ht="14.5" customHeight="1">
      <c r="A559" s="165">
        <v>5</v>
      </c>
      <c r="B559" s="166">
        <v>10304</v>
      </c>
      <c r="C559" s="165">
        <f t="shared" si="62"/>
        <v>1</v>
      </c>
      <c r="G559" s="165" t="str">
        <f>+VLOOKUP(B559,EstructuraCostos!$B$5:$C$170,2)</f>
        <v>Otros</v>
      </c>
      <c r="H559" s="212">
        <v>43627</v>
      </c>
      <c r="I559" s="17">
        <f t="shared" si="58"/>
        <v>24</v>
      </c>
      <c r="J559" s="1" t="s">
        <v>1445</v>
      </c>
      <c r="K559" s="95">
        <v>197973</v>
      </c>
      <c r="L559" s="1" t="s">
        <v>319</v>
      </c>
      <c r="M559" s="51" t="s">
        <v>337</v>
      </c>
      <c r="N559" s="97">
        <v>2</v>
      </c>
      <c r="O559" s="464" t="s">
        <v>278</v>
      </c>
      <c r="P559" s="64">
        <v>32750</v>
      </c>
      <c r="Q559" s="631">
        <f t="shared" si="64"/>
        <v>65500</v>
      </c>
      <c r="R559" s="54" t="s">
        <v>100</v>
      </c>
      <c r="S559" s="54" t="s">
        <v>1806</v>
      </c>
      <c r="U559" s="64"/>
    </row>
    <row r="560" spans="1:202" ht="14.5" customHeight="1">
      <c r="A560" s="165">
        <v>5</v>
      </c>
      <c r="B560" s="166">
        <v>10302</v>
      </c>
      <c r="C560" s="165">
        <f t="shared" si="62"/>
        <v>1</v>
      </c>
      <c r="G560" s="165" t="str">
        <f>+VLOOKUP(B560,EstructuraCostos!$B$5:$C$170,2)</f>
        <v>Desparasitacion y Baño</v>
      </c>
      <c r="H560" s="212">
        <v>43627</v>
      </c>
      <c r="I560" s="17">
        <f t="shared" si="58"/>
        <v>24</v>
      </c>
      <c r="J560" s="1" t="s">
        <v>327</v>
      </c>
      <c r="K560" s="95">
        <v>197973</v>
      </c>
      <c r="L560" s="1" t="s">
        <v>319</v>
      </c>
      <c r="M560" s="51" t="s">
        <v>337</v>
      </c>
      <c r="N560" s="97">
        <v>2</v>
      </c>
      <c r="O560" s="646" t="s">
        <v>278</v>
      </c>
      <c r="P560" s="64">
        <v>71200</v>
      </c>
      <c r="Q560" s="631">
        <f t="shared" si="64"/>
        <v>142400</v>
      </c>
      <c r="R560" s="54" t="s">
        <v>100</v>
      </c>
      <c r="S560" s="54" t="s">
        <v>1806</v>
      </c>
      <c r="U560" s="64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13"/>
      <c r="CI560" s="13"/>
      <c r="CJ560" s="13"/>
      <c r="CK560" s="13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CV560" s="13"/>
      <c r="CW560" s="13"/>
      <c r="CX560" s="13"/>
      <c r="CY560" s="13"/>
      <c r="CZ560" s="13"/>
      <c r="DA560" s="13"/>
      <c r="DB560" s="13"/>
      <c r="DC560" s="13"/>
      <c r="DD560" s="13"/>
      <c r="DE560" s="13"/>
      <c r="DF560" s="13"/>
      <c r="DG560" s="13"/>
      <c r="DH560" s="13"/>
      <c r="DI560" s="13"/>
      <c r="DJ560" s="13"/>
      <c r="DK560" s="13"/>
      <c r="DL560" s="13"/>
      <c r="DM560" s="13"/>
      <c r="DN560" s="13"/>
      <c r="DO560" s="13"/>
      <c r="DP560" s="13"/>
      <c r="DQ560" s="13"/>
      <c r="DR560" s="13"/>
      <c r="DS560" s="13"/>
      <c r="DT560" s="13"/>
      <c r="DU560" s="13"/>
      <c r="DV560" s="13"/>
      <c r="DW560" s="13"/>
      <c r="DX560" s="13"/>
      <c r="DY560" s="13"/>
      <c r="DZ560" s="13"/>
      <c r="EA560" s="13"/>
      <c r="EB560" s="13"/>
      <c r="EC560" s="13"/>
      <c r="ED560" s="13"/>
      <c r="EE560" s="13"/>
      <c r="EF560" s="13"/>
      <c r="EG560" s="13"/>
      <c r="EH560" s="13"/>
      <c r="EI560" s="13"/>
      <c r="EJ560" s="13"/>
      <c r="EK560" s="13"/>
      <c r="EL560" s="13"/>
      <c r="EM560" s="13"/>
      <c r="EN560" s="13"/>
      <c r="EO560" s="13"/>
      <c r="EP560" s="13"/>
      <c r="EQ560" s="13"/>
      <c r="ER560" s="13"/>
      <c r="ES560" s="13"/>
      <c r="ET560" s="13"/>
      <c r="EU560" s="13"/>
      <c r="EV560" s="13"/>
      <c r="EW560" s="13"/>
      <c r="EX560" s="13"/>
      <c r="EY560" s="13"/>
      <c r="EZ560" s="13"/>
      <c r="FA560" s="13"/>
      <c r="FB560" s="13"/>
      <c r="FC560" s="13"/>
      <c r="FD560" s="13"/>
      <c r="FE560" s="13"/>
      <c r="FF560" s="13"/>
      <c r="FG560" s="13"/>
      <c r="FH560" s="13"/>
      <c r="FI560" s="13"/>
      <c r="FJ560" s="13"/>
      <c r="FK560" s="13"/>
      <c r="FL560" s="13"/>
      <c r="FM560" s="13"/>
      <c r="FN560" s="13"/>
      <c r="FO560" s="13"/>
      <c r="FP560" s="13"/>
      <c r="FQ560" s="13"/>
      <c r="FR560" s="13"/>
      <c r="FS560" s="13"/>
      <c r="FT560" s="13"/>
      <c r="FU560" s="13"/>
      <c r="FV560" s="13"/>
      <c r="FW560" s="13"/>
      <c r="FX560" s="13"/>
      <c r="FY560" s="13"/>
      <c r="FZ560" s="13"/>
      <c r="GA560" s="13"/>
      <c r="GB560" s="13"/>
      <c r="GC560" s="13"/>
      <c r="GD560" s="13"/>
      <c r="GE560" s="13"/>
      <c r="GF560" s="13"/>
      <c r="GG560" s="13"/>
      <c r="GH560" s="13"/>
      <c r="GI560" s="13"/>
      <c r="GJ560" s="13"/>
      <c r="GK560" s="13"/>
      <c r="GL560" s="13"/>
      <c r="GM560" s="13"/>
      <c r="GN560" s="13"/>
      <c r="GO560" s="13"/>
      <c r="GP560" s="13"/>
      <c r="GQ560" s="13"/>
      <c r="GR560" s="13"/>
      <c r="GS560" s="13"/>
      <c r="GT560" s="13"/>
    </row>
    <row r="561" spans="1:202" ht="15" customHeight="1">
      <c r="A561" s="165">
        <v>5</v>
      </c>
      <c r="B561" s="166">
        <v>10301</v>
      </c>
      <c r="C561" s="165">
        <f t="shared" si="62"/>
        <v>1</v>
      </c>
      <c r="G561" s="165" t="str">
        <f>+VLOOKUP(B561,EstructuraCostos!$B$5:$C$170,2)</f>
        <v>Vacunacion</v>
      </c>
      <c r="H561" s="212">
        <v>43627</v>
      </c>
      <c r="I561" s="17">
        <f t="shared" si="58"/>
        <v>24</v>
      </c>
      <c r="J561" s="1" t="s">
        <v>709</v>
      </c>
      <c r="K561" s="95">
        <v>197973</v>
      </c>
      <c r="L561" s="1" t="s">
        <v>319</v>
      </c>
      <c r="M561" s="51" t="s">
        <v>337</v>
      </c>
      <c r="N561" s="97">
        <v>100</v>
      </c>
      <c r="O561" s="639" t="s">
        <v>278</v>
      </c>
      <c r="P561" s="64">
        <v>560</v>
      </c>
      <c r="Q561" s="631">
        <f t="shared" si="64"/>
        <v>56000</v>
      </c>
      <c r="R561" s="54" t="s">
        <v>100</v>
      </c>
      <c r="S561" s="54" t="s">
        <v>1806</v>
      </c>
      <c r="U561" s="64"/>
    </row>
    <row r="562" spans="1:202" ht="14.5" customHeight="1">
      <c r="A562" s="165">
        <v>6</v>
      </c>
      <c r="B562" s="166">
        <v>40104</v>
      </c>
      <c r="C562" s="165">
        <f t="shared" si="62"/>
        <v>4</v>
      </c>
      <c r="G562" s="165" t="str">
        <f>+VLOOKUP(B562,EstructuraCostos!$B$5:$C$170,2)</f>
        <v>Combustibles y Lubricantes</v>
      </c>
      <c r="H562" s="212">
        <v>43627</v>
      </c>
      <c r="I562" s="17">
        <f t="shared" si="58"/>
        <v>24</v>
      </c>
      <c r="J562" s="1" t="s">
        <v>353</v>
      </c>
      <c r="K562" s="95">
        <v>56555</v>
      </c>
      <c r="L562" s="1" t="s">
        <v>521</v>
      </c>
      <c r="M562" s="51" t="s">
        <v>350</v>
      </c>
      <c r="N562" s="97">
        <v>6.05</v>
      </c>
      <c r="O562" s="646" t="s">
        <v>316</v>
      </c>
      <c r="P562" s="64">
        <v>9410</v>
      </c>
      <c r="Q562" s="631">
        <v>57000</v>
      </c>
      <c r="R562" s="54" t="s">
        <v>100</v>
      </c>
      <c r="S562" s="54" t="s">
        <v>1619</v>
      </c>
      <c r="U562" s="64"/>
    </row>
    <row r="563" spans="1:202" ht="14.5" customHeight="1">
      <c r="A563" s="165">
        <v>7</v>
      </c>
      <c r="B563" s="166">
        <v>10303</v>
      </c>
      <c r="C563" s="165">
        <f t="shared" si="62"/>
        <v>1</v>
      </c>
      <c r="G563" s="165" t="str">
        <f>+VLOOKUP(B563,EstructuraCostos!$B$5:$C$170,2)</f>
        <v>Drogas curativas, preventivas y examenes</v>
      </c>
      <c r="H563" s="212">
        <v>43627</v>
      </c>
      <c r="I563" s="17">
        <f t="shared" si="58"/>
        <v>24</v>
      </c>
      <c r="J563" s="1" t="s">
        <v>1450</v>
      </c>
      <c r="K563" s="95">
        <v>401894</v>
      </c>
      <c r="L563" s="1" t="s">
        <v>263</v>
      </c>
      <c r="M563" s="51" t="s">
        <v>271</v>
      </c>
      <c r="N563" s="97">
        <v>1</v>
      </c>
      <c r="O563" s="646" t="s">
        <v>278</v>
      </c>
      <c r="P563" s="64">
        <v>9890</v>
      </c>
      <c r="Q563" s="631">
        <f>+N563*P563</f>
        <v>9890</v>
      </c>
      <c r="R563" s="54" t="s">
        <v>100</v>
      </c>
      <c r="S563" s="54" t="s">
        <v>1619</v>
      </c>
      <c r="U563" s="64"/>
    </row>
    <row r="564" spans="1:202" ht="14.5" customHeight="1">
      <c r="A564" s="165">
        <v>7</v>
      </c>
      <c r="B564" s="166">
        <v>40104</v>
      </c>
      <c r="C564" s="165">
        <f t="shared" si="62"/>
        <v>4</v>
      </c>
      <c r="G564" s="165" t="str">
        <f>+VLOOKUP(B564,EstructuraCostos!$B$5:$C$170,2)</f>
        <v>Combustibles y Lubricantes</v>
      </c>
      <c r="H564" s="212">
        <v>43627</v>
      </c>
      <c r="I564" s="17">
        <f t="shared" si="58"/>
        <v>24</v>
      </c>
      <c r="J564" s="1" t="s">
        <v>370</v>
      </c>
      <c r="K564" s="95">
        <v>56555</v>
      </c>
      <c r="L564" s="1" t="s">
        <v>521</v>
      </c>
      <c r="M564" s="51" t="s">
        <v>350</v>
      </c>
      <c r="N564" s="97">
        <v>17.53</v>
      </c>
      <c r="O564" s="465" t="s">
        <v>316</v>
      </c>
      <c r="P564" s="64">
        <v>9410</v>
      </c>
      <c r="Q564" s="631">
        <v>165000</v>
      </c>
      <c r="R564" s="54" t="s">
        <v>100</v>
      </c>
      <c r="S564" s="54" t="s">
        <v>1619</v>
      </c>
      <c r="U564" s="64"/>
    </row>
    <row r="565" spans="1:202" ht="14.5" customHeight="1">
      <c r="A565" s="165">
        <v>7</v>
      </c>
      <c r="B565" s="166">
        <v>10201</v>
      </c>
      <c r="C565" s="165">
        <f t="shared" si="62"/>
        <v>1</v>
      </c>
      <c r="G565" s="165" t="str">
        <f>+VLOOKUP(B565,EstructuraCostos!$B$5:$C$170,2)</f>
        <v>Sal</v>
      </c>
      <c r="H565" s="212">
        <v>43627</v>
      </c>
      <c r="I565" s="17">
        <f t="shared" si="58"/>
        <v>24</v>
      </c>
      <c r="J565" s="1" t="s">
        <v>1455</v>
      </c>
      <c r="K565" s="95">
        <v>401894</v>
      </c>
      <c r="L565" s="1" t="s">
        <v>263</v>
      </c>
      <c r="M565" s="51" t="s">
        <v>271</v>
      </c>
      <c r="N565" s="97">
        <v>500</v>
      </c>
      <c r="O565" s="465" t="s">
        <v>276</v>
      </c>
      <c r="P565" s="64">
        <v>1324.2</v>
      </c>
      <c r="Q565" s="631">
        <f t="shared" ref="Q565:Q573" si="65">+N565*P565</f>
        <v>662100</v>
      </c>
      <c r="R565" s="54" t="s">
        <v>100</v>
      </c>
      <c r="S565" s="54" t="s">
        <v>1619</v>
      </c>
      <c r="U565" s="64"/>
    </row>
    <row r="566" spans="1:202" ht="14.5" customHeight="1">
      <c r="A566" s="165">
        <v>7</v>
      </c>
      <c r="B566" s="166">
        <v>10201</v>
      </c>
      <c r="C566" s="165">
        <f t="shared" si="62"/>
        <v>1</v>
      </c>
      <c r="G566" s="165" t="str">
        <f>+VLOOKUP(B566,EstructuraCostos!$B$5:$C$170,2)</f>
        <v>Sal</v>
      </c>
      <c r="H566" s="212">
        <v>43627</v>
      </c>
      <c r="I566" s="17">
        <f t="shared" si="58"/>
        <v>24</v>
      </c>
      <c r="J566" s="1" t="s">
        <v>1456</v>
      </c>
      <c r="K566" s="95">
        <v>401894</v>
      </c>
      <c r="L566" s="1" t="s">
        <v>263</v>
      </c>
      <c r="M566" s="51" t="s">
        <v>271</v>
      </c>
      <c r="N566" s="97">
        <v>1000</v>
      </c>
      <c r="O566" s="465" t="s">
        <v>276</v>
      </c>
      <c r="P566" s="64">
        <v>1079.52</v>
      </c>
      <c r="Q566" s="631">
        <f t="shared" si="65"/>
        <v>1079520</v>
      </c>
      <c r="R566" s="54" t="s">
        <v>100</v>
      </c>
      <c r="S566" s="54" t="s">
        <v>1619</v>
      </c>
      <c r="U566" s="64"/>
    </row>
    <row r="567" spans="1:202" ht="14.5" customHeight="1">
      <c r="A567" s="165">
        <v>7</v>
      </c>
      <c r="B567" s="166">
        <v>90106</v>
      </c>
      <c r="C567" s="165">
        <f t="shared" si="62"/>
        <v>9</v>
      </c>
      <c r="G567" s="165" t="str">
        <f>+VLOOKUP(B567,EstructuraCostos!$B$5:$C$170,2)</f>
        <v xml:space="preserve">Varios </v>
      </c>
      <c r="H567" s="212">
        <v>43627</v>
      </c>
      <c r="I567" s="17">
        <f t="shared" si="58"/>
        <v>24</v>
      </c>
      <c r="J567" s="1" t="s">
        <v>264</v>
      </c>
      <c r="K567" s="95">
        <v>401894</v>
      </c>
      <c r="L567" s="1" t="s">
        <v>263</v>
      </c>
      <c r="M567" s="51" t="s">
        <v>271</v>
      </c>
      <c r="N567" s="97">
        <v>16</v>
      </c>
      <c r="O567" s="483" t="s">
        <v>276</v>
      </c>
      <c r="P567" s="64">
        <v>2968.875</v>
      </c>
      <c r="Q567" s="631">
        <f t="shared" si="65"/>
        <v>47502</v>
      </c>
      <c r="R567" s="54" t="s">
        <v>100</v>
      </c>
      <c r="S567" s="54" t="s">
        <v>1619</v>
      </c>
      <c r="T567" s="197"/>
      <c r="U567" s="64"/>
    </row>
    <row r="568" spans="1:202" ht="14.5" customHeight="1">
      <c r="A568" s="165"/>
      <c r="B568" s="166">
        <v>10104</v>
      </c>
      <c r="C568" s="165">
        <f t="shared" si="62"/>
        <v>1</v>
      </c>
      <c r="G568" s="165" t="str">
        <f>+VLOOKUP(B568,EstructuraCostos!$B$5:$C$170,2)</f>
        <v>Fumigacion Herbicida</v>
      </c>
      <c r="H568" s="212">
        <v>43627</v>
      </c>
      <c r="I568" s="17">
        <f t="shared" si="58"/>
        <v>24</v>
      </c>
      <c r="J568" s="1" t="s">
        <v>704</v>
      </c>
      <c r="K568" s="95">
        <v>401902</v>
      </c>
      <c r="L568" s="1" t="s">
        <v>263</v>
      </c>
      <c r="M568" s="51" t="s">
        <v>271</v>
      </c>
      <c r="N568" s="97">
        <v>4</v>
      </c>
      <c r="O568" s="642" t="s">
        <v>261</v>
      </c>
      <c r="P568" s="64">
        <v>21720</v>
      </c>
      <c r="Q568" s="631">
        <f t="shared" si="65"/>
        <v>86880</v>
      </c>
      <c r="R568" s="54" t="s">
        <v>100</v>
      </c>
      <c r="S568" s="54" t="s">
        <v>1807</v>
      </c>
      <c r="T568" s="197"/>
      <c r="U568" s="64"/>
    </row>
    <row r="569" spans="1:202" ht="15" customHeight="1">
      <c r="A569" s="165">
        <v>4</v>
      </c>
      <c r="B569" s="166">
        <v>50106</v>
      </c>
      <c r="C569" s="165">
        <f t="shared" ref="C569:C600" si="66">ROUND(B569/10000,0)</f>
        <v>5</v>
      </c>
      <c r="G569" s="165" t="str">
        <f>+VLOOKUP(B569,EstructuraCostos!$B$5:$C$170,2)</f>
        <v>Mantenimiento Maquinaria y Equipos</v>
      </c>
      <c r="H569" s="212">
        <v>43628</v>
      </c>
      <c r="I569" s="17">
        <f t="shared" ref="I569:I632" si="67">+WEEKNUM(H569,2)</f>
        <v>24</v>
      </c>
      <c r="J569" s="184" t="s">
        <v>1458</v>
      </c>
      <c r="K569" s="95">
        <v>1704</v>
      </c>
      <c r="L569" s="45" t="s">
        <v>691</v>
      </c>
      <c r="M569" s="51" t="s">
        <v>697</v>
      </c>
      <c r="N569" s="97">
        <v>2</v>
      </c>
      <c r="O569" s="466" t="s">
        <v>278</v>
      </c>
      <c r="P569" s="64">
        <v>5800</v>
      </c>
      <c r="Q569" s="631">
        <f t="shared" si="65"/>
        <v>11600</v>
      </c>
      <c r="R569" s="54" t="s">
        <v>294</v>
      </c>
      <c r="S569" s="54" t="s">
        <v>1619</v>
      </c>
      <c r="T569" s="197"/>
      <c r="U569" s="597">
        <v>200000</v>
      </c>
    </row>
    <row r="570" spans="1:202" ht="14.5" customHeight="1">
      <c r="A570" s="165">
        <v>4</v>
      </c>
      <c r="B570" s="166">
        <v>50109</v>
      </c>
      <c r="C570" s="165">
        <f t="shared" si="66"/>
        <v>5</v>
      </c>
      <c r="G570" s="165" t="str">
        <f>+VLOOKUP(B570,EstructuraCostos!$B$5:$C$170,2)</f>
        <v>Mantenimiento Carreteras Externas</v>
      </c>
      <c r="H570" s="212">
        <v>43629</v>
      </c>
      <c r="I570" s="17">
        <f t="shared" si="67"/>
        <v>24</v>
      </c>
      <c r="J570" s="184" t="s">
        <v>1459</v>
      </c>
      <c r="K570" s="95" t="s">
        <v>1461</v>
      </c>
      <c r="L570" s="1" t="s">
        <v>1522</v>
      </c>
      <c r="M570" s="51">
        <v>18418306</v>
      </c>
      <c r="N570" s="97">
        <v>4</v>
      </c>
      <c r="O570" s="433" t="s">
        <v>278</v>
      </c>
      <c r="P570" s="64">
        <v>50000</v>
      </c>
      <c r="Q570" s="631">
        <f t="shared" si="65"/>
        <v>200000</v>
      </c>
      <c r="R570" s="54" t="s">
        <v>100</v>
      </c>
      <c r="S570" s="54" t="s">
        <v>1809</v>
      </c>
      <c r="T570" s="197"/>
      <c r="U570" s="64"/>
    </row>
    <row r="571" spans="1:202" ht="15" customHeight="1">
      <c r="A571" s="165">
        <v>5</v>
      </c>
      <c r="B571" s="166">
        <v>50105</v>
      </c>
      <c r="C571" s="165">
        <f t="shared" si="66"/>
        <v>5</v>
      </c>
      <c r="G571" s="165" t="str">
        <f>+VLOOKUP(B571,EstructuraCostos!$B$5:$C$170,2)</f>
        <v>Mantenimiento Corrales y Puentes</v>
      </c>
      <c r="H571" s="212">
        <v>43629</v>
      </c>
      <c r="I571" s="17">
        <f t="shared" si="67"/>
        <v>24</v>
      </c>
      <c r="J571" s="184" t="s">
        <v>1460</v>
      </c>
      <c r="K571" s="95" t="s">
        <v>1461</v>
      </c>
      <c r="L571" s="1" t="s">
        <v>1522</v>
      </c>
      <c r="M571" s="51">
        <v>18418306</v>
      </c>
      <c r="N571" s="97">
        <v>16</v>
      </c>
      <c r="O571" s="433" t="s">
        <v>278</v>
      </c>
      <c r="P571" s="64">
        <v>3125</v>
      </c>
      <c r="Q571" s="631">
        <f t="shared" si="65"/>
        <v>50000</v>
      </c>
      <c r="R571" s="54" t="s">
        <v>100</v>
      </c>
      <c r="S571" s="54" t="s">
        <v>1809</v>
      </c>
      <c r="T571" s="197"/>
      <c r="U571" s="64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  <c r="BK571" s="59"/>
      <c r="BL571" s="59"/>
      <c r="BM571" s="59"/>
      <c r="BN571" s="59"/>
      <c r="BO571" s="59"/>
      <c r="BP571" s="59"/>
      <c r="BQ571" s="59"/>
      <c r="BR571" s="59"/>
      <c r="BS571" s="59"/>
      <c r="BT571" s="59"/>
      <c r="BU571" s="59"/>
      <c r="BV571" s="59"/>
      <c r="BW571" s="59"/>
      <c r="BX571" s="59"/>
      <c r="BY571" s="59"/>
      <c r="BZ571" s="59"/>
      <c r="CA571" s="59"/>
      <c r="CB571" s="59"/>
      <c r="CC571" s="59"/>
      <c r="CD571" s="59"/>
      <c r="CE571" s="59"/>
      <c r="CF571" s="59"/>
      <c r="CG571" s="59"/>
      <c r="CH571" s="59"/>
      <c r="CI571" s="59"/>
      <c r="CJ571" s="59"/>
      <c r="CK571" s="59"/>
      <c r="CL571" s="59"/>
      <c r="CM571" s="59"/>
      <c r="CN571" s="59"/>
      <c r="CO571" s="59"/>
      <c r="CP571" s="59"/>
      <c r="CQ571" s="59"/>
      <c r="CR571" s="59"/>
      <c r="CS571" s="59"/>
      <c r="CT571" s="59"/>
      <c r="CU571" s="59"/>
      <c r="CV571" s="59"/>
      <c r="CW571" s="59"/>
      <c r="CX571" s="59"/>
      <c r="CY571" s="59"/>
      <c r="CZ571" s="59"/>
      <c r="DA571" s="59"/>
      <c r="DB571" s="59"/>
      <c r="DC571" s="59"/>
      <c r="DD571" s="59"/>
      <c r="DE571" s="59"/>
      <c r="DF571" s="59"/>
      <c r="DG571" s="59"/>
      <c r="DH571" s="59"/>
      <c r="DI571" s="59"/>
      <c r="DJ571" s="59"/>
      <c r="DK571" s="59"/>
      <c r="DL571" s="59"/>
      <c r="DM571" s="59"/>
      <c r="DN571" s="59"/>
      <c r="DO571" s="59"/>
      <c r="DP571" s="59"/>
      <c r="DQ571" s="59"/>
      <c r="DR571" s="59"/>
      <c r="DS571" s="59"/>
      <c r="DT571" s="59"/>
      <c r="DU571" s="59"/>
      <c r="DV571" s="59"/>
      <c r="DW571" s="59"/>
      <c r="DX571" s="59"/>
      <c r="DY571" s="59"/>
      <c r="DZ571" s="59"/>
      <c r="EA571" s="59"/>
      <c r="EB571" s="59"/>
      <c r="EC571" s="59"/>
      <c r="ED571" s="59"/>
      <c r="EE571" s="59"/>
      <c r="EF571" s="59"/>
      <c r="EG571" s="59"/>
      <c r="EH571" s="59"/>
      <c r="EI571" s="59"/>
      <c r="EJ571" s="59"/>
      <c r="EK571" s="59"/>
      <c r="EL571" s="59"/>
      <c r="EM571" s="59"/>
      <c r="EN571" s="59"/>
      <c r="EO571" s="59"/>
      <c r="EP571" s="59"/>
      <c r="EQ571" s="59"/>
      <c r="ER571" s="59"/>
      <c r="ES571" s="59"/>
      <c r="ET571" s="59"/>
      <c r="EU571" s="59"/>
      <c r="EV571" s="59"/>
      <c r="EW571" s="59"/>
      <c r="EX571" s="59"/>
      <c r="EY571" s="59"/>
      <c r="EZ571" s="59"/>
      <c r="FA571" s="59"/>
      <c r="FB571" s="59"/>
      <c r="FC571" s="59"/>
      <c r="FD571" s="59"/>
      <c r="FE571" s="59"/>
      <c r="FF571" s="59"/>
      <c r="FG571" s="59"/>
      <c r="FH571" s="59"/>
      <c r="FI571" s="59"/>
      <c r="FJ571" s="59"/>
      <c r="FK571" s="59"/>
      <c r="FL571" s="59"/>
      <c r="FM571" s="59"/>
      <c r="FN571" s="59"/>
      <c r="FO571" s="59"/>
      <c r="FP571" s="59"/>
      <c r="FQ571" s="59"/>
      <c r="FR571" s="59"/>
      <c r="FS571" s="59"/>
      <c r="FT571" s="59"/>
      <c r="FU571" s="59"/>
      <c r="FV571" s="59"/>
      <c r="FW571" s="59"/>
      <c r="FX571" s="59"/>
      <c r="FY571" s="59"/>
      <c r="FZ571" s="59"/>
      <c r="GA571" s="59"/>
      <c r="GB571" s="59"/>
      <c r="GC571" s="59"/>
      <c r="GD571" s="59"/>
      <c r="GE571" s="59"/>
      <c r="GF571" s="59"/>
      <c r="GG571" s="59"/>
      <c r="GH571" s="59"/>
      <c r="GI571" s="59"/>
      <c r="GJ571" s="59"/>
      <c r="GK571" s="59"/>
      <c r="GL571" s="59"/>
      <c r="GM571" s="59"/>
      <c r="GN571" s="59"/>
      <c r="GO571" s="59"/>
      <c r="GP571" s="59"/>
      <c r="GQ571" s="59"/>
      <c r="GR571" s="59"/>
      <c r="GS571" s="59"/>
      <c r="GT571" s="59"/>
    </row>
    <row r="572" spans="1:202" ht="15" customHeight="1">
      <c r="A572" s="165">
        <v>6</v>
      </c>
      <c r="C572" s="165">
        <f t="shared" si="66"/>
        <v>0</v>
      </c>
      <c r="G572" s="165" t="e">
        <f>+VLOOKUP(B572,EstructuraCostos!$B$5:$C$170,2)</f>
        <v>#N/A</v>
      </c>
      <c r="H572" s="212">
        <v>43630</v>
      </c>
      <c r="I572" s="17">
        <f t="shared" si="67"/>
        <v>24</v>
      </c>
      <c r="J572" s="70" t="s">
        <v>1481</v>
      </c>
      <c r="K572" s="486" t="s">
        <v>546</v>
      </c>
      <c r="L572" s="654" t="s">
        <v>322</v>
      </c>
      <c r="M572" s="74" t="s">
        <v>341</v>
      </c>
      <c r="N572" s="80">
        <v>1</v>
      </c>
      <c r="O572" s="90" t="s">
        <v>278</v>
      </c>
      <c r="P572" s="92">
        <v>1264144</v>
      </c>
      <c r="Q572" s="631">
        <f t="shared" si="65"/>
        <v>1264144</v>
      </c>
      <c r="R572" s="54" t="s">
        <v>196</v>
      </c>
      <c r="S572" s="54" t="s">
        <v>1463</v>
      </c>
      <c r="T572" s="197"/>
      <c r="U572" s="308"/>
    </row>
    <row r="573" spans="1:202" ht="14.5" customHeight="1">
      <c r="A573" s="165"/>
      <c r="B573" s="166">
        <v>90106</v>
      </c>
      <c r="C573" s="165">
        <f t="shared" si="66"/>
        <v>9</v>
      </c>
      <c r="G573" s="165" t="str">
        <f>+VLOOKUP(B573,EstructuraCostos!$B$5:$C$170,2)</f>
        <v xml:space="preserve">Varios </v>
      </c>
      <c r="H573" s="212">
        <v>43630</v>
      </c>
      <c r="I573" s="17">
        <f t="shared" si="67"/>
        <v>24</v>
      </c>
      <c r="J573" s="184" t="s">
        <v>264</v>
      </c>
      <c r="K573" s="95">
        <v>401977</v>
      </c>
      <c r="L573" s="98" t="s">
        <v>263</v>
      </c>
      <c r="M573" s="51" t="s">
        <v>271</v>
      </c>
      <c r="N573" s="97">
        <v>16</v>
      </c>
      <c r="O573" s="642" t="s">
        <v>276</v>
      </c>
      <c r="P573" s="64">
        <v>1627.87</v>
      </c>
      <c r="Q573" s="631">
        <f t="shared" si="65"/>
        <v>26045.919999999998</v>
      </c>
      <c r="R573" s="54" t="s">
        <v>100</v>
      </c>
      <c r="S573" s="54" t="s">
        <v>1807</v>
      </c>
      <c r="T573" s="197"/>
      <c r="U573" s="77">
        <v>3173918</v>
      </c>
    </row>
    <row r="574" spans="1:202" ht="14.5" customHeight="1">
      <c r="A574" s="165">
        <v>7</v>
      </c>
      <c r="C574" s="165">
        <f t="shared" si="66"/>
        <v>0</v>
      </c>
      <c r="G574" s="165" t="e">
        <f>+VLOOKUP(B574,EstructuraCostos!$B$5:$C$170,2)</f>
        <v>#N/A</v>
      </c>
      <c r="H574" s="212">
        <v>43631</v>
      </c>
      <c r="I574" s="17">
        <f t="shared" si="67"/>
        <v>24</v>
      </c>
      <c r="J574" s="114" t="s">
        <v>1482</v>
      </c>
      <c r="K574" s="450" t="s">
        <v>547</v>
      </c>
      <c r="L574" s="114" t="s">
        <v>322</v>
      </c>
      <c r="M574" s="125" t="s">
        <v>341</v>
      </c>
      <c r="N574" s="126">
        <v>7</v>
      </c>
      <c r="O574" s="127" t="s">
        <v>278</v>
      </c>
      <c r="P574" s="128">
        <v>390571.42857142858</v>
      </c>
      <c r="Q574" s="631">
        <f>P574</f>
        <v>390571.42857142858</v>
      </c>
      <c r="R574" s="54" t="s">
        <v>294</v>
      </c>
      <c r="S574" s="54" t="s">
        <v>1625</v>
      </c>
      <c r="T574" s="197"/>
    </row>
    <row r="575" spans="1:202" ht="14.5" customHeight="1">
      <c r="A575" s="165">
        <v>8</v>
      </c>
      <c r="B575" s="166">
        <v>70104</v>
      </c>
      <c r="C575" s="165">
        <f t="shared" si="66"/>
        <v>7</v>
      </c>
      <c r="G575" s="165" t="str">
        <f>+VLOOKUP(B575,EstructuraCostos!$B$5:$C$170,2)</f>
        <v>Liquidaciones</v>
      </c>
      <c r="H575" s="212">
        <v>43631</v>
      </c>
      <c r="I575" s="17">
        <f t="shared" si="67"/>
        <v>24</v>
      </c>
      <c r="J575" s="1" t="s">
        <v>1324</v>
      </c>
      <c r="K575" s="95" t="s">
        <v>730</v>
      </c>
      <c r="L575" s="1" t="s">
        <v>1479</v>
      </c>
      <c r="M575" s="51">
        <v>1097726367</v>
      </c>
      <c r="N575" s="97">
        <v>1</v>
      </c>
      <c r="O575" s="467" t="s">
        <v>278</v>
      </c>
      <c r="P575" s="64">
        <v>361094</v>
      </c>
      <c r="Q575" s="631">
        <f t="shared" ref="Q575:Q584" si="68">+N575*P575</f>
        <v>361094</v>
      </c>
      <c r="R575" s="54" t="s">
        <v>100</v>
      </c>
      <c r="S575" s="54" t="s">
        <v>1625</v>
      </c>
      <c r="T575" s="197"/>
    </row>
    <row r="576" spans="1:202" ht="14.5" customHeight="1">
      <c r="A576" s="165">
        <v>9</v>
      </c>
      <c r="B576" s="166">
        <v>70104</v>
      </c>
      <c r="C576" s="165">
        <f t="shared" si="66"/>
        <v>7</v>
      </c>
      <c r="G576" s="165" t="str">
        <f>+VLOOKUP(B576,EstructuraCostos!$B$5:$C$170,2)</f>
        <v>Liquidaciones</v>
      </c>
      <c r="H576" s="212">
        <v>43631</v>
      </c>
      <c r="I576" s="17">
        <f t="shared" si="67"/>
        <v>24</v>
      </c>
      <c r="J576" s="1" t="s">
        <v>1324</v>
      </c>
      <c r="K576" s="95" t="s">
        <v>730</v>
      </c>
      <c r="L576" s="1" t="s">
        <v>1205</v>
      </c>
      <c r="M576" s="51">
        <v>25022682</v>
      </c>
      <c r="N576" s="97">
        <v>1</v>
      </c>
      <c r="O576" s="639" t="s">
        <v>278</v>
      </c>
      <c r="P576" s="64">
        <v>156791</v>
      </c>
      <c r="Q576" s="631">
        <f t="shared" si="68"/>
        <v>156791</v>
      </c>
      <c r="R576" s="54" t="s">
        <v>100</v>
      </c>
      <c r="S576" s="54" t="s">
        <v>1625</v>
      </c>
      <c r="T576" s="197"/>
      <c r="U576" s="77"/>
    </row>
    <row r="577" spans="1:27" ht="14.5" customHeight="1">
      <c r="A577" s="165">
        <v>10</v>
      </c>
      <c r="B577" s="166">
        <v>10305</v>
      </c>
      <c r="C577" s="165">
        <f t="shared" si="66"/>
        <v>1</v>
      </c>
      <c r="G577" s="165" t="str">
        <f>+VLOOKUP(B577,EstructuraCostos!$B$5:$C$170,2)</f>
        <v>Equipos y materiales</v>
      </c>
      <c r="H577" s="212">
        <v>43631</v>
      </c>
      <c r="I577" s="17">
        <f t="shared" si="67"/>
        <v>24</v>
      </c>
      <c r="J577" s="1" t="s">
        <v>1483</v>
      </c>
      <c r="K577" s="95" t="s">
        <v>1485</v>
      </c>
      <c r="L577" s="1" t="s">
        <v>1480</v>
      </c>
      <c r="M577" s="51" t="s">
        <v>1484</v>
      </c>
      <c r="N577" s="97">
        <v>1</v>
      </c>
      <c r="O577" s="467" t="s">
        <v>278</v>
      </c>
      <c r="P577" s="64">
        <v>12000</v>
      </c>
      <c r="Q577" s="631">
        <f t="shared" si="68"/>
        <v>12000</v>
      </c>
      <c r="R577" s="54" t="s">
        <v>294</v>
      </c>
      <c r="S577" s="54" t="s">
        <v>1619</v>
      </c>
      <c r="T577" s="197"/>
      <c r="U577" s="77">
        <v>3354885</v>
      </c>
    </row>
    <row r="578" spans="1:27" ht="14.5" customHeight="1">
      <c r="A578" s="165">
        <v>1</v>
      </c>
      <c r="B578" s="166">
        <v>50115</v>
      </c>
      <c r="C578" s="165">
        <f t="shared" si="66"/>
        <v>5</v>
      </c>
      <c r="G578" s="165" t="str">
        <f>+VLOOKUP(B578,EstructuraCostos!$B$5:$C$170,2)</f>
        <v>Herramientas fungibles</v>
      </c>
      <c r="H578" s="212">
        <v>43633</v>
      </c>
      <c r="I578" s="17">
        <f t="shared" si="67"/>
        <v>25</v>
      </c>
      <c r="J578" s="1" t="s">
        <v>875</v>
      </c>
      <c r="K578" s="95">
        <v>402026</v>
      </c>
      <c r="L578" s="1" t="s">
        <v>263</v>
      </c>
      <c r="M578" s="51" t="s">
        <v>271</v>
      </c>
      <c r="N578" s="97">
        <v>2</v>
      </c>
      <c r="O578" s="639" t="s">
        <v>278</v>
      </c>
      <c r="P578" s="64">
        <v>13490</v>
      </c>
      <c r="Q578" s="631">
        <f t="shared" si="68"/>
        <v>26980</v>
      </c>
      <c r="R578" s="54" t="s">
        <v>100</v>
      </c>
      <c r="S578" s="54" t="s">
        <v>1619</v>
      </c>
      <c r="T578" s="197"/>
    </row>
    <row r="579" spans="1:27" ht="14.5" customHeight="1">
      <c r="A579" s="165">
        <v>1</v>
      </c>
      <c r="B579" s="166">
        <v>50103</v>
      </c>
      <c r="C579" s="165">
        <f t="shared" si="66"/>
        <v>5</v>
      </c>
      <c r="G579" s="165" t="str">
        <f>+VLOOKUP(B579,EstructuraCostos!$B$5:$C$170,2)</f>
        <v xml:space="preserve">Mantenimiento Cercos </v>
      </c>
      <c r="H579" s="212">
        <v>43633</v>
      </c>
      <c r="I579" s="17">
        <f t="shared" si="67"/>
        <v>25</v>
      </c>
      <c r="J579" s="1" t="s">
        <v>282</v>
      </c>
      <c r="K579" s="95">
        <v>402026</v>
      </c>
      <c r="L579" s="1" t="s">
        <v>263</v>
      </c>
      <c r="M579" s="51" t="s">
        <v>271</v>
      </c>
      <c r="N579" s="97">
        <v>40</v>
      </c>
      <c r="O579" s="467" t="s">
        <v>276</v>
      </c>
      <c r="P579" s="64">
        <v>5438</v>
      </c>
      <c r="Q579" s="631">
        <f t="shared" si="68"/>
        <v>217520</v>
      </c>
      <c r="R579" s="54" t="s">
        <v>100</v>
      </c>
      <c r="S579" s="54" t="s">
        <v>1619</v>
      </c>
      <c r="T579" s="197"/>
    </row>
    <row r="580" spans="1:27" ht="15" customHeight="1">
      <c r="A580" s="165">
        <v>2</v>
      </c>
      <c r="B580" s="166">
        <v>10104</v>
      </c>
      <c r="C580" s="165">
        <f t="shared" si="66"/>
        <v>1</v>
      </c>
      <c r="G580" s="165" t="str">
        <f>+VLOOKUP(B580,EstructuraCostos!$B$5:$C$170,2)</f>
        <v>Fumigacion Herbicida</v>
      </c>
      <c r="H580" s="212">
        <v>43633</v>
      </c>
      <c r="I580" s="17">
        <f t="shared" si="67"/>
        <v>25</v>
      </c>
      <c r="J580" s="1" t="s">
        <v>352</v>
      </c>
      <c r="K580" s="95">
        <v>75569</v>
      </c>
      <c r="L580" s="1" t="s">
        <v>283</v>
      </c>
      <c r="M580" s="51" t="s">
        <v>879</v>
      </c>
      <c r="N580" s="97">
        <v>12</v>
      </c>
      <c r="O580" s="646" t="s">
        <v>278</v>
      </c>
      <c r="P580" s="64">
        <v>89700</v>
      </c>
      <c r="Q580" s="631">
        <f t="shared" si="68"/>
        <v>1076400</v>
      </c>
      <c r="R580" s="54" t="s">
        <v>100</v>
      </c>
      <c r="S580" s="54" t="s">
        <v>1619</v>
      </c>
      <c r="T580" s="197"/>
    </row>
    <row r="581" spans="1:27" ht="14.5" customHeight="1">
      <c r="A581" s="165">
        <v>3</v>
      </c>
      <c r="B581" s="166">
        <v>90103</v>
      </c>
      <c r="C581" s="165">
        <f t="shared" si="66"/>
        <v>9</v>
      </c>
      <c r="G581" s="165" t="str">
        <f>+VLOOKUP(B581,EstructuraCostos!$B$5:$C$170,2)</f>
        <v>Alimentacion-mercado</v>
      </c>
      <c r="H581" s="212">
        <v>43633</v>
      </c>
      <c r="I581" s="17">
        <f t="shared" si="67"/>
        <v>25</v>
      </c>
      <c r="J581" s="1" t="s">
        <v>1488</v>
      </c>
      <c r="L581" s="61" t="s">
        <v>544</v>
      </c>
      <c r="M581" s="51" t="s">
        <v>286</v>
      </c>
      <c r="N581" s="97">
        <v>2</v>
      </c>
      <c r="O581" s="467" t="s">
        <v>278</v>
      </c>
      <c r="P581" s="64">
        <v>2325</v>
      </c>
      <c r="Q581" s="631">
        <f t="shared" si="68"/>
        <v>4650</v>
      </c>
      <c r="R581" s="54" t="s">
        <v>294</v>
      </c>
      <c r="S581" s="54" t="s">
        <v>285</v>
      </c>
      <c r="T581" s="197" t="s">
        <v>621</v>
      </c>
    </row>
    <row r="582" spans="1:27" ht="14.5" customHeight="1">
      <c r="A582" s="165">
        <v>4</v>
      </c>
      <c r="B582" s="166">
        <v>10103</v>
      </c>
      <c r="C582" s="165">
        <f t="shared" si="66"/>
        <v>1</v>
      </c>
      <c r="G582" s="165" t="str">
        <f>+VLOOKUP(B582,EstructuraCostos!$B$5:$C$170,2)</f>
        <v>Fertilizacion, correctivos</v>
      </c>
      <c r="H582" s="212">
        <v>43633</v>
      </c>
      <c r="I582" s="17">
        <f t="shared" si="67"/>
        <v>25</v>
      </c>
      <c r="J582" s="1" t="s">
        <v>1489</v>
      </c>
      <c r="K582" s="95" t="s">
        <v>1491</v>
      </c>
      <c r="L582" s="1" t="s">
        <v>599</v>
      </c>
      <c r="M582" s="51">
        <v>18417557</v>
      </c>
      <c r="N582" s="97">
        <v>22</v>
      </c>
      <c r="O582" s="467" t="s">
        <v>278</v>
      </c>
      <c r="P582" s="64">
        <v>1300</v>
      </c>
      <c r="Q582" s="631">
        <f t="shared" si="68"/>
        <v>28600</v>
      </c>
      <c r="R582" s="54" t="s">
        <v>294</v>
      </c>
      <c r="S582" s="54" t="s">
        <v>1619</v>
      </c>
      <c r="T582" s="197"/>
    </row>
    <row r="583" spans="1:27" ht="14.5" customHeight="1">
      <c r="A583" s="165">
        <v>5</v>
      </c>
      <c r="B583" s="166">
        <v>90103</v>
      </c>
      <c r="C583" s="165">
        <f t="shared" si="66"/>
        <v>9</v>
      </c>
      <c r="G583" s="165" t="str">
        <f>+VLOOKUP(B583,EstructuraCostos!$B$5:$C$170,2)</f>
        <v>Alimentacion-mercado</v>
      </c>
      <c r="H583" s="212">
        <v>43633</v>
      </c>
      <c r="I583" s="17">
        <f t="shared" si="67"/>
        <v>25</v>
      </c>
      <c r="J583" s="1" t="s">
        <v>1490</v>
      </c>
      <c r="K583" s="95">
        <v>30497</v>
      </c>
      <c r="L583" s="1" t="s">
        <v>1486</v>
      </c>
      <c r="M583" s="51" t="s">
        <v>1492</v>
      </c>
      <c r="N583" s="97">
        <v>2</v>
      </c>
      <c r="O583" s="467" t="s">
        <v>278</v>
      </c>
      <c r="P583" s="64">
        <v>10850</v>
      </c>
      <c r="Q583" s="631">
        <f t="shared" si="68"/>
        <v>21700</v>
      </c>
      <c r="R583" s="54" t="s">
        <v>294</v>
      </c>
      <c r="S583" s="54" t="s">
        <v>1619</v>
      </c>
      <c r="T583" s="197"/>
    </row>
    <row r="584" spans="1:27" ht="14.5" customHeight="1">
      <c r="A584" s="165">
        <v>6</v>
      </c>
      <c r="B584" s="166">
        <v>90103</v>
      </c>
      <c r="C584" s="165">
        <f t="shared" si="66"/>
        <v>9</v>
      </c>
      <c r="G584" s="165" t="str">
        <f>+VLOOKUP(B584,EstructuraCostos!$B$5:$C$170,2)</f>
        <v>Alimentacion-mercado</v>
      </c>
      <c r="H584" s="212">
        <v>43633</v>
      </c>
      <c r="I584" s="17">
        <f t="shared" si="67"/>
        <v>25</v>
      </c>
      <c r="J584" s="1" t="s">
        <v>1490</v>
      </c>
      <c r="K584" s="95">
        <v>681653</v>
      </c>
      <c r="L584" s="1" t="s">
        <v>1487</v>
      </c>
      <c r="M584" s="51" t="s">
        <v>1493</v>
      </c>
      <c r="N584" s="97">
        <v>1</v>
      </c>
      <c r="O584" s="467" t="s">
        <v>278</v>
      </c>
      <c r="P584" s="64">
        <v>10500</v>
      </c>
      <c r="Q584" s="631">
        <f t="shared" si="68"/>
        <v>10500</v>
      </c>
      <c r="R584" s="54" t="s">
        <v>294</v>
      </c>
      <c r="S584" s="54" t="s">
        <v>1619</v>
      </c>
      <c r="T584" s="197"/>
    </row>
    <row r="585" spans="1:27" ht="15" customHeight="1">
      <c r="A585" s="165" t="s">
        <v>1206</v>
      </c>
      <c r="B585" s="166">
        <v>40111</v>
      </c>
      <c r="C585" s="165">
        <f t="shared" si="66"/>
        <v>4</v>
      </c>
      <c r="G585" s="165" t="s">
        <v>1028</v>
      </c>
      <c r="H585" s="167">
        <v>43633</v>
      </c>
      <c r="I585" s="17">
        <f t="shared" si="67"/>
        <v>25</v>
      </c>
      <c r="J585" s="178" t="s">
        <v>1631</v>
      </c>
      <c r="K585" s="95">
        <v>3502613633936</v>
      </c>
      <c r="L585" s="76" t="s">
        <v>511</v>
      </c>
      <c r="M585" s="112" t="s">
        <v>271</v>
      </c>
      <c r="N585" s="97">
        <v>1</v>
      </c>
      <c r="O585" s="89" t="s">
        <v>278</v>
      </c>
      <c r="P585" s="99">
        <v>213000</v>
      </c>
      <c r="Q585" s="631">
        <v>213000</v>
      </c>
      <c r="R585" s="54" t="s">
        <v>100</v>
      </c>
      <c r="S585" s="54" t="s">
        <v>1632</v>
      </c>
      <c r="U585" s="77"/>
    </row>
    <row r="586" spans="1:27" ht="14.5" customHeight="1">
      <c r="A586" s="165">
        <v>7</v>
      </c>
      <c r="B586" s="166">
        <v>50106</v>
      </c>
      <c r="C586" s="165">
        <f t="shared" si="66"/>
        <v>5</v>
      </c>
      <c r="G586" s="165" t="str">
        <f>+VLOOKUP(B586,EstructuraCostos!$B$5:$C$170,2)</f>
        <v>Mantenimiento Maquinaria y Equipos</v>
      </c>
      <c r="H586" s="212">
        <v>43636</v>
      </c>
      <c r="I586" s="17">
        <f t="shared" si="67"/>
        <v>25</v>
      </c>
      <c r="J586" s="1" t="s">
        <v>1496</v>
      </c>
      <c r="L586" s="1" t="s">
        <v>1465</v>
      </c>
      <c r="M586" s="51" t="s">
        <v>951</v>
      </c>
      <c r="N586" s="97">
        <v>1</v>
      </c>
      <c r="O586" s="468" t="s">
        <v>278</v>
      </c>
      <c r="P586" s="64">
        <v>78200</v>
      </c>
      <c r="Q586" s="631">
        <f t="shared" ref="Q586:Q597" si="69">+N586*P586</f>
        <v>78200</v>
      </c>
      <c r="R586" s="54" t="s">
        <v>294</v>
      </c>
      <c r="S586" s="54" t="s">
        <v>1619</v>
      </c>
      <c r="T586" s="197"/>
      <c r="X586" s="13"/>
      <c r="Y586" s="13"/>
      <c r="Z586" s="13"/>
      <c r="AA586" s="13"/>
    </row>
    <row r="587" spans="1:27" ht="14.5" customHeight="1">
      <c r="A587" s="165">
        <v>8</v>
      </c>
      <c r="B587" s="166">
        <v>10302</v>
      </c>
      <c r="C587" s="165">
        <f t="shared" si="66"/>
        <v>1</v>
      </c>
      <c r="G587" s="165" t="str">
        <f>+VLOOKUP(B587,EstructuraCostos!$B$5:$C$170,2)</f>
        <v>Desparasitacion y Baño</v>
      </c>
      <c r="H587" s="212">
        <v>43636</v>
      </c>
      <c r="I587" s="17">
        <f t="shared" si="67"/>
        <v>25</v>
      </c>
      <c r="J587" s="1" t="s">
        <v>409</v>
      </c>
      <c r="K587" s="95">
        <v>2231</v>
      </c>
      <c r="L587" s="61" t="s">
        <v>1380</v>
      </c>
      <c r="M587" s="51" t="s">
        <v>837</v>
      </c>
      <c r="N587" s="97">
        <v>40</v>
      </c>
      <c r="O587" s="468" t="s">
        <v>261</v>
      </c>
      <c r="P587" s="64">
        <v>500</v>
      </c>
      <c r="Q587" s="631">
        <f t="shared" si="69"/>
        <v>20000</v>
      </c>
      <c r="R587" s="54" t="s">
        <v>294</v>
      </c>
      <c r="S587" s="54" t="s">
        <v>1619</v>
      </c>
      <c r="T587" s="197"/>
    </row>
    <row r="588" spans="1:27" ht="14.5" customHeight="1">
      <c r="A588" s="165">
        <v>9</v>
      </c>
      <c r="B588" s="166">
        <v>50109</v>
      </c>
      <c r="C588" s="165">
        <f t="shared" si="66"/>
        <v>5</v>
      </c>
      <c r="G588" s="165" t="str">
        <f>+VLOOKUP(B588,EstructuraCostos!$B$5:$C$170,2)</f>
        <v>Mantenimiento Carreteras Externas</v>
      </c>
      <c r="H588" s="212">
        <v>43636</v>
      </c>
      <c r="I588" s="17">
        <f t="shared" si="67"/>
        <v>25</v>
      </c>
      <c r="J588" s="1" t="s">
        <v>1497</v>
      </c>
      <c r="K588" s="95">
        <v>15537</v>
      </c>
      <c r="L588" s="1" t="s">
        <v>1495</v>
      </c>
      <c r="M588" s="51" t="s">
        <v>1524</v>
      </c>
      <c r="N588" s="97">
        <v>1</v>
      </c>
      <c r="O588" s="468" t="s">
        <v>278</v>
      </c>
      <c r="P588" s="64">
        <v>140000</v>
      </c>
      <c r="Q588" s="631">
        <f t="shared" si="69"/>
        <v>140000</v>
      </c>
      <c r="R588" s="54" t="s">
        <v>294</v>
      </c>
      <c r="S588" s="54" t="s">
        <v>1619</v>
      </c>
      <c r="T588" s="197"/>
      <c r="U588" s="1" t="s">
        <v>2540</v>
      </c>
    </row>
    <row r="589" spans="1:27" ht="14.5" customHeight="1">
      <c r="A589" s="165">
        <v>10</v>
      </c>
      <c r="B589" s="166">
        <v>50109</v>
      </c>
      <c r="C589" s="165">
        <f t="shared" si="66"/>
        <v>5</v>
      </c>
      <c r="G589" s="165" t="str">
        <f>+VLOOKUP(B589,EstructuraCostos!$B$5:$C$170,2)</f>
        <v>Mantenimiento Carreteras Externas</v>
      </c>
      <c r="H589" s="212">
        <v>43636</v>
      </c>
      <c r="I589" s="17">
        <f t="shared" si="67"/>
        <v>25</v>
      </c>
      <c r="J589" s="1" t="s">
        <v>1498</v>
      </c>
      <c r="K589" s="95" t="s">
        <v>1523</v>
      </c>
      <c r="L589" s="1" t="s">
        <v>1522</v>
      </c>
      <c r="M589" s="51">
        <v>18412306</v>
      </c>
      <c r="N589" s="97">
        <v>1</v>
      </c>
      <c r="O589" s="468" t="s">
        <v>278</v>
      </c>
      <c r="P589" s="64"/>
      <c r="Q589" s="631">
        <f t="shared" si="69"/>
        <v>0</v>
      </c>
      <c r="R589" s="54" t="s">
        <v>294</v>
      </c>
      <c r="S589" s="54" t="s">
        <v>1619</v>
      </c>
      <c r="T589" s="197"/>
    </row>
    <row r="590" spans="1:27" ht="14.5" customHeight="1">
      <c r="A590" s="165">
        <v>11</v>
      </c>
      <c r="B590" s="166">
        <v>50109</v>
      </c>
      <c r="C590" s="165">
        <f t="shared" si="66"/>
        <v>5</v>
      </c>
      <c r="G590" s="165" t="str">
        <f>+VLOOKUP(B590,EstructuraCostos!$B$5:$C$170,2)</f>
        <v>Mantenimiento Carreteras Externas</v>
      </c>
      <c r="H590" s="212">
        <v>43636</v>
      </c>
      <c r="I590" s="17">
        <f t="shared" si="67"/>
        <v>25</v>
      </c>
      <c r="J590" s="1" t="s">
        <v>1499</v>
      </c>
      <c r="K590" s="95" t="s">
        <v>1523</v>
      </c>
      <c r="L590" s="1" t="s">
        <v>1522</v>
      </c>
      <c r="M590" s="51">
        <v>18412306</v>
      </c>
      <c r="N590" s="97">
        <v>1</v>
      </c>
      <c r="O590" s="639" t="s">
        <v>278</v>
      </c>
      <c r="P590" s="64"/>
      <c r="Q590" s="631">
        <f t="shared" si="69"/>
        <v>0</v>
      </c>
      <c r="R590" s="54" t="s">
        <v>294</v>
      </c>
      <c r="S590" s="54" t="s">
        <v>1619</v>
      </c>
      <c r="T590" s="197"/>
    </row>
    <row r="591" spans="1:27" ht="14.5" customHeight="1">
      <c r="A591" s="165">
        <v>12</v>
      </c>
      <c r="B591" s="166">
        <v>10303</v>
      </c>
      <c r="C591" s="165">
        <f t="shared" si="66"/>
        <v>1</v>
      </c>
      <c r="G591" s="165" t="str">
        <f>+VLOOKUP(B591,EstructuraCostos!$B$5:$C$170,2)</f>
        <v>Drogas curativas, preventivas y examenes</v>
      </c>
      <c r="H591" s="212">
        <v>43636</v>
      </c>
      <c r="I591" s="17">
        <f t="shared" si="67"/>
        <v>25</v>
      </c>
      <c r="J591" s="1" t="s">
        <v>1503</v>
      </c>
      <c r="K591" s="95">
        <v>402084</v>
      </c>
      <c r="L591" s="1" t="s">
        <v>263</v>
      </c>
      <c r="M591" s="51" t="s">
        <v>271</v>
      </c>
      <c r="N591" s="97">
        <v>1</v>
      </c>
      <c r="O591" s="468" t="s">
        <v>278</v>
      </c>
      <c r="P591" s="64">
        <v>20410</v>
      </c>
      <c r="Q591" s="631">
        <f t="shared" si="69"/>
        <v>20410</v>
      </c>
      <c r="R591" s="54" t="s">
        <v>100</v>
      </c>
      <c r="S591" s="54" t="s">
        <v>1619</v>
      </c>
      <c r="T591" s="197"/>
    </row>
    <row r="592" spans="1:27" ht="14.5" customHeight="1">
      <c r="A592" s="165">
        <v>12</v>
      </c>
      <c r="B592" s="166">
        <v>10302</v>
      </c>
      <c r="C592" s="165">
        <f t="shared" si="66"/>
        <v>1</v>
      </c>
      <c r="G592" s="165" t="str">
        <f>+VLOOKUP(B592,EstructuraCostos!$B$5:$C$170,2)</f>
        <v>Desparasitacion y Baño</v>
      </c>
      <c r="H592" s="212">
        <v>43636</v>
      </c>
      <c r="I592" s="17">
        <f t="shared" si="67"/>
        <v>25</v>
      </c>
      <c r="J592" s="1" t="s">
        <v>1500</v>
      </c>
      <c r="K592" s="95">
        <v>402084</v>
      </c>
      <c r="L592" s="1" t="s">
        <v>263</v>
      </c>
      <c r="M592" s="51" t="s">
        <v>271</v>
      </c>
      <c r="N592" s="97">
        <v>1</v>
      </c>
      <c r="O592" s="468" t="s">
        <v>261</v>
      </c>
      <c r="P592" s="64">
        <v>90970</v>
      </c>
      <c r="Q592" s="631">
        <f t="shared" si="69"/>
        <v>90970</v>
      </c>
      <c r="R592" s="54" t="s">
        <v>100</v>
      </c>
      <c r="S592" s="54" t="s">
        <v>1619</v>
      </c>
      <c r="T592" s="197"/>
    </row>
    <row r="593" spans="1:202" ht="14.5" customHeight="1">
      <c r="A593" s="165">
        <v>12</v>
      </c>
      <c r="B593" s="166">
        <v>10302</v>
      </c>
      <c r="C593" s="165">
        <f t="shared" si="66"/>
        <v>1</v>
      </c>
      <c r="G593" s="165" t="str">
        <f>+VLOOKUP(B593,EstructuraCostos!$B$5:$C$170,2)</f>
        <v>Desparasitacion y Baño</v>
      </c>
      <c r="H593" s="212">
        <v>43636</v>
      </c>
      <c r="I593" s="17">
        <f t="shared" si="67"/>
        <v>25</v>
      </c>
      <c r="J593" s="1" t="s">
        <v>1502</v>
      </c>
      <c r="K593" s="95">
        <v>402084</v>
      </c>
      <c r="L593" s="1" t="s">
        <v>263</v>
      </c>
      <c r="M593" s="51" t="s">
        <v>271</v>
      </c>
      <c r="N593" s="97">
        <v>2</v>
      </c>
      <c r="O593" s="639" t="s">
        <v>278</v>
      </c>
      <c r="P593" s="64">
        <v>9730</v>
      </c>
      <c r="Q593" s="631">
        <f t="shared" si="69"/>
        <v>19460</v>
      </c>
      <c r="R593" s="54" t="s">
        <v>100</v>
      </c>
      <c r="S593" s="54" t="s">
        <v>1619</v>
      </c>
      <c r="T593" s="197"/>
    </row>
    <row r="594" spans="1:202" ht="14.5" customHeight="1">
      <c r="A594" s="165">
        <v>12</v>
      </c>
      <c r="B594" s="166">
        <v>10203</v>
      </c>
      <c r="C594" s="165">
        <f t="shared" si="66"/>
        <v>1</v>
      </c>
      <c r="G594" s="165" t="str">
        <f>+VLOOKUP(B594,EstructuraCostos!$B$5:$C$170,2)</f>
        <v>Otros_suplementos</v>
      </c>
      <c r="H594" s="212">
        <v>43636</v>
      </c>
      <c r="I594" s="17">
        <f t="shared" si="67"/>
        <v>25</v>
      </c>
      <c r="J594" s="1" t="s">
        <v>1504</v>
      </c>
      <c r="K594" s="95">
        <v>402084</v>
      </c>
      <c r="L594" s="1" t="s">
        <v>263</v>
      </c>
      <c r="M594" s="51" t="s">
        <v>271</v>
      </c>
      <c r="N594" s="97">
        <v>160</v>
      </c>
      <c r="O594" s="642" t="s">
        <v>471</v>
      </c>
      <c r="P594" s="64">
        <v>896.55</v>
      </c>
      <c r="Q594" s="631">
        <f t="shared" si="69"/>
        <v>143448</v>
      </c>
      <c r="R594" s="54" t="s">
        <v>100</v>
      </c>
      <c r="S594" s="54" t="s">
        <v>1619</v>
      </c>
      <c r="T594" s="197"/>
    </row>
    <row r="595" spans="1:202" ht="14.5" customHeight="1">
      <c r="A595" s="165">
        <v>12</v>
      </c>
      <c r="B595" s="166">
        <v>10301</v>
      </c>
      <c r="C595" s="165">
        <f t="shared" si="66"/>
        <v>1</v>
      </c>
      <c r="G595" s="165" t="str">
        <f>+VLOOKUP(B595,EstructuraCostos!$B$5:$C$170,2)</f>
        <v>Vacunacion</v>
      </c>
      <c r="H595" s="212">
        <v>43636</v>
      </c>
      <c r="I595" s="17">
        <f t="shared" si="67"/>
        <v>25</v>
      </c>
      <c r="J595" s="1" t="s">
        <v>1501</v>
      </c>
      <c r="K595" s="95">
        <v>402084</v>
      </c>
      <c r="L595" s="1" t="s">
        <v>263</v>
      </c>
      <c r="M595" s="51" t="s">
        <v>271</v>
      </c>
      <c r="N595" s="97">
        <v>100</v>
      </c>
      <c r="O595" s="639" t="s">
        <v>278</v>
      </c>
      <c r="P595" s="64">
        <v>287.39999999999998</v>
      </c>
      <c r="Q595" s="631">
        <f t="shared" si="69"/>
        <v>28739.999999999996</v>
      </c>
      <c r="R595" s="54" t="s">
        <v>100</v>
      </c>
      <c r="S595" s="54" t="s">
        <v>1619</v>
      </c>
      <c r="T595" s="197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  <c r="BK595" s="59"/>
      <c r="BL595" s="59"/>
      <c r="BM595" s="59"/>
      <c r="BN595" s="59"/>
      <c r="BO595" s="59"/>
      <c r="BP595" s="59"/>
      <c r="BQ595" s="59"/>
      <c r="BR595" s="59"/>
      <c r="BS595" s="59"/>
      <c r="BT595" s="59"/>
      <c r="BU595" s="59"/>
      <c r="BV595" s="59"/>
      <c r="BW595" s="59"/>
      <c r="BX595" s="59"/>
      <c r="BY595" s="59"/>
      <c r="BZ595" s="59"/>
      <c r="CA595" s="59"/>
      <c r="CB595" s="59"/>
      <c r="CC595" s="59"/>
      <c r="CD595" s="59"/>
      <c r="CE595" s="59"/>
      <c r="CF595" s="59"/>
      <c r="CG595" s="59"/>
      <c r="CH595" s="59"/>
      <c r="CI595" s="59"/>
      <c r="CJ595" s="59"/>
      <c r="CK595" s="59"/>
      <c r="CL595" s="59"/>
      <c r="CM595" s="59"/>
      <c r="CN595" s="59"/>
      <c r="CO595" s="59"/>
      <c r="CP595" s="59"/>
      <c r="CQ595" s="59"/>
      <c r="CR595" s="59"/>
      <c r="CS595" s="59"/>
      <c r="CT595" s="59"/>
      <c r="CU595" s="59"/>
      <c r="CV595" s="59"/>
      <c r="CW595" s="59"/>
      <c r="CX595" s="59"/>
      <c r="CY595" s="59"/>
      <c r="CZ595" s="59"/>
      <c r="DA595" s="59"/>
      <c r="DB595" s="59"/>
      <c r="DC595" s="59"/>
      <c r="DD595" s="59"/>
      <c r="DE595" s="59"/>
      <c r="DF595" s="59"/>
      <c r="DG595" s="59"/>
      <c r="DH595" s="59"/>
      <c r="DI595" s="59"/>
      <c r="DJ595" s="59"/>
      <c r="DK595" s="59"/>
      <c r="DL595" s="59"/>
      <c r="DM595" s="59"/>
      <c r="DN595" s="59"/>
      <c r="DO595" s="59"/>
      <c r="DP595" s="59"/>
      <c r="DQ595" s="59"/>
      <c r="DR595" s="59"/>
      <c r="DS595" s="59"/>
      <c r="DT595" s="59"/>
      <c r="DU595" s="59"/>
      <c r="DV595" s="59"/>
      <c r="DW595" s="59"/>
      <c r="DX595" s="59"/>
      <c r="DY595" s="59"/>
      <c r="DZ595" s="59"/>
      <c r="EA595" s="59"/>
      <c r="EB595" s="59"/>
      <c r="EC595" s="59"/>
      <c r="ED595" s="59"/>
      <c r="EE595" s="59"/>
      <c r="EF595" s="59"/>
      <c r="EG595" s="59"/>
      <c r="EH595" s="59"/>
      <c r="EI595" s="59"/>
      <c r="EJ595" s="59"/>
      <c r="EK595" s="59"/>
      <c r="EL595" s="59"/>
      <c r="EM595" s="59"/>
      <c r="EN595" s="59"/>
      <c r="EO595" s="59"/>
      <c r="EP595" s="59"/>
      <c r="EQ595" s="59"/>
      <c r="ER595" s="59"/>
      <c r="ES595" s="59"/>
      <c r="ET595" s="59"/>
      <c r="EU595" s="59"/>
      <c r="EV595" s="59"/>
      <c r="EW595" s="59"/>
      <c r="EX595" s="59"/>
      <c r="EY595" s="59"/>
      <c r="EZ595" s="59"/>
      <c r="FA595" s="59"/>
      <c r="FB595" s="59"/>
      <c r="FC595" s="59"/>
      <c r="FD595" s="59"/>
      <c r="FE595" s="59"/>
      <c r="FF595" s="59"/>
      <c r="FG595" s="59"/>
      <c r="FH595" s="59"/>
      <c r="FI595" s="59"/>
      <c r="FJ595" s="59"/>
      <c r="FK595" s="59"/>
      <c r="FL595" s="59"/>
      <c r="FM595" s="59"/>
      <c r="FN595" s="59"/>
      <c r="FO595" s="59"/>
      <c r="FP595" s="59"/>
      <c r="FQ595" s="59"/>
      <c r="FR595" s="59"/>
      <c r="FS595" s="59"/>
      <c r="FT595" s="59"/>
      <c r="FU595" s="59"/>
      <c r="FV595" s="59"/>
      <c r="FW595" s="59"/>
      <c r="FX595" s="59"/>
      <c r="FY595" s="59"/>
      <c r="FZ595" s="59"/>
      <c r="GA595" s="59"/>
      <c r="GB595" s="59"/>
      <c r="GC595" s="59"/>
      <c r="GD595" s="59"/>
      <c r="GE595" s="59"/>
      <c r="GF595" s="59"/>
      <c r="GG595" s="59"/>
      <c r="GH595" s="59"/>
      <c r="GI595" s="59"/>
      <c r="GJ595" s="59"/>
      <c r="GK595" s="59"/>
      <c r="GL595" s="59"/>
      <c r="GM595" s="59"/>
      <c r="GN595" s="59"/>
      <c r="GO595" s="59"/>
      <c r="GP595" s="59"/>
      <c r="GQ595" s="59"/>
      <c r="GR595" s="59"/>
      <c r="GS595" s="59"/>
      <c r="GT595" s="59"/>
    </row>
    <row r="596" spans="1:202" ht="14.5" customHeight="1">
      <c r="A596" s="165">
        <v>12</v>
      </c>
      <c r="B596" s="166">
        <v>10302</v>
      </c>
      <c r="C596" s="165">
        <f t="shared" si="66"/>
        <v>1</v>
      </c>
      <c r="G596" s="165" t="str">
        <f>+VLOOKUP(B596,EstructuraCostos!$B$5:$C$170,2)</f>
        <v>Desparasitacion y Baño</v>
      </c>
      <c r="H596" s="212">
        <v>43636</v>
      </c>
      <c r="I596" s="17">
        <f t="shared" si="67"/>
        <v>25</v>
      </c>
      <c r="J596" s="1" t="s">
        <v>423</v>
      </c>
      <c r="K596" s="95">
        <v>402084</v>
      </c>
      <c r="L596" s="1" t="s">
        <v>263</v>
      </c>
      <c r="M596" s="51" t="s">
        <v>271</v>
      </c>
      <c r="N596" s="97">
        <v>1</v>
      </c>
      <c r="O596" s="646" t="s">
        <v>276</v>
      </c>
      <c r="P596" s="64">
        <v>127880</v>
      </c>
      <c r="Q596" s="631">
        <f t="shared" si="69"/>
        <v>127880</v>
      </c>
      <c r="R596" s="54" t="s">
        <v>100</v>
      </c>
      <c r="S596" s="54" t="s">
        <v>1619</v>
      </c>
      <c r="T596" s="197"/>
    </row>
    <row r="597" spans="1:202" ht="14.5" customHeight="1">
      <c r="A597" s="165">
        <v>12</v>
      </c>
      <c r="B597" s="166">
        <v>10301</v>
      </c>
      <c r="C597" s="165">
        <f t="shared" si="66"/>
        <v>1</v>
      </c>
      <c r="G597" s="165" t="str">
        <f>+VLOOKUP(B597,EstructuraCostos!$B$5:$C$170,2)</f>
        <v>Vacunacion</v>
      </c>
      <c r="H597" s="212">
        <v>43636</v>
      </c>
      <c r="I597" s="17">
        <f t="shared" si="67"/>
        <v>25</v>
      </c>
      <c r="J597" s="1" t="s">
        <v>709</v>
      </c>
      <c r="K597" s="95">
        <v>402084</v>
      </c>
      <c r="L597" s="1" t="s">
        <v>263</v>
      </c>
      <c r="M597" s="51" t="s">
        <v>271</v>
      </c>
      <c r="N597" s="97">
        <v>100</v>
      </c>
      <c r="O597" s="468" t="s">
        <v>278</v>
      </c>
      <c r="P597" s="64">
        <v>562.4</v>
      </c>
      <c r="Q597" s="631">
        <f t="shared" si="69"/>
        <v>56240</v>
      </c>
      <c r="R597" s="54" t="s">
        <v>100</v>
      </c>
      <c r="S597" s="54" t="s">
        <v>1619</v>
      </c>
      <c r="T597" s="197"/>
    </row>
    <row r="598" spans="1:202" ht="15" customHeight="1">
      <c r="A598" s="165">
        <v>13</v>
      </c>
      <c r="B598" s="166">
        <v>40104</v>
      </c>
      <c r="C598" s="165">
        <f t="shared" si="66"/>
        <v>4</v>
      </c>
      <c r="G598" s="165" t="str">
        <f>+VLOOKUP(B598,EstructuraCostos!$B$5:$C$170,2)</f>
        <v>Combustibles y Lubricantes</v>
      </c>
      <c r="H598" s="212">
        <v>43636</v>
      </c>
      <c r="I598" s="17">
        <f t="shared" si="67"/>
        <v>25</v>
      </c>
      <c r="J598" s="1" t="s">
        <v>370</v>
      </c>
      <c r="K598" s="95">
        <v>56687</v>
      </c>
      <c r="L598" s="1" t="s">
        <v>521</v>
      </c>
      <c r="M598" s="51" t="s">
        <v>350</v>
      </c>
      <c r="N598" s="97">
        <v>11.15</v>
      </c>
      <c r="O598" s="642" t="s">
        <v>316</v>
      </c>
      <c r="P598" s="64">
        <v>9140</v>
      </c>
      <c r="Q598" s="631">
        <v>102000</v>
      </c>
      <c r="R598" s="54" t="s">
        <v>100</v>
      </c>
      <c r="S598" s="54" t="s">
        <v>1619</v>
      </c>
      <c r="T598" s="197"/>
    </row>
    <row r="599" spans="1:202" ht="14.5" customHeight="1">
      <c r="A599" s="165">
        <v>13</v>
      </c>
      <c r="B599" s="166">
        <v>40104</v>
      </c>
      <c r="C599" s="165">
        <f t="shared" si="66"/>
        <v>4</v>
      </c>
      <c r="G599" s="165" t="str">
        <f>+VLOOKUP(B599,EstructuraCostos!$B$5:$C$170,2)</f>
        <v>Combustibles y Lubricantes</v>
      </c>
      <c r="H599" s="212">
        <v>43636</v>
      </c>
      <c r="I599" s="17">
        <f t="shared" si="67"/>
        <v>25</v>
      </c>
      <c r="J599" s="1" t="s">
        <v>353</v>
      </c>
      <c r="K599" s="95">
        <v>56687</v>
      </c>
      <c r="L599" s="1" t="s">
        <v>521</v>
      </c>
      <c r="M599" s="51" t="s">
        <v>350</v>
      </c>
      <c r="N599" s="97">
        <v>6</v>
      </c>
      <c r="O599" s="639" t="s">
        <v>316</v>
      </c>
      <c r="P599" s="64">
        <v>9140</v>
      </c>
      <c r="Q599" s="631">
        <v>55000</v>
      </c>
      <c r="R599" s="54" t="s">
        <v>100</v>
      </c>
      <c r="S599" s="54" t="s">
        <v>1619</v>
      </c>
      <c r="T599" s="197"/>
    </row>
    <row r="600" spans="1:202" ht="15" customHeight="1">
      <c r="A600" s="165">
        <v>14</v>
      </c>
      <c r="B600" s="166">
        <v>40101</v>
      </c>
      <c r="C600" s="165">
        <f t="shared" si="66"/>
        <v>4</v>
      </c>
      <c r="G600" s="165" t="str">
        <f>+VLOOKUP(B600,EstructuraCostos!$B$5:$C$170,2)</f>
        <v>Servicios_Publicos</v>
      </c>
      <c r="H600" s="212">
        <v>43636</v>
      </c>
      <c r="I600" s="17">
        <f t="shared" si="67"/>
        <v>25</v>
      </c>
      <c r="J600" s="281" t="s">
        <v>1505</v>
      </c>
      <c r="K600" s="95">
        <v>21121200825</v>
      </c>
      <c r="L600" s="61" t="s">
        <v>404</v>
      </c>
      <c r="M600" s="51" t="s">
        <v>578</v>
      </c>
      <c r="N600" s="97">
        <v>73</v>
      </c>
      <c r="O600" s="468" t="s">
        <v>277</v>
      </c>
      <c r="P600" s="64">
        <v>1675.6164383561643</v>
      </c>
      <c r="Q600" s="631">
        <f t="shared" ref="Q600:Q608" si="70">+N600*P600</f>
        <v>122319.99999999999</v>
      </c>
      <c r="R600" s="54" t="s">
        <v>100</v>
      </c>
      <c r="S600" s="54" t="s">
        <v>1617</v>
      </c>
      <c r="T600" s="197"/>
    </row>
    <row r="601" spans="1:202" ht="15" customHeight="1">
      <c r="A601" s="165">
        <v>15</v>
      </c>
      <c r="B601" s="166">
        <v>40101</v>
      </c>
      <c r="C601" s="165">
        <f t="shared" ref="C601:C614" si="71">ROUND(B601/10000,0)</f>
        <v>4</v>
      </c>
      <c r="G601" s="165" t="str">
        <f>+VLOOKUP(B601,EstructuraCostos!$B$5:$C$170,2)</f>
        <v>Servicios_Publicos</v>
      </c>
      <c r="H601" s="212">
        <v>43636</v>
      </c>
      <c r="I601" s="17">
        <f t="shared" si="67"/>
        <v>25</v>
      </c>
      <c r="J601" s="281" t="s">
        <v>1506</v>
      </c>
      <c r="K601" s="95">
        <v>21121200820</v>
      </c>
      <c r="L601" s="61" t="s">
        <v>404</v>
      </c>
      <c r="M601" s="51" t="s">
        <v>578</v>
      </c>
      <c r="N601" s="97">
        <v>17</v>
      </c>
      <c r="O601" s="468" t="s">
        <v>277</v>
      </c>
      <c r="P601" s="64">
        <v>1508.4705882352941</v>
      </c>
      <c r="Q601" s="631">
        <f t="shared" si="70"/>
        <v>25644</v>
      </c>
      <c r="R601" s="54" t="s">
        <v>100</v>
      </c>
      <c r="S601" s="54" t="s">
        <v>1617</v>
      </c>
      <c r="T601" s="197"/>
    </row>
    <row r="602" spans="1:202" s="13" customFormat="1" ht="15" customHeight="1">
      <c r="A602" s="145">
        <v>18</v>
      </c>
      <c r="B602" s="440">
        <v>70115</v>
      </c>
      <c r="C602" s="165">
        <f t="shared" si="71"/>
        <v>7</v>
      </c>
      <c r="E602" s="441"/>
      <c r="G602" s="165" t="str">
        <f>+VLOOKUP(B602,EstructuraCostos!$B$5:$C$170,2)</f>
        <v>Salario_Administrador</v>
      </c>
      <c r="H602" s="212">
        <v>43638</v>
      </c>
      <c r="I602" s="17">
        <f t="shared" si="67"/>
        <v>25</v>
      </c>
      <c r="J602" s="281" t="s">
        <v>1626</v>
      </c>
      <c r="K602" s="144" t="s">
        <v>774</v>
      </c>
      <c r="L602" s="1" t="s">
        <v>520</v>
      </c>
      <c r="M602" s="528">
        <v>10244452</v>
      </c>
      <c r="N602" s="97">
        <v>1</v>
      </c>
      <c r="O602" s="746" t="s">
        <v>416</v>
      </c>
      <c r="P602" s="68">
        <v>4832262</v>
      </c>
      <c r="Q602" s="631">
        <f t="shared" si="70"/>
        <v>4832262</v>
      </c>
      <c r="R602" s="54" t="s">
        <v>100</v>
      </c>
      <c r="S602" s="54" t="s">
        <v>1627</v>
      </c>
      <c r="T602" s="209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</row>
    <row r="603" spans="1:202" ht="15" customHeight="1">
      <c r="A603" s="165">
        <v>19</v>
      </c>
      <c r="B603" s="166">
        <v>10303</v>
      </c>
      <c r="C603" s="165">
        <f t="shared" si="71"/>
        <v>1</v>
      </c>
      <c r="G603" s="165" t="str">
        <f>+VLOOKUP(B603,EstructuraCostos!$B$5:$C$170,2)</f>
        <v>Drogas curativas, preventivas y examenes</v>
      </c>
      <c r="H603" s="212">
        <v>43638</v>
      </c>
      <c r="I603" s="17">
        <f t="shared" si="67"/>
        <v>25</v>
      </c>
      <c r="J603" s="281" t="s">
        <v>1509</v>
      </c>
      <c r="K603" s="95">
        <v>402133</v>
      </c>
      <c r="L603" s="1" t="s">
        <v>263</v>
      </c>
      <c r="M603" s="51" t="s">
        <v>271</v>
      </c>
      <c r="N603" s="97">
        <v>1</v>
      </c>
      <c r="O603" s="639" t="s">
        <v>278</v>
      </c>
      <c r="P603" s="64">
        <v>41260</v>
      </c>
      <c r="Q603" s="631">
        <f t="shared" si="70"/>
        <v>41260</v>
      </c>
      <c r="R603" s="54" t="s">
        <v>100</v>
      </c>
      <c r="S603" s="54" t="s">
        <v>1619</v>
      </c>
      <c r="T603" s="197"/>
      <c r="U603" s="77">
        <v>2198262</v>
      </c>
    </row>
    <row r="604" spans="1:202" ht="15" customHeight="1">
      <c r="A604" s="165">
        <v>19</v>
      </c>
      <c r="B604" s="166">
        <v>10303</v>
      </c>
      <c r="C604" s="165">
        <f t="shared" si="71"/>
        <v>1</v>
      </c>
      <c r="G604" s="165" t="str">
        <f>+VLOOKUP(B604,EstructuraCostos!$B$5:$C$170,2)</f>
        <v>Drogas curativas, preventivas y examenes</v>
      </c>
      <c r="H604" s="212">
        <v>43638</v>
      </c>
      <c r="I604" s="17">
        <f t="shared" si="67"/>
        <v>25</v>
      </c>
      <c r="J604" s="281" t="s">
        <v>1508</v>
      </c>
      <c r="K604" s="95">
        <v>402133</v>
      </c>
      <c r="L604" s="1" t="s">
        <v>263</v>
      </c>
      <c r="M604" s="51" t="s">
        <v>271</v>
      </c>
      <c r="N604" s="97">
        <v>1</v>
      </c>
      <c r="O604" s="469" t="s">
        <v>278</v>
      </c>
      <c r="P604" s="64">
        <v>43990</v>
      </c>
      <c r="Q604" s="631">
        <f t="shared" si="70"/>
        <v>43990</v>
      </c>
      <c r="R604" s="54" t="s">
        <v>100</v>
      </c>
      <c r="S604" s="54" t="s">
        <v>1619</v>
      </c>
      <c r="T604" s="197"/>
    </row>
    <row r="605" spans="1:202" ht="15" customHeight="1">
      <c r="A605" s="165">
        <v>20</v>
      </c>
      <c r="B605" s="166">
        <v>10305</v>
      </c>
      <c r="C605" s="165">
        <f t="shared" si="71"/>
        <v>1</v>
      </c>
      <c r="G605" s="165" t="str">
        <f>+VLOOKUP(B605,EstructuraCostos!$B$5:$C$170,2)</f>
        <v>Equipos y materiales</v>
      </c>
      <c r="H605" s="212">
        <v>43638</v>
      </c>
      <c r="I605" s="17">
        <f t="shared" si="67"/>
        <v>25</v>
      </c>
      <c r="J605" s="1" t="s">
        <v>1510</v>
      </c>
      <c r="K605" s="95">
        <v>2916</v>
      </c>
      <c r="L605" s="1" t="s">
        <v>1507</v>
      </c>
      <c r="M605" s="51" t="s">
        <v>1513</v>
      </c>
      <c r="N605" s="97">
        <v>1</v>
      </c>
      <c r="O605" s="469" t="s">
        <v>278</v>
      </c>
      <c r="P605" s="64">
        <v>73000</v>
      </c>
      <c r="Q605" s="631">
        <f t="shared" si="70"/>
        <v>73000</v>
      </c>
      <c r="R605" s="54" t="s">
        <v>294</v>
      </c>
      <c r="S605" s="54" t="s">
        <v>1619</v>
      </c>
      <c r="T605" s="197"/>
      <c r="X605" s="13"/>
      <c r="Y605" s="13"/>
      <c r="Z605" s="13"/>
      <c r="AA605" s="13"/>
    </row>
    <row r="606" spans="1:202" ht="15" customHeight="1">
      <c r="A606" s="165">
        <v>21</v>
      </c>
      <c r="B606" s="166">
        <v>90102</v>
      </c>
      <c r="C606" s="165">
        <f t="shared" si="71"/>
        <v>9</v>
      </c>
      <c r="G606" s="165" t="str">
        <f>+VLOOKUP(B606,EstructuraCostos!$B$5:$C$170,2)</f>
        <v>Mantenimiento</v>
      </c>
      <c r="H606" s="212">
        <v>43638</v>
      </c>
      <c r="I606" s="17">
        <f t="shared" si="67"/>
        <v>25</v>
      </c>
      <c r="J606" s="281" t="s">
        <v>1512</v>
      </c>
      <c r="K606" s="95">
        <v>563908</v>
      </c>
      <c r="L606" s="1" t="s">
        <v>323</v>
      </c>
      <c r="M606" s="51" t="s">
        <v>342</v>
      </c>
      <c r="N606" s="97">
        <v>1</v>
      </c>
      <c r="O606" s="469" t="s">
        <v>278</v>
      </c>
      <c r="P606" s="64">
        <v>59900</v>
      </c>
      <c r="Q606" s="631">
        <f t="shared" si="70"/>
        <v>59900</v>
      </c>
      <c r="R606" s="54" t="s">
        <v>294</v>
      </c>
      <c r="S606" s="54" t="s">
        <v>1619</v>
      </c>
      <c r="T606" s="645"/>
      <c r="U606" s="470">
        <v>591750</v>
      </c>
    </row>
    <row r="607" spans="1:202" ht="15" customHeight="1">
      <c r="A607" s="165">
        <v>21</v>
      </c>
      <c r="B607" s="166">
        <v>90104</v>
      </c>
      <c r="C607" s="165">
        <f t="shared" si="71"/>
        <v>9</v>
      </c>
      <c r="G607" s="165" t="str">
        <f>+VLOOKUP(B607,EstructuraCostos!$B$5:$C$170,2)</f>
        <v>Insumos-menaje</v>
      </c>
      <c r="H607" s="212">
        <v>43638</v>
      </c>
      <c r="I607" s="17">
        <f t="shared" si="67"/>
        <v>25</v>
      </c>
      <c r="J607" s="281" t="s">
        <v>1511</v>
      </c>
      <c r="K607" s="95">
        <v>563908</v>
      </c>
      <c r="L607" s="1" t="s">
        <v>323</v>
      </c>
      <c r="M607" s="51" t="s">
        <v>342</v>
      </c>
      <c r="N607" s="97">
        <v>7</v>
      </c>
      <c r="O607" s="469" t="s">
        <v>278</v>
      </c>
      <c r="P607" s="64">
        <v>11742.857142857143</v>
      </c>
      <c r="Q607" s="631">
        <f t="shared" si="70"/>
        <v>82200</v>
      </c>
      <c r="R607" s="54" t="s">
        <v>294</v>
      </c>
      <c r="S607" s="54" t="s">
        <v>1619</v>
      </c>
      <c r="T607" s="197"/>
    </row>
    <row r="608" spans="1:202" ht="14.5" customHeight="1">
      <c r="A608" s="165">
        <v>20</v>
      </c>
      <c r="B608" s="166">
        <v>90103</v>
      </c>
      <c r="C608" s="165">
        <f t="shared" si="71"/>
        <v>9</v>
      </c>
      <c r="G608" s="165" t="str">
        <f>+VLOOKUP(B608,EstructuraCostos!$B$5:$C$170,2)</f>
        <v>Alimentacion-mercado</v>
      </c>
      <c r="H608" s="212">
        <v>43639</v>
      </c>
      <c r="I608" s="17">
        <f t="shared" si="67"/>
        <v>25</v>
      </c>
      <c r="J608" s="1" t="s">
        <v>1510</v>
      </c>
      <c r="K608" s="95">
        <v>2916</v>
      </c>
      <c r="L608" s="1" t="s">
        <v>1507</v>
      </c>
      <c r="M608" s="51" t="s">
        <v>1514</v>
      </c>
      <c r="N608" s="97">
        <v>1</v>
      </c>
      <c r="O608" s="469" t="s">
        <v>278</v>
      </c>
      <c r="P608" s="64">
        <v>73000</v>
      </c>
      <c r="Q608" s="631">
        <f t="shared" si="70"/>
        <v>73000</v>
      </c>
      <c r="R608" s="54" t="s">
        <v>294</v>
      </c>
      <c r="S608" s="54" t="s">
        <v>1619</v>
      </c>
      <c r="T608" s="644"/>
    </row>
    <row r="609" spans="1:27" ht="15" customHeight="1">
      <c r="A609" s="165">
        <v>1</v>
      </c>
      <c r="B609" s="166">
        <v>40104</v>
      </c>
      <c r="C609" s="165">
        <f t="shared" si="71"/>
        <v>4</v>
      </c>
      <c r="G609" s="165" t="str">
        <f>+VLOOKUP(B609,EstructuraCostos!$B$5:$C$170,2)</f>
        <v>Combustibles y Lubricantes</v>
      </c>
      <c r="H609" s="212">
        <v>43640</v>
      </c>
      <c r="I609" s="17">
        <f t="shared" si="67"/>
        <v>26</v>
      </c>
      <c r="J609" s="181" t="s">
        <v>1520</v>
      </c>
      <c r="K609" s="95">
        <v>56733</v>
      </c>
      <c r="L609" s="61" t="s">
        <v>521</v>
      </c>
      <c r="M609" s="51" t="s">
        <v>350</v>
      </c>
      <c r="N609" s="97">
        <v>14.3</v>
      </c>
      <c r="O609" s="646" t="s">
        <v>316</v>
      </c>
      <c r="P609" s="64">
        <v>9080</v>
      </c>
      <c r="Q609" s="631">
        <v>130000</v>
      </c>
      <c r="R609" s="54" t="s">
        <v>100</v>
      </c>
      <c r="S609" s="54" t="s">
        <v>1619</v>
      </c>
      <c r="T609" s="597"/>
    </row>
    <row r="610" spans="1:27" ht="15" customHeight="1">
      <c r="A610" s="165">
        <v>1</v>
      </c>
      <c r="B610" s="166">
        <v>40104</v>
      </c>
      <c r="C610" s="165">
        <f t="shared" si="71"/>
        <v>4</v>
      </c>
      <c r="G610" s="165" t="str">
        <f>+VLOOKUP(B610,EstructuraCostos!$B$5:$C$170,2)</f>
        <v>Combustibles y Lubricantes</v>
      </c>
      <c r="H610" s="212">
        <v>43640</v>
      </c>
      <c r="I610" s="17">
        <f t="shared" si="67"/>
        <v>26</v>
      </c>
      <c r="J610" s="181" t="s">
        <v>1519</v>
      </c>
      <c r="K610" s="95">
        <v>56733</v>
      </c>
      <c r="L610" s="61" t="s">
        <v>521</v>
      </c>
      <c r="M610" s="51" t="s">
        <v>350</v>
      </c>
      <c r="N610" s="97">
        <v>4</v>
      </c>
      <c r="O610" s="646" t="s">
        <v>261</v>
      </c>
      <c r="P610" s="64">
        <v>14750</v>
      </c>
      <c r="Q610" s="631">
        <f t="shared" ref="Q610:Q616" si="72">+N610*P610</f>
        <v>59000</v>
      </c>
      <c r="R610" s="54" t="s">
        <v>100</v>
      </c>
      <c r="S610" s="54" t="s">
        <v>1619</v>
      </c>
      <c r="T610" s="597"/>
    </row>
    <row r="611" spans="1:27" ht="15" customHeight="1">
      <c r="A611" s="165">
        <v>2</v>
      </c>
      <c r="B611" s="166">
        <v>90106</v>
      </c>
      <c r="C611" s="165">
        <f t="shared" si="71"/>
        <v>9</v>
      </c>
      <c r="G611" s="165" t="str">
        <f>+VLOOKUP(B611,EstructuraCostos!$B$5:$C$170,2)</f>
        <v xml:space="preserve">Varios </v>
      </c>
      <c r="H611" s="212">
        <v>43640</v>
      </c>
      <c r="I611" s="17">
        <f t="shared" si="67"/>
        <v>26</v>
      </c>
      <c r="J611" s="61" t="s">
        <v>491</v>
      </c>
      <c r="K611" s="95">
        <v>25590</v>
      </c>
      <c r="L611" s="1" t="s">
        <v>2809</v>
      </c>
      <c r="M611" s="51" t="s">
        <v>1521</v>
      </c>
      <c r="N611" s="97">
        <v>4</v>
      </c>
      <c r="O611" s="642" t="s">
        <v>276</v>
      </c>
      <c r="P611" s="64">
        <v>3350</v>
      </c>
      <c r="Q611" s="631">
        <f t="shared" si="72"/>
        <v>13400</v>
      </c>
      <c r="R611" s="54" t="s">
        <v>294</v>
      </c>
      <c r="S611" s="54" t="s">
        <v>1810</v>
      </c>
      <c r="T611" s="597">
        <v>630000</v>
      </c>
    </row>
    <row r="612" spans="1:27" ht="15" customHeight="1">
      <c r="A612" s="165">
        <v>3</v>
      </c>
      <c r="B612" s="166">
        <v>10101</v>
      </c>
      <c r="C612" s="165">
        <f t="shared" si="71"/>
        <v>1</v>
      </c>
      <c r="G612" s="165" t="str">
        <f>+VLOOKUP(B612,EstructuraCostos!$B$5:$C$170,2)</f>
        <v>Fumigacion Matamalezas</v>
      </c>
      <c r="H612" s="212">
        <v>43641</v>
      </c>
      <c r="I612" s="17">
        <f t="shared" si="67"/>
        <v>26</v>
      </c>
      <c r="J612" s="181" t="s">
        <v>273</v>
      </c>
      <c r="K612" s="95">
        <v>75738</v>
      </c>
      <c r="L612" s="61" t="s">
        <v>283</v>
      </c>
      <c r="M612" s="51" t="s">
        <v>879</v>
      </c>
      <c r="N612" s="97">
        <v>20</v>
      </c>
      <c r="O612" s="639" t="s">
        <v>261</v>
      </c>
      <c r="P612" s="64">
        <v>31000</v>
      </c>
      <c r="Q612" s="631">
        <f t="shared" si="72"/>
        <v>620000</v>
      </c>
      <c r="R612" s="54" t="s">
        <v>100</v>
      </c>
      <c r="S612" s="54" t="s">
        <v>1619</v>
      </c>
      <c r="T612" s="597"/>
    </row>
    <row r="613" spans="1:27" ht="14.5" customHeight="1">
      <c r="A613" s="165">
        <v>4</v>
      </c>
      <c r="B613" s="166">
        <v>90106</v>
      </c>
      <c r="C613" s="165">
        <f t="shared" si="71"/>
        <v>9</v>
      </c>
      <c r="G613" s="165" t="str">
        <f>+VLOOKUP(B613,EstructuraCostos!$B$5:$C$170,2)</f>
        <v xml:space="preserve">Varios </v>
      </c>
      <c r="H613" s="212">
        <v>43641</v>
      </c>
      <c r="I613" s="17">
        <f t="shared" si="67"/>
        <v>26</v>
      </c>
      <c r="J613" s="181" t="s">
        <v>264</v>
      </c>
      <c r="K613" s="95">
        <v>402159</v>
      </c>
      <c r="L613" s="61" t="s">
        <v>263</v>
      </c>
      <c r="M613" s="51" t="s">
        <v>271</v>
      </c>
      <c r="N613" s="97">
        <v>32</v>
      </c>
      <c r="O613" s="471" t="s">
        <v>276</v>
      </c>
      <c r="P613" s="64">
        <v>2968.875</v>
      </c>
      <c r="Q613" s="631">
        <f t="shared" si="72"/>
        <v>95004</v>
      </c>
      <c r="R613" s="54" t="s">
        <v>100</v>
      </c>
      <c r="S613" s="54" t="s">
        <v>1619</v>
      </c>
      <c r="T613" s="597"/>
      <c r="U613" s="103"/>
    </row>
    <row r="614" spans="1:27" ht="14.5" customHeight="1">
      <c r="A614" s="165">
        <v>4</v>
      </c>
      <c r="B614" s="166">
        <v>10101</v>
      </c>
      <c r="C614" s="165">
        <f t="shared" si="71"/>
        <v>1</v>
      </c>
      <c r="G614" s="165" t="str">
        <f>+VLOOKUP(B614,EstructuraCostos!$B$5:$C$170,2)</f>
        <v>Fumigacion Matamalezas</v>
      </c>
      <c r="H614" s="212">
        <v>43641</v>
      </c>
      <c r="I614" s="17">
        <f t="shared" si="67"/>
        <v>26</v>
      </c>
      <c r="J614" s="181" t="s">
        <v>270</v>
      </c>
      <c r="K614" s="95">
        <v>402159</v>
      </c>
      <c r="L614" s="61" t="s">
        <v>263</v>
      </c>
      <c r="M614" s="51" t="s">
        <v>271</v>
      </c>
      <c r="N614" s="97">
        <v>40</v>
      </c>
      <c r="O614" s="646" t="s">
        <v>261</v>
      </c>
      <c r="P614" s="64">
        <v>8968</v>
      </c>
      <c r="Q614" s="631">
        <f t="shared" si="72"/>
        <v>358720</v>
      </c>
      <c r="R614" s="54" t="s">
        <v>100</v>
      </c>
      <c r="S614" s="54" t="s">
        <v>1619</v>
      </c>
      <c r="T614" s="597"/>
      <c r="U614" s="103"/>
    </row>
    <row r="615" spans="1:27" ht="14.5" customHeight="1">
      <c r="A615" s="165">
        <v>5</v>
      </c>
      <c r="B615" s="166" t="s">
        <v>1979</v>
      </c>
      <c r="C615" s="165"/>
      <c r="G615" s="165"/>
      <c r="H615" s="212">
        <v>43641</v>
      </c>
      <c r="I615" s="17">
        <f t="shared" si="67"/>
        <v>26</v>
      </c>
      <c r="J615" s="428" t="s">
        <v>1231</v>
      </c>
      <c r="K615" s="553" t="s">
        <v>546</v>
      </c>
      <c r="L615" s="429" t="s">
        <v>1173</v>
      </c>
      <c r="M615" s="671"/>
      <c r="N615" s="430">
        <v>1</v>
      </c>
      <c r="O615" s="431" t="s">
        <v>278</v>
      </c>
      <c r="P615" s="432">
        <v>5000000</v>
      </c>
      <c r="Q615" s="631">
        <f t="shared" si="72"/>
        <v>5000000</v>
      </c>
      <c r="R615" s="128"/>
      <c r="S615" s="54" t="s">
        <v>285</v>
      </c>
      <c r="T615" s="597">
        <v>28000</v>
      </c>
      <c r="U615" s="103"/>
      <c r="X615" s="13"/>
      <c r="Y615" s="13"/>
      <c r="Z615" s="13"/>
      <c r="AA615" s="13"/>
    </row>
    <row r="616" spans="1:27" ht="14.5" customHeight="1">
      <c r="A616" s="165">
        <v>6</v>
      </c>
      <c r="B616" s="166">
        <v>50105</v>
      </c>
      <c r="C616" s="165">
        <f t="shared" ref="C616:C632" si="73">ROUND(B616/10000,0)</f>
        <v>5</v>
      </c>
      <c r="G616" s="165" t="str">
        <f>+VLOOKUP(B616,EstructuraCostos!$B$5:$C$170,2)</f>
        <v>Mantenimiento Corrales y Puentes</v>
      </c>
      <c r="H616" s="212">
        <v>43641</v>
      </c>
      <c r="I616" s="17">
        <f t="shared" si="67"/>
        <v>26</v>
      </c>
      <c r="J616" s="181" t="s">
        <v>1532</v>
      </c>
      <c r="K616" s="95" t="s">
        <v>1811</v>
      </c>
      <c r="L616" s="61" t="s">
        <v>2188</v>
      </c>
      <c r="M616" s="51">
        <v>79132685</v>
      </c>
      <c r="N616" s="97">
        <v>1</v>
      </c>
      <c r="O616" s="642" t="s">
        <v>1533</v>
      </c>
      <c r="P616" s="64">
        <v>50000</v>
      </c>
      <c r="Q616" s="631">
        <f t="shared" si="72"/>
        <v>50000</v>
      </c>
      <c r="R616" s="54" t="s">
        <v>294</v>
      </c>
      <c r="S616" s="54" t="s">
        <v>1810</v>
      </c>
      <c r="T616" s="597">
        <v>12000</v>
      </c>
      <c r="U616" s="103"/>
    </row>
    <row r="617" spans="1:27" ht="14.5" customHeight="1">
      <c r="A617" s="165" t="s">
        <v>1206</v>
      </c>
      <c r="B617" s="166">
        <v>20501</v>
      </c>
      <c r="C617" s="165">
        <f t="shared" si="73"/>
        <v>2</v>
      </c>
      <c r="G617" s="165" t="str">
        <f>+VLOOKUP(B617,EstructuraCostos!$B$5:$C$170,2)</f>
        <v>Manejo_de_Ganado</v>
      </c>
      <c r="H617" s="212">
        <v>43641</v>
      </c>
      <c r="I617" s="17">
        <f t="shared" si="67"/>
        <v>26</v>
      </c>
      <c r="J617" s="181" t="s">
        <v>1633</v>
      </c>
      <c r="K617" s="95" t="s">
        <v>1634</v>
      </c>
      <c r="L617" s="61" t="s">
        <v>1635</v>
      </c>
      <c r="M617" s="51" t="s">
        <v>1636</v>
      </c>
      <c r="N617" s="97">
        <v>1</v>
      </c>
      <c r="O617" s="479" t="s">
        <v>278</v>
      </c>
      <c r="P617" s="64">
        <v>51875400</v>
      </c>
      <c r="Q617" s="631">
        <f>P617</f>
        <v>51875400</v>
      </c>
      <c r="R617" s="54" t="s">
        <v>100</v>
      </c>
      <c r="S617" s="54" t="s">
        <v>1637</v>
      </c>
      <c r="T617" s="597" t="s">
        <v>2326</v>
      </c>
      <c r="U617" s="103"/>
    </row>
    <row r="618" spans="1:27" ht="14.5" customHeight="1">
      <c r="A618" s="165">
        <v>7</v>
      </c>
      <c r="B618" s="166">
        <v>10301</v>
      </c>
      <c r="C618" s="165">
        <f t="shared" si="73"/>
        <v>1</v>
      </c>
      <c r="G618" s="165" t="str">
        <f>+VLOOKUP(B618,EstructuraCostos!$B$5:$C$170,2)</f>
        <v>Vacunacion</v>
      </c>
      <c r="H618" s="212">
        <v>43643</v>
      </c>
      <c r="I618" s="17">
        <f t="shared" si="67"/>
        <v>26</v>
      </c>
      <c r="J618" s="181" t="s">
        <v>1260</v>
      </c>
      <c r="K618" s="95">
        <v>199719</v>
      </c>
      <c r="L618" s="61" t="s">
        <v>319</v>
      </c>
      <c r="M618" s="51" t="s">
        <v>337</v>
      </c>
      <c r="N618" s="97">
        <v>100</v>
      </c>
      <c r="O618" s="646" t="s">
        <v>278</v>
      </c>
      <c r="P618" s="64">
        <v>280</v>
      </c>
      <c r="Q618" s="631">
        <f t="shared" ref="Q618:Q631" si="74">+N618*P618</f>
        <v>28000</v>
      </c>
      <c r="R618" s="54" t="s">
        <v>100</v>
      </c>
      <c r="S618" s="54" t="s">
        <v>1806</v>
      </c>
      <c r="T618" s="597"/>
    </row>
    <row r="619" spans="1:27" ht="14.5" customHeight="1">
      <c r="A619" s="165">
        <v>7</v>
      </c>
      <c r="B619" s="166">
        <v>90106</v>
      </c>
      <c r="C619" s="165">
        <f t="shared" si="73"/>
        <v>9</v>
      </c>
      <c r="G619" s="165" t="str">
        <f>+VLOOKUP(B619,EstructuraCostos!$B$5:$C$170,2)</f>
        <v xml:space="preserve">Varios </v>
      </c>
      <c r="H619" s="212">
        <v>43643</v>
      </c>
      <c r="I619" s="17">
        <f t="shared" si="67"/>
        <v>26</v>
      </c>
      <c r="J619" s="181" t="s">
        <v>571</v>
      </c>
      <c r="K619" s="95">
        <v>199719</v>
      </c>
      <c r="L619" s="61" t="s">
        <v>319</v>
      </c>
      <c r="M619" s="51" t="s">
        <v>337</v>
      </c>
      <c r="N619" s="97">
        <v>2</v>
      </c>
      <c r="O619" s="472" t="s">
        <v>276</v>
      </c>
      <c r="P619" s="64">
        <v>3100</v>
      </c>
      <c r="Q619" s="631">
        <f t="shared" si="74"/>
        <v>6200</v>
      </c>
      <c r="R619" s="54" t="s">
        <v>100</v>
      </c>
      <c r="S619" s="54" t="s">
        <v>1806</v>
      </c>
      <c r="T619" s="597"/>
    </row>
    <row r="620" spans="1:27" ht="14.5" customHeight="1">
      <c r="A620" s="165">
        <v>7</v>
      </c>
      <c r="B620" s="166">
        <v>50115</v>
      </c>
      <c r="C620" s="165">
        <f t="shared" si="73"/>
        <v>5</v>
      </c>
      <c r="G620" s="165" t="str">
        <f>+VLOOKUP(B620,EstructuraCostos!$B$5:$C$170,2)</f>
        <v>Herramientas fungibles</v>
      </c>
      <c r="H620" s="212">
        <v>43643</v>
      </c>
      <c r="I620" s="17">
        <f t="shared" si="67"/>
        <v>26</v>
      </c>
      <c r="J620" s="181" t="s">
        <v>1542</v>
      </c>
      <c r="K620" s="95">
        <v>199719</v>
      </c>
      <c r="L620" s="61" t="s">
        <v>319</v>
      </c>
      <c r="M620" s="51" t="s">
        <v>337</v>
      </c>
      <c r="N620" s="97">
        <v>1</v>
      </c>
      <c r="O620" s="472" t="s">
        <v>278</v>
      </c>
      <c r="P620" s="64">
        <v>4800</v>
      </c>
      <c r="Q620" s="631">
        <f t="shared" si="74"/>
        <v>4800</v>
      </c>
      <c r="R620" s="54" t="s">
        <v>100</v>
      </c>
      <c r="S620" s="54" t="s">
        <v>1806</v>
      </c>
      <c r="T620" s="597"/>
    </row>
    <row r="621" spans="1:27" ht="14.5" customHeight="1">
      <c r="A621" s="165">
        <v>7</v>
      </c>
      <c r="B621" s="166">
        <v>50115</v>
      </c>
      <c r="C621" s="165">
        <f t="shared" si="73"/>
        <v>5</v>
      </c>
      <c r="G621" s="165" t="str">
        <f>+VLOOKUP(B621,EstructuraCostos!$B$5:$C$170,2)</f>
        <v>Herramientas fungibles</v>
      </c>
      <c r="H621" s="212">
        <v>43643</v>
      </c>
      <c r="I621" s="17">
        <f t="shared" si="67"/>
        <v>26</v>
      </c>
      <c r="J621" s="181" t="s">
        <v>573</v>
      </c>
      <c r="K621" s="95">
        <v>199719</v>
      </c>
      <c r="L621" s="61" t="s">
        <v>319</v>
      </c>
      <c r="M621" s="51" t="s">
        <v>337</v>
      </c>
      <c r="N621" s="97">
        <v>1</v>
      </c>
      <c r="O621" s="472" t="s">
        <v>278</v>
      </c>
      <c r="P621" s="64">
        <v>12000</v>
      </c>
      <c r="Q621" s="631">
        <f t="shared" si="74"/>
        <v>12000</v>
      </c>
      <c r="R621" s="54" t="s">
        <v>100</v>
      </c>
      <c r="S621" s="54" t="s">
        <v>1806</v>
      </c>
      <c r="T621" s="597"/>
    </row>
    <row r="622" spans="1:27" ht="14.5" customHeight="1">
      <c r="A622" s="165">
        <v>7</v>
      </c>
      <c r="B622" s="166">
        <v>10302</v>
      </c>
      <c r="C622" s="165">
        <f t="shared" si="73"/>
        <v>1</v>
      </c>
      <c r="G622" s="165" t="str">
        <f>+VLOOKUP(B622,EstructuraCostos!$B$5:$C$170,2)</f>
        <v>Desparasitacion y Baño</v>
      </c>
      <c r="H622" s="212">
        <v>43643</v>
      </c>
      <c r="I622" s="17">
        <f t="shared" si="67"/>
        <v>26</v>
      </c>
      <c r="J622" s="181" t="s">
        <v>327</v>
      </c>
      <c r="K622" s="95">
        <v>199719</v>
      </c>
      <c r="L622" s="61" t="s">
        <v>319</v>
      </c>
      <c r="M622" s="51" t="s">
        <v>337</v>
      </c>
      <c r="N622" s="97">
        <v>2</v>
      </c>
      <c r="O622" s="472" t="s">
        <v>278</v>
      </c>
      <c r="P622" s="64">
        <v>71200</v>
      </c>
      <c r="Q622" s="631">
        <f t="shared" si="74"/>
        <v>142400</v>
      </c>
      <c r="R622" s="54" t="s">
        <v>100</v>
      </c>
      <c r="S622" s="54" t="s">
        <v>1806</v>
      </c>
      <c r="T622" s="597"/>
    </row>
    <row r="623" spans="1:27" ht="15" customHeight="1">
      <c r="A623" s="165">
        <v>7</v>
      </c>
      <c r="B623" s="166">
        <v>10301</v>
      </c>
      <c r="C623" s="165">
        <f t="shared" si="73"/>
        <v>1</v>
      </c>
      <c r="G623" s="165" t="str">
        <f>+VLOOKUP(B623,EstructuraCostos!$B$5:$C$170,2)</f>
        <v>Vacunacion</v>
      </c>
      <c r="H623" s="212">
        <v>43643</v>
      </c>
      <c r="I623" s="17">
        <f t="shared" si="67"/>
        <v>26</v>
      </c>
      <c r="J623" s="181" t="s">
        <v>709</v>
      </c>
      <c r="K623" s="95">
        <v>199719</v>
      </c>
      <c r="L623" s="61" t="s">
        <v>319</v>
      </c>
      <c r="M623" s="51" t="s">
        <v>337</v>
      </c>
      <c r="N623" s="97">
        <v>100</v>
      </c>
      <c r="O623" s="472" t="s">
        <v>278</v>
      </c>
      <c r="P623" s="64">
        <v>560</v>
      </c>
      <c r="Q623" s="631">
        <f t="shared" si="74"/>
        <v>56000</v>
      </c>
      <c r="R623" s="54" t="s">
        <v>100</v>
      </c>
      <c r="S623" s="54" t="s">
        <v>1806</v>
      </c>
      <c r="T623" s="597"/>
      <c r="U623" s="103"/>
    </row>
    <row r="624" spans="1:27" ht="15" customHeight="1">
      <c r="A624" s="165">
        <v>8</v>
      </c>
      <c r="B624" s="166">
        <v>40101</v>
      </c>
      <c r="C624" s="165">
        <f t="shared" si="73"/>
        <v>4</v>
      </c>
      <c r="G624" s="165" t="str">
        <f>+VLOOKUP(B624,EstructuraCostos!$B$5:$C$170,2)</f>
        <v>Servicios_Publicos</v>
      </c>
      <c r="H624" s="212">
        <v>43643</v>
      </c>
      <c r="I624" s="17">
        <f t="shared" si="67"/>
        <v>26</v>
      </c>
      <c r="J624" s="1" t="s">
        <v>1543</v>
      </c>
      <c r="L624" s="61" t="s">
        <v>690</v>
      </c>
      <c r="N624" s="97">
        <v>1</v>
      </c>
      <c r="O624" s="646" t="s">
        <v>278</v>
      </c>
      <c r="P624" s="64">
        <v>71899</v>
      </c>
      <c r="Q624" s="631">
        <f t="shared" si="74"/>
        <v>71899</v>
      </c>
      <c r="R624" s="54" t="s">
        <v>294</v>
      </c>
      <c r="S624" s="54" t="s">
        <v>1810</v>
      </c>
      <c r="T624" s="597">
        <v>13000</v>
      </c>
    </row>
    <row r="625" spans="1:202" ht="15" customHeight="1">
      <c r="A625" s="165" t="s">
        <v>1206</v>
      </c>
      <c r="B625" s="166">
        <v>70110</v>
      </c>
      <c r="C625" s="165">
        <f t="shared" si="73"/>
        <v>7</v>
      </c>
      <c r="G625" s="165" t="str">
        <f>+VLOOKUP(B625,EstructuraCostos!$B$5:$C$170,2)</f>
        <v>Honorarios_Asistencia_Tecnica</v>
      </c>
      <c r="H625" s="212">
        <v>43644</v>
      </c>
      <c r="I625" s="17">
        <f t="shared" si="67"/>
        <v>26</v>
      </c>
      <c r="J625" s="1" t="s">
        <v>2058</v>
      </c>
      <c r="K625" s="144" t="s">
        <v>2057</v>
      </c>
      <c r="L625" s="61" t="s">
        <v>637</v>
      </c>
      <c r="M625" s="51">
        <v>1088253430</v>
      </c>
      <c r="N625" s="86">
        <v>1</v>
      </c>
      <c r="O625" s="646"/>
      <c r="P625" s="99">
        <v>1076550</v>
      </c>
      <c r="Q625" s="631">
        <f t="shared" si="74"/>
        <v>1076550</v>
      </c>
      <c r="R625" s="54" t="s">
        <v>100</v>
      </c>
      <c r="S625" s="54" t="s">
        <v>1807</v>
      </c>
      <c r="T625" s="597"/>
    </row>
    <row r="626" spans="1:202" ht="15" customHeight="1">
      <c r="A626" s="165">
        <v>11</v>
      </c>
      <c r="B626" s="166">
        <v>50103</v>
      </c>
      <c r="C626" s="165">
        <f t="shared" si="73"/>
        <v>5</v>
      </c>
      <c r="G626" s="165" t="str">
        <f>+VLOOKUP(B626,EstructuraCostos!$B$5:$C$170,2)</f>
        <v xml:space="preserve">Mantenimiento Cercos </v>
      </c>
      <c r="H626" s="212">
        <v>43645</v>
      </c>
      <c r="I626" s="17">
        <f t="shared" si="67"/>
        <v>26</v>
      </c>
      <c r="J626" s="1" t="s">
        <v>1212</v>
      </c>
      <c r="K626" s="95">
        <v>402270</v>
      </c>
      <c r="L626" s="61" t="s">
        <v>263</v>
      </c>
      <c r="M626" s="51" t="s">
        <v>271</v>
      </c>
      <c r="N626" s="97">
        <v>2</v>
      </c>
      <c r="O626" s="472" t="s">
        <v>279</v>
      </c>
      <c r="P626" s="64">
        <v>2450</v>
      </c>
      <c r="Q626" s="631">
        <f t="shared" si="74"/>
        <v>4900</v>
      </c>
      <c r="R626" s="54" t="s">
        <v>100</v>
      </c>
      <c r="S626" s="54" t="s">
        <v>1619</v>
      </c>
      <c r="T626" s="597"/>
    </row>
    <row r="627" spans="1:202" ht="15" customHeight="1">
      <c r="A627" s="165">
        <v>11</v>
      </c>
      <c r="B627" s="166">
        <v>50103</v>
      </c>
      <c r="C627" s="165">
        <f t="shared" si="73"/>
        <v>5</v>
      </c>
      <c r="G627" s="165" t="str">
        <f>+VLOOKUP(B627,EstructuraCostos!$B$5:$C$170,2)</f>
        <v xml:space="preserve">Mantenimiento Cercos </v>
      </c>
      <c r="H627" s="212">
        <v>43645</v>
      </c>
      <c r="I627" s="17">
        <f t="shared" si="67"/>
        <v>26</v>
      </c>
      <c r="J627" s="1" t="s">
        <v>282</v>
      </c>
      <c r="K627" s="95">
        <v>402270</v>
      </c>
      <c r="L627" s="61" t="s">
        <v>263</v>
      </c>
      <c r="M627" s="51" t="s">
        <v>271</v>
      </c>
      <c r="N627" s="97">
        <v>40</v>
      </c>
      <c r="O627" s="472" t="s">
        <v>276</v>
      </c>
      <c r="P627" s="64">
        <v>5438</v>
      </c>
      <c r="Q627" s="631">
        <f t="shared" si="74"/>
        <v>217520</v>
      </c>
      <c r="R627" s="54" t="s">
        <v>100</v>
      </c>
      <c r="S627" s="54" t="s">
        <v>1619</v>
      </c>
      <c r="T627" s="597"/>
    </row>
    <row r="628" spans="1:202" ht="14.5" customHeight="1">
      <c r="A628" s="165">
        <v>11</v>
      </c>
      <c r="B628" s="166">
        <v>50103</v>
      </c>
      <c r="C628" s="165">
        <f t="shared" si="73"/>
        <v>5</v>
      </c>
      <c r="G628" s="165" t="str">
        <f>+VLOOKUP(B628,EstructuraCostos!$B$5:$C$170,2)</f>
        <v xml:space="preserve">Mantenimiento Cercos </v>
      </c>
      <c r="H628" s="212">
        <v>43645</v>
      </c>
      <c r="I628" s="17">
        <f t="shared" si="67"/>
        <v>26</v>
      </c>
      <c r="J628" s="1" t="s">
        <v>1545</v>
      </c>
      <c r="K628" s="95">
        <v>402270</v>
      </c>
      <c r="L628" s="61" t="s">
        <v>263</v>
      </c>
      <c r="M628" s="51" t="s">
        <v>271</v>
      </c>
      <c r="N628" s="97">
        <v>100</v>
      </c>
      <c r="O628" s="472" t="s">
        <v>278</v>
      </c>
      <c r="P628" s="64">
        <v>130</v>
      </c>
      <c r="Q628" s="631">
        <f t="shared" si="74"/>
        <v>13000</v>
      </c>
      <c r="R628" s="54" t="s">
        <v>100</v>
      </c>
      <c r="S628" s="54" t="s">
        <v>1619</v>
      </c>
      <c r="T628" s="81"/>
    </row>
    <row r="629" spans="1:202" ht="15" customHeight="1">
      <c r="A629" s="165">
        <v>12</v>
      </c>
      <c r="B629" s="166">
        <v>50103</v>
      </c>
      <c r="C629" s="165">
        <f t="shared" si="73"/>
        <v>5</v>
      </c>
      <c r="G629" s="165" t="str">
        <f>+VLOOKUP(B629,EstructuraCostos!$B$5:$C$170,2)</f>
        <v xml:space="preserve">Mantenimiento Cercos </v>
      </c>
      <c r="H629" s="212">
        <v>43645</v>
      </c>
      <c r="I629" s="17">
        <f t="shared" si="67"/>
        <v>26</v>
      </c>
      <c r="J629" s="1" t="s">
        <v>708</v>
      </c>
      <c r="K629" s="95">
        <v>402268</v>
      </c>
      <c r="L629" s="61" t="s">
        <v>263</v>
      </c>
      <c r="M629" s="51" t="s">
        <v>271</v>
      </c>
      <c r="N629" s="97">
        <v>24</v>
      </c>
      <c r="O629" s="472" t="s">
        <v>278</v>
      </c>
      <c r="P629" s="64">
        <v>2580.0416666666665</v>
      </c>
      <c r="Q629" s="631">
        <f t="shared" si="74"/>
        <v>61921</v>
      </c>
      <c r="R629" s="54" t="s">
        <v>100</v>
      </c>
      <c r="S629" s="54" t="s">
        <v>1619</v>
      </c>
      <c r="T629" s="64"/>
      <c r="X629" s="13"/>
      <c r="Y629" s="13"/>
      <c r="Z629" s="13"/>
      <c r="AA629" s="13"/>
    </row>
    <row r="630" spans="1:202" ht="15" customHeight="1">
      <c r="A630" s="165">
        <v>12</v>
      </c>
      <c r="B630" s="166">
        <v>50103</v>
      </c>
      <c r="C630" s="165">
        <f t="shared" si="73"/>
        <v>5</v>
      </c>
      <c r="G630" s="165" t="str">
        <f>+VLOOKUP(B630,EstructuraCostos!$B$5:$C$170,2)</f>
        <v xml:space="preserve">Mantenimiento Cercos </v>
      </c>
      <c r="H630" s="212">
        <v>43645</v>
      </c>
      <c r="I630" s="17">
        <f t="shared" si="67"/>
        <v>26</v>
      </c>
      <c r="J630" s="1" t="s">
        <v>1546</v>
      </c>
      <c r="K630" s="95">
        <v>402268</v>
      </c>
      <c r="L630" s="61" t="s">
        <v>263</v>
      </c>
      <c r="M630" s="51" t="s">
        <v>271</v>
      </c>
      <c r="N630" s="97">
        <v>1</v>
      </c>
      <c r="O630" s="472" t="s">
        <v>278</v>
      </c>
      <c r="P630" s="64">
        <v>25270</v>
      </c>
      <c r="Q630" s="631">
        <f t="shared" si="74"/>
        <v>25270</v>
      </c>
      <c r="R630" s="54" t="s">
        <v>100</v>
      </c>
      <c r="S630" s="54" t="s">
        <v>1619</v>
      </c>
      <c r="T630" s="64"/>
      <c r="X630" s="13"/>
      <c r="Y630" s="13"/>
      <c r="Z630" s="13"/>
      <c r="AA630" s="13"/>
    </row>
    <row r="631" spans="1:202" ht="15" customHeight="1">
      <c r="A631" s="165">
        <v>13</v>
      </c>
      <c r="C631" s="165">
        <f t="shared" si="73"/>
        <v>0</v>
      </c>
      <c r="G631" s="165" t="e">
        <f>+VLOOKUP(B631,EstructuraCostos!$B$5:$C$170,2)</f>
        <v>#N/A</v>
      </c>
      <c r="H631" s="212">
        <v>43645</v>
      </c>
      <c r="I631" s="17">
        <f t="shared" si="67"/>
        <v>26</v>
      </c>
      <c r="J631" s="114" t="s">
        <v>1547</v>
      </c>
      <c r="K631" s="450" t="s">
        <v>547</v>
      </c>
      <c r="L631" s="115" t="s">
        <v>322</v>
      </c>
      <c r="M631" s="125" t="s">
        <v>341</v>
      </c>
      <c r="N631" s="126">
        <v>4</v>
      </c>
      <c r="O631" s="127" t="s">
        <v>278</v>
      </c>
      <c r="P631" s="473">
        <v>391500</v>
      </c>
      <c r="Q631" s="631">
        <f t="shared" si="74"/>
        <v>1566000</v>
      </c>
      <c r="R631" s="54" t="s">
        <v>196</v>
      </c>
      <c r="S631" s="54" t="s">
        <v>1812</v>
      </c>
      <c r="T631" s="474"/>
    </row>
    <row r="632" spans="1:202" ht="15" customHeight="1">
      <c r="A632" s="165">
        <v>14</v>
      </c>
      <c r="C632" s="165">
        <f t="shared" si="73"/>
        <v>0</v>
      </c>
      <c r="G632" s="165" t="e">
        <f>+VLOOKUP(B632,EstructuraCostos!$B$5:$C$170,2)</f>
        <v>#N/A</v>
      </c>
      <c r="H632" s="212">
        <v>43645</v>
      </c>
      <c r="I632" s="17">
        <f t="shared" si="67"/>
        <v>26</v>
      </c>
      <c r="J632" s="114" t="s">
        <v>1547</v>
      </c>
      <c r="K632" s="450" t="s">
        <v>547</v>
      </c>
      <c r="L632" s="115" t="s">
        <v>322</v>
      </c>
      <c r="M632" s="125" t="s">
        <v>341</v>
      </c>
      <c r="N632" s="126">
        <v>4</v>
      </c>
      <c r="O632" s="127" t="s">
        <v>278</v>
      </c>
      <c r="P632" s="473">
        <v>299500</v>
      </c>
      <c r="Q632" s="631">
        <v>946000</v>
      </c>
      <c r="R632" s="54" t="s">
        <v>196</v>
      </c>
      <c r="S632" s="54" t="s">
        <v>1813</v>
      </c>
      <c r="T632" s="702"/>
      <c r="U632" s="77">
        <v>2899299</v>
      </c>
    </row>
    <row r="633" spans="1:202" ht="15" customHeight="1">
      <c r="A633" s="165">
        <v>15</v>
      </c>
      <c r="B633" s="166">
        <v>10104</v>
      </c>
      <c r="C633" s="165"/>
      <c r="G633" s="165" t="str">
        <f>+VLOOKUP(B633,EstructuraCostos!$B$5:$C$170,2)</f>
        <v>Fumigacion Herbicida</v>
      </c>
      <c r="H633" s="212">
        <v>43645</v>
      </c>
      <c r="I633" s="17">
        <f t="shared" ref="I633:I696" si="75">+WEEKNUM(H633,2)</f>
        <v>26</v>
      </c>
      <c r="J633" s="13" t="s">
        <v>704</v>
      </c>
      <c r="K633" s="144">
        <v>401902</v>
      </c>
      <c r="L633" s="61" t="s">
        <v>263</v>
      </c>
      <c r="M633" s="51" t="s">
        <v>271</v>
      </c>
      <c r="N633" s="130">
        <v>1</v>
      </c>
      <c r="O633" s="89" t="s">
        <v>316</v>
      </c>
      <c r="P633" s="307">
        <v>86880</v>
      </c>
      <c r="Q633" s="631">
        <f>+N633*P633</f>
        <v>86880</v>
      </c>
      <c r="R633" s="54" t="s">
        <v>100</v>
      </c>
      <c r="S633" s="54" t="s">
        <v>1807</v>
      </c>
      <c r="T633" s="702"/>
      <c r="U633" s="77"/>
    </row>
    <row r="634" spans="1:202" ht="15" customHeight="1">
      <c r="A634" s="165">
        <v>16</v>
      </c>
      <c r="B634" s="166">
        <v>10104</v>
      </c>
      <c r="C634" s="165">
        <f t="shared" ref="C634:C665" si="76">ROUND(B634/10000,0)</f>
        <v>1</v>
      </c>
      <c r="G634" s="165" t="str">
        <f>+VLOOKUP(B634,EstructuraCostos!$B$5:$C$170,2)</f>
        <v>Fumigacion Herbicida</v>
      </c>
      <c r="H634" s="212">
        <v>43646</v>
      </c>
      <c r="I634" s="17">
        <f t="shared" si="75"/>
        <v>26</v>
      </c>
      <c r="J634" s="1" t="s">
        <v>606</v>
      </c>
      <c r="K634" s="95">
        <v>801468</v>
      </c>
      <c r="L634" s="61" t="s">
        <v>2496</v>
      </c>
      <c r="M634" s="51" t="s">
        <v>1646</v>
      </c>
      <c r="N634" s="97">
        <v>10</v>
      </c>
      <c r="O634" s="642" t="s">
        <v>276</v>
      </c>
      <c r="P634" s="64">
        <v>22800</v>
      </c>
      <c r="Q634" s="631">
        <f>+N634*P634</f>
        <v>228000</v>
      </c>
      <c r="R634" s="54" t="s">
        <v>100</v>
      </c>
      <c r="S634" s="54" t="s">
        <v>1814</v>
      </c>
      <c r="T634" s="64"/>
      <c r="U634" s="77">
        <v>2149625</v>
      </c>
    </row>
    <row r="635" spans="1:202" ht="15" customHeight="1">
      <c r="A635" s="165">
        <v>1</v>
      </c>
      <c r="B635" s="166">
        <v>90104</v>
      </c>
      <c r="C635" s="165">
        <f t="shared" si="76"/>
        <v>9</v>
      </c>
      <c r="G635" s="165" t="str">
        <f>+VLOOKUP(B635,EstructuraCostos!$B$5:$C$170,2)</f>
        <v>Insumos-menaje</v>
      </c>
      <c r="H635" s="212">
        <v>43648</v>
      </c>
      <c r="I635" s="17">
        <f t="shared" si="75"/>
        <v>27</v>
      </c>
      <c r="J635" s="1" t="s">
        <v>1573</v>
      </c>
      <c r="L635" s="61" t="s">
        <v>1298</v>
      </c>
      <c r="M635" s="297" t="s">
        <v>739</v>
      </c>
      <c r="N635" s="97">
        <v>2</v>
      </c>
      <c r="O635" s="648" t="s">
        <v>278</v>
      </c>
      <c r="P635" s="64">
        <v>14990</v>
      </c>
      <c r="Q635" s="631">
        <f>+N635*P635</f>
        <v>29980</v>
      </c>
      <c r="R635" s="54" t="s">
        <v>294</v>
      </c>
      <c r="S635" s="54" t="s">
        <v>1815</v>
      </c>
      <c r="T635" s="700"/>
    </row>
    <row r="636" spans="1:202" ht="14.5" customHeight="1">
      <c r="A636" s="165">
        <v>2</v>
      </c>
      <c r="B636" s="166">
        <v>40104</v>
      </c>
      <c r="C636" s="165">
        <f t="shared" si="76"/>
        <v>4</v>
      </c>
      <c r="G636" s="165" t="str">
        <f>+VLOOKUP(B636,EstructuraCostos!$B$5:$C$170,2)</f>
        <v>Combustibles y Lubricantes</v>
      </c>
      <c r="H636" s="212">
        <v>43648</v>
      </c>
      <c r="I636" s="17">
        <f t="shared" si="75"/>
        <v>27</v>
      </c>
      <c r="J636" s="1" t="s">
        <v>605</v>
      </c>
      <c r="K636" s="95">
        <v>56833</v>
      </c>
      <c r="L636" s="61" t="s">
        <v>521</v>
      </c>
      <c r="M636" s="51" t="s">
        <v>350</v>
      </c>
      <c r="N636" s="97">
        <v>3</v>
      </c>
      <c r="O636" s="648" t="s">
        <v>316</v>
      </c>
      <c r="P636" s="64">
        <v>9550</v>
      </c>
      <c r="Q636" s="631">
        <f>+N636*P636</f>
        <v>28650</v>
      </c>
      <c r="R636" s="54" t="s">
        <v>100</v>
      </c>
      <c r="S636" s="54" t="s">
        <v>1816</v>
      </c>
      <c r="T636" s="211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13"/>
      <c r="CI636" s="13"/>
      <c r="CJ636" s="13"/>
      <c r="CK636" s="13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CV636" s="13"/>
      <c r="CW636" s="13"/>
      <c r="CX636" s="13"/>
      <c r="CY636" s="13"/>
      <c r="CZ636" s="13"/>
      <c r="DA636" s="13"/>
      <c r="DB636" s="13"/>
      <c r="DC636" s="13"/>
      <c r="DD636" s="13"/>
      <c r="DE636" s="13"/>
      <c r="DF636" s="13"/>
      <c r="DG636" s="13"/>
      <c r="DH636" s="13"/>
      <c r="DI636" s="13"/>
      <c r="DJ636" s="13"/>
      <c r="DK636" s="13"/>
      <c r="DL636" s="13"/>
      <c r="DM636" s="13"/>
      <c r="DN636" s="13"/>
      <c r="DO636" s="13"/>
      <c r="DP636" s="13"/>
      <c r="DQ636" s="13"/>
      <c r="DR636" s="13"/>
      <c r="DS636" s="13"/>
      <c r="DT636" s="13"/>
      <c r="DU636" s="13"/>
      <c r="DV636" s="13"/>
      <c r="DW636" s="13"/>
      <c r="DX636" s="13"/>
      <c r="DY636" s="13"/>
      <c r="DZ636" s="13"/>
      <c r="EA636" s="13"/>
      <c r="EB636" s="13"/>
      <c r="EC636" s="13"/>
      <c r="ED636" s="13"/>
      <c r="EE636" s="13"/>
      <c r="EF636" s="13"/>
      <c r="EG636" s="13"/>
      <c r="EH636" s="13"/>
      <c r="EI636" s="13"/>
      <c r="EJ636" s="13"/>
      <c r="EK636" s="13"/>
      <c r="EL636" s="13"/>
      <c r="EM636" s="13"/>
      <c r="EN636" s="13"/>
      <c r="EO636" s="13"/>
      <c r="EP636" s="13"/>
      <c r="EQ636" s="13"/>
      <c r="ER636" s="13"/>
      <c r="ES636" s="13"/>
      <c r="ET636" s="13"/>
      <c r="EU636" s="13"/>
      <c r="EV636" s="13"/>
      <c r="EW636" s="13"/>
      <c r="EX636" s="13"/>
      <c r="EY636" s="13"/>
      <c r="EZ636" s="13"/>
      <c r="FA636" s="13"/>
      <c r="FB636" s="13"/>
      <c r="FC636" s="13"/>
      <c r="FD636" s="13"/>
      <c r="FE636" s="13"/>
      <c r="FF636" s="13"/>
      <c r="FG636" s="13"/>
      <c r="FH636" s="13"/>
      <c r="FI636" s="13"/>
      <c r="FJ636" s="13"/>
      <c r="FK636" s="13"/>
      <c r="FL636" s="13"/>
      <c r="FM636" s="13"/>
      <c r="FN636" s="13"/>
      <c r="FO636" s="13"/>
      <c r="FP636" s="13"/>
      <c r="FQ636" s="13"/>
      <c r="FR636" s="13"/>
      <c r="FS636" s="13"/>
      <c r="FT636" s="13"/>
      <c r="FU636" s="13"/>
      <c r="FV636" s="13"/>
      <c r="FW636" s="13"/>
      <c r="FX636" s="13"/>
      <c r="FY636" s="13"/>
      <c r="FZ636" s="13"/>
      <c r="GA636" s="13"/>
      <c r="GB636" s="13"/>
      <c r="GC636" s="13"/>
      <c r="GD636" s="13"/>
      <c r="GE636" s="13"/>
      <c r="GF636" s="13"/>
      <c r="GG636" s="13"/>
      <c r="GH636" s="13"/>
      <c r="GI636" s="13"/>
      <c r="GJ636" s="13"/>
      <c r="GK636" s="13"/>
      <c r="GL636" s="13"/>
      <c r="GM636" s="13"/>
      <c r="GN636" s="13"/>
      <c r="GO636" s="13"/>
      <c r="GP636" s="13"/>
      <c r="GQ636" s="13"/>
      <c r="GR636" s="13"/>
      <c r="GS636" s="13"/>
      <c r="GT636" s="13"/>
    </row>
    <row r="637" spans="1:202" ht="14.5" customHeight="1">
      <c r="A637" s="165" t="s">
        <v>1206</v>
      </c>
      <c r="B637" s="166">
        <v>70116</v>
      </c>
      <c r="C637" s="165">
        <f t="shared" si="76"/>
        <v>7</v>
      </c>
      <c r="G637" s="165" t="str">
        <f>+VLOOKUP(B637,EstructuraCostos!$B$5:$C$170,2)</f>
        <v>Seguridad Social</v>
      </c>
      <c r="H637" s="212">
        <v>43648</v>
      </c>
      <c r="I637" s="17">
        <f t="shared" si="75"/>
        <v>27</v>
      </c>
      <c r="J637" s="1" t="s">
        <v>2327</v>
      </c>
      <c r="K637" s="95">
        <v>7724484548</v>
      </c>
      <c r="L637" s="61" t="s">
        <v>499</v>
      </c>
      <c r="N637" s="97">
        <v>11</v>
      </c>
      <c r="O637" s="648"/>
      <c r="P637" s="64"/>
      <c r="Q637" s="631">
        <v>1412700</v>
      </c>
      <c r="R637" s="54" t="s">
        <v>100</v>
      </c>
      <c r="S637" s="54" t="s">
        <v>2199</v>
      </c>
      <c r="T637" s="211"/>
    </row>
    <row r="638" spans="1:202" ht="14.5" customHeight="1">
      <c r="A638" s="165" t="s">
        <v>1319</v>
      </c>
      <c r="C638" s="165">
        <f t="shared" si="76"/>
        <v>0</v>
      </c>
      <c r="G638" s="165" t="e">
        <f>+VLOOKUP(B638,EstructuraCostos!$B$5:$C$170,2)</f>
        <v>#N/A</v>
      </c>
      <c r="H638" s="212">
        <v>43648</v>
      </c>
      <c r="I638" s="17">
        <f t="shared" si="75"/>
        <v>27</v>
      </c>
      <c r="J638" s="181" t="s">
        <v>1633</v>
      </c>
      <c r="K638" s="95" t="s">
        <v>2329</v>
      </c>
      <c r="L638" s="61" t="s">
        <v>2328</v>
      </c>
      <c r="M638" s="51">
        <v>17126703</v>
      </c>
      <c r="N638" s="97">
        <v>23</v>
      </c>
      <c r="O638" s="571" t="s">
        <v>278</v>
      </c>
      <c r="P638" s="64">
        <v>1291381.3</v>
      </c>
      <c r="R638" s="54" t="s">
        <v>100</v>
      </c>
      <c r="S638" s="54" t="s">
        <v>2330</v>
      </c>
      <c r="T638" s="211"/>
    </row>
    <row r="639" spans="1:202" ht="14.5" customHeight="1">
      <c r="A639" s="165">
        <v>3</v>
      </c>
      <c r="B639" s="166">
        <v>50104</v>
      </c>
      <c r="C639" s="165">
        <f t="shared" si="76"/>
        <v>5</v>
      </c>
      <c r="G639" s="165" t="str">
        <f>+VLOOKUP(B639,EstructuraCostos!$B$5:$C$170,2)</f>
        <v>Mantenimiento Acueducto y Aguas</v>
      </c>
      <c r="H639" s="212">
        <v>43649</v>
      </c>
      <c r="I639" s="17">
        <f t="shared" si="75"/>
        <v>27</v>
      </c>
      <c r="J639" s="1" t="s">
        <v>1574</v>
      </c>
      <c r="K639" s="95">
        <v>2126</v>
      </c>
      <c r="L639" s="61" t="s">
        <v>1570</v>
      </c>
      <c r="M639" s="51" t="s">
        <v>1649</v>
      </c>
      <c r="N639" s="97">
        <v>1</v>
      </c>
      <c r="O639" s="648" t="s">
        <v>278</v>
      </c>
      <c r="P639" s="64">
        <v>157000</v>
      </c>
      <c r="Q639" s="631">
        <f>+N639*P639</f>
        <v>157000</v>
      </c>
      <c r="R639" s="54" t="s">
        <v>294</v>
      </c>
      <c r="S639" s="54" t="s">
        <v>1815</v>
      </c>
      <c r="T639" s="211"/>
    </row>
    <row r="640" spans="1:202" ht="14.5" customHeight="1">
      <c r="A640" s="165">
        <v>4</v>
      </c>
      <c r="B640" s="166">
        <v>50106</v>
      </c>
      <c r="C640" s="165">
        <f t="shared" si="76"/>
        <v>5</v>
      </c>
      <c r="G640" s="165" t="str">
        <f>+VLOOKUP(B640,EstructuraCostos!$B$5:$C$170,2)</f>
        <v>Mantenimiento Maquinaria y Equipos</v>
      </c>
      <c r="H640" s="212">
        <v>43649</v>
      </c>
      <c r="I640" s="17">
        <f t="shared" si="75"/>
        <v>27</v>
      </c>
      <c r="J640" s="1" t="s">
        <v>1575</v>
      </c>
      <c r="K640" s="95" t="s">
        <v>1583</v>
      </c>
      <c r="L640" s="61" t="s">
        <v>1571</v>
      </c>
      <c r="M640" s="51" t="s">
        <v>1817</v>
      </c>
      <c r="N640" s="97">
        <v>2</v>
      </c>
      <c r="O640" s="648" t="s">
        <v>278</v>
      </c>
      <c r="P640" s="64">
        <v>82500</v>
      </c>
      <c r="Q640" s="631">
        <f>+N640*P640</f>
        <v>165000</v>
      </c>
      <c r="R640" s="54" t="s">
        <v>100</v>
      </c>
      <c r="S640" s="54" t="s">
        <v>1694</v>
      </c>
      <c r="T640" s="211"/>
    </row>
    <row r="641" spans="1:202" ht="15" customHeight="1">
      <c r="A641" s="165">
        <v>5</v>
      </c>
      <c r="B641" s="166">
        <v>50106</v>
      </c>
      <c r="C641" s="165">
        <f t="shared" si="76"/>
        <v>5</v>
      </c>
      <c r="G641" s="165" t="str">
        <f>+VLOOKUP(B641,EstructuraCostos!$B$5:$C$170,2)</f>
        <v>Mantenimiento Maquinaria y Equipos</v>
      </c>
      <c r="H641" s="212">
        <v>43650</v>
      </c>
      <c r="I641" s="17">
        <f t="shared" si="75"/>
        <v>27</v>
      </c>
      <c r="J641" s="1" t="s">
        <v>1576</v>
      </c>
      <c r="K641" s="95">
        <v>27216</v>
      </c>
      <c r="L641" s="61" t="s">
        <v>1572</v>
      </c>
      <c r="M641" s="51" t="s">
        <v>1650</v>
      </c>
      <c r="N641" s="97">
        <v>1</v>
      </c>
      <c r="O641" s="648" t="s">
        <v>278</v>
      </c>
      <c r="P641" s="64">
        <v>15000</v>
      </c>
      <c r="Q641" s="631">
        <f>+N641*P641</f>
        <v>15000</v>
      </c>
      <c r="R641" s="54" t="s">
        <v>294</v>
      </c>
      <c r="S641" s="54" t="s">
        <v>1815</v>
      </c>
      <c r="T641" s="211"/>
      <c r="U641" s="77">
        <v>201980</v>
      </c>
    </row>
    <row r="642" spans="1:202" ht="14.5" customHeight="1">
      <c r="A642" s="165">
        <v>6</v>
      </c>
      <c r="B642" s="166">
        <v>40104</v>
      </c>
      <c r="C642" s="165">
        <f t="shared" si="76"/>
        <v>4</v>
      </c>
      <c r="G642" s="165" t="str">
        <f>+VLOOKUP(B642,EstructuraCostos!$B$5:$C$170,2)</f>
        <v>Combustibles y Lubricantes</v>
      </c>
      <c r="H642" s="212">
        <v>43650</v>
      </c>
      <c r="I642" s="17">
        <f t="shared" si="75"/>
        <v>27</v>
      </c>
      <c r="J642" s="1" t="s">
        <v>1578</v>
      </c>
      <c r="K642" s="95">
        <v>56856</v>
      </c>
      <c r="L642" s="61" t="s">
        <v>521</v>
      </c>
      <c r="M642" s="51" t="s">
        <v>350</v>
      </c>
      <c r="N642" s="97">
        <v>3</v>
      </c>
      <c r="O642" s="648" t="s">
        <v>279</v>
      </c>
      <c r="P642" s="64">
        <v>5333.33</v>
      </c>
      <c r="Q642" s="631">
        <f>+N642*P642</f>
        <v>15999.99</v>
      </c>
      <c r="R642" s="54" t="s">
        <v>100</v>
      </c>
      <c r="S642" s="54" t="s">
        <v>1816</v>
      </c>
      <c r="T642" s="211"/>
    </row>
    <row r="643" spans="1:202" ht="15" customHeight="1">
      <c r="A643" s="165">
        <v>6</v>
      </c>
      <c r="B643" s="166">
        <v>40104</v>
      </c>
      <c r="C643" s="165">
        <f t="shared" si="76"/>
        <v>4</v>
      </c>
      <c r="G643" s="165" t="str">
        <f>+VLOOKUP(B643,EstructuraCostos!$B$5:$C$170,2)</f>
        <v>Combustibles y Lubricantes</v>
      </c>
      <c r="H643" s="212">
        <v>43650</v>
      </c>
      <c r="I643" s="17">
        <f t="shared" si="75"/>
        <v>27</v>
      </c>
      <c r="J643" s="1" t="s">
        <v>605</v>
      </c>
      <c r="K643" s="95">
        <v>56856</v>
      </c>
      <c r="L643" s="61" t="s">
        <v>521</v>
      </c>
      <c r="M643" s="51" t="s">
        <v>350</v>
      </c>
      <c r="N643" s="97">
        <v>12.35</v>
      </c>
      <c r="O643" s="648" t="s">
        <v>316</v>
      </c>
      <c r="P643" s="64">
        <v>9550</v>
      </c>
      <c r="Q643" s="632">
        <v>118000</v>
      </c>
      <c r="R643" s="54" t="s">
        <v>100</v>
      </c>
      <c r="S643" s="54" t="s">
        <v>1816</v>
      </c>
      <c r="T643" s="211"/>
    </row>
    <row r="644" spans="1:202" ht="14.5" customHeight="1">
      <c r="A644" s="165">
        <v>6</v>
      </c>
      <c r="B644" s="166">
        <v>40104</v>
      </c>
      <c r="C644" s="165">
        <f t="shared" si="76"/>
        <v>4</v>
      </c>
      <c r="G644" s="165" t="str">
        <f>+VLOOKUP(B644,EstructuraCostos!$B$5:$C$170,2)</f>
        <v>Combustibles y Lubricantes</v>
      </c>
      <c r="H644" s="212">
        <v>43650</v>
      </c>
      <c r="I644" s="17">
        <f t="shared" si="75"/>
        <v>27</v>
      </c>
      <c r="J644" s="1" t="s">
        <v>370</v>
      </c>
      <c r="K644" s="95">
        <v>56856</v>
      </c>
      <c r="L644" s="61" t="s">
        <v>521</v>
      </c>
      <c r="M644" s="51" t="s">
        <v>350</v>
      </c>
      <c r="N644" s="97">
        <v>12.77</v>
      </c>
      <c r="O644" s="648" t="s">
        <v>316</v>
      </c>
      <c r="P644" s="64">
        <v>9550</v>
      </c>
      <c r="Q644" s="632">
        <v>122000</v>
      </c>
      <c r="R644" s="54" t="s">
        <v>100</v>
      </c>
      <c r="S644" s="54" t="s">
        <v>1816</v>
      </c>
      <c r="T644" s="211"/>
    </row>
    <row r="645" spans="1:202" ht="15" customHeight="1">
      <c r="A645" s="165">
        <v>6</v>
      </c>
      <c r="B645" s="166">
        <v>40104</v>
      </c>
      <c r="C645" s="165">
        <f t="shared" si="76"/>
        <v>4</v>
      </c>
      <c r="G645" s="165" t="str">
        <f>+VLOOKUP(B645,EstructuraCostos!$B$5:$C$170,2)</f>
        <v>Combustibles y Lubricantes</v>
      </c>
      <c r="H645" s="212">
        <v>43650</v>
      </c>
      <c r="I645" s="17">
        <f t="shared" si="75"/>
        <v>27</v>
      </c>
      <c r="J645" s="1" t="s">
        <v>1577</v>
      </c>
      <c r="K645" s="95">
        <v>56856</v>
      </c>
      <c r="L645" s="61" t="s">
        <v>521</v>
      </c>
      <c r="M645" s="51" t="s">
        <v>350</v>
      </c>
      <c r="N645" s="97">
        <v>4</v>
      </c>
      <c r="O645" s="643" t="s">
        <v>261</v>
      </c>
      <c r="P645" s="64">
        <v>14000</v>
      </c>
      <c r="Q645" s="631">
        <f t="shared" ref="Q645:Q668" si="77">+N645*P645</f>
        <v>56000</v>
      </c>
      <c r="R645" s="54" t="s">
        <v>100</v>
      </c>
      <c r="S645" s="54" t="s">
        <v>1816</v>
      </c>
      <c r="T645" s="211"/>
    </row>
    <row r="646" spans="1:202" ht="14.5" customHeight="1">
      <c r="A646" s="165">
        <v>6</v>
      </c>
      <c r="B646" s="166">
        <v>40104</v>
      </c>
      <c r="C646" s="165">
        <f t="shared" si="76"/>
        <v>4</v>
      </c>
      <c r="G646" s="165" t="str">
        <f>+VLOOKUP(B646,EstructuraCostos!$B$5:$C$170,2)</f>
        <v>Combustibles y Lubricantes</v>
      </c>
      <c r="H646" s="212">
        <v>43650</v>
      </c>
      <c r="I646" s="17">
        <f t="shared" si="75"/>
        <v>27</v>
      </c>
      <c r="J646" s="1" t="s">
        <v>371</v>
      </c>
      <c r="K646" s="95">
        <v>56856</v>
      </c>
      <c r="L646" s="61" t="s">
        <v>521</v>
      </c>
      <c r="M646" s="51" t="s">
        <v>350</v>
      </c>
      <c r="N646" s="97">
        <v>1</v>
      </c>
      <c r="O646" s="648" t="s">
        <v>261</v>
      </c>
      <c r="P646" s="64">
        <v>13000</v>
      </c>
      <c r="Q646" s="631">
        <f t="shared" si="77"/>
        <v>13000</v>
      </c>
      <c r="R646" s="54" t="s">
        <v>100</v>
      </c>
      <c r="S646" s="54" t="s">
        <v>1816</v>
      </c>
      <c r="T646" s="211"/>
    </row>
    <row r="647" spans="1:202" ht="14.5" customHeight="1">
      <c r="A647" s="165">
        <v>7</v>
      </c>
      <c r="B647" s="166">
        <v>10101</v>
      </c>
      <c r="C647" s="165">
        <f t="shared" si="76"/>
        <v>1</v>
      </c>
      <c r="G647" s="165" t="str">
        <f>+VLOOKUP(B647,EstructuraCostos!$B$5:$C$170,2)</f>
        <v>Fumigacion Matamalezas</v>
      </c>
      <c r="H647" s="212">
        <v>43650</v>
      </c>
      <c r="I647" s="17">
        <f t="shared" si="75"/>
        <v>27</v>
      </c>
      <c r="J647" s="1" t="s">
        <v>273</v>
      </c>
      <c r="K647" s="95">
        <v>75968</v>
      </c>
      <c r="L647" s="61" t="s">
        <v>283</v>
      </c>
      <c r="M647" s="51" t="s">
        <v>879</v>
      </c>
      <c r="N647" s="97">
        <v>20</v>
      </c>
      <c r="O647" s="648" t="s">
        <v>261</v>
      </c>
      <c r="P647" s="64">
        <v>31000</v>
      </c>
      <c r="Q647" s="631">
        <f t="shared" si="77"/>
        <v>620000</v>
      </c>
      <c r="R647" s="54" t="s">
        <v>100</v>
      </c>
      <c r="S647" s="54" t="s">
        <v>1816</v>
      </c>
      <c r="T647" s="211"/>
      <c r="X647" s="13"/>
      <c r="Y647" s="13"/>
      <c r="Z647" s="13"/>
      <c r="AA647" s="13"/>
    </row>
    <row r="648" spans="1:202" ht="14.5" customHeight="1">
      <c r="A648" s="165">
        <v>8</v>
      </c>
      <c r="B648" s="166">
        <v>90106</v>
      </c>
      <c r="C648" s="165">
        <f t="shared" si="76"/>
        <v>9</v>
      </c>
      <c r="G648" s="165" t="str">
        <f>+VLOOKUP(B648,EstructuraCostos!$B$5:$C$170,2)</f>
        <v xml:space="preserve">Varios </v>
      </c>
      <c r="H648" s="212">
        <v>43650</v>
      </c>
      <c r="I648" s="17">
        <f t="shared" si="75"/>
        <v>27</v>
      </c>
      <c r="J648" s="1" t="s">
        <v>1579</v>
      </c>
      <c r="K648" s="95">
        <v>402334</v>
      </c>
      <c r="L648" s="61" t="s">
        <v>263</v>
      </c>
      <c r="M648" s="51" t="s">
        <v>271</v>
      </c>
      <c r="N648" s="97">
        <v>3</v>
      </c>
      <c r="O648" s="648" t="s">
        <v>278</v>
      </c>
      <c r="P648" s="64">
        <v>49580</v>
      </c>
      <c r="Q648" s="631">
        <f t="shared" si="77"/>
        <v>148740</v>
      </c>
      <c r="R648" s="54" t="s">
        <v>100</v>
      </c>
      <c r="S648" s="54" t="s">
        <v>1808</v>
      </c>
      <c r="T648" s="211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13"/>
      <c r="CI648" s="13"/>
      <c r="CJ648" s="13"/>
      <c r="CK648" s="13"/>
      <c r="CL648" s="13"/>
      <c r="CM648" s="13"/>
      <c r="CN648" s="13"/>
      <c r="CO648" s="13"/>
      <c r="CP648" s="13"/>
      <c r="CQ648" s="13"/>
      <c r="CR648" s="13"/>
      <c r="CS648" s="13"/>
      <c r="CT648" s="13"/>
      <c r="CU648" s="13"/>
      <c r="CV648" s="13"/>
      <c r="CW648" s="13"/>
      <c r="CX648" s="13"/>
      <c r="CY648" s="13"/>
      <c r="CZ648" s="13"/>
      <c r="DA648" s="13"/>
      <c r="DB648" s="13"/>
      <c r="DC648" s="13"/>
      <c r="DD648" s="13"/>
      <c r="DE648" s="13"/>
      <c r="DF648" s="13"/>
      <c r="DG648" s="13"/>
      <c r="DH648" s="13"/>
      <c r="DI648" s="13"/>
      <c r="DJ648" s="13"/>
      <c r="DK648" s="13"/>
      <c r="DL648" s="13"/>
      <c r="DM648" s="13"/>
      <c r="DN648" s="13"/>
      <c r="DO648" s="13"/>
      <c r="DP648" s="13"/>
      <c r="DQ648" s="13"/>
      <c r="DR648" s="13"/>
      <c r="DS648" s="13"/>
      <c r="DT648" s="13"/>
      <c r="DU648" s="13"/>
      <c r="DV648" s="13"/>
      <c r="DW648" s="13"/>
      <c r="DX648" s="13"/>
      <c r="DY648" s="13"/>
      <c r="DZ648" s="13"/>
      <c r="EA648" s="13"/>
      <c r="EB648" s="13"/>
      <c r="EC648" s="13"/>
      <c r="ED648" s="13"/>
      <c r="EE648" s="13"/>
      <c r="EF648" s="13"/>
      <c r="EG648" s="13"/>
      <c r="EH648" s="13"/>
      <c r="EI648" s="13"/>
      <c r="EJ648" s="13"/>
      <c r="EK648" s="13"/>
      <c r="EL648" s="13"/>
      <c r="EM648" s="13"/>
      <c r="EN648" s="13"/>
      <c r="EO648" s="13"/>
      <c r="EP648" s="13"/>
      <c r="EQ648" s="13"/>
      <c r="ER648" s="13"/>
      <c r="ES648" s="13"/>
      <c r="ET648" s="13"/>
      <c r="EU648" s="13"/>
      <c r="EV648" s="13"/>
      <c r="EW648" s="13"/>
      <c r="EX648" s="13"/>
      <c r="EY648" s="13"/>
      <c r="EZ648" s="13"/>
      <c r="FA648" s="13"/>
      <c r="FB648" s="13"/>
      <c r="FC648" s="13"/>
      <c r="FD648" s="13"/>
      <c r="FE648" s="13"/>
      <c r="FF648" s="13"/>
      <c r="FG648" s="13"/>
      <c r="FH648" s="13"/>
      <c r="FI648" s="13"/>
      <c r="FJ648" s="13"/>
      <c r="FK648" s="13"/>
      <c r="FL648" s="13"/>
      <c r="FM648" s="13"/>
      <c r="FN648" s="13"/>
      <c r="FO648" s="13"/>
      <c r="FP648" s="13"/>
      <c r="FQ648" s="13"/>
      <c r="FR648" s="13"/>
      <c r="FS648" s="13"/>
      <c r="FT648" s="13"/>
      <c r="FU648" s="13"/>
      <c r="FV648" s="13"/>
      <c r="FW648" s="13"/>
      <c r="FX648" s="13"/>
      <c r="FY648" s="13"/>
      <c r="FZ648" s="13"/>
      <c r="GA648" s="13"/>
      <c r="GB648" s="13"/>
      <c r="GC648" s="13"/>
      <c r="GD648" s="13"/>
      <c r="GE648" s="13"/>
      <c r="GF648" s="13"/>
      <c r="GG648" s="13"/>
      <c r="GH648" s="13"/>
      <c r="GI648" s="13"/>
      <c r="GJ648" s="13"/>
      <c r="GK648" s="13"/>
      <c r="GL648" s="13"/>
      <c r="GM648" s="13"/>
      <c r="GN648" s="13"/>
      <c r="GO648" s="13"/>
      <c r="GP648" s="13"/>
      <c r="GQ648" s="13"/>
      <c r="GR648" s="13"/>
      <c r="GS648" s="13"/>
      <c r="GT648" s="13"/>
    </row>
    <row r="649" spans="1:202" ht="14.5" customHeight="1">
      <c r="A649" s="165">
        <v>8</v>
      </c>
      <c r="B649" s="166">
        <v>90106</v>
      </c>
      <c r="C649" s="165">
        <f t="shared" si="76"/>
        <v>9</v>
      </c>
      <c r="G649" s="165" t="str">
        <f>+VLOOKUP(B649,EstructuraCostos!$B$5:$C$170,2)</f>
        <v xml:space="preserve">Varios </v>
      </c>
      <c r="H649" s="212">
        <v>43650</v>
      </c>
      <c r="I649" s="17">
        <f t="shared" si="75"/>
        <v>27</v>
      </c>
      <c r="J649" s="1" t="s">
        <v>1580</v>
      </c>
      <c r="K649" s="95">
        <v>402334</v>
      </c>
      <c r="L649" s="61" t="s">
        <v>263</v>
      </c>
      <c r="M649" s="51" t="s">
        <v>271</v>
      </c>
      <c r="N649" s="97">
        <v>1</v>
      </c>
      <c r="O649" s="648" t="s">
        <v>278</v>
      </c>
      <c r="P649" s="64">
        <v>36610</v>
      </c>
      <c r="Q649" s="631">
        <f t="shared" si="77"/>
        <v>36610</v>
      </c>
      <c r="R649" s="54" t="s">
        <v>100</v>
      </c>
      <c r="S649" s="54" t="s">
        <v>1808</v>
      </c>
      <c r="T649" s="211"/>
    </row>
    <row r="650" spans="1:202" ht="14.5" customHeight="1">
      <c r="A650" s="165">
        <v>8</v>
      </c>
      <c r="B650" s="166">
        <v>50103</v>
      </c>
      <c r="C650" s="165">
        <f t="shared" si="76"/>
        <v>5</v>
      </c>
      <c r="G650" s="165" t="str">
        <f>+VLOOKUP(B650,EstructuraCostos!$B$5:$C$170,2)</f>
        <v xml:space="preserve">Mantenimiento Cercos </v>
      </c>
      <c r="H650" s="212">
        <v>43650</v>
      </c>
      <c r="I650" s="17">
        <f t="shared" si="75"/>
        <v>27</v>
      </c>
      <c r="J650" s="1" t="s">
        <v>265</v>
      </c>
      <c r="K650" s="95">
        <v>402334</v>
      </c>
      <c r="L650" s="61" t="s">
        <v>263</v>
      </c>
      <c r="M650" s="51" t="s">
        <v>271</v>
      </c>
      <c r="N650" s="97">
        <v>100</v>
      </c>
      <c r="O650" s="648" t="s">
        <v>278</v>
      </c>
      <c r="P650" s="64">
        <v>300</v>
      </c>
      <c r="Q650" s="631">
        <f t="shared" si="77"/>
        <v>30000</v>
      </c>
      <c r="R650" s="54" t="s">
        <v>100</v>
      </c>
      <c r="S650" s="54" t="s">
        <v>1808</v>
      </c>
      <c r="T650" s="211"/>
    </row>
    <row r="651" spans="1:202" ht="14.5" customHeight="1">
      <c r="A651" s="165">
        <v>8</v>
      </c>
      <c r="B651" s="166">
        <v>50115</v>
      </c>
      <c r="C651" s="165">
        <f t="shared" si="76"/>
        <v>5</v>
      </c>
      <c r="G651" s="165" t="str">
        <f>+VLOOKUP(B651,EstructuraCostos!$B$5:$C$170,2)</f>
        <v>Herramientas fungibles</v>
      </c>
      <c r="H651" s="212">
        <v>43650</v>
      </c>
      <c r="I651" s="17">
        <f t="shared" si="75"/>
        <v>27</v>
      </c>
      <c r="J651" s="1" t="s">
        <v>1581</v>
      </c>
      <c r="K651" s="95">
        <v>402334</v>
      </c>
      <c r="L651" s="61" t="s">
        <v>263</v>
      </c>
      <c r="M651" s="51" t="s">
        <v>271</v>
      </c>
      <c r="N651" s="97">
        <v>2</v>
      </c>
      <c r="O651" s="648" t="s">
        <v>278</v>
      </c>
      <c r="P651" s="64">
        <v>5790</v>
      </c>
      <c r="Q651" s="631">
        <f t="shared" si="77"/>
        <v>11580</v>
      </c>
      <c r="R651" s="54" t="s">
        <v>100</v>
      </c>
      <c r="S651" s="54" t="s">
        <v>1808</v>
      </c>
      <c r="T651" s="211"/>
    </row>
    <row r="652" spans="1:202" ht="15.65" customHeight="1">
      <c r="A652" s="165">
        <v>8</v>
      </c>
      <c r="B652" s="166">
        <v>50103</v>
      </c>
      <c r="C652" s="165">
        <f t="shared" si="76"/>
        <v>5</v>
      </c>
      <c r="G652" s="165" t="str">
        <f>+VLOOKUP(B652,EstructuraCostos!$B$5:$C$170,2)</f>
        <v xml:space="preserve">Mantenimiento Cercos </v>
      </c>
      <c r="H652" s="212">
        <v>43650</v>
      </c>
      <c r="I652" s="17">
        <f t="shared" si="75"/>
        <v>27</v>
      </c>
      <c r="J652" s="1" t="s">
        <v>1582</v>
      </c>
      <c r="K652" s="95">
        <v>402334</v>
      </c>
      <c r="L652" s="61" t="s">
        <v>263</v>
      </c>
      <c r="M652" s="51" t="s">
        <v>271</v>
      </c>
      <c r="N652" s="97">
        <v>6</v>
      </c>
      <c r="O652" s="648" t="s">
        <v>276</v>
      </c>
      <c r="P652" s="64">
        <v>6320</v>
      </c>
      <c r="Q652" s="631">
        <f t="shared" si="77"/>
        <v>37920</v>
      </c>
      <c r="R652" s="54" t="s">
        <v>100</v>
      </c>
      <c r="S652" s="54" t="s">
        <v>1808</v>
      </c>
      <c r="T652" s="211"/>
    </row>
    <row r="653" spans="1:202" ht="15.65" customHeight="1">
      <c r="A653" s="165">
        <v>8</v>
      </c>
      <c r="B653" s="166">
        <v>90106</v>
      </c>
      <c r="C653" s="165">
        <f t="shared" si="76"/>
        <v>9</v>
      </c>
      <c r="G653" s="165" t="str">
        <f>+VLOOKUP(B653,EstructuraCostos!$B$5:$C$170,2)</f>
        <v xml:space="preserve">Varios </v>
      </c>
      <c r="H653" s="212">
        <v>43650</v>
      </c>
      <c r="I653" s="17">
        <f t="shared" si="75"/>
        <v>27</v>
      </c>
      <c r="J653" s="1" t="s">
        <v>264</v>
      </c>
      <c r="K653" s="95">
        <v>402334</v>
      </c>
      <c r="L653" s="61" t="s">
        <v>263</v>
      </c>
      <c r="M653" s="51" t="s">
        <v>271</v>
      </c>
      <c r="N653" s="97">
        <v>16</v>
      </c>
      <c r="O653" s="648" t="s">
        <v>276</v>
      </c>
      <c r="P653" s="64">
        <v>2968.875</v>
      </c>
      <c r="Q653" s="631">
        <f t="shared" si="77"/>
        <v>47502</v>
      </c>
      <c r="R653" s="54" t="s">
        <v>100</v>
      </c>
      <c r="S653" s="54" t="s">
        <v>1808</v>
      </c>
      <c r="T653" s="211"/>
      <c r="U653" s="77">
        <v>2182342</v>
      </c>
    </row>
    <row r="654" spans="1:202" ht="15.65" customHeight="1">
      <c r="A654" s="165">
        <v>8</v>
      </c>
      <c r="B654" s="166">
        <v>10104</v>
      </c>
      <c r="C654" s="165">
        <f t="shared" si="76"/>
        <v>1</v>
      </c>
      <c r="G654" s="165" t="str">
        <f>+VLOOKUP(B654,EstructuraCostos!$B$5:$C$170,2)</f>
        <v>Fumigacion Herbicida</v>
      </c>
      <c r="H654" s="212">
        <v>43650</v>
      </c>
      <c r="I654" s="17">
        <f t="shared" si="75"/>
        <v>27</v>
      </c>
      <c r="J654" s="1" t="s">
        <v>270</v>
      </c>
      <c r="K654" s="95">
        <v>402334</v>
      </c>
      <c r="L654" s="61" t="s">
        <v>263</v>
      </c>
      <c r="M654" s="51" t="s">
        <v>271</v>
      </c>
      <c r="N654" s="97">
        <v>40</v>
      </c>
      <c r="O654" s="648" t="s">
        <v>261</v>
      </c>
      <c r="P654" s="64">
        <v>10126.5</v>
      </c>
      <c r="Q654" s="631">
        <f t="shared" si="77"/>
        <v>405060</v>
      </c>
      <c r="R654" s="54" t="s">
        <v>100</v>
      </c>
      <c r="S654" s="54" t="s">
        <v>1808</v>
      </c>
      <c r="T654" s="211"/>
    </row>
    <row r="655" spans="1:202" ht="15.65" customHeight="1">
      <c r="A655" s="165">
        <v>8</v>
      </c>
      <c r="B655" s="166">
        <v>50103</v>
      </c>
      <c r="C655" s="165">
        <f t="shared" si="76"/>
        <v>5</v>
      </c>
      <c r="G655" s="165" t="str">
        <f>+VLOOKUP(B655,EstructuraCostos!$B$5:$C$170,2)</f>
        <v xml:space="preserve">Mantenimiento Cercos </v>
      </c>
      <c r="H655" s="212">
        <v>43650</v>
      </c>
      <c r="I655" s="17">
        <f t="shared" si="75"/>
        <v>27</v>
      </c>
      <c r="J655" s="1" t="s">
        <v>282</v>
      </c>
      <c r="K655" s="95">
        <v>402334</v>
      </c>
      <c r="L655" s="61" t="s">
        <v>263</v>
      </c>
      <c r="M655" s="51" t="s">
        <v>271</v>
      </c>
      <c r="N655" s="97">
        <v>60</v>
      </c>
      <c r="O655" s="648" t="s">
        <v>276</v>
      </c>
      <c r="P655" s="64">
        <v>5438</v>
      </c>
      <c r="Q655" s="631">
        <f t="shared" si="77"/>
        <v>326280</v>
      </c>
      <c r="R655" s="54" t="s">
        <v>100</v>
      </c>
      <c r="S655" s="54" t="s">
        <v>1808</v>
      </c>
      <c r="T655" s="211"/>
    </row>
    <row r="656" spans="1:202" ht="14.5" customHeight="1">
      <c r="A656" s="165" t="s">
        <v>2358</v>
      </c>
      <c r="B656" s="166">
        <v>10104</v>
      </c>
      <c r="C656" s="165">
        <f t="shared" si="76"/>
        <v>1</v>
      </c>
      <c r="G656" s="165" t="str">
        <f>+VLOOKUP(B656,EstructuraCostos!$B$5:$C$170,2)</f>
        <v>Fumigacion Herbicida</v>
      </c>
      <c r="H656" s="212">
        <v>43650</v>
      </c>
      <c r="I656" s="17">
        <f t="shared" si="75"/>
        <v>27</v>
      </c>
      <c r="J656" s="1" t="s">
        <v>606</v>
      </c>
      <c r="K656" s="511">
        <v>78177</v>
      </c>
      <c r="L656" s="217" t="s">
        <v>283</v>
      </c>
      <c r="M656" s="406" t="s">
        <v>2359</v>
      </c>
      <c r="N656" s="461">
        <v>10</v>
      </c>
      <c r="O656" s="216" t="s">
        <v>276</v>
      </c>
      <c r="P656" s="462">
        <v>19990</v>
      </c>
      <c r="Q656" s="631">
        <f t="shared" si="77"/>
        <v>199900</v>
      </c>
      <c r="R656" s="54" t="s">
        <v>100</v>
      </c>
      <c r="S656" s="54" t="s">
        <v>2397</v>
      </c>
      <c r="T656" s="211"/>
    </row>
    <row r="657" spans="1:202" ht="15" customHeight="1">
      <c r="A657" s="165">
        <v>1</v>
      </c>
      <c r="B657" s="166">
        <v>50106</v>
      </c>
      <c r="C657" s="165">
        <f t="shared" si="76"/>
        <v>5</v>
      </c>
      <c r="G657" s="165" t="str">
        <f>+VLOOKUP(B657,EstructuraCostos!$B$5:$C$170,2)</f>
        <v>Mantenimiento Maquinaria y Equipos</v>
      </c>
      <c r="H657" s="212">
        <v>43654</v>
      </c>
      <c r="I657" s="17">
        <f t="shared" si="75"/>
        <v>28</v>
      </c>
      <c r="J657" s="1" t="s">
        <v>1594</v>
      </c>
      <c r="K657" s="95" t="s">
        <v>1602</v>
      </c>
      <c r="L657" s="61" t="s">
        <v>1967</v>
      </c>
      <c r="M657" s="51" t="s">
        <v>951</v>
      </c>
      <c r="N657" s="97">
        <v>1</v>
      </c>
      <c r="O657" s="522" t="s">
        <v>278</v>
      </c>
      <c r="P657" s="64">
        <v>79000</v>
      </c>
      <c r="Q657" s="631">
        <f t="shared" si="77"/>
        <v>79000</v>
      </c>
      <c r="R657" s="54" t="s">
        <v>294</v>
      </c>
      <c r="S657" s="54" t="s">
        <v>1815</v>
      </c>
      <c r="T657" s="211"/>
      <c r="U657" s="64"/>
    </row>
    <row r="658" spans="1:202" ht="15" customHeight="1">
      <c r="A658" s="165">
        <v>2</v>
      </c>
      <c r="B658" s="166">
        <v>90106</v>
      </c>
      <c r="C658" s="165">
        <f t="shared" si="76"/>
        <v>9</v>
      </c>
      <c r="G658" s="165" t="str">
        <f>+VLOOKUP(B658,EstructuraCostos!$B$5:$C$170,2)</f>
        <v xml:space="preserve">Varios </v>
      </c>
      <c r="H658" s="212">
        <v>43654</v>
      </c>
      <c r="I658" s="17">
        <f t="shared" si="75"/>
        <v>28</v>
      </c>
      <c r="J658" s="1" t="s">
        <v>571</v>
      </c>
      <c r="K658" s="95">
        <v>200892</v>
      </c>
      <c r="L658" s="61" t="s">
        <v>319</v>
      </c>
      <c r="M658" s="51" t="s">
        <v>337</v>
      </c>
      <c r="N658" s="97">
        <v>2</v>
      </c>
      <c r="O658" s="646" t="s">
        <v>276</v>
      </c>
      <c r="P658" s="64">
        <v>3100</v>
      </c>
      <c r="Q658" s="631">
        <f t="shared" si="77"/>
        <v>6200</v>
      </c>
      <c r="R658" s="54" t="s">
        <v>100</v>
      </c>
      <c r="S658" s="54" t="s">
        <v>1808</v>
      </c>
      <c r="T658" s="211"/>
      <c r="U658" s="64"/>
    </row>
    <row r="659" spans="1:202" ht="15" customHeight="1">
      <c r="A659" s="165">
        <v>2</v>
      </c>
      <c r="B659" s="166">
        <v>50115</v>
      </c>
      <c r="C659" s="165">
        <f t="shared" si="76"/>
        <v>5</v>
      </c>
      <c r="G659" s="165" t="str">
        <f>+VLOOKUP(B659,EstructuraCostos!$B$5:$C$170,2)</f>
        <v>Herramientas fungibles</v>
      </c>
      <c r="H659" s="212">
        <v>43654</v>
      </c>
      <c r="I659" s="17">
        <f t="shared" si="75"/>
        <v>28</v>
      </c>
      <c r="J659" s="1" t="s">
        <v>573</v>
      </c>
      <c r="K659" s="95">
        <v>200892</v>
      </c>
      <c r="L659" s="61" t="s">
        <v>319</v>
      </c>
      <c r="M659" s="51" t="s">
        <v>337</v>
      </c>
      <c r="N659" s="97">
        <v>1</v>
      </c>
      <c r="O659" s="639" t="s">
        <v>278</v>
      </c>
      <c r="P659" s="64">
        <v>12000</v>
      </c>
      <c r="Q659" s="631">
        <f t="shared" si="77"/>
        <v>12000</v>
      </c>
      <c r="R659" s="54" t="s">
        <v>100</v>
      </c>
      <c r="S659" s="54" t="s">
        <v>1808</v>
      </c>
      <c r="T659" s="211"/>
      <c r="U659" s="64"/>
    </row>
    <row r="660" spans="1:202" ht="15" customHeight="1">
      <c r="A660" s="165">
        <v>2</v>
      </c>
      <c r="B660" s="166">
        <v>10303</v>
      </c>
      <c r="C660" s="165">
        <f t="shared" si="76"/>
        <v>1</v>
      </c>
      <c r="G660" s="165" t="str">
        <f>+VLOOKUP(B660,EstructuraCostos!$B$5:$C$170,2)</f>
        <v>Drogas curativas, preventivas y examenes</v>
      </c>
      <c r="H660" s="212">
        <v>43654</v>
      </c>
      <c r="I660" s="17">
        <f t="shared" si="75"/>
        <v>28</v>
      </c>
      <c r="J660" s="1" t="s">
        <v>1595</v>
      </c>
      <c r="K660" s="95">
        <v>200892</v>
      </c>
      <c r="L660" s="61" t="s">
        <v>319</v>
      </c>
      <c r="M660" s="51" t="s">
        <v>337</v>
      </c>
      <c r="N660" s="97">
        <v>2</v>
      </c>
      <c r="O660" s="522" t="s">
        <v>278</v>
      </c>
      <c r="P660" s="64">
        <v>117500</v>
      </c>
      <c r="Q660" s="631">
        <f t="shared" si="77"/>
        <v>235000</v>
      </c>
      <c r="R660" s="54" t="s">
        <v>100</v>
      </c>
      <c r="S660" s="54" t="s">
        <v>1808</v>
      </c>
      <c r="T660" s="211"/>
      <c r="U660" s="64"/>
    </row>
    <row r="661" spans="1:202" ht="15" customHeight="1">
      <c r="A661" s="165">
        <v>3</v>
      </c>
      <c r="B661" s="166">
        <v>90103</v>
      </c>
      <c r="C661" s="165">
        <f t="shared" si="76"/>
        <v>9</v>
      </c>
      <c r="G661" s="165" t="str">
        <f>+VLOOKUP(B661,EstructuraCostos!$B$5:$C$170,2)</f>
        <v>Alimentacion-mercado</v>
      </c>
      <c r="H661" s="212">
        <v>43654</v>
      </c>
      <c r="I661" s="17">
        <f t="shared" si="75"/>
        <v>28</v>
      </c>
      <c r="J661" s="1" t="s">
        <v>799</v>
      </c>
      <c r="K661" s="95">
        <v>402416</v>
      </c>
      <c r="L661" s="61" t="s">
        <v>263</v>
      </c>
      <c r="M661" s="51" t="s">
        <v>271</v>
      </c>
      <c r="N661" s="97">
        <v>2</v>
      </c>
      <c r="O661" s="639" t="s">
        <v>278</v>
      </c>
      <c r="P661" s="64">
        <v>4430</v>
      </c>
      <c r="Q661" s="631">
        <f t="shared" si="77"/>
        <v>8860</v>
      </c>
      <c r="R661" s="54" t="s">
        <v>100</v>
      </c>
      <c r="S661" s="54" t="s">
        <v>1808</v>
      </c>
      <c r="T661" s="211"/>
      <c r="U661" s="64"/>
    </row>
    <row r="662" spans="1:202" ht="14.5" customHeight="1">
      <c r="A662" s="165">
        <v>3</v>
      </c>
      <c r="B662" s="166">
        <v>10104</v>
      </c>
      <c r="C662" s="165">
        <f t="shared" si="76"/>
        <v>1</v>
      </c>
      <c r="G662" s="165" t="str">
        <f>+VLOOKUP(B662,EstructuraCostos!$B$5:$C$170,2)</f>
        <v>Fumigacion Herbicida</v>
      </c>
      <c r="H662" s="212">
        <v>43654</v>
      </c>
      <c r="I662" s="17">
        <f t="shared" si="75"/>
        <v>28</v>
      </c>
      <c r="J662" s="1" t="s">
        <v>1596</v>
      </c>
      <c r="K662" s="95">
        <v>402416</v>
      </c>
      <c r="L662" s="61" t="s">
        <v>263</v>
      </c>
      <c r="M662" s="51" t="s">
        <v>271</v>
      </c>
      <c r="N662" s="97">
        <v>1</v>
      </c>
      <c r="O662" s="642" t="s">
        <v>276</v>
      </c>
      <c r="P662" s="64">
        <v>123590</v>
      </c>
      <c r="Q662" s="631">
        <f t="shared" si="77"/>
        <v>123590</v>
      </c>
      <c r="R662" s="54" t="s">
        <v>100</v>
      </c>
      <c r="S662" s="54" t="s">
        <v>1808</v>
      </c>
      <c r="T662" s="211"/>
      <c r="U662" s="64"/>
    </row>
    <row r="663" spans="1:202" ht="14.5" customHeight="1">
      <c r="A663" s="165">
        <v>4</v>
      </c>
      <c r="B663" s="166">
        <v>10104</v>
      </c>
      <c r="C663" s="165">
        <f t="shared" si="76"/>
        <v>1</v>
      </c>
      <c r="G663" s="165" t="str">
        <f>+VLOOKUP(B663,EstructuraCostos!$B$5:$C$170,2)</f>
        <v>Fumigacion Herbicida</v>
      </c>
      <c r="H663" s="212">
        <v>43654</v>
      </c>
      <c r="I663" s="17">
        <f t="shared" si="75"/>
        <v>28</v>
      </c>
      <c r="J663" s="1" t="s">
        <v>1597</v>
      </c>
      <c r="K663" s="95">
        <v>76088</v>
      </c>
      <c r="L663" s="61" t="s">
        <v>283</v>
      </c>
      <c r="M663" s="51" t="s">
        <v>879</v>
      </c>
      <c r="N663" s="97">
        <v>5</v>
      </c>
      <c r="O663" s="522" t="s">
        <v>278</v>
      </c>
      <c r="P663" s="64">
        <v>4000</v>
      </c>
      <c r="Q663" s="631">
        <f t="shared" si="77"/>
        <v>20000</v>
      </c>
      <c r="R663" s="54" t="s">
        <v>100</v>
      </c>
      <c r="S663" s="54" t="s">
        <v>1808</v>
      </c>
      <c r="T663" s="211"/>
      <c r="U663" s="64"/>
    </row>
    <row r="664" spans="1:202" ht="14.5" customHeight="1">
      <c r="A664" s="165">
        <v>5</v>
      </c>
      <c r="B664" s="166">
        <v>80105</v>
      </c>
      <c r="C664" s="165">
        <f t="shared" si="76"/>
        <v>8</v>
      </c>
      <c r="G664" s="165" t="str">
        <f>+VLOOKUP(B664,EstructuraCostos!$B$5:$C$170,2)</f>
        <v>Maquinaria y Equipos</v>
      </c>
      <c r="H664" s="212">
        <v>43656</v>
      </c>
      <c r="I664" s="17">
        <f t="shared" si="75"/>
        <v>28</v>
      </c>
      <c r="J664" s="1" t="s">
        <v>1586</v>
      </c>
      <c r="K664" s="95" t="s">
        <v>1603</v>
      </c>
      <c r="L664" s="61" t="s">
        <v>404</v>
      </c>
      <c r="M664" s="51" t="s">
        <v>578</v>
      </c>
      <c r="N664" s="97">
        <v>1</v>
      </c>
      <c r="O664" s="522" t="s">
        <v>278</v>
      </c>
      <c r="P664" s="64">
        <v>752041</v>
      </c>
      <c r="Q664" s="631">
        <f t="shared" si="77"/>
        <v>752041</v>
      </c>
      <c r="R664" s="54" t="s">
        <v>294</v>
      </c>
      <c r="S664" s="54" t="s">
        <v>1815</v>
      </c>
      <c r="T664" s="211"/>
      <c r="U664" s="64"/>
    </row>
    <row r="665" spans="1:202" ht="14.5" customHeight="1">
      <c r="A665" s="165">
        <v>5</v>
      </c>
      <c r="B665" s="166">
        <v>40104</v>
      </c>
      <c r="C665" s="165">
        <f t="shared" si="76"/>
        <v>4</v>
      </c>
      <c r="G665" s="165" t="str">
        <f>+VLOOKUP(B665,EstructuraCostos!$B$5:$C$170,2)</f>
        <v>Combustibles y Lubricantes</v>
      </c>
      <c r="H665" s="212">
        <v>43656</v>
      </c>
      <c r="I665" s="17">
        <f t="shared" si="75"/>
        <v>28</v>
      </c>
      <c r="J665" s="1" t="s">
        <v>1599</v>
      </c>
      <c r="K665" s="95" t="s">
        <v>1603</v>
      </c>
      <c r="L665" s="61" t="s">
        <v>404</v>
      </c>
      <c r="M665" s="51" t="s">
        <v>578</v>
      </c>
      <c r="N665" s="97">
        <v>1</v>
      </c>
      <c r="O665" s="522" t="s">
        <v>261</v>
      </c>
      <c r="P665" s="64">
        <v>19350</v>
      </c>
      <c r="Q665" s="631">
        <f t="shared" si="77"/>
        <v>19350</v>
      </c>
      <c r="R665" s="54" t="s">
        <v>294</v>
      </c>
      <c r="S665" s="54" t="s">
        <v>1815</v>
      </c>
      <c r="T665" s="211"/>
      <c r="U665" s="64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  <c r="BY665" s="13"/>
      <c r="BZ665" s="13"/>
      <c r="CA665" s="13"/>
      <c r="CB665" s="13"/>
      <c r="CC665" s="13"/>
      <c r="CD665" s="13"/>
      <c r="CE665" s="13"/>
      <c r="CF665" s="13"/>
      <c r="CG665" s="13"/>
      <c r="CH665" s="13"/>
      <c r="CI665" s="13"/>
      <c r="CJ665" s="13"/>
      <c r="CK665" s="13"/>
      <c r="CL665" s="13"/>
      <c r="CM665" s="13"/>
      <c r="CN665" s="13"/>
      <c r="CO665" s="13"/>
      <c r="CP665" s="13"/>
      <c r="CQ665" s="13"/>
      <c r="CR665" s="13"/>
      <c r="CS665" s="13"/>
      <c r="CT665" s="13"/>
      <c r="CU665" s="13"/>
      <c r="CV665" s="13"/>
      <c r="CW665" s="13"/>
      <c r="CX665" s="13"/>
      <c r="CY665" s="13"/>
      <c r="CZ665" s="13"/>
      <c r="DA665" s="13"/>
      <c r="DB665" s="13"/>
      <c r="DC665" s="13"/>
      <c r="DD665" s="13"/>
      <c r="DE665" s="13"/>
      <c r="DF665" s="13"/>
      <c r="DG665" s="13"/>
      <c r="DH665" s="13"/>
      <c r="DI665" s="13"/>
      <c r="DJ665" s="13"/>
      <c r="DK665" s="13"/>
      <c r="DL665" s="13"/>
      <c r="DM665" s="13"/>
      <c r="DN665" s="13"/>
      <c r="DO665" s="13"/>
      <c r="DP665" s="13"/>
      <c r="DQ665" s="13"/>
      <c r="DR665" s="13"/>
      <c r="DS665" s="13"/>
      <c r="DT665" s="13"/>
      <c r="DU665" s="13"/>
      <c r="DV665" s="13"/>
      <c r="DW665" s="13"/>
      <c r="DX665" s="13"/>
      <c r="DY665" s="13"/>
      <c r="DZ665" s="13"/>
      <c r="EA665" s="13"/>
      <c r="EB665" s="13"/>
      <c r="EC665" s="13"/>
      <c r="ED665" s="13"/>
      <c r="EE665" s="13"/>
      <c r="EF665" s="13"/>
      <c r="EG665" s="13"/>
      <c r="EH665" s="13"/>
      <c r="EI665" s="13"/>
      <c r="EJ665" s="13"/>
      <c r="EK665" s="13"/>
      <c r="EL665" s="13"/>
      <c r="EM665" s="13"/>
      <c r="EN665" s="13"/>
      <c r="EO665" s="13"/>
      <c r="EP665" s="13"/>
      <c r="EQ665" s="13"/>
      <c r="ER665" s="13"/>
      <c r="ES665" s="13"/>
      <c r="ET665" s="13"/>
      <c r="EU665" s="13"/>
      <c r="EV665" s="13"/>
      <c r="EW665" s="13"/>
      <c r="EX665" s="13"/>
      <c r="EY665" s="13"/>
      <c r="EZ665" s="13"/>
      <c r="FA665" s="13"/>
      <c r="FB665" s="13"/>
      <c r="FC665" s="13"/>
      <c r="FD665" s="13"/>
      <c r="FE665" s="13"/>
      <c r="FF665" s="13"/>
      <c r="FG665" s="13"/>
      <c r="FH665" s="13"/>
      <c r="FI665" s="13"/>
      <c r="FJ665" s="13"/>
      <c r="FK665" s="13"/>
      <c r="FL665" s="13"/>
      <c r="FM665" s="13"/>
      <c r="FN665" s="13"/>
      <c r="FO665" s="13"/>
      <c r="FP665" s="13"/>
      <c r="FQ665" s="13"/>
      <c r="FR665" s="13"/>
      <c r="FS665" s="13"/>
      <c r="FT665" s="13"/>
      <c r="FU665" s="13"/>
      <c r="FV665" s="13"/>
      <c r="FW665" s="13"/>
      <c r="FX665" s="13"/>
      <c r="FY665" s="13"/>
      <c r="FZ665" s="13"/>
      <c r="GA665" s="13"/>
      <c r="GB665" s="13"/>
      <c r="GC665" s="13"/>
      <c r="GD665" s="13"/>
      <c r="GE665" s="13"/>
      <c r="GF665" s="13"/>
      <c r="GG665" s="13"/>
      <c r="GH665" s="13"/>
      <c r="GI665" s="13"/>
      <c r="GJ665" s="13"/>
      <c r="GK665" s="13"/>
      <c r="GL665" s="13"/>
      <c r="GM665" s="13"/>
      <c r="GN665" s="13"/>
      <c r="GO665" s="13"/>
      <c r="GP665" s="13"/>
      <c r="GQ665" s="13"/>
      <c r="GR665" s="13"/>
      <c r="GS665" s="13"/>
      <c r="GT665" s="13"/>
    </row>
    <row r="666" spans="1:202" s="205" customFormat="1" ht="14.5" customHeight="1">
      <c r="A666" s="165">
        <v>5</v>
      </c>
      <c r="B666" s="166">
        <v>40104</v>
      </c>
      <c r="C666" s="165">
        <f t="shared" ref="C666:C690" si="78">ROUND(B666/10000,0)</f>
        <v>4</v>
      </c>
      <c r="D666" s="59"/>
      <c r="E666" s="388"/>
      <c r="F666" s="59"/>
      <c r="G666" s="165" t="str">
        <f>+VLOOKUP(B666,EstructuraCostos!$B$5:$C$170,2)</f>
        <v>Combustibles y Lubricantes</v>
      </c>
      <c r="H666" s="212">
        <v>43656</v>
      </c>
      <c r="I666" s="17">
        <f t="shared" si="75"/>
        <v>28</v>
      </c>
      <c r="J666" s="1" t="s">
        <v>1598</v>
      </c>
      <c r="K666" s="95" t="s">
        <v>1603</v>
      </c>
      <c r="L666" s="61" t="s">
        <v>404</v>
      </c>
      <c r="M666" s="51" t="s">
        <v>578</v>
      </c>
      <c r="N666" s="97">
        <v>1</v>
      </c>
      <c r="O666" s="522" t="s">
        <v>261</v>
      </c>
      <c r="P666" s="64">
        <v>12900</v>
      </c>
      <c r="Q666" s="631">
        <f t="shared" si="77"/>
        <v>12900</v>
      </c>
      <c r="R666" s="54" t="s">
        <v>294</v>
      </c>
      <c r="S666" s="54" t="s">
        <v>1815</v>
      </c>
      <c r="T666" s="211"/>
      <c r="U666" s="64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</row>
    <row r="667" spans="1:202" ht="14.5" customHeight="1">
      <c r="A667" s="165">
        <v>6</v>
      </c>
      <c r="B667" s="166">
        <v>90103</v>
      </c>
      <c r="C667" s="165">
        <f t="shared" si="78"/>
        <v>9</v>
      </c>
      <c r="G667" s="165" t="str">
        <f>+VLOOKUP(B667,EstructuraCostos!$B$5:$C$170,2)</f>
        <v>Alimentacion-mercado</v>
      </c>
      <c r="H667" s="212">
        <v>43656</v>
      </c>
      <c r="I667" s="17">
        <f t="shared" si="75"/>
        <v>28</v>
      </c>
      <c r="J667" s="1" t="s">
        <v>1600</v>
      </c>
      <c r="K667" s="95" t="s">
        <v>1604</v>
      </c>
      <c r="L667" s="61" t="s">
        <v>389</v>
      </c>
      <c r="M667" s="51" t="s">
        <v>1199</v>
      </c>
      <c r="N667" s="97">
        <v>6</v>
      </c>
      <c r="O667" s="522" t="s">
        <v>278</v>
      </c>
      <c r="P667" s="64">
        <v>3648.3333333333335</v>
      </c>
      <c r="Q667" s="631">
        <f t="shared" si="77"/>
        <v>21890</v>
      </c>
      <c r="R667" s="54" t="s">
        <v>294</v>
      </c>
      <c r="S667" s="54" t="s">
        <v>1815</v>
      </c>
      <c r="T667" s="211"/>
      <c r="U667" s="64"/>
    </row>
    <row r="668" spans="1:202" ht="15" customHeight="1">
      <c r="A668" s="165">
        <v>7</v>
      </c>
      <c r="B668" s="166">
        <v>90103</v>
      </c>
      <c r="C668" s="165">
        <f t="shared" si="78"/>
        <v>9</v>
      </c>
      <c r="G668" s="165" t="str">
        <f>+VLOOKUP(B668,EstructuraCostos!$B$5:$C$170,2)</f>
        <v>Alimentacion-mercado</v>
      </c>
      <c r="H668" s="212">
        <v>43656</v>
      </c>
      <c r="I668" s="17">
        <f t="shared" si="75"/>
        <v>28</v>
      </c>
      <c r="J668" s="1" t="s">
        <v>1601</v>
      </c>
      <c r="K668" s="95">
        <v>619</v>
      </c>
      <c r="L668" s="61" t="s">
        <v>1593</v>
      </c>
      <c r="M668" s="51" t="s">
        <v>1605</v>
      </c>
      <c r="N668" s="97">
        <v>4</v>
      </c>
      <c r="O668" s="646" t="s">
        <v>278</v>
      </c>
      <c r="P668" s="64">
        <v>4950</v>
      </c>
      <c r="Q668" s="631">
        <f t="shared" si="77"/>
        <v>19800</v>
      </c>
      <c r="R668" s="54" t="s">
        <v>294</v>
      </c>
      <c r="S668" s="54" t="s">
        <v>1815</v>
      </c>
      <c r="T668" s="211"/>
      <c r="U668" s="64"/>
    </row>
    <row r="669" spans="1:202" ht="15" customHeight="1">
      <c r="A669" s="165" t="s">
        <v>1206</v>
      </c>
      <c r="B669" s="166">
        <v>70113</v>
      </c>
      <c r="C669" s="165">
        <f t="shared" si="78"/>
        <v>7</v>
      </c>
      <c r="G669" s="165"/>
      <c r="H669" s="212">
        <v>43656</v>
      </c>
      <c r="I669" s="17">
        <f t="shared" si="75"/>
        <v>28</v>
      </c>
      <c r="J669" s="181" t="s">
        <v>2333</v>
      </c>
      <c r="K669" s="95" t="s">
        <v>2332</v>
      </c>
      <c r="L669" s="61" t="s">
        <v>506</v>
      </c>
      <c r="M669" s="51" t="s">
        <v>1434</v>
      </c>
      <c r="N669" s="97">
        <v>6</v>
      </c>
      <c r="O669" s="562" t="s">
        <v>533</v>
      </c>
      <c r="P669" s="64">
        <v>828114.33</v>
      </c>
      <c r="Q669" s="631">
        <f>P669*N669</f>
        <v>4968685.9799999995</v>
      </c>
      <c r="R669" s="54" t="s">
        <v>100</v>
      </c>
      <c r="S669" s="54" t="s">
        <v>2334</v>
      </c>
      <c r="T669" s="211"/>
      <c r="U669" s="64"/>
    </row>
    <row r="670" spans="1:202" ht="15" customHeight="1">
      <c r="A670" s="165" t="s">
        <v>1206</v>
      </c>
      <c r="B670" s="166">
        <v>40101</v>
      </c>
      <c r="C670" s="165">
        <f t="shared" si="78"/>
        <v>4</v>
      </c>
      <c r="G670" s="165" t="str">
        <f>+VLOOKUP(B670,EstructuraCostos!$B$5:$C$170,2)</f>
        <v>Servicios_Publicos</v>
      </c>
      <c r="H670" s="212">
        <v>43656</v>
      </c>
      <c r="I670" s="17">
        <f t="shared" si="75"/>
        <v>28</v>
      </c>
      <c r="J670" s="1" t="s">
        <v>2200</v>
      </c>
      <c r="K670" s="95">
        <v>220743</v>
      </c>
      <c r="L670" s="61" t="s">
        <v>513</v>
      </c>
      <c r="M670" s="51" t="s">
        <v>514</v>
      </c>
      <c r="N670" s="97">
        <v>1</v>
      </c>
      <c r="O670" s="562" t="s">
        <v>278</v>
      </c>
      <c r="P670" s="64">
        <v>1970</v>
      </c>
      <c r="Q670" s="631">
        <f>P670</f>
        <v>1970</v>
      </c>
      <c r="R670" s="54" t="s">
        <v>100</v>
      </c>
      <c r="S670" s="54" t="s">
        <v>2201</v>
      </c>
      <c r="T670" s="211"/>
      <c r="U670" s="64"/>
    </row>
    <row r="671" spans="1:202" ht="15" customHeight="1">
      <c r="A671" s="165" t="s">
        <v>1319</v>
      </c>
      <c r="B671" s="166">
        <v>40101</v>
      </c>
      <c r="C671" s="165">
        <f t="shared" si="78"/>
        <v>4</v>
      </c>
      <c r="G671" s="165" t="str">
        <f>+VLOOKUP(B671,EstructuraCostos!$B$5:$C$170,2)</f>
        <v>Servicios_Publicos</v>
      </c>
      <c r="H671" s="212">
        <v>43656</v>
      </c>
      <c r="I671" s="17">
        <f t="shared" si="75"/>
        <v>28</v>
      </c>
      <c r="J671" s="1" t="s">
        <v>2200</v>
      </c>
      <c r="K671" s="95">
        <v>119644</v>
      </c>
      <c r="L671" s="61" t="s">
        <v>513</v>
      </c>
      <c r="M671" s="51" t="s">
        <v>514</v>
      </c>
      <c r="N671" s="97">
        <v>1</v>
      </c>
      <c r="O671" s="562" t="s">
        <v>278</v>
      </c>
      <c r="P671" s="64">
        <v>11650</v>
      </c>
      <c r="Q671" s="631">
        <f>P671</f>
        <v>11650</v>
      </c>
      <c r="R671" s="54" t="s">
        <v>100</v>
      </c>
      <c r="S671" s="54" t="s">
        <v>2201</v>
      </c>
      <c r="T671" s="211"/>
      <c r="U671" s="64"/>
      <c r="X671" s="13"/>
      <c r="Y671" s="13"/>
      <c r="Z671" s="13"/>
      <c r="AA671" s="13"/>
    </row>
    <row r="672" spans="1:202" ht="15" customHeight="1">
      <c r="A672" s="165" t="s">
        <v>1284</v>
      </c>
      <c r="B672" s="166">
        <v>40101</v>
      </c>
      <c r="C672" s="165">
        <f t="shared" si="78"/>
        <v>4</v>
      </c>
      <c r="G672" s="165" t="str">
        <f>+VLOOKUP(B672,EstructuraCostos!$B$5:$C$170,2)</f>
        <v>Servicios_Publicos</v>
      </c>
      <c r="H672" s="212">
        <v>43656</v>
      </c>
      <c r="I672" s="17">
        <f t="shared" si="75"/>
        <v>28</v>
      </c>
      <c r="J672" s="1" t="s">
        <v>2200</v>
      </c>
      <c r="K672" s="95">
        <v>119639</v>
      </c>
      <c r="L672" s="61" t="s">
        <v>513</v>
      </c>
      <c r="M672" s="51" t="s">
        <v>514</v>
      </c>
      <c r="N672" s="97">
        <v>1</v>
      </c>
      <c r="O672" s="571" t="s">
        <v>278</v>
      </c>
      <c r="P672" s="64">
        <v>788050</v>
      </c>
      <c r="Q672" s="631">
        <f>P672</f>
        <v>788050</v>
      </c>
      <c r="R672" s="54" t="s">
        <v>100</v>
      </c>
      <c r="S672" s="54" t="s">
        <v>2201</v>
      </c>
      <c r="T672" s="211"/>
      <c r="U672" s="64"/>
      <c r="X672" s="13"/>
      <c r="Y672" s="13"/>
      <c r="Z672" s="13"/>
      <c r="AA672" s="13"/>
    </row>
    <row r="673" spans="1:202" ht="15" customHeight="1">
      <c r="A673" s="165" t="s">
        <v>1320</v>
      </c>
      <c r="C673" s="165">
        <f t="shared" si="78"/>
        <v>0</v>
      </c>
      <c r="G673" s="165" t="e">
        <f>+VLOOKUP(B673,EstructuraCostos!$B$5:$C$170,2)</f>
        <v>#N/A</v>
      </c>
      <c r="H673" s="212">
        <v>43656</v>
      </c>
      <c r="I673" s="17">
        <f t="shared" si="75"/>
        <v>28</v>
      </c>
      <c r="J673" s="181" t="s">
        <v>1633</v>
      </c>
      <c r="K673" s="95" t="s">
        <v>2339</v>
      </c>
      <c r="L673" s="61" t="s">
        <v>2328</v>
      </c>
      <c r="M673" s="51">
        <v>17126703</v>
      </c>
      <c r="N673" s="97">
        <v>22</v>
      </c>
      <c r="O673" s="571" t="s">
        <v>278</v>
      </c>
      <c r="P673" s="64">
        <v>1386072.73</v>
      </c>
      <c r="R673" s="54" t="s">
        <v>100</v>
      </c>
      <c r="S673" s="54" t="s">
        <v>2331</v>
      </c>
      <c r="T673" s="211"/>
      <c r="U673" s="64"/>
    </row>
    <row r="674" spans="1:202" ht="15" customHeight="1">
      <c r="A674" s="165">
        <v>8</v>
      </c>
      <c r="B674" s="166">
        <v>10103</v>
      </c>
      <c r="C674" s="165">
        <f t="shared" si="78"/>
        <v>1</v>
      </c>
      <c r="G674" s="165" t="str">
        <f>+VLOOKUP(B674,EstructuraCostos!$B$5:$C$170,2)</f>
        <v>Fertilizacion, correctivos</v>
      </c>
      <c r="H674" s="212">
        <v>43658</v>
      </c>
      <c r="I674" s="17">
        <f t="shared" si="75"/>
        <v>28</v>
      </c>
      <c r="J674" s="1" t="s">
        <v>1321</v>
      </c>
      <c r="K674" s="95">
        <v>402517</v>
      </c>
      <c r="L674" s="61" t="s">
        <v>263</v>
      </c>
      <c r="M674" s="51" t="s">
        <v>271</v>
      </c>
      <c r="N674" s="97">
        <v>12</v>
      </c>
      <c r="O674" s="522" t="s">
        <v>276</v>
      </c>
      <c r="P674" s="64">
        <v>15430</v>
      </c>
      <c r="Q674" s="631">
        <f>+N674*P674</f>
        <v>185160</v>
      </c>
      <c r="R674" s="54" t="s">
        <v>100</v>
      </c>
      <c r="S674" s="54" t="s">
        <v>1808</v>
      </c>
      <c r="T674" s="211"/>
      <c r="U674" s="64"/>
    </row>
    <row r="675" spans="1:202" ht="15" customHeight="1">
      <c r="A675" s="165">
        <v>8</v>
      </c>
      <c r="B675" s="166">
        <v>50103</v>
      </c>
      <c r="C675" s="165">
        <f t="shared" si="78"/>
        <v>5</v>
      </c>
      <c r="G675" s="165" t="str">
        <f>+VLOOKUP(B675,EstructuraCostos!$B$5:$C$170,2)</f>
        <v xml:space="preserve">Mantenimiento Cercos </v>
      </c>
      <c r="H675" s="212">
        <v>43658</v>
      </c>
      <c r="I675" s="17">
        <f t="shared" si="75"/>
        <v>28</v>
      </c>
      <c r="J675" s="1" t="s">
        <v>265</v>
      </c>
      <c r="K675" s="95">
        <v>402517</v>
      </c>
      <c r="L675" s="61" t="s">
        <v>263</v>
      </c>
      <c r="M675" s="51" t="s">
        <v>271</v>
      </c>
      <c r="N675" s="97">
        <v>100</v>
      </c>
      <c r="O675" s="522" t="s">
        <v>277</v>
      </c>
      <c r="P675" s="64">
        <v>300</v>
      </c>
      <c r="Q675" s="631">
        <f>+N675*P675</f>
        <v>30000</v>
      </c>
      <c r="R675" s="54" t="s">
        <v>100</v>
      </c>
      <c r="S675" s="54" t="s">
        <v>1808</v>
      </c>
      <c r="T675" s="211"/>
      <c r="U675" s="64"/>
    </row>
    <row r="676" spans="1:202" ht="15" customHeight="1">
      <c r="A676" s="165">
        <v>8</v>
      </c>
      <c r="B676" s="166">
        <v>50103</v>
      </c>
      <c r="C676" s="165">
        <f t="shared" si="78"/>
        <v>5</v>
      </c>
      <c r="G676" s="165" t="str">
        <f>+VLOOKUP(B676,EstructuraCostos!$B$5:$C$170,2)</f>
        <v xml:space="preserve">Mantenimiento Cercos </v>
      </c>
      <c r="H676" s="212">
        <v>43658</v>
      </c>
      <c r="I676" s="17">
        <f t="shared" si="75"/>
        <v>28</v>
      </c>
      <c r="J676" s="1" t="s">
        <v>282</v>
      </c>
      <c r="K676" s="95">
        <v>402517</v>
      </c>
      <c r="L676" s="61" t="s">
        <v>263</v>
      </c>
      <c r="M676" s="51" t="s">
        <v>271</v>
      </c>
      <c r="N676" s="97">
        <v>40</v>
      </c>
      <c r="O676" s="639" t="s">
        <v>276</v>
      </c>
      <c r="P676" s="64">
        <v>5438</v>
      </c>
      <c r="Q676" s="631">
        <f>+N676*P676</f>
        <v>217520</v>
      </c>
      <c r="R676" s="54" t="s">
        <v>100</v>
      </c>
      <c r="S676" s="54" t="s">
        <v>1808</v>
      </c>
      <c r="T676" s="211"/>
      <c r="U676" s="64"/>
    </row>
    <row r="677" spans="1:202" ht="15" customHeight="1">
      <c r="A677" s="165">
        <v>8</v>
      </c>
      <c r="B677" s="166">
        <v>40104</v>
      </c>
      <c r="C677" s="165">
        <f t="shared" si="78"/>
        <v>4</v>
      </c>
      <c r="G677" s="165" t="str">
        <f>+VLOOKUP(B677,EstructuraCostos!$B$5:$C$170,2)</f>
        <v>Combustibles y Lubricantes</v>
      </c>
      <c r="H677" s="212">
        <v>43658</v>
      </c>
      <c r="I677" s="17">
        <f t="shared" si="75"/>
        <v>28</v>
      </c>
      <c r="J677" s="1" t="s">
        <v>1640</v>
      </c>
      <c r="K677" s="95">
        <v>402517</v>
      </c>
      <c r="L677" s="61" t="s">
        <v>263</v>
      </c>
      <c r="M677" s="51" t="s">
        <v>271</v>
      </c>
      <c r="N677" s="97">
        <v>2</v>
      </c>
      <c r="O677" s="522" t="s">
        <v>261</v>
      </c>
      <c r="P677" s="64">
        <v>13910</v>
      </c>
      <c r="Q677" s="631">
        <f>+N677*P677</f>
        <v>27820</v>
      </c>
      <c r="R677" s="54" t="s">
        <v>100</v>
      </c>
      <c r="S677" s="54" t="s">
        <v>1808</v>
      </c>
      <c r="T677" s="211"/>
      <c r="U677" s="64"/>
    </row>
    <row r="678" spans="1:202" ht="15" customHeight="1">
      <c r="A678" s="165">
        <v>9</v>
      </c>
      <c r="B678" s="166">
        <v>40104</v>
      </c>
      <c r="C678" s="165">
        <f t="shared" si="78"/>
        <v>4</v>
      </c>
      <c r="G678" s="165" t="str">
        <f>+VLOOKUP(B678,EstructuraCostos!$B$5:$C$170,2)</f>
        <v>Combustibles y Lubricantes</v>
      </c>
      <c r="H678" s="212">
        <v>43658</v>
      </c>
      <c r="I678" s="17">
        <f t="shared" si="75"/>
        <v>28</v>
      </c>
      <c r="J678" s="1" t="s">
        <v>605</v>
      </c>
      <c r="K678" s="95">
        <v>56960</v>
      </c>
      <c r="L678" s="61" t="s">
        <v>521</v>
      </c>
      <c r="M678" s="51" t="s">
        <v>350</v>
      </c>
      <c r="N678" s="97">
        <v>12.14</v>
      </c>
      <c r="O678" s="646" t="s">
        <v>316</v>
      </c>
      <c r="P678" s="64">
        <v>9550</v>
      </c>
      <c r="Q678" s="631">
        <v>116000</v>
      </c>
      <c r="R678" s="54" t="s">
        <v>100</v>
      </c>
      <c r="S678" s="54" t="s">
        <v>1816</v>
      </c>
      <c r="T678" s="211"/>
      <c r="U678" s="64"/>
    </row>
    <row r="679" spans="1:202" ht="15" customHeight="1">
      <c r="A679" s="165">
        <v>9</v>
      </c>
      <c r="B679" s="166">
        <v>40104</v>
      </c>
      <c r="C679" s="165">
        <f t="shared" si="78"/>
        <v>4</v>
      </c>
      <c r="G679" s="165" t="str">
        <f>+VLOOKUP(B679,EstructuraCostos!$B$5:$C$170,2)</f>
        <v>Combustibles y Lubricantes</v>
      </c>
      <c r="H679" s="212">
        <v>43658</v>
      </c>
      <c r="I679" s="17">
        <f t="shared" si="75"/>
        <v>28</v>
      </c>
      <c r="J679" s="1" t="s">
        <v>1641</v>
      </c>
      <c r="K679" s="95">
        <v>56960</v>
      </c>
      <c r="L679" s="61" t="s">
        <v>521</v>
      </c>
      <c r="M679" s="51" t="s">
        <v>350</v>
      </c>
      <c r="N679" s="97">
        <v>9</v>
      </c>
      <c r="O679" s="646" t="s">
        <v>316</v>
      </c>
      <c r="P679" s="64">
        <v>9215</v>
      </c>
      <c r="Q679" s="631">
        <v>84000</v>
      </c>
      <c r="R679" s="54" t="s">
        <v>100</v>
      </c>
      <c r="S679" s="54" t="s">
        <v>1816</v>
      </c>
      <c r="T679" s="211"/>
      <c r="U679" s="64"/>
    </row>
    <row r="680" spans="1:202" ht="15" customHeight="1">
      <c r="A680" s="165">
        <v>10</v>
      </c>
      <c r="B680" s="166">
        <v>50106</v>
      </c>
      <c r="C680" s="165">
        <f t="shared" si="78"/>
        <v>5</v>
      </c>
      <c r="G680" s="165" t="str">
        <f>+VLOOKUP(B680,EstructuraCostos!$B$5:$C$170,2)</f>
        <v>Mantenimiento Maquinaria y Equipos</v>
      </c>
      <c r="H680" s="212">
        <v>43658</v>
      </c>
      <c r="I680" s="17">
        <f t="shared" si="75"/>
        <v>28</v>
      </c>
      <c r="J680" s="1" t="s">
        <v>1969</v>
      </c>
      <c r="K680" s="95">
        <v>1272</v>
      </c>
      <c r="L680" s="61" t="s">
        <v>1638</v>
      </c>
      <c r="M680" s="51" t="s">
        <v>1644</v>
      </c>
      <c r="N680" s="97">
        <v>2</v>
      </c>
      <c r="O680" s="522" t="s">
        <v>278</v>
      </c>
      <c r="P680" s="64">
        <v>10000</v>
      </c>
      <c r="Q680" s="631">
        <f>+N680*P680</f>
        <v>20000</v>
      </c>
      <c r="R680" s="54" t="s">
        <v>294</v>
      </c>
      <c r="S680" s="54" t="s">
        <v>1815</v>
      </c>
      <c r="T680" s="211"/>
      <c r="U680" s="64"/>
    </row>
    <row r="681" spans="1:202" ht="15" customHeight="1">
      <c r="A681" s="165">
        <v>11</v>
      </c>
      <c r="B681" s="166">
        <v>50106</v>
      </c>
      <c r="C681" s="165">
        <f t="shared" si="78"/>
        <v>5</v>
      </c>
      <c r="G681" s="165" t="str">
        <f>+VLOOKUP(B681,EstructuraCostos!$B$5:$C$170,2)</f>
        <v>Mantenimiento Maquinaria y Equipos</v>
      </c>
      <c r="H681" s="212">
        <v>43658</v>
      </c>
      <c r="I681" s="17">
        <f t="shared" si="75"/>
        <v>28</v>
      </c>
      <c r="J681" s="1" t="s">
        <v>1642</v>
      </c>
      <c r="K681" s="95">
        <v>2280</v>
      </c>
      <c r="L681" s="61" t="s">
        <v>1639</v>
      </c>
      <c r="M681" s="51" t="s">
        <v>1645</v>
      </c>
      <c r="N681" s="97">
        <v>1</v>
      </c>
      <c r="O681" s="522" t="s">
        <v>278</v>
      </c>
      <c r="P681" s="64">
        <v>8000</v>
      </c>
      <c r="Q681" s="631">
        <f>+N681*P681</f>
        <v>8000</v>
      </c>
      <c r="R681" s="54" t="s">
        <v>294</v>
      </c>
      <c r="S681" s="54" t="s">
        <v>1815</v>
      </c>
      <c r="T681" s="211"/>
      <c r="U681" s="64"/>
    </row>
    <row r="682" spans="1:202" ht="15" customHeight="1">
      <c r="A682" s="165">
        <v>12</v>
      </c>
      <c r="B682" s="166">
        <v>10101</v>
      </c>
      <c r="C682" s="165">
        <f t="shared" si="78"/>
        <v>1</v>
      </c>
      <c r="G682" s="165" t="str">
        <f>+VLOOKUP(B682,EstructuraCostos!$B$5:$C$170,2)</f>
        <v>Fumigacion Matamalezas</v>
      </c>
      <c r="H682" s="212">
        <v>43658</v>
      </c>
      <c r="I682" s="17">
        <f t="shared" si="75"/>
        <v>28</v>
      </c>
      <c r="J682" s="1" t="s">
        <v>1968</v>
      </c>
      <c r="K682" s="95">
        <v>160748</v>
      </c>
      <c r="L682" s="13" t="s">
        <v>682</v>
      </c>
      <c r="M682" s="51" t="s">
        <v>683</v>
      </c>
      <c r="N682" s="97">
        <v>200</v>
      </c>
      <c r="O682" s="642" t="s">
        <v>261</v>
      </c>
      <c r="P682" s="64">
        <v>6879.3</v>
      </c>
      <c r="Q682" s="631">
        <f>+N682*P682</f>
        <v>1375860</v>
      </c>
      <c r="R682" s="54" t="s">
        <v>100</v>
      </c>
      <c r="S682" s="54" t="s">
        <v>1808</v>
      </c>
      <c r="T682" s="211"/>
      <c r="U682" s="64"/>
    </row>
    <row r="683" spans="1:202" ht="15" customHeight="1">
      <c r="A683" s="165">
        <v>13</v>
      </c>
      <c r="B683" s="166">
        <v>90106</v>
      </c>
      <c r="C683" s="165">
        <f t="shared" si="78"/>
        <v>9</v>
      </c>
      <c r="G683" s="165" t="str">
        <f>+VLOOKUP(B683,EstructuraCostos!$B$5:$C$170,2)</f>
        <v xml:space="preserve">Varios </v>
      </c>
      <c r="H683" s="212">
        <v>43658</v>
      </c>
      <c r="I683" s="17">
        <f t="shared" si="75"/>
        <v>28</v>
      </c>
      <c r="J683" s="1" t="s">
        <v>491</v>
      </c>
      <c r="K683" s="95">
        <v>160771</v>
      </c>
      <c r="L683" s="13" t="s">
        <v>682</v>
      </c>
      <c r="M683" s="51" t="s">
        <v>683</v>
      </c>
      <c r="N683" s="97">
        <v>30</v>
      </c>
      <c r="O683" s="522" t="s">
        <v>276</v>
      </c>
      <c r="P683" s="64">
        <v>2905.3333333333335</v>
      </c>
      <c r="Q683" s="631">
        <f>+N683*P683</f>
        <v>87160</v>
      </c>
      <c r="R683" s="54" t="s">
        <v>100</v>
      </c>
      <c r="S683" s="54" t="s">
        <v>1808</v>
      </c>
      <c r="T683" s="211"/>
      <c r="U683" s="64"/>
    </row>
    <row r="684" spans="1:202" ht="15" customHeight="1">
      <c r="A684" s="165">
        <v>14</v>
      </c>
      <c r="C684" s="165">
        <f t="shared" si="78"/>
        <v>0</v>
      </c>
      <c r="G684" s="165" t="e">
        <f>+VLOOKUP(B684,EstructuraCostos!$B$5:$C$170,2)</f>
        <v>#N/A</v>
      </c>
      <c r="H684" s="212">
        <v>43659</v>
      </c>
      <c r="I684" s="17">
        <f t="shared" si="75"/>
        <v>28</v>
      </c>
      <c r="J684" s="70" t="s">
        <v>1643</v>
      </c>
      <c r="K684" s="486" t="s">
        <v>547</v>
      </c>
      <c r="L684" s="71" t="s">
        <v>322</v>
      </c>
      <c r="M684" s="74" t="s">
        <v>341</v>
      </c>
      <c r="N684" s="80"/>
      <c r="O684" s="90" t="s">
        <v>278</v>
      </c>
      <c r="P684" s="53">
        <v>3376000</v>
      </c>
      <c r="Q684" s="631">
        <v>3376000</v>
      </c>
      <c r="R684" s="54" t="s">
        <v>196</v>
      </c>
      <c r="S684" s="54" t="s">
        <v>1815</v>
      </c>
      <c r="T684" s="211" t="s">
        <v>2097</v>
      </c>
      <c r="U684" s="68"/>
    </row>
    <row r="685" spans="1:202" s="13" customFormat="1" ht="14.5" customHeight="1">
      <c r="A685" s="145">
        <v>16</v>
      </c>
      <c r="B685" s="440">
        <v>40104</v>
      </c>
      <c r="C685" s="145">
        <f t="shared" si="78"/>
        <v>4</v>
      </c>
      <c r="D685" s="59"/>
      <c r="E685" s="388"/>
      <c r="F685" s="59"/>
      <c r="G685" s="145" t="str">
        <f>+VLOOKUP(B685,EstructuraCostos!$B$5:$C$170,2)</f>
        <v>Combustibles y Lubricantes</v>
      </c>
      <c r="H685" s="492">
        <v>43659</v>
      </c>
      <c r="I685" s="17">
        <f t="shared" si="75"/>
        <v>28</v>
      </c>
      <c r="J685" s="13" t="s">
        <v>1262</v>
      </c>
      <c r="K685" s="144">
        <v>53005</v>
      </c>
      <c r="L685" s="61" t="s">
        <v>521</v>
      </c>
      <c r="M685" s="112" t="s">
        <v>350</v>
      </c>
      <c r="N685" s="130">
        <v>1</v>
      </c>
      <c r="O685" s="89" t="s">
        <v>278</v>
      </c>
      <c r="P685" s="68">
        <v>9550</v>
      </c>
      <c r="Q685" s="631">
        <f t="shared" ref="Q685:Q692" si="79">+N685*P685</f>
        <v>9550</v>
      </c>
      <c r="R685" s="54" t="s">
        <v>294</v>
      </c>
      <c r="S685" s="54" t="s">
        <v>1808</v>
      </c>
      <c r="T685" s="211"/>
      <c r="U685" s="68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</row>
    <row r="686" spans="1:202" ht="14.5" customHeight="1">
      <c r="A686" s="165">
        <v>17</v>
      </c>
      <c r="B686" s="166">
        <v>10103</v>
      </c>
      <c r="C686" s="165">
        <f t="shared" si="78"/>
        <v>1</v>
      </c>
      <c r="G686" s="165" t="str">
        <f>+VLOOKUP(B686,EstructuraCostos!$B$5:$C$170,2)</f>
        <v>Fertilizacion, correctivos</v>
      </c>
      <c r="H686" s="212">
        <v>43659</v>
      </c>
      <c r="I686" s="17">
        <f t="shared" si="75"/>
        <v>28</v>
      </c>
      <c r="J686" s="1" t="s">
        <v>474</v>
      </c>
      <c r="K686" s="95">
        <v>12331</v>
      </c>
      <c r="L686" s="61" t="s">
        <v>419</v>
      </c>
      <c r="M686" s="51" t="s">
        <v>430</v>
      </c>
      <c r="N686" s="97">
        <v>40</v>
      </c>
      <c r="O686" s="522" t="s">
        <v>261</v>
      </c>
      <c r="P686" s="64">
        <v>6300</v>
      </c>
      <c r="Q686" s="631">
        <f t="shared" si="79"/>
        <v>252000</v>
      </c>
      <c r="R686" s="54" t="s">
        <v>100</v>
      </c>
      <c r="S686" s="54" t="s">
        <v>1808</v>
      </c>
      <c r="T686" s="211"/>
      <c r="U686" s="64"/>
    </row>
    <row r="687" spans="1:202" ht="14.5" customHeight="1">
      <c r="A687" s="165">
        <v>18</v>
      </c>
      <c r="B687" s="166">
        <v>40104</v>
      </c>
      <c r="C687" s="165">
        <f t="shared" si="78"/>
        <v>4</v>
      </c>
      <c r="G687" s="165" t="str">
        <f>+VLOOKUP(B687,EstructuraCostos!$B$5:$C$170,2)</f>
        <v>Combustibles y Lubricantes</v>
      </c>
      <c r="H687" s="212">
        <v>43660</v>
      </c>
      <c r="I687" s="17">
        <f t="shared" si="75"/>
        <v>28</v>
      </c>
      <c r="J687" s="1" t="s">
        <v>370</v>
      </c>
      <c r="K687" s="95">
        <v>56982</v>
      </c>
      <c r="L687" s="61" t="s">
        <v>521</v>
      </c>
      <c r="M687" s="51" t="s">
        <v>350</v>
      </c>
      <c r="N687" s="97">
        <v>11</v>
      </c>
      <c r="O687" s="646" t="s">
        <v>316</v>
      </c>
      <c r="P687" s="64">
        <v>9550</v>
      </c>
      <c r="Q687" s="631">
        <f t="shared" si="79"/>
        <v>105050</v>
      </c>
      <c r="R687" s="54" t="s">
        <v>100</v>
      </c>
      <c r="S687" s="54" t="s">
        <v>1816</v>
      </c>
      <c r="T687" s="699">
        <v>2895770</v>
      </c>
      <c r="U687" s="64"/>
    </row>
    <row r="688" spans="1:202" ht="14.5" customHeight="1">
      <c r="A688" s="165">
        <v>19</v>
      </c>
      <c r="B688" s="166">
        <v>50104</v>
      </c>
      <c r="C688" s="165">
        <f t="shared" si="78"/>
        <v>5</v>
      </c>
      <c r="G688" s="165" t="str">
        <f>+VLOOKUP(B688,EstructuraCostos!$B$5:$C$170,2)</f>
        <v>Mantenimiento Acueducto y Aguas</v>
      </c>
      <c r="H688" s="212">
        <v>43660</v>
      </c>
      <c r="I688" s="17">
        <f t="shared" si="75"/>
        <v>28</v>
      </c>
      <c r="J688" s="1" t="s">
        <v>1654</v>
      </c>
      <c r="K688" s="95">
        <v>13195</v>
      </c>
      <c r="L688" s="61" t="s">
        <v>1651</v>
      </c>
      <c r="M688" s="51" t="s">
        <v>1658</v>
      </c>
      <c r="N688" s="97">
        <v>1</v>
      </c>
      <c r="O688" s="522" t="s">
        <v>278</v>
      </c>
      <c r="P688" s="64">
        <v>22500</v>
      </c>
      <c r="Q688" s="631">
        <f t="shared" si="79"/>
        <v>22500</v>
      </c>
      <c r="R688" s="54" t="s">
        <v>294</v>
      </c>
      <c r="S688" s="54" t="s">
        <v>1815</v>
      </c>
      <c r="T688" s="211"/>
      <c r="U688" s="64"/>
    </row>
    <row r="689" spans="1:202" ht="14.5" customHeight="1">
      <c r="A689" s="165">
        <v>19</v>
      </c>
      <c r="B689" s="166">
        <v>50105</v>
      </c>
      <c r="C689" s="165">
        <f t="shared" si="78"/>
        <v>5</v>
      </c>
      <c r="G689" s="165" t="str">
        <f>+VLOOKUP(B689,EstructuraCostos!$B$5:$C$170,2)</f>
        <v>Mantenimiento Corrales y Puentes</v>
      </c>
      <c r="H689" s="212">
        <v>43660</v>
      </c>
      <c r="I689" s="17">
        <f t="shared" si="75"/>
        <v>28</v>
      </c>
      <c r="J689" s="1" t="s">
        <v>1653</v>
      </c>
      <c r="K689" s="95">
        <v>13195</v>
      </c>
      <c r="L689" s="61" t="s">
        <v>1651</v>
      </c>
      <c r="M689" s="51" t="s">
        <v>1657</v>
      </c>
      <c r="N689" s="97">
        <v>3</v>
      </c>
      <c r="O689" s="522" t="s">
        <v>278</v>
      </c>
      <c r="P689" s="64">
        <v>11333.333333333334</v>
      </c>
      <c r="Q689" s="631">
        <f t="shared" si="79"/>
        <v>34000</v>
      </c>
      <c r="R689" s="54" t="s">
        <v>294</v>
      </c>
      <c r="S689" s="54" t="s">
        <v>1815</v>
      </c>
      <c r="T689" s="211"/>
      <c r="U689" s="64"/>
    </row>
    <row r="690" spans="1:202" ht="14.5" customHeight="1">
      <c r="A690" s="165">
        <v>20</v>
      </c>
      <c r="B690" s="166">
        <v>90103</v>
      </c>
      <c r="C690" s="165">
        <f t="shared" si="78"/>
        <v>9</v>
      </c>
      <c r="G690" s="165" t="str">
        <f>+VLOOKUP(B690,EstructuraCostos!$B$5:$C$170,2)</f>
        <v>Alimentacion-mercado</v>
      </c>
      <c r="H690" s="212">
        <v>43660</v>
      </c>
      <c r="I690" s="17">
        <f t="shared" si="75"/>
        <v>28</v>
      </c>
      <c r="J690" s="1" t="s">
        <v>1655</v>
      </c>
      <c r="K690" s="95">
        <v>5202982</v>
      </c>
      <c r="L690" s="61" t="s">
        <v>2143</v>
      </c>
      <c r="M690" s="51" t="s">
        <v>1659</v>
      </c>
      <c r="N690" s="97">
        <v>3</v>
      </c>
      <c r="O690" s="522" t="s">
        <v>278</v>
      </c>
      <c r="P690" s="64">
        <v>10500</v>
      </c>
      <c r="Q690" s="631">
        <f t="shared" si="79"/>
        <v>31500</v>
      </c>
      <c r="R690" s="54" t="s">
        <v>294</v>
      </c>
      <c r="S690" s="54" t="s">
        <v>1815</v>
      </c>
      <c r="T690" s="211"/>
      <c r="U690" s="64"/>
      <c r="V690" s="76"/>
    </row>
    <row r="691" spans="1:202" ht="14.5" customHeight="1">
      <c r="A691" s="165">
        <v>21</v>
      </c>
      <c r="B691" s="166">
        <v>40107</v>
      </c>
      <c r="C691" s="165"/>
      <c r="G691" s="165" t="str">
        <f>+VLOOKUP(B691,EstructuraCostos!$B$5:$C$170,2)</f>
        <v>Papeleria_e_Insumos-corresponencia</v>
      </c>
      <c r="H691" s="212">
        <v>43660</v>
      </c>
      <c r="I691" s="17">
        <f t="shared" si="75"/>
        <v>28</v>
      </c>
      <c r="J691" s="1" t="s">
        <v>1656</v>
      </c>
      <c r="K691" s="95">
        <v>3533</v>
      </c>
      <c r="L691" s="61" t="s">
        <v>1652</v>
      </c>
      <c r="M691" s="51">
        <v>18463091</v>
      </c>
      <c r="N691" s="97">
        <v>1</v>
      </c>
      <c r="O691" s="646" t="s">
        <v>278</v>
      </c>
      <c r="P691" s="64">
        <v>4800</v>
      </c>
      <c r="Q691" s="631">
        <f t="shared" si="79"/>
        <v>4800</v>
      </c>
      <c r="R691" s="54" t="s">
        <v>294</v>
      </c>
      <c r="S691" s="54" t="s">
        <v>1815</v>
      </c>
      <c r="T691" s="211"/>
      <c r="U691" s="64"/>
      <c r="V691" s="76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  <c r="BK691" s="59"/>
      <c r="BL691" s="59"/>
      <c r="BM691" s="59"/>
      <c r="BN691" s="59"/>
      <c r="BO691" s="59"/>
      <c r="BP691" s="59"/>
      <c r="BQ691" s="59"/>
      <c r="BR691" s="59"/>
      <c r="BS691" s="59"/>
      <c r="BT691" s="59"/>
      <c r="BU691" s="59"/>
      <c r="BV691" s="59"/>
      <c r="BW691" s="59"/>
      <c r="BX691" s="59"/>
      <c r="BY691" s="59"/>
      <c r="BZ691" s="59"/>
      <c r="CA691" s="59"/>
      <c r="CB691" s="59"/>
      <c r="CC691" s="59"/>
      <c r="CD691" s="59"/>
      <c r="CE691" s="59"/>
      <c r="CF691" s="59"/>
      <c r="CG691" s="59"/>
      <c r="CH691" s="59"/>
      <c r="CI691" s="59"/>
      <c r="CJ691" s="59"/>
      <c r="CK691" s="59"/>
      <c r="CL691" s="59"/>
      <c r="CM691" s="59"/>
      <c r="CN691" s="59"/>
      <c r="CO691" s="59"/>
      <c r="CP691" s="59"/>
      <c r="CQ691" s="59"/>
      <c r="CR691" s="59"/>
      <c r="CS691" s="59"/>
      <c r="CT691" s="59"/>
      <c r="CU691" s="59"/>
      <c r="CV691" s="59"/>
      <c r="CW691" s="59"/>
      <c r="CX691" s="59"/>
      <c r="CY691" s="59"/>
      <c r="CZ691" s="59"/>
      <c r="DA691" s="59"/>
      <c r="DB691" s="59"/>
      <c r="DC691" s="59"/>
      <c r="DD691" s="59"/>
      <c r="DE691" s="59"/>
      <c r="DF691" s="59"/>
      <c r="DG691" s="59"/>
      <c r="DH691" s="59"/>
      <c r="DI691" s="59"/>
      <c r="DJ691" s="59"/>
      <c r="DK691" s="59"/>
      <c r="DL691" s="59"/>
      <c r="DM691" s="59"/>
      <c r="DN691" s="59"/>
      <c r="DO691" s="59"/>
      <c r="DP691" s="59"/>
      <c r="DQ691" s="59"/>
      <c r="DR691" s="59"/>
      <c r="DS691" s="59"/>
      <c r="DT691" s="59"/>
      <c r="DU691" s="59"/>
      <c r="DV691" s="59"/>
      <c r="DW691" s="59"/>
      <c r="DX691" s="59"/>
      <c r="DY691" s="59"/>
      <c r="DZ691" s="59"/>
      <c r="EA691" s="59"/>
      <c r="EB691" s="59"/>
      <c r="EC691" s="59"/>
      <c r="ED691" s="59"/>
      <c r="EE691" s="59"/>
      <c r="EF691" s="59"/>
      <c r="EG691" s="59"/>
      <c r="EH691" s="59"/>
      <c r="EI691" s="59"/>
      <c r="EJ691" s="59"/>
      <c r="EK691" s="59"/>
      <c r="EL691" s="59"/>
      <c r="EM691" s="59"/>
      <c r="EN691" s="59"/>
      <c r="EO691" s="59"/>
      <c r="EP691" s="59"/>
      <c r="EQ691" s="59"/>
      <c r="ER691" s="59"/>
      <c r="ES691" s="59"/>
      <c r="ET691" s="59"/>
      <c r="EU691" s="59"/>
      <c r="EV691" s="59"/>
      <c r="EW691" s="59"/>
      <c r="EX691" s="59"/>
      <c r="EY691" s="59"/>
      <c r="EZ691" s="59"/>
      <c r="FA691" s="59"/>
      <c r="FB691" s="59"/>
      <c r="FC691" s="59"/>
      <c r="FD691" s="59"/>
      <c r="FE691" s="59"/>
      <c r="FF691" s="59"/>
      <c r="FG691" s="59"/>
      <c r="FH691" s="59"/>
      <c r="FI691" s="59"/>
      <c r="FJ691" s="59"/>
      <c r="FK691" s="59"/>
      <c r="FL691" s="59"/>
      <c r="FM691" s="59"/>
      <c r="FN691" s="59"/>
      <c r="FO691" s="59"/>
      <c r="FP691" s="59"/>
      <c r="FQ691" s="59"/>
      <c r="FR691" s="59"/>
      <c r="FS691" s="59"/>
      <c r="FT691" s="59"/>
      <c r="FU691" s="59"/>
      <c r="FV691" s="59"/>
      <c r="FW691" s="59"/>
      <c r="FX691" s="59"/>
      <c r="FY691" s="59"/>
      <c r="FZ691" s="59"/>
      <c r="GA691" s="59"/>
      <c r="GB691" s="59"/>
      <c r="GC691" s="59"/>
      <c r="GD691" s="59"/>
      <c r="GE691" s="59"/>
      <c r="GF691" s="59"/>
      <c r="GG691" s="59"/>
      <c r="GH691" s="59"/>
      <c r="GI691" s="59"/>
      <c r="GJ691" s="59"/>
      <c r="GK691" s="59"/>
      <c r="GL691" s="59"/>
      <c r="GM691" s="59"/>
      <c r="GN691" s="59"/>
      <c r="GO691" s="59"/>
      <c r="GP691" s="59"/>
      <c r="GQ691" s="59"/>
      <c r="GR691" s="59"/>
      <c r="GS691" s="59"/>
      <c r="GT691" s="59"/>
    </row>
    <row r="692" spans="1:202" ht="14.5" customHeight="1">
      <c r="A692" s="165">
        <v>1</v>
      </c>
      <c r="B692" s="166">
        <v>50105</v>
      </c>
      <c r="C692" s="165">
        <f t="shared" ref="C692:C755" si="80">ROUND(B692/10000,0)</f>
        <v>5</v>
      </c>
      <c r="G692" s="165" t="str">
        <f>+VLOOKUP(B692,EstructuraCostos!$B$5:$C$170,2)</f>
        <v>Mantenimiento Corrales y Puentes</v>
      </c>
      <c r="H692" s="212">
        <v>43661</v>
      </c>
      <c r="I692" s="17">
        <f t="shared" si="75"/>
        <v>29</v>
      </c>
      <c r="J692" s="120" t="s">
        <v>1721</v>
      </c>
      <c r="K692" s="95">
        <v>21319</v>
      </c>
      <c r="L692" s="192" t="s">
        <v>2943</v>
      </c>
      <c r="M692" s="189" t="s">
        <v>1676</v>
      </c>
      <c r="N692" s="97">
        <v>6</v>
      </c>
      <c r="O692" s="480" t="s">
        <v>1674</v>
      </c>
      <c r="P692" s="91">
        <v>22000</v>
      </c>
      <c r="Q692" s="631">
        <f t="shared" si="79"/>
        <v>132000</v>
      </c>
      <c r="R692" s="54" t="s">
        <v>100</v>
      </c>
      <c r="S692" s="54" t="s">
        <v>285</v>
      </c>
      <c r="T692" s="211" t="s">
        <v>621</v>
      </c>
      <c r="U692" s="211" t="s">
        <v>1675</v>
      </c>
    </row>
    <row r="693" spans="1:202" ht="14.5" customHeight="1">
      <c r="A693" s="165" t="s">
        <v>1206</v>
      </c>
      <c r="B693" s="166">
        <v>40115</v>
      </c>
      <c r="C693" s="165">
        <f t="shared" si="80"/>
        <v>4</v>
      </c>
      <c r="G693" s="165" t="str">
        <f>+VLOOKUP(B693,EstructuraCostos!$B$5:$C$170,2)</f>
        <v>Gastos Juridicos</v>
      </c>
      <c r="H693" s="212">
        <v>43661</v>
      </c>
      <c r="I693" s="17">
        <f t="shared" si="75"/>
        <v>29</v>
      </c>
      <c r="J693" s="460" t="s">
        <v>2342</v>
      </c>
      <c r="K693" s="511" t="s">
        <v>2343</v>
      </c>
      <c r="L693" s="217" t="s">
        <v>2341</v>
      </c>
      <c r="M693" s="406">
        <v>1097036621</v>
      </c>
      <c r="N693" s="461">
        <v>1</v>
      </c>
      <c r="O693" s="216" t="s">
        <v>278</v>
      </c>
      <c r="P693" s="462">
        <v>300000</v>
      </c>
      <c r="Q693" s="631">
        <f>P693</f>
        <v>300000</v>
      </c>
      <c r="R693" s="54" t="s">
        <v>100</v>
      </c>
      <c r="S693" s="508" t="s">
        <v>1781</v>
      </c>
      <c r="T693" s="211"/>
      <c r="U693" s="211"/>
      <c r="V693" s="308"/>
    </row>
    <row r="694" spans="1:202" ht="14.5" customHeight="1">
      <c r="A694" s="165">
        <v>2</v>
      </c>
      <c r="B694" s="166">
        <v>10103</v>
      </c>
      <c r="C694" s="165">
        <f t="shared" si="80"/>
        <v>1</v>
      </c>
      <c r="G694" s="165" t="str">
        <f>+VLOOKUP(B694,EstructuraCostos!$B$5:$C$170,2)</f>
        <v>Fertilizacion, correctivos</v>
      </c>
      <c r="H694" s="212">
        <v>43662</v>
      </c>
      <c r="I694" s="17">
        <f t="shared" si="75"/>
        <v>29</v>
      </c>
      <c r="J694" s="1" t="s">
        <v>607</v>
      </c>
      <c r="K694" s="95" t="s">
        <v>1678</v>
      </c>
      <c r="L694" s="61" t="s">
        <v>599</v>
      </c>
      <c r="M694" s="51">
        <v>18417557</v>
      </c>
      <c r="N694" s="97">
        <v>23</v>
      </c>
      <c r="O694" s="480" t="s">
        <v>278</v>
      </c>
      <c r="P694" s="64">
        <v>1300</v>
      </c>
      <c r="Q694" s="631">
        <v>30000</v>
      </c>
      <c r="R694" s="54" t="s">
        <v>294</v>
      </c>
      <c r="S694" s="54" t="s">
        <v>1818</v>
      </c>
      <c r="T694" s="211"/>
      <c r="U694" s="64"/>
      <c r="V694" s="311"/>
    </row>
    <row r="695" spans="1:202" ht="14.5" customHeight="1">
      <c r="A695" s="165">
        <v>3</v>
      </c>
      <c r="B695" s="166">
        <v>10202</v>
      </c>
      <c r="C695" s="165">
        <f t="shared" si="80"/>
        <v>1</v>
      </c>
      <c r="G695" s="165" t="str">
        <f>+VLOOKUP(B695,EstructuraCostos!$B$5:$C$170,2)</f>
        <v>Pollinaza</v>
      </c>
      <c r="H695" s="212">
        <v>43662</v>
      </c>
      <c r="I695" s="17">
        <f t="shared" si="75"/>
        <v>29</v>
      </c>
      <c r="J695" s="1" t="s">
        <v>1719</v>
      </c>
      <c r="K695" s="95">
        <v>30510</v>
      </c>
      <c r="L695" s="61" t="s">
        <v>1720</v>
      </c>
      <c r="M695" s="51" t="s">
        <v>1819</v>
      </c>
      <c r="N695" s="97">
        <v>60</v>
      </c>
      <c r="O695" s="488" t="s">
        <v>276</v>
      </c>
      <c r="P695" s="64">
        <v>1133.3333333333333</v>
      </c>
      <c r="Q695" s="631">
        <f t="shared" ref="Q695:Q703" si="81">+N695*P695</f>
        <v>68000</v>
      </c>
      <c r="R695" s="54" t="s">
        <v>294</v>
      </c>
      <c r="S695" s="54" t="s">
        <v>1818</v>
      </c>
      <c r="T695" s="211"/>
      <c r="U695" s="64"/>
      <c r="V695" s="64"/>
    </row>
    <row r="696" spans="1:202" ht="14.5" customHeight="1">
      <c r="A696" s="165">
        <v>4</v>
      </c>
      <c r="B696" s="166">
        <v>10202</v>
      </c>
      <c r="C696" s="165">
        <f t="shared" si="80"/>
        <v>1</v>
      </c>
      <c r="G696" s="165" t="str">
        <f>+VLOOKUP(B696,EstructuraCostos!$B$5:$C$170,2)</f>
        <v>Pollinaza</v>
      </c>
      <c r="H696" s="212">
        <v>43662</v>
      </c>
      <c r="I696" s="17">
        <f t="shared" si="75"/>
        <v>29</v>
      </c>
      <c r="J696" s="1" t="s">
        <v>275</v>
      </c>
      <c r="K696" s="95">
        <v>402599</v>
      </c>
      <c r="L696" s="61" t="s">
        <v>263</v>
      </c>
      <c r="M696" s="51" t="s">
        <v>271</v>
      </c>
      <c r="N696" s="97">
        <v>300</v>
      </c>
      <c r="O696" s="488" t="s">
        <v>276</v>
      </c>
      <c r="P696" s="64">
        <v>1023.965</v>
      </c>
      <c r="Q696" s="631">
        <f t="shared" si="81"/>
        <v>307189.5</v>
      </c>
      <c r="R696" s="54" t="s">
        <v>100</v>
      </c>
      <c r="S696" s="54" t="s">
        <v>1781</v>
      </c>
      <c r="T696" s="211"/>
      <c r="U696" s="64"/>
      <c r="V696" s="64"/>
    </row>
    <row r="697" spans="1:202" ht="14.5" customHeight="1">
      <c r="A697" s="165">
        <v>4</v>
      </c>
      <c r="B697" s="166">
        <v>10201</v>
      </c>
      <c r="C697" s="165">
        <f t="shared" si="80"/>
        <v>1</v>
      </c>
      <c r="G697" s="165" t="str">
        <f>+VLOOKUP(B697,EstructuraCostos!$B$5:$C$170,2)</f>
        <v>Sal</v>
      </c>
      <c r="H697" s="212">
        <v>43662</v>
      </c>
      <c r="I697" s="17">
        <f t="shared" ref="I697:I760" si="82">+WEEKNUM(H697,2)</f>
        <v>29</v>
      </c>
      <c r="J697" s="1" t="s">
        <v>1455</v>
      </c>
      <c r="K697" s="95">
        <v>402599</v>
      </c>
      <c r="L697" s="61" t="s">
        <v>263</v>
      </c>
      <c r="M697" s="51" t="s">
        <v>271</v>
      </c>
      <c r="N697" s="97">
        <v>400</v>
      </c>
      <c r="O697" s="488" t="s">
        <v>276</v>
      </c>
      <c r="P697" s="64">
        <v>1337.3</v>
      </c>
      <c r="Q697" s="631">
        <f t="shared" si="81"/>
        <v>534920</v>
      </c>
      <c r="R697" s="54" t="s">
        <v>100</v>
      </c>
      <c r="S697" s="54" t="s">
        <v>1781</v>
      </c>
      <c r="T697" s="211"/>
      <c r="U697" s="64"/>
      <c r="V697" s="64"/>
    </row>
    <row r="698" spans="1:202" ht="14.5" customHeight="1">
      <c r="A698" s="165">
        <v>4</v>
      </c>
      <c r="B698" s="166">
        <v>10201</v>
      </c>
      <c r="C698" s="165">
        <f t="shared" si="80"/>
        <v>1</v>
      </c>
      <c r="G698" s="165" t="str">
        <f>+VLOOKUP(B698,EstructuraCostos!$B$5:$C$170,2)</f>
        <v>Sal</v>
      </c>
      <c r="H698" s="212">
        <v>43662</v>
      </c>
      <c r="I698" s="17">
        <f t="shared" si="82"/>
        <v>29</v>
      </c>
      <c r="J698" s="1" t="s">
        <v>1456</v>
      </c>
      <c r="K698" s="95">
        <v>402599</v>
      </c>
      <c r="L698" s="61" t="s">
        <v>263</v>
      </c>
      <c r="M698" s="51" t="s">
        <v>271</v>
      </c>
      <c r="N698" s="97">
        <v>800</v>
      </c>
      <c r="O698" s="488" t="s">
        <v>276</v>
      </c>
      <c r="P698" s="64">
        <v>1095.6199999999999</v>
      </c>
      <c r="Q698" s="631">
        <f t="shared" si="81"/>
        <v>876495.99999999988</v>
      </c>
      <c r="R698" s="54" t="s">
        <v>100</v>
      </c>
      <c r="S698" s="54" t="s">
        <v>1781</v>
      </c>
      <c r="T698" s="211"/>
      <c r="U698" s="64"/>
      <c r="V698" s="64"/>
    </row>
    <row r="699" spans="1:202" ht="14.5" customHeight="1">
      <c r="A699" s="165">
        <v>5</v>
      </c>
      <c r="C699" s="165">
        <f t="shared" si="80"/>
        <v>0</v>
      </c>
      <c r="G699" s="165" t="e">
        <f>+VLOOKUP(B699,EstructuraCostos!$B$5:$C$170,2)</f>
        <v>#N/A</v>
      </c>
      <c r="H699" s="212">
        <v>43662</v>
      </c>
      <c r="I699" s="17">
        <f t="shared" si="82"/>
        <v>29</v>
      </c>
      <c r="J699" s="482" t="s">
        <v>1677</v>
      </c>
      <c r="K699" s="557" t="s">
        <v>546</v>
      </c>
      <c r="L699" s="111" t="s">
        <v>1522</v>
      </c>
      <c r="M699" s="402"/>
      <c r="N699" s="403">
        <v>1</v>
      </c>
      <c r="O699" s="481" t="s">
        <v>546</v>
      </c>
      <c r="P699" s="285">
        <v>5000000</v>
      </c>
      <c r="Q699" s="631">
        <f t="shared" si="81"/>
        <v>5000000</v>
      </c>
      <c r="T699" s="211"/>
      <c r="U699" s="64"/>
      <c r="V699" s="64"/>
    </row>
    <row r="700" spans="1:202" ht="14.5" customHeight="1">
      <c r="A700" s="145">
        <v>7</v>
      </c>
      <c r="B700" s="440"/>
      <c r="C700" s="145">
        <f t="shared" si="80"/>
        <v>0</v>
      </c>
      <c r="D700" s="530"/>
      <c r="E700" s="531"/>
      <c r="F700" s="530"/>
      <c r="G700" s="145" t="e">
        <f>+VLOOKUP(B700,EstructuraCostos!$B$5:$C$170,2)</f>
        <v>#N/A</v>
      </c>
      <c r="H700" s="492">
        <v>43663</v>
      </c>
      <c r="I700" s="507">
        <f t="shared" si="82"/>
        <v>29</v>
      </c>
      <c r="J700" s="487" t="s">
        <v>2335</v>
      </c>
      <c r="K700" s="450" t="s">
        <v>546</v>
      </c>
      <c r="L700" s="115" t="s">
        <v>322</v>
      </c>
      <c r="M700" s="125" t="s">
        <v>341</v>
      </c>
      <c r="N700" s="126">
        <v>1</v>
      </c>
      <c r="O700" s="127" t="s">
        <v>278</v>
      </c>
      <c r="P700" s="128">
        <v>1215610</v>
      </c>
      <c r="Q700" s="631">
        <f t="shared" si="81"/>
        <v>1215610</v>
      </c>
      <c r="R700" s="54" t="s">
        <v>196</v>
      </c>
      <c r="S700" s="54" t="s">
        <v>2336</v>
      </c>
      <c r="T700" s="211"/>
      <c r="U700" s="68"/>
      <c r="V700" s="68"/>
      <c r="W700" s="13"/>
    </row>
    <row r="701" spans="1:202" s="13" customFormat="1" ht="14.5" customHeight="1">
      <c r="A701" s="165">
        <v>8</v>
      </c>
      <c r="B701" s="166">
        <v>70115</v>
      </c>
      <c r="C701" s="165">
        <f t="shared" si="80"/>
        <v>7</v>
      </c>
      <c r="D701" s="59"/>
      <c r="E701" s="388"/>
      <c r="F701" s="59"/>
      <c r="G701" s="165" t="str">
        <f>+VLOOKUP(B701,EstructuraCostos!$B$5:$C$170,2)</f>
        <v>Salario_Administrador</v>
      </c>
      <c r="H701" s="212">
        <v>43663</v>
      </c>
      <c r="I701" s="507">
        <f t="shared" si="82"/>
        <v>29</v>
      </c>
      <c r="J701" s="281" t="s">
        <v>1671</v>
      </c>
      <c r="K701" s="95" t="s">
        <v>2045</v>
      </c>
      <c r="L701" s="61" t="s">
        <v>520</v>
      </c>
      <c r="M701" s="529">
        <v>10244452</v>
      </c>
      <c r="N701" s="97">
        <v>30</v>
      </c>
      <c r="O701" s="746" t="s">
        <v>416</v>
      </c>
      <c r="P701" s="68">
        <v>161275.4</v>
      </c>
      <c r="Q701" s="631">
        <f t="shared" si="81"/>
        <v>4838262</v>
      </c>
      <c r="R701" s="54" t="s">
        <v>100</v>
      </c>
      <c r="S701" s="54" t="s">
        <v>1694</v>
      </c>
      <c r="T701" s="211"/>
      <c r="U701" s="64"/>
      <c r="V701" s="64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</row>
    <row r="702" spans="1:202" ht="14.5" customHeight="1">
      <c r="A702" s="165">
        <v>9</v>
      </c>
      <c r="B702" s="166">
        <v>40107</v>
      </c>
      <c r="C702" s="165">
        <f t="shared" si="80"/>
        <v>4</v>
      </c>
      <c r="G702" s="165" t="str">
        <f>+VLOOKUP(B702,EstructuraCostos!$B$5:$C$170,2)</f>
        <v>Papeleria_e_Insumos-corresponencia</v>
      </c>
      <c r="H702" s="212">
        <v>43663</v>
      </c>
      <c r="I702" s="17">
        <f t="shared" si="82"/>
        <v>29</v>
      </c>
      <c r="J702" s="1" t="s">
        <v>365</v>
      </c>
      <c r="K702" s="95">
        <v>79388</v>
      </c>
      <c r="L702" s="1" t="s">
        <v>2081</v>
      </c>
      <c r="M702" s="95" t="s">
        <v>1198</v>
      </c>
      <c r="N702" s="97">
        <v>1</v>
      </c>
      <c r="O702" s="642" t="s">
        <v>278</v>
      </c>
      <c r="P702" s="68">
        <v>5200</v>
      </c>
      <c r="Q702" s="631">
        <f t="shared" si="81"/>
        <v>5200</v>
      </c>
      <c r="R702" s="54" t="s">
        <v>294</v>
      </c>
      <c r="S702" s="54" t="s">
        <v>1818</v>
      </c>
      <c r="T702" s="211"/>
      <c r="U702" s="64"/>
      <c r="V702" s="64"/>
    </row>
    <row r="703" spans="1:202" ht="14.5" customHeight="1">
      <c r="A703" s="165">
        <v>10</v>
      </c>
      <c r="B703" s="166">
        <v>50106</v>
      </c>
      <c r="C703" s="165">
        <f t="shared" si="80"/>
        <v>5</v>
      </c>
      <c r="G703" s="165" t="str">
        <f>+VLOOKUP(B703,EstructuraCostos!$B$5:$C$170,2)</f>
        <v>Mantenimiento Maquinaria y Equipos</v>
      </c>
      <c r="H703" s="212">
        <v>43663</v>
      </c>
      <c r="I703" s="17">
        <f t="shared" si="82"/>
        <v>29</v>
      </c>
      <c r="J703" s="1" t="s">
        <v>1715</v>
      </c>
      <c r="K703" s="95">
        <v>165995</v>
      </c>
      <c r="L703" s="1" t="s">
        <v>1714</v>
      </c>
      <c r="M703" s="95" t="s">
        <v>1820</v>
      </c>
      <c r="N703" s="97">
        <v>1</v>
      </c>
      <c r="O703" s="480" t="s">
        <v>261</v>
      </c>
      <c r="P703" s="68">
        <v>13000</v>
      </c>
      <c r="Q703" s="631">
        <f t="shared" si="81"/>
        <v>13000</v>
      </c>
      <c r="R703" s="54" t="s">
        <v>294</v>
      </c>
      <c r="S703" s="54" t="s">
        <v>1818</v>
      </c>
      <c r="T703" s="211"/>
      <c r="U703" s="64"/>
      <c r="V703" s="64"/>
    </row>
    <row r="704" spans="1:202" ht="14.5" customHeight="1">
      <c r="A704" s="165" t="s">
        <v>1206</v>
      </c>
      <c r="B704" s="166">
        <v>40111</v>
      </c>
      <c r="C704" s="165">
        <f t="shared" si="80"/>
        <v>4</v>
      </c>
      <c r="G704" s="165" t="s">
        <v>1028</v>
      </c>
      <c r="H704" s="212">
        <v>43663</v>
      </c>
      <c r="I704" s="17">
        <f t="shared" si="82"/>
        <v>29</v>
      </c>
      <c r="J704" s="660" t="s">
        <v>1693</v>
      </c>
      <c r="K704" s="144">
        <v>3502616950911</v>
      </c>
      <c r="L704" s="69" t="s">
        <v>511</v>
      </c>
      <c r="M704" s="112" t="s">
        <v>271</v>
      </c>
      <c r="N704" s="130">
        <v>1</v>
      </c>
      <c r="O704" s="89" t="s">
        <v>278</v>
      </c>
      <c r="P704" s="68">
        <v>358000</v>
      </c>
      <c r="Q704" s="631">
        <v>358000</v>
      </c>
      <c r="R704" s="54" t="s">
        <v>100</v>
      </c>
      <c r="S704" s="54" t="s">
        <v>1694</v>
      </c>
      <c r="T704" s="211"/>
      <c r="U704" s="490" t="s">
        <v>1713</v>
      </c>
      <c r="V704" s="489"/>
    </row>
    <row r="705" spans="1:27" ht="14.5" customHeight="1">
      <c r="A705" s="165">
        <v>11</v>
      </c>
      <c r="B705" s="166">
        <v>10305</v>
      </c>
      <c r="C705" s="165">
        <f t="shared" si="80"/>
        <v>1</v>
      </c>
      <c r="G705" s="165" t="str">
        <f>+VLOOKUP(B705,EstructuraCostos!$B$5:$C$170,2)</f>
        <v>Equipos y materiales</v>
      </c>
      <c r="H705" s="212">
        <v>43664</v>
      </c>
      <c r="I705" s="17">
        <f t="shared" si="82"/>
        <v>29</v>
      </c>
      <c r="J705" s="1" t="s">
        <v>1701</v>
      </c>
      <c r="K705" s="95">
        <v>46719</v>
      </c>
      <c r="L705" s="61" t="s">
        <v>1702</v>
      </c>
      <c r="M705" s="95" t="s">
        <v>1703</v>
      </c>
      <c r="N705" s="97">
        <v>500</v>
      </c>
      <c r="O705" s="485" t="s">
        <v>278</v>
      </c>
      <c r="P705" s="68">
        <v>2618</v>
      </c>
      <c r="Q705" s="631">
        <f>+N705*P705</f>
        <v>1309000</v>
      </c>
      <c r="R705" s="54" t="s">
        <v>100</v>
      </c>
      <c r="S705" s="54" t="s">
        <v>1694</v>
      </c>
      <c r="T705" s="211"/>
      <c r="U705" s="64"/>
    </row>
    <row r="706" spans="1:27" ht="14.5" customHeight="1">
      <c r="A706" s="165">
        <v>12</v>
      </c>
      <c r="B706" s="166">
        <v>50106</v>
      </c>
      <c r="C706" s="165">
        <f t="shared" si="80"/>
        <v>5</v>
      </c>
      <c r="G706" s="165" t="str">
        <f>+VLOOKUP(B706,EstructuraCostos!$B$5:$C$170,2)</f>
        <v>Mantenimiento Maquinaria y Equipos</v>
      </c>
      <c r="H706" s="212">
        <v>43664</v>
      </c>
      <c r="I706" s="17">
        <f t="shared" si="82"/>
        <v>29</v>
      </c>
      <c r="J706" s="1" t="s">
        <v>1721</v>
      </c>
      <c r="K706" s="545">
        <v>21360</v>
      </c>
      <c r="L706" s="13" t="s">
        <v>2943</v>
      </c>
      <c r="M706" s="378" t="s">
        <v>1676</v>
      </c>
      <c r="N706" s="97">
        <v>4</v>
      </c>
      <c r="O706" s="488" t="s">
        <v>278</v>
      </c>
      <c r="P706" s="68">
        <v>22000</v>
      </c>
      <c r="Q706" s="635">
        <f>+N706*P706</f>
        <v>88000</v>
      </c>
      <c r="R706" s="54" t="s">
        <v>100</v>
      </c>
      <c r="S706" s="54" t="s">
        <v>2019</v>
      </c>
      <c r="T706" s="211"/>
      <c r="U706" s="211"/>
      <c r="V706" s="308"/>
    </row>
    <row r="707" spans="1:27" ht="14.5" customHeight="1">
      <c r="A707" s="165">
        <v>12</v>
      </c>
      <c r="B707" s="166">
        <v>50106</v>
      </c>
      <c r="C707" s="165">
        <f t="shared" si="80"/>
        <v>5</v>
      </c>
      <c r="G707" s="165" t="str">
        <f>+VLOOKUP(B707,EstructuraCostos!$B$5:$C$170,2)</f>
        <v>Mantenimiento Maquinaria y Equipos</v>
      </c>
      <c r="H707" s="212">
        <v>43664</v>
      </c>
      <c r="I707" s="17">
        <f t="shared" si="82"/>
        <v>29</v>
      </c>
      <c r="J707" s="1" t="s">
        <v>1721</v>
      </c>
      <c r="K707" s="545">
        <v>21360</v>
      </c>
      <c r="L707" s="13" t="s">
        <v>2943</v>
      </c>
      <c r="M707" s="378" t="s">
        <v>1676</v>
      </c>
      <c r="N707" s="97">
        <v>2</v>
      </c>
      <c r="O707" s="488" t="s">
        <v>278</v>
      </c>
      <c r="P707" s="68">
        <v>10300</v>
      </c>
      <c r="Q707" s="635">
        <f>+N707*P707</f>
        <v>20600</v>
      </c>
      <c r="R707" s="54" t="s">
        <v>100</v>
      </c>
      <c r="S707" s="54" t="s">
        <v>2019</v>
      </c>
      <c r="T707" s="211"/>
      <c r="U707" s="1" t="s">
        <v>2542</v>
      </c>
      <c r="V707" s="308"/>
    </row>
    <row r="708" spans="1:27" ht="14.5" customHeight="1">
      <c r="A708" s="165" t="s">
        <v>1206</v>
      </c>
      <c r="B708" s="166">
        <v>20501</v>
      </c>
      <c r="C708" s="215">
        <f t="shared" si="80"/>
        <v>2</v>
      </c>
      <c r="G708" s="165" t="str">
        <f>+VLOOKUP(B708,EstructuraCostos!$B$5:$C$170,2)</f>
        <v>Manejo_de_Ganado</v>
      </c>
      <c r="H708" s="212">
        <v>43664</v>
      </c>
      <c r="I708" s="17">
        <f t="shared" si="82"/>
        <v>29</v>
      </c>
      <c r="J708" s="1" t="s">
        <v>1357</v>
      </c>
      <c r="K708" s="95">
        <v>166545</v>
      </c>
      <c r="L708" s="663" t="s">
        <v>926</v>
      </c>
      <c r="M708" s="51" t="s">
        <v>927</v>
      </c>
      <c r="N708" s="97">
        <v>1</v>
      </c>
      <c r="O708" s="642" t="s">
        <v>278</v>
      </c>
      <c r="P708" s="68">
        <v>107691</v>
      </c>
      <c r="Q708" s="631">
        <f>P708</f>
        <v>107691</v>
      </c>
      <c r="R708" s="54" t="s">
        <v>100</v>
      </c>
      <c r="S708" s="54" t="s">
        <v>1781</v>
      </c>
      <c r="T708" s="211"/>
      <c r="U708" s="211"/>
      <c r="V708" s="308"/>
    </row>
    <row r="709" spans="1:27" ht="14.5" customHeight="1">
      <c r="A709" s="165" t="s">
        <v>1319</v>
      </c>
      <c r="B709" s="166">
        <v>20501</v>
      </c>
      <c r="C709" s="215">
        <f t="shared" si="80"/>
        <v>2</v>
      </c>
      <c r="G709" s="165" t="str">
        <f>+VLOOKUP(B709,EstructuraCostos!$B$5:$C$170,2)</f>
        <v>Manejo_de_Ganado</v>
      </c>
      <c r="H709" s="212">
        <v>43664</v>
      </c>
      <c r="I709" s="17">
        <f t="shared" si="82"/>
        <v>29</v>
      </c>
      <c r="J709" s="1" t="s">
        <v>1357</v>
      </c>
      <c r="K709" s="95">
        <v>166578</v>
      </c>
      <c r="L709" s="663" t="s">
        <v>926</v>
      </c>
      <c r="M709" s="51" t="s">
        <v>927</v>
      </c>
      <c r="N709" s="97">
        <v>1</v>
      </c>
      <c r="O709" s="642" t="s">
        <v>278</v>
      </c>
      <c r="P709" s="68">
        <v>110560</v>
      </c>
      <c r="Q709" s="631">
        <f>P709</f>
        <v>110560</v>
      </c>
      <c r="R709" s="54" t="s">
        <v>100</v>
      </c>
      <c r="S709" s="54" t="s">
        <v>1781</v>
      </c>
      <c r="T709" s="211"/>
      <c r="U709" s="211"/>
      <c r="V709" s="308"/>
    </row>
    <row r="710" spans="1:27" ht="14.5" customHeight="1">
      <c r="A710" s="165">
        <v>13</v>
      </c>
      <c r="B710" s="166">
        <v>40101</v>
      </c>
      <c r="C710" s="165">
        <f t="shared" si="80"/>
        <v>4</v>
      </c>
      <c r="G710" s="165" t="str">
        <f>+VLOOKUP(B710,EstructuraCostos!$B$5:$C$170,2)</f>
        <v>Servicios_Publicos</v>
      </c>
      <c r="H710" s="212">
        <v>43665</v>
      </c>
      <c r="I710" s="17">
        <f t="shared" si="82"/>
        <v>29</v>
      </c>
      <c r="J710" s="281" t="s">
        <v>1672</v>
      </c>
      <c r="K710" s="95">
        <v>21121200825</v>
      </c>
      <c r="L710" s="1" t="s">
        <v>1670</v>
      </c>
      <c r="M710" s="95" t="s">
        <v>578</v>
      </c>
      <c r="N710" s="97">
        <v>40</v>
      </c>
      <c r="O710" s="480" t="s">
        <v>277</v>
      </c>
      <c r="P710" s="68">
        <v>1885</v>
      </c>
      <c r="Q710" s="631">
        <f t="shared" ref="Q710:Q715" si="83">+N710*P710</f>
        <v>75400</v>
      </c>
      <c r="R710" s="54" t="s">
        <v>100</v>
      </c>
      <c r="S710" s="54" t="s">
        <v>1619</v>
      </c>
      <c r="T710" s="211"/>
      <c r="U710" s="64"/>
    </row>
    <row r="711" spans="1:27" ht="14.5" customHeight="1">
      <c r="A711" s="165">
        <v>14</v>
      </c>
      <c r="B711" s="166">
        <v>40101</v>
      </c>
      <c r="C711" s="165">
        <f t="shared" si="80"/>
        <v>4</v>
      </c>
      <c r="G711" s="165" t="str">
        <f>+VLOOKUP(B711,EstructuraCostos!$B$5:$C$170,2)</f>
        <v>Servicios_Publicos</v>
      </c>
      <c r="H711" s="212">
        <v>43665</v>
      </c>
      <c r="I711" s="17">
        <f t="shared" si="82"/>
        <v>29</v>
      </c>
      <c r="J711" s="281" t="s">
        <v>1673</v>
      </c>
      <c r="K711" s="95">
        <v>21121200820</v>
      </c>
      <c r="L711" s="1" t="s">
        <v>1670</v>
      </c>
      <c r="M711" s="95" t="s">
        <v>578</v>
      </c>
      <c r="N711" s="97">
        <v>17</v>
      </c>
      <c r="O711" s="639" t="s">
        <v>277</v>
      </c>
      <c r="P711" s="68">
        <v>1505.8823529411766</v>
      </c>
      <c r="Q711" s="631">
        <f t="shared" si="83"/>
        <v>25600</v>
      </c>
      <c r="R711" s="54" t="s">
        <v>100</v>
      </c>
      <c r="S711" s="54" t="s">
        <v>1619</v>
      </c>
      <c r="T711" s="211"/>
      <c r="U711" s="77">
        <v>3369204</v>
      </c>
    </row>
    <row r="712" spans="1:27" ht="14.5" customHeight="1">
      <c r="A712" s="165">
        <v>17</v>
      </c>
      <c r="B712" s="166">
        <v>50106</v>
      </c>
      <c r="C712" s="165">
        <f t="shared" si="80"/>
        <v>5</v>
      </c>
      <c r="G712" s="165" t="str">
        <f>+VLOOKUP(B712,EstructuraCostos!$B$5:$C$170,2)</f>
        <v>Mantenimiento Maquinaria y Equipos</v>
      </c>
      <c r="H712" s="212">
        <v>43668</v>
      </c>
      <c r="I712" s="17">
        <f t="shared" si="82"/>
        <v>30</v>
      </c>
      <c r="J712" s="281" t="s">
        <v>1962</v>
      </c>
      <c r="K712" s="95">
        <v>94127</v>
      </c>
      <c r="L712" s="84" t="s">
        <v>1716</v>
      </c>
      <c r="M712" s="51" t="s">
        <v>1963</v>
      </c>
      <c r="N712" s="97">
        <v>5</v>
      </c>
      <c r="O712" s="646" t="s">
        <v>278</v>
      </c>
      <c r="P712" s="68">
        <v>25600</v>
      </c>
      <c r="Q712" s="631">
        <f t="shared" si="83"/>
        <v>128000</v>
      </c>
      <c r="R712" s="54" t="s">
        <v>294</v>
      </c>
      <c r="S712" s="54" t="s">
        <v>2020</v>
      </c>
      <c r="T712" s="211" t="s">
        <v>621</v>
      </c>
      <c r="U712" s="77">
        <v>5158662</v>
      </c>
    </row>
    <row r="713" spans="1:27" ht="14.5" customHeight="1">
      <c r="A713" s="165">
        <v>1</v>
      </c>
      <c r="B713" s="166">
        <v>10101</v>
      </c>
      <c r="C713" s="165">
        <f t="shared" si="80"/>
        <v>1</v>
      </c>
      <c r="G713" s="165" t="str">
        <f>+VLOOKUP(B713,EstructuraCostos!$B$5:$C$170,2)</f>
        <v>Fumigacion Matamalezas</v>
      </c>
      <c r="H713" s="212">
        <v>43670</v>
      </c>
      <c r="I713" s="17">
        <f t="shared" si="82"/>
        <v>30</v>
      </c>
      <c r="J713" s="281" t="s">
        <v>270</v>
      </c>
      <c r="K713" s="95">
        <v>402709</v>
      </c>
      <c r="L713" s="1" t="s">
        <v>263</v>
      </c>
      <c r="M713" s="51" t="s">
        <v>271</v>
      </c>
      <c r="N713" s="97">
        <v>40</v>
      </c>
      <c r="O713" s="639" t="s">
        <v>261</v>
      </c>
      <c r="P713" s="64">
        <v>10126.5</v>
      </c>
      <c r="Q713" s="631">
        <f t="shared" si="83"/>
        <v>405060</v>
      </c>
      <c r="R713" s="54" t="s">
        <v>100</v>
      </c>
      <c r="S713" s="54" t="s">
        <v>1781</v>
      </c>
      <c r="T713" s="211"/>
    </row>
    <row r="714" spans="1:27" ht="14.5" customHeight="1">
      <c r="A714" s="165">
        <v>2</v>
      </c>
      <c r="B714" s="166">
        <v>10101</v>
      </c>
      <c r="C714" s="165">
        <f t="shared" si="80"/>
        <v>1</v>
      </c>
      <c r="G714" s="165" t="str">
        <f>+VLOOKUP(B714,EstructuraCostos!$B$5:$C$170,2)</f>
        <v>Fumigacion Matamalezas</v>
      </c>
      <c r="H714" s="212">
        <v>43670</v>
      </c>
      <c r="I714" s="17">
        <f t="shared" si="82"/>
        <v>30</v>
      </c>
      <c r="J714" s="97" t="s">
        <v>273</v>
      </c>
      <c r="K714" s="95">
        <v>76501</v>
      </c>
      <c r="L714" s="1" t="s">
        <v>283</v>
      </c>
      <c r="M714" s="51" t="s">
        <v>879</v>
      </c>
      <c r="N714" s="97">
        <v>20</v>
      </c>
      <c r="O714" s="639" t="s">
        <v>261</v>
      </c>
      <c r="P714" s="64">
        <v>29500</v>
      </c>
      <c r="Q714" s="631">
        <f t="shared" si="83"/>
        <v>590000</v>
      </c>
      <c r="R714" s="54" t="s">
        <v>100</v>
      </c>
      <c r="S714" s="54" t="s">
        <v>1781</v>
      </c>
      <c r="T714" s="211"/>
    </row>
    <row r="715" spans="1:27" ht="14.5" customHeight="1">
      <c r="A715" s="165">
        <v>2</v>
      </c>
      <c r="B715" s="166">
        <v>10104</v>
      </c>
      <c r="C715" s="165">
        <f t="shared" si="80"/>
        <v>1</v>
      </c>
      <c r="G715" s="165" t="str">
        <f>+VLOOKUP(B715,EstructuraCostos!$B$5:$C$170,2)</f>
        <v>Fumigacion Herbicida</v>
      </c>
      <c r="H715" s="212">
        <v>43670</v>
      </c>
      <c r="I715" s="17">
        <f t="shared" si="82"/>
        <v>30</v>
      </c>
      <c r="J715" s="1" t="s">
        <v>606</v>
      </c>
      <c r="K715" s="95">
        <v>76501</v>
      </c>
      <c r="L715" s="1" t="s">
        <v>283</v>
      </c>
      <c r="M715" s="51" t="s">
        <v>879</v>
      </c>
      <c r="N715" s="97">
        <v>10</v>
      </c>
      <c r="O715" s="484" t="s">
        <v>276</v>
      </c>
      <c r="P715" s="64">
        <v>19600</v>
      </c>
      <c r="Q715" s="631">
        <f t="shared" si="83"/>
        <v>196000</v>
      </c>
      <c r="R715" s="54" t="s">
        <v>100</v>
      </c>
      <c r="S715" s="54" t="s">
        <v>1781</v>
      </c>
      <c r="T715" s="211"/>
    </row>
    <row r="716" spans="1:27" ht="14.5" customHeight="1">
      <c r="A716" s="165">
        <v>3</v>
      </c>
      <c r="B716" s="166">
        <v>40104</v>
      </c>
      <c r="C716" s="165">
        <f t="shared" si="80"/>
        <v>4</v>
      </c>
      <c r="G716" s="165" t="str">
        <f>+VLOOKUP(B716,EstructuraCostos!$B$5:$C$170,2)</f>
        <v>Combustibles y Lubricantes</v>
      </c>
      <c r="H716" s="212">
        <v>43670</v>
      </c>
      <c r="I716" s="17">
        <f t="shared" si="82"/>
        <v>30</v>
      </c>
      <c r="J716" s="1" t="s">
        <v>605</v>
      </c>
      <c r="K716" s="95">
        <v>57117</v>
      </c>
      <c r="L716" s="61" t="s">
        <v>521</v>
      </c>
      <c r="M716" s="51" t="s">
        <v>350</v>
      </c>
      <c r="N716" s="97">
        <v>11.62</v>
      </c>
      <c r="O716" s="484" t="s">
        <v>316</v>
      </c>
      <c r="P716" s="64">
        <v>9550</v>
      </c>
      <c r="Q716" s="631">
        <v>111000</v>
      </c>
      <c r="R716" s="54" t="s">
        <v>100</v>
      </c>
      <c r="S716" s="54" t="s">
        <v>2340</v>
      </c>
      <c r="T716" s="211"/>
      <c r="U716" s="77"/>
    </row>
    <row r="717" spans="1:27" ht="15" customHeight="1">
      <c r="A717" s="165">
        <v>4</v>
      </c>
      <c r="B717" s="166">
        <v>50105</v>
      </c>
      <c r="C717" s="165">
        <f t="shared" si="80"/>
        <v>5</v>
      </c>
      <c r="G717" s="165" t="str">
        <f>+VLOOKUP(B717,EstructuraCostos!$B$5:$C$170,2)</f>
        <v>Mantenimiento Corrales y Puentes</v>
      </c>
      <c r="H717" s="212">
        <v>43671</v>
      </c>
      <c r="I717" s="17">
        <f t="shared" si="82"/>
        <v>30</v>
      </c>
      <c r="J717" s="521" t="s">
        <v>1721</v>
      </c>
      <c r="K717" s="545">
        <v>21418</v>
      </c>
      <c r="L717" s="13" t="s">
        <v>2943</v>
      </c>
      <c r="M717" s="378" t="s">
        <v>1676</v>
      </c>
      <c r="N717" s="379">
        <v>5</v>
      </c>
      <c r="O717" s="380" t="s">
        <v>278</v>
      </c>
      <c r="P717" s="65">
        <v>22000</v>
      </c>
      <c r="Q717" s="635">
        <f>+N717*P717</f>
        <v>110000</v>
      </c>
      <c r="R717" s="54" t="s">
        <v>100</v>
      </c>
      <c r="S717" s="54" t="s">
        <v>2019</v>
      </c>
      <c r="T717" s="211"/>
      <c r="U717" s="1" t="s">
        <v>2542</v>
      </c>
      <c r="V717" s="77">
        <v>1412060</v>
      </c>
    </row>
    <row r="718" spans="1:27" ht="15" customHeight="1">
      <c r="A718" s="165" t="s">
        <v>1206</v>
      </c>
      <c r="B718" s="166">
        <v>40101</v>
      </c>
      <c r="C718" s="165">
        <f t="shared" si="80"/>
        <v>4</v>
      </c>
      <c r="G718" s="165" t="str">
        <f>+VLOOKUP(B718,EstructuraCostos!$B$5:$C$170,2)</f>
        <v>Servicios_Publicos</v>
      </c>
      <c r="H718" s="212">
        <v>43671</v>
      </c>
      <c r="I718" s="17">
        <f t="shared" si="82"/>
        <v>30</v>
      </c>
      <c r="J718" s="1" t="s">
        <v>2337</v>
      </c>
      <c r="K718" s="545">
        <v>119639</v>
      </c>
      <c r="L718" s="663" t="s">
        <v>513</v>
      </c>
      <c r="M718" s="51" t="s">
        <v>514</v>
      </c>
      <c r="N718" s="97">
        <v>1</v>
      </c>
      <c r="O718" s="639" t="s">
        <v>278</v>
      </c>
      <c r="P718" s="65">
        <v>666200</v>
      </c>
      <c r="Q718" s="631">
        <f>P718</f>
        <v>666200</v>
      </c>
      <c r="R718" s="54" t="s">
        <v>100</v>
      </c>
      <c r="S718" s="54" t="s">
        <v>1807</v>
      </c>
      <c r="T718" s="211"/>
      <c r="U718" s="211"/>
      <c r="V718" s="77"/>
      <c r="X718" s="13"/>
      <c r="Y718" s="13"/>
      <c r="Z718" s="13"/>
      <c r="AA718" s="13"/>
    </row>
    <row r="719" spans="1:27" ht="15" customHeight="1">
      <c r="A719" s="165" t="s">
        <v>1319</v>
      </c>
      <c r="B719" s="166">
        <v>40101</v>
      </c>
      <c r="C719" s="165">
        <f t="shared" si="80"/>
        <v>4</v>
      </c>
      <c r="G719" s="165" t="str">
        <f>+VLOOKUP(B719,EstructuraCostos!$B$5:$C$170,2)</f>
        <v>Servicios_Publicos</v>
      </c>
      <c r="H719" s="212">
        <v>43671</v>
      </c>
      <c r="I719" s="17">
        <f t="shared" si="82"/>
        <v>30</v>
      </c>
      <c r="J719" s="1" t="s">
        <v>2337</v>
      </c>
      <c r="K719" s="545">
        <v>119644</v>
      </c>
      <c r="L719" s="663" t="s">
        <v>513</v>
      </c>
      <c r="M719" s="51" t="s">
        <v>514</v>
      </c>
      <c r="N719" s="97">
        <v>1</v>
      </c>
      <c r="O719" s="642" t="s">
        <v>278</v>
      </c>
      <c r="P719" s="65">
        <v>5460</v>
      </c>
      <c r="Q719" s="631">
        <f>P719</f>
        <v>5460</v>
      </c>
      <c r="R719" s="54" t="s">
        <v>100</v>
      </c>
      <c r="S719" s="54" t="s">
        <v>1807</v>
      </c>
      <c r="T719" s="211"/>
      <c r="U719" s="211"/>
      <c r="V719" s="77"/>
    </row>
    <row r="720" spans="1:27" ht="15" customHeight="1">
      <c r="A720" s="165" t="s">
        <v>1284</v>
      </c>
      <c r="B720" s="166">
        <v>40101</v>
      </c>
      <c r="C720" s="165">
        <f t="shared" si="80"/>
        <v>4</v>
      </c>
      <c r="G720" s="165" t="str">
        <f>+VLOOKUP(B720,EstructuraCostos!$B$5:$C$170,2)</f>
        <v>Servicios_Publicos</v>
      </c>
      <c r="H720" s="212">
        <v>43671</v>
      </c>
      <c r="I720" s="17">
        <f t="shared" si="82"/>
        <v>30</v>
      </c>
      <c r="J720" s="1" t="s">
        <v>2337</v>
      </c>
      <c r="K720" s="545">
        <v>220743</v>
      </c>
      <c r="L720" s="663" t="s">
        <v>513</v>
      </c>
      <c r="M720" s="51" t="s">
        <v>514</v>
      </c>
      <c r="N720" s="97">
        <v>1</v>
      </c>
      <c r="O720" s="571" t="s">
        <v>278</v>
      </c>
      <c r="P720" s="65">
        <v>1740</v>
      </c>
      <c r="Q720" s="631">
        <f>P720</f>
        <v>1740</v>
      </c>
      <c r="R720" s="54" t="s">
        <v>100</v>
      </c>
      <c r="S720" s="54" t="s">
        <v>1807</v>
      </c>
      <c r="T720" s="211"/>
      <c r="U720" s="211"/>
      <c r="V720" s="77"/>
    </row>
    <row r="721" spans="1:22" ht="15" customHeight="1">
      <c r="A721" s="165" t="s">
        <v>1320</v>
      </c>
      <c r="B721" s="166">
        <v>20501</v>
      </c>
      <c r="C721" s="165">
        <f t="shared" si="80"/>
        <v>2</v>
      </c>
      <c r="G721" s="165" t="str">
        <f>+VLOOKUP(B721,EstructuraCostos!$B$5:$C$170,2)</f>
        <v>Manejo_de_Ganado</v>
      </c>
      <c r="H721" s="212">
        <v>43671</v>
      </c>
      <c r="I721" s="17">
        <f t="shared" si="82"/>
        <v>30</v>
      </c>
      <c r="J721" s="181" t="s">
        <v>1633</v>
      </c>
      <c r="K721" s="545" t="s">
        <v>2338</v>
      </c>
      <c r="L721" s="663" t="s">
        <v>2328</v>
      </c>
      <c r="M721" s="51">
        <v>17126703</v>
      </c>
      <c r="N721" s="97">
        <v>44</v>
      </c>
      <c r="O721" s="571" t="s">
        <v>278</v>
      </c>
      <c r="P721" s="65">
        <v>1347938.64</v>
      </c>
      <c r="R721" s="54" t="s">
        <v>100</v>
      </c>
      <c r="S721" s="54" t="s">
        <v>1807</v>
      </c>
      <c r="T721" s="211"/>
      <c r="U721" s="211"/>
      <c r="V721" s="77"/>
    </row>
    <row r="722" spans="1:22" ht="15" customHeight="1">
      <c r="A722" s="145">
        <v>5</v>
      </c>
      <c r="B722" s="440"/>
      <c r="C722" s="145">
        <f t="shared" si="80"/>
        <v>0</v>
      </c>
      <c r="D722" s="13"/>
      <c r="E722" s="441"/>
      <c r="F722" s="13"/>
      <c r="G722" s="145" t="e">
        <f>+VLOOKUP(B722,EstructuraCostos!$B$5:$C$170,2)</f>
        <v>#N/A</v>
      </c>
      <c r="H722" s="492">
        <v>43673</v>
      </c>
      <c r="I722" s="17">
        <f t="shared" si="82"/>
        <v>30</v>
      </c>
      <c r="J722" s="179" t="s">
        <v>1544</v>
      </c>
      <c r="K722" s="486"/>
      <c r="L722" s="666" t="s">
        <v>322</v>
      </c>
      <c r="M722" s="74" t="s">
        <v>341</v>
      </c>
      <c r="N722" s="80">
        <v>1</v>
      </c>
      <c r="O722" s="90" t="s">
        <v>278</v>
      </c>
      <c r="P722" s="92">
        <v>3588000</v>
      </c>
      <c r="Q722" s="631">
        <f>P722</f>
        <v>3588000</v>
      </c>
      <c r="R722" s="54" t="s">
        <v>196</v>
      </c>
      <c r="S722" s="54" t="s">
        <v>1818</v>
      </c>
      <c r="T722" s="211"/>
    </row>
    <row r="723" spans="1:22" ht="15" customHeight="1">
      <c r="A723" s="145">
        <v>6</v>
      </c>
      <c r="B723" s="440"/>
      <c r="C723" s="145">
        <f t="shared" si="80"/>
        <v>0</v>
      </c>
      <c r="D723" s="13"/>
      <c r="E723" s="441"/>
      <c r="F723" s="13"/>
      <c r="G723" s="145" t="e">
        <f>+VLOOKUP(B723,EstructuraCostos!$B$5:$C$170,2)</f>
        <v>#N/A</v>
      </c>
      <c r="H723" s="492">
        <v>43673</v>
      </c>
      <c r="I723" s="17">
        <f t="shared" si="82"/>
        <v>30</v>
      </c>
      <c r="J723" s="487" t="s">
        <v>1705</v>
      </c>
      <c r="K723" s="450"/>
      <c r="L723" s="665" t="s">
        <v>322</v>
      </c>
      <c r="M723" s="125" t="s">
        <v>341</v>
      </c>
      <c r="N723" s="126"/>
      <c r="O723" s="127" t="s">
        <v>278</v>
      </c>
      <c r="P723" s="128">
        <v>4068000</v>
      </c>
      <c r="Q723" s="631">
        <f>P723</f>
        <v>4068000</v>
      </c>
      <c r="R723" s="54" t="s">
        <v>196</v>
      </c>
      <c r="S723" s="54" t="s">
        <v>1818</v>
      </c>
      <c r="T723" s="211" t="s">
        <v>2099</v>
      </c>
    </row>
    <row r="724" spans="1:22" ht="14.5" customHeight="1">
      <c r="A724" s="145">
        <v>7</v>
      </c>
      <c r="B724" s="440">
        <v>50106</v>
      </c>
      <c r="C724" s="145">
        <f t="shared" si="80"/>
        <v>5</v>
      </c>
      <c r="D724" s="13"/>
      <c r="E724" s="441"/>
      <c r="F724" s="13"/>
      <c r="G724" s="145" t="str">
        <f>+VLOOKUP(B724,EstructuraCostos!$B$5:$C$170,2)</f>
        <v>Mantenimiento Maquinaria y Equipos</v>
      </c>
      <c r="H724" s="492">
        <v>43674</v>
      </c>
      <c r="I724" s="17">
        <f t="shared" si="82"/>
        <v>30</v>
      </c>
      <c r="J724" s="491" t="s">
        <v>1733</v>
      </c>
      <c r="K724" s="144">
        <v>35060</v>
      </c>
      <c r="L724" s="152" t="s">
        <v>2022</v>
      </c>
      <c r="M724" s="112" t="s">
        <v>2021</v>
      </c>
      <c r="N724" s="130">
        <v>1</v>
      </c>
      <c r="O724" s="89" t="s">
        <v>278</v>
      </c>
      <c r="P724" s="68">
        <v>7000</v>
      </c>
      <c r="Q724" s="631">
        <f t="shared" ref="Q724:Q734" si="84">+N724*P724</f>
        <v>7000</v>
      </c>
      <c r="R724" s="54" t="s">
        <v>294</v>
      </c>
      <c r="S724" s="54" t="s">
        <v>2020</v>
      </c>
      <c r="T724" s="211"/>
    </row>
    <row r="725" spans="1:22" ht="14.5" customHeight="1">
      <c r="A725" s="145">
        <v>7</v>
      </c>
      <c r="B725" s="440">
        <v>50106</v>
      </c>
      <c r="C725" s="145">
        <f t="shared" si="80"/>
        <v>5</v>
      </c>
      <c r="D725" s="13"/>
      <c r="E725" s="441"/>
      <c r="F725" s="13"/>
      <c r="G725" s="145" t="str">
        <f>+VLOOKUP(B725,EstructuraCostos!$B$5:$C$170,2)</f>
        <v>Mantenimiento Maquinaria y Equipos</v>
      </c>
      <c r="H725" s="492">
        <v>43674</v>
      </c>
      <c r="I725" s="17">
        <f t="shared" si="82"/>
        <v>30</v>
      </c>
      <c r="J725" s="491" t="s">
        <v>1734</v>
      </c>
      <c r="K725" s="144">
        <v>35062</v>
      </c>
      <c r="L725" s="152" t="s">
        <v>2022</v>
      </c>
      <c r="M725" s="112" t="s">
        <v>2021</v>
      </c>
      <c r="N725" s="130">
        <v>1</v>
      </c>
      <c r="O725" s="89" t="s">
        <v>278</v>
      </c>
      <c r="P725" s="68">
        <v>10000</v>
      </c>
      <c r="Q725" s="631">
        <f t="shared" si="84"/>
        <v>10000</v>
      </c>
      <c r="R725" s="54" t="s">
        <v>294</v>
      </c>
      <c r="S725" s="54" t="s">
        <v>2020</v>
      </c>
      <c r="T725" s="211"/>
      <c r="U725" s="66">
        <v>17000</v>
      </c>
    </row>
    <row r="726" spans="1:22" ht="14.5" customHeight="1">
      <c r="A726" s="145" t="s">
        <v>1206</v>
      </c>
      <c r="B726" s="440">
        <v>70110</v>
      </c>
      <c r="C726" s="165">
        <f t="shared" si="80"/>
        <v>7</v>
      </c>
      <c r="D726" s="13"/>
      <c r="E726" s="441"/>
      <c r="F726" s="13"/>
      <c r="G726" s="165" t="str">
        <f>+VLOOKUP(B726,EstructuraCostos!$B$5:$C$170,2)</f>
        <v>Honorarios_Asistencia_Tecnica</v>
      </c>
      <c r="H726" s="492">
        <v>43674</v>
      </c>
      <c r="I726" s="17">
        <f t="shared" si="82"/>
        <v>30</v>
      </c>
      <c r="J726" s="491" t="s">
        <v>2055</v>
      </c>
      <c r="K726" s="144" t="s">
        <v>2056</v>
      </c>
      <c r="L726" s="152" t="s">
        <v>637</v>
      </c>
      <c r="M726" s="51">
        <v>1088253430</v>
      </c>
      <c r="N726" s="86">
        <v>1</v>
      </c>
      <c r="O726" s="89"/>
      <c r="P726" s="99">
        <v>1076550</v>
      </c>
      <c r="Q726" s="631">
        <f t="shared" si="84"/>
        <v>1076550</v>
      </c>
      <c r="R726" s="54" t="s">
        <v>100</v>
      </c>
      <c r="S726" s="54" t="s">
        <v>2017</v>
      </c>
      <c r="T726" s="211"/>
      <c r="U726" s="66"/>
    </row>
    <row r="727" spans="1:22" ht="14.5" customHeight="1">
      <c r="A727" s="165">
        <v>1</v>
      </c>
      <c r="B727" s="166">
        <v>50106</v>
      </c>
      <c r="C727" s="165">
        <f t="shared" si="80"/>
        <v>5</v>
      </c>
      <c r="G727" s="165" t="str">
        <f>+VLOOKUP(B727,EstructuraCostos!$B$5:$C$170,2)</f>
        <v>Mantenimiento Maquinaria y Equipos</v>
      </c>
      <c r="H727" s="212">
        <v>43675</v>
      </c>
      <c r="I727" s="17">
        <f t="shared" si="82"/>
        <v>31</v>
      </c>
      <c r="J727" s="491" t="s">
        <v>1724</v>
      </c>
      <c r="K727" s="95" t="s">
        <v>2052</v>
      </c>
      <c r="L727" s="13" t="s">
        <v>1722</v>
      </c>
      <c r="M727" s="51" t="s">
        <v>1707</v>
      </c>
      <c r="N727" s="130">
        <v>1</v>
      </c>
      <c r="O727" s="89" t="s">
        <v>278</v>
      </c>
      <c r="P727" s="64">
        <v>250000</v>
      </c>
      <c r="Q727" s="631">
        <f t="shared" si="84"/>
        <v>250000</v>
      </c>
      <c r="R727" s="54" t="s">
        <v>100</v>
      </c>
      <c r="S727" s="54" t="s">
        <v>1804</v>
      </c>
      <c r="T727" s="211"/>
    </row>
    <row r="728" spans="1:22" ht="14.5" customHeight="1">
      <c r="A728" s="165">
        <v>2</v>
      </c>
      <c r="B728" s="166">
        <v>50106</v>
      </c>
      <c r="C728" s="165">
        <f t="shared" si="80"/>
        <v>5</v>
      </c>
      <c r="G728" s="165" t="str">
        <f>+VLOOKUP(B728,EstructuraCostos!$B$5:$C$170,2)</f>
        <v>Mantenimiento Maquinaria y Equipos</v>
      </c>
      <c r="H728" s="212">
        <v>43675</v>
      </c>
      <c r="I728" s="17">
        <f t="shared" si="82"/>
        <v>31</v>
      </c>
      <c r="J728" s="491" t="s">
        <v>1726</v>
      </c>
      <c r="K728" s="95">
        <v>22934</v>
      </c>
      <c r="L728" s="13" t="s">
        <v>1706</v>
      </c>
      <c r="M728" s="51" t="s">
        <v>1708</v>
      </c>
      <c r="N728" s="97">
        <v>1</v>
      </c>
      <c r="O728" s="642" t="s">
        <v>278</v>
      </c>
      <c r="P728" s="64">
        <v>20000</v>
      </c>
      <c r="Q728" s="631">
        <f t="shared" si="84"/>
        <v>20000</v>
      </c>
      <c r="R728" s="54" t="s">
        <v>294</v>
      </c>
      <c r="S728" s="54" t="s">
        <v>2024</v>
      </c>
      <c r="T728" s="211"/>
      <c r="U728" s="64"/>
    </row>
    <row r="729" spans="1:22" ht="14.5" customHeight="1">
      <c r="A729" s="165">
        <v>2</v>
      </c>
      <c r="B729" s="166">
        <v>50106</v>
      </c>
      <c r="C729" s="165">
        <f t="shared" si="80"/>
        <v>5</v>
      </c>
      <c r="G729" s="165" t="str">
        <f>+VLOOKUP(B729,EstructuraCostos!$B$5:$C$170,2)</f>
        <v>Mantenimiento Maquinaria y Equipos</v>
      </c>
      <c r="H729" s="212">
        <v>43675</v>
      </c>
      <c r="I729" s="17">
        <f t="shared" si="82"/>
        <v>31</v>
      </c>
      <c r="J729" s="491" t="s">
        <v>1725</v>
      </c>
      <c r="K729" s="95">
        <v>22934</v>
      </c>
      <c r="L729" s="13" t="s">
        <v>1706</v>
      </c>
      <c r="M729" s="51" t="s">
        <v>1708</v>
      </c>
      <c r="N729" s="97">
        <v>1</v>
      </c>
      <c r="O729" s="642" t="s">
        <v>278</v>
      </c>
      <c r="P729" s="64">
        <v>57000</v>
      </c>
      <c r="Q729" s="631">
        <f t="shared" si="84"/>
        <v>57000</v>
      </c>
      <c r="R729" s="54" t="s">
        <v>294</v>
      </c>
      <c r="S729" s="54" t="s">
        <v>2024</v>
      </c>
      <c r="T729" s="211" t="s">
        <v>2023</v>
      </c>
    </row>
    <row r="730" spans="1:22" ht="14.5" customHeight="1">
      <c r="A730" s="165">
        <v>3</v>
      </c>
      <c r="B730" s="166">
        <v>90103</v>
      </c>
      <c r="C730" s="165">
        <f t="shared" si="80"/>
        <v>9</v>
      </c>
      <c r="G730" s="165" t="str">
        <f>+VLOOKUP(B730,EstructuraCostos!$B$5:$C$170,2)</f>
        <v>Alimentacion-mercado</v>
      </c>
      <c r="H730" s="212">
        <v>43675</v>
      </c>
      <c r="I730" s="17">
        <f t="shared" si="82"/>
        <v>31</v>
      </c>
      <c r="J730" s="491" t="s">
        <v>1727</v>
      </c>
      <c r="K730" s="95">
        <v>353436</v>
      </c>
      <c r="L730" s="13" t="s">
        <v>2041</v>
      </c>
      <c r="M730" s="51" t="s">
        <v>2027</v>
      </c>
      <c r="N730" s="97">
        <v>6</v>
      </c>
      <c r="O730" s="639" t="s">
        <v>278</v>
      </c>
      <c r="P730" s="64">
        <v>5550</v>
      </c>
      <c r="Q730" s="631">
        <f t="shared" si="84"/>
        <v>33300</v>
      </c>
      <c r="R730" s="54" t="s">
        <v>294</v>
      </c>
      <c r="S730" s="54" t="s">
        <v>2024</v>
      </c>
      <c r="T730" s="211"/>
      <c r="U730" s="64"/>
    </row>
    <row r="731" spans="1:22" ht="15" customHeight="1">
      <c r="A731" s="165">
        <v>4</v>
      </c>
      <c r="B731" s="166">
        <v>50106</v>
      </c>
      <c r="C731" s="165">
        <f t="shared" si="80"/>
        <v>5</v>
      </c>
      <c r="G731" s="165" t="str">
        <f>+VLOOKUP(B731,EstructuraCostos!$B$5:$C$170,2)</f>
        <v>Mantenimiento Maquinaria y Equipos</v>
      </c>
      <c r="H731" s="212">
        <v>43676</v>
      </c>
      <c r="I731" s="17">
        <f t="shared" si="82"/>
        <v>31</v>
      </c>
      <c r="J731" s="491" t="s">
        <v>1729</v>
      </c>
      <c r="K731" s="95">
        <v>435792</v>
      </c>
      <c r="L731" s="13" t="s">
        <v>1723</v>
      </c>
      <c r="M731" s="51" t="s">
        <v>2028</v>
      </c>
      <c r="N731" s="97">
        <v>1</v>
      </c>
      <c r="O731" s="488" t="s">
        <v>316</v>
      </c>
      <c r="P731" s="64">
        <v>22800</v>
      </c>
      <c r="Q731" s="631">
        <f t="shared" si="84"/>
        <v>22800</v>
      </c>
      <c r="R731" s="54" t="s">
        <v>294</v>
      </c>
      <c r="S731" s="54" t="s">
        <v>2024</v>
      </c>
      <c r="T731" s="211"/>
      <c r="U731" s="64"/>
    </row>
    <row r="732" spans="1:22" ht="15" customHeight="1">
      <c r="A732" s="165">
        <v>4</v>
      </c>
      <c r="B732" s="166">
        <v>10305</v>
      </c>
      <c r="C732" s="165">
        <f t="shared" si="80"/>
        <v>1</v>
      </c>
      <c r="G732" s="165" t="str">
        <f>+VLOOKUP(B732,EstructuraCostos!$B$5:$C$170,2)</f>
        <v>Equipos y materiales</v>
      </c>
      <c r="H732" s="212">
        <v>43676</v>
      </c>
      <c r="I732" s="17">
        <f t="shared" si="82"/>
        <v>31</v>
      </c>
      <c r="J732" s="491" t="s">
        <v>1730</v>
      </c>
      <c r="K732" s="95">
        <v>435792</v>
      </c>
      <c r="L732" s="13" t="s">
        <v>1723</v>
      </c>
      <c r="M732" s="51" t="s">
        <v>2028</v>
      </c>
      <c r="N732" s="97">
        <v>3</v>
      </c>
      <c r="O732" s="639" t="s">
        <v>278</v>
      </c>
      <c r="P732" s="64">
        <v>12902</v>
      </c>
      <c r="Q732" s="631">
        <f t="shared" si="84"/>
        <v>38706</v>
      </c>
      <c r="R732" s="54" t="s">
        <v>294</v>
      </c>
      <c r="S732" s="54" t="s">
        <v>2024</v>
      </c>
      <c r="T732" s="211"/>
      <c r="U732" s="64"/>
    </row>
    <row r="733" spans="1:22" ht="14.5" customHeight="1">
      <c r="A733" s="165">
        <v>4</v>
      </c>
      <c r="B733" s="166">
        <v>50105</v>
      </c>
      <c r="C733" s="165">
        <f t="shared" si="80"/>
        <v>5</v>
      </c>
      <c r="G733" s="165" t="str">
        <f>+VLOOKUP(B733,EstructuraCostos!$B$5:$C$170,2)</f>
        <v>Mantenimiento Corrales y Puentes</v>
      </c>
      <c r="H733" s="212">
        <v>43676</v>
      </c>
      <c r="I733" s="17">
        <f t="shared" si="82"/>
        <v>31</v>
      </c>
      <c r="J733" s="491" t="s">
        <v>1728</v>
      </c>
      <c r="K733" s="95">
        <v>435792</v>
      </c>
      <c r="L733" s="13" t="s">
        <v>1723</v>
      </c>
      <c r="M733" s="51" t="s">
        <v>2028</v>
      </c>
      <c r="N733" s="97">
        <v>4</v>
      </c>
      <c r="O733" s="488" t="s">
        <v>278</v>
      </c>
      <c r="P733" s="64">
        <v>30772.5</v>
      </c>
      <c r="Q733" s="631">
        <f t="shared" si="84"/>
        <v>123090</v>
      </c>
      <c r="R733" s="54" t="s">
        <v>294</v>
      </c>
      <c r="S733" s="54" t="s">
        <v>2024</v>
      </c>
      <c r="T733" s="211"/>
      <c r="U733" s="64"/>
    </row>
    <row r="734" spans="1:22" ht="14.5" customHeight="1">
      <c r="A734" s="165">
        <v>5</v>
      </c>
      <c r="B734" s="166">
        <v>50106</v>
      </c>
      <c r="C734" s="165">
        <f t="shared" si="80"/>
        <v>5</v>
      </c>
      <c r="G734" s="165" t="str">
        <f>+VLOOKUP(B734,EstructuraCostos!$B$5:$C$170,2)</f>
        <v>Mantenimiento Maquinaria y Equipos</v>
      </c>
      <c r="H734" s="212">
        <v>43676</v>
      </c>
      <c r="I734" s="17">
        <f t="shared" si="82"/>
        <v>31</v>
      </c>
      <c r="J734" s="491" t="s">
        <v>1731</v>
      </c>
      <c r="K734" s="95">
        <v>506</v>
      </c>
      <c r="L734" s="13" t="s">
        <v>2025</v>
      </c>
      <c r="M734" s="51" t="s">
        <v>2026</v>
      </c>
      <c r="N734" s="97">
        <v>4</v>
      </c>
      <c r="O734" s="488" t="s">
        <v>278</v>
      </c>
      <c r="P734" s="64">
        <v>6625</v>
      </c>
      <c r="Q734" s="631">
        <f t="shared" si="84"/>
        <v>26500</v>
      </c>
      <c r="R734" s="54" t="s">
        <v>294</v>
      </c>
      <c r="S734" s="54" t="s">
        <v>2024</v>
      </c>
      <c r="T734" s="211"/>
      <c r="U734" s="77">
        <v>321396</v>
      </c>
    </row>
    <row r="735" spans="1:22" ht="15" customHeight="1">
      <c r="A735" s="165">
        <v>6</v>
      </c>
      <c r="B735" s="166">
        <v>40104</v>
      </c>
      <c r="C735" s="165">
        <f t="shared" si="80"/>
        <v>4</v>
      </c>
      <c r="G735" s="165" t="str">
        <f>+VLOOKUP(B735,EstructuraCostos!$B$5:$C$170,2)</f>
        <v>Combustibles y Lubricantes</v>
      </c>
      <c r="H735" s="212">
        <v>43676</v>
      </c>
      <c r="I735" s="17">
        <f t="shared" si="82"/>
        <v>31</v>
      </c>
      <c r="J735" s="491" t="s">
        <v>1262</v>
      </c>
      <c r="K735" s="95">
        <v>57210</v>
      </c>
      <c r="L735" s="61" t="s">
        <v>521</v>
      </c>
      <c r="M735" s="51" t="s">
        <v>350</v>
      </c>
      <c r="N735" s="97">
        <v>2.98</v>
      </c>
      <c r="O735" s="646" t="s">
        <v>316</v>
      </c>
      <c r="P735" s="64">
        <v>9550</v>
      </c>
      <c r="Q735" s="631">
        <v>28500</v>
      </c>
      <c r="R735" s="54" t="s">
        <v>100</v>
      </c>
      <c r="S735" s="54" t="s">
        <v>1804</v>
      </c>
      <c r="T735" s="211"/>
    </row>
    <row r="736" spans="1:22" ht="14.5" customHeight="1">
      <c r="A736" s="165">
        <v>7</v>
      </c>
      <c r="B736" s="166">
        <v>50115</v>
      </c>
      <c r="C736" s="165">
        <f t="shared" si="80"/>
        <v>5</v>
      </c>
      <c r="G736" s="165" t="str">
        <f>+VLOOKUP(B736,EstructuraCostos!$B$5:$C$170,2)</f>
        <v>Herramientas fungibles</v>
      </c>
      <c r="H736" s="212">
        <v>43677</v>
      </c>
      <c r="I736" s="17">
        <f t="shared" si="82"/>
        <v>31</v>
      </c>
      <c r="J736" s="491" t="s">
        <v>875</v>
      </c>
      <c r="K736" s="95">
        <v>402825</v>
      </c>
      <c r="L736" s="13" t="s">
        <v>263</v>
      </c>
      <c r="M736" s="51" t="s">
        <v>271</v>
      </c>
      <c r="N736" s="97">
        <v>20</v>
      </c>
      <c r="O736" s="646" t="s">
        <v>276</v>
      </c>
      <c r="P736" s="64">
        <v>5438</v>
      </c>
      <c r="Q736" s="631">
        <f t="shared" ref="Q736:Q746" si="85">+N736*P736</f>
        <v>108760</v>
      </c>
      <c r="R736" s="54" t="s">
        <v>100</v>
      </c>
      <c r="S736" s="54" t="s">
        <v>1804</v>
      </c>
      <c r="T736" s="211"/>
      <c r="U736" s="66"/>
    </row>
    <row r="737" spans="1:202" ht="14.5" customHeight="1">
      <c r="A737" s="165">
        <v>7</v>
      </c>
      <c r="B737" s="166">
        <v>50103</v>
      </c>
      <c r="C737" s="165">
        <f t="shared" si="80"/>
        <v>5</v>
      </c>
      <c r="G737" s="165" t="str">
        <f>+VLOOKUP(B737,EstructuraCostos!$B$5:$C$170,2)</f>
        <v xml:space="preserve">Mantenimiento Cercos </v>
      </c>
      <c r="H737" s="212">
        <v>43677</v>
      </c>
      <c r="I737" s="17">
        <f t="shared" si="82"/>
        <v>31</v>
      </c>
      <c r="J737" s="491" t="s">
        <v>269</v>
      </c>
      <c r="K737" s="95">
        <v>402825</v>
      </c>
      <c r="L737" s="13" t="s">
        <v>263</v>
      </c>
      <c r="M737" s="51" t="s">
        <v>271</v>
      </c>
      <c r="N737" s="97">
        <v>2</v>
      </c>
      <c r="O737" s="646" t="s">
        <v>278</v>
      </c>
      <c r="P737" s="437">
        <v>13490</v>
      </c>
      <c r="Q737" s="631">
        <f t="shared" si="85"/>
        <v>26980</v>
      </c>
      <c r="R737" s="54" t="s">
        <v>100</v>
      </c>
      <c r="S737" s="54" t="s">
        <v>1804</v>
      </c>
      <c r="T737" s="211"/>
    </row>
    <row r="738" spans="1:202" ht="14.5" customHeight="1">
      <c r="A738" s="165">
        <v>7</v>
      </c>
      <c r="B738" s="166">
        <v>50103</v>
      </c>
      <c r="C738" s="165">
        <f t="shared" si="80"/>
        <v>5</v>
      </c>
      <c r="G738" s="165" t="str">
        <f>+VLOOKUP(B738,EstructuraCostos!$B$5:$C$170,2)</f>
        <v xml:space="preserve">Mantenimiento Cercos </v>
      </c>
      <c r="H738" s="212">
        <v>43677</v>
      </c>
      <c r="I738" s="17">
        <f t="shared" si="82"/>
        <v>31</v>
      </c>
      <c r="J738" s="491" t="s">
        <v>282</v>
      </c>
      <c r="K738" s="95">
        <v>402825</v>
      </c>
      <c r="L738" s="13" t="s">
        <v>263</v>
      </c>
      <c r="M738" s="51" t="s">
        <v>271</v>
      </c>
      <c r="N738" s="97">
        <v>6</v>
      </c>
      <c r="O738" s="646" t="s">
        <v>276</v>
      </c>
      <c r="P738" s="64">
        <v>5770</v>
      </c>
      <c r="Q738" s="631">
        <f t="shared" si="85"/>
        <v>34620</v>
      </c>
      <c r="R738" s="54" t="s">
        <v>100</v>
      </c>
      <c r="S738" s="54" t="s">
        <v>1804</v>
      </c>
      <c r="T738" s="211"/>
    </row>
    <row r="739" spans="1:202" ht="14.5" customHeight="1">
      <c r="A739" s="165">
        <v>8</v>
      </c>
      <c r="B739" s="166">
        <v>10104</v>
      </c>
      <c r="C739" s="165">
        <f t="shared" si="80"/>
        <v>1</v>
      </c>
      <c r="G739" s="165" t="str">
        <f>+VLOOKUP(B739,EstructuraCostos!$B$5:$C$170,2)</f>
        <v>Fumigacion Herbicida</v>
      </c>
      <c r="H739" s="212">
        <v>43677</v>
      </c>
      <c r="I739" s="17">
        <f t="shared" si="82"/>
        <v>31</v>
      </c>
      <c r="J739" s="1" t="s">
        <v>606</v>
      </c>
      <c r="K739" s="95">
        <v>76662</v>
      </c>
      <c r="L739" s="1" t="s">
        <v>283</v>
      </c>
      <c r="M739" s="51" t="s">
        <v>879</v>
      </c>
      <c r="N739" s="97">
        <v>30</v>
      </c>
      <c r="O739" s="493" t="s">
        <v>276</v>
      </c>
      <c r="P739" s="64">
        <v>19600</v>
      </c>
      <c r="Q739" s="631">
        <f t="shared" si="85"/>
        <v>588000</v>
      </c>
      <c r="R739" s="54" t="s">
        <v>100</v>
      </c>
      <c r="S739" s="54" t="s">
        <v>1804</v>
      </c>
      <c r="T739" s="211"/>
      <c r="U739" s="66"/>
    </row>
    <row r="740" spans="1:202" ht="14.5" customHeight="1">
      <c r="A740" s="165">
        <v>10</v>
      </c>
      <c r="B740" s="166">
        <v>70103</v>
      </c>
      <c r="C740" s="165">
        <f t="shared" si="80"/>
        <v>7</v>
      </c>
      <c r="G740" s="165" t="str">
        <f>+VLOOKUP(B740,EstructuraCostos!$B$5:$C$170,2)</f>
        <v>Prima</v>
      </c>
      <c r="H740" s="212">
        <v>43677</v>
      </c>
      <c r="I740" s="17">
        <f t="shared" si="82"/>
        <v>31</v>
      </c>
      <c r="J740" s="494" t="s">
        <v>1752</v>
      </c>
      <c r="K740" s="95" t="s">
        <v>318</v>
      </c>
      <c r="L740" s="13" t="s">
        <v>1746</v>
      </c>
      <c r="M740" s="51">
        <v>4736932</v>
      </c>
      <c r="N740" s="97">
        <v>1</v>
      </c>
      <c r="O740" s="493" t="s">
        <v>278</v>
      </c>
      <c r="P740" s="64">
        <v>414058</v>
      </c>
      <c r="Q740" s="631">
        <f t="shared" si="85"/>
        <v>414058</v>
      </c>
      <c r="R740" s="54" t="s">
        <v>100</v>
      </c>
      <c r="S740" s="54" t="s">
        <v>1781</v>
      </c>
      <c r="T740" s="211"/>
      <c r="U740" s="66"/>
    </row>
    <row r="741" spans="1:202" ht="14.5" customHeight="1">
      <c r="A741" s="165">
        <v>11</v>
      </c>
      <c r="B741" s="166">
        <v>70103</v>
      </c>
      <c r="C741" s="165">
        <f t="shared" si="80"/>
        <v>7</v>
      </c>
      <c r="G741" s="165" t="str">
        <f>+VLOOKUP(B741,EstructuraCostos!$B$5:$C$170,2)</f>
        <v>Prima</v>
      </c>
      <c r="H741" s="212">
        <v>43677</v>
      </c>
      <c r="I741" s="17">
        <f t="shared" si="82"/>
        <v>31</v>
      </c>
      <c r="J741" s="494" t="s">
        <v>1752</v>
      </c>
      <c r="K741" s="95" t="s">
        <v>318</v>
      </c>
      <c r="L741" s="13" t="s">
        <v>1747</v>
      </c>
      <c r="M741" s="51">
        <v>4335739</v>
      </c>
      <c r="N741" s="97">
        <v>1</v>
      </c>
      <c r="O741" s="493" t="s">
        <v>278</v>
      </c>
      <c r="P741" s="64">
        <v>414058</v>
      </c>
      <c r="Q741" s="631">
        <f t="shared" si="85"/>
        <v>414058</v>
      </c>
      <c r="R741" s="54" t="s">
        <v>100</v>
      </c>
      <c r="S741" s="54" t="s">
        <v>1781</v>
      </c>
      <c r="T741" s="211"/>
      <c r="U741" s="66"/>
    </row>
    <row r="742" spans="1:202" ht="14.5" customHeight="1">
      <c r="A742" s="165">
        <v>12</v>
      </c>
      <c r="B742" s="166">
        <v>70103</v>
      </c>
      <c r="C742" s="165">
        <f t="shared" si="80"/>
        <v>7</v>
      </c>
      <c r="G742" s="165" t="str">
        <f>+VLOOKUP(B742,EstructuraCostos!$B$5:$C$170,2)</f>
        <v>Prima</v>
      </c>
      <c r="H742" s="212">
        <v>43677</v>
      </c>
      <c r="I742" s="17">
        <f t="shared" si="82"/>
        <v>31</v>
      </c>
      <c r="J742" s="494" t="s">
        <v>1752</v>
      </c>
      <c r="K742" s="95" t="s">
        <v>318</v>
      </c>
      <c r="L742" s="13" t="s">
        <v>1748</v>
      </c>
      <c r="M742" s="51">
        <v>1023702269</v>
      </c>
      <c r="N742" s="97">
        <v>1</v>
      </c>
      <c r="O742" s="639" t="s">
        <v>278</v>
      </c>
      <c r="P742" s="64">
        <v>414058</v>
      </c>
      <c r="Q742" s="631">
        <f t="shared" si="85"/>
        <v>414058</v>
      </c>
      <c r="R742" s="54" t="s">
        <v>100</v>
      </c>
      <c r="S742" s="54" t="s">
        <v>1781</v>
      </c>
      <c r="T742" s="211"/>
      <c r="U742" s="66"/>
    </row>
    <row r="743" spans="1:202" ht="14.5" customHeight="1">
      <c r="A743" s="165">
        <v>13</v>
      </c>
      <c r="B743" s="166">
        <v>70103</v>
      </c>
      <c r="C743" s="165">
        <f t="shared" si="80"/>
        <v>7</v>
      </c>
      <c r="G743" s="165" t="str">
        <f>+VLOOKUP(B743,EstructuraCostos!$B$5:$C$170,2)</f>
        <v>Prima</v>
      </c>
      <c r="H743" s="212">
        <v>43677</v>
      </c>
      <c r="I743" s="17">
        <f t="shared" si="82"/>
        <v>31</v>
      </c>
      <c r="J743" s="494" t="s">
        <v>1753</v>
      </c>
      <c r="K743" s="95" t="s">
        <v>318</v>
      </c>
      <c r="L743" s="13" t="s">
        <v>1749</v>
      </c>
      <c r="M743" s="51">
        <v>1097720182</v>
      </c>
      <c r="N743" s="97">
        <v>1</v>
      </c>
      <c r="O743" s="495" t="s">
        <v>278</v>
      </c>
      <c r="P743" s="64">
        <v>351949</v>
      </c>
      <c r="Q743" s="631">
        <f t="shared" si="85"/>
        <v>351949</v>
      </c>
      <c r="R743" s="54" t="s">
        <v>100</v>
      </c>
      <c r="S743" s="54" t="s">
        <v>1781</v>
      </c>
      <c r="T743" s="211"/>
      <c r="U743" s="66"/>
    </row>
    <row r="744" spans="1:202" ht="14.5" customHeight="1">
      <c r="A744" s="165">
        <v>14</v>
      </c>
      <c r="B744" s="166">
        <v>70103</v>
      </c>
      <c r="C744" s="165">
        <f t="shared" si="80"/>
        <v>7</v>
      </c>
      <c r="G744" s="165" t="str">
        <f>+VLOOKUP(B744,EstructuraCostos!$B$5:$C$170,2)</f>
        <v>Prima</v>
      </c>
      <c r="H744" s="212">
        <v>43677</v>
      </c>
      <c r="I744" s="17">
        <f t="shared" si="82"/>
        <v>31</v>
      </c>
      <c r="J744" s="494" t="s">
        <v>1754</v>
      </c>
      <c r="K744" s="95" t="s">
        <v>318</v>
      </c>
      <c r="L744" s="13" t="s">
        <v>1750</v>
      </c>
      <c r="M744" s="51">
        <v>78730185</v>
      </c>
      <c r="N744" s="97">
        <v>1</v>
      </c>
      <c r="O744" s="639" t="s">
        <v>278</v>
      </c>
      <c r="P744" s="64">
        <v>216230</v>
      </c>
      <c r="Q744" s="631">
        <f t="shared" si="85"/>
        <v>216230</v>
      </c>
      <c r="R744" s="54" t="s">
        <v>100</v>
      </c>
      <c r="S744" s="54" t="s">
        <v>1781</v>
      </c>
      <c r="T744" s="211"/>
      <c r="U744" s="66"/>
    </row>
    <row r="745" spans="1:202" ht="14.5" customHeight="1">
      <c r="A745" s="165">
        <v>15</v>
      </c>
      <c r="B745" s="166">
        <v>70103</v>
      </c>
      <c r="C745" s="165">
        <f t="shared" si="80"/>
        <v>7</v>
      </c>
      <c r="G745" s="165" t="str">
        <f>+VLOOKUP(B745,EstructuraCostos!$B$5:$C$170,2)</f>
        <v>Prima</v>
      </c>
      <c r="H745" s="212">
        <v>43677</v>
      </c>
      <c r="I745" s="17">
        <f t="shared" si="82"/>
        <v>31</v>
      </c>
      <c r="J745" s="494" t="s">
        <v>1755</v>
      </c>
      <c r="K745" s="95" t="s">
        <v>318</v>
      </c>
      <c r="L745" s="13" t="s">
        <v>1751</v>
      </c>
      <c r="M745" s="51">
        <v>1054990950</v>
      </c>
      <c r="N745" s="97">
        <v>1</v>
      </c>
      <c r="O745" s="639" t="s">
        <v>278</v>
      </c>
      <c r="P745" s="64">
        <v>29904</v>
      </c>
      <c r="Q745" s="631">
        <f t="shared" si="85"/>
        <v>29904</v>
      </c>
      <c r="R745" s="54" t="s">
        <v>100</v>
      </c>
      <c r="S745" s="54" t="s">
        <v>1781</v>
      </c>
      <c r="T745" s="211"/>
      <c r="U745" s="77">
        <v>2161653</v>
      </c>
    </row>
    <row r="746" spans="1:202" ht="14.5" customHeight="1">
      <c r="A746" s="165">
        <v>16</v>
      </c>
      <c r="B746" s="166">
        <v>50113</v>
      </c>
      <c r="C746" s="165">
        <f t="shared" si="80"/>
        <v>5</v>
      </c>
      <c r="G746" s="165" t="str">
        <f>+VLOOKUP(B746,EstructuraCostos!$B$5:$C$170,2)</f>
        <v>Levantamiento Topografico</v>
      </c>
      <c r="H746" s="212">
        <v>43678</v>
      </c>
      <c r="I746" s="17">
        <f t="shared" si="82"/>
        <v>31</v>
      </c>
      <c r="J746" s="494" t="s">
        <v>1743</v>
      </c>
      <c r="K746" s="95">
        <v>6654</v>
      </c>
      <c r="L746" s="13" t="s">
        <v>1822</v>
      </c>
      <c r="M746" s="51" t="s">
        <v>1821</v>
      </c>
      <c r="N746" s="97">
        <v>1</v>
      </c>
      <c r="O746" s="495" t="s">
        <v>278</v>
      </c>
      <c r="P746" s="64">
        <v>71400</v>
      </c>
      <c r="Q746" s="631">
        <f t="shared" si="85"/>
        <v>71400</v>
      </c>
      <c r="R746" s="54" t="s">
        <v>100</v>
      </c>
      <c r="S746" s="54" t="s">
        <v>1804</v>
      </c>
      <c r="T746" s="211"/>
    </row>
    <row r="747" spans="1:202" ht="14.5" customHeight="1">
      <c r="A747" s="145">
        <v>17</v>
      </c>
      <c r="B747" s="440">
        <v>40104</v>
      </c>
      <c r="C747" s="145">
        <f t="shared" si="80"/>
        <v>4</v>
      </c>
      <c r="G747" s="145" t="str">
        <f>+VLOOKUP(B747,EstructuraCostos!$B$5:$C$170,2)</f>
        <v>Combustibles y Lubricantes</v>
      </c>
      <c r="H747" s="492">
        <v>43678</v>
      </c>
      <c r="I747" s="17">
        <f t="shared" si="82"/>
        <v>31</v>
      </c>
      <c r="J747" s="491" t="s">
        <v>370</v>
      </c>
      <c r="K747" s="144">
        <v>53006</v>
      </c>
      <c r="L747" s="61" t="s">
        <v>521</v>
      </c>
      <c r="M747" s="112" t="s">
        <v>350</v>
      </c>
      <c r="N747" s="130">
        <v>1.05</v>
      </c>
      <c r="O747" s="89" t="s">
        <v>316</v>
      </c>
      <c r="P747" s="68">
        <v>10000</v>
      </c>
      <c r="Q747" s="631">
        <v>10000</v>
      </c>
      <c r="R747" s="54" t="s">
        <v>100</v>
      </c>
      <c r="S747" s="54" t="s">
        <v>2018</v>
      </c>
      <c r="T747" s="211"/>
      <c r="U747" s="13"/>
      <c r="V747" s="13"/>
      <c r="W747" s="13"/>
    </row>
    <row r="748" spans="1:202" ht="14.5" customHeight="1">
      <c r="A748" s="145">
        <v>17</v>
      </c>
      <c r="B748" s="440">
        <v>40104</v>
      </c>
      <c r="C748" s="145">
        <f t="shared" si="80"/>
        <v>4</v>
      </c>
      <c r="G748" s="145" t="str">
        <f>+VLOOKUP(B748,EstructuraCostos!$B$5:$C$170,2)</f>
        <v>Combustibles y Lubricantes</v>
      </c>
      <c r="H748" s="492">
        <v>43678</v>
      </c>
      <c r="I748" s="17">
        <f t="shared" si="82"/>
        <v>31</v>
      </c>
      <c r="J748" s="491" t="s">
        <v>1577</v>
      </c>
      <c r="K748" s="144">
        <v>53006</v>
      </c>
      <c r="L748" s="61" t="s">
        <v>521</v>
      </c>
      <c r="M748" s="112" t="s">
        <v>350</v>
      </c>
      <c r="N748" s="130">
        <v>5</v>
      </c>
      <c r="O748" s="89" t="s">
        <v>261</v>
      </c>
      <c r="P748" s="68">
        <v>11100</v>
      </c>
      <c r="Q748" s="631">
        <f>+N748*P748</f>
        <v>55500</v>
      </c>
      <c r="R748" s="54" t="s">
        <v>100</v>
      </c>
      <c r="S748" s="54" t="s">
        <v>2018</v>
      </c>
      <c r="T748" s="211"/>
      <c r="U748" s="13"/>
      <c r="V748" s="13"/>
      <c r="W748" s="13"/>
    </row>
    <row r="749" spans="1:202" ht="14.5" customHeight="1">
      <c r="A749" s="165" t="s">
        <v>1206</v>
      </c>
      <c r="B749" s="166">
        <v>70116</v>
      </c>
      <c r="C749" s="165">
        <f t="shared" si="80"/>
        <v>7</v>
      </c>
      <c r="G749" s="165" t="str">
        <f>+VLOOKUP(B749,EstructuraCostos!$B$5:$C$170,2)</f>
        <v>Seguridad Social</v>
      </c>
      <c r="H749" s="212">
        <v>43678</v>
      </c>
      <c r="I749" s="17">
        <f t="shared" si="82"/>
        <v>31</v>
      </c>
      <c r="J749" s="494" t="s">
        <v>2344</v>
      </c>
      <c r="K749" s="95">
        <v>7727236601</v>
      </c>
      <c r="L749" s="13" t="s">
        <v>499</v>
      </c>
      <c r="N749" s="97">
        <v>12</v>
      </c>
      <c r="O749" s="525"/>
      <c r="P749" s="64"/>
      <c r="Q749" s="631">
        <v>1896600</v>
      </c>
      <c r="R749" s="54" t="s">
        <v>100</v>
      </c>
      <c r="S749" s="54" t="s">
        <v>2051</v>
      </c>
      <c r="T749" s="211"/>
      <c r="U749" s="77"/>
    </row>
    <row r="750" spans="1:202" ht="14.5" customHeight="1">
      <c r="A750" s="165" t="s">
        <v>1319</v>
      </c>
      <c r="B750" s="166">
        <v>70116</v>
      </c>
      <c r="C750" s="165">
        <f t="shared" si="80"/>
        <v>7</v>
      </c>
      <c r="G750" s="165" t="str">
        <f>+VLOOKUP(B750,EstructuraCostos!$B$5:$C$170,2)</f>
        <v>Seguridad Social</v>
      </c>
      <c r="H750" s="212">
        <v>43678</v>
      </c>
      <c r="I750" s="17">
        <f t="shared" si="82"/>
        <v>31</v>
      </c>
      <c r="J750" s="494" t="s">
        <v>2344</v>
      </c>
      <c r="K750" s="95">
        <v>7727239242</v>
      </c>
      <c r="L750" s="13" t="s">
        <v>499</v>
      </c>
      <c r="N750" s="97">
        <v>1</v>
      </c>
      <c r="O750" s="639"/>
      <c r="P750" s="64"/>
      <c r="Q750" s="631">
        <v>14100</v>
      </c>
      <c r="R750" s="54" t="s">
        <v>100</v>
      </c>
      <c r="S750" s="54" t="s">
        <v>2051</v>
      </c>
      <c r="T750" s="211"/>
      <c r="U750" s="77"/>
    </row>
    <row r="751" spans="1:202" s="13" customFormat="1" ht="14.5" customHeight="1">
      <c r="A751" s="165">
        <v>15</v>
      </c>
      <c r="B751" s="166">
        <v>50106</v>
      </c>
      <c r="C751" s="165">
        <f t="shared" si="80"/>
        <v>5</v>
      </c>
      <c r="D751" s="59"/>
      <c r="E751" s="388"/>
      <c r="F751" s="59"/>
      <c r="G751" s="165" t="str">
        <f>+VLOOKUP(B751,EstructuraCostos!$B$5:$C$170,2)</f>
        <v>Mantenimiento Maquinaria y Equipos</v>
      </c>
      <c r="H751" s="212">
        <v>43679</v>
      </c>
      <c r="I751" s="17">
        <f t="shared" si="82"/>
        <v>31</v>
      </c>
      <c r="J751" s="281" t="s">
        <v>1717</v>
      </c>
      <c r="K751" s="95">
        <v>99</v>
      </c>
      <c r="L751" s="13" t="s">
        <v>2035</v>
      </c>
      <c r="M751" s="51" t="s">
        <v>2100</v>
      </c>
      <c r="N751" s="97">
        <v>3</v>
      </c>
      <c r="O751" s="642" t="s">
        <v>278</v>
      </c>
      <c r="P751" s="68">
        <v>20000</v>
      </c>
      <c r="Q751" s="631">
        <f>+N751*P751</f>
        <v>60000</v>
      </c>
      <c r="R751" s="54" t="s">
        <v>294</v>
      </c>
      <c r="S751" s="54" t="s">
        <v>2020</v>
      </c>
      <c r="T751" s="211" t="s">
        <v>2101</v>
      </c>
      <c r="U751" s="66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</row>
    <row r="752" spans="1:202" s="13" customFormat="1" ht="14.5" customHeight="1">
      <c r="A752" s="165">
        <v>16</v>
      </c>
      <c r="B752" s="166">
        <v>50106</v>
      </c>
      <c r="C752" s="165">
        <f t="shared" si="80"/>
        <v>5</v>
      </c>
      <c r="D752" s="59"/>
      <c r="E752" s="388"/>
      <c r="F752" s="59"/>
      <c r="G752" s="165" t="str">
        <f>+VLOOKUP(B752,EstructuraCostos!$B$5:$C$170,2)</f>
        <v>Mantenimiento Maquinaria y Equipos</v>
      </c>
      <c r="H752" s="212">
        <v>43679</v>
      </c>
      <c r="I752" s="17">
        <f t="shared" si="82"/>
        <v>31</v>
      </c>
      <c r="J752" s="281" t="s">
        <v>1718</v>
      </c>
      <c r="K752" s="95">
        <v>99</v>
      </c>
      <c r="L752" s="13" t="s">
        <v>2035</v>
      </c>
      <c r="M752" s="51" t="s">
        <v>2100</v>
      </c>
      <c r="N752" s="97">
        <v>5</v>
      </c>
      <c r="O752" s="642" t="s">
        <v>278</v>
      </c>
      <c r="P752" s="68">
        <v>18260</v>
      </c>
      <c r="Q752" s="631">
        <f>+N752*P752</f>
        <v>91300</v>
      </c>
      <c r="R752" s="54" t="s">
        <v>294</v>
      </c>
      <c r="S752" s="54" t="s">
        <v>2024</v>
      </c>
      <c r="T752" s="211" t="s">
        <v>621</v>
      </c>
      <c r="U752" s="66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</row>
    <row r="753" spans="1:202" ht="14.5" customHeight="1">
      <c r="A753" s="165">
        <v>18</v>
      </c>
      <c r="B753" s="166">
        <v>40104</v>
      </c>
      <c r="C753" s="165">
        <f t="shared" si="80"/>
        <v>4</v>
      </c>
      <c r="G753" s="165" t="str">
        <f>+VLOOKUP(B753,EstructuraCostos!$B$5:$C$170,2)</f>
        <v>Combustibles y Lubricantes</v>
      </c>
      <c r="H753" s="212">
        <v>43679</v>
      </c>
      <c r="I753" s="17">
        <f t="shared" si="82"/>
        <v>31</v>
      </c>
      <c r="J753" s="494" t="s">
        <v>370</v>
      </c>
      <c r="K753" s="95">
        <v>57260</v>
      </c>
      <c r="L753" s="61" t="s">
        <v>521</v>
      </c>
      <c r="M753" s="51" t="s">
        <v>350</v>
      </c>
      <c r="N753" s="97">
        <v>9.74</v>
      </c>
      <c r="O753" s="646" t="s">
        <v>316</v>
      </c>
      <c r="P753" s="64">
        <v>9550</v>
      </c>
      <c r="Q753" s="631">
        <v>93000</v>
      </c>
      <c r="R753" s="54" t="s">
        <v>100</v>
      </c>
      <c r="S753" s="54" t="s">
        <v>1804</v>
      </c>
      <c r="T753" s="211"/>
      <c r="X753" s="13"/>
      <c r="Y753" s="13"/>
      <c r="Z753" s="13"/>
      <c r="AA753" s="13"/>
    </row>
    <row r="754" spans="1:202" ht="14.5" customHeight="1">
      <c r="A754" s="165">
        <v>19</v>
      </c>
      <c r="B754" s="166">
        <v>50106</v>
      </c>
      <c r="C754" s="165">
        <f t="shared" si="80"/>
        <v>5</v>
      </c>
      <c r="G754" s="165" t="str">
        <f>+VLOOKUP(B754,EstructuraCostos!$B$5:$C$170,2)</f>
        <v>Mantenimiento Maquinaria y Equipos</v>
      </c>
      <c r="H754" s="212">
        <v>43679</v>
      </c>
      <c r="I754" s="17">
        <f t="shared" si="82"/>
        <v>31</v>
      </c>
      <c r="J754" s="494" t="s">
        <v>1744</v>
      </c>
      <c r="K754" s="95">
        <v>15453</v>
      </c>
      <c r="L754" s="13" t="s">
        <v>2029</v>
      </c>
      <c r="M754" s="51" t="s">
        <v>2030</v>
      </c>
      <c r="N754" s="97">
        <v>1</v>
      </c>
      <c r="O754" s="493" t="s">
        <v>278</v>
      </c>
      <c r="P754" s="64">
        <v>275000</v>
      </c>
      <c r="Q754" s="631">
        <f>+N754*P754</f>
        <v>275000</v>
      </c>
      <c r="R754" s="54" t="s">
        <v>100</v>
      </c>
      <c r="S754" s="54" t="s">
        <v>2018</v>
      </c>
      <c r="T754" s="211"/>
      <c r="U754" s="77">
        <v>3381517</v>
      </c>
    </row>
    <row r="755" spans="1:202" ht="14.5" customHeight="1">
      <c r="A755" s="165" t="s">
        <v>1206</v>
      </c>
      <c r="B755" s="166">
        <v>40106</v>
      </c>
      <c r="C755" s="165">
        <f t="shared" si="80"/>
        <v>4</v>
      </c>
      <c r="G755" s="165" t="s">
        <v>72</v>
      </c>
      <c r="H755" s="212">
        <v>43679</v>
      </c>
      <c r="I755" s="17">
        <f t="shared" si="82"/>
        <v>31</v>
      </c>
      <c r="J755" s="137" t="s">
        <v>1030</v>
      </c>
      <c r="K755" s="95">
        <v>29</v>
      </c>
      <c r="L755" s="13" t="s">
        <v>1344</v>
      </c>
      <c r="M755" s="51">
        <v>1053780914</v>
      </c>
      <c r="N755" s="97">
        <v>1</v>
      </c>
      <c r="O755" s="646" t="s">
        <v>278</v>
      </c>
      <c r="P755" s="381">
        <v>836480</v>
      </c>
      <c r="Q755" s="631">
        <v>836480</v>
      </c>
      <c r="R755" s="54" t="s">
        <v>100</v>
      </c>
      <c r="S755" s="54" t="s">
        <v>1805</v>
      </c>
      <c r="T755" s="211"/>
      <c r="U755" s="77"/>
    </row>
    <row r="756" spans="1:202" ht="14.5" customHeight="1">
      <c r="A756" s="165">
        <v>1</v>
      </c>
      <c r="B756" s="166">
        <v>50105</v>
      </c>
      <c r="C756" s="165">
        <f t="shared" ref="C756:C819" si="86">ROUND(B756/10000,0)</f>
        <v>5</v>
      </c>
      <c r="G756" s="165" t="str">
        <f>+VLOOKUP(B756,EstructuraCostos!$B$5:$C$170,2)</f>
        <v>Mantenimiento Corrales y Puentes</v>
      </c>
      <c r="H756" s="212">
        <v>43682</v>
      </c>
      <c r="I756" s="17">
        <f t="shared" si="82"/>
        <v>32</v>
      </c>
      <c r="J756" s="494" t="s">
        <v>1757</v>
      </c>
      <c r="K756" s="95">
        <v>1008429</v>
      </c>
      <c r="L756" s="13" t="s">
        <v>2031</v>
      </c>
      <c r="M756" s="51" t="s">
        <v>1770</v>
      </c>
      <c r="N756" s="97">
        <v>6</v>
      </c>
      <c r="O756" s="496" t="s">
        <v>278</v>
      </c>
      <c r="P756" s="64">
        <v>14015.5</v>
      </c>
      <c r="Q756" s="631">
        <f t="shared" ref="Q756:Q762" si="87">+N756*P756</f>
        <v>84093</v>
      </c>
      <c r="R756" s="54" t="s">
        <v>294</v>
      </c>
      <c r="S756" s="54" t="s">
        <v>2024</v>
      </c>
      <c r="T756" s="211"/>
    </row>
    <row r="757" spans="1:202" ht="14.5" customHeight="1">
      <c r="A757" s="165">
        <v>2</v>
      </c>
      <c r="B757" s="166">
        <v>50105</v>
      </c>
      <c r="C757" s="165">
        <f t="shared" si="86"/>
        <v>5</v>
      </c>
      <c r="G757" s="165" t="str">
        <f>+VLOOKUP(B757,EstructuraCostos!$B$5:$C$170,2)</f>
        <v>Mantenimiento Corrales y Puentes</v>
      </c>
      <c r="H757" s="212">
        <v>43682</v>
      </c>
      <c r="I757" s="17">
        <f t="shared" si="82"/>
        <v>32</v>
      </c>
      <c r="J757" s="494" t="s">
        <v>1758</v>
      </c>
      <c r="K757" s="95">
        <v>285150</v>
      </c>
      <c r="L757" s="13" t="s">
        <v>1756</v>
      </c>
      <c r="M757" s="83" t="s">
        <v>1771</v>
      </c>
      <c r="N757" s="97">
        <v>2.5</v>
      </c>
      <c r="O757" s="646" t="s">
        <v>278</v>
      </c>
      <c r="P757" s="64">
        <v>9920</v>
      </c>
      <c r="Q757" s="631">
        <f t="shared" si="87"/>
        <v>24800</v>
      </c>
      <c r="R757" s="54" t="s">
        <v>294</v>
      </c>
      <c r="S757" s="54" t="s">
        <v>2024</v>
      </c>
      <c r="T757" s="211"/>
      <c r="X757" s="460"/>
      <c r="Y757" s="460"/>
      <c r="Z757" s="460"/>
      <c r="AA757" s="460"/>
      <c r="AB757" s="460"/>
      <c r="AC757" s="460"/>
      <c r="AD757" s="460"/>
      <c r="AE757" s="460"/>
      <c r="AF757" s="460"/>
      <c r="AG757" s="460"/>
      <c r="AH757" s="460"/>
      <c r="AI757" s="460"/>
      <c r="AJ757" s="460"/>
      <c r="AK757" s="460"/>
      <c r="AL757" s="460"/>
      <c r="AM757" s="460"/>
      <c r="AN757" s="460"/>
      <c r="AO757" s="460"/>
      <c r="AP757" s="460"/>
      <c r="AQ757" s="460"/>
      <c r="AR757" s="460"/>
      <c r="AS757" s="460"/>
      <c r="AT757" s="460"/>
      <c r="AU757" s="460"/>
      <c r="AV757" s="460"/>
      <c r="AW757" s="460"/>
      <c r="AX757" s="460"/>
      <c r="AY757" s="460"/>
      <c r="AZ757" s="460"/>
      <c r="BA757" s="460"/>
      <c r="BB757" s="460"/>
      <c r="BC757" s="460"/>
      <c r="BD757" s="460"/>
      <c r="BE757" s="460"/>
      <c r="BF757" s="460"/>
      <c r="BG757" s="460"/>
      <c r="BH757" s="460"/>
      <c r="BI757" s="460"/>
      <c r="BJ757" s="460"/>
      <c r="BK757" s="460"/>
      <c r="BL757" s="460"/>
      <c r="BM757" s="460"/>
      <c r="BN757" s="460"/>
      <c r="BO757" s="460"/>
      <c r="BP757" s="460"/>
      <c r="BQ757" s="460"/>
      <c r="BR757" s="460"/>
      <c r="BS757" s="460"/>
      <c r="BT757" s="460"/>
      <c r="BU757" s="460"/>
      <c r="BV757" s="460"/>
      <c r="BW757" s="460"/>
      <c r="BX757" s="460"/>
      <c r="BY757" s="460"/>
      <c r="BZ757" s="460"/>
      <c r="CA757" s="460"/>
      <c r="CB757" s="460"/>
      <c r="CC757" s="460"/>
      <c r="CD757" s="460"/>
      <c r="CE757" s="460"/>
      <c r="CF757" s="460"/>
      <c r="CG757" s="460"/>
      <c r="CH757" s="460"/>
      <c r="CI757" s="460"/>
      <c r="CJ757" s="460"/>
      <c r="CK757" s="460"/>
      <c r="CL757" s="460"/>
      <c r="CM757" s="460"/>
      <c r="CN757" s="460"/>
      <c r="CO757" s="460"/>
      <c r="CP757" s="460"/>
      <c r="CQ757" s="460"/>
      <c r="CR757" s="460"/>
      <c r="CS757" s="460"/>
      <c r="CT757" s="460"/>
      <c r="CU757" s="460"/>
      <c r="CV757" s="460"/>
      <c r="CW757" s="460"/>
      <c r="CX757" s="460"/>
      <c r="CY757" s="460"/>
      <c r="CZ757" s="460"/>
      <c r="DA757" s="460"/>
      <c r="DB757" s="460"/>
      <c r="DC757" s="460"/>
      <c r="DD757" s="460"/>
      <c r="DE757" s="460"/>
      <c r="DF757" s="460"/>
      <c r="DG757" s="460"/>
      <c r="DH757" s="460"/>
      <c r="DI757" s="460"/>
      <c r="DJ757" s="460"/>
      <c r="DK757" s="460"/>
      <c r="DL757" s="460"/>
      <c r="DM757" s="460"/>
      <c r="DN757" s="460"/>
      <c r="DO757" s="460"/>
      <c r="DP757" s="460"/>
      <c r="DQ757" s="460"/>
      <c r="DR757" s="460"/>
      <c r="DS757" s="460"/>
      <c r="DT757" s="460"/>
      <c r="DU757" s="460"/>
      <c r="DV757" s="460"/>
      <c r="DW757" s="460"/>
      <c r="DX757" s="460"/>
      <c r="DY757" s="460"/>
      <c r="DZ757" s="460"/>
      <c r="EA757" s="460"/>
      <c r="EB757" s="460"/>
      <c r="EC757" s="460"/>
      <c r="ED757" s="460"/>
      <c r="EE757" s="460"/>
      <c r="EF757" s="460"/>
      <c r="EG757" s="460"/>
      <c r="EH757" s="460"/>
      <c r="EI757" s="460"/>
      <c r="EJ757" s="460"/>
      <c r="EK757" s="460"/>
      <c r="EL757" s="460"/>
      <c r="EM757" s="460"/>
      <c r="EN757" s="460"/>
      <c r="EO757" s="460"/>
      <c r="EP757" s="460"/>
      <c r="EQ757" s="460"/>
      <c r="ER757" s="460"/>
      <c r="ES757" s="460"/>
      <c r="ET757" s="460"/>
      <c r="EU757" s="460"/>
      <c r="EV757" s="460"/>
      <c r="EW757" s="460"/>
      <c r="EX757" s="460"/>
      <c r="EY757" s="460"/>
      <c r="EZ757" s="460"/>
      <c r="FA757" s="460"/>
      <c r="FB757" s="460"/>
      <c r="FC757" s="460"/>
      <c r="FD757" s="460"/>
      <c r="FE757" s="460"/>
      <c r="FF757" s="460"/>
      <c r="FG757" s="460"/>
      <c r="FH757" s="460"/>
      <c r="FI757" s="460"/>
      <c r="FJ757" s="460"/>
      <c r="FK757" s="460"/>
      <c r="FL757" s="460"/>
      <c r="FM757" s="460"/>
      <c r="FN757" s="460"/>
      <c r="FO757" s="460"/>
      <c r="FP757" s="460"/>
      <c r="FQ757" s="460"/>
      <c r="FR757" s="460"/>
      <c r="FS757" s="460"/>
      <c r="FT757" s="460"/>
      <c r="FU757" s="460"/>
      <c r="FV757" s="460"/>
      <c r="FW757" s="460"/>
      <c r="FX757" s="460"/>
      <c r="FY757" s="460"/>
      <c r="FZ757" s="460"/>
      <c r="GA757" s="460"/>
      <c r="GB757" s="460"/>
      <c r="GC757" s="460"/>
      <c r="GD757" s="460"/>
      <c r="GE757" s="460"/>
      <c r="GF757" s="460"/>
      <c r="GG757" s="460"/>
      <c r="GH757" s="460"/>
      <c r="GI757" s="460"/>
      <c r="GJ757" s="460"/>
      <c r="GK757" s="460"/>
      <c r="GL757" s="460"/>
      <c r="GM757" s="460"/>
      <c r="GN757" s="460"/>
      <c r="GO757" s="460"/>
      <c r="GP757" s="460"/>
      <c r="GQ757" s="460"/>
      <c r="GR757" s="460"/>
      <c r="GS757" s="460"/>
      <c r="GT757" s="460"/>
    </row>
    <row r="758" spans="1:202" ht="14.5" customHeight="1">
      <c r="A758" s="165">
        <v>3</v>
      </c>
      <c r="B758" s="166">
        <v>10305</v>
      </c>
      <c r="C758" s="165">
        <f t="shared" si="86"/>
        <v>1</v>
      </c>
      <c r="G758" s="165" t="str">
        <f>+VLOOKUP(B758,EstructuraCostos!$B$5:$C$170,2)</f>
        <v>Equipos y materiales</v>
      </c>
      <c r="H758" s="212">
        <v>43682</v>
      </c>
      <c r="I758" s="17">
        <f t="shared" si="82"/>
        <v>32</v>
      </c>
      <c r="J758" s="653" t="s">
        <v>367</v>
      </c>
      <c r="K758" s="95">
        <v>402904</v>
      </c>
      <c r="L758" s="13" t="s">
        <v>263</v>
      </c>
      <c r="M758" s="51" t="s">
        <v>271</v>
      </c>
      <c r="N758" s="97">
        <v>2</v>
      </c>
      <c r="O758" s="642" t="s">
        <v>278</v>
      </c>
      <c r="P758" s="597">
        <v>9170</v>
      </c>
      <c r="Q758" s="631">
        <f t="shared" si="87"/>
        <v>18340</v>
      </c>
      <c r="R758" s="54" t="s">
        <v>100</v>
      </c>
      <c r="S758" s="54" t="s">
        <v>2017</v>
      </c>
      <c r="T758" s="211"/>
    </row>
    <row r="759" spans="1:202" ht="14.5" customHeight="1">
      <c r="A759" s="165">
        <v>3</v>
      </c>
      <c r="B759" s="166">
        <v>10104</v>
      </c>
      <c r="C759" s="165">
        <f t="shared" si="86"/>
        <v>1</v>
      </c>
      <c r="G759" s="165" t="str">
        <f>+VLOOKUP(B759,EstructuraCostos!$B$5:$C$170,2)</f>
        <v>Fumigacion Herbicida</v>
      </c>
      <c r="H759" s="212">
        <v>43682</v>
      </c>
      <c r="I759" s="17">
        <f t="shared" si="82"/>
        <v>32</v>
      </c>
      <c r="J759" s="494" t="s">
        <v>1760</v>
      </c>
      <c r="K759" s="95">
        <v>402904</v>
      </c>
      <c r="L759" s="13" t="s">
        <v>263</v>
      </c>
      <c r="M759" s="51" t="s">
        <v>271</v>
      </c>
      <c r="N759" s="97">
        <v>10</v>
      </c>
      <c r="O759" s="496" t="s">
        <v>276</v>
      </c>
      <c r="P759" s="64">
        <v>24080</v>
      </c>
      <c r="Q759" s="631">
        <f t="shared" si="87"/>
        <v>240800</v>
      </c>
      <c r="R759" s="54" t="s">
        <v>100</v>
      </c>
      <c r="S759" s="54" t="s">
        <v>2017</v>
      </c>
      <c r="T759" s="211"/>
    </row>
    <row r="760" spans="1:202" ht="14.5" customHeight="1">
      <c r="A760" s="165">
        <v>3</v>
      </c>
      <c r="B760" s="166">
        <v>50115</v>
      </c>
      <c r="C760" s="165">
        <f t="shared" si="86"/>
        <v>5</v>
      </c>
      <c r="G760" s="165" t="str">
        <f>+VLOOKUP(B760,EstructuraCostos!$B$5:$C$170,2)</f>
        <v>Herramientas fungibles</v>
      </c>
      <c r="H760" s="212">
        <v>43682</v>
      </c>
      <c r="I760" s="17">
        <f t="shared" si="82"/>
        <v>32</v>
      </c>
      <c r="J760" s="494" t="s">
        <v>1581</v>
      </c>
      <c r="K760" s="95">
        <v>402904</v>
      </c>
      <c r="L760" s="13" t="s">
        <v>263</v>
      </c>
      <c r="M760" s="51" t="s">
        <v>271</v>
      </c>
      <c r="N760" s="97">
        <v>2</v>
      </c>
      <c r="O760" s="496" t="s">
        <v>278</v>
      </c>
      <c r="P760" s="64">
        <v>6910</v>
      </c>
      <c r="Q760" s="631">
        <f t="shared" si="87"/>
        <v>13820</v>
      </c>
      <c r="R760" s="54" t="s">
        <v>100</v>
      </c>
      <c r="S760" s="54" t="s">
        <v>2017</v>
      </c>
      <c r="T760" s="211"/>
    </row>
    <row r="761" spans="1:202" ht="14.5" customHeight="1">
      <c r="A761" s="165">
        <v>3</v>
      </c>
      <c r="B761" s="166">
        <v>60103</v>
      </c>
      <c r="C761" s="165">
        <f t="shared" si="86"/>
        <v>6</v>
      </c>
      <c r="G761" s="165" t="str">
        <f>+VLOOKUP(B761,EstructuraCostos!$B$5:$C$170,2)</f>
        <v>Herraduras y clavos</v>
      </c>
      <c r="H761" s="212">
        <v>43682</v>
      </c>
      <c r="I761" s="17">
        <f t="shared" ref="I761:I824" si="88">+WEEKNUM(H761,2)</f>
        <v>32</v>
      </c>
      <c r="J761" s="494" t="s">
        <v>1759</v>
      </c>
      <c r="K761" s="95">
        <v>402904</v>
      </c>
      <c r="L761" s="13" t="s">
        <v>263</v>
      </c>
      <c r="M761" s="51" t="s">
        <v>271</v>
      </c>
      <c r="N761" s="97">
        <v>1</v>
      </c>
      <c r="O761" s="496" t="s">
        <v>278</v>
      </c>
      <c r="P761" s="64">
        <v>34080</v>
      </c>
      <c r="Q761" s="631">
        <f t="shared" si="87"/>
        <v>34080</v>
      </c>
      <c r="R761" s="54" t="s">
        <v>100</v>
      </c>
      <c r="S761" s="54" t="s">
        <v>2017</v>
      </c>
      <c r="T761" s="211"/>
    </row>
    <row r="762" spans="1:202" ht="15" customHeight="1">
      <c r="A762" s="165">
        <v>3</v>
      </c>
      <c r="B762" s="166">
        <v>90106</v>
      </c>
      <c r="C762" s="165">
        <f t="shared" si="86"/>
        <v>9</v>
      </c>
      <c r="G762" s="165" t="str">
        <f>+VLOOKUP(B762,EstructuraCostos!$B$5:$C$170,2)</f>
        <v xml:space="preserve">Varios </v>
      </c>
      <c r="H762" s="212">
        <v>43682</v>
      </c>
      <c r="I762" s="17">
        <f t="shared" si="88"/>
        <v>32</v>
      </c>
      <c r="J762" s="494" t="s">
        <v>264</v>
      </c>
      <c r="K762" s="95">
        <v>402904</v>
      </c>
      <c r="L762" s="13" t="s">
        <v>263</v>
      </c>
      <c r="M762" s="51" t="s">
        <v>271</v>
      </c>
      <c r="N762" s="97">
        <v>16</v>
      </c>
      <c r="O762" s="496" t="s">
        <v>276</v>
      </c>
      <c r="P762" s="64">
        <v>2968.875</v>
      </c>
      <c r="Q762" s="631">
        <f t="shared" si="87"/>
        <v>47502</v>
      </c>
      <c r="R762" s="54" t="s">
        <v>100</v>
      </c>
      <c r="S762" s="54" t="s">
        <v>2017</v>
      </c>
      <c r="T762" s="211"/>
    </row>
    <row r="763" spans="1:202" ht="15" customHeight="1">
      <c r="A763" s="165">
        <v>4</v>
      </c>
      <c r="B763" s="166">
        <v>40104</v>
      </c>
      <c r="C763" s="165">
        <f t="shared" si="86"/>
        <v>4</v>
      </c>
      <c r="G763" s="165" t="str">
        <f>+VLOOKUP(B763,EstructuraCostos!$B$5:$C$170,2)</f>
        <v>Combustibles y Lubricantes</v>
      </c>
      <c r="H763" s="212">
        <v>43682</v>
      </c>
      <c r="I763" s="17">
        <f t="shared" si="88"/>
        <v>32</v>
      </c>
      <c r="J763" s="1" t="s">
        <v>605</v>
      </c>
      <c r="K763" s="95">
        <v>57346</v>
      </c>
      <c r="L763" s="61" t="s">
        <v>521</v>
      </c>
      <c r="M763" s="51" t="s">
        <v>350</v>
      </c>
      <c r="N763" s="97">
        <v>6</v>
      </c>
      <c r="O763" s="496" t="s">
        <v>316</v>
      </c>
      <c r="P763" s="64">
        <v>9550</v>
      </c>
      <c r="Q763" s="631">
        <v>58000</v>
      </c>
      <c r="R763" s="54" t="s">
        <v>100</v>
      </c>
      <c r="S763" s="54" t="s">
        <v>2017</v>
      </c>
      <c r="T763" s="211"/>
    </row>
    <row r="764" spans="1:202" ht="15" customHeight="1">
      <c r="A764" s="165" t="s">
        <v>1874</v>
      </c>
      <c r="B764" s="166">
        <v>50106</v>
      </c>
      <c r="C764" s="165">
        <f t="shared" si="86"/>
        <v>5</v>
      </c>
      <c r="G764" s="165" t="str">
        <f>+VLOOKUP(B764,EstructuraCostos!$B$5:$C$170,2)</f>
        <v>Mantenimiento Maquinaria y Equipos</v>
      </c>
      <c r="H764" s="212">
        <v>43682</v>
      </c>
      <c r="I764" s="17">
        <f t="shared" si="88"/>
        <v>32</v>
      </c>
      <c r="J764" s="533" t="s">
        <v>1875</v>
      </c>
      <c r="K764" s="532" t="s">
        <v>1877</v>
      </c>
      <c r="L764" s="13" t="s">
        <v>2035</v>
      </c>
      <c r="M764" s="532" t="s">
        <v>1876</v>
      </c>
      <c r="N764" s="461">
        <v>2</v>
      </c>
      <c r="O764" s="216" t="s">
        <v>278</v>
      </c>
      <c r="P764" s="462">
        <v>8750</v>
      </c>
      <c r="Q764" s="631">
        <f t="shared" ref="Q764:Q779" si="89">+N764*P764</f>
        <v>17500</v>
      </c>
      <c r="R764" s="54" t="s">
        <v>294</v>
      </c>
      <c r="S764" s="54" t="s">
        <v>2024</v>
      </c>
      <c r="T764" s="211"/>
    </row>
    <row r="765" spans="1:202" s="460" customFormat="1" ht="15" customHeight="1">
      <c r="A765" s="386" t="s">
        <v>1881</v>
      </c>
      <c r="B765" s="166">
        <v>50106</v>
      </c>
      <c r="C765" s="386">
        <f t="shared" si="86"/>
        <v>5</v>
      </c>
      <c r="D765" s="504"/>
      <c r="E765" s="505"/>
      <c r="F765" s="504"/>
      <c r="G765" s="386" t="str">
        <f>+VLOOKUP(B765,EstructuraCostos!$B$5:$C$170,2)</f>
        <v>Mantenimiento Maquinaria y Equipos</v>
      </c>
      <c r="H765" s="506">
        <v>43682</v>
      </c>
      <c r="I765" s="507">
        <f t="shared" si="88"/>
        <v>32</v>
      </c>
      <c r="J765" s="533" t="s">
        <v>1878</v>
      </c>
      <c r="K765" s="532">
        <v>29493</v>
      </c>
      <c r="L765" s="176" t="s">
        <v>2032</v>
      </c>
      <c r="M765" s="532" t="s">
        <v>1880</v>
      </c>
      <c r="N765" s="461">
        <v>1</v>
      </c>
      <c r="O765" s="216" t="s">
        <v>278</v>
      </c>
      <c r="P765" s="462">
        <v>20000</v>
      </c>
      <c r="Q765" s="631">
        <f t="shared" si="89"/>
        <v>20000</v>
      </c>
      <c r="R765" s="508" t="s">
        <v>294</v>
      </c>
      <c r="S765" s="54" t="s">
        <v>2024</v>
      </c>
      <c r="T765" s="21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</row>
    <row r="766" spans="1:202" s="460" customFormat="1" ht="15" customHeight="1">
      <c r="A766" s="165">
        <v>5</v>
      </c>
      <c r="B766" s="166">
        <v>10301</v>
      </c>
      <c r="C766" s="165">
        <f t="shared" si="86"/>
        <v>1</v>
      </c>
      <c r="D766" s="59"/>
      <c r="E766" s="388"/>
      <c r="F766" s="59"/>
      <c r="G766" s="165" t="str">
        <f>+VLOOKUP(B766,EstructuraCostos!$B$5:$C$170,2)</f>
        <v>Vacunacion</v>
      </c>
      <c r="H766" s="212">
        <v>43683</v>
      </c>
      <c r="I766" s="17">
        <f t="shared" si="88"/>
        <v>32</v>
      </c>
      <c r="J766" s="494" t="s">
        <v>1260</v>
      </c>
      <c r="K766" s="95">
        <v>204369</v>
      </c>
      <c r="L766" s="61" t="s">
        <v>319</v>
      </c>
      <c r="M766" s="51" t="s">
        <v>337</v>
      </c>
      <c r="N766" s="97">
        <v>100</v>
      </c>
      <c r="O766" s="642" t="s">
        <v>278</v>
      </c>
      <c r="P766" s="64">
        <v>280</v>
      </c>
      <c r="Q766" s="631">
        <f t="shared" si="89"/>
        <v>28000</v>
      </c>
      <c r="R766" s="54" t="s">
        <v>100</v>
      </c>
      <c r="S766" s="54" t="s">
        <v>2017</v>
      </c>
      <c r="T766" s="197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</row>
    <row r="767" spans="1:202" ht="14.5" customHeight="1">
      <c r="A767" s="165">
        <v>5</v>
      </c>
      <c r="B767" s="166">
        <v>10302</v>
      </c>
      <c r="C767" s="165">
        <f t="shared" si="86"/>
        <v>1</v>
      </c>
      <c r="G767" s="165" t="str">
        <f>+VLOOKUP(B767,EstructuraCostos!$B$5:$C$170,2)</f>
        <v>Desparasitacion y Baño</v>
      </c>
      <c r="H767" s="212">
        <v>43683</v>
      </c>
      <c r="I767" s="17">
        <f t="shared" si="88"/>
        <v>32</v>
      </c>
      <c r="J767" s="494" t="s">
        <v>284</v>
      </c>
      <c r="K767" s="95">
        <v>204369</v>
      </c>
      <c r="L767" s="61" t="s">
        <v>319</v>
      </c>
      <c r="M767" s="51" t="s">
        <v>337</v>
      </c>
      <c r="N767" s="97">
        <v>2</v>
      </c>
      <c r="O767" s="646" t="s">
        <v>278</v>
      </c>
      <c r="P767" s="64">
        <v>33500</v>
      </c>
      <c r="Q767" s="631">
        <f t="shared" si="89"/>
        <v>67000</v>
      </c>
      <c r="R767" s="54" t="s">
        <v>100</v>
      </c>
      <c r="S767" s="54" t="s">
        <v>2017</v>
      </c>
      <c r="T767" s="197"/>
    </row>
    <row r="768" spans="1:202" ht="14.5" customHeight="1">
      <c r="A768" s="165">
        <v>5</v>
      </c>
      <c r="B768" s="166">
        <v>50115</v>
      </c>
      <c r="C768" s="165">
        <f t="shared" si="86"/>
        <v>5</v>
      </c>
      <c r="G768" s="165" t="str">
        <f>+VLOOKUP(B768,EstructuraCostos!$B$5:$C$170,2)</f>
        <v>Herramientas fungibles</v>
      </c>
      <c r="H768" s="212">
        <v>43683</v>
      </c>
      <c r="I768" s="17">
        <f t="shared" si="88"/>
        <v>32</v>
      </c>
      <c r="J768" s="494" t="s">
        <v>573</v>
      </c>
      <c r="K768" s="95">
        <v>204369</v>
      </c>
      <c r="L768" s="61" t="s">
        <v>319</v>
      </c>
      <c r="M768" s="51" t="s">
        <v>337</v>
      </c>
      <c r="N768" s="97">
        <v>2</v>
      </c>
      <c r="O768" s="496" t="s">
        <v>278</v>
      </c>
      <c r="P768" s="64">
        <v>12000</v>
      </c>
      <c r="Q768" s="631">
        <f t="shared" si="89"/>
        <v>24000</v>
      </c>
      <c r="R768" s="54" t="s">
        <v>100</v>
      </c>
      <c r="S768" s="54" t="s">
        <v>2017</v>
      </c>
      <c r="T768" s="197"/>
    </row>
    <row r="769" spans="1:202" ht="14.5" customHeight="1">
      <c r="A769" s="165">
        <v>5</v>
      </c>
      <c r="B769" s="166">
        <v>10302</v>
      </c>
      <c r="C769" s="165">
        <f t="shared" si="86"/>
        <v>1</v>
      </c>
      <c r="G769" s="165" t="str">
        <f>+VLOOKUP(B769,EstructuraCostos!$B$5:$C$170,2)</f>
        <v>Desparasitacion y Baño</v>
      </c>
      <c r="H769" s="212">
        <v>43683</v>
      </c>
      <c r="I769" s="17">
        <f t="shared" si="88"/>
        <v>32</v>
      </c>
      <c r="J769" s="494" t="s">
        <v>327</v>
      </c>
      <c r="K769" s="95">
        <v>204369</v>
      </c>
      <c r="L769" s="61" t="s">
        <v>319</v>
      </c>
      <c r="M769" s="51" t="s">
        <v>337</v>
      </c>
      <c r="N769" s="97">
        <v>2</v>
      </c>
      <c r="O769" s="646" t="s">
        <v>278</v>
      </c>
      <c r="P769" s="64">
        <v>71200</v>
      </c>
      <c r="Q769" s="631">
        <f t="shared" si="89"/>
        <v>142400</v>
      </c>
      <c r="R769" s="54" t="s">
        <v>100</v>
      </c>
      <c r="S769" s="54" t="s">
        <v>2017</v>
      </c>
      <c r="T769" s="211"/>
    </row>
    <row r="770" spans="1:202" ht="14.5" customHeight="1">
      <c r="A770" s="165">
        <v>5</v>
      </c>
      <c r="B770" s="166">
        <v>10301</v>
      </c>
      <c r="C770" s="165">
        <f t="shared" si="86"/>
        <v>1</v>
      </c>
      <c r="G770" s="165" t="str">
        <f>+VLOOKUP(B770,EstructuraCostos!$B$5:$C$170,2)</f>
        <v>Vacunacion</v>
      </c>
      <c r="H770" s="212">
        <v>43683</v>
      </c>
      <c r="I770" s="17">
        <f t="shared" si="88"/>
        <v>32</v>
      </c>
      <c r="J770" s="494" t="s">
        <v>709</v>
      </c>
      <c r="K770" s="95">
        <v>204369</v>
      </c>
      <c r="L770" s="61" t="s">
        <v>319</v>
      </c>
      <c r="M770" s="51" t="s">
        <v>337</v>
      </c>
      <c r="N770" s="97">
        <v>100</v>
      </c>
      <c r="O770" s="496" t="s">
        <v>278</v>
      </c>
      <c r="P770" s="64">
        <v>560</v>
      </c>
      <c r="Q770" s="631">
        <f t="shared" si="89"/>
        <v>56000</v>
      </c>
      <c r="R770" s="54" t="s">
        <v>100</v>
      </c>
      <c r="S770" s="54" t="s">
        <v>2017</v>
      </c>
      <c r="T770" s="197"/>
    </row>
    <row r="771" spans="1:202" ht="14.5" customHeight="1">
      <c r="A771" s="165">
        <v>6</v>
      </c>
      <c r="B771" s="166">
        <v>40104</v>
      </c>
      <c r="C771" s="165">
        <f t="shared" si="86"/>
        <v>4</v>
      </c>
      <c r="G771" s="165" t="str">
        <f>+VLOOKUP(B771,EstructuraCostos!$B$5:$C$170,2)</f>
        <v>Combustibles y Lubricantes</v>
      </c>
      <c r="H771" s="212">
        <v>43683</v>
      </c>
      <c r="I771" s="17">
        <f t="shared" si="88"/>
        <v>32</v>
      </c>
      <c r="J771" s="494" t="s">
        <v>1761</v>
      </c>
      <c r="K771" s="95">
        <v>57355</v>
      </c>
      <c r="L771" s="13" t="s">
        <v>521</v>
      </c>
      <c r="M771" s="51" t="s">
        <v>350</v>
      </c>
      <c r="N771" s="97">
        <v>4</v>
      </c>
      <c r="O771" s="639" t="s">
        <v>261</v>
      </c>
      <c r="P771" s="64">
        <v>14500</v>
      </c>
      <c r="Q771" s="631">
        <f t="shared" si="89"/>
        <v>58000</v>
      </c>
      <c r="R771" s="54" t="s">
        <v>100</v>
      </c>
      <c r="S771" s="54" t="s">
        <v>2017</v>
      </c>
      <c r="T771" s="197"/>
    </row>
    <row r="772" spans="1:202" ht="14.5" customHeight="1">
      <c r="A772" s="165">
        <v>7</v>
      </c>
      <c r="B772" s="166">
        <v>10103</v>
      </c>
      <c r="C772" s="165">
        <f t="shared" si="86"/>
        <v>1</v>
      </c>
      <c r="G772" s="165" t="str">
        <f>+VLOOKUP(B772,EstructuraCostos!$B$5:$C$170,2)</f>
        <v>Fertilizacion, correctivos</v>
      </c>
      <c r="H772" s="212">
        <v>43683</v>
      </c>
      <c r="I772" s="17">
        <f t="shared" si="88"/>
        <v>32</v>
      </c>
      <c r="J772" s="494" t="s">
        <v>1783</v>
      </c>
      <c r="K772" s="95">
        <v>3378</v>
      </c>
      <c r="L772" s="13" t="s">
        <v>1788</v>
      </c>
      <c r="M772" s="51" t="s">
        <v>1782</v>
      </c>
      <c r="N772" s="97">
        <v>20</v>
      </c>
      <c r="O772" s="496" t="s">
        <v>261</v>
      </c>
      <c r="P772" s="64">
        <v>18000</v>
      </c>
      <c r="Q772" s="631">
        <f t="shared" si="89"/>
        <v>360000</v>
      </c>
      <c r="R772" s="54" t="s">
        <v>100</v>
      </c>
      <c r="S772" s="54" t="s">
        <v>2017</v>
      </c>
      <c r="T772" s="213"/>
    </row>
    <row r="773" spans="1:202" ht="15.75" customHeight="1">
      <c r="A773" s="386" t="s">
        <v>1882</v>
      </c>
      <c r="B773" s="166">
        <v>50106</v>
      </c>
      <c r="C773" s="386">
        <f t="shared" si="86"/>
        <v>5</v>
      </c>
      <c r="D773" s="504"/>
      <c r="E773" s="505"/>
      <c r="F773" s="504"/>
      <c r="G773" s="386" t="str">
        <f>+VLOOKUP(B773,EstructuraCostos!$B$5:$C$170,2)</f>
        <v>Mantenimiento Maquinaria y Equipos</v>
      </c>
      <c r="H773" s="506">
        <v>43683</v>
      </c>
      <c r="I773" s="507">
        <f t="shared" si="88"/>
        <v>32</v>
      </c>
      <c r="J773" s="533" t="s">
        <v>1879</v>
      </c>
      <c r="K773" s="532">
        <v>29458</v>
      </c>
      <c r="L773" s="176" t="s">
        <v>2032</v>
      </c>
      <c r="M773" s="532" t="s">
        <v>1880</v>
      </c>
      <c r="N773" s="461">
        <v>5</v>
      </c>
      <c r="O773" s="216" t="s">
        <v>278</v>
      </c>
      <c r="P773" s="462">
        <v>11000</v>
      </c>
      <c r="Q773" s="631">
        <f t="shared" si="89"/>
        <v>55000</v>
      </c>
      <c r="R773" s="508" t="s">
        <v>294</v>
      </c>
      <c r="S773" s="54" t="s">
        <v>2024</v>
      </c>
      <c r="T773" s="211"/>
      <c r="U773" s="460"/>
      <c r="V773" s="460"/>
      <c r="W773" s="460"/>
    </row>
    <row r="774" spans="1:202" ht="15.75" customHeight="1">
      <c r="A774" s="165">
        <v>8</v>
      </c>
      <c r="B774" s="166">
        <v>50105</v>
      </c>
      <c r="C774" s="165">
        <f t="shared" si="86"/>
        <v>5</v>
      </c>
      <c r="G774" s="165" t="str">
        <f>+VLOOKUP(B774,EstructuraCostos!$B$5:$C$170,2)</f>
        <v>Mantenimiento Corrales y Puentes</v>
      </c>
      <c r="H774" s="212">
        <v>43684</v>
      </c>
      <c r="I774" s="17">
        <f t="shared" si="88"/>
        <v>32</v>
      </c>
      <c r="J774" s="494" t="s">
        <v>1833</v>
      </c>
      <c r="K774" s="545">
        <v>21558</v>
      </c>
      <c r="L774" s="13" t="s">
        <v>2943</v>
      </c>
      <c r="M774" s="378" t="s">
        <v>1676</v>
      </c>
      <c r="N774" s="97">
        <v>2</v>
      </c>
      <c r="O774" s="515" t="s">
        <v>278</v>
      </c>
      <c r="P774" s="64">
        <v>22000</v>
      </c>
      <c r="Q774" s="635">
        <f t="shared" si="89"/>
        <v>44000</v>
      </c>
      <c r="R774" s="54" t="s">
        <v>100</v>
      </c>
      <c r="S774" s="54" t="s">
        <v>2019</v>
      </c>
      <c r="T774" s="213"/>
      <c r="U774" s="1" t="s">
        <v>2542</v>
      </c>
    </row>
    <row r="775" spans="1:202" ht="15.75" customHeight="1">
      <c r="A775" s="165">
        <v>9</v>
      </c>
      <c r="B775" s="166">
        <v>50103</v>
      </c>
      <c r="C775" s="165">
        <f t="shared" si="86"/>
        <v>5</v>
      </c>
      <c r="G775" s="165" t="str">
        <f>+VLOOKUP(B775,EstructuraCostos!$B$5:$C$170,2)</f>
        <v xml:space="preserve">Mantenimiento Cercos </v>
      </c>
      <c r="H775" s="212">
        <v>43685</v>
      </c>
      <c r="I775" s="17">
        <f t="shared" si="88"/>
        <v>32</v>
      </c>
      <c r="J775" s="494" t="s">
        <v>265</v>
      </c>
      <c r="K775" s="95">
        <v>402948</v>
      </c>
      <c r="L775" s="13" t="s">
        <v>263</v>
      </c>
      <c r="M775" s="51" t="s">
        <v>271</v>
      </c>
      <c r="N775" s="97">
        <v>100</v>
      </c>
      <c r="O775" s="646" t="s">
        <v>277</v>
      </c>
      <c r="P775" s="64">
        <v>300</v>
      </c>
      <c r="Q775" s="631">
        <f t="shared" si="89"/>
        <v>30000</v>
      </c>
      <c r="R775" s="54" t="s">
        <v>100</v>
      </c>
      <c r="S775" s="54" t="s">
        <v>2017</v>
      </c>
      <c r="T775" s="213"/>
    </row>
    <row r="776" spans="1:202" ht="15.75" customHeight="1">
      <c r="A776" s="165">
        <v>9</v>
      </c>
      <c r="B776" s="166">
        <v>50103</v>
      </c>
      <c r="C776" s="165">
        <f t="shared" si="86"/>
        <v>5</v>
      </c>
      <c r="G776" s="165" t="str">
        <f>+VLOOKUP(B776,EstructuraCostos!$B$5:$C$170,2)</f>
        <v xml:space="preserve">Mantenimiento Cercos </v>
      </c>
      <c r="H776" s="212">
        <v>43685</v>
      </c>
      <c r="I776" s="17">
        <f t="shared" si="88"/>
        <v>32</v>
      </c>
      <c r="J776" s="494" t="s">
        <v>269</v>
      </c>
      <c r="K776" s="95">
        <v>402948</v>
      </c>
      <c r="L776" s="13" t="s">
        <v>263</v>
      </c>
      <c r="M776" s="51" t="s">
        <v>271</v>
      </c>
      <c r="N776" s="97">
        <v>6</v>
      </c>
      <c r="O776" s="500" t="s">
        <v>276</v>
      </c>
      <c r="P776" s="64">
        <v>5770</v>
      </c>
      <c r="Q776" s="631">
        <f t="shared" si="89"/>
        <v>34620</v>
      </c>
      <c r="R776" s="54" t="s">
        <v>100</v>
      </c>
      <c r="S776" s="54" t="s">
        <v>2017</v>
      </c>
      <c r="T776" s="213"/>
    </row>
    <row r="777" spans="1:202" ht="15.75" customHeight="1">
      <c r="A777" s="165">
        <v>9</v>
      </c>
      <c r="B777" s="166">
        <v>50103</v>
      </c>
      <c r="C777" s="165">
        <f t="shared" si="86"/>
        <v>5</v>
      </c>
      <c r="G777" s="165" t="str">
        <f>+VLOOKUP(B777,EstructuraCostos!$B$5:$C$170,2)</f>
        <v xml:space="preserve">Mantenimiento Cercos </v>
      </c>
      <c r="H777" s="212">
        <v>43685</v>
      </c>
      <c r="I777" s="17">
        <f t="shared" si="88"/>
        <v>32</v>
      </c>
      <c r="J777" s="494" t="s">
        <v>282</v>
      </c>
      <c r="K777" s="95">
        <v>402948</v>
      </c>
      <c r="L777" s="13" t="s">
        <v>263</v>
      </c>
      <c r="M777" s="51" t="s">
        <v>271</v>
      </c>
      <c r="N777" s="97">
        <v>120</v>
      </c>
      <c r="O777" s="500" t="s">
        <v>276</v>
      </c>
      <c r="P777" s="64">
        <v>2719</v>
      </c>
      <c r="Q777" s="631">
        <f t="shared" si="89"/>
        <v>326280</v>
      </c>
      <c r="R777" s="54" t="s">
        <v>100</v>
      </c>
      <c r="S777" s="54" t="s">
        <v>2017</v>
      </c>
      <c r="T777" s="213"/>
    </row>
    <row r="778" spans="1:202" ht="15.75" customHeight="1">
      <c r="A778" s="165">
        <v>10</v>
      </c>
      <c r="B778" s="166">
        <v>50115</v>
      </c>
      <c r="C778" s="165">
        <f t="shared" si="86"/>
        <v>5</v>
      </c>
      <c r="G778" s="165" t="str">
        <f>+VLOOKUP(B778,EstructuraCostos!$B$5:$C$170,2)</f>
        <v>Herramientas fungibles</v>
      </c>
      <c r="H778" s="212">
        <v>43685</v>
      </c>
      <c r="I778" s="17">
        <f t="shared" si="88"/>
        <v>32</v>
      </c>
      <c r="J778" s="494" t="s">
        <v>1784</v>
      </c>
      <c r="K778" s="95">
        <v>5301</v>
      </c>
      <c r="L778" s="181" t="s">
        <v>1436</v>
      </c>
      <c r="M778" s="51" t="s">
        <v>432</v>
      </c>
      <c r="N778" s="97">
        <v>2</v>
      </c>
      <c r="O778" s="500" t="s">
        <v>278</v>
      </c>
      <c r="P778" s="64">
        <v>7000</v>
      </c>
      <c r="Q778" s="631">
        <f t="shared" si="89"/>
        <v>14000</v>
      </c>
      <c r="R778" s="54" t="s">
        <v>294</v>
      </c>
      <c r="S778" s="54" t="s">
        <v>2024</v>
      </c>
      <c r="T778" s="213"/>
      <c r="U778" s="66">
        <v>215393</v>
      </c>
    </row>
    <row r="779" spans="1:202" ht="15.75" customHeight="1">
      <c r="A779" s="165">
        <v>11</v>
      </c>
      <c r="C779" s="165">
        <f t="shared" si="86"/>
        <v>0</v>
      </c>
      <c r="G779" s="165" t="e">
        <f>+VLOOKUP(B779,EstructuraCostos!$B$5:$C$170,2)</f>
        <v>#N/A</v>
      </c>
      <c r="H779" s="212">
        <v>43686</v>
      </c>
      <c r="I779" s="17">
        <f t="shared" si="88"/>
        <v>32</v>
      </c>
      <c r="J779" s="501" t="s">
        <v>1785</v>
      </c>
      <c r="K779" s="486"/>
      <c r="L779" s="70" t="s">
        <v>322</v>
      </c>
      <c r="M779" s="74" t="s">
        <v>341</v>
      </c>
      <c r="N779" s="80">
        <v>8</v>
      </c>
      <c r="O779" s="90" t="s">
        <v>278</v>
      </c>
      <c r="P779" s="92">
        <v>495500</v>
      </c>
      <c r="Q779" s="631">
        <f t="shared" si="89"/>
        <v>3964000</v>
      </c>
      <c r="R779" s="54" t="s">
        <v>196</v>
      </c>
      <c r="S779" s="54" t="s">
        <v>2098</v>
      </c>
      <c r="T779" s="213"/>
      <c r="U779" s="202">
        <v>3964000</v>
      </c>
      <c r="V779" s="59"/>
      <c r="W779" s="59"/>
    </row>
    <row r="780" spans="1:202" ht="15.75" customHeight="1">
      <c r="A780" s="165" t="s">
        <v>1206</v>
      </c>
      <c r="B780" s="166">
        <v>40101</v>
      </c>
      <c r="C780" s="165">
        <f t="shared" si="86"/>
        <v>4</v>
      </c>
      <c r="G780" s="165" t="str">
        <f>+VLOOKUP(B780,EstructuraCostos!$B$5:$C$170,2)</f>
        <v>Servicios_Publicos</v>
      </c>
      <c r="H780" s="212">
        <v>43686</v>
      </c>
      <c r="I780" s="17">
        <f t="shared" si="88"/>
        <v>32</v>
      </c>
      <c r="J780" s="184" t="s">
        <v>1358</v>
      </c>
      <c r="K780" s="95">
        <v>8034</v>
      </c>
      <c r="L780" s="13" t="s">
        <v>508</v>
      </c>
      <c r="M780" s="143" t="s">
        <v>928</v>
      </c>
      <c r="N780" s="97">
        <v>1</v>
      </c>
      <c r="O780" s="512" t="s">
        <v>278</v>
      </c>
      <c r="P780" s="64">
        <v>103000</v>
      </c>
      <c r="Q780" s="631">
        <v>103000</v>
      </c>
      <c r="R780" s="508" t="s">
        <v>100</v>
      </c>
      <c r="S780" s="54" t="s">
        <v>1804</v>
      </c>
      <c r="T780" s="213"/>
    </row>
    <row r="781" spans="1:202" s="59" customFormat="1" ht="14.5" customHeight="1">
      <c r="A781" s="165" t="s">
        <v>1319</v>
      </c>
      <c r="B781" s="166">
        <v>20501</v>
      </c>
      <c r="C781" s="215">
        <f t="shared" si="86"/>
        <v>2</v>
      </c>
      <c r="E781" s="388"/>
      <c r="G781" s="165" t="str">
        <f>+VLOOKUP(B781,EstructuraCostos!$B$5:$C$170,2)</f>
        <v>Manejo_de_Ganado</v>
      </c>
      <c r="H781" s="212">
        <v>43686</v>
      </c>
      <c r="I781" s="17">
        <f t="shared" si="88"/>
        <v>32</v>
      </c>
      <c r="J781" s="1" t="s">
        <v>1357</v>
      </c>
      <c r="K781" s="95">
        <v>167077</v>
      </c>
      <c r="L781" s="13" t="s">
        <v>926</v>
      </c>
      <c r="M781" s="51" t="s">
        <v>927</v>
      </c>
      <c r="N781" s="97">
        <v>1</v>
      </c>
      <c r="O781" s="642" t="s">
        <v>278</v>
      </c>
      <c r="P781" s="64">
        <v>353614</v>
      </c>
      <c r="Q781" s="631">
        <f>P781</f>
        <v>353614</v>
      </c>
      <c r="R781" s="508" t="s">
        <v>100</v>
      </c>
      <c r="S781" s="54" t="s">
        <v>1804</v>
      </c>
      <c r="T781" s="213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</row>
    <row r="782" spans="1:202" s="59" customFormat="1" ht="14.5" customHeight="1">
      <c r="A782" s="165">
        <v>12</v>
      </c>
      <c r="B782" s="166"/>
      <c r="C782" s="165">
        <f t="shared" si="86"/>
        <v>0</v>
      </c>
      <c r="E782" s="388"/>
      <c r="G782" s="165" t="e">
        <f>+VLOOKUP(B782,EstructuraCostos!$B$5:$C$170,2)</f>
        <v>#N/A</v>
      </c>
      <c r="H782" s="212">
        <v>43687</v>
      </c>
      <c r="I782" s="17">
        <f t="shared" si="88"/>
        <v>32</v>
      </c>
      <c r="J782" s="502" t="s">
        <v>1786</v>
      </c>
      <c r="K782" s="450"/>
      <c r="L782" s="114" t="s">
        <v>322</v>
      </c>
      <c r="M782" s="125" t="s">
        <v>341</v>
      </c>
      <c r="N782" s="126">
        <v>8</v>
      </c>
      <c r="O782" s="127" t="s">
        <v>278</v>
      </c>
      <c r="P782" s="128">
        <v>495500</v>
      </c>
      <c r="Q782" s="631">
        <f t="shared" ref="Q782:Q787" si="90">+N782*P782</f>
        <v>3964000</v>
      </c>
      <c r="R782" s="54" t="s">
        <v>196</v>
      </c>
      <c r="S782" s="54" t="s">
        <v>2098</v>
      </c>
      <c r="T782" s="213"/>
      <c r="U782" s="202">
        <v>4086893</v>
      </c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</row>
    <row r="783" spans="1:202" ht="14.5" customHeight="1">
      <c r="A783" s="165">
        <v>13</v>
      </c>
      <c r="B783" s="166" t="s">
        <v>170</v>
      </c>
      <c r="C783" s="165" t="e">
        <f t="shared" si="86"/>
        <v>#VALUE!</v>
      </c>
      <c r="G783" s="165">
        <f>+VLOOKUP(B783,EstructuraCostos!$B$5:$C$170,2)</f>
        <v>0</v>
      </c>
      <c r="H783" s="212">
        <v>43687</v>
      </c>
      <c r="I783" s="17">
        <f t="shared" si="88"/>
        <v>32</v>
      </c>
      <c r="J783" s="494" t="s">
        <v>1787</v>
      </c>
      <c r="K783" s="95">
        <v>805601</v>
      </c>
      <c r="L783" s="61" t="s">
        <v>2496</v>
      </c>
      <c r="M783" s="51" t="s">
        <v>1646</v>
      </c>
      <c r="N783" s="97">
        <v>1000</v>
      </c>
      <c r="O783" s="500" t="s">
        <v>278</v>
      </c>
      <c r="P783" s="64">
        <v>198</v>
      </c>
      <c r="Q783" s="631">
        <f t="shared" si="90"/>
        <v>198000</v>
      </c>
      <c r="R783" s="54" t="s">
        <v>100</v>
      </c>
      <c r="S783" s="54" t="s">
        <v>2017</v>
      </c>
      <c r="T783" s="213"/>
    </row>
    <row r="784" spans="1:202" ht="14.5" customHeight="1">
      <c r="A784" s="165">
        <v>14</v>
      </c>
      <c r="B784" s="166">
        <v>50108</v>
      </c>
      <c r="C784" s="165">
        <f t="shared" si="86"/>
        <v>5</v>
      </c>
      <c r="G784" s="165" t="str">
        <f>+VLOOKUP(B784,EstructuraCostos!$B$5:$C$170,2)</f>
        <v>Acarreos Externos</v>
      </c>
      <c r="H784" s="212">
        <v>43687</v>
      </c>
      <c r="I784" s="17">
        <f t="shared" si="88"/>
        <v>32</v>
      </c>
      <c r="J784" s="494" t="s">
        <v>1801</v>
      </c>
      <c r="K784" s="95" t="s">
        <v>2703</v>
      </c>
      <c r="L784" s="1" t="s">
        <v>1453</v>
      </c>
      <c r="M784" s="51">
        <v>18414548</v>
      </c>
      <c r="N784" s="97">
        <v>3</v>
      </c>
      <c r="O784" s="503" t="s">
        <v>278</v>
      </c>
      <c r="P784" s="64">
        <v>83333.333333333328</v>
      </c>
      <c r="Q784" s="631">
        <f t="shared" si="90"/>
        <v>250000</v>
      </c>
      <c r="R784" s="54" t="s">
        <v>100</v>
      </c>
      <c r="S784" s="54" t="s">
        <v>2033</v>
      </c>
      <c r="T784" s="213"/>
    </row>
    <row r="785" spans="1:202" ht="14.5" customHeight="1">
      <c r="A785" s="165">
        <v>14</v>
      </c>
      <c r="B785" s="166">
        <v>40101</v>
      </c>
      <c r="C785" s="165">
        <f t="shared" si="86"/>
        <v>4</v>
      </c>
      <c r="G785" s="165" t="str">
        <f>+VLOOKUP(B785,EstructuraCostos!$B$5:$C$170,2)</f>
        <v>Servicios_Publicos</v>
      </c>
      <c r="H785" s="212">
        <v>43687</v>
      </c>
      <c r="I785" s="17">
        <f t="shared" si="88"/>
        <v>32</v>
      </c>
      <c r="J785" s="494" t="s">
        <v>1802</v>
      </c>
      <c r="K785" s="95" t="s">
        <v>2705</v>
      </c>
      <c r="L785" s="1" t="s">
        <v>1453</v>
      </c>
      <c r="M785" s="51">
        <v>18414548</v>
      </c>
      <c r="N785" s="97">
        <v>1</v>
      </c>
      <c r="O785" s="646" t="s">
        <v>278</v>
      </c>
      <c r="P785" s="64">
        <v>15000</v>
      </c>
      <c r="Q785" s="631">
        <f t="shared" si="90"/>
        <v>15000</v>
      </c>
      <c r="R785" s="54" t="s">
        <v>100</v>
      </c>
      <c r="S785" s="54" t="s">
        <v>2033</v>
      </c>
      <c r="T785" s="213"/>
    </row>
    <row r="786" spans="1:202" ht="15" customHeight="1">
      <c r="A786" s="165">
        <v>14</v>
      </c>
      <c r="B786" s="166">
        <v>50106</v>
      </c>
      <c r="C786" s="165">
        <f t="shared" si="86"/>
        <v>5</v>
      </c>
      <c r="G786" s="165" t="str">
        <f>+VLOOKUP(B786,EstructuraCostos!$B$5:$C$170,2)</f>
        <v>Mantenimiento Maquinaria y Equipos</v>
      </c>
      <c r="H786" s="212">
        <v>43687</v>
      </c>
      <c r="I786" s="17">
        <f t="shared" si="88"/>
        <v>32</v>
      </c>
      <c r="J786" s="494" t="s">
        <v>1642</v>
      </c>
      <c r="K786" s="95" t="s">
        <v>2704</v>
      </c>
      <c r="L786" s="1" t="s">
        <v>1453</v>
      </c>
      <c r="M786" s="51">
        <v>18414548</v>
      </c>
      <c r="N786" s="97">
        <v>1</v>
      </c>
      <c r="O786" s="503" t="s">
        <v>278</v>
      </c>
      <c r="P786" s="64">
        <v>11000</v>
      </c>
      <c r="Q786" s="631">
        <f t="shared" si="90"/>
        <v>11000</v>
      </c>
      <c r="R786" s="54" t="s">
        <v>100</v>
      </c>
      <c r="S786" s="54" t="s">
        <v>2033</v>
      </c>
      <c r="T786" s="213"/>
    </row>
    <row r="787" spans="1:202" ht="14.5" customHeight="1">
      <c r="A787" s="165">
        <v>14</v>
      </c>
      <c r="B787" s="166">
        <v>10302</v>
      </c>
      <c r="C787" s="165">
        <f t="shared" si="86"/>
        <v>1</v>
      </c>
      <c r="G787" s="165" t="str">
        <f>+VLOOKUP(B787,EstructuraCostos!$B$5:$C$170,2)</f>
        <v>Desparasitacion y Baño</v>
      </c>
      <c r="H787" s="212">
        <v>43687</v>
      </c>
      <c r="I787" s="17">
        <f t="shared" si="88"/>
        <v>32</v>
      </c>
      <c r="J787" s="494" t="s">
        <v>409</v>
      </c>
      <c r="K787" s="95" t="s">
        <v>2705</v>
      </c>
      <c r="L787" s="1" t="s">
        <v>1453</v>
      </c>
      <c r="M787" s="51">
        <v>18414548</v>
      </c>
      <c r="N787" s="97">
        <v>100</v>
      </c>
      <c r="O787" s="503" t="s">
        <v>261</v>
      </c>
      <c r="P787" s="64">
        <v>650</v>
      </c>
      <c r="Q787" s="631">
        <f t="shared" si="90"/>
        <v>65000</v>
      </c>
      <c r="R787" s="54" t="s">
        <v>100</v>
      </c>
      <c r="S787" s="54" t="s">
        <v>2033</v>
      </c>
      <c r="T787" s="213"/>
    </row>
    <row r="788" spans="1:202" ht="14.5" customHeight="1">
      <c r="A788" s="165">
        <v>15</v>
      </c>
      <c r="B788" s="166">
        <v>40104</v>
      </c>
      <c r="C788" s="165">
        <f t="shared" si="86"/>
        <v>4</v>
      </c>
      <c r="G788" s="165" t="str">
        <f>+VLOOKUP(B788,EstructuraCostos!$B$5:$C$170,2)</f>
        <v>Combustibles y Lubricantes</v>
      </c>
      <c r="H788" s="212">
        <v>43688</v>
      </c>
      <c r="I788" s="17">
        <f t="shared" si="88"/>
        <v>32</v>
      </c>
      <c r="J788" s="184" t="s">
        <v>370</v>
      </c>
      <c r="K788" s="95">
        <v>57418</v>
      </c>
      <c r="L788" s="61" t="s">
        <v>521</v>
      </c>
      <c r="M788" s="51" t="s">
        <v>350</v>
      </c>
      <c r="N788" s="97">
        <v>11.5</v>
      </c>
      <c r="O788" s="639" t="s">
        <v>316</v>
      </c>
      <c r="P788" s="64">
        <v>9550</v>
      </c>
      <c r="Q788" s="631">
        <v>110000</v>
      </c>
      <c r="R788" s="54" t="s">
        <v>100</v>
      </c>
      <c r="S788" s="54" t="s">
        <v>2017</v>
      </c>
      <c r="T788" s="213"/>
      <c r="U788" s="77">
        <v>2341842</v>
      </c>
    </row>
    <row r="789" spans="1:202" ht="14.5" customHeight="1">
      <c r="A789" s="165">
        <v>15</v>
      </c>
      <c r="B789" s="166">
        <v>40104</v>
      </c>
      <c r="C789" s="165">
        <f t="shared" si="86"/>
        <v>4</v>
      </c>
      <c r="G789" s="165" t="str">
        <f>+VLOOKUP(B789,EstructuraCostos!$B$5:$C$170,2)</f>
        <v>Combustibles y Lubricantes</v>
      </c>
      <c r="H789" s="212">
        <v>43688</v>
      </c>
      <c r="I789" s="17">
        <f t="shared" si="88"/>
        <v>32</v>
      </c>
      <c r="J789" s="1" t="s">
        <v>605</v>
      </c>
      <c r="K789" s="95">
        <v>57418</v>
      </c>
      <c r="L789" s="61" t="s">
        <v>521</v>
      </c>
      <c r="M789" s="51" t="s">
        <v>350</v>
      </c>
      <c r="N789" s="97">
        <v>11.5</v>
      </c>
      <c r="O789" s="646" t="s">
        <v>316</v>
      </c>
      <c r="P789" s="64">
        <v>9550</v>
      </c>
      <c r="Q789" s="631">
        <v>110000</v>
      </c>
      <c r="R789" s="54" t="s">
        <v>100</v>
      </c>
      <c r="S789" s="54" t="s">
        <v>2017</v>
      </c>
      <c r="T789" s="213"/>
    </row>
    <row r="790" spans="1:202" ht="14.5" customHeight="1">
      <c r="A790" s="165">
        <v>1</v>
      </c>
      <c r="B790" s="166">
        <v>50105</v>
      </c>
      <c r="C790" s="165">
        <f t="shared" si="86"/>
        <v>5</v>
      </c>
      <c r="G790" s="165" t="str">
        <f>+VLOOKUP(B790,EstructuraCostos!$B$5:$C$170,2)</f>
        <v>Mantenimiento Corrales y Puentes</v>
      </c>
      <c r="H790" s="212">
        <v>43690</v>
      </c>
      <c r="I790" s="17">
        <f t="shared" si="88"/>
        <v>33</v>
      </c>
      <c r="J790" s="494" t="s">
        <v>1865</v>
      </c>
      <c r="K790" s="95">
        <v>27565</v>
      </c>
      <c r="L790" s="13" t="s">
        <v>2034</v>
      </c>
      <c r="M790" s="51" t="s">
        <v>1832</v>
      </c>
      <c r="N790" s="97">
        <v>20</v>
      </c>
      <c r="O790" s="639" t="s">
        <v>278</v>
      </c>
      <c r="P790" s="64">
        <v>500</v>
      </c>
      <c r="Q790" s="631">
        <f t="shared" ref="Q790:Q797" si="91">+N790*P790</f>
        <v>10000</v>
      </c>
      <c r="R790" s="54" t="s">
        <v>294</v>
      </c>
      <c r="S790" s="54" t="s">
        <v>2024</v>
      </c>
      <c r="T790" s="211" t="s">
        <v>2102</v>
      </c>
    </row>
    <row r="791" spans="1:202" ht="15.75" customHeight="1">
      <c r="A791" s="165">
        <v>2</v>
      </c>
      <c r="B791" s="166">
        <v>50106</v>
      </c>
      <c r="C791" s="165">
        <f t="shared" si="86"/>
        <v>5</v>
      </c>
      <c r="G791" s="165" t="str">
        <f>+VLOOKUP(B791,EstructuraCostos!$B$5:$C$170,2)</f>
        <v>Mantenimiento Maquinaria y Equipos</v>
      </c>
      <c r="H791" s="212">
        <v>43690</v>
      </c>
      <c r="I791" s="17">
        <f t="shared" si="88"/>
        <v>33</v>
      </c>
      <c r="J791" s="494" t="s">
        <v>1866</v>
      </c>
      <c r="K791" s="95">
        <v>1942</v>
      </c>
      <c r="L791" s="13" t="s">
        <v>2035</v>
      </c>
      <c r="M791" s="532" t="s">
        <v>1876</v>
      </c>
      <c r="N791" s="97">
        <v>2</v>
      </c>
      <c r="O791" s="646" t="s">
        <v>278</v>
      </c>
      <c r="P791" s="64">
        <v>27500</v>
      </c>
      <c r="Q791" s="631">
        <f t="shared" si="91"/>
        <v>55000</v>
      </c>
      <c r="R791" s="54" t="s">
        <v>294</v>
      </c>
      <c r="S791" s="54" t="s">
        <v>2024</v>
      </c>
      <c r="T791" s="213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  <c r="BK791" s="59"/>
      <c r="BL791" s="59"/>
      <c r="BM791" s="59"/>
      <c r="BN791" s="59"/>
      <c r="BO791" s="59"/>
      <c r="BP791" s="59"/>
      <c r="BQ791" s="59"/>
      <c r="BR791" s="59"/>
      <c r="BS791" s="59"/>
      <c r="BT791" s="59"/>
      <c r="BU791" s="59"/>
      <c r="BV791" s="59"/>
      <c r="BW791" s="59"/>
      <c r="BX791" s="59"/>
      <c r="BY791" s="59"/>
      <c r="BZ791" s="59"/>
      <c r="CA791" s="59"/>
      <c r="CB791" s="59"/>
      <c r="CC791" s="59"/>
      <c r="CD791" s="59"/>
      <c r="CE791" s="59"/>
      <c r="CF791" s="59"/>
      <c r="CG791" s="59"/>
      <c r="CH791" s="59"/>
      <c r="CI791" s="59"/>
      <c r="CJ791" s="59"/>
      <c r="CK791" s="59"/>
      <c r="CL791" s="59"/>
      <c r="CM791" s="59"/>
      <c r="CN791" s="59"/>
      <c r="CO791" s="59"/>
      <c r="CP791" s="59"/>
      <c r="CQ791" s="59"/>
      <c r="CR791" s="59"/>
      <c r="CS791" s="59"/>
      <c r="CT791" s="59"/>
      <c r="CU791" s="59"/>
      <c r="CV791" s="59"/>
      <c r="CW791" s="59"/>
      <c r="CX791" s="59"/>
      <c r="CY791" s="59"/>
      <c r="CZ791" s="59"/>
      <c r="DA791" s="59"/>
      <c r="DB791" s="59"/>
      <c r="DC791" s="59"/>
      <c r="DD791" s="59"/>
      <c r="DE791" s="59"/>
      <c r="DF791" s="59"/>
      <c r="DG791" s="59"/>
      <c r="DH791" s="59"/>
      <c r="DI791" s="59"/>
      <c r="DJ791" s="59"/>
      <c r="DK791" s="59"/>
      <c r="DL791" s="59"/>
      <c r="DM791" s="59"/>
      <c r="DN791" s="59"/>
      <c r="DO791" s="59"/>
      <c r="DP791" s="59"/>
      <c r="DQ791" s="59"/>
      <c r="DR791" s="59"/>
      <c r="DS791" s="59"/>
      <c r="DT791" s="59"/>
      <c r="DU791" s="59"/>
      <c r="DV791" s="59"/>
      <c r="DW791" s="59"/>
      <c r="DX791" s="59"/>
      <c r="DY791" s="59"/>
      <c r="DZ791" s="59"/>
      <c r="EA791" s="59"/>
      <c r="EB791" s="59"/>
      <c r="EC791" s="59"/>
      <c r="ED791" s="59"/>
      <c r="EE791" s="59"/>
      <c r="EF791" s="59"/>
      <c r="EG791" s="59"/>
      <c r="EH791" s="59"/>
      <c r="EI791" s="59"/>
      <c r="EJ791" s="59"/>
      <c r="EK791" s="59"/>
      <c r="EL791" s="59"/>
      <c r="EM791" s="59"/>
      <c r="EN791" s="59"/>
      <c r="EO791" s="59"/>
      <c r="EP791" s="59"/>
      <c r="EQ791" s="59"/>
      <c r="ER791" s="59"/>
      <c r="ES791" s="59"/>
      <c r="ET791" s="59"/>
      <c r="EU791" s="59"/>
      <c r="EV791" s="59"/>
      <c r="EW791" s="59"/>
      <c r="EX791" s="59"/>
      <c r="EY791" s="59"/>
      <c r="EZ791" s="59"/>
      <c r="FA791" s="59"/>
      <c r="FB791" s="59"/>
      <c r="FC791" s="59"/>
      <c r="FD791" s="59"/>
      <c r="FE791" s="59"/>
      <c r="FF791" s="59"/>
      <c r="FG791" s="59"/>
      <c r="FH791" s="59"/>
      <c r="FI791" s="59"/>
      <c r="FJ791" s="59"/>
      <c r="FK791" s="59"/>
      <c r="FL791" s="59"/>
      <c r="FM791" s="59"/>
      <c r="FN791" s="59"/>
      <c r="FO791" s="59"/>
      <c r="FP791" s="59"/>
      <c r="FQ791" s="59"/>
      <c r="FR791" s="59"/>
      <c r="FS791" s="59"/>
      <c r="FT791" s="59"/>
      <c r="FU791" s="59"/>
      <c r="FV791" s="59"/>
      <c r="FW791" s="59"/>
      <c r="FX791" s="59"/>
      <c r="FY791" s="59"/>
      <c r="FZ791" s="59"/>
      <c r="GA791" s="59"/>
      <c r="GB791" s="59"/>
      <c r="GC791" s="59"/>
      <c r="GD791" s="59"/>
      <c r="GE791" s="59"/>
      <c r="GF791" s="59"/>
      <c r="GG791" s="59"/>
      <c r="GH791" s="59"/>
      <c r="GI791" s="59"/>
      <c r="GJ791" s="59"/>
      <c r="GK791" s="59"/>
      <c r="GL791" s="59"/>
      <c r="GM791" s="59"/>
      <c r="GN791" s="59"/>
      <c r="GO791" s="59"/>
      <c r="GP791" s="59"/>
      <c r="GQ791" s="59"/>
      <c r="GR791" s="59"/>
      <c r="GS791" s="59"/>
      <c r="GT791" s="59"/>
    </row>
    <row r="792" spans="1:202" ht="15.75" customHeight="1">
      <c r="A792" s="165">
        <v>3</v>
      </c>
      <c r="B792" s="166">
        <v>50109</v>
      </c>
      <c r="C792" s="165">
        <f t="shared" si="86"/>
        <v>5</v>
      </c>
      <c r="G792" s="165" t="str">
        <f>+VLOOKUP(B792,EstructuraCostos!$B$5:$C$170,2)</f>
        <v>Mantenimiento Carreteras Externas</v>
      </c>
      <c r="H792" s="212">
        <v>43691</v>
      </c>
      <c r="I792" s="17">
        <f t="shared" si="88"/>
        <v>33</v>
      </c>
      <c r="J792" s="494" t="s">
        <v>1867</v>
      </c>
      <c r="K792" s="95" t="s">
        <v>1834</v>
      </c>
      <c r="L792" s="13" t="s">
        <v>599</v>
      </c>
      <c r="M792" s="51" t="s">
        <v>879</v>
      </c>
      <c r="N792" s="97">
        <v>5</v>
      </c>
      <c r="O792" s="517" t="s">
        <v>277</v>
      </c>
      <c r="P792" s="64">
        <v>40000</v>
      </c>
      <c r="Q792" s="631">
        <f t="shared" si="91"/>
        <v>200000</v>
      </c>
      <c r="R792" s="54" t="s">
        <v>294</v>
      </c>
      <c r="S792" s="54" t="s">
        <v>2024</v>
      </c>
      <c r="T792" s="213"/>
    </row>
    <row r="793" spans="1:202" ht="15.75" customHeight="1">
      <c r="A793" s="165">
        <v>4</v>
      </c>
      <c r="B793" s="166">
        <v>10101</v>
      </c>
      <c r="C793" s="165">
        <f t="shared" si="86"/>
        <v>1</v>
      </c>
      <c r="G793" s="165" t="str">
        <f>+VLOOKUP(B793,EstructuraCostos!$B$5:$C$170,2)</f>
        <v>Fumigacion Matamalezas</v>
      </c>
      <c r="H793" s="212">
        <v>43691</v>
      </c>
      <c r="I793" s="17">
        <f t="shared" si="88"/>
        <v>33</v>
      </c>
      <c r="J793" s="494" t="s">
        <v>1317</v>
      </c>
      <c r="K793" s="95">
        <v>76946</v>
      </c>
      <c r="L793" s="13" t="s">
        <v>283</v>
      </c>
      <c r="M793" s="51" t="s">
        <v>879</v>
      </c>
      <c r="N793" s="97">
        <v>20</v>
      </c>
      <c r="O793" s="517" t="s">
        <v>261</v>
      </c>
      <c r="P793" s="64">
        <v>29500</v>
      </c>
      <c r="Q793" s="631">
        <f t="shared" si="91"/>
        <v>590000</v>
      </c>
      <c r="R793" s="54" t="s">
        <v>100</v>
      </c>
      <c r="S793" s="54" t="s">
        <v>2017</v>
      </c>
      <c r="T793" s="213"/>
    </row>
    <row r="794" spans="1:202" ht="15.75" customHeight="1">
      <c r="A794" s="165">
        <v>4</v>
      </c>
      <c r="B794" s="166">
        <v>10104</v>
      </c>
      <c r="C794" s="165">
        <f t="shared" si="86"/>
        <v>1</v>
      </c>
      <c r="G794" s="165" t="str">
        <f>+VLOOKUP(B794,EstructuraCostos!$B$5:$C$170,2)</f>
        <v>Fumigacion Herbicida</v>
      </c>
      <c r="H794" s="212">
        <v>43691</v>
      </c>
      <c r="I794" s="17">
        <f t="shared" si="88"/>
        <v>33</v>
      </c>
      <c r="J794" s="1" t="s">
        <v>606</v>
      </c>
      <c r="K794" s="95">
        <v>76946</v>
      </c>
      <c r="L794" s="13" t="s">
        <v>283</v>
      </c>
      <c r="M794" s="51" t="s">
        <v>879</v>
      </c>
      <c r="N794" s="97">
        <v>40</v>
      </c>
      <c r="O794" s="517" t="s">
        <v>276</v>
      </c>
      <c r="P794" s="64">
        <v>19600</v>
      </c>
      <c r="Q794" s="631">
        <f t="shared" si="91"/>
        <v>784000</v>
      </c>
      <c r="R794" s="54" t="s">
        <v>100</v>
      </c>
      <c r="S794" s="54" t="s">
        <v>2017</v>
      </c>
      <c r="T794" s="213"/>
    </row>
    <row r="795" spans="1:202" s="13" customFormat="1" ht="14.5" customHeight="1">
      <c r="A795" s="145">
        <v>5</v>
      </c>
      <c r="B795" s="440"/>
      <c r="C795" s="145">
        <f t="shared" si="86"/>
        <v>0</v>
      </c>
      <c r="D795" s="530"/>
      <c r="E795" s="531"/>
      <c r="F795" s="530"/>
      <c r="G795" s="145" t="e">
        <f>+VLOOKUP(B795,EstructuraCostos!$B$5:$C$170,2)</f>
        <v>#N/A</v>
      </c>
      <c r="H795" s="492">
        <v>43691</v>
      </c>
      <c r="I795" s="17">
        <f t="shared" si="88"/>
        <v>33</v>
      </c>
      <c r="J795" s="491" t="s">
        <v>1868</v>
      </c>
      <c r="K795" s="144"/>
      <c r="L795" s="13" t="s">
        <v>322</v>
      </c>
      <c r="M795" s="112" t="s">
        <v>341</v>
      </c>
      <c r="N795" s="130">
        <v>1</v>
      </c>
      <c r="O795" s="89" t="s">
        <v>278</v>
      </c>
      <c r="P795" s="68">
        <v>338396</v>
      </c>
      <c r="Q795" s="631">
        <f t="shared" si="91"/>
        <v>338396</v>
      </c>
      <c r="R795" s="54" t="s">
        <v>196</v>
      </c>
      <c r="S795" s="54" t="s">
        <v>2020</v>
      </c>
      <c r="T795" s="213"/>
      <c r="U795" s="420">
        <v>338396</v>
      </c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</row>
    <row r="796" spans="1:202" ht="14.5" customHeight="1">
      <c r="A796" s="165">
        <v>6</v>
      </c>
      <c r="B796" s="166">
        <v>50106</v>
      </c>
      <c r="C796" s="165">
        <f t="shared" si="86"/>
        <v>5</v>
      </c>
      <c r="G796" s="165" t="str">
        <f>+VLOOKUP(B796,EstructuraCostos!$B$5:$C$170,2)</f>
        <v>Mantenimiento Maquinaria y Equipos</v>
      </c>
      <c r="H796" s="212">
        <v>43691</v>
      </c>
      <c r="I796" s="17">
        <f t="shared" si="88"/>
        <v>33</v>
      </c>
      <c r="J796" s="494" t="s">
        <v>1869</v>
      </c>
      <c r="K796" s="95">
        <v>96640</v>
      </c>
      <c r="L796" s="13" t="s">
        <v>1864</v>
      </c>
      <c r="M796" s="51" t="s">
        <v>2036</v>
      </c>
      <c r="N796" s="97">
        <v>1</v>
      </c>
      <c r="O796" s="517" t="s">
        <v>278</v>
      </c>
      <c r="P796" s="64">
        <v>167900</v>
      </c>
      <c r="Q796" s="631">
        <f t="shared" si="91"/>
        <v>167900</v>
      </c>
      <c r="R796" s="54" t="s">
        <v>294</v>
      </c>
      <c r="S796" s="54" t="s">
        <v>2024</v>
      </c>
      <c r="T796" s="213"/>
    </row>
    <row r="797" spans="1:202" ht="14.5" customHeight="1">
      <c r="A797" s="165">
        <v>7</v>
      </c>
      <c r="B797" s="166">
        <v>50105</v>
      </c>
      <c r="C797" s="165">
        <f t="shared" si="86"/>
        <v>5</v>
      </c>
      <c r="G797" s="165" t="str">
        <f>+VLOOKUP(B797,EstructuraCostos!$B$5:$C$170,2)</f>
        <v>Mantenimiento Corrales y Puentes</v>
      </c>
      <c r="H797" s="212">
        <v>43691</v>
      </c>
      <c r="I797" s="17">
        <f t="shared" si="88"/>
        <v>33</v>
      </c>
      <c r="J797" s="494" t="s">
        <v>1870</v>
      </c>
      <c r="K797" s="95">
        <v>2704</v>
      </c>
      <c r="L797" s="13" t="s">
        <v>2037</v>
      </c>
      <c r="M797" s="51" t="s">
        <v>2038</v>
      </c>
      <c r="N797" s="97">
        <v>1</v>
      </c>
      <c r="O797" s="639" t="s">
        <v>278</v>
      </c>
      <c r="P797" s="64">
        <v>6000</v>
      </c>
      <c r="Q797" s="631">
        <f t="shared" si="91"/>
        <v>6000</v>
      </c>
      <c r="R797" s="54" t="s">
        <v>294</v>
      </c>
      <c r="S797" s="54" t="s">
        <v>2024</v>
      </c>
      <c r="T797" s="213"/>
    </row>
    <row r="798" spans="1:202" ht="14.5" customHeight="1">
      <c r="A798" s="165" t="s">
        <v>1206</v>
      </c>
      <c r="B798" s="166">
        <v>40106</v>
      </c>
      <c r="C798" s="165">
        <f t="shared" si="86"/>
        <v>4</v>
      </c>
      <c r="G798" s="165" t="s">
        <v>72</v>
      </c>
      <c r="H798" s="212">
        <v>43691</v>
      </c>
      <c r="I798" s="17">
        <f t="shared" si="88"/>
        <v>33</v>
      </c>
      <c r="J798" s="137" t="s">
        <v>1030</v>
      </c>
      <c r="K798" s="95">
        <v>32</v>
      </c>
      <c r="L798" s="13" t="s">
        <v>1344</v>
      </c>
      <c r="M798" s="51">
        <v>1053780914</v>
      </c>
      <c r="N798" s="97">
        <v>1</v>
      </c>
      <c r="O798" s="525" t="s">
        <v>278</v>
      </c>
      <c r="P798" s="381">
        <v>836480</v>
      </c>
      <c r="Q798" s="631">
        <v>836480</v>
      </c>
      <c r="R798" s="54" t="s">
        <v>100</v>
      </c>
      <c r="S798" s="54" t="s">
        <v>2019</v>
      </c>
      <c r="T798" s="213"/>
    </row>
    <row r="799" spans="1:202" ht="14.5" customHeight="1">
      <c r="A799" s="165">
        <v>8</v>
      </c>
      <c r="B799" s="166">
        <v>50105</v>
      </c>
      <c r="C799" s="165">
        <f t="shared" si="86"/>
        <v>5</v>
      </c>
      <c r="G799" s="165" t="str">
        <f>+VLOOKUP(B799,EstructuraCostos!$B$5:$C$170,2)</f>
        <v>Mantenimiento Corrales y Puentes</v>
      </c>
      <c r="H799" s="212">
        <v>43692</v>
      </c>
      <c r="I799" s="17">
        <f t="shared" si="88"/>
        <v>33</v>
      </c>
      <c r="J799" s="494" t="s">
        <v>1890</v>
      </c>
      <c r="K799" s="95">
        <v>284</v>
      </c>
      <c r="L799" s="13" t="s">
        <v>2042</v>
      </c>
      <c r="M799" s="51" t="s">
        <v>1891</v>
      </c>
      <c r="N799" s="97">
        <v>3</v>
      </c>
      <c r="O799" s="646" t="s">
        <v>278</v>
      </c>
      <c r="P799" s="64">
        <v>27333.333333333332</v>
      </c>
      <c r="Q799" s="631">
        <f t="shared" ref="Q799:Q809" si="92">+N799*P799</f>
        <v>82000</v>
      </c>
      <c r="R799" s="54" t="s">
        <v>100</v>
      </c>
      <c r="S799" s="54" t="s">
        <v>2043</v>
      </c>
      <c r="T799" s="213"/>
    </row>
    <row r="800" spans="1:202" ht="14.5" customHeight="1">
      <c r="A800" s="165">
        <v>8</v>
      </c>
      <c r="B800" s="166">
        <v>50106</v>
      </c>
      <c r="C800" s="165">
        <f t="shared" si="86"/>
        <v>5</v>
      </c>
      <c r="G800" s="165" t="str">
        <f>+VLOOKUP(B800,EstructuraCostos!$B$5:$C$170,2)</f>
        <v>Mantenimiento Maquinaria y Equipos</v>
      </c>
      <c r="H800" s="212">
        <v>43692</v>
      </c>
      <c r="I800" s="17">
        <f t="shared" si="88"/>
        <v>33</v>
      </c>
      <c r="J800" s="494" t="s">
        <v>1889</v>
      </c>
      <c r="K800" s="95">
        <v>284</v>
      </c>
      <c r="L800" s="13" t="s">
        <v>2042</v>
      </c>
      <c r="M800" s="51" t="s">
        <v>1891</v>
      </c>
      <c r="N800" s="97">
        <v>2</v>
      </c>
      <c r="O800" s="639" t="s">
        <v>278</v>
      </c>
      <c r="P800" s="64">
        <v>25000</v>
      </c>
      <c r="Q800" s="631">
        <f t="shared" si="92"/>
        <v>50000</v>
      </c>
      <c r="R800" s="54" t="s">
        <v>100</v>
      </c>
      <c r="S800" s="54" t="s">
        <v>2043</v>
      </c>
      <c r="T800" s="213"/>
    </row>
    <row r="801" spans="1:21" ht="14.5" customHeight="1">
      <c r="A801" s="165">
        <v>9</v>
      </c>
      <c r="B801" s="166">
        <v>70115</v>
      </c>
      <c r="C801" s="165">
        <f t="shared" si="86"/>
        <v>7</v>
      </c>
      <c r="G801" s="165" t="str">
        <f>+VLOOKUP(B801,EstructuraCostos!$B$5:$C$170,2)</f>
        <v>Salario_Administrador</v>
      </c>
      <c r="H801" s="212">
        <v>43693</v>
      </c>
      <c r="I801" s="17">
        <f t="shared" si="88"/>
        <v>33</v>
      </c>
      <c r="J801" s="281" t="s">
        <v>2046</v>
      </c>
      <c r="K801" s="95" t="s">
        <v>2044</v>
      </c>
      <c r="L801" s="13" t="s">
        <v>520</v>
      </c>
      <c r="M801" s="51">
        <v>10244452</v>
      </c>
      <c r="N801" s="97">
        <v>1</v>
      </c>
      <c r="O801" s="746" t="s">
        <v>416</v>
      </c>
      <c r="P801" s="64">
        <v>4838262</v>
      </c>
      <c r="Q801" s="631">
        <f t="shared" si="92"/>
        <v>4838262</v>
      </c>
      <c r="R801" s="54" t="s">
        <v>100</v>
      </c>
      <c r="S801" s="54" t="s">
        <v>2017</v>
      </c>
      <c r="T801" s="213"/>
    </row>
    <row r="802" spans="1:21" ht="14.5" customHeight="1">
      <c r="A802" s="165" t="s">
        <v>2182</v>
      </c>
      <c r="B802" s="166">
        <v>10104</v>
      </c>
      <c r="C802" s="165">
        <f t="shared" si="86"/>
        <v>1</v>
      </c>
      <c r="G802" s="165" t="str">
        <f>+VLOOKUP(B802,EstructuraCostos!$B$5:$C$170,2)</f>
        <v>Fumigacion Herbicida</v>
      </c>
      <c r="H802" s="212">
        <v>43693</v>
      </c>
      <c r="I802" s="17">
        <f t="shared" si="88"/>
        <v>33</v>
      </c>
      <c r="J802" s="494" t="s">
        <v>2181</v>
      </c>
      <c r="K802" s="95">
        <v>403067</v>
      </c>
      <c r="L802" s="13" t="s">
        <v>263</v>
      </c>
      <c r="M802" s="51" t="s">
        <v>271</v>
      </c>
      <c r="N802" s="97">
        <v>1</v>
      </c>
      <c r="O802" s="561" t="s">
        <v>276</v>
      </c>
      <c r="P802" s="64">
        <v>31180</v>
      </c>
      <c r="Q802" s="631">
        <f t="shared" si="92"/>
        <v>31180</v>
      </c>
      <c r="R802" s="54" t="s">
        <v>100</v>
      </c>
      <c r="S802" s="54" t="s">
        <v>2315</v>
      </c>
      <c r="T802" s="213"/>
    </row>
    <row r="803" spans="1:21" ht="14.5" customHeight="1">
      <c r="A803" s="165" t="s">
        <v>2182</v>
      </c>
      <c r="B803" s="166">
        <v>80108</v>
      </c>
      <c r="C803" s="165">
        <f t="shared" si="86"/>
        <v>8</v>
      </c>
      <c r="G803" s="165" t="str">
        <f>+VLOOKUP(B803,EstructuraCostos!$B$5:$C$170,2)</f>
        <v>Establecimiento de Nuevas Praderas</v>
      </c>
      <c r="H803" s="212">
        <v>43693</v>
      </c>
      <c r="I803" s="17">
        <f t="shared" si="88"/>
        <v>33</v>
      </c>
      <c r="J803" s="1" t="s">
        <v>606</v>
      </c>
      <c r="K803" s="95">
        <v>403067</v>
      </c>
      <c r="L803" s="13" t="s">
        <v>263</v>
      </c>
      <c r="M803" s="51" t="s">
        <v>271</v>
      </c>
      <c r="N803" s="97">
        <v>60</v>
      </c>
      <c r="O803" s="639" t="s">
        <v>276</v>
      </c>
      <c r="P803" s="64">
        <v>21200</v>
      </c>
      <c r="Q803" s="631">
        <f t="shared" si="92"/>
        <v>1272000</v>
      </c>
      <c r="R803" s="54" t="s">
        <v>100</v>
      </c>
      <c r="S803" s="54" t="s">
        <v>2315</v>
      </c>
      <c r="T803" s="213"/>
    </row>
    <row r="804" spans="1:21" ht="14.5" customHeight="1">
      <c r="A804" s="165" t="s">
        <v>2182</v>
      </c>
      <c r="B804" s="166">
        <v>10101</v>
      </c>
      <c r="C804" s="165">
        <f t="shared" si="86"/>
        <v>1</v>
      </c>
      <c r="G804" s="165" t="str">
        <f>+VLOOKUP(B804,EstructuraCostos!$B$5:$C$170,2)</f>
        <v>Fumigacion Matamalezas</v>
      </c>
      <c r="H804" s="212">
        <v>43693</v>
      </c>
      <c r="I804" s="17">
        <f t="shared" si="88"/>
        <v>33</v>
      </c>
      <c r="J804" s="494" t="s">
        <v>270</v>
      </c>
      <c r="K804" s="95">
        <v>403067</v>
      </c>
      <c r="L804" s="13" t="s">
        <v>263</v>
      </c>
      <c r="M804" s="51" t="s">
        <v>271</v>
      </c>
      <c r="N804" s="97">
        <v>40</v>
      </c>
      <c r="O804" s="517" t="s">
        <v>276</v>
      </c>
      <c r="P804" s="64">
        <v>10126.5</v>
      </c>
      <c r="Q804" s="631">
        <f t="shared" si="92"/>
        <v>405060</v>
      </c>
      <c r="R804" s="54" t="s">
        <v>100</v>
      </c>
      <c r="S804" s="54" t="s">
        <v>2315</v>
      </c>
      <c r="T804" s="213"/>
    </row>
    <row r="805" spans="1:21" ht="14.5" customHeight="1">
      <c r="A805" s="165">
        <v>10</v>
      </c>
      <c r="B805" s="166">
        <v>10103</v>
      </c>
      <c r="C805" s="165">
        <f t="shared" si="86"/>
        <v>1</v>
      </c>
      <c r="G805" s="165" t="str">
        <f>+VLOOKUP(B805,EstructuraCostos!$B$5:$C$170,2)</f>
        <v>Fertilizacion, correctivos</v>
      </c>
      <c r="H805" s="212">
        <v>43694</v>
      </c>
      <c r="I805" s="17">
        <f t="shared" si="88"/>
        <v>33</v>
      </c>
      <c r="J805" s="494" t="s">
        <v>1321</v>
      </c>
      <c r="K805" s="95">
        <v>403111</v>
      </c>
      <c r="L805" s="13" t="s">
        <v>263</v>
      </c>
      <c r="M805" s="51" t="s">
        <v>271</v>
      </c>
      <c r="N805" s="97">
        <v>10</v>
      </c>
      <c r="O805" s="646" t="s">
        <v>276</v>
      </c>
      <c r="P805" s="64">
        <v>15430</v>
      </c>
      <c r="Q805" s="631">
        <f t="shared" si="92"/>
        <v>154300</v>
      </c>
      <c r="R805" s="54" t="s">
        <v>100</v>
      </c>
      <c r="S805" s="54" t="s">
        <v>2019</v>
      </c>
      <c r="T805" s="213"/>
    </row>
    <row r="806" spans="1:21" ht="14.5" customHeight="1">
      <c r="A806" s="165">
        <v>10</v>
      </c>
      <c r="B806" s="166">
        <v>50103</v>
      </c>
      <c r="C806" s="165">
        <f t="shared" si="86"/>
        <v>5</v>
      </c>
      <c r="G806" s="165" t="str">
        <f>+VLOOKUP(B806,EstructuraCostos!$B$5:$C$170,2)</f>
        <v xml:space="preserve">Mantenimiento Cercos </v>
      </c>
      <c r="H806" s="212">
        <v>43694</v>
      </c>
      <c r="I806" s="17">
        <f t="shared" si="88"/>
        <v>33</v>
      </c>
      <c r="J806" s="494" t="s">
        <v>1582</v>
      </c>
      <c r="K806" s="95">
        <v>403111</v>
      </c>
      <c r="L806" s="13" t="s">
        <v>263</v>
      </c>
      <c r="M806" s="51" t="s">
        <v>271</v>
      </c>
      <c r="N806" s="97">
        <v>6</v>
      </c>
      <c r="O806" s="517" t="s">
        <v>276</v>
      </c>
      <c r="P806" s="64">
        <v>5770</v>
      </c>
      <c r="Q806" s="631">
        <f t="shared" si="92"/>
        <v>34620</v>
      </c>
      <c r="R806" s="54" t="s">
        <v>100</v>
      </c>
      <c r="S806" s="54" t="s">
        <v>2019</v>
      </c>
      <c r="T806" s="213"/>
    </row>
    <row r="807" spans="1:21" ht="14.5" customHeight="1">
      <c r="A807" s="165">
        <v>10</v>
      </c>
      <c r="B807" s="166">
        <v>90106</v>
      </c>
      <c r="C807" s="165">
        <f t="shared" si="86"/>
        <v>9</v>
      </c>
      <c r="G807" s="165" t="str">
        <f>+VLOOKUP(B807,EstructuraCostos!$B$5:$C$170,2)</f>
        <v xml:space="preserve">Varios </v>
      </c>
      <c r="H807" s="212">
        <v>43694</v>
      </c>
      <c r="I807" s="17">
        <f t="shared" si="88"/>
        <v>33</v>
      </c>
      <c r="J807" s="494" t="s">
        <v>1871</v>
      </c>
      <c r="K807" s="95">
        <v>403111</v>
      </c>
      <c r="L807" s="13" t="s">
        <v>263</v>
      </c>
      <c r="M807" s="51" t="s">
        <v>271</v>
      </c>
      <c r="N807" s="97">
        <v>16</v>
      </c>
      <c r="O807" s="646" t="s">
        <v>276</v>
      </c>
      <c r="P807" s="64">
        <v>2968.875</v>
      </c>
      <c r="Q807" s="631">
        <f t="shared" si="92"/>
        <v>47502</v>
      </c>
      <c r="R807" s="54" t="s">
        <v>100</v>
      </c>
      <c r="S807" s="54" t="s">
        <v>2019</v>
      </c>
      <c r="T807" s="213"/>
    </row>
    <row r="808" spans="1:21" ht="14.5" customHeight="1">
      <c r="A808" s="165">
        <v>10</v>
      </c>
      <c r="B808" s="166">
        <v>50103</v>
      </c>
      <c r="C808" s="165">
        <f t="shared" si="86"/>
        <v>5</v>
      </c>
      <c r="G808" s="165" t="str">
        <f>+VLOOKUP(B808,EstructuraCostos!$B$5:$C$170,2)</f>
        <v xml:space="preserve">Mantenimiento Cercos </v>
      </c>
      <c r="H808" s="212">
        <v>43694</v>
      </c>
      <c r="I808" s="17">
        <f t="shared" si="88"/>
        <v>33</v>
      </c>
      <c r="J808" s="494" t="s">
        <v>1872</v>
      </c>
      <c r="K808" s="95">
        <v>403111</v>
      </c>
      <c r="L808" s="13" t="s">
        <v>263</v>
      </c>
      <c r="M808" s="51" t="s">
        <v>271</v>
      </c>
      <c r="N808" s="97">
        <v>50</v>
      </c>
      <c r="O808" s="517" t="s">
        <v>278</v>
      </c>
      <c r="P808" s="64">
        <v>460</v>
      </c>
      <c r="Q808" s="631">
        <f t="shared" si="92"/>
        <v>23000</v>
      </c>
      <c r="R808" s="54" t="s">
        <v>100</v>
      </c>
      <c r="S808" s="54" t="s">
        <v>2019</v>
      </c>
      <c r="T808" s="213"/>
    </row>
    <row r="809" spans="1:21" ht="14.5" customHeight="1">
      <c r="A809" s="165">
        <v>11</v>
      </c>
      <c r="B809" s="166">
        <v>50103</v>
      </c>
      <c r="C809" s="165">
        <f t="shared" si="86"/>
        <v>5</v>
      </c>
      <c r="G809" s="165" t="str">
        <f>+VLOOKUP(B809,EstructuraCostos!$B$5:$C$170,2)</f>
        <v xml:space="preserve">Mantenimiento Cercos </v>
      </c>
      <c r="H809" s="212">
        <v>43694</v>
      </c>
      <c r="I809" s="17">
        <f t="shared" si="88"/>
        <v>33</v>
      </c>
      <c r="J809" s="494" t="s">
        <v>265</v>
      </c>
      <c r="K809" s="95">
        <v>403112</v>
      </c>
      <c r="L809" s="13" t="s">
        <v>263</v>
      </c>
      <c r="M809" s="51" t="s">
        <v>271</v>
      </c>
      <c r="N809" s="97">
        <v>100</v>
      </c>
      <c r="O809" s="517" t="s">
        <v>277</v>
      </c>
      <c r="P809" s="64">
        <v>330</v>
      </c>
      <c r="Q809" s="631">
        <f t="shared" si="92"/>
        <v>33000</v>
      </c>
      <c r="R809" s="54" t="s">
        <v>100</v>
      </c>
      <c r="S809" s="54" t="s">
        <v>2019</v>
      </c>
      <c r="T809" s="213"/>
    </row>
    <row r="810" spans="1:21" ht="14.5" customHeight="1">
      <c r="A810" s="165">
        <v>12</v>
      </c>
      <c r="B810" s="166">
        <v>40104</v>
      </c>
      <c r="C810" s="165">
        <f t="shared" si="86"/>
        <v>4</v>
      </c>
      <c r="G810" s="165" t="str">
        <f>+VLOOKUP(B810,EstructuraCostos!$B$5:$C$170,2)</f>
        <v>Combustibles y Lubricantes</v>
      </c>
      <c r="H810" s="212">
        <v>43694</v>
      </c>
      <c r="I810" s="17">
        <f t="shared" si="88"/>
        <v>33</v>
      </c>
      <c r="J810" s="494" t="s">
        <v>370</v>
      </c>
      <c r="K810" s="95">
        <v>57507</v>
      </c>
      <c r="L810" s="13" t="s">
        <v>521</v>
      </c>
      <c r="M810" s="51" t="s">
        <v>350</v>
      </c>
      <c r="N810" s="97">
        <v>13.6</v>
      </c>
      <c r="O810" s="646" t="s">
        <v>316</v>
      </c>
      <c r="P810" s="64">
        <v>9550</v>
      </c>
      <c r="Q810" s="631">
        <v>130000</v>
      </c>
      <c r="R810" s="54" t="s">
        <v>100</v>
      </c>
      <c r="S810" s="54" t="s">
        <v>2018</v>
      </c>
      <c r="T810" s="213"/>
    </row>
    <row r="811" spans="1:21" ht="14.5" customHeight="1">
      <c r="A811" s="165">
        <v>12</v>
      </c>
      <c r="B811" s="166">
        <v>40104</v>
      </c>
      <c r="C811" s="165">
        <f t="shared" si="86"/>
        <v>4</v>
      </c>
      <c r="G811" s="165" t="str">
        <f>+VLOOKUP(B811,EstructuraCostos!$B$5:$C$170,2)</f>
        <v>Combustibles y Lubricantes</v>
      </c>
      <c r="H811" s="212">
        <v>43694</v>
      </c>
      <c r="I811" s="17">
        <f t="shared" si="88"/>
        <v>33</v>
      </c>
      <c r="J811" s="494" t="s">
        <v>1577</v>
      </c>
      <c r="K811" s="95">
        <v>57507</v>
      </c>
      <c r="L811" s="13" t="s">
        <v>521</v>
      </c>
      <c r="M811" s="51" t="s">
        <v>350</v>
      </c>
      <c r="N811" s="97">
        <v>2</v>
      </c>
      <c r="O811" s="646" t="s">
        <v>261</v>
      </c>
      <c r="P811" s="64">
        <v>13500</v>
      </c>
      <c r="Q811" s="631">
        <f t="shared" ref="Q811:Q822" si="93">+N811*P811</f>
        <v>27000</v>
      </c>
      <c r="R811" s="54" t="s">
        <v>100</v>
      </c>
      <c r="S811" s="54" t="s">
        <v>2018</v>
      </c>
      <c r="T811" s="213"/>
      <c r="U811" s="77">
        <v>6790684</v>
      </c>
    </row>
    <row r="812" spans="1:21" ht="14.5" customHeight="1">
      <c r="A812" s="165">
        <v>13</v>
      </c>
      <c r="B812" s="166">
        <v>50106</v>
      </c>
      <c r="C812" s="165">
        <f t="shared" si="86"/>
        <v>5</v>
      </c>
      <c r="G812" s="165" t="str">
        <f>+VLOOKUP(B812,EstructuraCostos!$B$5:$C$170,2)</f>
        <v>Mantenimiento Maquinaria y Equipos</v>
      </c>
      <c r="H812" s="212">
        <v>43694</v>
      </c>
      <c r="I812" s="17">
        <f t="shared" si="88"/>
        <v>33</v>
      </c>
      <c r="J812" s="494" t="s">
        <v>360</v>
      </c>
      <c r="K812" s="95" t="s">
        <v>2040</v>
      </c>
      <c r="L812" s="13" t="s">
        <v>2039</v>
      </c>
      <c r="M812" s="51" t="s">
        <v>1954</v>
      </c>
      <c r="N812" s="97">
        <v>1</v>
      </c>
      <c r="O812" s="517" t="s">
        <v>278</v>
      </c>
      <c r="P812" s="64">
        <v>25000</v>
      </c>
      <c r="Q812" s="631">
        <f t="shared" si="93"/>
        <v>25000</v>
      </c>
      <c r="R812" s="54" t="s">
        <v>294</v>
      </c>
      <c r="S812" s="54" t="s">
        <v>2024</v>
      </c>
      <c r="T812" s="213"/>
    </row>
    <row r="813" spans="1:21" ht="14.5" customHeight="1">
      <c r="A813" s="165">
        <v>14</v>
      </c>
      <c r="B813" s="166">
        <v>90103</v>
      </c>
      <c r="C813" s="165">
        <f t="shared" si="86"/>
        <v>9</v>
      </c>
      <c r="G813" s="165" t="str">
        <f>+VLOOKUP(B813,EstructuraCostos!$B$5:$C$170,2)</f>
        <v>Alimentacion-mercado</v>
      </c>
      <c r="H813" s="212">
        <v>43694</v>
      </c>
      <c r="I813" s="17">
        <f t="shared" si="88"/>
        <v>33</v>
      </c>
      <c r="J813" s="494" t="s">
        <v>545</v>
      </c>
      <c r="K813" s="95">
        <v>354360</v>
      </c>
      <c r="L813" s="13" t="s">
        <v>2041</v>
      </c>
      <c r="M813" s="51" t="s">
        <v>2027</v>
      </c>
      <c r="N813" s="97">
        <v>8</v>
      </c>
      <c r="O813" s="517" t="s">
        <v>278</v>
      </c>
      <c r="P813" s="64">
        <v>6800</v>
      </c>
      <c r="Q813" s="631">
        <f t="shared" si="93"/>
        <v>54400</v>
      </c>
      <c r="R813" s="54" t="s">
        <v>294</v>
      </c>
      <c r="S813" s="54" t="s">
        <v>2024</v>
      </c>
      <c r="T813" s="213"/>
    </row>
    <row r="814" spans="1:21" ht="14.5" customHeight="1">
      <c r="A814" s="165">
        <v>15</v>
      </c>
      <c r="B814" s="166">
        <v>10303</v>
      </c>
      <c r="C814" s="165">
        <f t="shared" si="86"/>
        <v>1</v>
      </c>
      <c r="G814" s="165" t="str">
        <f>+VLOOKUP(B814,EstructuraCostos!$B$5:$C$170,2)</f>
        <v>Drogas curativas, preventivas y examenes</v>
      </c>
      <c r="H814" s="212">
        <v>43695</v>
      </c>
      <c r="I814" s="17">
        <f t="shared" si="88"/>
        <v>33</v>
      </c>
      <c r="J814" s="494" t="s">
        <v>707</v>
      </c>
      <c r="K814" s="95">
        <v>615685</v>
      </c>
      <c r="L814" s="61" t="s">
        <v>591</v>
      </c>
      <c r="M814" s="51">
        <v>12113641</v>
      </c>
      <c r="N814" s="97">
        <v>15</v>
      </c>
      <c r="O814" s="646" t="s">
        <v>278</v>
      </c>
      <c r="P814" s="64">
        <v>2200</v>
      </c>
      <c r="Q814" s="631">
        <f t="shared" si="93"/>
        <v>33000</v>
      </c>
      <c r="R814" s="54" t="s">
        <v>294</v>
      </c>
      <c r="S814" s="54" t="s">
        <v>2103</v>
      </c>
      <c r="T814" s="213"/>
    </row>
    <row r="815" spans="1:21" ht="14.5" customHeight="1">
      <c r="A815" s="165">
        <v>16</v>
      </c>
      <c r="B815" s="166">
        <v>90103</v>
      </c>
      <c r="C815" s="165">
        <f t="shared" si="86"/>
        <v>9</v>
      </c>
      <c r="G815" s="165" t="str">
        <f>+VLOOKUP(B815,EstructuraCostos!$B$5:$C$170,2)</f>
        <v>Alimentacion-mercado</v>
      </c>
      <c r="H815" s="212">
        <v>43695</v>
      </c>
      <c r="I815" s="17">
        <f t="shared" si="88"/>
        <v>33</v>
      </c>
      <c r="J815" s="494" t="s">
        <v>1655</v>
      </c>
      <c r="K815" s="95">
        <v>98</v>
      </c>
      <c r="L815" s="61" t="s">
        <v>2143</v>
      </c>
      <c r="M815" s="51" t="s">
        <v>1659</v>
      </c>
      <c r="N815" s="97">
        <v>2</v>
      </c>
      <c r="O815" s="517" t="s">
        <v>278</v>
      </c>
      <c r="P815" s="64">
        <v>10500</v>
      </c>
      <c r="Q815" s="631">
        <f t="shared" si="93"/>
        <v>21000</v>
      </c>
      <c r="R815" s="54" t="s">
        <v>294</v>
      </c>
      <c r="S815" s="54" t="s">
        <v>2103</v>
      </c>
      <c r="T815" s="213"/>
      <c r="U815" s="77">
        <v>572300</v>
      </c>
    </row>
    <row r="816" spans="1:21" ht="14.5" customHeight="1">
      <c r="A816" s="165">
        <v>1</v>
      </c>
      <c r="B816" s="166">
        <v>40101</v>
      </c>
      <c r="C816" s="165">
        <f t="shared" si="86"/>
        <v>4</v>
      </c>
      <c r="G816" s="165" t="str">
        <f>+VLOOKUP(B816,EstructuraCostos!$B$5:$C$170,2)</f>
        <v>Servicios_Publicos</v>
      </c>
      <c r="H816" s="212">
        <v>43697</v>
      </c>
      <c r="I816" s="17">
        <f t="shared" si="88"/>
        <v>34</v>
      </c>
      <c r="J816" s="281" t="s">
        <v>1892</v>
      </c>
      <c r="K816" s="95">
        <v>21121200825</v>
      </c>
      <c r="L816" s="1" t="s">
        <v>1670</v>
      </c>
      <c r="M816" s="95" t="s">
        <v>578</v>
      </c>
      <c r="N816" s="97">
        <v>57</v>
      </c>
      <c r="O816" s="646" t="s">
        <v>277</v>
      </c>
      <c r="P816" s="64">
        <v>1747.3684210526317</v>
      </c>
      <c r="Q816" s="631">
        <f t="shared" si="93"/>
        <v>99600</v>
      </c>
      <c r="R816" s="54" t="s">
        <v>100</v>
      </c>
      <c r="S816" s="54" t="s">
        <v>2047</v>
      </c>
      <c r="T816" s="213"/>
    </row>
    <row r="817" spans="1:202" ht="14.5" customHeight="1">
      <c r="A817" s="165">
        <v>2</v>
      </c>
      <c r="B817" s="166">
        <v>40101</v>
      </c>
      <c r="C817" s="165">
        <f t="shared" si="86"/>
        <v>4</v>
      </c>
      <c r="G817" s="165" t="str">
        <f>+VLOOKUP(B817,EstructuraCostos!$B$5:$C$170,2)</f>
        <v>Servicios_Publicos</v>
      </c>
      <c r="H817" s="212">
        <v>43697</v>
      </c>
      <c r="I817" s="17">
        <f t="shared" si="88"/>
        <v>34</v>
      </c>
      <c r="J817" s="281" t="s">
        <v>2187</v>
      </c>
      <c r="K817" s="95">
        <v>21121200820</v>
      </c>
      <c r="L817" s="1" t="s">
        <v>1670</v>
      </c>
      <c r="M817" s="95" t="s">
        <v>578</v>
      </c>
      <c r="N817" s="97">
        <v>6</v>
      </c>
      <c r="O817" s="519" t="s">
        <v>277</v>
      </c>
      <c r="P817" s="64">
        <v>2016.6666666666667</v>
      </c>
      <c r="Q817" s="631">
        <f t="shared" si="93"/>
        <v>12100</v>
      </c>
      <c r="R817" s="54" t="s">
        <v>100</v>
      </c>
      <c r="S817" s="54" t="s">
        <v>2047</v>
      </c>
      <c r="T817" s="213"/>
    </row>
    <row r="818" spans="1:202" ht="14.5" customHeight="1">
      <c r="A818" s="165">
        <v>3</v>
      </c>
      <c r="B818" s="166">
        <v>10303</v>
      </c>
      <c r="C818" s="165">
        <f t="shared" si="86"/>
        <v>1</v>
      </c>
      <c r="G818" s="165" t="str">
        <f>+VLOOKUP(B818,EstructuraCostos!$B$5:$C$170,2)</f>
        <v>Drogas curativas, preventivas y examenes</v>
      </c>
      <c r="H818" s="212">
        <v>43697</v>
      </c>
      <c r="I818" s="17">
        <f t="shared" si="88"/>
        <v>34</v>
      </c>
      <c r="J818" s="281" t="s">
        <v>707</v>
      </c>
      <c r="K818" s="95">
        <v>403123</v>
      </c>
      <c r="L818" s="1" t="s">
        <v>263</v>
      </c>
      <c r="M818" s="51" t="s">
        <v>271</v>
      </c>
      <c r="N818" s="97">
        <v>35</v>
      </c>
      <c r="O818" s="519" t="s">
        <v>278</v>
      </c>
      <c r="P818" s="64">
        <v>2830</v>
      </c>
      <c r="Q818" s="631">
        <f t="shared" si="93"/>
        <v>99050</v>
      </c>
      <c r="R818" s="54" t="s">
        <v>100</v>
      </c>
      <c r="S818" s="54" t="s">
        <v>2019</v>
      </c>
      <c r="T818" s="213"/>
    </row>
    <row r="819" spans="1:202" ht="14.5" customHeight="1">
      <c r="A819" s="165">
        <v>3</v>
      </c>
      <c r="B819" s="166">
        <v>50115</v>
      </c>
      <c r="C819" s="165">
        <f t="shared" si="86"/>
        <v>5</v>
      </c>
      <c r="G819" s="165" t="str">
        <f>+VLOOKUP(B819,EstructuraCostos!$B$5:$C$170,2)</f>
        <v>Herramientas fungibles</v>
      </c>
      <c r="H819" s="212">
        <v>43697</v>
      </c>
      <c r="I819" s="17">
        <f t="shared" si="88"/>
        <v>34</v>
      </c>
      <c r="J819" s="281" t="s">
        <v>602</v>
      </c>
      <c r="K819" s="95">
        <v>403123</v>
      </c>
      <c r="L819" s="1" t="s">
        <v>263</v>
      </c>
      <c r="M819" s="51" t="s">
        <v>271</v>
      </c>
      <c r="N819" s="97">
        <v>2</v>
      </c>
      <c r="O819" s="89" t="s">
        <v>278</v>
      </c>
      <c r="P819" s="64">
        <v>5780</v>
      </c>
      <c r="Q819" s="631">
        <f t="shared" si="93"/>
        <v>11560</v>
      </c>
      <c r="R819" s="54" t="s">
        <v>100</v>
      </c>
      <c r="S819" s="54" t="s">
        <v>2019</v>
      </c>
      <c r="T819" s="213"/>
    </row>
    <row r="820" spans="1:202" ht="14.5" customHeight="1">
      <c r="A820" s="165">
        <v>3</v>
      </c>
      <c r="B820" s="166">
        <v>10303</v>
      </c>
      <c r="C820" s="165">
        <f t="shared" ref="C820:C883" si="94">ROUND(B820/10000,0)</f>
        <v>1</v>
      </c>
      <c r="G820" s="165" t="str">
        <f>+VLOOKUP(B820,EstructuraCostos!$B$5:$C$170,2)</f>
        <v>Drogas curativas, preventivas y examenes</v>
      </c>
      <c r="H820" s="212">
        <v>43697</v>
      </c>
      <c r="I820" s="17">
        <f t="shared" si="88"/>
        <v>34</v>
      </c>
      <c r="J820" s="281" t="s">
        <v>1893</v>
      </c>
      <c r="K820" s="95">
        <v>403123</v>
      </c>
      <c r="L820" s="1" t="s">
        <v>263</v>
      </c>
      <c r="M820" s="51" t="s">
        <v>271</v>
      </c>
      <c r="N820" s="97">
        <v>1</v>
      </c>
      <c r="O820" s="642" t="s">
        <v>278</v>
      </c>
      <c r="P820" s="64">
        <v>41960</v>
      </c>
      <c r="Q820" s="631">
        <f t="shared" si="93"/>
        <v>41960</v>
      </c>
      <c r="R820" s="54" t="s">
        <v>100</v>
      </c>
      <c r="S820" s="54" t="s">
        <v>2019</v>
      </c>
      <c r="T820" s="213"/>
    </row>
    <row r="821" spans="1:202" s="59" customFormat="1" ht="14.5" customHeight="1">
      <c r="A821" s="165">
        <v>4</v>
      </c>
      <c r="B821" s="166">
        <v>10303</v>
      </c>
      <c r="C821" s="165">
        <f t="shared" si="94"/>
        <v>1</v>
      </c>
      <c r="E821" s="388"/>
      <c r="G821" s="165" t="str">
        <f>+VLOOKUP(B821,EstructuraCostos!$B$5:$C$170,2)</f>
        <v>Drogas curativas, preventivas y examenes</v>
      </c>
      <c r="H821" s="212">
        <v>43697</v>
      </c>
      <c r="I821" s="17">
        <f t="shared" si="88"/>
        <v>34</v>
      </c>
      <c r="J821" s="281" t="s">
        <v>1926</v>
      </c>
      <c r="K821" s="144">
        <v>35270</v>
      </c>
      <c r="L821" s="1" t="s">
        <v>1922</v>
      </c>
      <c r="M821" s="112" t="s">
        <v>1957</v>
      </c>
      <c r="N821" s="97">
        <v>6</v>
      </c>
      <c r="O821" s="89" t="s">
        <v>278</v>
      </c>
      <c r="P821" s="64">
        <v>1100</v>
      </c>
      <c r="Q821" s="631">
        <f t="shared" si="93"/>
        <v>6600</v>
      </c>
      <c r="R821" s="54" t="s">
        <v>294</v>
      </c>
      <c r="S821" s="54" t="s">
        <v>1911</v>
      </c>
      <c r="T821" s="213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</row>
    <row r="822" spans="1:202" ht="14.5" customHeight="1">
      <c r="A822" s="165">
        <v>5</v>
      </c>
      <c r="B822" s="166" t="s">
        <v>1</v>
      </c>
      <c r="C822" s="165" t="e">
        <f t="shared" si="94"/>
        <v>#VALUE!</v>
      </c>
      <c r="G822" s="165">
        <f>+VLOOKUP(B822,EstructuraCostos!$B$5:$C$170,2)</f>
        <v>0</v>
      </c>
      <c r="H822" s="212">
        <v>43697</v>
      </c>
      <c r="I822" s="17">
        <f t="shared" si="88"/>
        <v>34</v>
      </c>
      <c r="J822" s="482" t="s">
        <v>1894</v>
      </c>
      <c r="K822" s="557" t="s">
        <v>546</v>
      </c>
      <c r="L822" s="111" t="s">
        <v>1522</v>
      </c>
      <c r="M822" s="402"/>
      <c r="N822" s="403">
        <v>1</v>
      </c>
      <c r="O822" s="481" t="s">
        <v>278</v>
      </c>
      <c r="P822" s="285">
        <v>5000000</v>
      </c>
      <c r="Q822" s="631">
        <f t="shared" si="93"/>
        <v>5000000</v>
      </c>
      <c r="R822" s="54" t="s">
        <v>546</v>
      </c>
      <c r="S822" s="54" t="s">
        <v>285</v>
      </c>
      <c r="T822" s="213"/>
      <c r="U822" s="77">
        <v>5000000</v>
      </c>
    </row>
    <row r="823" spans="1:202" ht="14.5" customHeight="1">
      <c r="A823" s="165" t="s">
        <v>1206</v>
      </c>
      <c r="B823" s="166">
        <v>40111</v>
      </c>
      <c r="C823" s="165">
        <f t="shared" si="94"/>
        <v>4</v>
      </c>
      <c r="G823" s="165" t="str">
        <f>+VLOOKUP(B823,EstructuraCostos!$B$5:$C$170,2)</f>
        <v>Otras tasas e Impuestos</v>
      </c>
      <c r="H823" s="212">
        <v>43697</v>
      </c>
      <c r="I823" s="17">
        <f t="shared" si="88"/>
        <v>34</v>
      </c>
      <c r="J823" s="185" t="s">
        <v>2060</v>
      </c>
      <c r="K823" s="144">
        <v>3502619990773</v>
      </c>
      <c r="L823" s="13" t="s">
        <v>2059</v>
      </c>
      <c r="M823" s="112" t="s">
        <v>271</v>
      </c>
      <c r="N823" s="130">
        <v>1</v>
      </c>
      <c r="O823" s="89" t="s">
        <v>278</v>
      </c>
      <c r="P823" s="68">
        <v>223000</v>
      </c>
      <c r="Q823" s="631">
        <v>223000</v>
      </c>
      <c r="R823" s="54" t="s">
        <v>100</v>
      </c>
      <c r="S823" s="54" t="s">
        <v>2061</v>
      </c>
      <c r="T823" s="213"/>
      <c r="U823" s="77"/>
    </row>
    <row r="824" spans="1:202" ht="14.5" customHeight="1">
      <c r="A824" s="165" t="s">
        <v>1319</v>
      </c>
      <c r="B824" s="166">
        <v>40108</v>
      </c>
      <c r="C824" s="165">
        <f t="shared" si="94"/>
        <v>4</v>
      </c>
      <c r="G824" s="165" t="str">
        <f>+VLOOKUP(B824,EstructuraCostos!$B$5:$C$170,2)</f>
        <v>Gastos_de_Viaje y representacion</v>
      </c>
      <c r="H824" s="212">
        <v>43697</v>
      </c>
      <c r="I824" s="17">
        <f t="shared" si="88"/>
        <v>34</v>
      </c>
      <c r="J824" s="1" t="s">
        <v>1349</v>
      </c>
      <c r="K824" s="144"/>
      <c r="L824" s="13" t="s">
        <v>1347</v>
      </c>
      <c r="M824" s="51" t="s">
        <v>1348</v>
      </c>
      <c r="N824" s="130"/>
      <c r="O824" s="89"/>
      <c r="P824" s="68">
        <v>71400</v>
      </c>
      <c r="Q824" s="631">
        <v>71400</v>
      </c>
      <c r="R824" s="54" t="s">
        <v>100</v>
      </c>
      <c r="S824" s="54" t="s">
        <v>2061</v>
      </c>
      <c r="T824" s="213"/>
      <c r="U824" s="77"/>
    </row>
    <row r="825" spans="1:202" ht="15" customHeight="1">
      <c r="A825" s="165">
        <v>6</v>
      </c>
      <c r="B825" s="166">
        <v>40107</v>
      </c>
      <c r="C825" s="165">
        <f t="shared" si="94"/>
        <v>4</v>
      </c>
      <c r="G825" s="165" t="str">
        <f>+VLOOKUP(B825,EstructuraCostos!$B$5:$C$170,2)</f>
        <v>Papeleria_e_Insumos-corresponencia</v>
      </c>
      <c r="H825" s="212">
        <v>43698</v>
      </c>
      <c r="I825" s="17">
        <f t="shared" ref="I825:I888" si="95">+WEEKNUM(H825,2)</f>
        <v>34</v>
      </c>
      <c r="J825" s="281" t="s">
        <v>1908</v>
      </c>
      <c r="K825" s="95">
        <v>3811</v>
      </c>
      <c r="L825" s="1" t="s">
        <v>2048</v>
      </c>
      <c r="M825" s="51" t="s">
        <v>2049</v>
      </c>
      <c r="N825" s="97">
        <v>1</v>
      </c>
      <c r="O825" s="646" t="s">
        <v>278</v>
      </c>
      <c r="P825" s="64">
        <v>138000</v>
      </c>
      <c r="Q825" s="631">
        <f>+N825*P825</f>
        <v>138000</v>
      </c>
      <c r="R825" s="54" t="s">
        <v>100</v>
      </c>
      <c r="S825" s="54" t="s">
        <v>2050</v>
      </c>
      <c r="T825" s="213"/>
    </row>
    <row r="826" spans="1:202" ht="15.75" customHeight="1">
      <c r="A826" s="165">
        <v>7</v>
      </c>
      <c r="B826" s="166">
        <v>10304</v>
      </c>
      <c r="C826" s="165">
        <f t="shared" si="94"/>
        <v>1</v>
      </c>
      <c r="G826" s="165" t="str">
        <f>+VLOOKUP(B826,EstructuraCostos!$B$5:$C$170,2)</f>
        <v>Otros</v>
      </c>
      <c r="H826" s="212">
        <v>43699</v>
      </c>
      <c r="I826" s="17">
        <f t="shared" si="95"/>
        <v>34</v>
      </c>
      <c r="J826" s="281" t="s">
        <v>1909</v>
      </c>
      <c r="K826" s="95">
        <v>506210211</v>
      </c>
      <c r="L826" s="1" t="s">
        <v>1923</v>
      </c>
      <c r="N826" s="97">
        <v>1</v>
      </c>
      <c r="O826" s="646" t="s">
        <v>278</v>
      </c>
      <c r="P826" s="64">
        <v>50000</v>
      </c>
      <c r="Q826" s="631">
        <f>+N826*P826</f>
        <v>50000</v>
      </c>
      <c r="R826" s="54" t="s">
        <v>294</v>
      </c>
      <c r="S826" s="54" t="s">
        <v>2141</v>
      </c>
      <c r="T826" s="213"/>
    </row>
    <row r="827" spans="1:202" ht="15.75" customHeight="1">
      <c r="A827" s="165">
        <v>8</v>
      </c>
      <c r="B827" s="166">
        <v>50105</v>
      </c>
      <c r="C827" s="165">
        <f t="shared" si="94"/>
        <v>5</v>
      </c>
      <c r="G827" s="165" t="str">
        <f>+VLOOKUP(B827,EstructuraCostos!$B$5:$C$170,2)</f>
        <v>Mantenimiento Corrales y Puentes</v>
      </c>
      <c r="H827" s="212">
        <v>43699</v>
      </c>
      <c r="I827" s="17">
        <f t="shared" si="95"/>
        <v>34</v>
      </c>
      <c r="J827" s="281" t="s">
        <v>1910</v>
      </c>
      <c r="K827" s="95">
        <v>670472</v>
      </c>
      <c r="L827" s="1" t="s">
        <v>1907</v>
      </c>
      <c r="M827" s="51" t="s">
        <v>1958</v>
      </c>
      <c r="N827" s="97">
        <v>4</v>
      </c>
      <c r="O827" s="646" t="s">
        <v>278</v>
      </c>
      <c r="P827" s="64">
        <v>11920.5</v>
      </c>
      <c r="Q827" s="631">
        <f>+N827*P827</f>
        <v>47682</v>
      </c>
      <c r="R827" s="54" t="s">
        <v>294</v>
      </c>
      <c r="S827" s="54" t="s">
        <v>2141</v>
      </c>
      <c r="T827" s="213"/>
    </row>
    <row r="828" spans="1:202" ht="15.75" customHeight="1">
      <c r="A828" s="165">
        <v>9</v>
      </c>
      <c r="B828" s="166">
        <v>40104</v>
      </c>
      <c r="C828" s="165">
        <f t="shared" si="94"/>
        <v>4</v>
      </c>
      <c r="G828" s="165" t="str">
        <f>+VLOOKUP(B828,EstructuraCostos!$B$5:$C$170,2)</f>
        <v>Combustibles y Lubricantes</v>
      </c>
      <c r="H828" s="212">
        <v>43699</v>
      </c>
      <c r="I828" s="17">
        <f t="shared" si="95"/>
        <v>34</v>
      </c>
      <c r="J828" s="281" t="s">
        <v>353</v>
      </c>
      <c r="K828" s="95">
        <v>57587</v>
      </c>
      <c r="L828" s="1" t="s">
        <v>521</v>
      </c>
      <c r="M828" s="51" t="s">
        <v>350</v>
      </c>
      <c r="N828" s="97">
        <v>11.83</v>
      </c>
      <c r="O828" s="639" t="s">
        <v>316</v>
      </c>
      <c r="P828" s="64">
        <v>9550</v>
      </c>
      <c r="Q828" s="631">
        <v>113000</v>
      </c>
      <c r="R828" s="54" t="s">
        <v>100</v>
      </c>
      <c r="S828" s="54" t="s">
        <v>2033</v>
      </c>
      <c r="T828" s="213"/>
    </row>
    <row r="829" spans="1:202" ht="15.75" customHeight="1">
      <c r="A829" s="165" t="s">
        <v>1206</v>
      </c>
      <c r="B829" s="166">
        <v>40101</v>
      </c>
      <c r="C829" s="165">
        <f t="shared" si="94"/>
        <v>4</v>
      </c>
      <c r="G829" s="165" t="str">
        <f>+VLOOKUP(B829,EstructuraCostos!$B$5:$C$170,2)</f>
        <v>Servicios_Publicos</v>
      </c>
      <c r="H829" s="212">
        <v>43699</v>
      </c>
      <c r="I829" s="17">
        <f t="shared" si="95"/>
        <v>34</v>
      </c>
      <c r="J829" s="281" t="s">
        <v>2063</v>
      </c>
      <c r="K829" s="95">
        <v>119639</v>
      </c>
      <c r="L829" s="1" t="s">
        <v>513</v>
      </c>
      <c r="M829" s="51" t="s">
        <v>514</v>
      </c>
      <c r="N829" s="97">
        <v>1</v>
      </c>
      <c r="O829" s="646" t="s">
        <v>278</v>
      </c>
      <c r="P829" s="64">
        <v>698530</v>
      </c>
      <c r="Q829" s="631">
        <f>P829</f>
        <v>698530</v>
      </c>
      <c r="R829" s="54" t="s">
        <v>100</v>
      </c>
      <c r="S829" s="54" t="s">
        <v>2019</v>
      </c>
      <c r="T829" s="213"/>
      <c r="X829" s="460"/>
      <c r="Y829" s="460"/>
      <c r="Z829" s="460"/>
      <c r="AA829" s="460"/>
      <c r="AB829" s="460"/>
      <c r="AC829" s="460"/>
      <c r="AD829" s="460"/>
      <c r="AE829" s="460"/>
      <c r="AF829" s="460"/>
      <c r="AG829" s="460"/>
      <c r="AH829" s="460"/>
      <c r="AI829" s="460"/>
      <c r="AJ829" s="460"/>
      <c r="AK829" s="460"/>
      <c r="AL829" s="460"/>
      <c r="AM829" s="460"/>
      <c r="AN829" s="460"/>
      <c r="AO829" s="460"/>
      <c r="AP829" s="460"/>
      <c r="AQ829" s="460"/>
      <c r="AR829" s="460"/>
      <c r="AS829" s="460"/>
      <c r="AT829" s="460"/>
      <c r="AU829" s="460"/>
      <c r="AV829" s="460"/>
      <c r="AW829" s="460"/>
      <c r="AX829" s="460"/>
      <c r="AY829" s="460"/>
      <c r="AZ829" s="460"/>
      <c r="BA829" s="460"/>
      <c r="BB829" s="460"/>
      <c r="BC829" s="460"/>
      <c r="BD829" s="460"/>
      <c r="BE829" s="460"/>
      <c r="BF829" s="460"/>
      <c r="BG829" s="460"/>
      <c r="BH829" s="460"/>
      <c r="BI829" s="460"/>
      <c r="BJ829" s="460"/>
      <c r="BK829" s="460"/>
      <c r="BL829" s="460"/>
      <c r="BM829" s="460"/>
      <c r="BN829" s="460"/>
      <c r="BO829" s="460"/>
      <c r="BP829" s="460"/>
      <c r="BQ829" s="460"/>
      <c r="BR829" s="460"/>
      <c r="BS829" s="460"/>
      <c r="BT829" s="460"/>
      <c r="BU829" s="460"/>
      <c r="BV829" s="460"/>
      <c r="BW829" s="460"/>
      <c r="BX829" s="460"/>
      <c r="BY829" s="460"/>
      <c r="BZ829" s="460"/>
      <c r="CA829" s="460"/>
      <c r="CB829" s="460"/>
      <c r="CC829" s="460"/>
      <c r="CD829" s="460"/>
      <c r="CE829" s="460"/>
      <c r="CF829" s="460"/>
      <c r="CG829" s="460"/>
      <c r="CH829" s="460"/>
      <c r="CI829" s="460"/>
      <c r="CJ829" s="460"/>
      <c r="CK829" s="460"/>
      <c r="CL829" s="460"/>
      <c r="CM829" s="460"/>
      <c r="CN829" s="460"/>
      <c r="CO829" s="460"/>
      <c r="CP829" s="460"/>
      <c r="CQ829" s="460"/>
      <c r="CR829" s="460"/>
      <c r="CS829" s="460"/>
      <c r="CT829" s="460"/>
      <c r="CU829" s="460"/>
      <c r="CV829" s="460"/>
      <c r="CW829" s="460"/>
      <c r="CX829" s="460"/>
      <c r="CY829" s="460"/>
      <c r="CZ829" s="460"/>
      <c r="DA829" s="460"/>
      <c r="DB829" s="460"/>
      <c r="DC829" s="460"/>
      <c r="DD829" s="460"/>
      <c r="DE829" s="460"/>
      <c r="DF829" s="460"/>
      <c r="DG829" s="460"/>
      <c r="DH829" s="460"/>
      <c r="DI829" s="460"/>
      <c r="DJ829" s="460"/>
      <c r="DK829" s="460"/>
      <c r="DL829" s="460"/>
      <c r="DM829" s="460"/>
      <c r="DN829" s="460"/>
      <c r="DO829" s="460"/>
      <c r="DP829" s="460"/>
      <c r="DQ829" s="460"/>
      <c r="DR829" s="460"/>
      <c r="DS829" s="460"/>
      <c r="DT829" s="460"/>
      <c r="DU829" s="460"/>
      <c r="DV829" s="460"/>
      <c r="DW829" s="460"/>
      <c r="DX829" s="460"/>
      <c r="DY829" s="460"/>
      <c r="DZ829" s="460"/>
      <c r="EA829" s="460"/>
      <c r="EB829" s="460"/>
      <c r="EC829" s="460"/>
      <c r="ED829" s="460"/>
      <c r="EE829" s="460"/>
      <c r="EF829" s="460"/>
      <c r="EG829" s="460"/>
      <c r="EH829" s="460"/>
      <c r="EI829" s="460"/>
      <c r="EJ829" s="460"/>
      <c r="EK829" s="460"/>
      <c r="EL829" s="460"/>
      <c r="EM829" s="460"/>
      <c r="EN829" s="460"/>
      <c r="EO829" s="460"/>
      <c r="EP829" s="460"/>
      <c r="EQ829" s="460"/>
      <c r="ER829" s="460"/>
      <c r="ES829" s="460"/>
      <c r="ET829" s="460"/>
      <c r="EU829" s="460"/>
      <c r="EV829" s="460"/>
      <c r="EW829" s="460"/>
      <c r="EX829" s="460"/>
      <c r="EY829" s="460"/>
      <c r="EZ829" s="460"/>
      <c r="FA829" s="460"/>
      <c r="FB829" s="460"/>
      <c r="FC829" s="460"/>
      <c r="FD829" s="460"/>
      <c r="FE829" s="460"/>
      <c r="FF829" s="460"/>
      <c r="FG829" s="460"/>
      <c r="FH829" s="460"/>
      <c r="FI829" s="460"/>
      <c r="FJ829" s="460"/>
      <c r="FK829" s="460"/>
      <c r="FL829" s="460"/>
      <c r="FM829" s="460"/>
      <c r="FN829" s="460"/>
      <c r="FO829" s="460"/>
      <c r="FP829" s="460"/>
      <c r="FQ829" s="460"/>
      <c r="FR829" s="460"/>
      <c r="FS829" s="460"/>
      <c r="FT829" s="460"/>
      <c r="FU829" s="460"/>
      <c r="FV829" s="460"/>
      <c r="FW829" s="460"/>
      <c r="FX829" s="460"/>
      <c r="FY829" s="460"/>
      <c r="FZ829" s="460"/>
      <c r="GA829" s="460"/>
      <c r="GB829" s="460"/>
      <c r="GC829" s="460"/>
      <c r="GD829" s="460"/>
      <c r="GE829" s="460"/>
      <c r="GF829" s="460"/>
      <c r="GG829" s="460"/>
      <c r="GH829" s="460"/>
      <c r="GI829" s="460"/>
      <c r="GJ829" s="460"/>
      <c r="GK829" s="460"/>
      <c r="GL829" s="460"/>
      <c r="GM829" s="460"/>
      <c r="GN829" s="460"/>
      <c r="GO829" s="460"/>
      <c r="GP829" s="460"/>
      <c r="GQ829" s="460"/>
      <c r="GR829" s="460"/>
      <c r="GS829" s="460"/>
      <c r="GT829" s="460"/>
    </row>
    <row r="830" spans="1:202" ht="15.75" customHeight="1">
      <c r="A830" s="165" t="s">
        <v>1319</v>
      </c>
      <c r="B830" s="166">
        <v>40101</v>
      </c>
      <c r="C830" s="165">
        <f t="shared" si="94"/>
        <v>4</v>
      </c>
      <c r="G830" s="165" t="str">
        <f>+VLOOKUP(B830,EstructuraCostos!$B$5:$C$170,2)</f>
        <v>Servicios_Publicos</v>
      </c>
      <c r="H830" s="212">
        <v>43699</v>
      </c>
      <c r="I830" s="17">
        <f t="shared" si="95"/>
        <v>34</v>
      </c>
      <c r="J830" s="281" t="s">
        <v>2063</v>
      </c>
      <c r="K830" s="95">
        <v>119644</v>
      </c>
      <c r="L830" s="1" t="s">
        <v>513</v>
      </c>
      <c r="M830" s="51" t="s">
        <v>514</v>
      </c>
      <c r="N830" s="97">
        <v>1</v>
      </c>
      <c r="O830" s="639" t="s">
        <v>278</v>
      </c>
      <c r="P830" s="64">
        <v>6110</v>
      </c>
      <c r="Q830" s="631">
        <f>P830</f>
        <v>6110</v>
      </c>
      <c r="R830" s="54" t="s">
        <v>100</v>
      </c>
      <c r="S830" s="54" t="s">
        <v>2019</v>
      </c>
      <c r="T830" s="213"/>
    </row>
    <row r="831" spans="1:202" ht="15.75" customHeight="1">
      <c r="A831" s="165" t="s">
        <v>1284</v>
      </c>
      <c r="B831" s="166">
        <v>40101</v>
      </c>
      <c r="C831" s="165">
        <f t="shared" si="94"/>
        <v>4</v>
      </c>
      <c r="G831" s="165" t="str">
        <f>+VLOOKUP(B831,EstructuraCostos!$B$5:$C$170,2)</f>
        <v>Servicios_Publicos</v>
      </c>
      <c r="H831" s="212">
        <v>43699</v>
      </c>
      <c r="I831" s="17">
        <f t="shared" si="95"/>
        <v>34</v>
      </c>
      <c r="J831" s="281" t="s">
        <v>2063</v>
      </c>
      <c r="K831" s="95">
        <v>220743</v>
      </c>
      <c r="L831" s="1" t="s">
        <v>513</v>
      </c>
      <c r="M831" s="51" t="s">
        <v>514</v>
      </c>
      <c r="N831" s="97">
        <v>1</v>
      </c>
      <c r="O831" s="639" t="s">
        <v>278</v>
      </c>
      <c r="P831" s="64">
        <v>1980</v>
      </c>
      <c r="Q831" s="631">
        <f>P831</f>
        <v>1980</v>
      </c>
      <c r="R831" s="54" t="s">
        <v>100</v>
      </c>
      <c r="S831" s="54" t="s">
        <v>2019</v>
      </c>
      <c r="T831" s="213"/>
    </row>
    <row r="832" spans="1:202" ht="14.5" customHeight="1">
      <c r="A832" s="165">
        <v>10</v>
      </c>
      <c r="B832" s="166">
        <v>10305</v>
      </c>
      <c r="C832" s="165">
        <f t="shared" si="94"/>
        <v>1</v>
      </c>
      <c r="G832" s="165" t="str">
        <f>+VLOOKUP(B832,EstructuraCostos!$B$5:$C$170,2)</f>
        <v>Equipos y materiales</v>
      </c>
      <c r="H832" s="212">
        <v>43701</v>
      </c>
      <c r="I832" s="17">
        <f t="shared" si="95"/>
        <v>34</v>
      </c>
      <c r="J832" s="281" t="s">
        <v>328</v>
      </c>
      <c r="K832" s="95">
        <v>205952</v>
      </c>
      <c r="L832" s="1" t="s">
        <v>319</v>
      </c>
      <c r="M832" s="51" t="s">
        <v>337</v>
      </c>
      <c r="N832" s="97">
        <v>6</v>
      </c>
      <c r="O832" s="519" t="s">
        <v>278</v>
      </c>
      <c r="P832" s="64">
        <v>1000</v>
      </c>
      <c r="Q832" s="631">
        <f t="shared" ref="Q832:Q840" si="96">+N832*P832</f>
        <v>6000</v>
      </c>
      <c r="R832" s="54" t="s">
        <v>100</v>
      </c>
      <c r="S832" s="54" t="s">
        <v>2019</v>
      </c>
      <c r="T832" s="213"/>
    </row>
    <row r="833" spans="1:202" ht="15" customHeight="1">
      <c r="A833" s="165">
        <v>10</v>
      </c>
      <c r="B833" s="166">
        <v>10303</v>
      </c>
      <c r="C833" s="165">
        <f t="shared" si="94"/>
        <v>1</v>
      </c>
      <c r="G833" s="165" t="str">
        <f>+VLOOKUP(B833,EstructuraCostos!$B$5:$C$170,2)</f>
        <v>Drogas curativas, preventivas y examenes</v>
      </c>
      <c r="H833" s="212">
        <v>43701</v>
      </c>
      <c r="I833" s="17">
        <f t="shared" si="95"/>
        <v>34</v>
      </c>
      <c r="J833" s="281" t="s">
        <v>1928</v>
      </c>
      <c r="K833" s="95">
        <v>205952</v>
      </c>
      <c r="L833" s="1" t="s">
        <v>319</v>
      </c>
      <c r="M833" s="51" t="s">
        <v>337</v>
      </c>
      <c r="N833" s="97">
        <v>23</v>
      </c>
      <c r="O833" s="639" t="s">
        <v>278</v>
      </c>
      <c r="P833" s="64">
        <v>2600</v>
      </c>
      <c r="Q833" s="631">
        <f t="shared" si="96"/>
        <v>59800</v>
      </c>
      <c r="R833" s="54" t="s">
        <v>100</v>
      </c>
      <c r="S833" s="54" t="s">
        <v>2019</v>
      </c>
      <c r="T833" s="213"/>
    </row>
    <row r="834" spans="1:202" ht="14.5" customHeight="1">
      <c r="A834" s="165">
        <v>10</v>
      </c>
      <c r="B834" s="166">
        <v>60102</v>
      </c>
      <c r="C834" s="165">
        <f t="shared" si="94"/>
        <v>6</v>
      </c>
      <c r="G834" s="165" t="str">
        <f>+VLOOKUP(B834,EstructuraCostos!$B$5:$C$170,2)</f>
        <v>Aperos</v>
      </c>
      <c r="H834" s="212">
        <v>43701</v>
      </c>
      <c r="I834" s="17">
        <f t="shared" si="95"/>
        <v>34</v>
      </c>
      <c r="J834" s="281" t="s">
        <v>1929</v>
      </c>
      <c r="K834" s="95">
        <v>205952</v>
      </c>
      <c r="L834" s="1" t="s">
        <v>319</v>
      </c>
      <c r="M834" s="51" t="s">
        <v>337</v>
      </c>
      <c r="N834" s="97">
        <v>5</v>
      </c>
      <c r="O834" s="519" t="s">
        <v>277</v>
      </c>
      <c r="P834" s="64">
        <v>500</v>
      </c>
      <c r="Q834" s="631">
        <f t="shared" si="96"/>
        <v>2500</v>
      </c>
      <c r="R834" s="54" t="s">
        <v>100</v>
      </c>
      <c r="S834" s="54" t="s">
        <v>2019</v>
      </c>
      <c r="T834" s="213"/>
    </row>
    <row r="835" spans="1:202" ht="14.5" customHeight="1">
      <c r="A835" s="165">
        <v>10</v>
      </c>
      <c r="B835" s="166">
        <v>10303</v>
      </c>
      <c r="C835" s="165">
        <f t="shared" si="94"/>
        <v>1</v>
      </c>
      <c r="G835" s="165" t="str">
        <f>+VLOOKUP(B835,EstructuraCostos!$B$5:$C$170,2)</f>
        <v>Drogas curativas, preventivas y examenes</v>
      </c>
      <c r="H835" s="212">
        <v>43701</v>
      </c>
      <c r="I835" s="17">
        <f t="shared" si="95"/>
        <v>34</v>
      </c>
      <c r="J835" s="281" t="s">
        <v>1927</v>
      </c>
      <c r="K835" s="95">
        <v>205952</v>
      </c>
      <c r="L835" s="1" t="s">
        <v>319</v>
      </c>
      <c r="M835" s="51" t="s">
        <v>337</v>
      </c>
      <c r="N835" s="97">
        <v>1</v>
      </c>
      <c r="O835" s="642" t="s">
        <v>261</v>
      </c>
      <c r="P835" s="64">
        <v>12500</v>
      </c>
      <c r="Q835" s="631">
        <f t="shared" si="96"/>
        <v>12500</v>
      </c>
      <c r="R835" s="54" t="s">
        <v>100</v>
      </c>
      <c r="S835" s="54" t="s">
        <v>2019</v>
      </c>
      <c r="T835" s="213"/>
    </row>
    <row r="836" spans="1:202" ht="14.5" customHeight="1">
      <c r="A836" s="165">
        <v>10</v>
      </c>
      <c r="B836" s="166">
        <v>10303</v>
      </c>
      <c r="C836" s="165">
        <f t="shared" si="94"/>
        <v>1</v>
      </c>
      <c r="G836" s="165" t="str">
        <f>+VLOOKUP(B836,EstructuraCostos!$B$5:$C$170,2)</f>
        <v>Drogas curativas, preventivas y examenes</v>
      </c>
      <c r="H836" s="212">
        <v>43701</v>
      </c>
      <c r="I836" s="17">
        <f t="shared" si="95"/>
        <v>34</v>
      </c>
      <c r="J836" s="281" t="s">
        <v>1893</v>
      </c>
      <c r="K836" s="95">
        <v>205952</v>
      </c>
      <c r="L836" s="1" t="s">
        <v>319</v>
      </c>
      <c r="M836" s="51" t="s">
        <v>337</v>
      </c>
      <c r="N836" s="97">
        <v>1</v>
      </c>
      <c r="O836" s="639" t="s">
        <v>278</v>
      </c>
      <c r="P836" s="64">
        <v>21600</v>
      </c>
      <c r="Q836" s="631">
        <f t="shared" si="96"/>
        <v>21600</v>
      </c>
      <c r="R836" s="54" t="s">
        <v>100</v>
      </c>
      <c r="S836" s="54" t="s">
        <v>2019</v>
      </c>
      <c r="T836" s="213"/>
    </row>
    <row r="837" spans="1:202" ht="14.5" customHeight="1">
      <c r="A837" s="165">
        <v>11</v>
      </c>
      <c r="B837" s="166">
        <v>90106</v>
      </c>
      <c r="C837" s="165">
        <f t="shared" si="94"/>
        <v>9</v>
      </c>
      <c r="G837" s="165" t="str">
        <f>+VLOOKUP(B837,EstructuraCostos!$B$5:$C$170,2)</f>
        <v xml:space="preserve">Varios </v>
      </c>
      <c r="H837" s="212">
        <v>43701</v>
      </c>
      <c r="I837" s="17">
        <f t="shared" si="95"/>
        <v>34</v>
      </c>
      <c r="J837" s="281" t="s">
        <v>1930</v>
      </c>
      <c r="K837" s="95">
        <v>205953</v>
      </c>
      <c r="L837" s="1" t="s">
        <v>319</v>
      </c>
      <c r="M837" s="51" t="s">
        <v>337</v>
      </c>
      <c r="N837" s="97">
        <v>30</v>
      </c>
      <c r="O837" s="639" t="s">
        <v>276</v>
      </c>
      <c r="P837" s="64">
        <v>2636.6666666666665</v>
      </c>
      <c r="Q837" s="631">
        <f t="shared" si="96"/>
        <v>79100</v>
      </c>
      <c r="R837" s="54" t="s">
        <v>100</v>
      </c>
      <c r="S837" s="54" t="s">
        <v>2019</v>
      </c>
      <c r="T837" s="213"/>
    </row>
    <row r="838" spans="1:202" s="205" customFormat="1" ht="14.5" customHeight="1">
      <c r="A838" s="165">
        <v>12</v>
      </c>
      <c r="B838" s="166"/>
      <c r="C838" s="165">
        <f t="shared" si="94"/>
        <v>0</v>
      </c>
      <c r="D838" s="59"/>
      <c r="E838" s="388"/>
      <c r="F838" s="59"/>
      <c r="G838" s="165" t="e">
        <f>+VLOOKUP(B838,EstructuraCostos!$B$5:$C$170,2)</f>
        <v>#N/A</v>
      </c>
      <c r="H838" s="212">
        <v>43701</v>
      </c>
      <c r="I838" s="17">
        <f t="shared" si="95"/>
        <v>34</v>
      </c>
      <c r="J838" s="446" t="s">
        <v>1959</v>
      </c>
      <c r="K838" s="486" t="s">
        <v>546</v>
      </c>
      <c r="L838" s="70" t="s">
        <v>322</v>
      </c>
      <c r="M838" s="74" t="s">
        <v>341</v>
      </c>
      <c r="N838" s="80">
        <v>10</v>
      </c>
      <c r="O838" s="90" t="s">
        <v>278</v>
      </c>
      <c r="P838" s="92">
        <v>396400</v>
      </c>
      <c r="Q838" s="631">
        <f t="shared" si="96"/>
        <v>3964000</v>
      </c>
      <c r="R838" s="54" t="s">
        <v>196</v>
      </c>
      <c r="S838" s="54" t="s">
        <v>2062</v>
      </c>
      <c r="T838" s="213"/>
      <c r="U838" s="77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</row>
    <row r="839" spans="1:202" ht="14.5" customHeight="1">
      <c r="A839" s="165">
        <v>15</v>
      </c>
      <c r="B839" s="166">
        <v>80108</v>
      </c>
      <c r="C839" s="165">
        <f t="shared" si="94"/>
        <v>8</v>
      </c>
      <c r="G839" s="165" t="str">
        <f>+VLOOKUP(B839,EstructuraCostos!$B$5:$C$170,2)</f>
        <v>Establecimiento de Nuevas Praderas</v>
      </c>
      <c r="H839" s="212">
        <v>43701</v>
      </c>
      <c r="I839" s="17">
        <f t="shared" si="95"/>
        <v>34</v>
      </c>
      <c r="J839" s="1" t="s">
        <v>606</v>
      </c>
      <c r="K839" s="95">
        <v>403220</v>
      </c>
      <c r="L839" s="1" t="s">
        <v>263</v>
      </c>
      <c r="M839" s="51" t="s">
        <v>271</v>
      </c>
      <c r="N839" s="97">
        <v>40</v>
      </c>
      <c r="O839" s="519" t="s">
        <v>276</v>
      </c>
      <c r="P839" s="64">
        <v>22964</v>
      </c>
      <c r="Q839" s="631">
        <f t="shared" si="96"/>
        <v>918560</v>
      </c>
      <c r="R839" s="54" t="s">
        <v>100</v>
      </c>
      <c r="S839" s="54" t="s">
        <v>2019</v>
      </c>
      <c r="T839" s="213"/>
    </row>
    <row r="840" spans="1:202" ht="15" customHeight="1">
      <c r="A840" s="165">
        <v>15</v>
      </c>
      <c r="B840" s="166">
        <v>50115</v>
      </c>
      <c r="C840" s="165">
        <f t="shared" si="94"/>
        <v>5</v>
      </c>
      <c r="G840" s="165" t="str">
        <f>+VLOOKUP(B840,EstructuraCostos!$B$5:$C$170,2)</f>
        <v>Herramientas fungibles</v>
      </c>
      <c r="H840" s="212">
        <v>43701</v>
      </c>
      <c r="I840" s="17">
        <f t="shared" si="95"/>
        <v>34</v>
      </c>
      <c r="J840" s="281" t="s">
        <v>798</v>
      </c>
      <c r="K840" s="95">
        <v>403220</v>
      </c>
      <c r="L840" s="1" t="s">
        <v>263</v>
      </c>
      <c r="M840" s="51" t="s">
        <v>271</v>
      </c>
      <c r="N840" s="97">
        <v>1</v>
      </c>
      <c r="O840" s="639" t="s">
        <v>278</v>
      </c>
      <c r="P840" s="64">
        <v>40200</v>
      </c>
      <c r="Q840" s="631">
        <f t="shared" si="96"/>
        <v>40200</v>
      </c>
      <c r="R840" s="54" t="s">
        <v>100</v>
      </c>
      <c r="S840" s="54" t="s">
        <v>2019</v>
      </c>
      <c r="T840" s="213"/>
    </row>
    <row r="841" spans="1:202" ht="14.5" customHeight="1">
      <c r="A841" s="165">
        <v>16</v>
      </c>
      <c r="B841" s="166">
        <v>40104</v>
      </c>
      <c r="C841" s="165">
        <f t="shared" si="94"/>
        <v>4</v>
      </c>
      <c r="G841" s="165" t="str">
        <f>+VLOOKUP(B841,EstructuraCostos!$B$5:$C$170,2)</f>
        <v>Combustibles y Lubricantes</v>
      </c>
      <c r="H841" s="212">
        <v>43701</v>
      </c>
      <c r="I841" s="17">
        <f t="shared" si="95"/>
        <v>34</v>
      </c>
      <c r="J841" s="281" t="s">
        <v>370</v>
      </c>
      <c r="K841" s="95">
        <v>57623</v>
      </c>
      <c r="L841" s="1" t="s">
        <v>521</v>
      </c>
      <c r="M841" s="51" t="s">
        <v>350</v>
      </c>
      <c r="N841" s="97">
        <v>9.2100000000000009</v>
      </c>
      <c r="O841" s="646" t="s">
        <v>316</v>
      </c>
      <c r="P841" s="64">
        <v>9550</v>
      </c>
      <c r="Q841" s="631">
        <v>88000</v>
      </c>
      <c r="R841" s="54" t="s">
        <v>100</v>
      </c>
      <c r="S841" s="54" t="s">
        <v>2033</v>
      </c>
      <c r="T841" s="213"/>
    </row>
    <row r="842" spans="1:202" ht="15" customHeight="1">
      <c r="A842" s="165">
        <v>16</v>
      </c>
      <c r="B842" s="166">
        <v>40104</v>
      </c>
      <c r="C842" s="165">
        <f t="shared" si="94"/>
        <v>4</v>
      </c>
      <c r="G842" s="165" t="str">
        <f>+VLOOKUP(B842,EstructuraCostos!$B$5:$C$170,2)</f>
        <v>Combustibles y Lubricantes</v>
      </c>
      <c r="H842" s="212">
        <v>43701</v>
      </c>
      <c r="I842" s="17">
        <f t="shared" si="95"/>
        <v>34</v>
      </c>
      <c r="J842" s="281" t="s">
        <v>1932</v>
      </c>
      <c r="K842" s="95">
        <v>57623</v>
      </c>
      <c r="L842" s="1" t="s">
        <v>521</v>
      </c>
      <c r="M842" s="51" t="s">
        <v>350</v>
      </c>
      <c r="N842" s="97">
        <v>1</v>
      </c>
      <c r="O842" s="639" t="s">
        <v>261</v>
      </c>
      <c r="P842" s="64">
        <v>16000</v>
      </c>
      <c r="Q842" s="631">
        <f t="shared" ref="Q842:Q847" si="97">+N842*P842</f>
        <v>16000</v>
      </c>
      <c r="R842" s="54" t="s">
        <v>100</v>
      </c>
      <c r="S842" s="54" t="s">
        <v>2033</v>
      </c>
      <c r="T842" s="213"/>
      <c r="U842" s="77">
        <v>1760730</v>
      </c>
    </row>
    <row r="843" spans="1:202" ht="14.5" customHeight="1">
      <c r="A843" s="165">
        <v>17</v>
      </c>
      <c r="B843" s="166">
        <v>90102</v>
      </c>
      <c r="C843" s="165">
        <f t="shared" si="94"/>
        <v>9</v>
      </c>
      <c r="G843" s="165" t="str">
        <f>+VLOOKUP(B843,EstructuraCostos!$B$5:$C$170,2)</f>
        <v>Mantenimiento</v>
      </c>
      <c r="H843" s="212">
        <v>43701</v>
      </c>
      <c r="I843" s="17">
        <f t="shared" si="95"/>
        <v>34</v>
      </c>
      <c r="J843" s="281" t="s">
        <v>1933</v>
      </c>
      <c r="K843" s="95">
        <v>4457</v>
      </c>
      <c r="L843" s="1" t="s">
        <v>1924</v>
      </c>
      <c r="M843" s="51" t="s">
        <v>1960</v>
      </c>
      <c r="N843" s="97">
        <v>1</v>
      </c>
      <c r="O843" s="519" t="s">
        <v>278</v>
      </c>
      <c r="P843" s="64">
        <v>80000</v>
      </c>
      <c r="Q843" s="631">
        <f t="shared" si="97"/>
        <v>80000</v>
      </c>
      <c r="R843" s="54" t="s">
        <v>294</v>
      </c>
      <c r="S843" s="54" t="s">
        <v>2141</v>
      </c>
      <c r="T843" s="213"/>
    </row>
    <row r="844" spans="1:202" ht="14.5" customHeight="1">
      <c r="A844" s="165">
        <v>18</v>
      </c>
      <c r="B844" s="166">
        <v>50104</v>
      </c>
      <c r="C844" s="165">
        <f t="shared" si="94"/>
        <v>5</v>
      </c>
      <c r="G844" s="165" t="str">
        <f>+VLOOKUP(B844,EstructuraCostos!$B$5:$C$170,2)</f>
        <v>Mantenimiento Acueducto y Aguas</v>
      </c>
      <c r="H844" s="212">
        <v>43701</v>
      </c>
      <c r="I844" s="17">
        <f t="shared" si="95"/>
        <v>34</v>
      </c>
      <c r="J844" s="281" t="s">
        <v>723</v>
      </c>
      <c r="K844" s="95">
        <v>387975</v>
      </c>
      <c r="L844" s="1" t="s">
        <v>323</v>
      </c>
      <c r="M844" s="51" t="s">
        <v>342</v>
      </c>
      <c r="N844" s="97">
        <v>4</v>
      </c>
      <c r="O844" s="519" t="s">
        <v>278</v>
      </c>
      <c r="P844" s="64">
        <v>15700</v>
      </c>
      <c r="Q844" s="631">
        <f t="shared" si="97"/>
        <v>62800</v>
      </c>
      <c r="R844" s="54" t="s">
        <v>294</v>
      </c>
      <c r="S844" s="54" t="s">
        <v>2141</v>
      </c>
      <c r="T844" s="213"/>
    </row>
    <row r="845" spans="1:202" ht="14.5" customHeight="1">
      <c r="A845" s="165">
        <v>19</v>
      </c>
      <c r="B845" s="166">
        <v>50115</v>
      </c>
      <c r="C845" s="165">
        <f t="shared" si="94"/>
        <v>5</v>
      </c>
      <c r="G845" s="165" t="str">
        <f>+VLOOKUP(B845,EstructuraCostos!$B$5:$C$170,2)</f>
        <v>Herramientas fungibles</v>
      </c>
      <c r="H845" s="212">
        <v>43701</v>
      </c>
      <c r="I845" s="17">
        <f t="shared" si="95"/>
        <v>34</v>
      </c>
      <c r="J845" s="281" t="s">
        <v>1934</v>
      </c>
      <c r="K845" s="95">
        <v>162598</v>
      </c>
      <c r="L845" s="1" t="s">
        <v>1925</v>
      </c>
      <c r="M845" s="51" t="s">
        <v>1961</v>
      </c>
      <c r="N845" s="97">
        <v>3</v>
      </c>
      <c r="O845" s="519" t="s">
        <v>278</v>
      </c>
      <c r="P845" s="64">
        <v>7600</v>
      </c>
      <c r="Q845" s="631">
        <f t="shared" si="97"/>
        <v>22800</v>
      </c>
      <c r="R845" s="54" t="s">
        <v>294</v>
      </c>
      <c r="S845" s="54" t="s">
        <v>2141</v>
      </c>
      <c r="T845" s="213"/>
    </row>
    <row r="846" spans="1:202" ht="15" customHeight="1">
      <c r="A846" s="165">
        <v>20</v>
      </c>
      <c r="B846" s="166">
        <v>50106</v>
      </c>
      <c r="C846" s="165">
        <f t="shared" si="94"/>
        <v>5</v>
      </c>
      <c r="G846" s="165" t="str">
        <f>+VLOOKUP(B846,EstructuraCostos!$B$5:$C$170,2)</f>
        <v>Mantenimiento Maquinaria y Equipos</v>
      </c>
      <c r="H846" s="212">
        <v>43701</v>
      </c>
      <c r="I846" s="17">
        <f t="shared" si="95"/>
        <v>34</v>
      </c>
      <c r="J846" s="281" t="s">
        <v>1935</v>
      </c>
      <c r="K846" s="95">
        <v>198375</v>
      </c>
      <c r="L846" s="1" t="s">
        <v>420</v>
      </c>
      <c r="M846" s="51" t="s">
        <v>881</v>
      </c>
      <c r="N846" s="97">
        <v>2</v>
      </c>
      <c r="O846" s="519" t="s">
        <v>278</v>
      </c>
      <c r="P846" s="64">
        <v>11700</v>
      </c>
      <c r="Q846" s="631">
        <f t="shared" si="97"/>
        <v>23400</v>
      </c>
      <c r="R846" s="54" t="s">
        <v>294</v>
      </c>
      <c r="S846" s="54" t="s">
        <v>2141</v>
      </c>
      <c r="T846" s="213"/>
      <c r="U846" s="77">
        <v>4517282</v>
      </c>
    </row>
    <row r="847" spans="1:202" ht="15.75" customHeight="1">
      <c r="A847" s="165">
        <v>27</v>
      </c>
      <c r="B847" s="166">
        <v>60102</v>
      </c>
      <c r="C847" s="165">
        <f t="shared" si="94"/>
        <v>6</v>
      </c>
      <c r="G847" s="165" t="str">
        <f>+VLOOKUP(B847,EstructuraCostos!$B$5:$C$170,2)</f>
        <v>Aperos</v>
      </c>
      <c r="H847" s="212">
        <v>43701</v>
      </c>
      <c r="I847" s="17">
        <f t="shared" si="95"/>
        <v>34</v>
      </c>
      <c r="J847" s="281" t="s">
        <v>1931</v>
      </c>
      <c r="K847" s="95">
        <v>403220</v>
      </c>
      <c r="L847" s="1" t="s">
        <v>263</v>
      </c>
      <c r="M847" s="51" t="s">
        <v>271</v>
      </c>
      <c r="N847" s="97">
        <v>3</v>
      </c>
      <c r="O847" s="519" t="s">
        <v>277</v>
      </c>
      <c r="P847" s="64">
        <v>400</v>
      </c>
      <c r="Q847" s="631">
        <f t="shared" si="97"/>
        <v>1200</v>
      </c>
      <c r="R847" s="54" t="s">
        <v>100</v>
      </c>
      <c r="S847" s="54" t="s">
        <v>2019</v>
      </c>
      <c r="T847" s="213"/>
    </row>
    <row r="848" spans="1:202" ht="15.75" customHeight="1">
      <c r="A848" s="165" t="s">
        <v>1206</v>
      </c>
      <c r="B848" s="166">
        <v>40108</v>
      </c>
      <c r="C848" s="215">
        <f t="shared" si="94"/>
        <v>4</v>
      </c>
      <c r="G848" s="165" t="str">
        <f>+VLOOKUP(B848,EstructuraCostos!$B$5:$C$170,2)</f>
        <v>Gastos_de_Viaje y representacion</v>
      </c>
      <c r="H848" s="212">
        <v>43701</v>
      </c>
      <c r="I848" s="17">
        <f t="shared" si="95"/>
        <v>34</v>
      </c>
      <c r="J848" s="1" t="s">
        <v>1353</v>
      </c>
      <c r="K848" s="95">
        <v>1797393</v>
      </c>
      <c r="L848" s="1" t="s">
        <v>1354</v>
      </c>
      <c r="M848" s="143" t="s">
        <v>1355</v>
      </c>
      <c r="N848" s="97"/>
      <c r="O848" s="525"/>
      <c r="P848" s="64">
        <v>99530</v>
      </c>
      <c r="Q848" s="631">
        <f>P848</f>
        <v>99530</v>
      </c>
      <c r="R848" s="54" t="s">
        <v>100</v>
      </c>
      <c r="S848" s="54" t="s">
        <v>2019</v>
      </c>
      <c r="T848" s="213"/>
      <c r="U848" s="77"/>
    </row>
    <row r="849" spans="1:202" ht="15.75" customHeight="1">
      <c r="A849" s="165">
        <v>1</v>
      </c>
      <c r="B849" s="166">
        <v>10302</v>
      </c>
      <c r="C849" s="165">
        <f t="shared" si="94"/>
        <v>1</v>
      </c>
      <c r="G849" s="165" t="str">
        <f>+VLOOKUP(B849,EstructuraCostos!$B$5:$C$170,2)</f>
        <v>Desparasitacion y Baño</v>
      </c>
      <c r="H849" s="212">
        <v>43703</v>
      </c>
      <c r="I849" s="17">
        <f t="shared" si="95"/>
        <v>35</v>
      </c>
      <c r="J849" s="281" t="s">
        <v>423</v>
      </c>
      <c r="K849" s="95">
        <v>403243</v>
      </c>
      <c r="L849" s="1" t="s">
        <v>263</v>
      </c>
      <c r="M849" s="51" t="s">
        <v>271</v>
      </c>
      <c r="N849" s="97">
        <v>1</v>
      </c>
      <c r="O849" s="519" t="s">
        <v>276</v>
      </c>
      <c r="P849" s="64">
        <v>127880</v>
      </c>
      <c r="Q849" s="631">
        <f t="shared" ref="Q849:Q856" si="98">+N849*P849</f>
        <v>127880</v>
      </c>
      <c r="R849" s="54" t="s">
        <v>100</v>
      </c>
      <c r="S849" s="54" t="s">
        <v>2019</v>
      </c>
      <c r="T849" s="213"/>
    </row>
    <row r="850" spans="1:202" ht="14.5" customHeight="1">
      <c r="A850" s="165">
        <v>2</v>
      </c>
      <c r="B850" s="166">
        <v>50105</v>
      </c>
      <c r="C850" s="165">
        <f t="shared" si="94"/>
        <v>5</v>
      </c>
      <c r="G850" s="165" t="str">
        <f>+VLOOKUP(B850,EstructuraCostos!$B$5:$C$170,2)</f>
        <v>Mantenimiento Corrales y Puentes</v>
      </c>
      <c r="H850" s="212">
        <v>43703</v>
      </c>
      <c r="I850" s="17">
        <f t="shared" si="95"/>
        <v>35</v>
      </c>
      <c r="J850" s="281" t="s">
        <v>1940</v>
      </c>
      <c r="K850" s="95">
        <v>183727</v>
      </c>
      <c r="L850" s="422" t="s">
        <v>1393</v>
      </c>
      <c r="M850" s="51" t="s">
        <v>836</v>
      </c>
      <c r="N850" s="97">
        <v>1</v>
      </c>
      <c r="O850" s="519" t="s">
        <v>276</v>
      </c>
      <c r="P850" s="64">
        <v>12500</v>
      </c>
      <c r="Q850" s="631">
        <f t="shared" si="98"/>
        <v>12500</v>
      </c>
      <c r="R850" s="54" t="s">
        <v>294</v>
      </c>
      <c r="S850" s="54" t="s">
        <v>2141</v>
      </c>
      <c r="T850" s="213"/>
    </row>
    <row r="851" spans="1:202" ht="14.5" customHeight="1">
      <c r="A851" s="165">
        <v>2</v>
      </c>
      <c r="B851" s="166">
        <v>90102</v>
      </c>
      <c r="C851" s="165">
        <f t="shared" si="94"/>
        <v>9</v>
      </c>
      <c r="G851" s="165" t="str">
        <f>+VLOOKUP(B851,EstructuraCostos!$B$5:$C$170,2)</f>
        <v>Mantenimiento</v>
      </c>
      <c r="H851" s="212">
        <v>43703</v>
      </c>
      <c r="I851" s="17">
        <f t="shared" si="95"/>
        <v>35</v>
      </c>
      <c r="J851" s="281" t="s">
        <v>1941</v>
      </c>
      <c r="K851" s="95">
        <v>183727</v>
      </c>
      <c r="L851" s="422" t="s">
        <v>1393</v>
      </c>
      <c r="M851" s="51" t="s">
        <v>836</v>
      </c>
      <c r="N851" s="97">
        <v>8</v>
      </c>
      <c r="O851" s="519" t="s">
        <v>278</v>
      </c>
      <c r="P851" s="64">
        <v>475</v>
      </c>
      <c r="Q851" s="631">
        <f t="shared" si="98"/>
        <v>3800</v>
      </c>
      <c r="R851" s="54" t="s">
        <v>294</v>
      </c>
      <c r="S851" s="54" t="s">
        <v>2141</v>
      </c>
      <c r="T851" s="213"/>
      <c r="X851" s="13"/>
      <c r="Y851" s="13"/>
      <c r="Z851" s="13"/>
      <c r="AA851" s="13"/>
    </row>
    <row r="852" spans="1:202" ht="14.5" customHeight="1">
      <c r="A852" s="165">
        <v>3</v>
      </c>
      <c r="B852" s="166">
        <v>90103</v>
      </c>
      <c r="C852" s="165">
        <f t="shared" si="94"/>
        <v>9</v>
      </c>
      <c r="G852" s="165" t="str">
        <f>+VLOOKUP(B852,EstructuraCostos!$B$5:$C$170,2)</f>
        <v>Alimentacion-mercado</v>
      </c>
      <c r="H852" s="212">
        <v>43703</v>
      </c>
      <c r="I852" s="17">
        <f t="shared" si="95"/>
        <v>35</v>
      </c>
      <c r="J852" s="281" t="s">
        <v>545</v>
      </c>
      <c r="K852" s="95">
        <v>319310</v>
      </c>
      <c r="L852" s="1" t="s">
        <v>1298</v>
      </c>
      <c r="M852" s="51" t="s">
        <v>739</v>
      </c>
      <c r="N852" s="97">
        <v>3</v>
      </c>
      <c r="O852" s="519" t="s">
        <v>278</v>
      </c>
      <c r="P852" s="64">
        <v>1900</v>
      </c>
      <c r="Q852" s="631">
        <f t="shared" si="98"/>
        <v>5700</v>
      </c>
      <c r="R852" s="54" t="s">
        <v>294</v>
      </c>
      <c r="S852" s="54" t="s">
        <v>2141</v>
      </c>
      <c r="T852" s="213"/>
    </row>
    <row r="853" spans="1:202" ht="14.5" customHeight="1">
      <c r="A853" s="165">
        <v>4</v>
      </c>
      <c r="B853" s="166">
        <v>90103</v>
      </c>
      <c r="C853" s="165">
        <f t="shared" si="94"/>
        <v>9</v>
      </c>
      <c r="G853" s="165" t="str">
        <f>+VLOOKUP(B853,EstructuraCostos!$B$5:$C$170,2)</f>
        <v>Alimentacion-mercado</v>
      </c>
      <c r="H853" s="212">
        <v>43703</v>
      </c>
      <c r="I853" s="17">
        <f t="shared" si="95"/>
        <v>35</v>
      </c>
      <c r="J853" s="281" t="s">
        <v>1942</v>
      </c>
      <c r="K853" s="95">
        <v>139364</v>
      </c>
      <c r="L853" s="1" t="s">
        <v>1112</v>
      </c>
      <c r="M853" s="51" t="s">
        <v>1953</v>
      </c>
      <c r="N853" s="97">
        <v>1</v>
      </c>
      <c r="O853" s="519" t="s">
        <v>278</v>
      </c>
      <c r="P853" s="64">
        <v>3000</v>
      </c>
      <c r="Q853" s="631">
        <f t="shared" si="98"/>
        <v>3000</v>
      </c>
      <c r="R853" s="54" t="s">
        <v>294</v>
      </c>
      <c r="S853" s="54" t="s">
        <v>2141</v>
      </c>
      <c r="T853" s="213"/>
    </row>
    <row r="854" spans="1:202" ht="13.5" customHeight="1">
      <c r="A854" s="165">
        <v>5</v>
      </c>
      <c r="B854" s="166">
        <v>50106</v>
      </c>
      <c r="C854" s="165">
        <f t="shared" si="94"/>
        <v>5</v>
      </c>
      <c r="G854" s="165" t="str">
        <f>+VLOOKUP(B854,EstructuraCostos!$B$5:$C$170,2)</f>
        <v>Mantenimiento Maquinaria y Equipos</v>
      </c>
      <c r="H854" s="212">
        <v>43703</v>
      </c>
      <c r="I854" s="17">
        <f t="shared" si="95"/>
        <v>35</v>
      </c>
      <c r="J854" s="281" t="s">
        <v>1943</v>
      </c>
      <c r="K854" s="95" t="s">
        <v>1951</v>
      </c>
      <c r="L854" s="13" t="s">
        <v>2039</v>
      </c>
      <c r="M854" s="51" t="s">
        <v>1954</v>
      </c>
      <c r="N854" s="97">
        <v>1</v>
      </c>
      <c r="O854" s="646" t="s">
        <v>278</v>
      </c>
      <c r="P854" s="64">
        <v>8000</v>
      </c>
      <c r="Q854" s="631">
        <f t="shared" si="98"/>
        <v>8000</v>
      </c>
      <c r="R854" s="54" t="s">
        <v>294</v>
      </c>
      <c r="S854" s="54" t="s">
        <v>2141</v>
      </c>
      <c r="T854" s="213"/>
    </row>
    <row r="855" spans="1:202" ht="14.5" customHeight="1">
      <c r="A855" s="165">
        <v>5</v>
      </c>
      <c r="B855" s="166">
        <v>50106</v>
      </c>
      <c r="C855" s="165">
        <f t="shared" si="94"/>
        <v>5</v>
      </c>
      <c r="G855" s="165" t="str">
        <f>+VLOOKUP(B855,EstructuraCostos!$B$5:$C$170,2)</f>
        <v>Mantenimiento Maquinaria y Equipos</v>
      </c>
      <c r="H855" s="212">
        <v>43703</v>
      </c>
      <c r="I855" s="17">
        <f t="shared" si="95"/>
        <v>35</v>
      </c>
      <c r="J855" s="281" t="s">
        <v>1944</v>
      </c>
      <c r="K855" s="95" t="s">
        <v>1951</v>
      </c>
      <c r="L855" s="13" t="s">
        <v>2039</v>
      </c>
      <c r="M855" s="51" t="s">
        <v>1954</v>
      </c>
      <c r="N855" s="97">
        <v>1</v>
      </c>
      <c r="O855" s="519" t="s">
        <v>278</v>
      </c>
      <c r="P855" s="64">
        <v>80000</v>
      </c>
      <c r="Q855" s="631">
        <f t="shared" si="98"/>
        <v>80000</v>
      </c>
      <c r="R855" s="54" t="s">
        <v>294</v>
      </c>
      <c r="S855" s="54" t="s">
        <v>2141</v>
      </c>
      <c r="T855" s="213"/>
    </row>
    <row r="856" spans="1:202" ht="15" customHeight="1">
      <c r="A856" s="165">
        <v>5</v>
      </c>
      <c r="B856" s="166">
        <v>50105</v>
      </c>
      <c r="C856" s="165">
        <f t="shared" si="94"/>
        <v>5</v>
      </c>
      <c r="G856" s="165" t="str">
        <f>+VLOOKUP(B856,EstructuraCostos!$B$5:$C$170,2)</f>
        <v>Mantenimiento Corrales y Puentes</v>
      </c>
      <c r="H856" s="212">
        <v>43703</v>
      </c>
      <c r="I856" s="17">
        <f t="shared" si="95"/>
        <v>35</v>
      </c>
      <c r="J856" s="281" t="s">
        <v>1945</v>
      </c>
      <c r="K856" s="95" t="s">
        <v>1951</v>
      </c>
      <c r="L856" s="13" t="s">
        <v>2039</v>
      </c>
      <c r="M856" s="51" t="s">
        <v>1954</v>
      </c>
      <c r="N856" s="97">
        <v>1</v>
      </c>
      <c r="O856" s="519" t="s">
        <v>278</v>
      </c>
      <c r="P856" s="64">
        <v>25000</v>
      </c>
      <c r="Q856" s="631">
        <f t="shared" si="98"/>
        <v>25000</v>
      </c>
      <c r="R856" s="54" t="s">
        <v>294</v>
      </c>
      <c r="S856" s="54" t="s">
        <v>2141</v>
      </c>
      <c r="T856" s="213"/>
    </row>
    <row r="857" spans="1:202" ht="15" customHeight="1">
      <c r="A857" s="165" t="s">
        <v>1206</v>
      </c>
      <c r="B857" s="166">
        <v>20501</v>
      </c>
      <c r="C857" s="215">
        <f t="shared" si="94"/>
        <v>2</v>
      </c>
      <c r="G857" s="165" t="str">
        <f>+VLOOKUP(B857,EstructuraCostos!$B$5:$C$170,2)</f>
        <v>Manejo_de_Ganado</v>
      </c>
      <c r="H857" s="212">
        <v>43703</v>
      </c>
      <c r="I857" s="17">
        <f t="shared" si="95"/>
        <v>35</v>
      </c>
      <c r="J857" s="1" t="s">
        <v>1357</v>
      </c>
      <c r="K857" s="95">
        <v>167593</v>
      </c>
      <c r="L857" s="13" t="s">
        <v>926</v>
      </c>
      <c r="M857" s="51" t="s">
        <v>927</v>
      </c>
      <c r="N857" s="97">
        <v>1</v>
      </c>
      <c r="O857" s="525" t="s">
        <v>278</v>
      </c>
      <c r="P857" s="64">
        <v>136393</v>
      </c>
      <c r="Q857" s="631">
        <f>P857</f>
        <v>136393</v>
      </c>
      <c r="R857" s="508" t="s">
        <v>100</v>
      </c>
      <c r="S857" s="54" t="s">
        <v>2019</v>
      </c>
      <c r="T857" s="213"/>
    </row>
    <row r="858" spans="1:202" ht="14.5" customHeight="1">
      <c r="A858" s="165">
        <v>6</v>
      </c>
      <c r="B858" s="166">
        <v>90106</v>
      </c>
      <c r="C858" s="165">
        <f t="shared" si="94"/>
        <v>9</v>
      </c>
      <c r="G858" s="165" t="str">
        <f>+VLOOKUP(B858,EstructuraCostos!$B$5:$C$170,2)</f>
        <v xml:space="preserve">Varios </v>
      </c>
      <c r="H858" s="212">
        <v>43704</v>
      </c>
      <c r="I858" s="17">
        <f t="shared" si="95"/>
        <v>35</v>
      </c>
      <c r="J858" s="281" t="s">
        <v>1946</v>
      </c>
      <c r="K858" s="95">
        <v>2316</v>
      </c>
      <c r="L858" s="1" t="s">
        <v>1938</v>
      </c>
      <c r="M858" s="51" t="s">
        <v>1955</v>
      </c>
      <c r="N858" s="97">
        <v>3</v>
      </c>
      <c r="O858" s="646" t="s">
        <v>278</v>
      </c>
      <c r="P858" s="64">
        <v>8666.6666666666661</v>
      </c>
      <c r="Q858" s="631">
        <f>+N858*P858</f>
        <v>26000</v>
      </c>
      <c r="R858" s="54" t="s">
        <v>294</v>
      </c>
      <c r="S858" s="54" t="s">
        <v>2141</v>
      </c>
      <c r="T858" s="213"/>
    </row>
    <row r="859" spans="1:202" ht="14.5" customHeight="1">
      <c r="A859" s="165">
        <v>7</v>
      </c>
      <c r="B859" s="166">
        <v>90106</v>
      </c>
      <c r="C859" s="165">
        <f t="shared" si="94"/>
        <v>9</v>
      </c>
      <c r="G859" s="165" t="str">
        <f>+VLOOKUP(B859,EstructuraCostos!$B$5:$C$170,2)</f>
        <v xml:space="preserve">Varios </v>
      </c>
      <c r="H859" s="212">
        <v>43704</v>
      </c>
      <c r="I859" s="17">
        <f t="shared" si="95"/>
        <v>35</v>
      </c>
      <c r="J859" s="281" t="s">
        <v>1947</v>
      </c>
      <c r="K859" s="95">
        <v>1035</v>
      </c>
      <c r="L859" s="1" t="s">
        <v>2142</v>
      </c>
      <c r="M859" s="51" t="s">
        <v>1956</v>
      </c>
      <c r="N859" s="97">
        <v>2</v>
      </c>
      <c r="O859" s="646" t="s">
        <v>278</v>
      </c>
      <c r="P859" s="64">
        <v>10000</v>
      </c>
      <c r="Q859" s="631">
        <f>+N859*P859</f>
        <v>20000</v>
      </c>
      <c r="R859" s="54" t="s">
        <v>294</v>
      </c>
      <c r="S859" s="54" t="s">
        <v>2141</v>
      </c>
      <c r="T859" s="213"/>
    </row>
    <row r="860" spans="1:202" ht="14.5" customHeight="1">
      <c r="A860" s="165">
        <v>8</v>
      </c>
      <c r="B860" s="166">
        <v>90103</v>
      </c>
      <c r="C860" s="165">
        <f t="shared" si="94"/>
        <v>9</v>
      </c>
      <c r="G860" s="165" t="str">
        <f>+VLOOKUP(B860,EstructuraCostos!$B$5:$C$170,2)</f>
        <v>Alimentacion-mercado</v>
      </c>
      <c r="H860" s="212">
        <v>43704</v>
      </c>
      <c r="I860" s="17">
        <f t="shared" si="95"/>
        <v>35</v>
      </c>
      <c r="J860" s="281" t="s">
        <v>1948</v>
      </c>
      <c r="K860" s="95">
        <v>3650</v>
      </c>
      <c r="L860" s="61" t="s">
        <v>2143</v>
      </c>
      <c r="M860" s="51" t="s">
        <v>1659</v>
      </c>
      <c r="N860" s="97">
        <v>1</v>
      </c>
      <c r="O860" s="646" t="s">
        <v>278</v>
      </c>
      <c r="P860" s="64">
        <v>11500</v>
      </c>
      <c r="Q860" s="631">
        <f>+N860*P860</f>
        <v>11500</v>
      </c>
      <c r="R860" s="54" t="s">
        <v>294</v>
      </c>
      <c r="S860" s="54" t="s">
        <v>2141</v>
      </c>
      <c r="T860" s="213"/>
    </row>
    <row r="861" spans="1:202" ht="14.5" customHeight="1">
      <c r="A861" s="165">
        <v>9</v>
      </c>
      <c r="B861" s="166">
        <v>90102</v>
      </c>
      <c r="C861" s="165">
        <f t="shared" si="94"/>
        <v>9</v>
      </c>
      <c r="G861" s="165" t="str">
        <f>+VLOOKUP(B861,EstructuraCostos!$B$5:$C$170,2)</f>
        <v>Mantenimiento</v>
      </c>
      <c r="H861" s="212">
        <v>43704</v>
      </c>
      <c r="I861" s="17">
        <f t="shared" si="95"/>
        <v>35</v>
      </c>
      <c r="J861" s="281" t="s">
        <v>1949</v>
      </c>
      <c r="K861" s="95">
        <v>3649</v>
      </c>
      <c r="L861" s="61" t="s">
        <v>2143</v>
      </c>
      <c r="M861" s="51" t="s">
        <v>1659</v>
      </c>
      <c r="N861" s="97">
        <v>2</v>
      </c>
      <c r="O861" s="519" t="s">
        <v>278</v>
      </c>
      <c r="P861" s="64">
        <v>2900</v>
      </c>
      <c r="Q861" s="631">
        <f>+N861*P861</f>
        <v>5800</v>
      </c>
      <c r="R861" s="54" t="s">
        <v>294</v>
      </c>
      <c r="S861" s="54" t="s">
        <v>2141</v>
      </c>
      <c r="T861" s="213"/>
    </row>
    <row r="862" spans="1:202" ht="14.5" customHeight="1">
      <c r="A862" s="165">
        <v>10</v>
      </c>
      <c r="B862" s="166">
        <v>90102</v>
      </c>
      <c r="C862" s="165">
        <f t="shared" si="94"/>
        <v>9</v>
      </c>
      <c r="G862" s="165" t="str">
        <f>+VLOOKUP(B862,EstructuraCostos!$B$5:$C$170,2)</f>
        <v>Mantenimiento</v>
      </c>
      <c r="H862" s="212">
        <v>43704</v>
      </c>
      <c r="I862" s="17">
        <f t="shared" si="95"/>
        <v>35</v>
      </c>
      <c r="J862" s="281" t="s">
        <v>1950</v>
      </c>
      <c r="K862" s="95" t="s">
        <v>1952</v>
      </c>
      <c r="L862" s="1" t="s">
        <v>1939</v>
      </c>
      <c r="M862" s="51" t="s">
        <v>497</v>
      </c>
      <c r="N862" s="97">
        <v>6</v>
      </c>
      <c r="O862" s="646" t="s">
        <v>278</v>
      </c>
      <c r="P862" s="64">
        <v>200</v>
      </c>
      <c r="Q862" s="631">
        <f>+N862*P862</f>
        <v>1200</v>
      </c>
      <c r="R862" s="54" t="s">
        <v>294</v>
      </c>
      <c r="S862" s="54" t="s">
        <v>2141</v>
      </c>
      <c r="T862" s="213"/>
    </row>
    <row r="863" spans="1:202" ht="14.5" customHeight="1">
      <c r="A863" s="165" t="s">
        <v>1206</v>
      </c>
      <c r="C863" s="165">
        <f t="shared" si="94"/>
        <v>0</v>
      </c>
      <c r="G863" s="165" t="e">
        <f>+VLOOKUP(B863,EstructuraCostos!$B$5:$C$170,2)</f>
        <v>#N/A</v>
      </c>
      <c r="H863" s="212">
        <v>43704</v>
      </c>
      <c r="I863" s="17">
        <f t="shared" si="95"/>
        <v>35</v>
      </c>
      <c r="J863" s="181" t="s">
        <v>1633</v>
      </c>
      <c r="K863" s="95" t="s">
        <v>2348</v>
      </c>
      <c r="L863" s="1" t="s">
        <v>2345</v>
      </c>
      <c r="M863" s="51" t="s">
        <v>2346</v>
      </c>
      <c r="N863" s="97">
        <v>20</v>
      </c>
      <c r="O863" s="571" t="s">
        <v>278</v>
      </c>
      <c r="P863" s="64">
        <v>1403000</v>
      </c>
      <c r="R863" s="54" t="s">
        <v>100</v>
      </c>
      <c r="S863" s="54" t="s">
        <v>2347</v>
      </c>
      <c r="T863" s="213" t="s">
        <v>2349</v>
      </c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  <c r="BY863" s="13"/>
      <c r="BZ863" s="13"/>
      <c r="CA863" s="13"/>
      <c r="CB863" s="13"/>
      <c r="CC863" s="13"/>
      <c r="CD863" s="13"/>
      <c r="CE863" s="13"/>
      <c r="CF863" s="13"/>
      <c r="CG863" s="13"/>
      <c r="CH863" s="13"/>
      <c r="CI863" s="13"/>
      <c r="CJ863" s="13"/>
      <c r="CK863" s="13"/>
      <c r="CL863" s="13"/>
      <c r="CM863" s="13"/>
      <c r="CN863" s="13"/>
      <c r="CO863" s="13"/>
      <c r="CP863" s="13"/>
      <c r="CQ863" s="13"/>
      <c r="CR863" s="13"/>
      <c r="CS863" s="13"/>
      <c r="CT863" s="13"/>
      <c r="CU863" s="13"/>
      <c r="CV863" s="13"/>
      <c r="CW863" s="13"/>
      <c r="CX863" s="13"/>
      <c r="CY863" s="13"/>
      <c r="CZ863" s="13"/>
      <c r="DA863" s="13"/>
      <c r="DB863" s="13"/>
      <c r="DC863" s="13"/>
      <c r="DD863" s="13"/>
      <c r="DE863" s="13"/>
      <c r="DF863" s="13"/>
      <c r="DG863" s="13"/>
      <c r="DH863" s="13"/>
      <c r="DI863" s="13"/>
      <c r="DJ863" s="13"/>
      <c r="DK863" s="13"/>
      <c r="DL863" s="13"/>
      <c r="DM863" s="13"/>
      <c r="DN863" s="13"/>
      <c r="DO863" s="13"/>
      <c r="DP863" s="13"/>
      <c r="DQ863" s="13"/>
      <c r="DR863" s="13"/>
      <c r="DS863" s="13"/>
      <c r="DT863" s="13"/>
      <c r="DU863" s="13"/>
      <c r="DV863" s="13"/>
      <c r="DW863" s="13"/>
      <c r="DX863" s="13"/>
      <c r="DY863" s="13"/>
      <c r="DZ863" s="13"/>
      <c r="EA863" s="13"/>
      <c r="EB863" s="13"/>
      <c r="EC863" s="13"/>
      <c r="ED863" s="13"/>
      <c r="EE863" s="13"/>
      <c r="EF863" s="13"/>
      <c r="EG863" s="13"/>
      <c r="EH863" s="13"/>
      <c r="EI863" s="13"/>
      <c r="EJ863" s="13"/>
      <c r="EK863" s="13"/>
      <c r="EL863" s="13"/>
      <c r="EM863" s="13"/>
      <c r="EN863" s="13"/>
      <c r="EO863" s="13"/>
      <c r="EP863" s="13"/>
      <c r="EQ863" s="13"/>
      <c r="ER863" s="13"/>
      <c r="ES863" s="13"/>
      <c r="ET863" s="13"/>
      <c r="EU863" s="13"/>
      <c r="EV863" s="13"/>
      <c r="EW863" s="13"/>
      <c r="EX863" s="13"/>
      <c r="EY863" s="13"/>
      <c r="EZ863" s="13"/>
      <c r="FA863" s="13"/>
      <c r="FB863" s="13"/>
      <c r="FC863" s="13"/>
      <c r="FD863" s="13"/>
      <c r="FE863" s="13"/>
      <c r="FF863" s="13"/>
      <c r="FG863" s="13"/>
      <c r="FH863" s="13"/>
      <c r="FI863" s="13"/>
      <c r="FJ863" s="13"/>
      <c r="FK863" s="13"/>
      <c r="FL863" s="13"/>
      <c r="FM863" s="13"/>
      <c r="FN863" s="13"/>
      <c r="FO863" s="13"/>
      <c r="FP863" s="13"/>
      <c r="FQ863" s="13"/>
      <c r="FR863" s="13"/>
      <c r="FS863" s="13"/>
      <c r="FT863" s="13"/>
      <c r="FU863" s="13"/>
      <c r="FV863" s="13"/>
      <c r="FW863" s="13"/>
      <c r="FX863" s="13"/>
      <c r="FY863" s="13"/>
      <c r="FZ863" s="13"/>
      <c r="GA863" s="13"/>
      <c r="GB863" s="13"/>
      <c r="GC863" s="13"/>
      <c r="GD863" s="13"/>
      <c r="GE863" s="13"/>
      <c r="GF863" s="13"/>
      <c r="GG863" s="13"/>
      <c r="GH863" s="13"/>
      <c r="GI863" s="13"/>
      <c r="GJ863" s="13"/>
      <c r="GK863" s="13"/>
      <c r="GL863" s="13"/>
      <c r="GM863" s="13"/>
      <c r="GN863" s="13"/>
      <c r="GO863" s="13"/>
      <c r="GP863" s="13"/>
      <c r="GQ863" s="13"/>
      <c r="GR863" s="13"/>
      <c r="GS863" s="13"/>
      <c r="GT863" s="13"/>
    </row>
    <row r="864" spans="1:202" ht="14.5" customHeight="1">
      <c r="A864" s="165">
        <v>11</v>
      </c>
      <c r="B864" s="166">
        <v>80108</v>
      </c>
      <c r="C864" s="165">
        <f t="shared" si="94"/>
        <v>8</v>
      </c>
      <c r="G864" s="165" t="str">
        <f>+VLOOKUP(B864,EstructuraCostos!$B$5:$C$170,2)</f>
        <v>Establecimiento de Nuevas Praderas</v>
      </c>
      <c r="H864" s="212">
        <v>43705</v>
      </c>
      <c r="I864" s="17">
        <f t="shared" si="95"/>
        <v>35</v>
      </c>
      <c r="J864" s="1" t="s">
        <v>606</v>
      </c>
      <c r="K864" s="95">
        <v>403277</v>
      </c>
      <c r="L864" s="1" t="s">
        <v>263</v>
      </c>
      <c r="M864" s="51" t="s">
        <v>271</v>
      </c>
      <c r="N864" s="97">
        <v>40</v>
      </c>
      <c r="O864" s="646" t="s">
        <v>276</v>
      </c>
      <c r="P864" s="64">
        <v>22964</v>
      </c>
      <c r="Q864" s="631">
        <f>+N864*P864</f>
        <v>918560</v>
      </c>
      <c r="R864" s="54" t="s">
        <v>100</v>
      </c>
      <c r="S864" s="54" t="s">
        <v>2019</v>
      </c>
      <c r="T864" s="213"/>
    </row>
    <row r="865" spans="1:20" ht="14.5" customHeight="1">
      <c r="A865" s="165" t="s">
        <v>1206</v>
      </c>
      <c r="B865" s="166">
        <v>70110</v>
      </c>
      <c r="C865" s="165">
        <f t="shared" si="94"/>
        <v>7</v>
      </c>
      <c r="G865" s="165" t="str">
        <f>+VLOOKUP(B865,EstructuraCostos!$B$5:$C$170,2)</f>
        <v>Honorarios_Asistencia_Tecnica</v>
      </c>
      <c r="H865" s="212">
        <v>43705</v>
      </c>
      <c r="I865" s="17">
        <f t="shared" si="95"/>
        <v>35</v>
      </c>
      <c r="J865" s="281" t="s">
        <v>2094</v>
      </c>
      <c r="K865" s="95" t="s">
        <v>2093</v>
      </c>
      <c r="L865" s="1" t="s">
        <v>637</v>
      </c>
      <c r="M865" s="51">
        <v>1088253430</v>
      </c>
      <c r="N865" s="86">
        <v>1</v>
      </c>
      <c r="O865" s="646"/>
      <c r="P865" s="99">
        <v>1076550</v>
      </c>
      <c r="Q865" s="631">
        <f>+N865*P865</f>
        <v>1076550</v>
      </c>
      <c r="R865" s="54" t="s">
        <v>100</v>
      </c>
      <c r="S865" s="54" t="s">
        <v>2090</v>
      </c>
      <c r="T865" s="213"/>
    </row>
    <row r="866" spans="1:20" ht="14.5" customHeight="1">
      <c r="A866" s="165">
        <v>12</v>
      </c>
      <c r="B866" s="166">
        <v>40104</v>
      </c>
      <c r="C866" s="165">
        <f t="shared" si="94"/>
        <v>4</v>
      </c>
      <c r="G866" s="165" t="str">
        <f>+VLOOKUP(B866,EstructuraCostos!$B$5:$C$170,2)</f>
        <v>Combustibles y Lubricantes</v>
      </c>
      <c r="H866" s="212">
        <v>43707</v>
      </c>
      <c r="I866" s="17">
        <f t="shared" si="95"/>
        <v>35</v>
      </c>
      <c r="J866" s="281" t="s">
        <v>1262</v>
      </c>
      <c r="K866" s="95">
        <v>657739</v>
      </c>
      <c r="L866" s="1" t="s">
        <v>521</v>
      </c>
      <c r="M866" s="51" t="s">
        <v>350</v>
      </c>
      <c r="N866" s="97">
        <v>1.88</v>
      </c>
      <c r="O866" s="646" t="s">
        <v>316</v>
      </c>
      <c r="P866" s="64">
        <v>9550</v>
      </c>
      <c r="Q866" s="631">
        <v>18002</v>
      </c>
      <c r="R866" s="54" t="s">
        <v>100</v>
      </c>
      <c r="S866" s="54" t="s">
        <v>2189</v>
      </c>
      <c r="T866" s="213"/>
    </row>
    <row r="867" spans="1:20" ht="14.5" customHeight="1">
      <c r="A867" s="389" t="s">
        <v>2209</v>
      </c>
      <c r="B867" s="565">
        <v>90106</v>
      </c>
      <c r="C867" s="389">
        <f t="shared" si="94"/>
        <v>9</v>
      </c>
      <c r="G867" s="389" t="str">
        <f>+VLOOKUP(B867,EstructuraCostos!$B$5:$C$170,2)</f>
        <v xml:space="preserve">Varios </v>
      </c>
      <c r="H867" s="212">
        <v>43707</v>
      </c>
      <c r="I867" s="17">
        <f t="shared" si="95"/>
        <v>35</v>
      </c>
      <c r="J867" s="183" t="s">
        <v>2210</v>
      </c>
      <c r="K867" s="558">
        <v>480</v>
      </c>
      <c r="L867" s="120" t="s">
        <v>2211</v>
      </c>
      <c r="M867" s="189" t="s">
        <v>2227</v>
      </c>
      <c r="N867" s="190">
        <v>2</v>
      </c>
      <c r="O867" s="191" t="s">
        <v>278</v>
      </c>
      <c r="P867" s="91">
        <v>30000</v>
      </c>
      <c r="Q867" s="631">
        <f t="shared" ref="Q867:Q874" si="99">+N867*P867</f>
        <v>60000</v>
      </c>
      <c r="R867" s="54" t="s">
        <v>294</v>
      </c>
      <c r="S867" s="54" t="s">
        <v>285</v>
      </c>
      <c r="T867" s="213" t="s">
        <v>621</v>
      </c>
    </row>
    <row r="868" spans="1:20" ht="14.5" customHeight="1">
      <c r="A868" s="386" t="s">
        <v>1206</v>
      </c>
      <c r="B868" s="574">
        <v>40106</v>
      </c>
      <c r="C868" s="165">
        <f t="shared" si="94"/>
        <v>4</v>
      </c>
      <c r="G868" s="165" t="str">
        <f>+VLOOKUP(B868,EstructuraCostos!$B$5:$C$170,2)</f>
        <v>Gastos_Oficina_Mzles</v>
      </c>
      <c r="H868" s="575">
        <v>43707</v>
      </c>
      <c r="I868" s="576">
        <f t="shared" si="95"/>
        <v>35</v>
      </c>
      <c r="J868" s="581" t="s">
        <v>2351</v>
      </c>
      <c r="K868" s="511" t="s">
        <v>2603</v>
      </c>
      <c r="L868" s="577" t="s">
        <v>2350</v>
      </c>
      <c r="M868" s="578">
        <v>1053867964</v>
      </c>
      <c r="N868" s="579">
        <v>1</v>
      </c>
      <c r="O868" s="380" t="s">
        <v>416</v>
      </c>
      <c r="P868" s="580">
        <v>125000</v>
      </c>
      <c r="Q868" s="636">
        <f t="shared" si="99"/>
        <v>125000</v>
      </c>
      <c r="R868" s="54" t="s">
        <v>100</v>
      </c>
      <c r="S868" s="508" t="s">
        <v>2033</v>
      </c>
      <c r="T868" s="213"/>
    </row>
    <row r="869" spans="1:20" ht="14.5" customHeight="1">
      <c r="A869" s="165">
        <v>13</v>
      </c>
      <c r="B869" s="166">
        <v>10302</v>
      </c>
      <c r="C869" s="165">
        <f t="shared" si="94"/>
        <v>1</v>
      </c>
      <c r="G869" s="165" t="str">
        <f>+VLOOKUP(B869,EstructuraCostos!$B$5:$C$170,2)</f>
        <v>Desparasitacion y Baño</v>
      </c>
      <c r="H869" s="212">
        <v>43708</v>
      </c>
      <c r="I869" s="17">
        <f t="shared" si="95"/>
        <v>35</v>
      </c>
      <c r="J869" s="281" t="s">
        <v>327</v>
      </c>
      <c r="K869" s="95">
        <v>206606</v>
      </c>
      <c r="L869" s="1" t="s">
        <v>319</v>
      </c>
      <c r="M869" s="51" t="s">
        <v>337</v>
      </c>
      <c r="N869" s="97">
        <v>2</v>
      </c>
      <c r="O869" s="646" t="s">
        <v>278</v>
      </c>
      <c r="P869" s="64">
        <v>63500</v>
      </c>
      <c r="Q869" s="631">
        <f t="shared" si="99"/>
        <v>127000</v>
      </c>
      <c r="R869" s="54" t="s">
        <v>100</v>
      </c>
      <c r="S869" s="54" t="s">
        <v>2090</v>
      </c>
      <c r="T869" s="213"/>
    </row>
    <row r="870" spans="1:20" ht="14.5" customHeight="1">
      <c r="A870" s="165">
        <v>13</v>
      </c>
      <c r="B870" s="166">
        <v>10304</v>
      </c>
      <c r="C870" s="165">
        <f t="shared" si="94"/>
        <v>1</v>
      </c>
      <c r="G870" s="165" t="str">
        <f>+VLOOKUP(B870,EstructuraCostos!$B$5:$C$170,2)</f>
        <v>Otros</v>
      </c>
      <c r="H870" s="212">
        <v>43708</v>
      </c>
      <c r="I870" s="17">
        <f t="shared" si="95"/>
        <v>35</v>
      </c>
      <c r="J870" s="281" t="s">
        <v>1993</v>
      </c>
      <c r="K870" s="95">
        <v>206606</v>
      </c>
      <c r="L870" s="1" t="s">
        <v>319</v>
      </c>
      <c r="M870" s="51" t="s">
        <v>337</v>
      </c>
      <c r="N870" s="97">
        <v>50</v>
      </c>
      <c r="O870" s="646" t="s">
        <v>278</v>
      </c>
      <c r="P870" s="64">
        <v>10380</v>
      </c>
      <c r="Q870" s="631">
        <f t="shared" si="99"/>
        <v>519000</v>
      </c>
      <c r="R870" s="54" t="s">
        <v>100</v>
      </c>
      <c r="S870" s="54" t="s">
        <v>2090</v>
      </c>
      <c r="T870" s="213"/>
    </row>
    <row r="871" spans="1:20" ht="14.5" customHeight="1">
      <c r="A871" s="165">
        <v>13</v>
      </c>
      <c r="B871" s="166">
        <v>10304</v>
      </c>
      <c r="C871" s="165">
        <f t="shared" si="94"/>
        <v>1</v>
      </c>
      <c r="G871" s="165" t="str">
        <f>+VLOOKUP(B871,EstructuraCostos!$B$5:$C$170,2)</f>
        <v>Otros</v>
      </c>
      <c r="H871" s="212">
        <v>43708</v>
      </c>
      <c r="I871" s="17">
        <f t="shared" si="95"/>
        <v>35</v>
      </c>
      <c r="J871" s="281" t="s">
        <v>1992</v>
      </c>
      <c r="K871" s="95">
        <v>206606</v>
      </c>
      <c r="L871" s="1" t="s">
        <v>319</v>
      </c>
      <c r="M871" s="51" t="s">
        <v>337</v>
      </c>
      <c r="N871" s="97">
        <v>50</v>
      </c>
      <c r="O871" s="646" t="s">
        <v>278</v>
      </c>
      <c r="P871" s="64">
        <v>7930</v>
      </c>
      <c r="Q871" s="631">
        <f t="shared" si="99"/>
        <v>396500</v>
      </c>
      <c r="R871" s="54" t="s">
        <v>100</v>
      </c>
      <c r="S871" s="54" t="s">
        <v>2090</v>
      </c>
      <c r="T871" s="213"/>
    </row>
    <row r="872" spans="1:20" ht="14.5" customHeight="1">
      <c r="A872" s="165">
        <v>14</v>
      </c>
      <c r="B872" s="166">
        <v>60102</v>
      </c>
      <c r="C872" s="165">
        <f t="shared" si="94"/>
        <v>6</v>
      </c>
      <c r="G872" s="165" t="str">
        <f>+VLOOKUP(B872,EstructuraCostos!$B$5:$C$170,2)</f>
        <v>Aperos</v>
      </c>
      <c r="H872" s="212">
        <v>43708</v>
      </c>
      <c r="I872" s="17">
        <f t="shared" si="95"/>
        <v>35</v>
      </c>
      <c r="J872" s="281" t="s">
        <v>1995</v>
      </c>
      <c r="K872" s="95">
        <v>403333</v>
      </c>
      <c r="L872" s="1" t="s">
        <v>263</v>
      </c>
      <c r="M872" s="51" t="s">
        <v>271</v>
      </c>
      <c r="N872" s="97">
        <v>20</v>
      </c>
      <c r="O872" s="523" t="s">
        <v>277</v>
      </c>
      <c r="P872" s="64">
        <v>1140</v>
      </c>
      <c r="Q872" s="631">
        <f t="shared" si="99"/>
        <v>22800</v>
      </c>
      <c r="R872" s="54" t="s">
        <v>100</v>
      </c>
      <c r="S872" s="54" t="s">
        <v>2090</v>
      </c>
      <c r="T872" s="213"/>
    </row>
    <row r="873" spans="1:20" ht="14.5" customHeight="1">
      <c r="A873" s="165">
        <v>14</v>
      </c>
      <c r="B873" s="166">
        <v>50104</v>
      </c>
      <c r="C873" s="165">
        <f t="shared" si="94"/>
        <v>5</v>
      </c>
      <c r="G873" s="165" t="str">
        <f>+VLOOKUP(B873,EstructuraCostos!$B$5:$C$170,2)</f>
        <v>Mantenimiento Acueducto y Aguas</v>
      </c>
      <c r="H873" s="212">
        <v>43708</v>
      </c>
      <c r="I873" s="17">
        <f t="shared" si="95"/>
        <v>35</v>
      </c>
      <c r="J873" s="281" t="s">
        <v>568</v>
      </c>
      <c r="K873" s="95">
        <v>403333</v>
      </c>
      <c r="L873" s="1" t="s">
        <v>263</v>
      </c>
      <c r="M873" s="51" t="s">
        <v>271</v>
      </c>
      <c r="N873" s="97">
        <v>200</v>
      </c>
      <c r="O873" s="523" t="s">
        <v>277</v>
      </c>
      <c r="P873" s="64">
        <v>520</v>
      </c>
      <c r="Q873" s="631">
        <f t="shared" si="99"/>
        <v>104000</v>
      </c>
      <c r="R873" s="54" t="s">
        <v>100</v>
      </c>
      <c r="S873" s="54" t="s">
        <v>2090</v>
      </c>
      <c r="T873" s="213"/>
    </row>
    <row r="874" spans="1:20" ht="14.5" customHeight="1">
      <c r="A874" s="165">
        <v>14</v>
      </c>
      <c r="B874" s="166">
        <v>50103</v>
      </c>
      <c r="C874" s="165">
        <f t="shared" si="94"/>
        <v>5</v>
      </c>
      <c r="G874" s="165" t="str">
        <f>+VLOOKUP(B874,EstructuraCostos!$B$5:$C$170,2)</f>
        <v xml:space="preserve">Mantenimiento Cercos </v>
      </c>
      <c r="H874" s="212">
        <v>43708</v>
      </c>
      <c r="I874" s="17">
        <f t="shared" si="95"/>
        <v>35</v>
      </c>
      <c r="J874" s="281" t="s">
        <v>1994</v>
      </c>
      <c r="K874" s="95">
        <v>403333</v>
      </c>
      <c r="L874" s="1" t="s">
        <v>263</v>
      </c>
      <c r="M874" s="51" t="s">
        <v>271</v>
      </c>
      <c r="N874" s="97">
        <v>1</v>
      </c>
      <c r="O874" s="523" t="s">
        <v>278</v>
      </c>
      <c r="P874" s="64">
        <v>210260</v>
      </c>
      <c r="Q874" s="631">
        <f t="shared" si="99"/>
        <v>210260</v>
      </c>
      <c r="R874" s="54" t="s">
        <v>100</v>
      </c>
      <c r="S874" s="54" t="s">
        <v>2090</v>
      </c>
      <c r="T874" s="213"/>
    </row>
    <row r="875" spans="1:20" ht="14.5" customHeight="1">
      <c r="A875" s="165">
        <v>15</v>
      </c>
      <c r="B875" s="166">
        <v>40104</v>
      </c>
      <c r="C875" s="165">
        <f t="shared" si="94"/>
        <v>4</v>
      </c>
      <c r="G875" s="165" t="str">
        <f>+VLOOKUP(B875,EstructuraCostos!$B$5:$C$170,2)</f>
        <v>Combustibles y Lubricantes</v>
      </c>
      <c r="H875" s="212">
        <v>43708</v>
      </c>
      <c r="I875" s="17">
        <f t="shared" si="95"/>
        <v>35</v>
      </c>
      <c r="J875" s="1" t="s">
        <v>605</v>
      </c>
      <c r="K875" s="95">
        <v>57737</v>
      </c>
      <c r="L875" s="1" t="s">
        <v>521</v>
      </c>
      <c r="M875" s="51" t="s">
        <v>350</v>
      </c>
      <c r="N875" s="97">
        <v>12.1</v>
      </c>
      <c r="O875" s="523" t="s">
        <v>316</v>
      </c>
      <c r="P875" s="64">
        <v>9550</v>
      </c>
      <c r="Q875" s="631">
        <v>115500</v>
      </c>
      <c r="R875" s="54" t="s">
        <v>100</v>
      </c>
      <c r="S875" s="54" t="s">
        <v>2189</v>
      </c>
      <c r="T875" s="213"/>
    </row>
    <row r="876" spans="1:20" ht="14.5" customHeight="1">
      <c r="A876" s="165">
        <v>16</v>
      </c>
      <c r="B876" s="166">
        <v>50104</v>
      </c>
      <c r="C876" s="165">
        <f t="shared" si="94"/>
        <v>5</v>
      </c>
      <c r="G876" s="165" t="str">
        <f>+VLOOKUP(B876,EstructuraCostos!$B$5:$C$170,2)</f>
        <v>Mantenimiento Acueducto y Aguas</v>
      </c>
      <c r="H876" s="212">
        <v>43709</v>
      </c>
      <c r="I876" s="17">
        <f t="shared" si="95"/>
        <v>35</v>
      </c>
      <c r="J876" s="185" t="s">
        <v>2006</v>
      </c>
      <c r="K876" s="95" t="s">
        <v>2008</v>
      </c>
      <c r="L876" s="61" t="s">
        <v>2005</v>
      </c>
      <c r="N876" s="97">
        <v>1</v>
      </c>
      <c r="O876" s="463" t="s">
        <v>278</v>
      </c>
      <c r="P876" s="64">
        <v>6000</v>
      </c>
      <c r="Q876" s="631">
        <f t="shared" ref="Q876:Q884" si="100">+N876*P876</f>
        <v>6000</v>
      </c>
      <c r="R876" s="54" t="s">
        <v>294</v>
      </c>
      <c r="S876" s="54" t="s">
        <v>285</v>
      </c>
      <c r="T876" s="213" t="s">
        <v>2144</v>
      </c>
    </row>
    <row r="877" spans="1:20" ht="15" customHeight="1">
      <c r="A877" s="165">
        <v>16</v>
      </c>
      <c r="B877" s="166">
        <v>50106</v>
      </c>
      <c r="C877" s="165">
        <f t="shared" si="94"/>
        <v>5</v>
      </c>
      <c r="G877" s="165" t="str">
        <f>+VLOOKUP(B877,EstructuraCostos!$B$5:$C$170,2)</f>
        <v>Mantenimiento Maquinaria y Equipos</v>
      </c>
      <c r="H877" s="212">
        <v>43709</v>
      </c>
      <c r="I877" s="17">
        <f t="shared" si="95"/>
        <v>35</v>
      </c>
      <c r="J877" s="185" t="s">
        <v>2007</v>
      </c>
      <c r="K877" s="95" t="s">
        <v>2008</v>
      </c>
      <c r="L877" s="61" t="s">
        <v>2005</v>
      </c>
      <c r="N877" s="97">
        <v>1</v>
      </c>
      <c r="O877" s="639" t="s">
        <v>278</v>
      </c>
      <c r="P877" s="64">
        <v>10000</v>
      </c>
      <c r="Q877" s="631">
        <f t="shared" si="100"/>
        <v>10000</v>
      </c>
      <c r="R877" s="54" t="s">
        <v>294</v>
      </c>
      <c r="S877" s="54" t="s">
        <v>285</v>
      </c>
      <c r="T877" s="213" t="s">
        <v>2144</v>
      </c>
    </row>
    <row r="878" spans="1:20" ht="14.5" customHeight="1">
      <c r="A878" s="165">
        <v>1</v>
      </c>
      <c r="C878" s="165">
        <f t="shared" si="94"/>
        <v>0</v>
      </c>
      <c r="G878" s="165" t="e">
        <f>+VLOOKUP(B878,EstructuraCostos!$B$5:$C$170,2)</f>
        <v>#N/A</v>
      </c>
      <c r="H878" s="212">
        <v>43710</v>
      </c>
      <c r="I878" s="17">
        <f t="shared" si="95"/>
        <v>36</v>
      </c>
      <c r="J878" s="446" t="s">
        <v>2009</v>
      </c>
      <c r="K878" s="486" t="s">
        <v>546</v>
      </c>
      <c r="L878" s="70" t="s">
        <v>322</v>
      </c>
      <c r="M878" s="74" t="s">
        <v>341</v>
      </c>
      <c r="N878" s="80">
        <v>1</v>
      </c>
      <c r="O878" s="90" t="s">
        <v>278</v>
      </c>
      <c r="P878" s="92">
        <v>1158093</v>
      </c>
      <c r="Q878" s="631">
        <f t="shared" si="100"/>
        <v>1158093</v>
      </c>
      <c r="R878" s="54" t="s">
        <v>196</v>
      </c>
      <c r="S878" s="54" t="s">
        <v>2024</v>
      </c>
      <c r="T878" s="563" t="s">
        <v>2183</v>
      </c>
    </row>
    <row r="879" spans="1:20" ht="15" customHeight="1">
      <c r="A879" s="165">
        <v>2</v>
      </c>
      <c r="B879" s="166">
        <v>10201</v>
      </c>
      <c r="C879" s="165">
        <f t="shared" si="94"/>
        <v>1</v>
      </c>
      <c r="G879" s="165" t="str">
        <f>+VLOOKUP(B879,EstructuraCostos!$B$5:$C$170,2)</f>
        <v>Sal</v>
      </c>
      <c r="H879" s="212">
        <v>43710</v>
      </c>
      <c r="I879" s="17">
        <f t="shared" si="95"/>
        <v>36</v>
      </c>
      <c r="J879" s="281" t="s">
        <v>1455</v>
      </c>
      <c r="K879" s="95">
        <v>403348</v>
      </c>
      <c r="L879" s="1" t="s">
        <v>263</v>
      </c>
      <c r="M879" s="51" t="s">
        <v>271</v>
      </c>
      <c r="N879" s="97">
        <v>1500</v>
      </c>
      <c r="O879" s="524" t="s">
        <v>276</v>
      </c>
      <c r="P879" s="64">
        <v>1337.3013333333333</v>
      </c>
      <c r="Q879" s="631">
        <f t="shared" si="100"/>
        <v>2005952</v>
      </c>
      <c r="R879" s="54" t="s">
        <v>100</v>
      </c>
      <c r="S879" s="54" t="s">
        <v>2185</v>
      </c>
      <c r="T879" s="213"/>
    </row>
    <row r="880" spans="1:20" ht="14.5" customHeight="1">
      <c r="A880" s="165">
        <v>3</v>
      </c>
      <c r="B880" s="166">
        <v>80105</v>
      </c>
      <c r="C880" s="165">
        <f t="shared" si="94"/>
        <v>8</v>
      </c>
      <c r="G880" s="165" t="str">
        <f>+VLOOKUP(B880,EstructuraCostos!$B$5:$C$170,2)</f>
        <v>Maquinaria y Equipos</v>
      </c>
      <c r="H880" s="212">
        <v>43710</v>
      </c>
      <c r="I880" s="17">
        <f t="shared" si="95"/>
        <v>36</v>
      </c>
      <c r="J880" s="281" t="s">
        <v>2010</v>
      </c>
      <c r="K880" s="95">
        <v>35627</v>
      </c>
      <c r="L880" s="1" t="s">
        <v>404</v>
      </c>
      <c r="M880" s="51" t="s">
        <v>2013</v>
      </c>
      <c r="N880" s="97">
        <v>1</v>
      </c>
      <c r="O880" s="639" t="s">
        <v>278</v>
      </c>
      <c r="P880" s="64">
        <v>775300</v>
      </c>
      <c r="Q880" s="631">
        <f t="shared" si="100"/>
        <v>775300</v>
      </c>
      <c r="R880" s="54" t="s">
        <v>294</v>
      </c>
      <c r="S880" s="54" t="s">
        <v>2087</v>
      </c>
      <c r="T880" s="213"/>
    </row>
    <row r="881" spans="1:50" ht="14.5" customHeight="1">
      <c r="A881" s="165">
        <v>3</v>
      </c>
      <c r="B881" s="166">
        <v>90106</v>
      </c>
      <c r="C881" s="165">
        <f t="shared" si="94"/>
        <v>9</v>
      </c>
      <c r="G881" s="165" t="str">
        <f>+VLOOKUP(B881,EstructuraCostos!$B$5:$C$170,2)</f>
        <v xml:space="preserve">Varios </v>
      </c>
      <c r="H881" s="535">
        <v>43710</v>
      </c>
      <c r="I881" s="536">
        <f t="shared" si="95"/>
        <v>36</v>
      </c>
      <c r="J881" s="76" t="s">
        <v>2011</v>
      </c>
      <c r="K881" s="552">
        <v>35627</v>
      </c>
      <c r="L881" s="1" t="s">
        <v>404</v>
      </c>
      <c r="M881" s="299" t="s">
        <v>2013</v>
      </c>
      <c r="N881" s="409">
        <v>1</v>
      </c>
      <c r="O881" s="410" t="s">
        <v>276</v>
      </c>
      <c r="P881" s="489">
        <v>11100</v>
      </c>
      <c r="Q881" s="631">
        <f t="shared" si="100"/>
        <v>11100</v>
      </c>
      <c r="R881" s="54" t="s">
        <v>294</v>
      </c>
      <c r="S881" s="54" t="s">
        <v>2087</v>
      </c>
      <c r="T881" s="213"/>
    </row>
    <row r="882" spans="1:50" ht="14.5" customHeight="1">
      <c r="A882" s="165">
        <v>3</v>
      </c>
      <c r="B882" s="166">
        <v>40104</v>
      </c>
      <c r="C882" s="165">
        <f t="shared" si="94"/>
        <v>4</v>
      </c>
      <c r="G882" s="165" t="str">
        <f>+VLOOKUP(B882,EstructuraCostos!$B$5:$C$170,2)</f>
        <v>Combustibles y Lubricantes</v>
      </c>
      <c r="H882" s="212">
        <v>43710</v>
      </c>
      <c r="I882" s="17">
        <f t="shared" si="95"/>
        <v>36</v>
      </c>
      <c r="J882" s="1" t="s">
        <v>1598</v>
      </c>
      <c r="K882" s="95">
        <v>35627</v>
      </c>
      <c r="L882" s="1" t="s">
        <v>404</v>
      </c>
      <c r="M882" s="51" t="s">
        <v>2013</v>
      </c>
      <c r="N882" s="97">
        <v>1</v>
      </c>
      <c r="O882" s="534" t="s">
        <v>261</v>
      </c>
      <c r="P882" s="64">
        <v>32750</v>
      </c>
      <c r="Q882" s="631">
        <f t="shared" si="100"/>
        <v>32750</v>
      </c>
      <c r="R882" s="54" t="s">
        <v>294</v>
      </c>
      <c r="S882" s="54" t="s">
        <v>2087</v>
      </c>
      <c r="T882" s="213"/>
    </row>
    <row r="883" spans="1:50" ht="14.5" customHeight="1">
      <c r="A883" s="165">
        <v>4</v>
      </c>
      <c r="B883" s="166">
        <v>40106</v>
      </c>
      <c r="C883" s="165">
        <f t="shared" si="94"/>
        <v>4</v>
      </c>
      <c r="G883" s="165" t="str">
        <f>+VLOOKUP(B883,EstructuraCostos!$B$5:$C$170,2)</f>
        <v>Gastos_Oficina_Mzles</v>
      </c>
      <c r="H883" s="212">
        <v>43710</v>
      </c>
      <c r="I883" s="17">
        <f t="shared" si="95"/>
        <v>36</v>
      </c>
      <c r="J883" s="281" t="s">
        <v>365</v>
      </c>
      <c r="K883" s="95">
        <v>99334</v>
      </c>
      <c r="L883" s="1" t="s">
        <v>2081</v>
      </c>
      <c r="M883" s="95" t="s">
        <v>1198</v>
      </c>
      <c r="N883" s="97">
        <v>1</v>
      </c>
      <c r="O883" s="534" t="s">
        <v>278</v>
      </c>
      <c r="P883" s="64">
        <v>5200</v>
      </c>
      <c r="Q883" s="631">
        <f t="shared" si="100"/>
        <v>5200</v>
      </c>
      <c r="R883" s="54" t="s">
        <v>294</v>
      </c>
      <c r="S883" s="54" t="s">
        <v>2397</v>
      </c>
      <c r="T883" s="213"/>
    </row>
    <row r="884" spans="1:50" ht="14.5" customHeight="1">
      <c r="A884" s="165">
        <v>5</v>
      </c>
      <c r="B884" s="166">
        <v>50108</v>
      </c>
      <c r="C884" s="165">
        <f t="shared" ref="C884:C904" si="101">ROUND(B884/10000,0)</f>
        <v>5</v>
      </c>
      <c r="G884" s="165" t="str">
        <f>+VLOOKUP(B884,EstructuraCostos!$B$5:$C$170,2)</f>
        <v>Acarreos Externos</v>
      </c>
      <c r="H884" s="212">
        <v>43710</v>
      </c>
      <c r="I884" s="17">
        <f t="shared" si="95"/>
        <v>36</v>
      </c>
      <c r="J884" s="281" t="s">
        <v>2012</v>
      </c>
      <c r="K884" s="95" t="s">
        <v>2706</v>
      </c>
      <c r="L884" s="1" t="s">
        <v>1453</v>
      </c>
      <c r="M884" s="51">
        <v>18414548</v>
      </c>
      <c r="N884" s="97">
        <v>1.2</v>
      </c>
      <c r="O884" s="534" t="s">
        <v>278</v>
      </c>
      <c r="P884" s="64">
        <v>83333.333333333343</v>
      </c>
      <c r="Q884" s="631">
        <f t="shared" si="100"/>
        <v>100000.00000000001</v>
      </c>
      <c r="R884" s="54" t="s">
        <v>294</v>
      </c>
      <c r="S884" s="54" t="s">
        <v>2397</v>
      </c>
      <c r="T884" s="213"/>
    </row>
    <row r="885" spans="1:50" ht="14.5" customHeight="1">
      <c r="A885" s="165" t="s">
        <v>1206</v>
      </c>
      <c r="B885" s="166">
        <v>70116</v>
      </c>
      <c r="C885" s="165">
        <f t="shared" si="101"/>
        <v>7</v>
      </c>
      <c r="G885" s="165" t="str">
        <f>+VLOOKUP(B885,EstructuraCostos!$B$5:$C$170,2)</f>
        <v>Seguridad Social</v>
      </c>
      <c r="H885" s="212">
        <v>43710</v>
      </c>
      <c r="I885" s="17">
        <f t="shared" si="95"/>
        <v>36</v>
      </c>
      <c r="J885" s="281" t="s">
        <v>2427</v>
      </c>
      <c r="K885" s="456">
        <v>7729786801</v>
      </c>
      <c r="L885" s="1" t="s">
        <v>499</v>
      </c>
      <c r="M885" s="280"/>
      <c r="N885" s="97">
        <v>10</v>
      </c>
      <c r="O885" s="534"/>
      <c r="P885" s="64"/>
      <c r="Q885" s="631">
        <v>2055300</v>
      </c>
      <c r="R885" s="54" t="s">
        <v>100</v>
      </c>
      <c r="S885" s="54" t="s">
        <v>2087</v>
      </c>
      <c r="T885" s="213"/>
      <c r="X885" s="13"/>
      <c r="Y885" s="13"/>
      <c r="Z885" s="13"/>
      <c r="AA885" s="13"/>
    </row>
    <row r="886" spans="1:50" ht="14.5" customHeight="1">
      <c r="A886" s="165" t="s">
        <v>1206</v>
      </c>
      <c r="B886" s="166">
        <v>40101</v>
      </c>
      <c r="C886" s="165">
        <f t="shared" si="101"/>
        <v>4</v>
      </c>
      <c r="G886" s="165" t="str">
        <f>+VLOOKUP(B886,EstructuraCostos!$B$5:$C$170,2)</f>
        <v>Servicios_Publicos</v>
      </c>
      <c r="H886" s="537">
        <v>43712</v>
      </c>
      <c r="I886" s="538">
        <f t="shared" si="95"/>
        <v>36</v>
      </c>
      <c r="J886" s="184" t="s">
        <v>1358</v>
      </c>
      <c r="K886" s="266">
        <v>8348</v>
      </c>
      <c r="L886" s="176" t="s">
        <v>508</v>
      </c>
      <c r="M886" s="143" t="s">
        <v>928</v>
      </c>
      <c r="N886" s="97">
        <v>1</v>
      </c>
      <c r="O886" s="534" t="s">
        <v>278</v>
      </c>
      <c r="P886" s="64">
        <v>103000</v>
      </c>
      <c r="Q886" s="631">
        <v>103000</v>
      </c>
      <c r="R886" s="508" t="s">
        <v>100</v>
      </c>
      <c r="S886" s="54" t="s">
        <v>2090</v>
      </c>
      <c r="T886" s="213"/>
    </row>
    <row r="887" spans="1:50" ht="14.5" customHeight="1">
      <c r="A887" s="165">
        <v>7</v>
      </c>
      <c r="B887" s="166">
        <v>90103</v>
      </c>
      <c r="C887" s="165">
        <f t="shared" si="101"/>
        <v>9</v>
      </c>
      <c r="G887" s="165" t="str">
        <f>+VLOOKUP(B887,EstructuraCostos!$B$5:$C$170,2)</f>
        <v>Alimentacion-mercado</v>
      </c>
      <c r="H887" s="212">
        <v>43713</v>
      </c>
      <c r="I887" s="17">
        <f t="shared" si="95"/>
        <v>36</v>
      </c>
      <c r="J887" s="281" t="s">
        <v>545</v>
      </c>
      <c r="K887" s="95">
        <v>803297682</v>
      </c>
      <c r="L887" s="1" t="s">
        <v>2082</v>
      </c>
      <c r="M887" s="51" t="s">
        <v>2027</v>
      </c>
      <c r="N887" s="97">
        <v>6</v>
      </c>
      <c r="O887" s="534" t="s">
        <v>278</v>
      </c>
      <c r="P887" s="64">
        <v>37800</v>
      </c>
      <c r="Q887" s="631">
        <v>37800</v>
      </c>
      <c r="R887" s="54" t="s">
        <v>294</v>
      </c>
      <c r="S887" s="54" t="s">
        <v>2397</v>
      </c>
      <c r="T887" s="213"/>
    </row>
    <row r="888" spans="1:50" ht="14.5" customHeight="1">
      <c r="A888" s="165" t="s">
        <v>1206</v>
      </c>
      <c r="B888" s="166">
        <v>40112</v>
      </c>
      <c r="C888" s="215">
        <f t="shared" si="101"/>
        <v>4</v>
      </c>
      <c r="G888" s="165" t="str">
        <f>+VLOOKUP(B888,EstructuraCostos!$B$5:$C$170,2)</f>
        <v>Gastos Notariales- redgistro mercantil- bancarios</v>
      </c>
      <c r="H888" s="212">
        <v>43713</v>
      </c>
      <c r="I888" s="17">
        <f t="shared" si="95"/>
        <v>36</v>
      </c>
      <c r="J888" s="281" t="s">
        <v>2088</v>
      </c>
      <c r="K888" s="95">
        <v>1476730590</v>
      </c>
      <c r="L888" s="1" t="s">
        <v>941</v>
      </c>
      <c r="M888" s="51" t="s">
        <v>1328</v>
      </c>
      <c r="N888" s="97"/>
      <c r="O888" s="639" t="s">
        <v>278</v>
      </c>
      <c r="P888" s="64">
        <v>5800</v>
      </c>
      <c r="Q888" s="631">
        <f>P888</f>
        <v>5800</v>
      </c>
      <c r="R888" s="117" t="s">
        <v>100</v>
      </c>
      <c r="S888" s="54" t="s">
        <v>2089</v>
      </c>
      <c r="T888" s="213"/>
    </row>
    <row r="889" spans="1:50" ht="14.5" customHeight="1">
      <c r="A889" s="165" t="s">
        <v>1319</v>
      </c>
      <c r="B889" s="166">
        <v>40112</v>
      </c>
      <c r="C889" s="215">
        <f t="shared" si="101"/>
        <v>4</v>
      </c>
      <c r="G889" s="165" t="str">
        <f>+VLOOKUP(B889,EstructuraCostos!$B$5:$C$170,2)</f>
        <v>Gastos Notariales- redgistro mercantil- bancarios</v>
      </c>
      <c r="H889" s="212">
        <v>43713</v>
      </c>
      <c r="I889" s="17">
        <f t="shared" ref="I889:I952" si="102">+WEEKNUM(H889,2)</f>
        <v>36</v>
      </c>
      <c r="J889" s="281" t="s">
        <v>2088</v>
      </c>
      <c r="K889" s="95">
        <v>1476731160</v>
      </c>
      <c r="L889" s="1" t="s">
        <v>941</v>
      </c>
      <c r="M889" s="51" t="s">
        <v>1328</v>
      </c>
      <c r="N889" s="97"/>
      <c r="O889" s="639" t="s">
        <v>278</v>
      </c>
      <c r="P889" s="64">
        <v>5800</v>
      </c>
      <c r="Q889" s="631">
        <f>P889</f>
        <v>5800</v>
      </c>
      <c r="R889" s="117" t="s">
        <v>100</v>
      </c>
      <c r="S889" s="54" t="s">
        <v>2089</v>
      </c>
      <c r="T889" s="213"/>
    </row>
    <row r="890" spans="1:50" ht="14.5" customHeight="1">
      <c r="A890" s="165">
        <v>8</v>
      </c>
      <c r="B890" s="166">
        <v>50106</v>
      </c>
      <c r="C890" s="165">
        <f t="shared" si="101"/>
        <v>5</v>
      </c>
      <c r="G890" s="165" t="str">
        <f>+VLOOKUP(B890,EstructuraCostos!$B$5:$C$170,2)</f>
        <v>Mantenimiento Maquinaria y Equipos</v>
      </c>
      <c r="H890" s="212">
        <v>43714</v>
      </c>
      <c r="I890" s="17">
        <f t="shared" si="102"/>
        <v>36</v>
      </c>
      <c r="J890" s="281" t="s">
        <v>2084</v>
      </c>
      <c r="K890" s="95" t="s">
        <v>2085</v>
      </c>
      <c r="L890" s="1" t="s">
        <v>2083</v>
      </c>
      <c r="M890" s="51" t="s">
        <v>2086</v>
      </c>
      <c r="N890" s="97">
        <v>2</v>
      </c>
      <c r="O890" s="534" t="s">
        <v>278</v>
      </c>
      <c r="P890" s="64">
        <v>10000</v>
      </c>
      <c r="Q890" s="631">
        <f>+N890*P890</f>
        <v>20000</v>
      </c>
      <c r="R890" s="54" t="s">
        <v>294</v>
      </c>
      <c r="S890" s="54" t="s">
        <v>2397</v>
      </c>
      <c r="T890" s="213"/>
      <c r="U890" s="66">
        <v>163000</v>
      </c>
    </row>
    <row r="891" spans="1:50" ht="14.5" customHeight="1">
      <c r="A891" s="165" t="s">
        <v>1206</v>
      </c>
      <c r="B891" s="166">
        <v>20501</v>
      </c>
      <c r="C891" s="165">
        <f t="shared" si="101"/>
        <v>2</v>
      </c>
      <c r="G891" s="165" t="str">
        <f>+VLOOKUP(B891,EstructuraCostos!$B$5:$C$170,2)</f>
        <v>Manejo_de_Ganado</v>
      </c>
      <c r="H891" s="212">
        <v>43714</v>
      </c>
      <c r="I891" s="17">
        <f t="shared" si="102"/>
        <v>36</v>
      </c>
      <c r="J891" s="181" t="s">
        <v>1633</v>
      </c>
      <c r="K891" s="95" t="s">
        <v>2091</v>
      </c>
      <c r="L891" s="1" t="s">
        <v>1635</v>
      </c>
      <c r="M891" s="51" t="s">
        <v>1636</v>
      </c>
      <c r="N891" s="97">
        <v>1</v>
      </c>
      <c r="O891" s="646" t="s">
        <v>278</v>
      </c>
      <c r="P891" s="64">
        <v>26928400</v>
      </c>
      <c r="Q891" s="631">
        <f>P891</f>
        <v>26928400</v>
      </c>
      <c r="R891" s="54" t="s">
        <v>100</v>
      </c>
      <c r="S891" s="54" t="s">
        <v>2090</v>
      </c>
      <c r="T891" s="213" t="s">
        <v>2092</v>
      </c>
    </row>
    <row r="892" spans="1:50" ht="14.5" customHeight="1">
      <c r="A892" s="165" t="s">
        <v>1319</v>
      </c>
      <c r="B892" s="166">
        <v>20501</v>
      </c>
      <c r="C892" s="215">
        <f t="shared" si="101"/>
        <v>2</v>
      </c>
      <c r="G892" s="165" t="str">
        <f>+VLOOKUP(B892,EstructuraCostos!$B$5:$C$170,2)</f>
        <v>Manejo_de_Ganado</v>
      </c>
      <c r="H892" s="212">
        <v>43714</v>
      </c>
      <c r="I892" s="17">
        <f t="shared" si="102"/>
        <v>36</v>
      </c>
      <c r="J892" s="1" t="s">
        <v>1357</v>
      </c>
      <c r="K892" s="95">
        <v>168046</v>
      </c>
      <c r="L892" s="1" t="s">
        <v>926</v>
      </c>
      <c r="M892" s="51" t="s">
        <v>927</v>
      </c>
      <c r="N892" s="97">
        <v>1</v>
      </c>
      <c r="O892" s="562" t="s">
        <v>278</v>
      </c>
      <c r="P892" s="64">
        <v>94434</v>
      </c>
      <c r="Q892" s="631">
        <f>P892</f>
        <v>94434</v>
      </c>
      <c r="R892" s="508" t="s">
        <v>100</v>
      </c>
      <c r="S892" s="54" t="s">
        <v>2194</v>
      </c>
      <c r="T892" s="213"/>
    </row>
    <row r="893" spans="1:50" ht="14.5" customHeight="1">
      <c r="A893" s="165">
        <v>9</v>
      </c>
      <c r="C893" s="165">
        <f t="shared" si="101"/>
        <v>0</v>
      </c>
      <c r="G893" s="165" t="e">
        <f>+VLOOKUP(B893,EstructuraCostos!$B$5:$C$170,2)</f>
        <v>#N/A</v>
      </c>
      <c r="H893" s="212">
        <v>43715</v>
      </c>
      <c r="I893" s="17">
        <f t="shared" si="102"/>
        <v>36</v>
      </c>
      <c r="J893" s="446" t="s">
        <v>2104</v>
      </c>
      <c r="K893" s="486" t="s">
        <v>546</v>
      </c>
      <c r="L893" s="70" t="s">
        <v>322</v>
      </c>
      <c r="M893" s="74" t="s">
        <v>341</v>
      </c>
      <c r="N893" s="80">
        <v>1</v>
      </c>
      <c r="O893" s="90" t="s">
        <v>278</v>
      </c>
      <c r="P893" s="92">
        <v>3766000</v>
      </c>
      <c r="Q893" s="631">
        <v>3766000</v>
      </c>
      <c r="R893" s="54" t="s">
        <v>196</v>
      </c>
      <c r="S893" s="54" t="s">
        <v>2095</v>
      </c>
      <c r="T893" s="213"/>
    </row>
    <row r="894" spans="1:50" ht="15" customHeight="1">
      <c r="A894" s="165">
        <v>10</v>
      </c>
      <c r="C894" s="165">
        <f t="shared" si="101"/>
        <v>0</v>
      </c>
      <c r="G894" s="165" t="e">
        <f>+VLOOKUP(B894,EstructuraCostos!$B$5:$C$170,2)</f>
        <v>#N/A</v>
      </c>
      <c r="H894" s="212">
        <v>43715</v>
      </c>
      <c r="I894" s="17">
        <f t="shared" si="102"/>
        <v>36</v>
      </c>
      <c r="J894" s="487" t="s">
        <v>2105</v>
      </c>
      <c r="K894" s="450" t="s">
        <v>547</v>
      </c>
      <c r="L894" s="115" t="s">
        <v>322</v>
      </c>
      <c r="M894" s="125" t="s">
        <v>2106</v>
      </c>
      <c r="N894" s="126">
        <v>10</v>
      </c>
      <c r="O894" s="127" t="s">
        <v>278</v>
      </c>
      <c r="P894" s="128">
        <v>376600</v>
      </c>
      <c r="Q894" s="631">
        <f>P894</f>
        <v>376600</v>
      </c>
      <c r="R894" s="54" t="s">
        <v>196</v>
      </c>
      <c r="S894" s="54" t="s">
        <v>2095</v>
      </c>
      <c r="T894" s="213"/>
    </row>
    <row r="895" spans="1:50" ht="15" customHeight="1">
      <c r="A895" s="165">
        <v>0</v>
      </c>
      <c r="B895" s="166">
        <v>60102</v>
      </c>
      <c r="C895" s="165">
        <f t="shared" si="101"/>
        <v>6</v>
      </c>
      <c r="G895" s="165" t="str">
        <f>+VLOOKUP(B895,EstructuraCostos!$B$5:$C$170,2)</f>
        <v>Aperos</v>
      </c>
      <c r="H895" s="212">
        <v>43717</v>
      </c>
      <c r="I895" s="17">
        <f t="shared" si="102"/>
        <v>37</v>
      </c>
      <c r="J895" s="185" t="s">
        <v>2119</v>
      </c>
      <c r="K895" s="144" t="s">
        <v>2125</v>
      </c>
      <c r="L895" s="157" t="s">
        <v>600</v>
      </c>
      <c r="M895" s="112"/>
      <c r="N895" s="130">
        <v>4</v>
      </c>
      <c r="O895" s="89" t="s">
        <v>278</v>
      </c>
      <c r="P895" s="68">
        <v>12500</v>
      </c>
      <c r="Q895" s="631">
        <f t="shared" ref="Q895:Q903" si="103">+N895*P895</f>
        <v>50000</v>
      </c>
      <c r="R895" s="54" t="s">
        <v>294</v>
      </c>
      <c r="S895" s="54" t="s">
        <v>285</v>
      </c>
      <c r="T895" s="213" t="s">
        <v>621</v>
      </c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</row>
    <row r="896" spans="1:50" ht="15" customHeight="1">
      <c r="A896" s="165">
        <v>1</v>
      </c>
      <c r="B896" s="166">
        <v>10104</v>
      </c>
      <c r="C896" s="165">
        <f t="shared" si="101"/>
        <v>1</v>
      </c>
      <c r="G896" s="165" t="str">
        <f>+VLOOKUP(B896,EstructuraCostos!$B$5:$C$170,2)</f>
        <v>Fumigacion Herbicida</v>
      </c>
      <c r="H896" s="212">
        <v>43717</v>
      </c>
      <c r="I896" s="17">
        <f t="shared" si="102"/>
        <v>37</v>
      </c>
      <c r="J896" s="1" t="s">
        <v>606</v>
      </c>
      <c r="K896" s="95">
        <v>403480</v>
      </c>
      <c r="L896" s="1" t="s">
        <v>263</v>
      </c>
      <c r="M896" s="51" t="s">
        <v>271</v>
      </c>
      <c r="N896" s="130">
        <v>20</v>
      </c>
      <c r="O896" s="89" t="s">
        <v>276</v>
      </c>
      <c r="P896" s="64">
        <v>21149</v>
      </c>
      <c r="Q896" s="631">
        <f t="shared" si="103"/>
        <v>422980</v>
      </c>
      <c r="R896" s="54" t="s">
        <v>100</v>
      </c>
      <c r="S896" s="54" t="s">
        <v>2315</v>
      </c>
      <c r="T896" s="213"/>
    </row>
    <row r="897" spans="1:21" ht="14.5" customHeight="1">
      <c r="A897" s="165">
        <v>1</v>
      </c>
      <c r="B897" s="166">
        <v>90106</v>
      </c>
      <c r="C897" s="165">
        <f t="shared" si="101"/>
        <v>9</v>
      </c>
      <c r="G897" s="165" t="str">
        <f>+VLOOKUP(B897,EstructuraCostos!$B$5:$C$170,2)</f>
        <v xml:space="preserve">Varios </v>
      </c>
      <c r="H897" s="212">
        <v>43717</v>
      </c>
      <c r="I897" s="17">
        <f t="shared" si="102"/>
        <v>37</v>
      </c>
      <c r="J897" s="281" t="s">
        <v>264</v>
      </c>
      <c r="K897" s="95">
        <v>403480</v>
      </c>
      <c r="L897" s="1" t="s">
        <v>263</v>
      </c>
      <c r="M897" s="51" t="s">
        <v>271</v>
      </c>
      <c r="N897" s="130">
        <v>16</v>
      </c>
      <c r="O897" s="89" t="s">
        <v>276</v>
      </c>
      <c r="P897" s="64">
        <v>3255.75</v>
      </c>
      <c r="Q897" s="631">
        <f t="shared" si="103"/>
        <v>52092</v>
      </c>
      <c r="R897" s="54" t="s">
        <v>100</v>
      </c>
      <c r="S897" s="54" t="s">
        <v>2315</v>
      </c>
      <c r="T897" s="213"/>
    </row>
    <row r="898" spans="1:21" ht="15" customHeight="1">
      <c r="A898" s="165">
        <v>2</v>
      </c>
      <c r="B898" s="166">
        <v>90103</v>
      </c>
      <c r="C898" s="165">
        <f t="shared" si="101"/>
        <v>9</v>
      </c>
      <c r="G898" s="165" t="str">
        <f>+VLOOKUP(B898,EstructuraCostos!$B$5:$C$170,2)</f>
        <v>Alimentacion-mercado</v>
      </c>
      <c r="H898" s="212">
        <v>43719</v>
      </c>
      <c r="I898" s="17">
        <f t="shared" si="102"/>
        <v>37</v>
      </c>
      <c r="J898" s="1" t="s">
        <v>2107</v>
      </c>
      <c r="K898" s="95">
        <v>718152</v>
      </c>
      <c r="L898" s="1" t="s">
        <v>1487</v>
      </c>
      <c r="M898" s="112" t="s">
        <v>1493</v>
      </c>
      <c r="N898" s="97">
        <v>2</v>
      </c>
      <c r="O898" s="539" t="s">
        <v>278</v>
      </c>
      <c r="P898" s="64">
        <v>10500</v>
      </c>
      <c r="Q898" s="631">
        <f t="shared" si="103"/>
        <v>21000</v>
      </c>
      <c r="R898" s="54" t="s">
        <v>294</v>
      </c>
      <c r="S898" s="54" t="s">
        <v>2397</v>
      </c>
      <c r="T898" s="213"/>
    </row>
    <row r="899" spans="1:21" ht="14.5" customHeight="1">
      <c r="A899" s="165">
        <v>3</v>
      </c>
      <c r="B899" s="166">
        <v>50115</v>
      </c>
      <c r="C899" s="165">
        <f t="shared" si="101"/>
        <v>5</v>
      </c>
      <c r="G899" s="165" t="str">
        <f>+VLOOKUP(B899,EstructuraCostos!$B$5:$C$170,2)</f>
        <v>Herramientas fungibles</v>
      </c>
      <c r="H899" s="212">
        <v>43719</v>
      </c>
      <c r="I899" s="17">
        <f t="shared" si="102"/>
        <v>37</v>
      </c>
      <c r="J899" s="1" t="s">
        <v>1581</v>
      </c>
      <c r="K899" s="95">
        <v>403523</v>
      </c>
      <c r="L899" s="1" t="s">
        <v>263</v>
      </c>
      <c r="M899" s="51" t="s">
        <v>271</v>
      </c>
      <c r="N899" s="97">
        <v>2</v>
      </c>
      <c r="O899" s="539" t="s">
        <v>278</v>
      </c>
      <c r="P899" s="64">
        <v>6280</v>
      </c>
      <c r="Q899" s="631">
        <f t="shared" si="103"/>
        <v>12560</v>
      </c>
      <c r="R899" s="54" t="s">
        <v>100</v>
      </c>
      <c r="S899" s="54" t="s">
        <v>2315</v>
      </c>
      <c r="T899" s="213"/>
    </row>
    <row r="900" spans="1:21" ht="14.5" customHeight="1">
      <c r="A900" s="165">
        <v>3</v>
      </c>
      <c r="B900" s="166">
        <v>10303</v>
      </c>
      <c r="C900" s="165">
        <f t="shared" si="101"/>
        <v>1</v>
      </c>
      <c r="G900" s="165" t="str">
        <f>+VLOOKUP(B900,EstructuraCostos!$B$5:$C$170,2)</f>
        <v>Drogas curativas, preventivas y examenes</v>
      </c>
      <c r="H900" s="212">
        <v>43719</v>
      </c>
      <c r="I900" s="17">
        <f t="shared" si="102"/>
        <v>37</v>
      </c>
      <c r="J900" s="1" t="s">
        <v>2108</v>
      </c>
      <c r="K900" s="95">
        <v>403523</v>
      </c>
      <c r="L900" s="1" t="s">
        <v>263</v>
      </c>
      <c r="M900" s="51" t="s">
        <v>271</v>
      </c>
      <c r="N900" s="97">
        <v>1</v>
      </c>
      <c r="O900" s="539" t="s">
        <v>278</v>
      </c>
      <c r="P900" s="64">
        <v>33540</v>
      </c>
      <c r="Q900" s="631">
        <f t="shared" si="103"/>
        <v>33540</v>
      </c>
      <c r="R900" s="54" t="s">
        <v>100</v>
      </c>
      <c r="S900" s="54" t="s">
        <v>2315</v>
      </c>
      <c r="T900" s="213"/>
    </row>
    <row r="901" spans="1:21" ht="14.5" customHeight="1">
      <c r="A901" s="165">
        <v>3</v>
      </c>
      <c r="B901" s="166">
        <v>90106</v>
      </c>
      <c r="C901" s="165">
        <f t="shared" si="101"/>
        <v>9</v>
      </c>
      <c r="G901" s="165" t="str">
        <f>+VLOOKUP(B901,EstructuraCostos!$B$5:$C$170,2)</f>
        <v xml:space="preserve">Varios </v>
      </c>
      <c r="H901" s="212">
        <v>43719</v>
      </c>
      <c r="I901" s="17">
        <f t="shared" si="102"/>
        <v>37</v>
      </c>
      <c r="J901" s="1" t="s">
        <v>2109</v>
      </c>
      <c r="K901" s="95">
        <v>403523</v>
      </c>
      <c r="L901" s="1" t="s">
        <v>263</v>
      </c>
      <c r="M901" s="51" t="s">
        <v>271</v>
      </c>
      <c r="N901" s="97">
        <v>16</v>
      </c>
      <c r="O901" s="539" t="s">
        <v>276</v>
      </c>
      <c r="P901" s="64">
        <v>2968.875</v>
      </c>
      <c r="Q901" s="631">
        <f t="shared" si="103"/>
        <v>47502</v>
      </c>
      <c r="R901" s="54" t="s">
        <v>100</v>
      </c>
      <c r="S901" s="54" t="s">
        <v>2315</v>
      </c>
      <c r="T901" s="213"/>
    </row>
    <row r="902" spans="1:21" ht="15" customHeight="1">
      <c r="A902" s="165">
        <v>3</v>
      </c>
      <c r="B902" s="166">
        <v>50103</v>
      </c>
      <c r="C902" s="165">
        <f t="shared" si="101"/>
        <v>5</v>
      </c>
      <c r="G902" s="165" t="str">
        <f>+VLOOKUP(B902,EstructuraCostos!$B$5:$C$170,2)</f>
        <v xml:space="preserve">Mantenimiento Cercos </v>
      </c>
      <c r="H902" s="212">
        <v>43719</v>
      </c>
      <c r="I902" s="17">
        <f t="shared" si="102"/>
        <v>37</v>
      </c>
      <c r="J902" s="1" t="s">
        <v>282</v>
      </c>
      <c r="K902" s="95">
        <v>403523</v>
      </c>
      <c r="L902" s="1" t="s">
        <v>263</v>
      </c>
      <c r="M902" s="51" t="s">
        <v>271</v>
      </c>
      <c r="N902" s="97">
        <v>20</v>
      </c>
      <c r="O902" s="539" t="s">
        <v>278</v>
      </c>
      <c r="P902" s="64">
        <v>5438</v>
      </c>
      <c r="Q902" s="631">
        <f t="shared" si="103"/>
        <v>108760</v>
      </c>
      <c r="R902" s="54" t="s">
        <v>100</v>
      </c>
      <c r="S902" s="54" t="s">
        <v>2315</v>
      </c>
      <c r="T902" s="213"/>
    </row>
    <row r="903" spans="1:21" ht="14.5" customHeight="1">
      <c r="A903" s="165">
        <v>4</v>
      </c>
      <c r="B903" s="166">
        <v>70104</v>
      </c>
      <c r="C903" s="165">
        <f t="shared" si="101"/>
        <v>7</v>
      </c>
      <c r="G903" s="165" t="str">
        <f>+VLOOKUP(B903,EstructuraCostos!$B$5:$C$170,2)</f>
        <v>Liquidaciones</v>
      </c>
      <c r="H903" s="212">
        <v>43720</v>
      </c>
      <c r="I903" s="17">
        <f t="shared" si="102"/>
        <v>37</v>
      </c>
      <c r="J903" s="185" t="s">
        <v>1324</v>
      </c>
      <c r="K903" s="95" t="s">
        <v>730</v>
      </c>
      <c r="L903" s="61" t="s">
        <v>2188</v>
      </c>
      <c r="M903" s="51">
        <v>79132685</v>
      </c>
      <c r="N903" s="97">
        <v>1</v>
      </c>
      <c r="O903" s="540" t="s">
        <v>278</v>
      </c>
      <c r="P903" s="64">
        <v>277368</v>
      </c>
      <c r="Q903" s="631">
        <f t="shared" si="103"/>
        <v>277368</v>
      </c>
      <c r="R903" s="54" t="s">
        <v>100</v>
      </c>
      <c r="S903" s="54" t="s">
        <v>2185</v>
      </c>
      <c r="T903" s="213"/>
    </row>
    <row r="904" spans="1:21" ht="14.5" customHeight="1">
      <c r="A904" s="165">
        <v>5</v>
      </c>
      <c r="B904" s="166">
        <v>40104</v>
      </c>
      <c r="C904" s="165">
        <f t="shared" si="101"/>
        <v>4</v>
      </c>
      <c r="G904" s="165" t="str">
        <f>+VLOOKUP(B904,EstructuraCostos!$B$5:$C$170,2)</f>
        <v>Combustibles y Lubricantes</v>
      </c>
      <c r="H904" s="212">
        <v>43720</v>
      </c>
      <c r="I904" s="17">
        <f t="shared" si="102"/>
        <v>37</v>
      </c>
      <c r="J904" s="1" t="s">
        <v>353</v>
      </c>
      <c r="K904" s="95">
        <v>2891</v>
      </c>
      <c r="L904" s="1" t="s">
        <v>2115</v>
      </c>
      <c r="M904" s="51" t="s">
        <v>2117</v>
      </c>
      <c r="N904" s="97">
        <v>11.5</v>
      </c>
      <c r="O904" s="639" t="s">
        <v>316</v>
      </c>
      <c r="P904" s="64">
        <v>9550</v>
      </c>
      <c r="Q904" s="631">
        <v>110000</v>
      </c>
      <c r="R904" s="54" t="s">
        <v>100</v>
      </c>
      <c r="S904" s="54" t="s">
        <v>2315</v>
      </c>
      <c r="T904" s="213"/>
    </row>
    <row r="905" spans="1:21" ht="14.5" customHeight="1">
      <c r="A905" s="165">
        <v>6</v>
      </c>
      <c r="B905" s="166">
        <v>50104</v>
      </c>
      <c r="C905" s="165">
        <f>ROUND(B906/10000,0)</f>
        <v>5</v>
      </c>
      <c r="G905" s="165" t="str">
        <f>+VLOOKUP(B905,EstructuraCostos!$B$5:$C$170,2)</f>
        <v>Mantenimiento Acueducto y Aguas</v>
      </c>
      <c r="H905" s="212">
        <v>43720</v>
      </c>
      <c r="I905" s="17">
        <f t="shared" si="102"/>
        <v>37</v>
      </c>
      <c r="J905" s="1" t="s">
        <v>2118</v>
      </c>
      <c r="K905" s="95">
        <v>184163</v>
      </c>
      <c r="L905" s="422" t="s">
        <v>1393</v>
      </c>
      <c r="M905" s="51" t="s">
        <v>836</v>
      </c>
      <c r="N905" s="97">
        <v>1</v>
      </c>
      <c r="O905" s="540" t="s">
        <v>278</v>
      </c>
      <c r="P905" s="64">
        <v>25000</v>
      </c>
      <c r="Q905" s="631">
        <f t="shared" ref="Q905:Q918" si="104">+N905*P905</f>
        <v>25000</v>
      </c>
      <c r="R905" s="54" t="s">
        <v>294</v>
      </c>
      <c r="S905" s="54" t="s">
        <v>2397</v>
      </c>
      <c r="T905" s="213"/>
    </row>
    <row r="906" spans="1:21" ht="14.5" customHeight="1">
      <c r="A906" s="165">
        <v>6</v>
      </c>
      <c r="B906" s="166">
        <v>50105</v>
      </c>
      <c r="C906" s="165">
        <f>ROUND(B906/10000,0)</f>
        <v>5</v>
      </c>
      <c r="G906" s="165" t="str">
        <f>+VLOOKUP(B906,EstructuraCostos!$B$5:$C$170,2)</f>
        <v>Mantenimiento Corrales y Puentes</v>
      </c>
      <c r="H906" s="212">
        <v>43720</v>
      </c>
      <c r="I906" s="17">
        <f t="shared" si="102"/>
        <v>37</v>
      </c>
      <c r="J906" s="1" t="s">
        <v>2116</v>
      </c>
      <c r="K906" s="95">
        <v>184163</v>
      </c>
      <c r="L906" s="422" t="s">
        <v>1393</v>
      </c>
      <c r="M906" s="51" t="s">
        <v>836</v>
      </c>
      <c r="N906" s="97">
        <v>3</v>
      </c>
      <c r="O906" s="540" t="s">
        <v>278</v>
      </c>
      <c r="P906" s="64">
        <v>6333.333333333333</v>
      </c>
      <c r="Q906" s="631">
        <f t="shared" si="104"/>
        <v>19000</v>
      </c>
      <c r="R906" s="54" t="s">
        <v>294</v>
      </c>
      <c r="S906" s="54" t="s">
        <v>2397</v>
      </c>
      <c r="T906" s="213"/>
    </row>
    <row r="907" spans="1:21" ht="14.5" customHeight="1">
      <c r="A907" s="165">
        <v>7</v>
      </c>
      <c r="B907" s="166">
        <v>90103</v>
      </c>
      <c r="G907" s="165" t="str">
        <f>+VLOOKUP(B907,EstructuraCostos!$B$5:$C$170,2)</f>
        <v>Alimentacion-mercado</v>
      </c>
      <c r="H907" s="212">
        <v>43720</v>
      </c>
      <c r="I907" s="17">
        <f t="shared" si="102"/>
        <v>37</v>
      </c>
      <c r="J907" s="1" t="s">
        <v>545</v>
      </c>
      <c r="K907" s="95">
        <v>996835</v>
      </c>
      <c r="L907" s="1" t="s">
        <v>1298</v>
      </c>
      <c r="M907" s="51" t="s">
        <v>739</v>
      </c>
      <c r="N907" s="97">
        <v>2</v>
      </c>
      <c r="O907" s="646" t="s">
        <v>278</v>
      </c>
      <c r="P907" s="64">
        <v>10485</v>
      </c>
      <c r="Q907" s="631">
        <f t="shared" si="104"/>
        <v>20970</v>
      </c>
      <c r="R907" s="54" t="s">
        <v>294</v>
      </c>
      <c r="S907" s="54" t="s">
        <v>2397</v>
      </c>
      <c r="T907" s="213"/>
    </row>
    <row r="908" spans="1:21" ht="14.5" customHeight="1">
      <c r="A908" s="165">
        <v>8</v>
      </c>
      <c r="G908" s="165" t="e">
        <f>+VLOOKUP(B908,EstructuraCostos!$B$5:$C$170,2)</f>
        <v>#N/A</v>
      </c>
      <c r="H908" s="212">
        <v>43721</v>
      </c>
      <c r="I908" s="17">
        <f t="shared" si="102"/>
        <v>37</v>
      </c>
      <c r="J908" s="114" t="s">
        <v>2136</v>
      </c>
      <c r="K908" s="450" t="s">
        <v>546</v>
      </c>
      <c r="L908" s="114" t="s">
        <v>322</v>
      </c>
      <c r="M908" s="125" t="s">
        <v>2137</v>
      </c>
      <c r="N908" s="126">
        <v>1</v>
      </c>
      <c r="O908" s="127" t="s">
        <v>278</v>
      </c>
      <c r="P908" s="128">
        <v>489182</v>
      </c>
      <c r="Q908" s="631">
        <f t="shared" si="104"/>
        <v>489182</v>
      </c>
      <c r="R908" s="54" t="s">
        <v>196</v>
      </c>
      <c r="S908" s="54" t="s">
        <v>2141</v>
      </c>
      <c r="T908" s="563" t="s">
        <v>2184</v>
      </c>
      <c r="U908" s="77">
        <v>489182</v>
      </c>
    </row>
    <row r="909" spans="1:21" ht="14.5" customHeight="1">
      <c r="A909" s="165">
        <v>9</v>
      </c>
      <c r="B909" s="166">
        <v>40115</v>
      </c>
      <c r="C909" s="165">
        <f t="shared" ref="C909:C939" si="105">ROUND(B909/10000,0)</f>
        <v>4</v>
      </c>
      <c r="G909" s="165" t="str">
        <f>+VLOOKUP(B909,EstructuraCostos!$B$5:$C$170,2)</f>
        <v>Gastos Juridicos</v>
      </c>
      <c r="H909" s="212">
        <v>43722</v>
      </c>
      <c r="I909" s="17">
        <f t="shared" si="102"/>
        <v>37</v>
      </c>
      <c r="J909" s="1" t="s">
        <v>2121</v>
      </c>
      <c r="K909" s="95" t="s">
        <v>2093</v>
      </c>
      <c r="L909" s="1" t="s">
        <v>2120</v>
      </c>
      <c r="M909" s="51" t="s">
        <v>2126</v>
      </c>
      <c r="N909" s="97">
        <v>1</v>
      </c>
      <c r="O909" s="541" t="s">
        <v>278</v>
      </c>
      <c r="P909" s="64">
        <v>20000</v>
      </c>
      <c r="Q909" s="631">
        <f t="shared" si="104"/>
        <v>20000</v>
      </c>
      <c r="R909" s="54" t="s">
        <v>294</v>
      </c>
      <c r="S909" s="54" t="s">
        <v>2397</v>
      </c>
      <c r="T909" s="213"/>
      <c r="U909" s="77"/>
    </row>
    <row r="910" spans="1:21" ht="14.5" customHeight="1">
      <c r="A910" s="165">
        <v>10</v>
      </c>
      <c r="B910" s="59">
        <v>50104</v>
      </c>
      <c r="C910" s="165">
        <f t="shared" si="105"/>
        <v>5</v>
      </c>
      <c r="G910" s="165" t="str">
        <f>+VLOOKUP(B910,EstructuraCostos!$B$5:$C$170,2)</f>
        <v>Mantenimiento Acueducto y Aguas</v>
      </c>
      <c r="H910" s="212">
        <v>43722</v>
      </c>
      <c r="I910" s="17">
        <f t="shared" si="102"/>
        <v>37</v>
      </c>
      <c r="J910" s="1" t="s">
        <v>2123</v>
      </c>
      <c r="K910" s="95">
        <v>403583</v>
      </c>
      <c r="L910" s="1" t="s">
        <v>263</v>
      </c>
      <c r="M910" s="51" t="s">
        <v>271</v>
      </c>
      <c r="N910" s="97">
        <v>12</v>
      </c>
      <c r="O910" s="541" t="s">
        <v>278</v>
      </c>
      <c r="P910" s="64">
        <v>2740</v>
      </c>
      <c r="Q910" s="631">
        <f t="shared" si="104"/>
        <v>32880</v>
      </c>
      <c r="R910" s="54" t="s">
        <v>100</v>
      </c>
      <c r="S910" s="54" t="s">
        <v>2318</v>
      </c>
      <c r="T910" s="213"/>
    </row>
    <row r="911" spans="1:21" ht="14.5" customHeight="1">
      <c r="A911" s="165">
        <v>10</v>
      </c>
      <c r="B911" s="59">
        <v>50103</v>
      </c>
      <c r="C911" s="165">
        <f t="shared" si="105"/>
        <v>5</v>
      </c>
      <c r="G911" s="165" t="str">
        <f>+VLOOKUP(B911,EstructuraCostos!$B$5:$C$170,2)</f>
        <v xml:space="preserve">Mantenimiento Cercos </v>
      </c>
      <c r="H911" s="212">
        <v>43722</v>
      </c>
      <c r="I911" s="17">
        <f t="shared" si="102"/>
        <v>37</v>
      </c>
      <c r="J911" s="1" t="s">
        <v>2122</v>
      </c>
      <c r="K911" s="95">
        <v>403583</v>
      </c>
      <c r="L911" s="1" t="s">
        <v>263</v>
      </c>
      <c r="M911" s="51" t="s">
        <v>271</v>
      </c>
      <c r="N911" s="97">
        <v>1</v>
      </c>
      <c r="O911" s="646" t="s">
        <v>316</v>
      </c>
      <c r="P911" s="64">
        <v>29750</v>
      </c>
      <c r="Q911" s="631">
        <f t="shared" si="104"/>
        <v>29750</v>
      </c>
      <c r="R911" s="54" t="s">
        <v>100</v>
      </c>
      <c r="S911" s="54" t="s">
        <v>2318</v>
      </c>
      <c r="T911" s="213"/>
    </row>
    <row r="912" spans="1:21" ht="14.5" customHeight="1">
      <c r="A912" s="165">
        <v>10</v>
      </c>
      <c r="B912" s="59">
        <v>50102</v>
      </c>
      <c r="C912" s="165">
        <f t="shared" si="105"/>
        <v>5</v>
      </c>
      <c r="G912" s="165" t="str">
        <f>+VLOOKUP(B912,EstructuraCostos!$B$5:$C$170,2)</f>
        <v>Mantenimiento otras casas y Cuarteles</v>
      </c>
      <c r="H912" s="212">
        <v>43722</v>
      </c>
      <c r="I912" s="17">
        <f t="shared" si="102"/>
        <v>37</v>
      </c>
      <c r="J912" s="1" t="s">
        <v>568</v>
      </c>
      <c r="K912" s="95">
        <v>403583</v>
      </c>
      <c r="L912" s="1" t="s">
        <v>263</v>
      </c>
      <c r="M912" s="51" t="s">
        <v>271</v>
      </c>
      <c r="N912" s="97">
        <v>400</v>
      </c>
      <c r="O912" s="541" t="s">
        <v>277</v>
      </c>
      <c r="P912" s="64">
        <v>520</v>
      </c>
      <c r="Q912" s="631">
        <f t="shared" si="104"/>
        <v>208000</v>
      </c>
      <c r="R912" s="54" t="s">
        <v>100</v>
      </c>
      <c r="S912" s="54" t="s">
        <v>2318</v>
      </c>
      <c r="T912" s="213"/>
    </row>
    <row r="913" spans="1:202" ht="14.5" customHeight="1">
      <c r="A913" s="165">
        <v>10</v>
      </c>
      <c r="B913" s="59">
        <v>50104</v>
      </c>
      <c r="C913" s="165">
        <f t="shared" si="105"/>
        <v>5</v>
      </c>
      <c r="G913" s="165" t="str">
        <f>+VLOOKUP(B913,EstructuraCostos!$B$5:$C$170,2)</f>
        <v>Mantenimiento Acueducto y Aguas</v>
      </c>
      <c r="H913" s="212">
        <v>43722</v>
      </c>
      <c r="I913" s="17">
        <f t="shared" si="102"/>
        <v>37</v>
      </c>
      <c r="J913" s="1" t="s">
        <v>2124</v>
      </c>
      <c r="K913" s="95">
        <v>403583</v>
      </c>
      <c r="L913" s="13" t="s">
        <v>263</v>
      </c>
      <c r="M913" s="51" t="s">
        <v>271</v>
      </c>
      <c r="N913" s="97">
        <v>6</v>
      </c>
      <c r="O913" s="541" t="s">
        <v>278</v>
      </c>
      <c r="P913" s="64">
        <v>14950</v>
      </c>
      <c r="Q913" s="631">
        <f t="shared" si="104"/>
        <v>89700</v>
      </c>
      <c r="R913" s="54" t="s">
        <v>100</v>
      </c>
      <c r="S913" s="54" t="s">
        <v>2318</v>
      </c>
      <c r="T913" s="213"/>
      <c r="U913" s="77">
        <v>1438132</v>
      </c>
    </row>
    <row r="914" spans="1:202" ht="14.5" customHeight="1">
      <c r="A914" s="165">
        <v>10</v>
      </c>
      <c r="B914" s="166">
        <v>50103</v>
      </c>
      <c r="C914" s="165">
        <f t="shared" si="105"/>
        <v>5</v>
      </c>
      <c r="G914" s="165" t="str">
        <f>+VLOOKUP(B914,EstructuraCostos!$B$5:$C$170,2)</f>
        <v xml:space="preserve">Mantenimiento Cercos </v>
      </c>
      <c r="H914" s="212">
        <v>43722</v>
      </c>
      <c r="I914" s="17">
        <f t="shared" si="102"/>
        <v>37</v>
      </c>
      <c r="J914" s="1" t="s">
        <v>266</v>
      </c>
      <c r="K914" s="95">
        <v>403583</v>
      </c>
      <c r="L914" s="139" t="s">
        <v>263</v>
      </c>
      <c r="M914" s="51" t="s">
        <v>271</v>
      </c>
      <c r="N914" s="97">
        <v>100</v>
      </c>
      <c r="O914" s="541" t="s">
        <v>278</v>
      </c>
      <c r="P914" s="64">
        <v>130</v>
      </c>
      <c r="Q914" s="631">
        <f t="shared" si="104"/>
        <v>13000</v>
      </c>
      <c r="R914" s="54" t="s">
        <v>100</v>
      </c>
      <c r="S914" s="54" t="s">
        <v>2318</v>
      </c>
      <c r="T914" s="2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13"/>
      <c r="CI914" s="13"/>
      <c r="CJ914" s="13"/>
      <c r="CK914" s="13"/>
      <c r="CL914" s="13"/>
      <c r="CM914" s="13"/>
      <c r="CN914" s="13"/>
      <c r="CO914" s="13"/>
      <c r="CP914" s="13"/>
      <c r="CQ914" s="13"/>
      <c r="CR914" s="13"/>
      <c r="CS914" s="13"/>
      <c r="CT914" s="13"/>
      <c r="CU914" s="13"/>
      <c r="CV914" s="13"/>
      <c r="CW914" s="13"/>
      <c r="CX914" s="13"/>
      <c r="CY914" s="13"/>
      <c r="CZ914" s="13"/>
      <c r="DA914" s="13"/>
      <c r="DB914" s="13"/>
      <c r="DC914" s="13"/>
      <c r="DD914" s="13"/>
      <c r="DE914" s="13"/>
      <c r="DF914" s="13"/>
      <c r="DG914" s="13"/>
      <c r="DH914" s="13"/>
      <c r="DI914" s="13"/>
      <c r="DJ914" s="13"/>
      <c r="DK914" s="13"/>
      <c r="DL914" s="13"/>
      <c r="DM914" s="13"/>
      <c r="DN914" s="13"/>
      <c r="DO914" s="13"/>
      <c r="DP914" s="13"/>
      <c r="DQ914" s="13"/>
      <c r="DR914" s="13"/>
      <c r="DS914" s="13"/>
      <c r="DT914" s="13"/>
      <c r="DU914" s="13"/>
      <c r="DV914" s="13"/>
      <c r="DW914" s="13"/>
      <c r="DX914" s="13"/>
      <c r="DY914" s="13"/>
      <c r="DZ914" s="13"/>
      <c r="EA914" s="13"/>
      <c r="EB914" s="13"/>
      <c r="EC914" s="13"/>
      <c r="ED914" s="13"/>
      <c r="EE914" s="13"/>
      <c r="EF914" s="13"/>
      <c r="EG914" s="13"/>
      <c r="EH914" s="13"/>
      <c r="EI914" s="13"/>
      <c r="EJ914" s="13"/>
      <c r="EK914" s="13"/>
      <c r="EL914" s="13"/>
      <c r="EM914" s="13"/>
      <c r="EN914" s="13"/>
      <c r="EO914" s="13"/>
      <c r="EP914" s="13"/>
      <c r="EQ914" s="13"/>
      <c r="ER914" s="13"/>
      <c r="ES914" s="13"/>
      <c r="ET914" s="13"/>
      <c r="EU914" s="13"/>
      <c r="EV914" s="13"/>
      <c r="EW914" s="13"/>
      <c r="EX914" s="13"/>
      <c r="EY914" s="13"/>
      <c r="EZ914" s="13"/>
      <c r="FA914" s="13"/>
      <c r="FB914" s="13"/>
      <c r="FC914" s="13"/>
      <c r="FD914" s="13"/>
      <c r="FE914" s="13"/>
      <c r="FF914" s="13"/>
      <c r="FG914" s="13"/>
      <c r="FH914" s="13"/>
      <c r="FI914" s="13"/>
      <c r="FJ914" s="13"/>
      <c r="FK914" s="13"/>
      <c r="FL914" s="13"/>
      <c r="FM914" s="13"/>
      <c r="FN914" s="13"/>
      <c r="FO914" s="13"/>
      <c r="FP914" s="13"/>
      <c r="FQ914" s="13"/>
      <c r="FR914" s="13"/>
      <c r="FS914" s="13"/>
      <c r="FT914" s="13"/>
      <c r="FU914" s="13"/>
      <c r="FV914" s="13"/>
      <c r="FW914" s="13"/>
      <c r="FX914" s="13"/>
      <c r="FY914" s="13"/>
      <c r="FZ914" s="13"/>
      <c r="GA914" s="13"/>
      <c r="GB914" s="13"/>
      <c r="GC914" s="13"/>
      <c r="GD914" s="13"/>
      <c r="GE914" s="13"/>
      <c r="GF914" s="13"/>
      <c r="GG914" s="13"/>
      <c r="GH914" s="13"/>
      <c r="GI914" s="13"/>
      <c r="GJ914" s="13"/>
      <c r="GK914" s="13"/>
      <c r="GL914" s="13"/>
      <c r="GM914" s="13"/>
      <c r="GN914" s="13"/>
      <c r="GO914" s="13"/>
      <c r="GP914" s="13"/>
      <c r="GQ914" s="13"/>
      <c r="GR914" s="13"/>
      <c r="GS914" s="13"/>
      <c r="GT914" s="13"/>
    </row>
    <row r="915" spans="1:202" ht="14.5" customHeight="1">
      <c r="A915" s="165">
        <v>11</v>
      </c>
      <c r="C915" s="165">
        <f t="shared" si="105"/>
        <v>0</v>
      </c>
      <c r="G915" s="165" t="e">
        <f>+VLOOKUP(B915,EstructuraCostos!$B$5:$C$170,2)</f>
        <v>#N/A</v>
      </c>
      <c r="H915" s="212">
        <v>43722</v>
      </c>
      <c r="I915" s="17">
        <f t="shared" si="102"/>
        <v>37</v>
      </c>
      <c r="J915" s="482" t="s">
        <v>2135</v>
      </c>
      <c r="K915" s="557" t="s">
        <v>546</v>
      </c>
      <c r="L915" s="111" t="s">
        <v>1522</v>
      </c>
      <c r="M915" s="402"/>
      <c r="N915" s="403">
        <v>1</v>
      </c>
      <c r="O915" s="481" t="s">
        <v>278</v>
      </c>
      <c r="P915" s="285">
        <v>5000000</v>
      </c>
      <c r="Q915" s="631">
        <f t="shared" si="104"/>
        <v>5000000</v>
      </c>
      <c r="R915" s="54" t="s">
        <v>546</v>
      </c>
      <c r="S915" s="54" t="s">
        <v>285</v>
      </c>
      <c r="T915" s="213"/>
      <c r="U915" s="77">
        <v>5000000</v>
      </c>
    </row>
    <row r="916" spans="1:202" ht="14.5" customHeight="1">
      <c r="A916" s="165">
        <v>29</v>
      </c>
      <c r="B916" s="166">
        <v>50105</v>
      </c>
      <c r="C916" s="165">
        <f t="shared" si="105"/>
        <v>5</v>
      </c>
      <c r="G916" s="165" t="str">
        <f>+VLOOKUP(B916,EstructuraCostos!$B$5:$C$170,2)</f>
        <v>Mantenimiento Corrales y Puentes</v>
      </c>
      <c r="H916" s="212">
        <v>43723</v>
      </c>
      <c r="I916" s="17">
        <f t="shared" si="102"/>
        <v>37</v>
      </c>
      <c r="J916" s="185" t="s">
        <v>2139</v>
      </c>
      <c r="K916" s="95">
        <v>5723</v>
      </c>
      <c r="L916" s="61" t="s">
        <v>1436</v>
      </c>
      <c r="M916" s="51" t="s">
        <v>432</v>
      </c>
      <c r="N916" s="97">
        <v>0.5</v>
      </c>
      <c r="O916" s="463" t="s">
        <v>278</v>
      </c>
      <c r="P916" s="64">
        <v>4000</v>
      </c>
      <c r="Q916" s="631">
        <f t="shared" si="104"/>
        <v>2000</v>
      </c>
      <c r="R916" s="54" t="s">
        <v>294</v>
      </c>
      <c r="S916" s="54" t="s">
        <v>2397</v>
      </c>
      <c r="T916" s="213"/>
      <c r="U916" s="77">
        <v>157970</v>
      </c>
      <c r="V916" s="586">
        <v>107970</v>
      </c>
    </row>
    <row r="917" spans="1:202" ht="15" customHeight="1">
      <c r="A917" s="165">
        <v>2</v>
      </c>
      <c r="B917" s="166">
        <v>70115</v>
      </c>
      <c r="C917" s="165">
        <f t="shared" si="105"/>
        <v>7</v>
      </c>
      <c r="G917" s="165" t="str">
        <f>+VLOOKUP(B917,EstructuraCostos!$B$5:$C$170,2)</f>
        <v>Salario_Administrador</v>
      </c>
      <c r="H917" s="212">
        <v>43724</v>
      </c>
      <c r="I917" s="17">
        <f t="shared" si="102"/>
        <v>38</v>
      </c>
      <c r="J917" s="281" t="s">
        <v>2157</v>
      </c>
      <c r="K917" s="95" t="s">
        <v>2190</v>
      </c>
      <c r="L917" s="13" t="s">
        <v>520</v>
      </c>
      <c r="M917" s="51">
        <v>10244452</v>
      </c>
      <c r="N917" s="97">
        <v>30</v>
      </c>
      <c r="O917" s="89" t="s">
        <v>416</v>
      </c>
      <c r="P917" s="64">
        <v>161275.4</v>
      </c>
      <c r="Q917" s="631">
        <f t="shared" si="104"/>
        <v>4838262</v>
      </c>
      <c r="R917" s="54" t="s">
        <v>100</v>
      </c>
      <c r="S917" s="54" t="s">
        <v>2191</v>
      </c>
      <c r="T917" s="213"/>
    </row>
    <row r="918" spans="1:202" ht="15" customHeight="1">
      <c r="A918" s="165">
        <v>3</v>
      </c>
      <c r="B918" s="166">
        <v>50106</v>
      </c>
      <c r="C918" s="165">
        <f t="shared" si="105"/>
        <v>5</v>
      </c>
      <c r="G918" s="165" t="str">
        <f>+VLOOKUP(B918,EstructuraCostos!$B$5:$C$170,2)</f>
        <v>Mantenimiento Maquinaria y Equipos</v>
      </c>
      <c r="H918" s="212">
        <v>43724</v>
      </c>
      <c r="I918" s="17">
        <f t="shared" si="102"/>
        <v>38</v>
      </c>
      <c r="J918" s="281" t="s">
        <v>2160</v>
      </c>
      <c r="K918" s="95" t="s">
        <v>2040</v>
      </c>
      <c r="L918" s="13" t="s">
        <v>2039</v>
      </c>
      <c r="M918" s="51" t="s">
        <v>1954</v>
      </c>
      <c r="N918" s="130">
        <v>1</v>
      </c>
      <c r="O918" s="89" t="s">
        <v>278</v>
      </c>
      <c r="P918" s="64">
        <v>15000</v>
      </c>
      <c r="Q918" s="631">
        <f t="shared" si="104"/>
        <v>15000</v>
      </c>
      <c r="R918" s="54" t="s">
        <v>294</v>
      </c>
      <c r="S918" s="54" t="s">
        <v>2397</v>
      </c>
      <c r="T918" s="213"/>
    </row>
    <row r="919" spans="1:202" ht="15" customHeight="1">
      <c r="A919" s="165" t="s">
        <v>1206</v>
      </c>
      <c r="B919" s="166">
        <v>40101</v>
      </c>
      <c r="C919" s="165">
        <f t="shared" si="105"/>
        <v>4</v>
      </c>
      <c r="G919" s="165" t="str">
        <f>+VLOOKUP(B919,EstructuraCostos!$B$5:$C$170,2)</f>
        <v>Servicios_Publicos</v>
      </c>
      <c r="H919" s="212">
        <v>43724</v>
      </c>
      <c r="I919" s="17">
        <f t="shared" si="102"/>
        <v>38</v>
      </c>
      <c r="J919" s="281" t="s">
        <v>2063</v>
      </c>
      <c r="K919" s="95">
        <v>119642</v>
      </c>
      <c r="L919" s="13" t="s">
        <v>513</v>
      </c>
      <c r="M919" s="51" t="s">
        <v>514</v>
      </c>
      <c r="N919" s="97">
        <v>1</v>
      </c>
      <c r="O919" s="562" t="s">
        <v>278</v>
      </c>
      <c r="P919" s="64">
        <v>28240</v>
      </c>
      <c r="Q919" s="631">
        <f>P919</f>
        <v>28240</v>
      </c>
      <c r="R919" s="54" t="s">
        <v>100</v>
      </c>
      <c r="S919" s="54" t="s">
        <v>2191</v>
      </c>
      <c r="T919" s="213"/>
    </row>
    <row r="920" spans="1:202" ht="14.5" customHeight="1">
      <c r="A920" s="165">
        <v>4</v>
      </c>
      <c r="B920" s="166">
        <v>10101</v>
      </c>
      <c r="C920" s="165">
        <f t="shared" si="105"/>
        <v>1</v>
      </c>
      <c r="G920" s="165" t="str">
        <f>+VLOOKUP(B920,EstructuraCostos!$B$5:$C$170,2)</f>
        <v>Fumigacion Matamalezas</v>
      </c>
      <c r="H920" s="212">
        <v>43726</v>
      </c>
      <c r="I920" s="17">
        <f t="shared" si="102"/>
        <v>38</v>
      </c>
      <c r="J920" s="1" t="s">
        <v>273</v>
      </c>
      <c r="K920" s="95">
        <v>403615</v>
      </c>
      <c r="L920" s="13" t="s">
        <v>263</v>
      </c>
      <c r="M920" s="51" t="s">
        <v>271</v>
      </c>
      <c r="N920" s="97">
        <v>20</v>
      </c>
      <c r="O920" s="646" t="s">
        <v>261</v>
      </c>
      <c r="P920" s="64">
        <v>30148.5</v>
      </c>
      <c r="Q920" s="631">
        <f>+N920*P920</f>
        <v>602970</v>
      </c>
      <c r="R920" s="54" t="s">
        <v>100</v>
      </c>
      <c r="S920" s="54" t="s">
        <v>2318</v>
      </c>
      <c r="T920" s="213"/>
    </row>
    <row r="921" spans="1:202" ht="15.75" customHeight="1">
      <c r="A921" s="165">
        <v>4</v>
      </c>
      <c r="B921" s="166">
        <v>50103</v>
      </c>
      <c r="C921" s="165">
        <f t="shared" si="105"/>
        <v>5</v>
      </c>
      <c r="G921" s="165" t="str">
        <f>+VLOOKUP(B921,EstructuraCostos!$B$5:$C$170,2)</f>
        <v xml:space="preserve">Mantenimiento Cercos </v>
      </c>
      <c r="H921" s="212">
        <v>43726</v>
      </c>
      <c r="I921" s="17">
        <f t="shared" si="102"/>
        <v>38</v>
      </c>
      <c r="J921" s="1" t="s">
        <v>265</v>
      </c>
      <c r="K921" s="95">
        <v>403615</v>
      </c>
      <c r="L921" s="13" t="s">
        <v>263</v>
      </c>
      <c r="M921" s="51" t="s">
        <v>271</v>
      </c>
      <c r="N921" s="97">
        <v>100</v>
      </c>
      <c r="O921" s="639" t="s">
        <v>277</v>
      </c>
      <c r="P921" s="64">
        <v>230</v>
      </c>
      <c r="Q921" s="631">
        <f>+N921*P921</f>
        <v>23000</v>
      </c>
      <c r="R921" s="54" t="s">
        <v>100</v>
      </c>
      <c r="S921" s="54" t="s">
        <v>2318</v>
      </c>
      <c r="T921" s="213"/>
    </row>
    <row r="922" spans="1:202" ht="15.75" customHeight="1">
      <c r="A922" s="165">
        <v>4</v>
      </c>
      <c r="B922" s="166">
        <v>50103</v>
      </c>
      <c r="C922" s="165">
        <f t="shared" si="105"/>
        <v>5</v>
      </c>
      <c r="G922" s="165" t="str">
        <f>+VLOOKUP(B922,EstructuraCostos!$B$5:$C$170,2)</f>
        <v xml:space="preserve">Mantenimiento Cercos </v>
      </c>
      <c r="H922" s="212">
        <v>43726</v>
      </c>
      <c r="I922" s="17">
        <f t="shared" si="102"/>
        <v>38</v>
      </c>
      <c r="J922" s="1" t="s">
        <v>1582</v>
      </c>
      <c r="K922" s="95">
        <v>403615</v>
      </c>
      <c r="L922" s="13" t="s">
        <v>263</v>
      </c>
      <c r="M922" s="51" t="s">
        <v>271</v>
      </c>
      <c r="N922" s="97">
        <v>6</v>
      </c>
      <c r="O922" s="543" t="s">
        <v>276</v>
      </c>
      <c r="P922" s="64">
        <v>5740.333333333333</v>
      </c>
      <c r="Q922" s="631">
        <f>+N922*P922</f>
        <v>34442</v>
      </c>
      <c r="R922" s="54" t="s">
        <v>100</v>
      </c>
      <c r="S922" s="54" t="s">
        <v>2318</v>
      </c>
      <c r="T922" s="213"/>
    </row>
    <row r="923" spans="1:202" ht="15.75" customHeight="1">
      <c r="A923" s="165">
        <v>4</v>
      </c>
      <c r="B923" s="166">
        <v>10101</v>
      </c>
      <c r="C923" s="165">
        <f t="shared" si="105"/>
        <v>1</v>
      </c>
      <c r="G923" s="165" t="str">
        <f>+VLOOKUP(B923,EstructuraCostos!$B$5:$C$170,2)</f>
        <v>Fumigacion Matamalezas</v>
      </c>
      <c r="H923" s="212">
        <v>43726</v>
      </c>
      <c r="I923" s="17">
        <f t="shared" si="102"/>
        <v>38</v>
      </c>
      <c r="J923" s="1" t="s">
        <v>270</v>
      </c>
      <c r="K923" s="95">
        <v>403615</v>
      </c>
      <c r="L923" s="13" t="s">
        <v>263</v>
      </c>
      <c r="M923" s="51" t="s">
        <v>271</v>
      </c>
      <c r="N923" s="97">
        <v>40</v>
      </c>
      <c r="O923" s="543" t="s">
        <v>261</v>
      </c>
      <c r="P923" s="64">
        <v>10126.5</v>
      </c>
      <c r="Q923" s="631">
        <f>+N923*P923</f>
        <v>405060</v>
      </c>
      <c r="R923" s="54" t="s">
        <v>100</v>
      </c>
      <c r="S923" s="54" t="s">
        <v>2318</v>
      </c>
      <c r="T923" s="213"/>
    </row>
    <row r="924" spans="1:202" ht="15.75" customHeight="1">
      <c r="A924" s="165">
        <v>5</v>
      </c>
      <c r="B924" s="166">
        <v>50103</v>
      </c>
      <c r="C924" s="165">
        <f t="shared" si="105"/>
        <v>5</v>
      </c>
      <c r="G924" s="165" t="str">
        <f>+VLOOKUP(B924,EstructuraCostos!$B$5:$C$170,2)</f>
        <v xml:space="preserve">Mantenimiento Cercos </v>
      </c>
      <c r="H924" s="212">
        <v>43726</v>
      </c>
      <c r="I924" s="17">
        <f t="shared" si="102"/>
        <v>38</v>
      </c>
      <c r="J924" s="1" t="s">
        <v>2154</v>
      </c>
      <c r="K924" s="95">
        <v>403619</v>
      </c>
      <c r="L924" s="13" t="s">
        <v>263</v>
      </c>
      <c r="M924" s="51" t="s">
        <v>271</v>
      </c>
      <c r="N924" s="97">
        <v>400</v>
      </c>
      <c r="O924" s="639" t="s">
        <v>277</v>
      </c>
      <c r="P924" s="64">
        <v>218.95</v>
      </c>
      <c r="Q924" s="631">
        <f>+N924*P924</f>
        <v>87580</v>
      </c>
      <c r="R924" s="54" t="s">
        <v>100</v>
      </c>
      <c r="S924" s="54" t="s">
        <v>2318</v>
      </c>
      <c r="T924" s="213"/>
    </row>
    <row r="925" spans="1:202" ht="15.75" customHeight="1">
      <c r="A925" s="165">
        <v>6</v>
      </c>
      <c r="B925" s="394">
        <v>40104</v>
      </c>
      <c r="C925" s="165">
        <f t="shared" si="105"/>
        <v>4</v>
      </c>
      <c r="G925" s="165" t="str">
        <f>+VLOOKUP(B925,EstructuraCostos!$B$5:$C$170,2)</f>
        <v>Combustibles y Lubricantes</v>
      </c>
      <c r="H925" s="212">
        <v>43726</v>
      </c>
      <c r="I925" s="17">
        <f t="shared" si="102"/>
        <v>38</v>
      </c>
      <c r="J925" s="1" t="s">
        <v>370</v>
      </c>
      <c r="K925" s="95">
        <v>3061</v>
      </c>
      <c r="L925" s="13" t="s">
        <v>2115</v>
      </c>
      <c r="M925" s="51" t="s">
        <v>2117</v>
      </c>
      <c r="N925" s="97">
        <v>15.18</v>
      </c>
      <c r="O925" s="646" t="s">
        <v>316</v>
      </c>
      <c r="P925" s="64">
        <v>9550</v>
      </c>
      <c r="Q925" s="631">
        <v>145000</v>
      </c>
      <c r="R925" s="54" t="s">
        <v>100</v>
      </c>
      <c r="S925" s="54" t="s">
        <v>2315</v>
      </c>
      <c r="T925" s="213" t="s">
        <v>2155</v>
      </c>
      <c r="U925" s="1" t="s">
        <v>2156</v>
      </c>
    </row>
    <row r="926" spans="1:202" ht="15.75" customHeight="1">
      <c r="A926" s="165">
        <v>7</v>
      </c>
      <c r="B926" s="394">
        <v>50113</v>
      </c>
      <c r="C926" s="165">
        <f t="shared" si="105"/>
        <v>5</v>
      </c>
      <c r="G926" s="165" t="str">
        <f>+VLOOKUP(B926,EstructuraCostos!$B$5:$C$170,2)</f>
        <v>Levantamiento Topografico</v>
      </c>
      <c r="H926" s="212">
        <v>43726</v>
      </c>
      <c r="I926" s="17">
        <f t="shared" si="102"/>
        <v>38</v>
      </c>
      <c r="J926" s="1" t="s">
        <v>2172</v>
      </c>
      <c r="K926" s="95" t="s">
        <v>2197</v>
      </c>
      <c r="L926" s="13" t="s">
        <v>2198</v>
      </c>
      <c r="M926" s="51" t="s">
        <v>2173</v>
      </c>
      <c r="N926" s="97">
        <v>1</v>
      </c>
      <c r="O926" s="560" t="s">
        <v>278</v>
      </c>
      <c r="P926" s="64">
        <v>600000</v>
      </c>
      <c r="Q926" s="631">
        <f>+N926*P926</f>
        <v>600000</v>
      </c>
      <c r="R926" s="54" t="s">
        <v>100</v>
      </c>
      <c r="S926" s="54" t="s">
        <v>2194</v>
      </c>
      <c r="T926" s="213"/>
      <c r="X926" s="13"/>
      <c r="Y926" s="13"/>
      <c r="Z926" s="13"/>
      <c r="AA926" s="13"/>
    </row>
    <row r="927" spans="1:202" ht="15.75" customHeight="1">
      <c r="A927" s="165" t="s">
        <v>1319</v>
      </c>
      <c r="B927" s="166">
        <v>40111</v>
      </c>
      <c r="C927" s="165">
        <f t="shared" si="105"/>
        <v>4</v>
      </c>
      <c r="G927" s="165" t="str">
        <f>+VLOOKUP(B927,EstructuraCostos!$B$5:$C$170,2)</f>
        <v>Otras tasas e Impuestos</v>
      </c>
      <c r="H927" s="212">
        <v>43726</v>
      </c>
      <c r="I927" s="17">
        <f t="shared" si="102"/>
        <v>38</v>
      </c>
      <c r="J927" s="185" t="s">
        <v>2192</v>
      </c>
      <c r="K927" s="95">
        <v>3502623087598</v>
      </c>
      <c r="L927" s="13" t="s">
        <v>511</v>
      </c>
      <c r="M927" s="112" t="s">
        <v>271</v>
      </c>
      <c r="N927" s="130">
        <v>1</v>
      </c>
      <c r="O927" s="89" t="s">
        <v>278</v>
      </c>
      <c r="P927" s="64">
        <v>392000</v>
      </c>
      <c r="Q927" s="631">
        <f>P927</f>
        <v>392000</v>
      </c>
      <c r="R927" s="54" t="s">
        <v>100</v>
      </c>
      <c r="S927" s="54" t="s">
        <v>2193</v>
      </c>
      <c r="T927" s="213"/>
    </row>
    <row r="928" spans="1:202" ht="14.5" customHeight="1">
      <c r="A928" s="165">
        <v>8</v>
      </c>
      <c r="B928" s="166">
        <v>10305</v>
      </c>
      <c r="C928" s="165">
        <f t="shared" si="105"/>
        <v>1</v>
      </c>
      <c r="G928" s="165" t="str">
        <f>+VLOOKUP(B928,EstructuraCostos!$B$5:$C$170,2)</f>
        <v>Equipos y materiales</v>
      </c>
      <c r="H928" s="212">
        <v>43727</v>
      </c>
      <c r="I928" s="17">
        <f t="shared" si="102"/>
        <v>38</v>
      </c>
      <c r="J928" s="1" t="s">
        <v>488</v>
      </c>
      <c r="K928" s="95">
        <v>403660</v>
      </c>
      <c r="L928" s="13" t="s">
        <v>263</v>
      </c>
      <c r="M928" s="51" t="s">
        <v>271</v>
      </c>
      <c r="N928" s="97">
        <v>2</v>
      </c>
      <c r="O928" s="646" t="s">
        <v>278</v>
      </c>
      <c r="P928" s="64">
        <v>39440</v>
      </c>
      <c r="Q928" s="631">
        <f>+N928*P928</f>
        <v>78880</v>
      </c>
      <c r="R928" s="54" t="s">
        <v>100</v>
      </c>
      <c r="S928" s="54" t="s">
        <v>2318</v>
      </c>
      <c r="T928" s="213"/>
    </row>
    <row r="929" spans="1:202" ht="15" customHeight="1">
      <c r="A929" s="165">
        <v>9</v>
      </c>
      <c r="B929" s="166">
        <v>90106</v>
      </c>
      <c r="C929" s="165">
        <f t="shared" si="105"/>
        <v>9</v>
      </c>
      <c r="G929" s="165" t="str">
        <f>+VLOOKUP(B929,EstructuraCostos!$B$5:$C$170,2)</f>
        <v xml:space="preserve">Varios </v>
      </c>
      <c r="H929" s="212">
        <v>43727</v>
      </c>
      <c r="I929" s="17">
        <f t="shared" si="102"/>
        <v>38</v>
      </c>
      <c r="J929" s="1" t="s">
        <v>2162</v>
      </c>
      <c r="K929" s="95">
        <v>162523</v>
      </c>
      <c r="L929" s="13" t="s">
        <v>682</v>
      </c>
      <c r="M929" s="51" t="s">
        <v>683</v>
      </c>
      <c r="N929" s="97">
        <v>1</v>
      </c>
      <c r="O929" s="560" t="s">
        <v>278</v>
      </c>
      <c r="P929" s="64">
        <v>7060</v>
      </c>
      <c r="Q929" s="631">
        <f>+N929*P929</f>
        <v>7060</v>
      </c>
      <c r="R929" s="54" t="s">
        <v>100</v>
      </c>
      <c r="S929" s="54" t="s">
        <v>2315</v>
      </c>
      <c r="T929" s="213"/>
    </row>
    <row r="930" spans="1:202" ht="14.5" customHeight="1">
      <c r="A930" s="165">
        <v>9</v>
      </c>
      <c r="B930" s="166">
        <v>90106</v>
      </c>
      <c r="C930" s="165">
        <f t="shared" si="105"/>
        <v>9</v>
      </c>
      <c r="G930" s="165" t="str">
        <f>+VLOOKUP(B930,EstructuraCostos!$B$5:$C$170,2)</f>
        <v xml:space="preserve">Varios </v>
      </c>
      <c r="H930" s="212">
        <v>43727</v>
      </c>
      <c r="I930" s="17">
        <f t="shared" si="102"/>
        <v>38</v>
      </c>
      <c r="J930" s="1" t="s">
        <v>1930</v>
      </c>
      <c r="K930" s="95">
        <v>162523</v>
      </c>
      <c r="L930" s="13" t="s">
        <v>682</v>
      </c>
      <c r="M930" s="51" t="s">
        <v>683</v>
      </c>
      <c r="N930" s="97">
        <v>20</v>
      </c>
      <c r="O930" s="639" t="s">
        <v>276</v>
      </c>
      <c r="P930" s="64">
        <v>3116</v>
      </c>
      <c r="Q930" s="631">
        <f>+N930*P930</f>
        <v>62320</v>
      </c>
      <c r="R930" s="54" t="s">
        <v>100</v>
      </c>
      <c r="S930" s="54" t="s">
        <v>2315</v>
      </c>
      <c r="T930" s="213"/>
    </row>
    <row r="931" spans="1:202" ht="15" customHeight="1">
      <c r="A931" s="165">
        <v>9</v>
      </c>
      <c r="B931" s="166">
        <v>10103</v>
      </c>
      <c r="C931" s="165">
        <f t="shared" si="105"/>
        <v>1</v>
      </c>
      <c r="G931" s="165" t="str">
        <f>+VLOOKUP(B931,EstructuraCostos!$B$5:$C$170,2)</f>
        <v>Fertilizacion, correctivos</v>
      </c>
      <c r="H931" s="212">
        <v>43727</v>
      </c>
      <c r="I931" s="17">
        <f t="shared" si="102"/>
        <v>38</v>
      </c>
      <c r="J931" s="1" t="s">
        <v>2163</v>
      </c>
      <c r="K931" s="95">
        <v>162523</v>
      </c>
      <c r="L931" s="13" t="s">
        <v>682</v>
      </c>
      <c r="M931" s="51" t="s">
        <v>683</v>
      </c>
      <c r="N931" s="97">
        <v>40</v>
      </c>
      <c r="O931" s="560" t="s">
        <v>278</v>
      </c>
      <c r="P931" s="64">
        <v>8370</v>
      </c>
      <c r="Q931" s="631">
        <f>+N931*P931</f>
        <v>334800</v>
      </c>
      <c r="R931" s="54" t="s">
        <v>100</v>
      </c>
      <c r="S931" s="54" t="s">
        <v>2315</v>
      </c>
      <c r="T931" s="213"/>
    </row>
    <row r="932" spans="1:202" ht="15" customHeight="1">
      <c r="A932" s="165">
        <v>9</v>
      </c>
      <c r="B932" s="166">
        <v>90106</v>
      </c>
      <c r="C932" s="165">
        <f t="shared" si="105"/>
        <v>9</v>
      </c>
      <c r="G932" s="165" t="str">
        <f>+VLOOKUP(B932,EstructuraCostos!$B$5:$C$170,2)</f>
        <v xml:space="preserve">Varios </v>
      </c>
      <c r="H932" s="212">
        <v>43727</v>
      </c>
      <c r="I932" s="17">
        <f t="shared" si="102"/>
        <v>38</v>
      </c>
      <c r="J932" s="1" t="s">
        <v>2164</v>
      </c>
      <c r="K932" s="95">
        <v>162523</v>
      </c>
      <c r="L932" s="13" t="s">
        <v>682</v>
      </c>
      <c r="M932" s="51" t="s">
        <v>683</v>
      </c>
      <c r="N932" s="97">
        <v>3</v>
      </c>
      <c r="O932" s="560" t="s">
        <v>278</v>
      </c>
      <c r="P932" s="64">
        <v>22320</v>
      </c>
      <c r="Q932" s="631">
        <f>+N932*P932</f>
        <v>66960</v>
      </c>
      <c r="R932" s="54" t="s">
        <v>100</v>
      </c>
      <c r="S932" s="54" t="s">
        <v>2315</v>
      </c>
      <c r="T932" s="213"/>
    </row>
    <row r="933" spans="1:202" ht="15" customHeight="1">
      <c r="A933" s="165">
        <v>10</v>
      </c>
      <c r="B933" s="166">
        <v>40104</v>
      </c>
      <c r="C933" s="165">
        <f t="shared" si="105"/>
        <v>4</v>
      </c>
      <c r="G933" s="165" t="str">
        <f>+VLOOKUP(B933,EstructuraCostos!$B$5:$C$170,2)</f>
        <v>Combustibles y Lubricantes</v>
      </c>
      <c r="H933" s="212">
        <v>43727</v>
      </c>
      <c r="I933" s="17">
        <f t="shared" si="102"/>
        <v>38</v>
      </c>
      <c r="J933" s="1" t="s">
        <v>2165</v>
      </c>
      <c r="K933" s="95">
        <v>3077</v>
      </c>
      <c r="L933" s="13" t="s">
        <v>2115</v>
      </c>
      <c r="M933" s="51" t="s">
        <v>2117</v>
      </c>
      <c r="N933" s="97">
        <v>9.73</v>
      </c>
      <c r="O933" s="560" t="s">
        <v>316</v>
      </c>
      <c r="P933" s="64">
        <v>9550</v>
      </c>
      <c r="Q933" s="631">
        <v>93000</v>
      </c>
      <c r="R933" s="54" t="s">
        <v>100</v>
      </c>
      <c r="S933" s="54" t="s">
        <v>2315</v>
      </c>
      <c r="T933" s="213"/>
      <c r="U933" s="77">
        <v>2541072</v>
      </c>
    </row>
    <row r="934" spans="1:202" ht="15" customHeight="1">
      <c r="A934" s="165">
        <v>11</v>
      </c>
      <c r="B934" s="166">
        <v>50105</v>
      </c>
      <c r="C934" s="165">
        <f t="shared" si="105"/>
        <v>5</v>
      </c>
      <c r="G934" s="165" t="str">
        <f>+VLOOKUP(B934,EstructuraCostos!$B$5:$C$170,2)</f>
        <v>Mantenimiento Corrales y Puentes</v>
      </c>
      <c r="H934" s="212">
        <v>43727</v>
      </c>
      <c r="I934" s="17">
        <f t="shared" si="102"/>
        <v>38</v>
      </c>
      <c r="J934" s="1" t="s">
        <v>2166</v>
      </c>
      <c r="K934" s="95">
        <v>97959</v>
      </c>
      <c r="L934" s="13" t="s">
        <v>944</v>
      </c>
      <c r="M934" s="51" t="s">
        <v>952</v>
      </c>
      <c r="N934" s="97">
        <v>3</v>
      </c>
      <c r="O934" s="639" t="s">
        <v>278</v>
      </c>
      <c r="P934" s="64">
        <v>9500</v>
      </c>
      <c r="Q934" s="631">
        <f>+N934*P934</f>
        <v>28500</v>
      </c>
      <c r="R934" s="54" t="s">
        <v>294</v>
      </c>
      <c r="S934" s="54" t="s">
        <v>2397</v>
      </c>
      <c r="T934" s="213"/>
    </row>
    <row r="935" spans="1:202" ht="15" customHeight="1">
      <c r="A935" s="165">
        <v>11</v>
      </c>
      <c r="B935" s="387">
        <v>50106</v>
      </c>
      <c r="C935" s="165">
        <f t="shared" si="105"/>
        <v>5</v>
      </c>
      <c r="G935" s="165" t="str">
        <f>+VLOOKUP(B935,EstructuraCostos!$B$5:$C$170,2)</f>
        <v>Mantenimiento Maquinaria y Equipos</v>
      </c>
      <c r="H935" s="212">
        <v>43727</v>
      </c>
      <c r="I935" s="17">
        <f t="shared" si="102"/>
        <v>38</v>
      </c>
      <c r="J935" s="1" t="s">
        <v>2167</v>
      </c>
      <c r="K935" s="95">
        <v>97959</v>
      </c>
      <c r="L935" s="13" t="s">
        <v>944</v>
      </c>
      <c r="M935" s="51" t="s">
        <v>2171</v>
      </c>
      <c r="N935" s="97">
        <v>1</v>
      </c>
      <c r="O935" s="646" t="s">
        <v>278</v>
      </c>
      <c r="P935" s="64">
        <v>70000</v>
      </c>
      <c r="Q935" s="631">
        <f>+N935*P935</f>
        <v>70000</v>
      </c>
      <c r="R935" s="54" t="s">
        <v>294</v>
      </c>
      <c r="S935" s="54" t="s">
        <v>2397</v>
      </c>
      <c r="T935" s="213"/>
    </row>
    <row r="936" spans="1:202" ht="15" customHeight="1">
      <c r="A936" s="165">
        <v>12</v>
      </c>
      <c r="B936" s="387">
        <v>90103</v>
      </c>
      <c r="C936" s="165">
        <f t="shared" si="105"/>
        <v>9</v>
      </c>
      <c r="G936" s="165" t="str">
        <f>+VLOOKUP(B936,EstructuraCostos!$B$5:$C$170,2)</f>
        <v>Alimentacion-mercado</v>
      </c>
      <c r="H936" s="212">
        <v>43727</v>
      </c>
      <c r="I936" s="17">
        <f t="shared" si="102"/>
        <v>38</v>
      </c>
      <c r="J936" s="1" t="s">
        <v>2168</v>
      </c>
      <c r="K936" s="95">
        <v>182565</v>
      </c>
      <c r="L936" s="13" t="s">
        <v>544</v>
      </c>
      <c r="M936" s="51" t="s">
        <v>286</v>
      </c>
      <c r="N936" s="97">
        <v>5</v>
      </c>
      <c r="O936" s="560" t="s">
        <v>278</v>
      </c>
      <c r="P936" s="64">
        <v>4862</v>
      </c>
      <c r="Q936" s="631">
        <f>+N936*P936</f>
        <v>24310</v>
      </c>
      <c r="R936" s="54" t="s">
        <v>294</v>
      </c>
      <c r="S936" s="54" t="s">
        <v>2397</v>
      </c>
      <c r="T936" s="213"/>
    </row>
    <row r="937" spans="1:202" ht="15" customHeight="1">
      <c r="A937" s="165">
        <v>13</v>
      </c>
      <c r="B937" s="387">
        <v>50106</v>
      </c>
      <c r="C937" s="165">
        <f t="shared" si="105"/>
        <v>5</v>
      </c>
      <c r="G937" s="165" t="str">
        <f>+VLOOKUP(B937,EstructuraCostos!$B$5:$C$170,2)</f>
        <v>Mantenimiento Maquinaria y Equipos</v>
      </c>
      <c r="H937" s="212">
        <v>43727</v>
      </c>
      <c r="I937" s="17">
        <f t="shared" si="102"/>
        <v>38</v>
      </c>
      <c r="J937" s="1" t="s">
        <v>2169</v>
      </c>
      <c r="K937" s="95" t="s">
        <v>2508</v>
      </c>
      <c r="L937" s="1" t="s">
        <v>1453</v>
      </c>
      <c r="M937" s="51">
        <v>18414548</v>
      </c>
      <c r="N937" s="97">
        <v>1</v>
      </c>
      <c r="O937" s="560" t="s">
        <v>278</v>
      </c>
      <c r="P937" s="64">
        <v>100000</v>
      </c>
      <c r="Q937" s="631">
        <f>+N937*P937</f>
        <v>100000</v>
      </c>
      <c r="R937" s="54" t="s">
        <v>294</v>
      </c>
      <c r="S937" s="54" t="s">
        <v>2397</v>
      </c>
      <c r="T937" s="213"/>
    </row>
    <row r="938" spans="1:202" ht="14.5" customHeight="1">
      <c r="A938" s="165">
        <v>14</v>
      </c>
      <c r="B938" s="166">
        <v>50106</v>
      </c>
      <c r="C938" s="165">
        <f t="shared" si="105"/>
        <v>5</v>
      </c>
      <c r="G938" s="165" t="str">
        <f>+VLOOKUP(B938,EstructuraCostos!$B$5:$C$170,2)</f>
        <v>Mantenimiento Maquinaria y Equipos</v>
      </c>
      <c r="H938" s="212">
        <v>43727</v>
      </c>
      <c r="I938" s="17">
        <f t="shared" si="102"/>
        <v>38</v>
      </c>
      <c r="J938" s="1" t="s">
        <v>2170</v>
      </c>
      <c r="K938" s="95" t="s">
        <v>2707</v>
      </c>
      <c r="L938" s="1" t="s">
        <v>1453</v>
      </c>
      <c r="M938" s="51">
        <v>18414548</v>
      </c>
      <c r="N938" s="97">
        <v>1</v>
      </c>
      <c r="O938" s="560" t="s">
        <v>278</v>
      </c>
      <c r="P938" s="64">
        <v>40000</v>
      </c>
      <c r="Q938" s="631">
        <f>+N938*P938</f>
        <v>40000</v>
      </c>
      <c r="R938" s="54" t="s">
        <v>294</v>
      </c>
      <c r="S938" s="54" t="s">
        <v>2397</v>
      </c>
      <c r="T938" s="213"/>
      <c r="U938" s="66">
        <v>277810</v>
      </c>
    </row>
    <row r="939" spans="1:202" ht="14.5" customHeight="1">
      <c r="A939" s="165" t="s">
        <v>1284</v>
      </c>
      <c r="B939" s="166">
        <v>40108</v>
      </c>
      <c r="C939" s="165">
        <f t="shared" si="105"/>
        <v>4</v>
      </c>
      <c r="G939" s="165" t="str">
        <f>+VLOOKUP(B939,EstructuraCostos!$B$5:$C$170,2)</f>
        <v>Gastos_de_Viaje y representacion</v>
      </c>
      <c r="H939" s="212">
        <v>43728</v>
      </c>
      <c r="I939" s="17">
        <f t="shared" si="102"/>
        <v>38</v>
      </c>
      <c r="J939" s="1" t="s">
        <v>1351</v>
      </c>
      <c r="K939" s="95">
        <v>177605</v>
      </c>
      <c r="L939" s="13" t="s">
        <v>1352</v>
      </c>
      <c r="M939" s="85">
        <v>900273380</v>
      </c>
      <c r="N939" s="97"/>
      <c r="O939" s="564"/>
      <c r="P939" s="64">
        <v>267180</v>
      </c>
      <c r="Q939" s="631">
        <f>P939</f>
        <v>267180</v>
      </c>
      <c r="R939" s="54" t="s">
        <v>100</v>
      </c>
      <c r="S939" s="54" t="s">
        <v>2194</v>
      </c>
      <c r="T939" s="213"/>
    </row>
    <row r="940" spans="1:202" ht="14.5" customHeight="1">
      <c r="A940" s="165">
        <v>15</v>
      </c>
      <c r="C940" s="165"/>
      <c r="G940" s="165" t="e">
        <f>+VLOOKUP(B940,EstructuraCostos!$B$5:$C$170,2)</f>
        <v>#N/A</v>
      </c>
      <c r="H940" s="212">
        <v>43729</v>
      </c>
      <c r="I940" s="17">
        <f t="shared" si="102"/>
        <v>38</v>
      </c>
      <c r="J940" s="654" t="s">
        <v>2195</v>
      </c>
      <c r="K940" s="486" t="s">
        <v>546</v>
      </c>
      <c r="L940" s="70" t="s">
        <v>322</v>
      </c>
      <c r="M940" s="486" t="s">
        <v>341</v>
      </c>
      <c r="N940" s="80">
        <v>1</v>
      </c>
      <c r="O940" s="90" t="s">
        <v>278</v>
      </c>
      <c r="P940" s="92">
        <v>3202000</v>
      </c>
      <c r="Q940" s="631">
        <v>3202000</v>
      </c>
      <c r="R940" s="54" t="s">
        <v>196</v>
      </c>
      <c r="S940" s="54" t="s">
        <v>2196</v>
      </c>
      <c r="T940" s="213"/>
    </row>
    <row r="941" spans="1:202" ht="14.5" customHeight="1">
      <c r="A941" s="165">
        <v>17</v>
      </c>
      <c r="B941" s="166">
        <v>70104</v>
      </c>
      <c r="C941" s="165">
        <f t="shared" ref="C941:C978" si="106">ROUND(B941/10000,0)</f>
        <v>7</v>
      </c>
      <c r="G941" s="165" t="str">
        <f>+VLOOKUP(B941,EstructuraCostos!$B$5:$C$170,2)</f>
        <v>Liquidaciones</v>
      </c>
      <c r="H941" s="212">
        <v>43729</v>
      </c>
      <c r="I941" s="17">
        <f t="shared" si="102"/>
        <v>38</v>
      </c>
      <c r="J941" s="139" t="s">
        <v>1324</v>
      </c>
      <c r="K941" s="95" t="s">
        <v>730</v>
      </c>
      <c r="L941" s="13" t="s">
        <v>2161</v>
      </c>
      <c r="M941" s="51">
        <v>78730185</v>
      </c>
      <c r="N941" s="97">
        <v>1</v>
      </c>
      <c r="O941" s="564" t="s">
        <v>278</v>
      </c>
      <c r="P941" s="64">
        <v>851947</v>
      </c>
      <c r="Q941" s="631">
        <f t="shared" ref="Q941:Q953" si="107">+N941*P941</f>
        <v>851947</v>
      </c>
      <c r="R941" s="54" t="s">
        <v>100</v>
      </c>
      <c r="S941" s="54" t="s">
        <v>2196</v>
      </c>
      <c r="T941" s="213"/>
    </row>
    <row r="942" spans="1:202" ht="15" customHeight="1">
      <c r="A942" s="165">
        <v>1</v>
      </c>
      <c r="B942" s="166">
        <v>80108</v>
      </c>
      <c r="C942" s="165">
        <f t="shared" si="106"/>
        <v>8</v>
      </c>
      <c r="G942" s="165" t="str">
        <f>+VLOOKUP(B942,EstructuraCostos!$B$5:$C$170,2)</f>
        <v>Establecimiento de Nuevas Praderas</v>
      </c>
      <c r="H942" s="212">
        <v>43731</v>
      </c>
      <c r="I942" s="17">
        <f t="shared" si="102"/>
        <v>39</v>
      </c>
      <c r="J942" s="1" t="s">
        <v>2180</v>
      </c>
      <c r="K942" s="95">
        <v>403731</v>
      </c>
      <c r="L942" s="13" t="s">
        <v>263</v>
      </c>
      <c r="M942" s="51" t="s">
        <v>271</v>
      </c>
      <c r="N942" s="97">
        <v>25</v>
      </c>
      <c r="O942" s="646" t="s">
        <v>276</v>
      </c>
      <c r="P942" s="64">
        <v>24100</v>
      </c>
      <c r="Q942" s="631">
        <f t="shared" si="107"/>
        <v>602500</v>
      </c>
      <c r="R942" s="54" t="s">
        <v>100</v>
      </c>
      <c r="S942" s="54" t="s">
        <v>2318</v>
      </c>
      <c r="T942" s="213"/>
      <c r="V942" s="64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13"/>
      <c r="CI942" s="13"/>
      <c r="CJ942" s="13"/>
      <c r="CK942" s="13"/>
      <c r="CL942" s="13"/>
      <c r="CM942" s="13"/>
      <c r="CN942" s="13"/>
      <c r="CO942" s="13"/>
      <c r="CP942" s="13"/>
      <c r="CQ942" s="13"/>
      <c r="CR942" s="13"/>
      <c r="CS942" s="13"/>
      <c r="CT942" s="13"/>
      <c r="CU942" s="13"/>
      <c r="CV942" s="13"/>
      <c r="CW942" s="13"/>
      <c r="CX942" s="13"/>
      <c r="CY942" s="13"/>
      <c r="CZ942" s="13"/>
      <c r="DA942" s="13"/>
      <c r="DB942" s="13"/>
      <c r="DC942" s="13"/>
      <c r="DD942" s="13"/>
      <c r="DE942" s="13"/>
      <c r="DF942" s="13"/>
      <c r="DG942" s="13"/>
      <c r="DH942" s="13"/>
      <c r="DI942" s="13"/>
      <c r="DJ942" s="13"/>
      <c r="DK942" s="13"/>
      <c r="DL942" s="13"/>
      <c r="DM942" s="13"/>
      <c r="DN942" s="13"/>
      <c r="DO942" s="13"/>
      <c r="DP942" s="13"/>
      <c r="DQ942" s="13"/>
      <c r="DR942" s="13"/>
      <c r="DS942" s="13"/>
      <c r="DT942" s="13"/>
      <c r="DU942" s="13"/>
      <c r="DV942" s="13"/>
      <c r="DW942" s="13"/>
      <c r="DX942" s="13"/>
      <c r="DY942" s="13"/>
      <c r="DZ942" s="13"/>
      <c r="EA942" s="13"/>
      <c r="EB942" s="13"/>
      <c r="EC942" s="13"/>
      <c r="ED942" s="13"/>
      <c r="EE942" s="13"/>
      <c r="EF942" s="13"/>
      <c r="EG942" s="13"/>
      <c r="EH942" s="13"/>
      <c r="EI942" s="13"/>
      <c r="EJ942" s="13"/>
      <c r="EK942" s="13"/>
      <c r="EL942" s="13"/>
      <c r="EM942" s="13"/>
      <c r="EN942" s="13"/>
      <c r="EO942" s="13"/>
      <c r="EP942" s="13"/>
      <c r="EQ942" s="13"/>
      <c r="ER942" s="13"/>
      <c r="ES942" s="13"/>
      <c r="ET942" s="13"/>
      <c r="EU942" s="13"/>
      <c r="EV942" s="13"/>
      <c r="EW942" s="13"/>
      <c r="EX942" s="13"/>
      <c r="EY942" s="13"/>
      <c r="EZ942" s="13"/>
      <c r="FA942" s="13"/>
      <c r="FB942" s="13"/>
      <c r="FC942" s="13"/>
      <c r="FD942" s="13"/>
      <c r="FE942" s="13"/>
      <c r="FF942" s="13"/>
      <c r="FG942" s="13"/>
      <c r="FH942" s="13"/>
      <c r="FI942" s="13"/>
      <c r="FJ942" s="13"/>
      <c r="FK942" s="13"/>
      <c r="FL942" s="13"/>
      <c r="FM942" s="13"/>
      <c r="FN942" s="13"/>
      <c r="FO942" s="13"/>
      <c r="FP942" s="13"/>
      <c r="FQ942" s="13"/>
      <c r="FR942" s="13"/>
      <c r="FS942" s="13"/>
      <c r="FT942" s="13"/>
      <c r="FU942" s="13"/>
      <c r="FV942" s="13"/>
      <c r="FW942" s="13"/>
      <c r="FX942" s="13"/>
      <c r="FY942" s="13"/>
      <c r="FZ942" s="13"/>
      <c r="GA942" s="13"/>
      <c r="GB942" s="13"/>
      <c r="GC942" s="13"/>
      <c r="GD942" s="13"/>
      <c r="GE942" s="13"/>
      <c r="GF942" s="13"/>
      <c r="GG942" s="13"/>
      <c r="GH942" s="13"/>
      <c r="GI942" s="13"/>
      <c r="GJ942" s="13"/>
      <c r="GK942" s="13"/>
      <c r="GL942" s="13"/>
      <c r="GM942" s="13"/>
      <c r="GN942" s="13"/>
      <c r="GO942" s="13"/>
      <c r="GP942" s="13"/>
      <c r="GQ942" s="13"/>
      <c r="GR942" s="13"/>
      <c r="GS942" s="13"/>
      <c r="GT942" s="13"/>
    </row>
    <row r="943" spans="1:202" ht="14.5" customHeight="1">
      <c r="A943" s="165">
        <v>1</v>
      </c>
      <c r="B943" s="166">
        <v>80108</v>
      </c>
      <c r="C943" s="165">
        <f t="shared" si="106"/>
        <v>8</v>
      </c>
      <c r="G943" s="165" t="str">
        <f>+VLOOKUP(B943,EstructuraCostos!$B$5:$C$170,2)</f>
        <v>Establecimiento de Nuevas Praderas</v>
      </c>
      <c r="H943" s="212">
        <v>43731</v>
      </c>
      <c r="I943" s="17">
        <f t="shared" si="102"/>
        <v>39</v>
      </c>
      <c r="J943" s="1" t="s">
        <v>2179</v>
      </c>
      <c r="K943" s="95">
        <v>403731</v>
      </c>
      <c r="L943" s="13" t="s">
        <v>263</v>
      </c>
      <c r="M943" s="51" t="s">
        <v>271</v>
      </c>
      <c r="N943" s="97">
        <v>50</v>
      </c>
      <c r="O943" s="564" t="s">
        <v>276</v>
      </c>
      <c r="P943" s="64">
        <v>23910</v>
      </c>
      <c r="Q943" s="631">
        <f t="shared" si="107"/>
        <v>1195500</v>
      </c>
      <c r="R943" s="54" t="s">
        <v>100</v>
      </c>
      <c r="S943" s="54" t="s">
        <v>2318</v>
      </c>
      <c r="T943" s="213"/>
      <c r="V943" s="64"/>
    </row>
    <row r="944" spans="1:202" ht="14.5" customHeight="1">
      <c r="A944" s="165" t="s">
        <v>1206</v>
      </c>
      <c r="B944" s="166">
        <v>40101</v>
      </c>
      <c r="C944" s="165">
        <f t="shared" si="106"/>
        <v>4</v>
      </c>
      <c r="G944" s="165" t="str">
        <f>+VLOOKUP(B944,EstructuraCostos!$B$5:$C$170,2)</f>
        <v>Servicios_Publicos</v>
      </c>
      <c r="H944" s="212">
        <v>43731</v>
      </c>
      <c r="I944" s="17">
        <f t="shared" si="102"/>
        <v>39</v>
      </c>
      <c r="J944" s="185" t="s">
        <v>2186</v>
      </c>
      <c r="K944" s="95">
        <v>21121200825</v>
      </c>
      <c r="L944" s="13" t="s">
        <v>1670</v>
      </c>
      <c r="M944" s="95" t="s">
        <v>578</v>
      </c>
      <c r="N944" s="97">
        <v>43</v>
      </c>
      <c r="O944" s="564" t="s">
        <v>277</v>
      </c>
      <c r="P944" s="64">
        <v>4988.3720930232557</v>
      </c>
      <c r="Q944" s="631">
        <f t="shared" si="107"/>
        <v>214500</v>
      </c>
      <c r="R944" s="54" t="s">
        <v>100</v>
      </c>
      <c r="S944" s="54" t="s">
        <v>2141</v>
      </c>
      <c r="T944" s="213"/>
      <c r="V944" s="64"/>
    </row>
    <row r="945" spans="1:22" ht="14.5" customHeight="1">
      <c r="A945" s="165" t="s">
        <v>1319</v>
      </c>
      <c r="B945" s="166">
        <v>40101</v>
      </c>
      <c r="C945" s="165">
        <f t="shared" si="106"/>
        <v>4</v>
      </c>
      <c r="G945" s="165" t="str">
        <f>+VLOOKUP(B945,EstructuraCostos!$B$5:$C$170,2)</f>
        <v>Servicios_Publicos</v>
      </c>
      <c r="H945" s="212">
        <v>43731</v>
      </c>
      <c r="I945" s="17">
        <f t="shared" si="102"/>
        <v>39</v>
      </c>
      <c r="J945" s="185" t="s">
        <v>2648</v>
      </c>
      <c r="K945" s="95">
        <v>21121200820</v>
      </c>
      <c r="L945" s="13" t="s">
        <v>1670</v>
      </c>
      <c r="M945" s="95" t="s">
        <v>578</v>
      </c>
      <c r="N945" s="97">
        <v>13</v>
      </c>
      <c r="O945" s="564" t="s">
        <v>277</v>
      </c>
      <c r="P945" s="64">
        <v>4261.5384615384619</v>
      </c>
      <c r="Q945" s="631">
        <f t="shared" si="107"/>
        <v>55400.000000000007</v>
      </c>
      <c r="R945" s="54" t="s">
        <v>100</v>
      </c>
      <c r="S945" s="54" t="s">
        <v>2141</v>
      </c>
      <c r="T945" s="213"/>
      <c r="V945" s="64"/>
    </row>
    <row r="946" spans="1:22" ht="14.5" customHeight="1">
      <c r="A946" s="165">
        <v>2</v>
      </c>
      <c r="C946" s="165">
        <f t="shared" si="106"/>
        <v>0</v>
      </c>
      <c r="G946" s="165" t="e">
        <f>+VLOOKUP(B946,EstructuraCostos!$B$5:$C$170,2)</f>
        <v>#N/A</v>
      </c>
      <c r="H946" s="212">
        <v>43733</v>
      </c>
      <c r="I946" s="17">
        <f t="shared" si="102"/>
        <v>39</v>
      </c>
      <c r="J946" s="70" t="s">
        <v>1264</v>
      </c>
      <c r="K946" s="486" t="s">
        <v>546</v>
      </c>
      <c r="L946" s="70" t="s">
        <v>322</v>
      </c>
      <c r="M946" s="74" t="s">
        <v>341</v>
      </c>
      <c r="N946" s="80">
        <v>1</v>
      </c>
      <c r="O946" s="90" t="s">
        <v>278</v>
      </c>
      <c r="P946" s="92">
        <v>500000</v>
      </c>
      <c r="Q946" s="631">
        <f t="shared" si="107"/>
        <v>500000</v>
      </c>
      <c r="R946" s="54" t="s">
        <v>196</v>
      </c>
      <c r="S946" s="54" t="s">
        <v>2315</v>
      </c>
      <c r="T946" s="584"/>
      <c r="U946" s="66">
        <v>500000</v>
      </c>
      <c r="V946" s="64"/>
    </row>
    <row r="947" spans="1:22" ht="14.5" customHeight="1">
      <c r="A947" s="165">
        <v>3</v>
      </c>
      <c r="B947" s="166">
        <v>40116</v>
      </c>
      <c r="C947" s="165">
        <f t="shared" si="106"/>
        <v>4</v>
      </c>
      <c r="G947" s="165" t="str">
        <f>+VLOOKUP(B947,EstructuraCostos!$B$5:$C$170,2)</f>
        <v>Otros Diversos</v>
      </c>
      <c r="H947" s="212">
        <v>43734</v>
      </c>
      <c r="I947" s="17">
        <f t="shared" si="102"/>
        <v>39</v>
      </c>
      <c r="J947" s="1" t="s">
        <v>2206</v>
      </c>
      <c r="K947" s="95">
        <v>2505887</v>
      </c>
      <c r="L947" s="13" t="s">
        <v>2212</v>
      </c>
      <c r="M947" s="51" t="s">
        <v>2222</v>
      </c>
      <c r="N947" s="97">
        <v>13</v>
      </c>
      <c r="O947" s="564" t="s">
        <v>278</v>
      </c>
      <c r="P947" s="64">
        <v>20000</v>
      </c>
      <c r="Q947" s="631">
        <f t="shared" si="107"/>
        <v>260000</v>
      </c>
      <c r="R947" s="54" t="s">
        <v>294</v>
      </c>
      <c r="S947" s="54" t="s">
        <v>2397</v>
      </c>
      <c r="T947" s="91"/>
      <c r="V947" s="64"/>
    </row>
    <row r="948" spans="1:22" ht="14.5" customHeight="1">
      <c r="A948" s="165">
        <v>4</v>
      </c>
      <c r="B948" s="166">
        <v>40116</v>
      </c>
      <c r="C948" s="165">
        <f t="shared" si="106"/>
        <v>4</v>
      </c>
      <c r="G948" s="165" t="str">
        <f>+VLOOKUP(B948,EstructuraCostos!$B$5:$C$170,2)</f>
        <v>Otros Diversos</v>
      </c>
      <c r="H948" s="212">
        <v>43734</v>
      </c>
      <c r="I948" s="17">
        <f t="shared" si="102"/>
        <v>39</v>
      </c>
      <c r="J948" s="1" t="s">
        <v>2217</v>
      </c>
      <c r="K948" s="95">
        <v>237056</v>
      </c>
      <c r="L948" s="13" t="s">
        <v>2213</v>
      </c>
      <c r="M948" s="51" t="s">
        <v>2225</v>
      </c>
      <c r="N948" s="97">
        <v>12</v>
      </c>
      <c r="O948" s="646" t="s">
        <v>278</v>
      </c>
      <c r="P948" s="64">
        <v>13500</v>
      </c>
      <c r="Q948" s="631">
        <f t="shared" si="107"/>
        <v>162000</v>
      </c>
      <c r="R948" s="54" t="s">
        <v>294</v>
      </c>
      <c r="S948" s="54" t="s">
        <v>2397</v>
      </c>
      <c r="T948" s="64"/>
      <c r="V948" s="64"/>
    </row>
    <row r="949" spans="1:22" ht="14.5" customHeight="1">
      <c r="A949" s="165">
        <v>5</v>
      </c>
      <c r="B949" s="166">
        <v>40116</v>
      </c>
      <c r="C949" s="165">
        <f t="shared" si="106"/>
        <v>4</v>
      </c>
      <c r="G949" s="165" t="str">
        <f>+VLOOKUP(B949,EstructuraCostos!$B$5:$C$170,2)</f>
        <v>Otros Diversos</v>
      </c>
      <c r="H949" s="212">
        <v>43734</v>
      </c>
      <c r="I949" s="17">
        <f t="shared" si="102"/>
        <v>39</v>
      </c>
      <c r="J949" s="1" t="s">
        <v>2218</v>
      </c>
      <c r="K949" s="95">
        <v>37794</v>
      </c>
      <c r="L949" s="13" t="s">
        <v>2214</v>
      </c>
      <c r="M949" s="51" t="s">
        <v>2226</v>
      </c>
      <c r="N949" s="97">
        <v>12</v>
      </c>
      <c r="O949" s="639" t="s">
        <v>278</v>
      </c>
      <c r="P949" s="64">
        <v>3666.6666666666665</v>
      </c>
      <c r="Q949" s="631">
        <f t="shared" si="107"/>
        <v>44000</v>
      </c>
      <c r="R949" s="54" t="s">
        <v>294</v>
      </c>
      <c r="S949" s="54" t="s">
        <v>2397</v>
      </c>
      <c r="T949" s="64"/>
      <c r="V949" s="64"/>
    </row>
    <row r="950" spans="1:22" ht="14.5" customHeight="1">
      <c r="A950" s="165">
        <v>6</v>
      </c>
      <c r="B950" s="166">
        <v>40116</v>
      </c>
      <c r="C950" s="165">
        <f t="shared" si="106"/>
        <v>4</v>
      </c>
      <c r="G950" s="165" t="str">
        <f>+VLOOKUP(B950,EstructuraCostos!$B$5:$C$170,2)</f>
        <v>Otros Diversos</v>
      </c>
      <c r="H950" s="212">
        <v>43734</v>
      </c>
      <c r="I950" s="17">
        <f t="shared" si="102"/>
        <v>39</v>
      </c>
      <c r="J950" s="1" t="s">
        <v>2207</v>
      </c>
      <c r="K950" s="95" t="s">
        <v>2595</v>
      </c>
      <c r="L950" s="1" t="s">
        <v>1453</v>
      </c>
      <c r="M950" s="51">
        <v>18414548</v>
      </c>
      <c r="N950" s="97">
        <v>13</v>
      </c>
      <c r="O950" s="564" t="s">
        <v>278</v>
      </c>
      <c r="P950" s="64">
        <v>6923.0769230769229</v>
      </c>
      <c r="Q950" s="631">
        <f t="shared" si="107"/>
        <v>90000</v>
      </c>
      <c r="R950" s="54" t="s">
        <v>100</v>
      </c>
      <c r="S950" s="54" t="s">
        <v>2397</v>
      </c>
      <c r="T950" s="597">
        <v>44000</v>
      </c>
      <c r="V950" s="597"/>
    </row>
    <row r="951" spans="1:22" ht="14.5" customHeight="1">
      <c r="A951" s="165">
        <v>7</v>
      </c>
      <c r="B951" s="166">
        <v>40104</v>
      </c>
      <c r="C951" s="165">
        <f t="shared" si="106"/>
        <v>4</v>
      </c>
      <c r="G951" s="165" t="str">
        <f>+VLOOKUP(B951,EstructuraCostos!$B$5:$C$170,2)</f>
        <v>Combustibles y Lubricantes</v>
      </c>
      <c r="H951" s="212">
        <v>43734</v>
      </c>
      <c r="I951" s="17">
        <f t="shared" si="102"/>
        <v>39</v>
      </c>
      <c r="J951" s="1" t="s">
        <v>371</v>
      </c>
      <c r="K951" s="545">
        <v>3224</v>
      </c>
      <c r="L951" s="13" t="s">
        <v>2115</v>
      </c>
      <c r="M951" s="51" t="s">
        <v>2117</v>
      </c>
      <c r="N951" s="97">
        <v>2</v>
      </c>
      <c r="O951" s="564" t="s">
        <v>278</v>
      </c>
      <c r="P951" s="64">
        <v>12900</v>
      </c>
      <c r="Q951" s="631">
        <f t="shared" si="107"/>
        <v>25800</v>
      </c>
      <c r="R951" s="54" t="s">
        <v>100</v>
      </c>
      <c r="S951" s="54" t="s">
        <v>2511</v>
      </c>
      <c r="T951" s="701">
        <v>4000</v>
      </c>
      <c r="V951" s="64"/>
    </row>
    <row r="952" spans="1:22" ht="14.5" customHeight="1">
      <c r="A952" s="165">
        <v>8</v>
      </c>
      <c r="B952" s="166">
        <v>40107</v>
      </c>
      <c r="C952" s="165">
        <f t="shared" si="106"/>
        <v>4</v>
      </c>
      <c r="G952" s="165" t="str">
        <f>+VLOOKUP(B952,EstructuraCostos!$B$5:$C$170,2)</f>
        <v>Papeleria_e_Insumos-corresponencia</v>
      </c>
      <c r="H952" s="212">
        <v>43734</v>
      </c>
      <c r="I952" s="17">
        <f t="shared" si="102"/>
        <v>39</v>
      </c>
      <c r="J952" s="1" t="s">
        <v>2221</v>
      </c>
      <c r="L952" s="1" t="s">
        <v>2208</v>
      </c>
      <c r="M952" s="51" t="s">
        <v>2223</v>
      </c>
      <c r="N952" s="97">
        <v>1</v>
      </c>
      <c r="O952" s="642" t="s">
        <v>278</v>
      </c>
      <c r="P952" s="64">
        <v>4000</v>
      </c>
      <c r="Q952" s="631">
        <f t="shared" si="107"/>
        <v>4000</v>
      </c>
      <c r="R952" s="54" t="s">
        <v>294</v>
      </c>
      <c r="S952" s="54" t="s">
        <v>285</v>
      </c>
      <c r="T952" s="590" t="s">
        <v>2425</v>
      </c>
      <c r="V952" s="64"/>
    </row>
    <row r="953" spans="1:22" ht="14.5" customHeight="1">
      <c r="A953" s="165">
        <v>9</v>
      </c>
      <c r="B953" s="166">
        <v>90103</v>
      </c>
      <c r="C953" s="165">
        <f t="shared" si="106"/>
        <v>9</v>
      </c>
      <c r="G953" s="165" t="str">
        <f>+VLOOKUP(B953,EstructuraCostos!$B$5:$C$170,2)</f>
        <v>Alimentacion-mercado</v>
      </c>
      <c r="H953" s="212">
        <v>43735</v>
      </c>
      <c r="I953" s="17">
        <f t="shared" ref="I953:I1015" si="108">+WEEKNUM(H953,2)</f>
        <v>39</v>
      </c>
      <c r="J953" s="1" t="s">
        <v>545</v>
      </c>
      <c r="K953" s="95">
        <v>154640</v>
      </c>
      <c r="L953" s="1" t="s">
        <v>2215</v>
      </c>
      <c r="M953" s="51" t="s">
        <v>739</v>
      </c>
      <c r="N953" s="97">
        <v>4</v>
      </c>
      <c r="O953" s="564" t="s">
        <v>278</v>
      </c>
      <c r="P953" s="64">
        <v>5235.5</v>
      </c>
      <c r="Q953" s="631">
        <f t="shared" si="107"/>
        <v>20942</v>
      </c>
      <c r="R953" s="54" t="s">
        <v>294</v>
      </c>
      <c r="S953" s="54" t="s">
        <v>2397</v>
      </c>
      <c r="T953" s="64"/>
      <c r="V953" s="64"/>
    </row>
    <row r="954" spans="1:22" ht="14.5" customHeight="1">
      <c r="A954" s="165" t="s">
        <v>1206</v>
      </c>
      <c r="B954" s="166">
        <v>40106</v>
      </c>
      <c r="C954" s="165">
        <f t="shared" si="106"/>
        <v>4</v>
      </c>
      <c r="G954" s="165" t="s">
        <v>72</v>
      </c>
      <c r="H954" s="212">
        <v>43735</v>
      </c>
      <c r="I954" s="17">
        <f t="shared" si="108"/>
        <v>39</v>
      </c>
      <c r="J954" s="1" t="s">
        <v>1030</v>
      </c>
      <c r="K954" s="95">
        <v>3</v>
      </c>
      <c r="L954" s="1" t="s">
        <v>2316</v>
      </c>
      <c r="M954" s="51" t="s">
        <v>2317</v>
      </c>
      <c r="N954" s="97">
        <v>1</v>
      </c>
      <c r="O954" s="642" t="s">
        <v>278</v>
      </c>
      <c r="P954" s="381">
        <v>836480</v>
      </c>
      <c r="Q954" s="631">
        <v>836480</v>
      </c>
      <c r="R954" s="54" t="s">
        <v>100</v>
      </c>
      <c r="S954" s="54" t="s">
        <v>2318</v>
      </c>
      <c r="T954" s="597">
        <v>120000</v>
      </c>
      <c r="V954" s="311"/>
    </row>
    <row r="955" spans="1:22" ht="14.5" customHeight="1">
      <c r="A955" s="165">
        <v>10</v>
      </c>
      <c r="B955" s="166">
        <v>50102</v>
      </c>
      <c r="C955" s="165">
        <f t="shared" si="106"/>
        <v>5</v>
      </c>
      <c r="G955" s="165" t="str">
        <f>+VLOOKUP(B955,EstructuraCostos!$B$5:$C$170,2)</f>
        <v>Mantenimiento otras casas y Cuarteles</v>
      </c>
      <c r="H955" s="212">
        <v>43736</v>
      </c>
      <c r="I955" s="17">
        <f t="shared" si="108"/>
        <v>39</v>
      </c>
      <c r="J955" s="1" t="s">
        <v>2219</v>
      </c>
      <c r="K955" s="95" t="s">
        <v>2224</v>
      </c>
      <c r="L955" s="1" t="s">
        <v>2216</v>
      </c>
      <c r="M955" s="51">
        <v>18491593</v>
      </c>
      <c r="N955" s="97">
        <v>1</v>
      </c>
      <c r="O955" s="639" t="s">
        <v>278</v>
      </c>
      <c r="P955" s="64">
        <v>100000</v>
      </c>
      <c r="Q955" s="631">
        <f>+N955*P955</f>
        <v>100000</v>
      </c>
      <c r="R955" s="54" t="s">
        <v>294</v>
      </c>
      <c r="S955" s="54" t="s">
        <v>2397</v>
      </c>
      <c r="T955" s="213"/>
      <c r="V955" s="308"/>
    </row>
    <row r="956" spans="1:22" ht="14.5" customHeight="1">
      <c r="A956" s="165">
        <v>11</v>
      </c>
      <c r="B956" s="166">
        <v>90106</v>
      </c>
      <c r="C956" s="165">
        <f t="shared" si="106"/>
        <v>9</v>
      </c>
      <c r="G956" s="165" t="str">
        <f>+VLOOKUP(B956,EstructuraCostos!$B$5:$C$170,2)</f>
        <v xml:space="preserve">Varios </v>
      </c>
      <c r="H956" s="212">
        <v>43736</v>
      </c>
      <c r="I956" s="17">
        <f t="shared" si="108"/>
        <v>39</v>
      </c>
      <c r="J956" s="1" t="s">
        <v>2220</v>
      </c>
      <c r="K956" s="95">
        <v>482</v>
      </c>
      <c r="L956" s="1" t="s">
        <v>2211</v>
      </c>
      <c r="M956" s="378" t="s">
        <v>2227</v>
      </c>
      <c r="N956" s="97">
        <v>2</v>
      </c>
      <c r="O956" s="564" t="s">
        <v>278</v>
      </c>
      <c r="P956" s="64">
        <v>60000</v>
      </c>
      <c r="Q956" s="631">
        <f>+N956*P956</f>
        <v>120000</v>
      </c>
      <c r="R956" s="54" t="s">
        <v>294</v>
      </c>
      <c r="S956" s="54" t="s">
        <v>2397</v>
      </c>
      <c r="T956" s="213"/>
      <c r="U956" s="77">
        <v>710942</v>
      </c>
      <c r="V956" s="77">
        <v>9500</v>
      </c>
    </row>
    <row r="957" spans="1:22" ht="14.5" customHeight="1">
      <c r="A957" s="165">
        <v>12</v>
      </c>
      <c r="B957" s="166">
        <v>40104</v>
      </c>
      <c r="C957" s="165">
        <f t="shared" si="106"/>
        <v>4</v>
      </c>
      <c r="G957" s="165" t="str">
        <f>+VLOOKUP(B957,EstructuraCostos!$B$5:$C$170,2)</f>
        <v>Combustibles y Lubricantes</v>
      </c>
      <c r="H957" s="212">
        <v>43737</v>
      </c>
      <c r="I957" s="17">
        <f t="shared" si="108"/>
        <v>39</v>
      </c>
      <c r="J957" s="1" t="s">
        <v>370</v>
      </c>
      <c r="K957" s="545">
        <v>3290</v>
      </c>
      <c r="L957" s="13" t="s">
        <v>2115</v>
      </c>
      <c r="M957" s="51" t="s">
        <v>2117</v>
      </c>
      <c r="N957" s="97">
        <v>15.7</v>
      </c>
      <c r="O957" s="646" t="s">
        <v>316</v>
      </c>
      <c r="P957" s="64">
        <v>9550</v>
      </c>
      <c r="Q957" s="631">
        <v>150000</v>
      </c>
      <c r="R957" s="54" t="s">
        <v>100</v>
      </c>
      <c r="S957" s="54" t="s">
        <v>2511</v>
      </c>
      <c r="T957" s="213"/>
      <c r="U957" s="66">
        <v>3170180</v>
      </c>
    </row>
    <row r="958" spans="1:22" ht="14.5" customHeight="1">
      <c r="A958" s="165" t="s">
        <v>1206</v>
      </c>
      <c r="B958" s="166">
        <v>40108</v>
      </c>
      <c r="C958" s="165">
        <f t="shared" si="106"/>
        <v>4</v>
      </c>
      <c r="G958" s="165" t="str">
        <f>+VLOOKUP(B958,EstructuraCostos!$B$5:$C$170,2)</f>
        <v>Gastos_de_Viaje y representacion</v>
      </c>
      <c r="H958" s="212">
        <v>43738</v>
      </c>
      <c r="I958" s="17">
        <f t="shared" si="108"/>
        <v>40</v>
      </c>
      <c r="J958" s="1" t="s">
        <v>1351</v>
      </c>
      <c r="K958" s="95">
        <v>497619</v>
      </c>
      <c r="L958" s="13" t="s">
        <v>1352</v>
      </c>
      <c r="M958" s="85">
        <v>900273380</v>
      </c>
      <c r="N958" s="97"/>
      <c r="O958" s="571"/>
      <c r="P958" s="64">
        <v>418550</v>
      </c>
      <c r="Q958" s="631">
        <f>P958</f>
        <v>418550</v>
      </c>
      <c r="R958" s="54" t="s">
        <v>100</v>
      </c>
      <c r="S958" s="54" t="s">
        <v>2318</v>
      </c>
      <c r="T958" s="213"/>
      <c r="U958" s="66"/>
    </row>
    <row r="959" spans="1:22" ht="14.5" customHeight="1">
      <c r="A959" s="165" t="s">
        <v>1206</v>
      </c>
      <c r="B959" s="166">
        <v>70110</v>
      </c>
      <c r="C959" s="165">
        <f t="shared" si="106"/>
        <v>7</v>
      </c>
      <c r="G959" s="165" t="str">
        <f>+VLOOKUP(B959,EstructuraCostos!$B$5:$C$170,2)</f>
        <v>Honorarios_Asistencia_Tecnica</v>
      </c>
      <c r="H959" s="212">
        <v>43738</v>
      </c>
      <c r="I959" s="17">
        <f t="shared" si="108"/>
        <v>40</v>
      </c>
      <c r="J959" s="281" t="s">
        <v>2506</v>
      </c>
      <c r="K959" s="95" t="s">
        <v>2508</v>
      </c>
      <c r="L959" s="13" t="s">
        <v>637</v>
      </c>
      <c r="M959" s="51">
        <v>1088253430</v>
      </c>
      <c r="N959" s="86">
        <v>1</v>
      </c>
      <c r="O959" s="596"/>
      <c r="P959" s="99">
        <v>1076550</v>
      </c>
      <c r="Q959" s="631">
        <f>P959</f>
        <v>1076550</v>
      </c>
      <c r="R959" s="54" t="s">
        <v>100</v>
      </c>
      <c r="S959" s="54" t="s">
        <v>2503</v>
      </c>
      <c r="T959" s="213"/>
      <c r="U959" s="66"/>
    </row>
    <row r="960" spans="1:22" ht="14.5" customHeight="1">
      <c r="A960" s="165">
        <v>1</v>
      </c>
      <c r="B960" s="166">
        <v>40104</v>
      </c>
      <c r="C960" s="165">
        <f t="shared" si="106"/>
        <v>4</v>
      </c>
      <c r="G960" s="165" t="str">
        <f>+VLOOKUP(B960,EstructuraCostos!$B$5:$C$170,2)</f>
        <v>Combustibles y Lubricantes</v>
      </c>
      <c r="H960" s="212">
        <v>43739</v>
      </c>
      <c r="I960" s="17">
        <f t="shared" si="108"/>
        <v>40</v>
      </c>
      <c r="J960" s="1" t="s">
        <v>2265</v>
      </c>
      <c r="K960" s="95">
        <v>94485</v>
      </c>
      <c r="L960" s="1" t="s">
        <v>2497</v>
      </c>
      <c r="M960" s="297" t="s">
        <v>2283</v>
      </c>
      <c r="N960" s="97">
        <v>2</v>
      </c>
      <c r="O960" s="570" t="s">
        <v>278</v>
      </c>
      <c r="P960" s="64">
        <v>16000</v>
      </c>
      <c r="Q960" s="631">
        <f>+N960*P960</f>
        <v>32000</v>
      </c>
      <c r="R960" s="54" t="s">
        <v>294</v>
      </c>
      <c r="S960" s="54" t="s">
        <v>2604</v>
      </c>
      <c r="T960" s="213"/>
    </row>
    <row r="961" spans="1:202" ht="14.5" customHeight="1">
      <c r="A961" s="165">
        <v>2</v>
      </c>
      <c r="B961" s="166">
        <v>90105</v>
      </c>
      <c r="C961" s="165">
        <f t="shared" si="106"/>
        <v>9</v>
      </c>
      <c r="G961" s="165" t="str">
        <f>+VLOOKUP(B961,EstructuraCostos!$B$5:$C$170,2)</f>
        <v>Mejoras</v>
      </c>
      <c r="H961" s="212">
        <v>43739</v>
      </c>
      <c r="I961" s="17">
        <f t="shared" si="108"/>
        <v>40</v>
      </c>
      <c r="J961" s="1" t="s">
        <v>2266</v>
      </c>
      <c r="K961" s="95">
        <v>4395</v>
      </c>
      <c r="L961" s="61" t="s">
        <v>1377</v>
      </c>
      <c r="M961" s="51" t="s">
        <v>724</v>
      </c>
      <c r="N961" s="97">
        <v>6</v>
      </c>
      <c r="O961" s="570" t="s">
        <v>278</v>
      </c>
      <c r="P961" s="64">
        <v>12716.666666666666</v>
      </c>
      <c r="Q961" s="631">
        <f>+N961*P961</f>
        <v>76300</v>
      </c>
      <c r="R961" s="54" t="s">
        <v>294</v>
      </c>
      <c r="S961" s="54" t="s">
        <v>2604</v>
      </c>
      <c r="T961" s="213"/>
    </row>
    <row r="962" spans="1:202" ht="14.5" customHeight="1">
      <c r="A962" s="165">
        <v>3</v>
      </c>
      <c r="B962" s="166">
        <v>90106</v>
      </c>
      <c r="C962" s="165">
        <f t="shared" si="106"/>
        <v>9</v>
      </c>
      <c r="G962" s="165" t="str">
        <f>+VLOOKUP(B962,EstructuraCostos!$B$5:$C$170,2)</f>
        <v xml:space="preserve">Varios </v>
      </c>
      <c r="H962" s="212">
        <v>43739</v>
      </c>
      <c r="I962" s="17">
        <f t="shared" si="108"/>
        <v>40</v>
      </c>
      <c r="J962" s="1" t="s">
        <v>2267</v>
      </c>
      <c r="K962" s="95">
        <v>436</v>
      </c>
      <c r="L962" s="1" t="s">
        <v>2498</v>
      </c>
      <c r="M962" s="51" t="s">
        <v>2284</v>
      </c>
      <c r="N962" s="97">
        <v>1</v>
      </c>
      <c r="O962" s="570" t="s">
        <v>278</v>
      </c>
      <c r="P962" s="64">
        <v>14000</v>
      </c>
      <c r="Q962" s="631">
        <f>+N962*P962</f>
        <v>14000</v>
      </c>
      <c r="R962" s="54" t="s">
        <v>294</v>
      </c>
      <c r="S962" s="54" t="s">
        <v>2604</v>
      </c>
      <c r="T962" s="213"/>
    </row>
    <row r="963" spans="1:202" ht="15.75" customHeight="1">
      <c r="A963" s="165">
        <v>4</v>
      </c>
      <c r="B963" s="166">
        <v>40107</v>
      </c>
      <c r="C963" s="165">
        <f t="shared" si="106"/>
        <v>4</v>
      </c>
      <c r="G963" s="165" t="str">
        <f>+VLOOKUP(B963,EstructuraCostos!$B$5:$C$170,2)</f>
        <v>Papeleria_e_Insumos-corresponencia</v>
      </c>
      <c r="H963" s="212">
        <v>43739</v>
      </c>
      <c r="I963" s="17">
        <f t="shared" si="108"/>
        <v>40</v>
      </c>
      <c r="J963" s="1" t="s">
        <v>365</v>
      </c>
      <c r="K963" s="95">
        <v>582726</v>
      </c>
      <c r="L963" s="1" t="s">
        <v>2264</v>
      </c>
      <c r="M963" s="51" t="s">
        <v>2499</v>
      </c>
      <c r="N963" s="97">
        <v>1</v>
      </c>
      <c r="O963" s="646" t="s">
        <v>278</v>
      </c>
      <c r="P963" s="64">
        <v>5700</v>
      </c>
      <c r="Q963" s="631">
        <f>+N963*P963</f>
        <v>5700</v>
      </c>
      <c r="R963" s="54" t="s">
        <v>294</v>
      </c>
      <c r="S963" s="54" t="s">
        <v>2604</v>
      </c>
      <c r="T963" s="213"/>
    </row>
    <row r="964" spans="1:202" ht="15.75" customHeight="1">
      <c r="A964" s="165" t="s">
        <v>1206</v>
      </c>
      <c r="B964" s="166">
        <v>70116</v>
      </c>
      <c r="C964" s="165">
        <f t="shared" si="106"/>
        <v>7</v>
      </c>
      <c r="G964" s="165" t="str">
        <f>+VLOOKUP(B964,EstructuraCostos!$B$5:$C$170,2)</f>
        <v>Seguridad Social</v>
      </c>
      <c r="H964" s="212">
        <v>43739</v>
      </c>
      <c r="I964" s="17">
        <f t="shared" si="108"/>
        <v>40</v>
      </c>
      <c r="J964" s="281" t="s">
        <v>2426</v>
      </c>
      <c r="K964" s="95">
        <v>7732342973</v>
      </c>
      <c r="L964" s="1" t="s">
        <v>499</v>
      </c>
      <c r="N964" s="97">
        <v>9</v>
      </c>
      <c r="O964" s="589"/>
      <c r="P964" s="64"/>
      <c r="Q964" s="631">
        <v>1633300</v>
      </c>
      <c r="R964" s="54" t="s">
        <v>100</v>
      </c>
      <c r="S964" s="54" t="s">
        <v>2428</v>
      </c>
      <c r="T964" s="213"/>
    </row>
    <row r="965" spans="1:202" ht="15.75" customHeight="1">
      <c r="A965" s="165" t="s">
        <v>1319</v>
      </c>
      <c r="B965" s="166">
        <v>40101</v>
      </c>
      <c r="C965" s="165">
        <f t="shared" si="106"/>
        <v>4</v>
      </c>
      <c r="G965" s="165" t="str">
        <f>+VLOOKUP(B965,EstructuraCostos!$B$5:$C$170,2)</f>
        <v>Servicios_Publicos</v>
      </c>
      <c r="H965" s="212">
        <v>43739</v>
      </c>
      <c r="I965" s="17">
        <f t="shared" si="108"/>
        <v>40</v>
      </c>
      <c r="J965" s="184" t="s">
        <v>1358</v>
      </c>
      <c r="K965" s="95">
        <v>8658</v>
      </c>
      <c r="L965" s="1" t="s">
        <v>508</v>
      </c>
      <c r="M965" s="143" t="s">
        <v>928</v>
      </c>
      <c r="N965" s="97">
        <v>1</v>
      </c>
      <c r="O965" s="639" t="s">
        <v>278</v>
      </c>
      <c r="P965" s="64">
        <v>103000</v>
      </c>
      <c r="Q965" s="631">
        <v>103000</v>
      </c>
      <c r="R965" s="508" t="s">
        <v>100</v>
      </c>
      <c r="S965" s="54" t="s">
        <v>2511</v>
      </c>
      <c r="T965" s="213"/>
    </row>
    <row r="966" spans="1:202" ht="15.75" customHeight="1">
      <c r="A966" s="165">
        <v>5</v>
      </c>
      <c r="B966" s="166">
        <v>90105</v>
      </c>
      <c r="C966" s="165">
        <f t="shared" si="106"/>
        <v>9</v>
      </c>
      <c r="G966" s="165" t="str">
        <f>+VLOOKUP(B966,EstructuraCostos!$B$5:$C$170,2)</f>
        <v>Mejoras</v>
      </c>
      <c r="H966" s="212">
        <v>43740</v>
      </c>
      <c r="I966" s="17">
        <f t="shared" si="108"/>
        <v>40</v>
      </c>
      <c r="J966" s="1" t="s">
        <v>2302</v>
      </c>
      <c r="K966" s="95">
        <v>2823</v>
      </c>
      <c r="L966" s="1" t="s">
        <v>2500</v>
      </c>
      <c r="M966" s="112" t="s">
        <v>271</v>
      </c>
      <c r="N966" s="97">
        <v>1</v>
      </c>
      <c r="O966" s="639" t="s">
        <v>278</v>
      </c>
      <c r="P966" s="64">
        <v>25000</v>
      </c>
      <c r="Q966" s="631">
        <f>+N966*P966</f>
        <v>25000</v>
      </c>
      <c r="R966" s="54" t="s">
        <v>294</v>
      </c>
      <c r="S966" s="54" t="s">
        <v>2604</v>
      </c>
      <c r="T966" s="213"/>
    </row>
    <row r="967" spans="1:202" ht="14.5" customHeight="1">
      <c r="A967" s="165">
        <v>6</v>
      </c>
      <c r="B967" s="166">
        <v>10301</v>
      </c>
      <c r="C967" s="215">
        <f t="shared" si="106"/>
        <v>1</v>
      </c>
      <c r="G967" s="165" t="str">
        <f>+VLOOKUP(B967,EstructuraCostos!$B$5:$C$170,2)</f>
        <v>Vacunacion</v>
      </c>
      <c r="H967" s="212">
        <v>43740</v>
      </c>
      <c r="I967" s="17">
        <f t="shared" si="108"/>
        <v>40</v>
      </c>
      <c r="J967" s="1" t="s">
        <v>2303</v>
      </c>
      <c r="K967" s="95">
        <v>403897</v>
      </c>
      <c r="L967" s="1" t="s">
        <v>263</v>
      </c>
      <c r="M967" s="51" t="s">
        <v>271</v>
      </c>
      <c r="N967" s="97">
        <v>100</v>
      </c>
      <c r="O967" s="646" t="s">
        <v>278</v>
      </c>
      <c r="P967" s="64">
        <v>554.20000000000005</v>
      </c>
      <c r="Q967" s="631">
        <f>+N967*P967</f>
        <v>55420.000000000007</v>
      </c>
      <c r="R967" s="54" t="s">
        <v>100</v>
      </c>
      <c r="S967" s="54" t="s">
        <v>2503</v>
      </c>
      <c r="T967" s="213"/>
      <c r="X967" s="460"/>
      <c r="Y967" s="460"/>
      <c r="Z967" s="460"/>
      <c r="AA967" s="460"/>
      <c r="AB967" s="460"/>
      <c r="AC967" s="460"/>
      <c r="AD967" s="460"/>
      <c r="AE967" s="460"/>
      <c r="AF967" s="460"/>
      <c r="AG967" s="460"/>
      <c r="AH967" s="460"/>
      <c r="AI967" s="460"/>
      <c r="AJ967" s="460"/>
      <c r="AK967" s="460"/>
      <c r="AL967" s="460"/>
      <c r="AM967" s="460"/>
      <c r="AN967" s="460"/>
      <c r="AO967" s="460"/>
      <c r="AP967" s="460"/>
      <c r="AQ967" s="460"/>
      <c r="AR967" s="460"/>
      <c r="AS967" s="460"/>
      <c r="AT967" s="460"/>
      <c r="AU967" s="460"/>
      <c r="AV967" s="460"/>
      <c r="AW967" s="460"/>
      <c r="AX967" s="460"/>
      <c r="AY967" s="460"/>
      <c r="AZ967" s="460"/>
      <c r="BA967" s="460"/>
      <c r="BB967" s="460"/>
      <c r="BC967" s="460"/>
      <c r="BD967" s="460"/>
      <c r="BE967" s="460"/>
      <c r="BF967" s="460"/>
      <c r="BG967" s="460"/>
      <c r="BH967" s="460"/>
      <c r="BI967" s="460"/>
      <c r="BJ967" s="460"/>
      <c r="BK967" s="460"/>
      <c r="BL967" s="460"/>
      <c r="BM967" s="460"/>
      <c r="BN967" s="460"/>
      <c r="BO967" s="460"/>
      <c r="BP967" s="460"/>
      <c r="BQ967" s="460"/>
      <c r="BR967" s="460"/>
      <c r="BS967" s="460"/>
      <c r="BT967" s="460"/>
      <c r="BU967" s="460"/>
      <c r="BV967" s="460"/>
      <c r="BW967" s="460"/>
      <c r="BX967" s="460"/>
      <c r="BY967" s="460"/>
      <c r="BZ967" s="460"/>
      <c r="CA967" s="460"/>
      <c r="CB967" s="460"/>
      <c r="CC967" s="460"/>
      <c r="CD967" s="460"/>
      <c r="CE967" s="460"/>
      <c r="CF967" s="460"/>
      <c r="CG967" s="460"/>
      <c r="CH967" s="460"/>
      <c r="CI967" s="460"/>
      <c r="CJ967" s="460"/>
      <c r="CK967" s="460"/>
      <c r="CL967" s="460"/>
      <c r="CM967" s="460"/>
      <c r="CN967" s="460"/>
      <c r="CO967" s="460"/>
      <c r="CP967" s="460"/>
      <c r="CQ967" s="460"/>
      <c r="CR967" s="460"/>
      <c r="CS967" s="460"/>
      <c r="CT967" s="460"/>
      <c r="CU967" s="460"/>
      <c r="CV967" s="460"/>
      <c r="CW967" s="460"/>
      <c r="CX967" s="460"/>
      <c r="CY967" s="460"/>
      <c r="CZ967" s="460"/>
      <c r="DA967" s="460"/>
      <c r="DB967" s="460"/>
      <c r="DC967" s="460"/>
      <c r="DD967" s="460"/>
      <c r="DE967" s="460"/>
      <c r="DF967" s="460"/>
      <c r="DG967" s="460"/>
      <c r="DH967" s="460"/>
      <c r="DI967" s="460"/>
      <c r="DJ967" s="460"/>
      <c r="DK967" s="460"/>
      <c r="DL967" s="460"/>
      <c r="DM967" s="460"/>
      <c r="DN967" s="460"/>
      <c r="DO967" s="460"/>
      <c r="DP967" s="460"/>
      <c r="DQ967" s="460"/>
      <c r="DR967" s="460"/>
      <c r="DS967" s="460"/>
      <c r="DT967" s="460"/>
      <c r="DU967" s="460"/>
      <c r="DV967" s="460"/>
      <c r="DW967" s="460"/>
      <c r="DX967" s="460"/>
      <c r="DY967" s="460"/>
      <c r="DZ967" s="460"/>
      <c r="EA967" s="460"/>
      <c r="EB967" s="460"/>
      <c r="EC967" s="460"/>
      <c r="ED967" s="460"/>
      <c r="EE967" s="460"/>
      <c r="EF967" s="460"/>
      <c r="EG967" s="460"/>
      <c r="EH967" s="460"/>
      <c r="EI967" s="460"/>
      <c r="EJ967" s="460"/>
      <c r="EK967" s="460"/>
      <c r="EL967" s="460"/>
      <c r="EM967" s="460"/>
      <c r="EN967" s="460"/>
      <c r="EO967" s="460"/>
      <c r="EP967" s="460"/>
      <c r="EQ967" s="460"/>
      <c r="ER967" s="460"/>
      <c r="ES967" s="460"/>
      <c r="ET967" s="460"/>
      <c r="EU967" s="460"/>
      <c r="EV967" s="460"/>
      <c r="EW967" s="460"/>
      <c r="EX967" s="460"/>
      <c r="EY967" s="460"/>
      <c r="EZ967" s="460"/>
      <c r="FA967" s="460"/>
      <c r="FB967" s="460"/>
      <c r="FC967" s="460"/>
      <c r="FD967" s="460"/>
      <c r="FE967" s="460"/>
      <c r="FF967" s="460"/>
      <c r="FG967" s="460"/>
      <c r="FH967" s="460"/>
      <c r="FI967" s="460"/>
      <c r="FJ967" s="460"/>
      <c r="FK967" s="460"/>
      <c r="FL967" s="460"/>
      <c r="FM967" s="460"/>
      <c r="FN967" s="460"/>
      <c r="FO967" s="460"/>
      <c r="FP967" s="460"/>
      <c r="FQ967" s="460"/>
      <c r="FR967" s="460"/>
      <c r="FS967" s="460"/>
      <c r="FT967" s="460"/>
      <c r="FU967" s="460"/>
      <c r="FV967" s="460"/>
      <c r="FW967" s="460"/>
      <c r="FX967" s="460"/>
      <c r="FY967" s="460"/>
      <c r="FZ967" s="460"/>
      <c r="GA967" s="460"/>
      <c r="GB967" s="460"/>
      <c r="GC967" s="460"/>
      <c r="GD967" s="460"/>
      <c r="GE967" s="460"/>
      <c r="GF967" s="460"/>
      <c r="GG967" s="460"/>
      <c r="GH967" s="460"/>
      <c r="GI967" s="460"/>
      <c r="GJ967" s="460"/>
      <c r="GK967" s="460"/>
      <c r="GL967" s="460"/>
      <c r="GM967" s="460"/>
      <c r="GN967" s="460"/>
      <c r="GO967" s="460"/>
      <c r="GP967" s="460"/>
      <c r="GQ967" s="460"/>
      <c r="GR967" s="460"/>
      <c r="GS967" s="460"/>
      <c r="GT967" s="460"/>
    </row>
    <row r="968" spans="1:202" ht="15.75" customHeight="1">
      <c r="A968" s="165">
        <v>6</v>
      </c>
      <c r="B968" s="166">
        <v>10303</v>
      </c>
      <c r="C968" s="215">
        <f t="shared" si="106"/>
        <v>1</v>
      </c>
      <c r="G968" s="165" t="str">
        <f>+VLOOKUP(B968,EstructuraCostos!$B$5:$C$170,2)</f>
        <v>Drogas curativas, preventivas y examenes</v>
      </c>
      <c r="H968" s="212">
        <v>43740</v>
      </c>
      <c r="I968" s="17">
        <f t="shared" si="108"/>
        <v>40</v>
      </c>
      <c r="J968" s="1" t="s">
        <v>1501</v>
      </c>
      <c r="K968" s="95">
        <v>403897</v>
      </c>
      <c r="L968" s="1" t="s">
        <v>263</v>
      </c>
      <c r="M968" s="51" t="s">
        <v>271</v>
      </c>
      <c r="N968" s="97">
        <v>100</v>
      </c>
      <c r="O968" s="639" t="s">
        <v>278</v>
      </c>
      <c r="P968" s="64">
        <v>287.39999999999998</v>
      </c>
      <c r="Q968" s="631">
        <f>+N968*P968</f>
        <v>28739.999999999996</v>
      </c>
      <c r="R968" s="54" t="s">
        <v>100</v>
      </c>
      <c r="S968" s="54" t="s">
        <v>2503</v>
      </c>
      <c r="T968" s="213"/>
    </row>
    <row r="969" spans="1:202" ht="15.75" customHeight="1">
      <c r="A969" s="165">
        <v>6</v>
      </c>
      <c r="B969" s="166">
        <v>90105</v>
      </c>
      <c r="C969" s="215">
        <f t="shared" si="106"/>
        <v>9</v>
      </c>
      <c r="G969" s="165" t="str">
        <f>+VLOOKUP(B969,EstructuraCostos!$B$5:$C$170,2)</f>
        <v>Mejoras</v>
      </c>
      <c r="H969" s="212">
        <v>43740</v>
      </c>
      <c r="I969" s="17">
        <f t="shared" si="108"/>
        <v>40</v>
      </c>
      <c r="J969" s="1" t="s">
        <v>2290</v>
      </c>
      <c r="K969" s="95">
        <v>403897</v>
      </c>
      <c r="L969" s="1" t="s">
        <v>263</v>
      </c>
      <c r="M969" s="51" t="s">
        <v>271</v>
      </c>
      <c r="N969" s="97">
        <v>1</v>
      </c>
      <c r="O969" s="639" t="s">
        <v>278</v>
      </c>
      <c r="P969" s="64">
        <v>9080</v>
      </c>
      <c r="Q969" s="631">
        <f>P969*N969</f>
        <v>9080</v>
      </c>
      <c r="R969" s="54" t="s">
        <v>100</v>
      </c>
      <c r="S969" s="54" t="s">
        <v>2503</v>
      </c>
      <c r="T969" s="213"/>
    </row>
    <row r="970" spans="1:202" ht="15.75" customHeight="1">
      <c r="A970" s="165">
        <v>6</v>
      </c>
      <c r="B970" s="166">
        <v>10103</v>
      </c>
      <c r="C970" s="215">
        <f t="shared" si="106"/>
        <v>1</v>
      </c>
      <c r="G970" s="165" t="str">
        <f>+VLOOKUP(B970,EstructuraCostos!$B$5:$C$170,2)</f>
        <v>Fertilizacion, correctivos</v>
      </c>
      <c r="H970" s="212">
        <v>43740</v>
      </c>
      <c r="I970" s="17">
        <f t="shared" si="108"/>
        <v>40</v>
      </c>
      <c r="J970" s="1" t="s">
        <v>2289</v>
      </c>
      <c r="K970" s="95">
        <v>403897</v>
      </c>
      <c r="L970" s="1" t="s">
        <v>263</v>
      </c>
      <c r="M970" s="51" t="s">
        <v>271</v>
      </c>
      <c r="N970" s="97">
        <v>1</v>
      </c>
      <c r="O970" s="639" t="s">
        <v>278</v>
      </c>
      <c r="P970" s="64">
        <v>24600</v>
      </c>
      <c r="Q970" s="631">
        <f>+N970*P970</f>
        <v>24600</v>
      </c>
      <c r="R970" s="54" t="s">
        <v>100</v>
      </c>
      <c r="S970" s="54" t="s">
        <v>2503</v>
      </c>
      <c r="T970" s="213"/>
    </row>
    <row r="971" spans="1:202" ht="15.75" customHeight="1">
      <c r="A971" s="165">
        <v>6</v>
      </c>
      <c r="B971" s="166">
        <v>10301</v>
      </c>
      <c r="C971" s="215">
        <f t="shared" si="106"/>
        <v>1</v>
      </c>
      <c r="G971" s="165" t="str">
        <f>+VLOOKUP(B971,EstructuraCostos!$B$5:$C$170,2)</f>
        <v>Vacunacion</v>
      </c>
      <c r="H971" s="212">
        <v>43740</v>
      </c>
      <c r="I971" s="17">
        <f t="shared" si="108"/>
        <v>40</v>
      </c>
      <c r="J971" s="1" t="s">
        <v>2291</v>
      </c>
      <c r="K971" s="95">
        <v>403897</v>
      </c>
      <c r="L971" s="1" t="s">
        <v>263</v>
      </c>
      <c r="M971" s="51" t="s">
        <v>271</v>
      </c>
      <c r="N971" s="97">
        <v>2</v>
      </c>
      <c r="O971" s="639" t="s">
        <v>278</v>
      </c>
      <c r="P971" s="64">
        <v>6575</v>
      </c>
      <c r="Q971" s="631">
        <f>+N971*P971</f>
        <v>13150</v>
      </c>
      <c r="R971" s="54" t="s">
        <v>100</v>
      </c>
      <c r="S971" s="54" t="s">
        <v>2503</v>
      </c>
      <c r="T971" s="213"/>
    </row>
    <row r="972" spans="1:202" ht="15.75" customHeight="1">
      <c r="A972" s="165">
        <v>7</v>
      </c>
      <c r="B972" s="166">
        <v>40104</v>
      </c>
      <c r="C972" s="215">
        <f t="shared" si="106"/>
        <v>4</v>
      </c>
      <c r="G972" s="165" t="str">
        <f>+VLOOKUP(B972,EstructuraCostos!$B$5:$C$170,2)</f>
        <v>Combustibles y Lubricantes</v>
      </c>
      <c r="H972" s="212">
        <v>43740</v>
      </c>
      <c r="I972" s="17">
        <f t="shared" si="108"/>
        <v>40</v>
      </c>
      <c r="J972" s="1" t="s">
        <v>2304</v>
      </c>
      <c r="K972" s="545">
        <v>3359</v>
      </c>
      <c r="L972" s="1" t="s">
        <v>2115</v>
      </c>
      <c r="M972" s="51" t="s">
        <v>2117</v>
      </c>
      <c r="N972" s="97">
        <v>16.75</v>
      </c>
      <c r="O972" s="646" t="s">
        <v>316</v>
      </c>
      <c r="P972" s="64">
        <v>9552.24</v>
      </c>
      <c r="Q972" s="631">
        <f>P972*N972</f>
        <v>160000.01999999999</v>
      </c>
      <c r="R972" s="54" t="s">
        <v>100</v>
      </c>
      <c r="S972" s="54" t="s">
        <v>2397</v>
      </c>
      <c r="T972" s="213"/>
    </row>
    <row r="973" spans="1:202" ht="15.75" customHeight="1">
      <c r="A973" s="165">
        <v>7</v>
      </c>
      <c r="B973" s="166">
        <v>40104</v>
      </c>
      <c r="C973" s="215">
        <f t="shared" si="106"/>
        <v>4</v>
      </c>
      <c r="G973" s="165" t="str">
        <f>+VLOOKUP(B973,EstructuraCostos!$B$5:$C$170,2)</f>
        <v>Combustibles y Lubricantes</v>
      </c>
      <c r="H973" s="212">
        <v>43740</v>
      </c>
      <c r="I973" s="17">
        <f t="shared" si="108"/>
        <v>40</v>
      </c>
      <c r="J973" s="1" t="s">
        <v>2305</v>
      </c>
      <c r="K973" s="545">
        <v>3359</v>
      </c>
      <c r="L973" s="1" t="s">
        <v>2115</v>
      </c>
      <c r="M973" s="51" t="s">
        <v>2117</v>
      </c>
      <c r="N973" s="97">
        <v>9.01</v>
      </c>
      <c r="O973" s="646" t="s">
        <v>316</v>
      </c>
      <c r="P973" s="64">
        <v>9322.9699999999993</v>
      </c>
      <c r="Q973" s="631">
        <f>+N973*P973</f>
        <v>83999.959699999992</v>
      </c>
      <c r="R973" s="54" t="s">
        <v>100</v>
      </c>
      <c r="S973" s="54" t="s">
        <v>2397</v>
      </c>
      <c r="T973" s="213"/>
    </row>
    <row r="974" spans="1:202" ht="15.75" customHeight="1">
      <c r="A974" s="165">
        <v>8</v>
      </c>
      <c r="B974" s="166">
        <v>50106</v>
      </c>
      <c r="C974" s="215">
        <f t="shared" si="106"/>
        <v>5</v>
      </c>
      <c r="G974" s="165" t="str">
        <f>+VLOOKUP(B974,EstructuraCostos!$B$5:$C$170,2)</f>
        <v>Mantenimiento Maquinaria y Equipos</v>
      </c>
      <c r="H974" s="212">
        <v>43740</v>
      </c>
      <c r="I974" s="17">
        <f t="shared" si="108"/>
        <v>40</v>
      </c>
      <c r="J974" s="1" t="s">
        <v>2374</v>
      </c>
      <c r="K974" s="95" t="s">
        <v>2501</v>
      </c>
      <c r="L974" s="1" t="s">
        <v>2039</v>
      </c>
      <c r="M974" s="51" t="s">
        <v>1954</v>
      </c>
      <c r="N974" s="97">
        <v>1</v>
      </c>
      <c r="O974" s="582" t="s">
        <v>278</v>
      </c>
      <c r="P974" s="64">
        <v>30000</v>
      </c>
      <c r="Q974" s="631">
        <f>+N974*P974</f>
        <v>30000</v>
      </c>
      <c r="R974" s="54" t="s">
        <v>294</v>
      </c>
      <c r="S974" s="54" t="s">
        <v>2604</v>
      </c>
      <c r="T974" s="213"/>
    </row>
    <row r="975" spans="1:202" ht="15.75" customHeight="1">
      <c r="A975" s="165">
        <v>8</v>
      </c>
      <c r="B975" s="166">
        <v>50106</v>
      </c>
      <c r="C975" s="215">
        <f t="shared" si="106"/>
        <v>5</v>
      </c>
      <c r="G975" s="165" t="str">
        <f>+VLOOKUP(B975,EstructuraCostos!$B$5:$C$170,2)</f>
        <v>Mantenimiento Maquinaria y Equipos</v>
      </c>
      <c r="H975" s="212">
        <v>43740</v>
      </c>
      <c r="I975" s="17">
        <f t="shared" si="108"/>
        <v>40</v>
      </c>
      <c r="J975" s="1" t="s">
        <v>2375</v>
      </c>
      <c r="K975" s="95" t="s">
        <v>2501</v>
      </c>
      <c r="L975" s="1" t="s">
        <v>2039</v>
      </c>
      <c r="M975" s="51" t="s">
        <v>1954</v>
      </c>
      <c r="N975" s="97">
        <v>1</v>
      </c>
      <c r="O975" s="642" t="s">
        <v>278</v>
      </c>
      <c r="P975" s="64">
        <v>20000</v>
      </c>
      <c r="Q975" s="631">
        <f>+N975*P975</f>
        <v>20000</v>
      </c>
      <c r="R975" s="54" t="s">
        <v>294</v>
      </c>
      <c r="S975" s="54" t="s">
        <v>2604</v>
      </c>
      <c r="T975" s="213"/>
    </row>
    <row r="976" spans="1:202" ht="15.75" customHeight="1">
      <c r="A976" s="165" t="s">
        <v>1206</v>
      </c>
      <c r="B976" s="166">
        <v>40112</v>
      </c>
      <c r="C976" s="215">
        <f t="shared" si="106"/>
        <v>4</v>
      </c>
      <c r="G976" s="165" t="str">
        <f>+VLOOKUP(B976,EstructuraCostos!$B$5:$C$170,2)</f>
        <v>Gastos Notariales- redgistro mercantil- bancarios</v>
      </c>
      <c r="H976" s="212">
        <v>43740</v>
      </c>
      <c r="I976" s="17">
        <f t="shared" si="108"/>
        <v>40</v>
      </c>
      <c r="J976" s="1" t="s">
        <v>2429</v>
      </c>
      <c r="K976" s="95">
        <v>213218</v>
      </c>
      <c r="L976" s="1" t="s">
        <v>2430</v>
      </c>
      <c r="M976" s="51">
        <v>79328158</v>
      </c>
      <c r="N976" s="97">
        <v>1</v>
      </c>
      <c r="O976" s="589" t="s">
        <v>278</v>
      </c>
      <c r="P976" s="64">
        <v>1172892</v>
      </c>
      <c r="Q976" s="631">
        <f>P976</f>
        <v>1172892</v>
      </c>
      <c r="R976" s="54" t="s">
        <v>100</v>
      </c>
      <c r="S976" s="54" t="s">
        <v>2431</v>
      </c>
      <c r="T976" s="213"/>
    </row>
    <row r="977" spans="1:202" ht="15.75" customHeight="1">
      <c r="A977" s="165" t="s">
        <v>1319</v>
      </c>
      <c r="B977" s="166">
        <v>40112</v>
      </c>
      <c r="C977" s="215">
        <f t="shared" si="106"/>
        <v>4</v>
      </c>
      <c r="G977" s="165" t="str">
        <f>+VLOOKUP(B977,EstructuraCostos!$B$5:$C$170,2)</f>
        <v>Gastos Notariales- redgistro mercantil- bancarios</v>
      </c>
      <c r="H977" s="212">
        <v>43740</v>
      </c>
      <c r="I977" s="17">
        <f t="shared" si="108"/>
        <v>40</v>
      </c>
      <c r="J977" s="1" t="s">
        <v>2432</v>
      </c>
      <c r="K977" s="95">
        <v>210211</v>
      </c>
      <c r="L977" s="1" t="s">
        <v>2430</v>
      </c>
      <c r="M977" s="51">
        <v>79328158</v>
      </c>
      <c r="N977" s="97">
        <v>1</v>
      </c>
      <c r="O977" s="589" t="s">
        <v>278</v>
      </c>
      <c r="P977" s="64">
        <v>2679949</v>
      </c>
      <c r="Q977" s="631">
        <f>P977</f>
        <v>2679949</v>
      </c>
      <c r="R977" s="54" t="s">
        <v>100</v>
      </c>
      <c r="S977" s="54" t="s">
        <v>2431</v>
      </c>
      <c r="T977" s="213"/>
    </row>
    <row r="978" spans="1:202" ht="15.75" customHeight="1">
      <c r="A978" s="165">
        <v>8</v>
      </c>
      <c r="B978" s="166">
        <v>90103</v>
      </c>
      <c r="C978" s="215">
        <f t="shared" si="106"/>
        <v>9</v>
      </c>
      <c r="G978" s="165" t="str">
        <f>+VLOOKUP(B978,EstructuraCostos!$B$5:$C$170,2)</f>
        <v>Alimentacion-mercado</v>
      </c>
      <c r="H978" s="212">
        <v>43741</v>
      </c>
      <c r="I978" s="17">
        <f t="shared" si="108"/>
        <v>40</v>
      </c>
      <c r="J978" s="1" t="s">
        <v>2306</v>
      </c>
      <c r="K978" s="95">
        <v>6231</v>
      </c>
      <c r="L978" s="1" t="s">
        <v>389</v>
      </c>
      <c r="M978" s="51" t="s">
        <v>1199</v>
      </c>
      <c r="N978" s="97">
        <v>8</v>
      </c>
      <c r="O978" s="570" t="s">
        <v>278</v>
      </c>
      <c r="P978" s="64">
        <v>10707.5</v>
      </c>
      <c r="Q978" s="631">
        <f>+N978*P978</f>
        <v>85660</v>
      </c>
      <c r="R978" s="54" t="s">
        <v>294</v>
      </c>
      <c r="S978" s="54" t="s">
        <v>2604</v>
      </c>
      <c r="T978" s="213"/>
    </row>
    <row r="979" spans="1:202" ht="15.75" customHeight="1">
      <c r="A979" s="165">
        <v>9</v>
      </c>
      <c r="C979" s="215"/>
      <c r="G979" s="165" t="e">
        <f>+VLOOKUP(B979,EstructuraCostos!$B$5:$C$170,2)</f>
        <v>#N/A</v>
      </c>
      <c r="H979" s="212">
        <v>43741</v>
      </c>
      <c r="I979" s="17">
        <f t="shared" si="108"/>
        <v>40</v>
      </c>
      <c r="J979" s="14" t="s">
        <v>2307</v>
      </c>
      <c r="K979" s="729" t="s">
        <v>546</v>
      </c>
      <c r="L979" s="14" t="s">
        <v>2513</v>
      </c>
      <c r="M979" s="738"/>
      <c r="N979" s="730">
        <v>1</v>
      </c>
      <c r="O979" s="21" t="s">
        <v>278</v>
      </c>
      <c r="P979" s="732">
        <v>0</v>
      </c>
      <c r="Q979" s="631">
        <f>+N979*P979</f>
        <v>0</v>
      </c>
      <c r="R979" s="54" t="s">
        <v>546</v>
      </c>
      <c r="S979" s="54" t="s">
        <v>285</v>
      </c>
      <c r="T979" s="213"/>
    </row>
    <row r="980" spans="1:202" s="13" customFormat="1" ht="15.75" customHeight="1">
      <c r="A980" s="145" t="s">
        <v>1206</v>
      </c>
      <c r="B980" s="440">
        <v>40112</v>
      </c>
      <c r="C980" s="215">
        <f>ROUND(B980/10000,0)</f>
        <v>4</v>
      </c>
      <c r="E980" s="441"/>
      <c r="G980" s="165" t="str">
        <f>+VLOOKUP(B980,EstructuraCostos!$B$5:$C$170,2)</f>
        <v>Gastos Notariales- redgistro mercantil- bancarios</v>
      </c>
      <c r="H980" s="492">
        <v>43741</v>
      </c>
      <c r="I980" s="17">
        <f t="shared" si="108"/>
        <v>40</v>
      </c>
      <c r="J980" s="281" t="s">
        <v>2088</v>
      </c>
      <c r="K980" s="144">
        <v>426113</v>
      </c>
      <c r="L980" s="13" t="s">
        <v>941</v>
      </c>
      <c r="M980" s="51" t="s">
        <v>1328</v>
      </c>
      <c r="N980" s="130"/>
      <c r="O980" s="639" t="s">
        <v>278</v>
      </c>
      <c r="P980" s="68">
        <v>5800</v>
      </c>
      <c r="Q980" s="631">
        <f>P980</f>
        <v>5800</v>
      </c>
      <c r="R980" s="54" t="s">
        <v>100</v>
      </c>
      <c r="S980" s="54" t="s">
        <v>2433</v>
      </c>
      <c r="T980" s="213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</row>
    <row r="981" spans="1:202" ht="14.5" customHeight="1">
      <c r="A981" s="165">
        <v>10</v>
      </c>
      <c r="B981" s="166">
        <v>90105</v>
      </c>
      <c r="C981" s="215">
        <f>ROUND(B981/10000,0)</f>
        <v>9</v>
      </c>
      <c r="G981" s="165" t="str">
        <f>+VLOOKUP(B981,EstructuraCostos!$B$5:$C$170,2)</f>
        <v>Mejoras</v>
      </c>
      <c r="H981" s="212">
        <v>43742</v>
      </c>
      <c r="I981" s="17">
        <f t="shared" si="108"/>
        <v>40</v>
      </c>
      <c r="J981" s="1" t="s">
        <v>2302</v>
      </c>
      <c r="K981" s="95">
        <v>22110</v>
      </c>
      <c r="L981" s="13" t="s">
        <v>2943</v>
      </c>
      <c r="M981" s="378" t="s">
        <v>1676</v>
      </c>
      <c r="N981" s="97">
        <v>8</v>
      </c>
      <c r="O981" s="570" t="s">
        <v>278</v>
      </c>
      <c r="P981" s="64">
        <v>23900</v>
      </c>
      <c r="Q981" s="631">
        <f t="shared" ref="Q981:Q987" si="109">+N981*P981</f>
        <v>191200</v>
      </c>
      <c r="R981" s="54" t="s">
        <v>100</v>
      </c>
      <c r="S981" s="54" t="s">
        <v>2397</v>
      </c>
      <c r="T981" s="213"/>
      <c r="U981" s="1" t="s">
        <v>2541</v>
      </c>
    </row>
    <row r="982" spans="1:202" ht="14.5" customHeight="1">
      <c r="A982" s="165">
        <v>10</v>
      </c>
      <c r="B982" s="166">
        <v>90105</v>
      </c>
      <c r="C982" s="215">
        <f>ROUND(B982/10000,0)</f>
        <v>9</v>
      </c>
      <c r="G982" s="165" t="str">
        <f>+VLOOKUP(B982,EstructuraCostos!$B$5:$C$170,2)</f>
        <v>Mejoras</v>
      </c>
      <c r="H982" s="212">
        <v>43742</v>
      </c>
      <c r="I982" s="17">
        <f t="shared" si="108"/>
        <v>40</v>
      </c>
      <c r="J982" s="1" t="s">
        <v>2308</v>
      </c>
      <c r="K982" s="95">
        <v>22110</v>
      </c>
      <c r="L982" s="13" t="s">
        <v>2943</v>
      </c>
      <c r="M982" s="378" t="s">
        <v>1676</v>
      </c>
      <c r="N982" s="97">
        <v>2.5</v>
      </c>
      <c r="O982" s="639" t="s">
        <v>277</v>
      </c>
      <c r="P982" s="64">
        <v>65000</v>
      </c>
      <c r="Q982" s="631">
        <f t="shared" si="109"/>
        <v>162500</v>
      </c>
      <c r="R982" s="54" t="s">
        <v>100</v>
      </c>
      <c r="S982" s="54" t="s">
        <v>2397</v>
      </c>
      <c r="T982" s="213"/>
      <c r="U982" s="1" t="s">
        <v>2541</v>
      </c>
    </row>
    <row r="983" spans="1:202" ht="14.5" customHeight="1">
      <c r="A983" s="165">
        <v>11</v>
      </c>
      <c r="B983" s="166">
        <v>10103</v>
      </c>
      <c r="C983" s="215">
        <f>ROUND(B983/10000,0)</f>
        <v>1</v>
      </c>
      <c r="G983" s="165" t="str">
        <f>+VLOOKUP(B983,EstructuraCostos!$B$5:$C$170,2)</f>
        <v>Fertilizacion, correctivos</v>
      </c>
      <c r="H983" s="212">
        <v>43742</v>
      </c>
      <c r="I983" s="17">
        <f t="shared" si="108"/>
        <v>40</v>
      </c>
      <c r="J983" s="1" t="s">
        <v>1321</v>
      </c>
      <c r="K983" s="95">
        <v>403941</v>
      </c>
      <c r="L983" s="308" t="s">
        <v>263</v>
      </c>
      <c r="M983" s="51" t="s">
        <v>271</v>
      </c>
      <c r="N983" s="97">
        <v>12</v>
      </c>
      <c r="O983" s="646" t="s">
        <v>276</v>
      </c>
      <c r="P983" s="64">
        <v>15430</v>
      </c>
      <c r="Q983" s="631">
        <f t="shared" si="109"/>
        <v>185160</v>
      </c>
      <c r="R983" s="54" t="s">
        <v>100</v>
      </c>
      <c r="S983" s="54" t="s">
        <v>2503</v>
      </c>
      <c r="T983" s="213"/>
    </row>
    <row r="984" spans="1:202" ht="14.5" customHeight="1">
      <c r="A984" s="165">
        <v>11</v>
      </c>
      <c r="B984" s="166">
        <v>50103</v>
      </c>
      <c r="C984" s="215">
        <f>ROUND(B984/10000,0)</f>
        <v>5</v>
      </c>
      <c r="G984" s="165" t="str">
        <f>+VLOOKUP(B984,EstructuraCostos!$B$5:$C$170,2)</f>
        <v xml:space="preserve">Mantenimiento Cercos </v>
      </c>
      <c r="H984" s="212">
        <v>43742</v>
      </c>
      <c r="I984" s="17">
        <f t="shared" si="108"/>
        <v>40</v>
      </c>
      <c r="J984" s="1" t="s">
        <v>269</v>
      </c>
      <c r="K984" s="95">
        <v>403941</v>
      </c>
      <c r="L984" s="1" t="s">
        <v>263</v>
      </c>
      <c r="M984" s="51" t="s">
        <v>271</v>
      </c>
      <c r="N984" s="97">
        <v>6</v>
      </c>
      <c r="O984" s="639" t="s">
        <v>276</v>
      </c>
      <c r="P984" s="64">
        <v>5740</v>
      </c>
      <c r="Q984" s="631">
        <f t="shared" si="109"/>
        <v>34440</v>
      </c>
      <c r="R984" s="54" t="s">
        <v>100</v>
      </c>
      <c r="S984" s="54" t="s">
        <v>2503</v>
      </c>
      <c r="T984" s="213"/>
    </row>
    <row r="985" spans="1:202" ht="14.5" customHeight="1">
      <c r="A985" s="165">
        <v>12</v>
      </c>
      <c r="C985" s="215"/>
      <c r="G985" s="165" t="e">
        <f>+VLOOKUP(B985,EstructuraCostos!$B$5:$C$170,2)</f>
        <v>#N/A</v>
      </c>
      <c r="H985" s="212">
        <v>43742</v>
      </c>
      <c r="I985" s="17">
        <f t="shared" si="108"/>
        <v>40</v>
      </c>
      <c r="J985" s="572" t="s">
        <v>2309</v>
      </c>
      <c r="K985" s="557" t="s">
        <v>546</v>
      </c>
      <c r="L985" s="111" t="s">
        <v>1522</v>
      </c>
      <c r="M985" s="402"/>
      <c r="N985" s="403">
        <v>1</v>
      </c>
      <c r="O985" s="481" t="s">
        <v>278</v>
      </c>
      <c r="P985" s="285">
        <v>5000000</v>
      </c>
      <c r="Q985" s="631">
        <f t="shared" si="109"/>
        <v>5000000</v>
      </c>
      <c r="R985" s="54" t="s">
        <v>546</v>
      </c>
      <c r="S985" s="54" t="s">
        <v>285</v>
      </c>
      <c r="T985" s="213"/>
    </row>
    <row r="986" spans="1:202" ht="14.5" customHeight="1">
      <c r="A986" s="165" t="s">
        <v>1206</v>
      </c>
      <c r="B986" s="166">
        <v>40101</v>
      </c>
      <c r="C986" s="215">
        <f>ROUND(B986/10000,0)</f>
        <v>4</v>
      </c>
      <c r="G986" s="165" t="str">
        <f>+VLOOKUP(B986,EstructuraCostos!$B$5:$C$170,2)</f>
        <v>Servicios_Publicos</v>
      </c>
      <c r="H986" s="212">
        <v>43742</v>
      </c>
      <c r="I986" s="17">
        <f t="shared" si="108"/>
        <v>40</v>
      </c>
      <c r="J986" s="185" t="s">
        <v>2434</v>
      </c>
      <c r="K986" s="95">
        <v>21121200825</v>
      </c>
      <c r="L986" s="1" t="s">
        <v>1670</v>
      </c>
      <c r="M986" s="95" t="s">
        <v>578</v>
      </c>
      <c r="N986" s="97">
        <v>56</v>
      </c>
      <c r="O986" s="639" t="s">
        <v>277</v>
      </c>
      <c r="P986" s="64">
        <v>1752.77</v>
      </c>
      <c r="Q986" s="631">
        <f t="shared" si="109"/>
        <v>98155.12</v>
      </c>
      <c r="R986" s="54" t="s">
        <v>100</v>
      </c>
      <c r="S986" s="54" t="s">
        <v>2435</v>
      </c>
      <c r="T986" s="213"/>
    </row>
    <row r="987" spans="1:202" ht="14.5" customHeight="1">
      <c r="A987" s="165" t="s">
        <v>1319</v>
      </c>
      <c r="B987" s="166">
        <v>40101</v>
      </c>
      <c r="C987" s="215">
        <f>ROUND(B987/10000,0)</f>
        <v>4</v>
      </c>
      <c r="G987" s="165" t="str">
        <f>+VLOOKUP(B987,EstructuraCostos!$B$5:$C$170,2)</f>
        <v>Servicios_Publicos</v>
      </c>
      <c r="H987" s="212">
        <v>43742</v>
      </c>
      <c r="I987" s="17">
        <f t="shared" si="108"/>
        <v>40</v>
      </c>
      <c r="J987" s="185" t="s">
        <v>2649</v>
      </c>
      <c r="K987" s="95">
        <v>21121200820</v>
      </c>
      <c r="L987" s="1" t="s">
        <v>1670</v>
      </c>
      <c r="M987" s="95" t="s">
        <v>578</v>
      </c>
      <c r="N987" s="97">
        <v>29</v>
      </c>
      <c r="O987" s="589" t="s">
        <v>277</v>
      </c>
      <c r="P987" s="64">
        <v>1453.31</v>
      </c>
      <c r="Q987" s="631">
        <f t="shared" si="109"/>
        <v>42145.99</v>
      </c>
      <c r="R987" s="54" t="s">
        <v>100</v>
      </c>
      <c r="S987" s="54" t="s">
        <v>2435</v>
      </c>
      <c r="T987" s="213"/>
    </row>
    <row r="988" spans="1:202" ht="14.5" customHeight="1">
      <c r="A988" s="165" t="s">
        <v>1284</v>
      </c>
      <c r="C988" s="215"/>
      <c r="G988" s="165" t="e">
        <f>+VLOOKUP(B988,EstructuraCostos!$B$5:$C$170,2)</f>
        <v>#N/A</v>
      </c>
      <c r="H988" s="212">
        <v>43742</v>
      </c>
      <c r="I988" s="17">
        <f t="shared" si="108"/>
        <v>40</v>
      </c>
      <c r="J988" s="185"/>
      <c r="L988" s="1" t="s">
        <v>2512</v>
      </c>
      <c r="M988" s="112">
        <v>25025111</v>
      </c>
      <c r="N988" s="97"/>
      <c r="O988" s="642"/>
      <c r="P988" s="64"/>
      <c r="T988" s="213"/>
    </row>
    <row r="989" spans="1:202" ht="14.5" customHeight="1">
      <c r="A989" s="165">
        <v>14</v>
      </c>
      <c r="C989" s="145">
        <f>ROUND(B989/10000,0)</f>
        <v>0</v>
      </c>
      <c r="G989" s="165" t="e">
        <f>+VLOOKUP(B989,EstructuraCostos!$B$5:$C$170,2)</f>
        <v>#N/A</v>
      </c>
      <c r="H989" s="212">
        <v>43743</v>
      </c>
      <c r="I989" s="17">
        <f t="shared" si="108"/>
        <v>40</v>
      </c>
      <c r="J989" s="1" t="s">
        <v>2310</v>
      </c>
      <c r="L989" s="1" t="s">
        <v>322</v>
      </c>
      <c r="M989" s="51" t="s">
        <v>341</v>
      </c>
      <c r="N989" s="97">
        <v>10</v>
      </c>
      <c r="O989" s="570" t="s">
        <v>278</v>
      </c>
      <c r="P989" s="64">
        <v>344000</v>
      </c>
      <c r="Q989" s="631">
        <f>P989</f>
        <v>344000</v>
      </c>
      <c r="R989" s="54" t="s">
        <v>196</v>
      </c>
      <c r="S989" s="54" t="s">
        <v>2510</v>
      </c>
      <c r="T989" s="213"/>
    </row>
    <row r="990" spans="1:202" ht="14.5" customHeight="1">
      <c r="A990" s="165">
        <v>15</v>
      </c>
      <c r="C990" s="145">
        <f>ROUND(B990/10000,0)</f>
        <v>0</v>
      </c>
      <c r="G990" s="165" t="e">
        <f>+VLOOKUP(B990,EstructuraCostos!$B$5:$C$170,2)</f>
        <v>#N/A</v>
      </c>
      <c r="H990" s="212">
        <v>43743</v>
      </c>
      <c r="I990" s="17">
        <f t="shared" si="108"/>
        <v>40</v>
      </c>
      <c r="J990" s="1" t="s">
        <v>2311</v>
      </c>
      <c r="L990" s="1" t="s">
        <v>322</v>
      </c>
      <c r="M990" s="51" t="s">
        <v>2386</v>
      </c>
      <c r="N990" s="97">
        <v>1</v>
      </c>
      <c r="O990" s="570" t="s">
        <v>278</v>
      </c>
      <c r="P990" s="64">
        <v>250000</v>
      </c>
      <c r="Q990" s="631">
        <f>P990</f>
        <v>250000</v>
      </c>
      <c r="R990" s="54" t="s">
        <v>196</v>
      </c>
      <c r="S990" s="54" t="s">
        <v>2510</v>
      </c>
      <c r="T990" s="213"/>
    </row>
    <row r="991" spans="1:202" ht="14.5" customHeight="1">
      <c r="A991" s="165">
        <v>16</v>
      </c>
      <c r="B991" s="166">
        <v>70104</v>
      </c>
      <c r="C991" s="215"/>
      <c r="G991" s="165" t="str">
        <f>+VLOOKUP(B991,EstructuraCostos!$B$5:$C$170,2)</f>
        <v>Liquidaciones</v>
      </c>
      <c r="H991" s="212">
        <v>43743</v>
      </c>
      <c r="I991" s="17">
        <f t="shared" si="108"/>
        <v>40</v>
      </c>
      <c r="J991" s="1" t="s">
        <v>1324</v>
      </c>
      <c r="L991" s="1" t="s">
        <v>1751</v>
      </c>
      <c r="M991" s="51">
        <v>1054990950</v>
      </c>
      <c r="N991" s="97">
        <v>1</v>
      </c>
      <c r="O991" s="639" t="s">
        <v>278</v>
      </c>
      <c r="P991" s="64">
        <v>743970</v>
      </c>
      <c r="Q991" s="631">
        <f>+N991*P991</f>
        <v>743970</v>
      </c>
      <c r="R991" s="54" t="s">
        <v>100</v>
      </c>
      <c r="S991" s="54" t="s">
        <v>2510</v>
      </c>
      <c r="T991" s="213"/>
    </row>
    <row r="992" spans="1:202" ht="14.5" customHeight="1">
      <c r="A992" s="165">
        <v>17</v>
      </c>
      <c r="B992" s="166">
        <v>90105</v>
      </c>
      <c r="C992" s="215">
        <f t="shared" ref="C992:C1021" si="110">ROUND(B992/10000,0)</f>
        <v>9</v>
      </c>
      <c r="G992" s="165" t="str">
        <f>+VLOOKUP(B992,EstructuraCostos!$B$5:$C$170,2)</f>
        <v>Mejoras</v>
      </c>
      <c r="H992" s="212">
        <v>43744</v>
      </c>
      <c r="I992" s="17">
        <f t="shared" si="108"/>
        <v>40</v>
      </c>
      <c r="J992" s="1" t="s">
        <v>2312</v>
      </c>
      <c r="K992" s="95">
        <v>81102</v>
      </c>
      <c r="L992" s="1" t="s">
        <v>323</v>
      </c>
      <c r="M992" s="51" t="s">
        <v>342</v>
      </c>
      <c r="N992" s="97">
        <v>2</v>
      </c>
      <c r="O992" s="570" t="s">
        <v>278</v>
      </c>
      <c r="P992" s="64">
        <v>16200</v>
      </c>
      <c r="Q992" s="631">
        <f>+N992*P992</f>
        <v>32400</v>
      </c>
      <c r="R992" s="54" t="s">
        <v>294</v>
      </c>
      <c r="S992" s="54" t="s">
        <v>2604</v>
      </c>
      <c r="T992" s="711" t="s">
        <v>2401</v>
      </c>
    </row>
    <row r="993" spans="1:22" ht="14.5" customHeight="1">
      <c r="A993" s="165">
        <v>17</v>
      </c>
      <c r="B993" s="166">
        <v>90106</v>
      </c>
      <c r="C993" s="215">
        <f t="shared" si="110"/>
        <v>9</v>
      </c>
      <c r="G993" s="165" t="str">
        <f>+VLOOKUP(B993,EstructuraCostos!$B$5:$C$170,2)</f>
        <v xml:space="preserve">Varios </v>
      </c>
      <c r="H993" s="212">
        <v>43744</v>
      </c>
      <c r="I993" s="17">
        <f t="shared" si="108"/>
        <v>40</v>
      </c>
      <c r="J993" s="13" t="s">
        <v>2365</v>
      </c>
      <c r="K993" s="95">
        <v>2038</v>
      </c>
      <c r="L993" s="1" t="s">
        <v>2502</v>
      </c>
      <c r="M993" s="51">
        <v>901314576</v>
      </c>
      <c r="N993" s="97">
        <v>20</v>
      </c>
      <c r="O993" s="573" t="s">
        <v>276</v>
      </c>
      <c r="P993" s="64">
        <v>2300</v>
      </c>
      <c r="Q993" s="631">
        <f>+N993*P993</f>
        <v>46000</v>
      </c>
      <c r="R993" s="54" t="s">
        <v>294</v>
      </c>
      <c r="S993" s="54" t="s">
        <v>2771</v>
      </c>
      <c r="T993" s="563" t="s">
        <v>2778</v>
      </c>
    </row>
    <row r="994" spans="1:22" ht="14.5" customHeight="1">
      <c r="A994" s="165">
        <v>1</v>
      </c>
      <c r="B994" s="166">
        <v>90103</v>
      </c>
      <c r="C994" s="215">
        <f t="shared" si="110"/>
        <v>9</v>
      </c>
      <c r="G994" s="165" t="str">
        <f>+VLOOKUP(B994,EstructuraCostos!$B$5:$C$170,2)</f>
        <v>Alimentacion-mercado</v>
      </c>
      <c r="H994" s="212">
        <v>43746</v>
      </c>
      <c r="I994" s="17">
        <f t="shared" si="108"/>
        <v>41</v>
      </c>
      <c r="J994" s="1" t="s">
        <v>1510</v>
      </c>
      <c r="K994" s="95">
        <v>5792</v>
      </c>
      <c r="L994" s="1" t="s">
        <v>1507</v>
      </c>
      <c r="M994" s="51" t="s">
        <v>1513</v>
      </c>
      <c r="N994" s="97">
        <v>2</v>
      </c>
      <c r="O994" s="463" t="s">
        <v>278</v>
      </c>
      <c r="P994" s="64">
        <v>60000</v>
      </c>
      <c r="Q994" s="631">
        <f>+N994*P994</f>
        <v>120000</v>
      </c>
      <c r="R994" s="54" t="s">
        <v>294</v>
      </c>
      <c r="S994" s="54" t="s">
        <v>2604</v>
      </c>
      <c r="T994" s="213"/>
    </row>
    <row r="995" spans="1:22" ht="14.5" customHeight="1">
      <c r="A995" s="165" t="s">
        <v>1206</v>
      </c>
      <c r="B995" s="166">
        <v>20501</v>
      </c>
      <c r="C995" s="215">
        <f t="shared" si="110"/>
        <v>2</v>
      </c>
      <c r="G995" s="165" t="str">
        <f>+VLOOKUP(B995,EstructuraCostos!$B$5:$C$170,2)</f>
        <v>Manejo_de_Ganado</v>
      </c>
      <c r="H995" s="212">
        <v>43746</v>
      </c>
      <c r="I995" s="17">
        <f t="shared" si="108"/>
        <v>41</v>
      </c>
      <c r="J995" s="1" t="s">
        <v>1357</v>
      </c>
      <c r="K995" s="95">
        <v>169001</v>
      </c>
      <c r="L995" s="1" t="s">
        <v>926</v>
      </c>
      <c r="M995" s="51" t="s">
        <v>927</v>
      </c>
      <c r="N995" s="97">
        <v>1</v>
      </c>
      <c r="O995" s="613" t="s">
        <v>278</v>
      </c>
      <c r="P995" s="64">
        <v>122557</v>
      </c>
      <c r="Q995" s="631">
        <f>+N995*P995</f>
        <v>122557</v>
      </c>
      <c r="R995" s="508" t="s">
        <v>100</v>
      </c>
      <c r="S995" s="54" t="s">
        <v>2397</v>
      </c>
      <c r="T995" s="213"/>
    </row>
    <row r="996" spans="1:22" ht="14.5" customHeight="1">
      <c r="A996" s="165" t="s">
        <v>1319</v>
      </c>
      <c r="B996" s="166">
        <v>90105</v>
      </c>
      <c r="C996" s="215">
        <f t="shared" si="110"/>
        <v>9</v>
      </c>
      <c r="G996" s="165" t="str">
        <f>+VLOOKUP(B996,EstructuraCostos!$B$5:$C$170,2)</f>
        <v>Mejoras</v>
      </c>
      <c r="H996" s="212">
        <v>43746</v>
      </c>
      <c r="I996" s="17">
        <f t="shared" si="108"/>
        <v>41</v>
      </c>
      <c r="J996" s="1" t="s">
        <v>2364</v>
      </c>
      <c r="K996" s="95">
        <v>100186</v>
      </c>
      <c r="L996" s="13" t="s">
        <v>2594</v>
      </c>
      <c r="M996" s="51" t="s">
        <v>271</v>
      </c>
      <c r="N996" s="97">
        <v>6</v>
      </c>
      <c r="O996" s="613" t="s">
        <v>278</v>
      </c>
      <c r="P996" s="64">
        <v>2050</v>
      </c>
      <c r="Q996" s="631">
        <f>P996*N996</f>
        <v>12300</v>
      </c>
      <c r="R996" s="54" t="s">
        <v>100</v>
      </c>
      <c r="S996" s="54" t="s">
        <v>2503</v>
      </c>
      <c r="T996" s="213"/>
    </row>
    <row r="997" spans="1:22" ht="14.5" customHeight="1">
      <c r="A997" s="165">
        <v>1</v>
      </c>
      <c r="B997" s="166">
        <v>10305</v>
      </c>
      <c r="C997" s="215">
        <f t="shared" si="110"/>
        <v>1</v>
      </c>
      <c r="G997" s="165" t="str">
        <f>+VLOOKUP(B997,EstructuraCostos!$B$5:$C$170,2)</f>
        <v>Equipos y materiales</v>
      </c>
      <c r="H997" s="212">
        <v>43747</v>
      </c>
      <c r="I997" s="17">
        <f t="shared" si="108"/>
        <v>41</v>
      </c>
      <c r="J997" s="1" t="s">
        <v>1510</v>
      </c>
      <c r="K997" s="95">
        <v>5792</v>
      </c>
      <c r="L997" s="1" t="s">
        <v>1507</v>
      </c>
      <c r="M997" s="51" t="s">
        <v>1513</v>
      </c>
      <c r="N997" s="97">
        <v>1</v>
      </c>
      <c r="O997" s="573" t="s">
        <v>278</v>
      </c>
      <c r="P997" s="64">
        <v>60000</v>
      </c>
      <c r="Q997" s="631">
        <f t="shared" ref="Q997:Q1004" si="111">+N997*P997</f>
        <v>60000</v>
      </c>
      <c r="R997" s="54" t="s">
        <v>294</v>
      </c>
      <c r="S997" s="54" t="s">
        <v>2604</v>
      </c>
      <c r="T997" s="213"/>
    </row>
    <row r="998" spans="1:22" ht="14.5" customHeight="1">
      <c r="A998" s="165">
        <v>2</v>
      </c>
      <c r="B998" s="166">
        <v>10103</v>
      </c>
      <c r="C998" s="215">
        <f t="shared" si="110"/>
        <v>1</v>
      </c>
      <c r="G998" s="165" t="str">
        <f>+VLOOKUP(B998,EstructuraCostos!$B$5:$C$170,2)</f>
        <v>Fertilizacion, correctivos</v>
      </c>
      <c r="H998" s="212">
        <v>43747</v>
      </c>
      <c r="I998" s="17">
        <f t="shared" si="108"/>
        <v>41</v>
      </c>
      <c r="J998" s="1" t="s">
        <v>2360</v>
      </c>
      <c r="K998" s="95" t="s">
        <v>2588</v>
      </c>
      <c r="L998" s="1" t="s">
        <v>2949</v>
      </c>
      <c r="M998" s="51">
        <v>10244452</v>
      </c>
      <c r="N998" s="97">
        <v>25</v>
      </c>
      <c r="O998" s="646" t="s">
        <v>278</v>
      </c>
      <c r="P998" s="64">
        <v>800</v>
      </c>
      <c r="Q998" s="631">
        <f t="shared" si="111"/>
        <v>20000</v>
      </c>
      <c r="R998" s="54" t="s">
        <v>294</v>
      </c>
      <c r="S998" s="54" t="s">
        <v>2771</v>
      </c>
      <c r="T998" s="213"/>
    </row>
    <row r="999" spans="1:22" ht="15" customHeight="1">
      <c r="A999" s="165">
        <v>3</v>
      </c>
      <c r="B999" s="166">
        <v>90105</v>
      </c>
      <c r="C999" s="215">
        <f t="shared" si="110"/>
        <v>9</v>
      </c>
      <c r="G999" s="165" t="str">
        <f>+VLOOKUP(B999,EstructuraCostos!$B$5:$C$170,2)</f>
        <v>Mejoras</v>
      </c>
      <c r="H999" s="212">
        <v>43747</v>
      </c>
      <c r="I999" s="17">
        <f t="shared" si="108"/>
        <v>41</v>
      </c>
      <c r="J999" s="1" t="s">
        <v>2363</v>
      </c>
      <c r="K999" s="95">
        <v>6928</v>
      </c>
      <c r="L999" s="1" t="s">
        <v>323</v>
      </c>
      <c r="M999" s="51" t="s">
        <v>342</v>
      </c>
      <c r="N999" s="97">
        <v>50</v>
      </c>
      <c r="O999" s="646" t="s">
        <v>278</v>
      </c>
      <c r="P999" s="64">
        <v>11345</v>
      </c>
      <c r="Q999" s="631">
        <f t="shared" si="111"/>
        <v>567250</v>
      </c>
      <c r="R999" s="54" t="s">
        <v>100</v>
      </c>
      <c r="S999" s="54" t="s">
        <v>2505</v>
      </c>
      <c r="T999" s="210" t="s">
        <v>2401</v>
      </c>
      <c r="V999" s="64"/>
    </row>
    <row r="1000" spans="1:22" ht="14.5" customHeight="1">
      <c r="A1000" s="165">
        <v>3</v>
      </c>
      <c r="B1000" s="166">
        <v>90105</v>
      </c>
      <c r="C1000" s="215">
        <f t="shared" si="110"/>
        <v>9</v>
      </c>
      <c r="G1000" s="165" t="str">
        <f>+VLOOKUP(B1000,EstructuraCostos!$B$5:$C$170,2)</f>
        <v>Mejoras</v>
      </c>
      <c r="H1000" s="212">
        <v>43747</v>
      </c>
      <c r="I1000" s="17">
        <f t="shared" si="108"/>
        <v>41</v>
      </c>
      <c r="J1000" s="1" t="s">
        <v>2361</v>
      </c>
      <c r="K1000" s="95">
        <v>6928</v>
      </c>
      <c r="L1000" s="1" t="s">
        <v>323</v>
      </c>
      <c r="M1000" s="51" t="s">
        <v>342</v>
      </c>
      <c r="N1000" s="97">
        <v>4</v>
      </c>
      <c r="O1000" s="573" t="s">
        <v>278</v>
      </c>
      <c r="P1000" s="64">
        <v>379900</v>
      </c>
      <c r="Q1000" s="631">
        <f t="shared" si="111"/>
        <v>1519600</v>
      </c>
      <c r="R1000" s="54" t="s">
        <v>100</v>
      </c>
      <c r="S1000" s="54" t="s">
        <v>2505</v>
      </c>
      <c r="T1000" s="210" t="s">
        <v>2401</v>
      </c>
      <c r="V1000" s="64"/>
    </row>
    <row r="1001" spans="1:22" ht="14.5" customHeight="1">
      <c r="A1001" s="165">
        <v>3</v>
      </c>
      <c r="B1001" s="166">
        <v>90105</v>
      </c>
      <c r="C1001" s="215">
        <f t="shared" si="110"/>
        <v>9</v>
      </c>
      <c r="G1001" s="165" t="str">
        <f>+VLOOKUP(B1001,EstructuraCostos!$B$5:$C$170,2)</f>
        <v>Mejoras</v>
      </c>
      <c r="H1001" s="212">
        <v>43747</v>
      </c>
      <c r="I1001" s="17">
        <f t="shared" si="108"/>
        <v>41</v>
      </c>
      <c r="J1001" s="1" t="s">
        <v>2362</v>
      </c>
      <c r="K1001" s="95">
        <v>6928</v>
      </c>
      <c r="L1001" s="1" t="s">
        <v>323</v>
      </c>
      <c r="M1001" s="51" t="s">
        <v>342</v>
      </c>
      <c r="N1001" s="97">
        <v>4</v>
      </c>
      <c r="O1001" s="646" t="s">
        <v>278</v>
      </c>
      <c r="P1001" s="64">
        <v>173900</v>
      </c>
      <c r="Q1001" s="631">
        <f t="shared" si="111"/>
        <v>695600</v>
      </c>
      <c r="R1001" s="54" t="s">
        <v>100</v>
      </c>
      <c r="S1001" s="54" t="s">
        <v>2505</v>
      </c>
      <c r="T1001" s="210" t="s">
        <v>2401</v>
      </c>
      <c r="V1001" s="64"/>
    </row>
    <row r="1002" spans="1:22" ht="14.5" customHeight="1">
      <c r="A1002" s="165">
        <v>4</v>
      </c>
      <c r="B1002" s="166">
        <v>10103</v>
      </c>
      <c r="C1002" s="215">
        <f t="shared" si="110"/>
        <v>1</v>
      </c>
      <c r="G1002" s="165" t="str">
        <f>+VLOOKUP(B1002,EstructuraCostos!$B$5:$C$170,2)</f>
        <v>Fertilizacion, correctivos</v>
      </c>
      <c r="H1002" s="212">
        <v>43747</v>
      </c>
      <c r="I1002" s="17">
        <f t="shared" si="108"/>
        <v>41</v>
      </c>
      <c r="J1002" s="1" t="s">
        <v>1321</v>
      </c>
      <c r="K1002" s="95">
        <v>403991</v>
      </c>
      <c r="L1002" s="1" t="s">
        <v>263</v>
      </c>
      <c r="M1002" s="51" t="s">
        <v>271</v>
      </c>
      <c r="N1002" s="97">
        <v>20</v>
      </c>
      <c r="O1002" s="646" t="s">
        <v>276</v>
      </c>
      <c r="P1002" s="64">
        <v>15430</v>
      </c>
      <c r="Q1002" s="631">
        <f t="shared" si="111"/>
        <v>308600</v>
      </c>
      <c r="R1002" s="54" t="s">
        <v>100</v>
      </c>
      <c r="S1002" s="54" t="s">
        <v>2503</v>
      </c>
      <c r="T1002" s="213"/>
      <c r="V1002" s="64"/>
    </row>
    <row r="1003" spans="1:22" ht="14.5" customHeight="1">
      <c r="A1003" s="165">
        <v>4</v>
      </c>
      <c r="B1003" s="166">
        <v>50103</v>
      </c>
      <c r="C1003" s="215">
        <f t="shared" si="110"/>
        <v>5</v>
      </c>
      <c r="G1003" s="165" t="str">
        <f>+VLOOKUP(B1003,EstructuraCostos!$B$5:$C$170,2)</f>
        <v xml:space="preserve">Mantenimiento Cercos </v>
      </c>
      <c r="H1003" s="212">
        <v>43747</v>
      </c>
      <c r="I1003" s="17">
        <f t="shared" si="108"/>
        <v>41</v>
      </c>
      <c r="J1003" s="1" t="s">
        <v>282</v>
      </c>
      <c r="K1003" s="95">
        <v>403991</v>
      </c>
      <c r="L1003" s="1" t="s">
        <v>263</v>
      </c>
      <c r="M1003" s="51" t="s">
        <v>271</v>
      </c>
      <c r="N1003" s="97">
        <v>40</v>
      </c>
      <c r="O1003" s="646" t="s">
        <v>276</v>
      </c>
      <c r="P1003" s="64">
        <v>5438</v>
      </c>
      <c r="Q1003" s="631">
        <f t="shared" si="111"/>
        <v>217520</v>
      </c>
      <c r="R1003" s="54" t="s">
        <v>100</v>
      </c>
      <c r="S1003" s="54" t="s">
        <v>2503</v>
      </c>
      <c r="T1003" s="213"/>
      <c r="V1003" s="64"/>
    </row>
    <row r="1004" spans="1:22" ht="14.5" customHeight="1">
      <c r="A1004" s="165">
        <v>4</v>
      </c>
      <c r="B1004" s="166">
        <v>90105</v>
      </c>
      <c r="C1004" s="215">
        <f t="shared" si="110"/>
        <v>9</v>
      </c>
      <c r="G1004" s="165" t="str">
        <f>+VLOOKUP(B1004,EstructuraCostos!$B$5:$C$170,2)</f>
        <v>Mejoras</v>
      </c>
      <c r="H1004" s="212">
        <v>43747</v>
      </c>
      <c r="I1004" s="17">
        <f t="shared" si="108"/>
        <v>41</v>
      </c>
      <c r="J1004" s="1" t="s">
        <v>2364</v>
      </c>
      <c r="K1004" s="95">
        <v>403991</v>
      </c>
      <c r="L1004" s="1" t="s">
        <v>263</v>
      </c>
      <c r="M1004" s="51" t="s">
        <v>271</v>
      </c>
      <c r="N1004" s="97">
        <v>6</v>
      </c>
      <c r="O1004" s="463" t="s">
        <v>278</v>
      </c>
      <c r="P1004" s="64">
        <v>2050</v>
      </c>
      <c r="Q1004" s="631">
        <f t="shared" si="111"/>
        <v>12300</v>
      </c>
      <c r="R1004" s="54" t="s">
        <v>100</v>
      </c>
      <c r="S1004" s="54" t="s">
        <v>2503</v>
      </c>
      <c r="T1004" s="213"/>
      <c r="V1004" s="64"/>
    </row>
    <row r="1005" spans="1:22" ht="15.75" customHeight="1">
      <c r="A1005" s="165">
        <v>5</v>
      </c>
      <c r="B1005" s="166">
        <v>40104</v>
      </c>
      <c r="C1005" s="215">
        <f t="shared" si="110"/>
        <v>4</v>
      </c>
      <c r="G1005" s="165" t="str">
        <f>+VLOOKUP(B1005,EstructuraCostos!$B$5:$C$170,2)</f>
        <v>Combustibles y Lubricantes</v>
      </c>
      <c r="H1005" s="212">
        <v>43747</v>
      </c>
      <c r="I1005" s="17">
        <f t="shared" si="108"/>
        <v>41</v>
      </c>
      <c r="J1005" s="1" t="s">
        <v>370</v>
      </c>
      <c r="K1005" s="545">
        <v>3465</v>
      </c>
      <c r="L1005" s="1" t="s">
        <v>2115</v>
      </c>
      <c r="M1005" s="51" t="s">
        <v>2117</v>
      </c>
      <c r="N1005" s="97">
        <v>15.7</v>
      </c>
      <c r="O1005" s="646" t="s">
        <v>316</v>
      </c>
      <c r="P1005" s="64">
        <v>9550</v>
      </c>
      <c r="Q1005" s="631">
        <v>150000</v>
      </c>
      <c r="R1005" s="54" t="s">
        <v>100</v>
      </c>
      <c r="S1005" s="54" t="s">
        <v>2503</v>
      </c>
      <c r="T1005" s="213"/>
      <c r="V1005" s="64"/>
    </row>
    <row r="1006" spans="1:22" ht="15.75" customHeight="1">
      <c r="A1006" s="165">
        <v>6</v>
      </c>
      <c r="B1006" s="166">
        <v>90105</v>
      </c>
      <c r="C1006" s="215">
        <f t="shared" si="110"/>
        <v>9</v>
      </c>
      <c r="G1006" s="165" t="str">
        <f>+VLOOKUP(B1006,EstructuraCostos!$B$5:$C$170,2)</f>
        <v>Mejoras</v>
      </c>
      <c r="H1006" s="212">
        <v>43747</v>
      </c>
      <c r="I1006" s="17">
        <f t="shared" si="108"/>
        <v>41</v>
      </c>
      <c r="J1006" s="1" t="s">
        <v>2377</v>
      </c>
      <c r="K1006" s="95">
        <v>6891</v>
      </c>
      <c r="L1006" s="1" t="s">
        <v>323</v>
      </c>
      <c r="M1006" s="51" t="s">
        <v>342</v>
      </c>
      <c r="N1006" s="97">
        <v>4</v>
      </c>
      <c r="O1006" s="646" t="s">
        <v>278</v>
      </c>
      <c r="P1006" s="64">
        <v>49900</v>
      </c>
      <c r="Q1006" s="631">
        <f t="shared" ref="Q1006:Q1017" si="112">+N1006*P1006</f>
        <v>199600</v>
      </c>
      <c r="R1006" s="54" t="s">
        <v>100</v>
      </c>
      <c r="S1006" s="54" t="s">
        <v>2505</v>
      </c>
      <c r="T1006" s="210" t="s">
        <v>2401</v>
      </c>
      <c r="V1006" s="64"/>
    </row>
    <row r="1007" spans="1:22" ht="14.5" customHeight="1">
      <c r="A1007" s="165">
        <v>6</v>
      </c>
      <c r="B1007" s="166">
        <v>90105</v>
      </c>
      <c r="C1007" s="215">
        <f t="shared" si="110"/>
        <v>9</v>
      </c>
      <c r="G1007" s="165" t="str">
        <f>+VLOOKUP(B1007,EstructuraCostos!$B$5:$C$170,2)</f>
        <v>Mejoras</v>
      </c>
      <c r="H1007" s="212">
        <v>43747</v>
      </c>
      <c r="I1007" s="17">
        <f t="shared" si="108"/>
        <v>41</v>
      </c>
      <c r="J1007" s="1" t="s">
        <v>2378</v>
      </c>
      <c r="K1007" s="95">
        <v>6891</v>
      </c>
      <c r="L1007" s="1" t="s">
        <v>323</v>
      </c>
      <c r="M1007" s="51" t="s">
        <v>342</v>
      </c>
      <c r="N1007" s="97">
        <v>4</v>
      </c>
      <c r="O1007" s="582" t="s">
        <v>278</v>
      </c>
      <c r="P1007" s="64">
        <v>59900</v>
      </c>
      <c r="Q1007" s="631">
        <f t="shared" si="112"/>
        <v>239600</v>
      </c>
      <c r="R1007" s="54" t="s">
        <v>100</v>
      </c>
      <c r="S1007" s="54" t="s">
        <v>2505</v>
      </c>
      <c r="T1007" s="210" t="s">
        <v>2401</v>
      </c>
      <c r="V1007" s="64"/>
    </row>
    <row r="1008" spans="1:22" ht="14.5" customHeight="1">
      <c r="A1008" s="165">
        <v>6</v>
      </c>
      <c r="B1008" s="166">
        <v>90105</v>
      </c>
      <c r="C1008" s="215">
        <f t="shared" si="110"/>
        <v>9</v>
      </c>
      <c r="G1008" s="165" t="str">
        <f>+VLOOKUP(B1008,EstructuraCostos!$B$5:$C$170,2)</f>
        <v>Mejoras</v>
      </c>
      <c r="H1008" s="212">
        <v>43747</v>
      </c>
      <c r="I1008" s="17">
        <f t="shared" si="108"/>
        <v>41</v>
      </c>
      <c r="J1008" s="1" t="s">
        <v>2379</v>
      </c>
      <c r="K1008" s="95">
        <v>404007</v>
      </c>
      <c r="L1008" s="1" t="s">
        <v>263</v>
      </c>
      <c r="M1008" s="51" t="s">
        <v>271</v>
      </c>
      <c r="N1008" s="97">
        <v>1</v>
      </c>
      <c r="O1008" s="582" t="s">
        <v>278</v>
      </c>
      <c r="P1008" s="64">
        <v>8840</v>
      </c>
      <c r="Q1008" s="631">
        <f t="shared" si="112"/>
        <v>8840</v>
      </c>
      <c r="R1008" s="54" t="s">
        <v>100</v>
      </c>
      <c r="S1008" s="54" t="s">
        <v>2503</v>
      </c>
      <c r="T1008" s="213"/>
      <c r="V1008" s="64"/>
    </row>
    <row r="1009" spans="1:22" ht="14.5" customHeight="1">
      <c r="A1009" s="165">
        <v>7</v>
      </c>
      <c r="B1009" s="166">
        <v>10303</v>
      </c>
      <c r="C1009" s="215">
        <f t="shared" si="110"/>
        <v>1</v>
      </c>
      <c r="G1009" s="165" t="str">
        <f>+VLOOKUP(B1009,EstructuraCostos!$B$5:$C$170,2)</f>
        <v>Drogas curativas, preventivas y examenes</v>
      </c>
      <c r="H1009" s="212">
        <v>43747</v>
      </c>
      <c r="I1009" s="17">
        <f t="shared" si="108"/>
        <v>41</v>
      </c>
      <c r="J1009" s="1" t="s">
        <v>2380</v>
      </c>
      <c r="K1009" s="95">
        <v>404007</v>
      </c>
      <c r="L1009" s="1" t="s">
        <v>263</v>
      </c>
      <c r="M1009" s="51" t="s">
        <v>271</v>
      </c>
      <c r="N1009" s="97">
        <v>1</v>
      </c>
      <c r="O1009" s="646" t="s">
        <v>278</v>
      </c>
      <c r="P1009" s="64">
        <v>57150</v>
      </c>
      <c r="Q1009" s="631">
        <f t="shared" si="112"/>
        <v>57150</v>
      </c>
      <c r="R1009" s="54" t="s">
        <v>100</v>
      </c>
      <c r="S1009" s="54" t="s">
        <v>2503</v>
      </c>
      <c r="T1009" s="213"/>
      <c r="V1009" s="64"/>
    </row>
    <row r="1010" spans="1:22" ht="14.5" customHeight="1">
      <c r="A1010" s="165">
        <v>8</v>
      </c>
      <c r="B1010" s="166">
        <v>10104</v>
      </c>
      <c r="C1010" s="215">
        <f t="shared" si="110"/>
        <v>1</v>
      </c>
      <c r="G1010" s="165" t="str">
        <f>+VLOOKUP(B1010,EstructuraCostos!$B$5:$C$170,2)</f>
        <v>Fumigacion Herbicida</v>
      </c>
      <c r="H1010" s="212">
        <v>43747</v>
      </c>
      <c r="I1010" s="17">
        <f t="shared" si="108"/>
        <v>41</v>
      </c>
      <c r="J1010" s="1" t="s">
        <v>352</v>
      </c>
      <c r="K1010" s="95">
        <v>404020</v>
      </c>
      <c r="L1010" s="1" t="s">
        <v>263</v>
      </c>
      <c r="M1010" s="51" t="s">
        <v>271</v>
      </c>
      <c r="N1010" s="97">
        <v>12</v>
      </c>
      <c r="O1010" s="582" t="s">
        <v>278</v>
      </c>
      <c r="P1010" s="64">
        <v>94700</v>
      </c>
      <c r="Q1010" s="631">
        <f t="shared" si="112"/>
        <v>1136400</v>
      </c>
      <c r="R1010" s="54" t="s">
        <v>100</v>
      </c>
      <c r="S1010" s="54" t="s">
        <v>2503</v>
      </c>
      <c r="T1010" s="213"/>
      <c r="V1010" s="64"/>
    </row>
    <row r="1011" spans="1:22" ht="15.75" customHeight="1">
      <c r="A1011" s="165">
        <v>9</v>
      </c>
      <c r="B1011" s="166">
        <v>90105</v>
      </c>
      <c r="C1011" s="215">
        <f t="shared" si="110"/>
        <v>9</v>
      </c>
      <c r="G1011" s="165" t="str">
        <f>+VLOOKUP(B1011,EstructuraCostos!$B$5:$C$170,2)</f>
        <v>Mejoras</v>
      </c>
      <c r="H1011" s="212">
        <v>43747</v>
      </c>
      <c r="I1011" s="17">
        <f t="shared" si="108"/>
        <v>41</v>
      </c>
      <c r="J1011" s="1" t="s">
        <v>2381</v>
      </c>
      <c r="K1011" s="95">
        <v>552</v>
      </c>
      <c r="L1011" s="1" t="s">
        <v>2376</v>
      </c>
      <c r="M1011" s="51" t="s">
        <v>2399</v>
      </c>
      <c r="N1011" s="97">
        <v>35</v>
      </c>
      <c r="O1011" s="582" t="s">
        <v>278</v>
      </c>
      <c r="P1011" s="64">
        <v>1857.1428571428571</v>
      </c>
      <c r="Q1011" s="631">
        <f t="shared" si="112"/>
        <v>65000</v>
      </c>
      <c r="R1011" s="54" t="s">
        <v>294</v>
      </c>
      <c r="S1011" s="54" t="s">
        <v>2771</v>
      </c>
      <c r="T1011" s="210" t="s">
        <v>2401</v>
      </c>
      <c r="V1011" s="64"/>
    </row>
    <row r="1012" spans="1:22" ht="14.5" customHeight="1">
      <c r="A1012" s="165">
        <v>10</v>
      </c>
      <c r="B1012" s="166">
        <v>90105</v>
      </c>
      <c r="C1012" s="215">
        <f t="shared" si="110"/>
        <v>9</v>
      </c>
      <c r="G1012" s="165" t="str">
        <f>+VLOOKUP(B1012,EstructuraCostos!$B$5:$C$170,2)</f>
        <v>Mejoras</v>
      </c>
      <c r="H1012" s="212">
        <v>43747</v>
      </c>
      <c r="I1012" s="17">
        <f t="shared" si="108"/>
        <v>41</v>
      </c>
      <c r="J1012" s="1" t="s">
        <v>2382</v>
      </c>
      <c r="K1012" s="95">
        <v>805</v>
      </c>
      <c r="L1012" s="1" t="s">
        <v>2592</v>
      </c>
      <c r="M1012" s="51" t="s">
        <v>2385</v>
      </c>
      <c r="N1012" s="97">
        <v>21</v>
      </c>
      <c r="O1012" s="582" t="s">
        <v>277</v>
      </c>
      <c r="P1012" s="64">
        <v>22900</v>
      </c>
      <c r="Q1012" s="631">
        <f t="shared" si="112"/>
        <v>480900</v>
      </c>
      <c r="R1012" s="54" t="s">
        <v>100</v>
      </c>
      <c r="S1012" s="54" t="s">
        <v>2593</v>
      </c>
      <c r="T1012" s="210" t="s">
        <v>2401</v>
      </c>
      <c r="V1012" s="64"/>
    </row>
    <row r="1013" spans="1:22" ht="14.5" customHeight="1">
      <c r="A1013" s="165">
        <v>10</v>
      </c>
      <c r="B1013" s="166">
        <v>90105</v>
      </c>
      <c r="C1013" s="215">
        <f t="shared" si="110"/>
        <v>9</v>
      </c>
      <c r="G1013" s="165" t="str">
        <f>+VLOOKUP(B1013,EstructuraCostos!$B$5:$C$170,2)</f>
        <v>Mejoras</v>
      </c>
      <c r="H1013" s="212">
        <v>43747</v>
      </c>
      <c r="I1013" s="17">
        <f t="shared" si="108"/>
        <v>41</v>
      </c>
      <c r="J1013" s="1" t="s">
        <v>2383</v>
      </c>
      <c r="K1013" s="95">
        <v>805</v>
      </c>
      <c r="L1013" s="1" t="s">
        <v>2592</v>
      </c>
      <c r="M1013" s="51" t="s">
        <v>2385</v>
      </c>
      <c r="N1013" s="97">
        <v>17</v>
      </c>
      <c r="O1013" s="646" t="s">
        <v>277</v>
      </c>
      <c r="P1013" s="64">
        <v>17900</v>
      </c>
      <c r="Q1013" s="631">
        <f t="shared" si="112"/>
        <v>304300</v>
      </c>
      <c r="R1013" s="54" t="s">
        <v>100</v>
      </c>
      <c r="S1013" s="54" t="s">
        <v>2593</v>
      </c>
      <c r="T1013" s="210" t="s">
        <v>2401</v>
      </c>
      <c r="V1013" s="64"/>
    </row>
    <row r="1014" spans="1:22" ht="15" customHeight="1">
      <c r="A1014" s="165">
        <v>10</v>
      </c>
      <c r="B1014" s="166">
        <v>90105</v>
      </c>
      <c r="C1014" s="215">
        <f t="shared" si="110"/>
        <v>9</v>
      </c>
      <c r="G1014" s="165" t="str">
        <f>+VLOOKUP(B1014,EstructuraCostos!$B$5:$C$170,2)</f>
        <v>Mejoras</v>
      </c>
      <c r="H1014" s="212">
        <v>43747</v>
      </c>
      <c r="I1014" s="17">
        <f t="shared" si="108"/>
        <v>41</v>
      </c>
      <c r="J1014" s="1" t="s">
        <v>2384</v>
      </c>
      <c r="K1014" s="95">
        <v>805</v>
      </c>
      <c r="L1014" s="1" t="s">
        <v>2592</v>
      </c>
      <c r="M1014" s="51" t="s">
        <v>2385</v>
      </c>
      <c r="N1014" s="97">
        <v>4</v>
      </c>
      <c r="O1014" s="646" t="s">
        <v>278</v>
      </c>
      <c r="P1014" s="64">
        <v>39000</v>
      </c>
      <c r="Q1014" s="631">
        <f t="shared" si="112"/>
        <v>156000</v>
      </c>
      <c r="R1014" s="54" t="s">
        <v>100</v>
      </c>
      <c r="S1014" s="54" t="s">
        <v>2593</v>
      </c>
      <c r="T1014" s="210" t="s">
        <v>2401</v>
      </c>
      <c r="V1014" s="64"/>
    </row>
    <row r="1015" spans="1:22" ht="15" customHeight="1">
      <c r="A1015" s="165">
        <v>11</v>
      </c>
      <c r="B1015" s="166">
        <v>90105</v>
      </c>
      <c r="C1015" s="215">
        <f t="shared" si="110"/>
        <v>9</v>
      </c>
      <c r="G1015" s="165" t="str">
        <f>+VLOOKUP(B1015,EstructuraCostos!$B$5:$C$170,2)</f>
        <v>Mejoras</v>
      </c>
      <c r="H1015" s="212">
        <v>43748</v>
      </c>
      <c r="I1015" s="17">
        <f t="shared" si="108"/>
        <v>41</v>
      </c>
      <c r="J1015" s="185" t="s">
        <v>2391</v>
      </c>
      <c r="K1015" s="95">
        <v>4908</v>
      </c>
      <c r="L1015" s="61" t="s">
        <v>323</v>
      </c>
      <c r="M1015" s="51" t="s">
        <v>342</v>
      </c>
      <c r="N1015" s="97">
        <v>4</v>
      </c>
      <c r="O1015" s="583" t="s">
        <v>278</v>
      </c>
      <c r="P1015" s="64">
        <v>25687.5</v>
      </c>
      <c r="Q1015" s="631">
        <f t="shared" si="112"/>
        <v>102750</v>
      </c>
      <c r="R1015" s="54" t="s">
        <v>100</v>
      </c>
      <c r="S1015" s="54" t="s">
        <v>2505</v>
      </c>
      <c r="T1015" s="210" t="s">
        <v>2401</v>
      </c>
      <c r="U1015" s="64"/>
      <c r="V1015" s="64"/>
    </row>
    <row r="1016" spans="1:22" ht="14.5" customHeight="1">
      <c r="A1016" s="165">
        <v>12</v>
      </c>
      <c r="B1016" s="166">
        <v>10104</v>
      </c>
      <c r="C1016" s="215">
        <f t="shared" si="110"/>
        <v>1</v>
      </c>
      <c r="G1016" s="165" t="str">
        <f>+VLOOKUP(B1016,EstructuraCostos!$B$5:$C$170,2)</f>
        <v>Fumigacion Herbicida</v>
      </c>
      <c r="H1016" s="212">
        <v>43749</v>
      </c>
      <c r="I1016" s="17">
        <f t="shared" ref="I1016:I1078" si="113">+WEEKNUM(H1016,2)</f>
        <v>41</v>
      </c>
      <c r="J1016" s="1" t="s">
        <v>2392</v>
      </c>
      <c r="K1016" s="95">
        <v>78183</v>
      </c>
      <c r="L1016" s="61" t="s">
        <v>283</v>
      </c>
      <c r="M1016" s="51" t="s">
        <v>879</v>
      </c>
      <c r="N1016" s="97">
        <v>5</v>
      </c>
      <c r="O1016" s="463" t="s">
        <v>276</v>
      </c>
      <c r="P1016" s="64">
        <v>53500</v>
      </c>
      <c r="Q1016" s="631">
        <f t="shared" si="112"/>
        <v>267500</v>
      </c>
      <c r="R1016" s="54" t="s">
        <v>100</v>
      </c>
      <c r="S1016" s="54" t="s">
        <v>2504</v>
      </c>
      <c r="T1016" s="213"/>
      <c r="U1016" s="64"/>
      <c r="V1016" s="64"/>
    </row>
    <row r="1017" spans="1:22" ht="14.5" customHeight="1">
      <c r="A1017" s="165">
        <v>12</v>
      </c>
      <c r="B1017" s="166">
        <v>10104</v>
      </c>
      <c r="C1017" s="215">
        <f t="shared" si="110"/>
        <v>1</v>
      </c>
      <c r="G1017" s="165" t="str">
        <f>+VLOOKUP(B1017,EstructuraCostos!$B$5:$C$170,2)</f>
        <v>Fumigacion Herbicida</v>
      </c>
      <c r="H1017" s="212">
        <v>43749</v>
      </c>
      <c r="I1017" s="17">
        <f t="shared" si="113"/>
        <v>41</v>
      </c>
      <c r="J1017" s="281" t="s">
        <v>1597</v>
      </c>
      <c r="K1017" s="95">
        <v>78183</v>
      </c>
      <c r="L1017" s="61" t="s">
        <v>283</v>
      </c>
      <c r="M1017" s="51" t="s">
        <v>879</v>
      </c>
      <c r="N1017" s="97">
        <v>1</v>
      </c>
      <c r="O1017" s="646" t="s">
        <v>276</v>
      </c>
      <c r="P1017" s="64">
        <v>114997</v>
      </c>
      <c r="Q1017" s="631">
        <f t="shared" si="112"/>
        <v>114997</v>
      </c>
      <c r="R1017" s="54" t="s">
        <v>100</v>
      </c>
      <c r="S1017" s="54" t="s">
        <v>2504</v>
      </c>
      <c r="T1017" s="587">
        <v>7763707</v>
      </c>
      <c r="U1017" s="64"/>
      <c r="V1017" s="64"/>
    </row>
    <row r="1018" spans="1:22" ht="14.5" customHeight="1">
      <c r="A1018" s="165" t="s">
        <v>1206</v>
      </c>
      <c r="B1018" s="166">
        <v>40108</v>
      </c>
      <c r="C1018" s="215">
        <f t="shared" si="110"/>
        <v>4</v>
      </c>
      <c r="G1018" s="165" t="str">
        <f>+VLOOKUP(B1018,EstructuraCostos!$B$5:$C$170,2)</f>
        <v>Gastos_de_Viaje y representacion</v>
      </c>
      <c r="H1018" s="212">
        <v>43749</v>
      </c>
      <c r="I1018" s="17">
        <f t="shared" si="113"/>
        <v>41</v>
      </c>
      <c r="J1018" s="1" t="s">
        <v>1353</v>
      </c>
      <c r="K1018" s="95">
        <v>1836726</v>
      </c>
      <c r="L1018" s="61" t="s">
        <v>1354</v>
      </c>
      <c r="M1018" s="143" t="s">
        <v>1355</v>
      </c>
      <c r="N1018" s="97"/>
      <c r="O1018" s="646"/>
      <c r="P1018" s="64">
        <v>113800</v>
      </c>
      <c r="Q1018" s="631">
        <f>P1018</f>
        <v>113800</v>
      </c>
      <c r="R1018" s="54" t="s">
        <v>100</v>
      </c>
      <c r="S1018" s="54" t="s">
        <v>2397</v>
      </c>
      <c r="T1018" s="587"/>
      <c r="U1018" s="64"/>
      <c r="V1018" s="597"/>
    </row>
    <row r="1019" spans="1:22" ht="14.5" customHeight="1">
      <c r="A1019" s="165">
        <v>13</v>
      </c>
      <c r="C1019" s="215">
        <f t="shared" si="110"/>
        <v>0</v>
      </c>
      <c r="G1019" s="165" t="e">
        <f>+VLOOKUP(B1019,EstructuraCostos!$B$5:$C$170,2)</f>
        <v>#N/A</v>
      </c>
      <c r="H1019" s="212">
        <v>43750</v>
      </c>
      <c r="I1019" s="17">
        <f t="shared" si="113"/>
        <v>41</v>
      </c>
      <c r="J1019" s="446" t="s">
        <v>1481</v>
      </c>
      <c r="K1019" s="486" t="s">
        <v>546</v>
      </c>
      <c r="L1019" s="71" t="s">
        <v>322</v>
      </c>
      <c r="M1019" s="74" t="s">
        <v>341</v>
      </c>
      <c r="N1019" s="80">
        <v>1</v>
      </c>
      <c r="O1019" s="90" t="s">
        <v>278</v>
      </c>
      <c r="P1019" s="92">
        <v>376000</v>
      </c>
      <c r="Q1019" s="631">
        <f t="shared" ref="Q1019:Q1028" si="114">+N1019*P1019</f>
        <v>376000</v>
      </c>
      <c r="R1019" s="54" t="s">
        <v>196</v>
      </c>
      <c r="S1019" s="54" t="s">
        <v>2397</v>
      </c>
      <c r="T1019" s="213"/>
      <c r="U1019" s="64"/>
      <c r="V1019" s="597">
        <v>89800</v>
      </c>
    </row>
    <row r="1020" spans="1:22" ht="14.5" customHeight="1">
      <c r="A1020" s="165">
        <v>14</v>
      </c>
      <c r="B1020" s="166" t="s">
        <v>170</v>
      </c>
      <c r="C1020" s="215" t="e">
        <f t="shared" si="110"/>
        <v>#VALUE!</v>
      </c>
      <c r="G1020" s="165">
        <f>+VLOOKUP(B1020,EstructuraCostos!$B$5:$C$170,2)</f>
        <v>0</v>
      </c>
      <c r="H1020" s="212">
        <v>43750</v>
      </c>
      <c r="I1020" s="17">
        <f t="shared" si="113"/>
        <v>41</v>
      </c>
      <c r="J1020" s="1" t="s">
        <v>2393</v>
      </c>
      <c r="K1020" s="95">
        <v>31844</v>
      </c>
      <c r="L1020" s="61" t="s">
        <v>2395</v>
      </c>
      <c r="M1020" s="51" t="s">
        <v>2779</v>
      </c>
      <c r="N1020" s="97">
        <v>500</v>
      </c>
      <c r="O1020" s="642" t="s">
        <v>278</v>
      </c>
      <c r="P1020" s="64">
        <v>180</v>
      </c>
      <c r="Q1020" s="631">
        <f t="shared" si="114"/>
        <v>90000</v>
      </c>
      <c r="R1020" s="54" t="s">
        <v>294</v>
      </c>
      <c r="S1020" s="54" t="s">
        <v>2771</v>
      </c>
      <c r="T1020" s="213"/>
      <c r="U1020" s="64"/>
      <c r="V1020" s="597"/>
    </row>
    <row r="1021" spans="1:22" ht="14.5" customHeight="1">
      <c r="A1021" s="165">
        <v>15</v>
      </c>
      <c r="B1021" s="166">
        <v>50108</v>
      </c>
      <c r="C1021" s="215">
        <f t="shared" si="110"/>
        <v>5</v>
      </c>
      <c r="G1021" s="165" t="str">
        <f>+VLOOKUP(B1021,EstructuraCostos!$B$5:$C$170,2)</f>
        <v>Acarreos Externos</v>
      </c>
      <c r="H1021" s="212">
        <v>43750</v>
      </c>
      <c r="I1021" s="17">
        <f t="shared" si="113"/>
        <v>41</v>
      </c>
      <c r="J1021" s="185" t="s">
        <v>2394</v>
      </c>
      <c r="K1021" s="95" t="s">
        <v>2398</v>
      </c>
      <c r="L1021" s="61" t="s">
        <v>2396</v>
      </c>
      <c r="M1021" s="51">
        <v>7345234</v>
      </c>
      <c r="N1021" s="97">
        <v>1</v>
      </c>
      <c r="O1021" s="646" t="s">
        <v>278</v>
      </c>
      <c r="P1021" s="64">
        <v>80000</v>
      </c>
      <c r="Q1021" s="631">
        <f t="shared" si="114"/>
        <v>80000</v>
      </c>
      <c r="R1021" s="54" t="s">
        <v>294</v>
      </c>
      <c r="S1021" s="54" t="s">
        <v>285</v>
      </c>
      <c r="T1021" s="213" t="s">
        <v>2780</v>
      </c>
      <c r="U1021" s="64">
        <v>370000</v>
      </c>
      <c r="V1021" s="139"/>
    </row>
    <row r="1022" spans="1:22" ht="15" customHeight="1">
      <c r="A1022" s="165" t="s">
        <v>1206</v>
      </c>
      <c r="C1022" s="215"/>
      <c r="G1022" s="165" t="e">
        <f>+VLOOKUP(B1022,EstructuraCostos!$B$5:$C$170,2)</f>
        <v>#N/A</v>
      </c>
      <c r="H1022" s="212">
        <v>43750</v>
      </c>
      <c r="I1022" s="17">
        <f t="shared" si="113"/>
        <v>41</v>
      </c>
      <c r="J1022" s="446" t="s">
        <v>1481</v>
      </c>
      <c r="K1022" s="486" t="s">
        <v>546</v>
      </c>
      <c r="L1022" s="71" t="s">
        <v>322</v>
      </c>
      <c r="M1022" s="74" t="s">
        <v>341</v>
      </c>
      <c r="N1022" s="80">
        <v>1</v>
      </c>
      <c r="O1022" s="90" t="s">
        <v>278</v>
      </c>
      <c r="P1022" s="92">
        <v>695720</v>
      </c>
      <c r="Q1022" s="631">
        <f t="shared" si="114"/>
        <v>695720</v>
      </c>
      <c r="R1022" s="54" t="s">
        <v>196</v>
      </c>
      <c r="S1022" s="54" t="s">
        <v>2397</v>
      </c>
      <c r="T1022" s="213"/>
      <c r="U1022" s="64"/>
      <c r="V1022" s="64"/>
    </row>
    <row r="1023" spans="1:22" ht="15" customHeight="1">
      <c r="A1023" s="165">
        <v>16</v>
      </c>
      <c r="B1023" s="166">
        <v>90105</v>
      </c>
      <c r="C1023" s="215">
        <f t="shared" ref="C1023:C1053" si="115">ROUND(B1023/10000,0)</f>
        <v>9</v>
      </c>
      <c r="G1023" s="165" t="str">
        <f>+VLOOKUP(B1023,EstructuraCostos!$B$5:$C$170,2)</f>
        <v>Mejoras</v>
      </c>
      <c r="H1023" s="212">
        <v>43751</v>
      </c>
      <c r="I1023" s="17">
        <f t="shared" si="113"/>
        <v>41</v>
      </c>
      <c r="J1023" s="185" t="s">
        <v>2400</v>
      </c>
      <c r="K1023" s="95">
        <v>4463</v>
      </c>
      <c r="L1023" s="61" t="s">
        <v>323</v>
      </c>
      <c r="M1023" s="51" t="s">
        <v>342</v>
      </c>
      <c r="N1023" s="97">
        <v>1</v>
      </c>
      <c r="O1023" s="585" t="s">
        <v>278</v>
      </c>
      <c r="P1023" s="64">
        <v>89800</v>
      </c>
      <c r="Q1023" s="631">
        <f t="shared" si="114"/>
        <v>89800</v>
      </c>
      <c r="R1023" s="54" t="s">
        <v>100</v>
      </c>
      <c r="S1023" s="54" t="s">
        <v>2505</v>
      </c>
      <c r="T1023" s="210" t="s">
        <v>2401</v>
      </c>
      <c r="U1023" s="64">
        <v>6693707</v>
      </c>
    </row>
    <row r="1024" spans="1:22" ht="14.5" customHeight="1">
      <c r="A1024" s="165">
        <v>1</v>
      </c>
      <c r="B1024" s="166">
        <v>90105</v>
      </c>
      <c r="C1024" s="215">
        <f t="shared" si="115"/>
        <v>9</v>
      </c>
      <c r="G1024" s="165" t="str">
        <f>+VLOOKUP(B1024,EstructuraCostos!$B$5:$C$170,2)</f>
        <v>Mejoras</v>
      </c>
      <c r="H1024" s="212">
        <v>43753</v>
      </c>
      <c r="I1024" s="17">
        <f t="shared" si="113"/>
        <v>42</v>
      </c>
      <c r="J1024" s="491" t="s">
        <v>2419</v>
      </c>
      <c r="K1024" s="95">
        <v>160158</v>
      </c>
      <c r="L1024" s="1" t="s">
        <v>2495</v>
      </c>
      <c r="M1024" s="51" t="s">
        <v>2423</v>
      </c>
      <c r="N1024" s="130">
        <v>6</v>
      </c>
      <c r="O1024" s="646" t="s">
        <v>278</v>
      </c>
      <c r="P1024" s="64">
        <v>29116.666666666668</v>
      </c>
      <c r="Q1024" s="631">
        <f t="shared" si="114"/>
        <v>174700</v>
      </c>
      <c r="R1024" s="54" t="s">
        <v>100</v>
      </c>
      <c r="S1024" s="54" t="s">
        <v>2596</v>
      </c>
      <c r="T1024" s="213"/>
      <c r="U1024" s="64"/>
    </row>
    <row r="1025" spans="1:27" ht="15" customHeight="1">
      <c r="A1025" s="165">
        <v>1</v>
      </c>
      <c r="B1025" s="166">
        <v>90105</v>
      </c>
      <c r="C1025" s="215">
        <f t="shared" si="115"/>
        <v>9</v>
      </c>
      <c r="G1025" s="165" t="str">
        <f>+VLOOKUP(B1025,EstructuraCostos!$B$5:$C$170,2)</f>
        <v>Mejoras</v>
      </c>
      <c r="H1025" s="212">
        <v>43753</v>
      </c>
      <c r="I1025" s="17">
        <f t="shared" si="113"/>
        <v>42</v>
      </c>
      <c r="J1025" s="1" t="s">
        <v>2417</v>
      </c>
      <c r="K1025" s="95">
        <v>160158</v>
      </c>
      <c r="L1025" s="1" t="s">
        <v>2495</v>
      </c>
      <c r="M1025" s="51" t="s">
        <v>2423</v>
      </c>
      <c r="N1025" s="97">
        <v>4</v>
      </c>
      <c r="O1025" s="588" t="s">
        <v>278</v>
      </c>
      <c r="P1025" s="68">
        <v>63350</v>
      </c>
      <c r="Q1025" s="631">
        <f t="shared" si="114"/>
        <v>253400</v>
      </c>
      <c r="R1025" s="54" t="s">
        <v>100</v>
      </c>
      <c r="S1025" s="54" t="s">
        <v>2596</v>
      </c>
      <c r="T1025" s="213"/>
      <c r="U1025" s="64"/>
    </row>
    <row r="1026" spans="1:27" ht="14.5" customHeight="1">
      <c r="A1026" s="165">
        <v>1</v>
      </c>
      <c r="B1026" s="166">
        <v>90105</v>
      </c>
      <c r="C1026" s="215">
        <f t="shared" si="115"/>
        <v>9</v>
      </c>
      <c r="G1026" s="165" t="str">
        <f>+VLOOKUP(B1026,EstructuraCostos!$B$5:$C$170,2)</f>
        <v>Mejoras</v>
      </c>
      <c r="H1026" s="212">
        <v>43753</v>
      </c>
      <c r="I1026" s="17">
        <f t="shared" si="113"/>
        <v>42</v>
      </c>
      <c r="J1026" s="1" t="s">
        <v>2418</v>
      </c>
      <c r="K1026" s="95">
        <v>160158</v>
      </c>
      <c r="L1026" s="1" t="s">
        <v>2495</v>
      </c>
      <c r="M1026" s="51" t="s">
        <v>2423</v>
      </c>
      <c r="N1026" s="97">
        <v>6</v>
      </c>
      <c r="O1026" s="639" t="s">
        <v>278</v>
      </c>
      <c r="P1026" s="68">
        <v>9616.6666666666661</v>
      </c>
      <c r="Q1026" s="631">
        <f t="shared" si="114"/>
        <v>57700</v>
      </c>
      <c r="R1026" s="54" t="s">
        <v>100</v>
      </c>
      <c r="S1026" s="54" t="s">
        <v>2596</v>
      </c>
      <c r="T1026" s="213"/>
      <c r="U1026" s="64"/>
    </row>
    <row r="1027" spans="1:27" ht="15" customHeight="1">
      <c r="A1027" s="165">
        <v>2</v>
      </c>
      <c r="B1027" s="166">
        <v>90105</v>
      </c>
      <c r="C1027" s="215">
        <f t="shared" si="115"/>
        <v>9</v>
      </c>
      <c r="G1027" s="165" t="str">
        <f>+VLOOKUP(B1027,EstructuraCostos!$B$5:$C$170,2)</f>
        <v>Mejoras</v>
      </c>
      <c r="H1027" s="212">
        <v>43753</v>
      </c>
      <c r="I1027" s="17">
        <f t="shared" si="113"/>
        <v>42</v>
      </c>
      <c r="J1027" s="494" t="s">
        <v>2420</v>
      </c>
      <c r="K1027" s="95">
        <v>4430</v>
      </c>
      <c r="L1027" s="61" t="s">
        <v>1377</v>
      </c>
      <c r="M1027" s="51" t="s">
        <v>2424</v>
      </c>
      <c r="N1027" s="97">
        <v>8</v>
      </c>
      <c r="O1027" s="588" t="s">
        <v>278</v>
      </c>
      <c r="P1027" s="64">
        <v>11800</v>
      </c>
      <c r="Q1027" s="631">
        <f t="shared" si="114"/>
        <v>94400</v>
      </c>
      <c r="R1027" s="54" t="s">
        <v>100</v>
      </c>
      <c r="S1027" s="54" t="s">
        <v>2596</v>
      </c>
      <c r="T1027" s="210"/>
      <c r="U1027" s="64"/>
    </row>
    <row r="1028" spans="1:27" ht="15" customHeight="1">
      <c r="A1028" s="165">
        <v>2</v>
      </c>
      <c r="B1028" s="166">
        <v>90105</v>
      </c>
      <c r="C1028" s="215">
        <f t="shared" si="115"/>
        <v>9</v>
      </c>
      <c r="G1028" s="165" t="str">
        <f>+VLOOKUP(B1028,EstructuraCostos!$B$5:$C$170,2)</f>
        <v>Mejoras</v>
      </c>
      <c r="H1028" s="212">
        <v>43753</v>
      </c>
      <c r="I1028" s="17">
        <f t="shared" si="113"/>
        <v>42</v>
      </c>
      <c r="J1028" s="494" t="s">
        <v>2421</v>
      </c>
      <c r="K1028" s="95">
        <v>4430</v>
      </c>
      <c r="L1028" s="61" t="s">
        <v>1377</v>
      </c>
      <c r="M1028" s="51" t="s">
        <v>2424</v>
      </c>
      <c r="N1028" s="97">
        <v>12</v>
      </c>
      <c r="O1028" s="646" t="s">
        <v>278</v>
      </c>
      <c r="P1028" s="64">
        <v>3200</v>
      </c>
      <c r="Q1028" s="631">
        <f t="shared" si="114"/>
        <v>38400</v>
      </c>
      <c r="R1028" s="54" t="s">
        <v>100</v>
      </c>
      <c r="S1028" s="54" t="s">
        <v>2596</v>
      </c>
      <c r="T1028" s="210"/>
    </row>
    <row r="1029" spans="1:27" ht="15" customHeight="1">
      <c r="A1029" s="165">
        <v>3</v>
      </c>
      <c r="B1029" s="166">
        <v>40104</v>
      </c>
      <c r="C1029" s="215">
        <f t="shared" si="115"/>
        <v>4</v>
      </c>
      <c r="G1029" s="165" t="str">
        <f>+VLOOKUP(B1029,EstructuraCostos!$B$5:$C$170,2)</f>
        <v>Combustibles y Lubricantes</v>
      </c>
      <c r="H1029" s="212">
        <v>43753</v>
      </c>
      <c r="I1029" s="17">
        <f t="shared" si="113"/>
        <v>42</v>
      </c>
      <c r="J1029" s="494" t="s">
        <v>370</v>
      </c>
      <c r="K1029" s="545">
        <v>3669</v>
      </c>
      <c r="L1029" s="13" t="s">
        <v>2115</v>
      </c>
      <c r="M1029" s="51" t="s">
        <v>2117</v>
      </c>
      <c r="N1029" s="97">
        <v>16.2</v>
      </c>
      <c r="O1029" s="646" t="s">
        <v>316</v>
      </c>
      <c r="P1029" s="64">
        <v>9550</v>
      </c>
      <c r="Q1029" s="631">
        <v>155000</v>
      </c>
      <c r="R1029" s="54" t="s">
        <v>100</v>
      </c>
      <c r="S1029" s="54" t="s">
        <v>2593</v>
      </c>
      <c r="T1029" s="210"/>
    </row>
    <row r="1030" spans="1:27" ht="15" customHeight="1">
      <c r="A1030" s="165">
        <v>4</v>
      </c>
      <c r="B1030" s="166">
        <v>90105</v>
      </c>
      <c r="C1030" s="215">
        <f t="shared" si="115"/>
        <v>9</v>
      </c>
      <c r="G1030" s="165" t="str">
        <f>+VLOOKUP(B1030,EstructuraCostos!$B$5:$C$170,2)</f>
        <v>Mejoras</v>
      </c>
      <c r="H1030" s="212">
        <v>43753</v>
      </c>
      <c r="I1030" s="17">
        <f t="shared" si="113"/>
        <v>42</v>
      </c>
      <c r="J1030" s="494" t="s">
        <v>2422</v>
      </c>
      <c r="K1030" s="95">
        <v>165127</v>
      </c>
      <c r="L1030" s="13" t="s">
        <v>1651</v>
      </c>
      <c r="M1030" s="51" t="s">
        <v>1657</v>
      </c>
      <c r="N1030" s="97">
        <v>1</v>
      </c>
      <c r="O1030" s="588" t="s">
        <v>278</v>
      </c>
      <c r="P1030" s="64">
        <v>3800</v>
      </c>
      <c r="Q1030" s="631">
        <f t="shared" ref="Q1030:Q1036" si="116">+N1030*P1030</f>
        <v>3800</v>
      </c>
      <c r="R1030" s="54" t="s">
        <v>294</v>
      </c>
      <c r="S1030" s="54" t="s">
        <v>2771</v>
      </c>
      <c r="T1030" s="210"/>
    </row>
    <row r="1031" spans="1:27" ht="14.5" customHeight="1">
      <c r="A1031" s="165">
        <v>6</v>
      </c>
      <c r="B1031" s="166">
        <v>70115</v>
      </c>
      <c r="C1031" s="215">
        <f t="shared" si="115"/>
        <v>7</v>
      </c>
      <c r="G1031" s="165" t="str">
        <f>+VLOOKUP(B1031,EstructuraCostos!$B$5:$C$170,2)</f>
        <v>Salario_Administrador</v>
      </c>
      <c r="H1031" s="212">
        <v>43754</v>
      </c>
      <c r="I1031" s="17">
        <f t="shared" si="113"/>
        <v>42</v>
      </c>
      <c r="J1031" s="281" t="s">
        <v>2436</v>
      </c>
      <c r="K1031" s="95" t="s">
        <v>2587</v>
      </c>
      <c r="L1031" s="1" t="s">
        <v>520</v>
      </c>
      <c r="M1031" s="51">
        <v>10244452</v>
      </c>
      <c r="N1031" s="130">
        <v>30</v>
      </c>
      <c r="O1031" s="89" t="s">
        <v>416</v>
      </c>
      <c r="P1031" s="64">
        <v>161275.4</v>
      </c>
      <c r="Q1031" s="631">
        <f t="shared" si="116"/>
        <v>4838262</v>
      </c>
      <c r="R1031" s="54" t="s">
        <v>100</v>
      </c>
      <c r="S1031" s="54" t="s">
        <v>2397</v>
      </c>
      <c r="T1031" s="210"/>
    </row>
    <row r="1032" spans="1:27" ht="14.5" customHeight="1">
      <c r="A1032" s="165">
        <v>7</v>
      </c>
      <c r="B1032" s="166">
        <v>10301</v>
      </c>
      <c r="C1032" s="215">
        <f t="shared" si="115"/>
        <v>1</v>
      </c>
      <c r="G1032" s="165" t="str">
        <f>+VLOOKUP(B1032,EstructuraCostos!$B$5:$C$170,2)</f>
        <v>Vacunacion</v>
      </c>
      <c r="H1032" s="212">
        <v>43754</v>
      </c>
      <c r="I1032" s="17">
        <f t="shared" si="113"/>
        <v>42</v>
      </c>
      <c r="J1032" s="494" t="s">
        <v>2303</v>
      </c>
      <c r="K1032" s="95">
        <v>404133</v>
      </c>
      <c r="L1032" s="13" t="s">
        <v>263</v>
      </c>
      <c r="M1032" s="51" t="s">
        <v>271</v>
      </c>
      <c r="N1032" s="97">
        <v>100</v>
      </c>
      <c r="O1032" s="591" t="s">
        <v>278</v>
      </c>
      <c r="P1032" s="64">
        <v>554.20000000000005</v>
      </c>
      <c r="Q1032" s="631">
        <f t="shared" si="116"/>
        <v>55420.000000000007</v>
      </c>
      <c r="R1032" s="54" t="s">
        <v>100</v>
      </c>
      <c r="S1032" s="54" t="s">
        <v>2593</v>
      </c>
      <c r="T1032" s="213"/>
      <c r="U1032" s="64"/>
    </row>
    <row r="1033" spans="1:27" ht="14.5" customHeight="1">
      <c r="A1033" s="165">
        <v>7</v>
      </c>
      <c r="B1033" s="166">
        <v>10301</v>
      </c>
      <c r="C1033" s="215">
        <f t="shared" si="115"/>
        <v>1</v>
      </c>
      <c r="G1033" s="165" t="str">
        <f>+VLOOKUP(B1033,EstructuraCostos!$B$5:$C$170,2)</f>
        <v>Vacunacion</v>
      </c>
      <c r="H1033" s="212">
        <v>43754</v>
      </c>
      <c r="I1033" s="17">
        <f t="shared" si="113"/>
        <v>42</v>
      </c>
      <c r="J1033" s="494" t="s">
        <v>1501</v>
      </c>
      <c r="K1033" s="95">
        <v>404133</v>
      </c>
      <c r="L1033" s="13" t="s">
        <v>263</v>
      </c>
      <c r="M1033" s="51" t="s">
        <v>271</v>
      </c>
      <c r="N1033" s="97">
        <v>100</v>
      </c>
      <c r="O1033" s="646" t="s">
        <v>278</v>
      </c>
      <c r="P1033" s="64">
        <v>287.39999999999998</v>
      </c>
      <c r="Q1033" s="631">
        <f t="shared" si="116"/>
        <v>28739.999999999996</v>
      </c>
      <c r="R1033" s="54" t="s">
        <v>100</v>
      </c>
      <c r="S1033" s="54" t="s">
        <v>2593</v>
      </c>
      <c r="T1033" s="213"/>
      <c r="U1033" s="64"/>
    </row>
    <row r="1034" spans="1:27" ht="14.5" customHeight="1">
      <c r="A1034" s="165">
        <v>7</v>
      </c>
      <c r="B1034" s="166">
        <v>10303</v>
      </c>
      <c r="C1034" s="215">
        <f t="shared" si="115"/>
        <v>1</v>
      </c>
      <c r="G1034" s="165" t="str">
        <f>+VLOOKUP(B1034,EstructuraCostos!$B$5:$C$170,2)</f>
        <v>Drogas curativas, preventivas y examenes</v>
      </c>
      <c r="H1034" s="212">
        <v>43754</v>
      </c>
      <c r="I1034" s="17">
        <f t="shared" si="113"/>
        <v>42</v>
      </c>
      <c r="J1034" s="494" t="s">
        <v>2437</v>
      </c>
      <c r="K1034" s="95">
        <v>404133</v>
      </c>
      <c r="L1034" s="13" t="s">
        <v>263</v>
      </c>
      <c r="M1034" s="51" t="s">
        <v>271</v>
      </c>
      <c r="N1034" s="97">
        <v>1</v>
      </c>
      <c r="O1034" s="591" t="s">
        <v>278</v>
      </c>
      <c r="P1034" s="64">
        <v>44490</v>
      </c>
      <c r="Q1034" s="631">
        <f t="shared" si="116"/>
        <v>44490</v>
      </c>
      <c r="R1034" s="54" t="s">
        <v>100</v>
      </c>
      <c r="S1034" s="54" t="s">
        <v>2593</v>
      </c>
      <c r="T1034" s="213"/>
      <c r="X1034" s="13"/>
      <c r="Y1034" s="13"/>
      <c r="Z1034" s="13"/>
      <c r="AA1034" s="13"/>
    </row>
    <row r="1035" spans="1:27" ht="14.5" customHeight="1">
      <c r="A1035" s="165">
        <v>7</v>
      </c>
      <c r="B1035" s="166">
        <v>10303</v>
      </c>
      <c r="C1035" s="215">
        <f t="shared" si="115"/>
        <v>1</v>
      </c>
      <c r="G1035" s="165" t="str">
        <f>+VLOOKUP(B1035,EstructuraCostos!$B$5:$C$170,2)</f>
        <v>Drogas curativas, preventivas y examenes</v>
      </c>
      <c r="H1035" s="212">
        <v>43754</v>
      </c>
      <c r="I1035" s="17">
        <f t="shared" si="113"/>
        <v>42</v>
      </c>
      <c r="J1035" s="494" t="s">
        <v>2439</v>
      </c>
      <c r="K1035" s="95">
        <v>404133</v>
      </c>
      <c r="L1035" s="13" t="s">
        <v>263</v>
      </c>
      <c r="M1035" s="51" t="s">
        <v>271</v>
      </c>
      <c r="N1035" s="97">
        <v>1</v>
      </c>
      <c r="O1035" s="591" t="s">
        <v>278</v>
      </c>
      <c r="P1035" s="64">
        <v>73140</v>
      </c>
      <c r="Q1035" s="631">
        <f t="shared" si="116"/>
        <v>73140</v>
      </c>
      <c r="R1035" s="54" t="s">
        <v>100</v>
      </c>
      <c r="S1035" s="54" t="s">
        <v>2593</v>
      </c>
      <c r="T1035" s="213"/>
      <c r="U1035" s="64"/>
    </row>
    <row r="1036" spans="1:27" ht="14.5" customHeight="1">
      <c r="A1036" s="165">
        <v>7</v>
      </c>
      <c r="B1036" s="166">
        <v>10303</v>
      </c>
      <c r="C1036" s="215">
        <f t="shared" si="115"/>
        <v>1</v>
      </c>
      <c r="G1036" s="165" t="str">
        <f>+VLOOKUP(B1036,EstructuraCostos!$B$5:$C$170,2)</f>
        <v>Drogas curativas, preventivas y examenes</v>
      </c>
      <c r="H1036" s="212">
        <v>43754</v>
      </c>
      <c r="I1036" s="17">
        <f t="shared" si="113"/>
        <v>42</v>
      </c>
      <c r="J1036" s="494" t="s">
        <v>2438</v>
      </c>
      <c r="K1036" s="95">
        <v>404133</v>
      </c>
      <c r="L1036" s="13" t="s">
        <v>263</v>
      </c>
      <c r="M1036" s="51" t="s">
        <v>271</v>
      </c>
      <c r="N1036" s="97">
        <v>1</v>
      </c>
      <c r="O1036" s="639" t="s">
        <v>278</v>
      </c>
      <c r="P1036" s="64">
        <v>63810</v>
      </c>
      <c r="Q1036" s="631">
        <f t="shared" si="116"/>
        <v>63810</v>
      </c>
      <c r="R1036" s="54" t="s">
        <v>100</v>
      </c>
      <c r="S1036" s="54" t="s">
        <v>2593</v>
      </c>
      <c r="T1036" s="213"/>
    </row>
    <row r="1037" spans="1:27" ht="15" customHeight="1">
      <c r="A1037" s="165">
        <v>7</v>
      </c>
      <c r="B1037" s="166">
        <v>90106</v>
      </c>
      <c r="C1037" s="215">
        <f t="shared" si="115"/>
        <v>9</v>
      </c>
      <c r="G1037" s="165" t="str">
        <f>+VLOOKUP(B1037,EstructuraCostos!$B$5:$C$170,2)</f>
        <v xml:space="preserve">Varios </v>
      </c>
      <c r="H1037" s="212">
        <v>43754</v>
      </c>
      <c r="I1037" s="17">
        <f t="shared" si="113"/>
        <v>42</v>
      </c>
      <c r="J1037" s="494" t="s">
        <v>2440</v>
      </c>
      <c r="K1037" s="95">
        <v>404133</v>
      </c>
      <c r="L1037" s="13" t="s">
        <v>263</v>
      </c>
      <c r="M1037" s="51" t="s">
        <v>271</v>
      </c>
      <c r="N1037" s="97">
        <v>16</v>
      </c>
      <c r="O1037" s="591" t="s">
        <v>276</v>
      </c>
      <c r="P1037" s="64">
        <v>2827.5</v>
      </c>
      <c r="Q1037" s="631">
        <v>47502</v>
      </c>
      <c r="R1037" s="54" t="s">
        <v>100</v>
      </c>
      <c r="S1037" s="54" t="s">
        <v>2593</v>
      </c>
      <c r="T1037" s="213"/>
      <c r="U1037" s="64"/>
    </row>
    <row r="1038" spans="1:27" ht="14.5" customHeight="1">
      <c r="A1038" s="165">
        <v>8</v>
      </c>
      <c r="B1038" s="166">
        <v>10303</v>
      </c>
      <c r="C1038" s="215">
        <f t="shared" si="115"/>
        <v>1</v>
      </c>
      <c r="G1038" s="165" t="str">
        <f>+VLOOKUP(B1038,EstructuraCostos!$B$5:$C$170,2)</f>
        <v>Drogas curativas, preventivas y examenes</v>
      </c>
      <c r="H1038" s="212">
        <v>43754</v>
      </c>
      <c r="I1038" s="17">
        <f t="shared" si="113"/>
        <v>42</v>
      </c>
      <c r="J1038" s="181" t="s">
        <v>2453</v>
      </c>
      <c r="K1038" s="95">
        <v>404138</v>
      </c>
      <c r="L1038" s="13" t="s">
        <v>263</v>
      </c>
      <c r="M1038" s="51" t="s">
        <v>271</v>
      </c>
      <c r="N1038" s="97">
        <v>1</v>
      </c>
      <c r="O1038" s="52" t="s">
        <v>278</v>
      </c>
      <c r="P1038" s="64">
        <v>87881.5</v>
      </c>
      <c r="Q1038" s="631">
        <f>+N1038*P1038</f>
        <v>87881.5</v>
      </c>
      <c r="R1038" s="54" t="s">
        <v>100</v>
      </c>
      <c r="S1038" s="54" t="s">
        <v>2593</v>
      </c>
      <c r="T1038" s="256"/>
      <c r="U1038" s="64"/>
    </row>
    <row r="1039" spans="1:27" ht="14.5" customHeight="1">
      <c r="A1039" s="165">
        <v>8</v>
      </c>
      <c r="B1039" s="166">
        <v>10303</v>
      </c>
      <c r="C1039" s="215">
        <f t="shared" si="115"/>
        <v>1</v>
      </c>
      <c r="G1039" s="165" t="str">
        <f>+VLOOKUP(B1039,EstructuraCostos!$B$5:$C$170,2)</f>
        <v>Drogas curativas, preventivas y examenes</v>
      </c>
      <c r="H1039" s="212">
        <v>43754</v>
      </c>
      <c r="I1039" s="17">
        <f t="shared" si="113"/>
        <v>42</v>
      </c>
      <c r="J1039" s="178" t="s">
        <v>2380</v>
      </c>
      <c r="K1039" s="95">
        <v>404138</v>
      </c>
      <c r="L1039" s="13" t="s">
        <v>263</v>
      </c>
      <c r="M1039" s="51" t="s">
        <v>271</v>
      </c>
      <c r="N1039" s="86">
        <v>2</v>
      </c>
      <c r="O1039" s="52" t="s">
        <v>278</v>
      </c>
      <c r="P1039" s="99">
        <v>57150</v>
      </c>
      <c r="Q1039" s="631">
        <f>+N1039*P1039</f>
        <v>114300</v>
      </c>
      <c r="R1039" s="54" t="s">
        <v>100</v>
      </c>
      <c r="S1039" s="54" t="s">
        <v>2593</v>
      </c>
      <c r="T1039" s="213"/>
      <c r="U1039" s="64"/>
    </row>
    <row r="1040" spans="1:27" ht="15" customHeight="1">
      <c r="A1040" s="165">
        <v>8</v>
      </c>
      <c r="B1040" s="166">
        <v>10303</v>
      </c>
      <c r="C1040" s="215">
        <f t="shared" si="115"/>
        <v>1</v>
      </c>
      <c r="G1040" s="165" t="str">
        <f>+VLOOKUP(B1040,EstructuraCostos!$B$5:$C$170,2)</f>
        <v>Drogas curativas, preventivas y examenes</v>
      </c>
      <c r="H1040" s="212">
        <v>43754</v>
      </c>
      <c r="I1040" s="17">
        <f t="shared" si="113"/>
        <v>42</v>
      </c>
      <c r="J1040" s="181" t="s">
        <v>2452</v>
      </c>
      <c r="K1040" s="95">
        <v>404138</v>
      </c>
      <c r="L1040" s="13" t="s">
        <v>263</v>
      </c>
      <c r="M1040" s="51" t="s">
        <v>271</v>
      </c>
      <c r="N1040" s="86">
        <v>1</v>
      </c>
      <c r="O1040" s="52" t="s">
        <v>278</v>
      </c>
      <c r="P1040" s="99">
        <v>88270</v>
      </c>
      <c r="Q1040" s="631">
        <f>+N1040*P1040</f>
        <v>88270</v>
      </c>
      <c r="R1040" s="54" t="s">
        <v>100</v>
      </c>
      <c r="S1040" s="54" t="s">
        <v>2593</v>
      </c>
      <c r="T1040" s="213"/>
      <c r="U1040" s="64"/>
    </row>
    <row r="1041" spans="1:27" ht="15" customHeight="1">
      <c r="A1041" s="165">
        <v>9</v>
      </c>
      <c r="B1041" s="166">
        <v>10303</v>
      </c>
      <c r="C1041" s="215">
        <f t="shared" si="115"/>
        <v>1</v>
      </c>
      <c r="G1041" s="165" t="str">
        <f>+VLOOKUP(B1041,EstructuraCostos!$B$5:$C$170,2)</f>
        <v>Drogas curativas, preventivas y examenes</v>
      </c>
      <c r="H1041" s="212">
        <v>43754</v>
      </c>
      <c r="I1041" s="17">
        <f t="shared" si="113"/>
        <v>42</v>
      </c>
      <c r="J1041" s="181" t="s">
        <v>2453</v>
      </c>
      <c r="K1041" s="95">
        <v>100189</v>
      </c>
      <c r="L1041" s="13" t="s">
        <v>2594</v>
      </c>
      <c r="M1041" s="51" t="s">
        <v>271</v>
      </c>
      <c r="N1041" s="97">
        <v>1</v>
      </c>
      <c r="O1041" s="52" t="s">
        <v>278</v>
      </c>
      <c r="P1041" s="64">
        <v>87882</v>
      </c>
      <c r="Q1041" s="631">
        <f>+N1041*P1041</f>
        <v>87882</v>
      </c>
      <c r="R1041" s="54" t="s">
        <v>100</v>
      </c>
      <c r="S1041" s="54" t="s">
        <v>2593</v>
      </c>
      <c r="T1041" s="261"/>
      <c r="U1041" s="64"/>
    </row>
    <row r="1042" spans="1:27" ht="15" customHeight="1">
      <c r="A1042" s="165" t="s">
        <v>1206</v>
      </c>
      <c r="B1042" s="166">
        <v>40111</v>
      </c>
      <c r="C1042" s="215">
        <f t="shared" si="115"/>
        <v>4</v>
      </c>
      <c r="G1042" s="165" t="str">
        <f>+VLOOKUP(B1042,EstructuraCostos!$B$5:$C$170,2)</f>
        <v>Otras tasas e Impuestos</v>
      </c>
      <c r="H1042" s="212">
        <v>43755</v>
      </c>
      <c r="I1042" s="17">
        <f t="shared" si="113"/>
        <v>42</v>
      </c>
      <c r="J1042" s="185" t="s">
        <v>2589</v>
      </c>
      <c r="K1042" s="95">
        <v>3503602379981</v>
      </c>
      <c r="L1042" s="13" t="s">
        <v>511</v>
      </c>
      <c r="M1042" s="112" t="s">
        <v>271</v>
      </c>
      <c r="N1042" s="130">
        <v>1</v>
      </c>
      <c r="O1042" s="89" t="s">
        <v>278</v>
      </c>
      <c r="P1042" s="64">
        <v>32000</v>
      </c>
      <c r="Q1042" s="631">
        <f>P1042</f>
        <v>32000</v>
      </c>
      <c r="R1042" s="54" t="s">
        <v>100</v>
      </c>
      <c r="S1042" s="54" t="s">
        <v>2590</v>
      </c>
      <c r="T1042" s="261"/>
      <c r="U1042" s="64"/>
    </row>
    <row r="1043" spans="1:27" ht="15" customHeight="1">
      <c r="A1043" s="165" t="s">
        <v>1319</v>
      </c>
      <c r="B1043" s="166">
        <v>70116</v>
      </c>
      <c r="C1043" s="215">
        <f t="shared" si="115"/>
        <v>7</v>
      </c>
      <c r="G1043" s="165" t="str">
        <f>+VLOOKUP(B1043,EstructuraCostos!$B$5:$C$170,2)</f>
        <v>Seguridad Social</v>
      </c>
      <c r="H1043" s="212">
        <v>43755</v>
      </c>
      <c r="I1043" s="17">
        <f t="shared" si="113"/>
        <v>42</v>
      </c>
      <c r="J1043" s="281" t="s">
        <v>2320</v>
      </c>
      <c r="K1043" s="95">
        <v>7734185999</v>
      </c>
      <c r="L1043" s="13" t="s">
        <v>499</v>
      </c>
      <c r="M1043" s="112"/>
      <c r="N1043" s="130">
        <v>1</v>
      </c>
      <c r="O1043" s="89"/>
      <c r="P1043" s="64"/>
      <c r="Q1043" s="631">
        <v>27900</v>
      </c>
      <c r="R1043" s="54" t="s">
        <v>100</v>
      </c>
      <c r="S1043" s="54" t="s">
        <v>2590</v>
      </c>
      <c r="T1043" s="261"/>
      <c r="U1043" s="64"/>
    </row>
    <row r="1044" spans="1:27" ht="14.5" customHeight="1">
      <c r="A1044" s="165">
        <v>10</v>
      </c>
      <c r="B1044" s="166" t="s">
        <v>170</v>
      </c>
      <c r="C1044" s="215" t="e">
        <f t="shared" si="115"/>
        <v>#VALUE!</v>
      </c>
      <c r="G1044" s="165">
        <f>+VLOOKUP(B1044,EstructuraCostos!$B$5:$C$170,2)</f>
        <v>0</v>
      </c>
      <c r="H1044" s="212">
        <v>43756</v>
      </c>
      <c r="I1044" s="17">
        <f t="shared" si="113"/>
        <v>42</v>
      </c>
      <c r="J1044" s="600" t="s">
        <v>2307</v>
      </c>
      <c r="K1044" s="599" t="s">
        <v>546</v>
      </c>
      <c r="L1044" s="601" t="s">
        <v>2513</v>
      </c>
      <c r="M1044" s="602">
        <v>4372473</v>
      </c>
      <c r="N1044" s="603">
        <v>4140</v>
      </c>
      <c r="O1044" s="604" t="s">
        <v>471</v>
      </c>
      <c r="P1044" s="605">
        <v>600</v>
      </c>
      <c r="Q1044" s="631">
        <f t="shared" ref="Q1044:Q1049" si="117">+N1044*P1044</f>
        <v>2484000</v>
      </c>
      <c r="S1044" s="54" t="s">
        <v>285</v>
      </c>
      <c r="T1044" s="197"/>
    </row>
    <row r="1045" spans="1:27" ht="15" customHeight="1">
      <c r="A1045" s="165">
        <v>11</v>
      </c>
      <c r="B1045" s="166">
        <v>10103</v>
      </c>
      <c r="C1045" s="215">
        <f t="shared" si="115"/>
        <v>1</v>
      </c>
      <c r="G1045" s="165" t="str">
        <f>+VLOOKUP(B1045,EstructuraCostos!$B$5:$C$170,2)</f>
        <v>Fertilizacion, correctivos</v>
      </c>
      <c r="H1045" s="212">
        <v>43756</v>
      </c>
      <c r="I1045" s="17">
        <f t="shared" si="113"/>
        <v>42</v>
      </c>
      <c r="J1045" s="181" t="s">
        <v>2360</v>
      </c>
      <c r="L1045" s="13" t="s">
        <v>2513</v>
      </c>
      <c r="M1045" s="51">
        <v>4372473</v>
      </c>
      <c r="N1045" s="97">
        <v>25</v>
      </c>
      <c r="O1045" s="594" t="s">
        <v>276</v>
      </c>
      <c r="P1045" s="64">
        <v>800</v>
      </c>
      <c r="Q1045" s="631">
        <f t="shared" si="117"/>
        <v>20000</v>
      </c>
      <c r="R1045" s="54" t="s">
        <v>294</v>
      </c>
      <c r="S1045" s="54" t="s">
        <v>285</v>
      </c>
      <c r="T1045" s="625" t="s">
        <v>621</v>
      </c>
    </row>
    <row r="1046" spans="1:27" ht="15" customHeight="1">
      <c r="A1046" s="165">
        <v>11</v>
      </c>
      <c r="B1046" s="166" t="s">
        <v>170</v>
      </c>
      <c r="C1046" s="215" t="e">
        <f t="shared" si="115"/>
        <v>#VALUE!</v>
      </c>
      <c r="G1046" s="165">
        <f>+VLOOKUP(B1046,EstructuraCostos!$B$5:$C$170,2)</f>
        <v>0</v>
      </c>
      <c r="H1046" s="212">
        <v>43756</v>
      </c>
      <c r="I1046" s="17">
        <f t="shared" si="113"/>
        <v>42</v>
      </c>
      <c r="J1046" s="181" t="s">
        <v>2465</v>
      </c>
      <c r="L1046" s="13" t="s">
        <v>2513</v>
      </c>
      <c r="M1046" s="51">
        <v>4372473</v>
      </c>
      <c r="N1046" s="97">
        <v>1100</v>
      </c>
      <c r="O1046" s="639" t="s">
        <v>278</v>
      </c>
      <c r="P1046" s="64">
        <v>300</v>
      </c>
      <c r="Q1046" s="631">
        <f t="shared" si="117"/>
        <v>330000</v>
      </c>
      <c r="R1046" s="54" t="s">
        <v>294</v>
      </c>
      <c r="S1046" s="54" t="s">
        <v>285</v>
      </c>
      <c r="T1046" s="625" t="s">
        <v>621</v>
      </c>
    </row>
    <row r="1047" spans="1:27" ht="15" customHeight="1">
      <c r="A1047" s="165">
        <v>11</v>
      </c>
      <c r="B1047" s="166" t="s">
        <v>170</v>
      </c>
      <c r="C1047" s="215" t="e">
        <f t="shared" si="115"/>
        <v>#VALUE!</v>
      </c>
      <c r="G1047" s="165">
        <f>+VLOOKUP(B1047,EstructuraCostos!$B$5:$C$170,2)</f>
        <v>0</v>
      </c>
      <c r="H1047" s="212">
        <v>43756</v>
      </c>
      <c r="I1047" s="17">
        <f t="shared" si="113"/>
        <v>42</v>
      </c>
      <c r="J1047" s="181" t="s">
        <v>2393</v>
      </c>
      <c r="L1047" s="13" t="s">
        <v>2513</v>
      </c>
      <c r="M1047" s="51">
        <v>4372473</v>
      </c>
      <c r="N1047" s="97">
        <v>2000</v>
      </c>
      <c r="O1047" s="594" t="s">
        <v>278</v>
      </c>
      <c r="P1047" s="64">
        <v>157.5</v>
      </c>
      <c r="Q1047" s="631">
        <f t="shared" si="117"/>
        <v>315000</v>
      </c>
      <c r="R1047" s="54" t="s">
        <v>294</v>
      </c>
      <c r="S1047" s="54" t="s">
        <v>285</v>
      </c>
      <c r="T1047" s="625" t="s">
        <v>621</v>
      </c>
      <c r="X1047" s="13"/>
      <c r="Y1047" s="13"/>
      <c r="Z1047" s="13"/>
      <c r="AA1047" s="13"/>
    </row>
    <row r="1048" spans="1:27" ht="14.5" customHeight="1">
      <c r="A1048" s="165" t="s">
        <v>1206</v>
      </c>
      <c r="B1048" s="166">
        <v>70110</v>
      </c>
      <c r="C1048" s="215">
        <f t="shared" si="115"/>
        <v>7</v>
      </c>
      <c r="G1048" s="165" t="str">
        <f>+VLOOKUP(B1048,EstructuraCostos!$B$5:$C$170,2)</f>
        <v>Honorarios_Asistencia_Tecnica</v>
      </c>
      <c r="H1048" s="212">
        <v>43756</v>
      </c>
      <c r="I1048" s="17">
        <f t="shared" si="113"/>
        <v>42</v>
      </c>
      <c r="J1048" s="281" t="s">
        <v>2507</v>
      </c>
      <c r="K1048" s="95" t="s">
        <v>2509</v>
      </c>
      <c r="L1048" s="13" t="s">
        <v>637</v>
      </c>
      <c r="M1048" s="51">
        <v>1088253430</v>
      </c>
      <c r="N1048" s="86">
        <v>1</v>
      </c>
      <c r="O1048" s="89"/>
      <c r="P1048" s="307">
        <v>120000</v>
      </c>
      <c r="Q1048" s="631">
        <f t="shared" si="117"/>
        <v>120000</v>
      </c>
      <c r="R1048" s="54" t="s">
        <v>100</v>
      </c>
      <c r="S1048" s="54" t="s">
        <v>2503</v>
      </c>
      <c r="T1048" s="197"/>
    </row>
    <row r="1049" spans="1:27" ht="14.5" customHeight="1">
      <c r="A1049" s="165">
        <v>13</v>
      </c>
      <c r="C1049" s="215">
        <f t="shared" si="115"/>
        <v>0</v>
      </c>
      <c r="G1049" s="165" t="e">
        <f>+VLOOKUP(B1049,EstructuraCostos!$B$5:$C$170,2)</f>
        <v>#N/A</v>
      </c>
      <c r="H1049" s="212">
        <v>43757</v>
      </c>
      <c r="I1049" s="17">
        <f t="shared" si="113"/>
        <v>42</v>
      </c>
      <c r="J1049" s="179" t="s">
        <v>2466</v>
      </c>
      <c r="K1049" s="486" t="s">
        <v>547</v>
      </c>
      <c r="L1049" s="70" t="s">
        <v>322</v>
      </c>
      <c r="M1049" s="74" t="s">
        <v>341</v>
      </c>
      <c r="N1049" s="80">
        <v>1</v>
      </c>
      <c r="O1049" s="90" t="s">
        <v>278</v>
      </c>
      <c r="P1049" s="303">
        <v>4646000</v>
      </c>
      <c r="Q1049" s="631">
        <f t="shared" si="117"/>
        <v>4646000</v>
      </c>
      <c r="R1049" s="54" t="s">
        <v>196</v>
      </c>
      <c r="S1049" s="54" t="s">
        <v>2505</v>
      </c>
      <c r="T1049" s="197"/>
    </row>
    <row r="1050" spans="1:27" ht="15" customHeight="1">
      <c r="A1050" s="165">
        <v>14</v>
      </c>
      <c r="C1050" s="215">
        <f t="shared" si="115"/>
        <v>0</v>
      </c>
      <c r="G1050" s="165" t="e">
        <f>+VLOOKUP(B1050,EstructuraCostos!$B$5:$C$170,2)</f>
        <v>#N/A</v>
      </c>
      <c r="H1050" s="212">
        <v>43757</v>
      </c>
      <c r="I1050" s="17">
        <f t="shared" si="113"/>
        <v>42</v>
      </c>
      <c r="J1050" s="181" t="s">
        <v>2467</v>
      </c>
      <c r="K1050" s="95" t="s">
        <v>546</v>
      </c>
      <c r="L1050" s="13" t="s">
        <v>322</v>
      </c>
      <c r="M1050" s="51" t="s">
        <v>341</v>
      </c>
      <c r="N1050" s="97">
        <v>11</v>
      </c>
      <c r="O1050" s="646" t="s">
        <v>278</v>
      </c>
      <c r="P1050" s="64">
        <v>422363.63636363635</v>
      </c>
      <c r="Q1050" s="631">
        <f>P1050</f>
        <v>422363.63636363635</v>
      </c>
      <c r="R1050" s="54" t="s">
        <v>100</v>
      </c>
      <c r="S1050" s="54" t="s">
        <v>2505</v>
      </c>
      <c r="T1050" s="197"/>
    </row>
    <row r="1051" spans="1:27" ht="14.5" customHeight="1">
      <c r="A1051" s="165">
        <v>15</v>
      </c>
      <c r="B1051" s="166">
        <v>10303</v>
      </c>
      <c r="C1051" s="215">
        <f t="shared" si="115"/>
        <v>1</v>
      </c>
      <c r="G1051" s="165" t="str">
        <f>+VLOOKUP(B1051,EstructuraCostos!$B$5:$C$170,2)</f>
        <v>Drogas curativas, preventivas y examenes</v>
      </c>
      <c r="H1051" s="212">
        <v>43757</v>
      </c>
      <c r="I1051" s="17">
        <f t="shared" si="113"/>
        <v>42</v>
      </c>
      <c r="J1051" s="181" t="s">
        <v>2469</v>
      </c>
      <c r="K1051" s="95">
        <v>404186</v>
      </c>
      <c r="L1051" s="13" t="s">
        <v>263</v>
      </c>
      <c r="M1051" s="51" t="s">
        <v>271</v>
      </c>
      <c r="N1051" s="97">
        <v>3</v>
      </c>
      <c r="O1051" s="594" t="s">
        <v>278</v>
      </c>
      <c r="P1051" s="64">
        <v>24150</v>
      </c>
      <c r="Q1051" s="631">
        <f t="shared" ref="Q1051:Q1069" si="118">+N1051*P1051</f>
        <v>72450</v>
      </c>
      <c r="R1051" s="54" t="s">
        <v>100</v>
      </c>
      <c r="S1051" s="54" t="s">
        <v>2593</v>
      </c>
      <c r="T1051" s="197"/>
    </row>
    <row r="1052" spans="1:27" ht="14.5" customHeight="1">
      <c r="A1052" s="165">
        <v>15</v>
      </c>
      <c r="B1052" s="166">
        <v>10303</v>
      </c>
      <c r="C1052" s="215">
        <f t="shared" si="115"/>
        <v>1</v>
      </c>
      <c r="G1052" s="165" t="str">
        <f>+VLOOKUP(B1052,EstructuraCostos!$B$5:$C$170,2)</f>
        <v>Drogas curativas, preventivas y examenes</v>
      </c>
      <c r="H1052" s="212">
        <v>43757</v>
      </c>
      <c r="I1052" s="17">
        <f t="shared" si="113"/>
        <v>42</v>
      </c>
      <c r="J1052" s="181" t="s">
        <v>2468</v>
      </c>
      <c r="K1052" s="95">
        <v>404186</v>
      </c>
      <c r="L1052" s="13" t="s">
        <v>263</v>
      </c>
      <c r="M1052" s="51" t="s">
        <v>271</v>
      </c>
      <c r="N1052" s="97">
        <v>5</v>
      </c>
      <c r="O1052" s="594" t="s">
        <v>278</v>
      </c>
      <c r="P1052" s="64">
        <v>57150</v>
      </c>
      <c r="Q1052" s="631">
        <f t="shared" si="118"/>
        <v>285750</v>
      </c>
      <c r="R1052" s="54" t="s">
        <v>100</v>
      </c>
      <c r="S1052" s="54" t="s">
        <v>2593</v>
      </c>
      <c r="T1052" s="197"/>
    </row>
    <row r="1053" spans="1:27" ht="15" customHeight="1">
      <c r="A1053" s="165">
        <v>15</v>
      </c>
      <c r="B1053" s="166">
        <v>10303</v>
      </c>
      <c r="C1053" s="215">
        <f t="shared" si="115"/>
        <v>1</v>
      </c>
      <c r="G1053" s="165" t="str">
        <f>+VLOOKUP(B1053,EstructuraCostos!$B$5:$C$170,2)</f>
        <v>Drogas curativas, preventivas y examenes</v>
      </c>
      <c r="H1053" s="212">
        <v>43757</v>
      </c>
      <c r="I1053" s="17">
        <f t="shared" si="113"/>
        <v>42</v>
      </c>
      <c r="J1053" s="181" t="s">
        <v>1893</v>
      </c>
      <c r="K1053" s="95">
        <v>404186</v>
      </c>
      <c r="L1053" s="13" t="s">
        <v>263</v>
      </c>
      <c r="M1053" s="51" t="s">
        <v>271</v>
      </c>
      <c r="N1053" s="97">
        <v>5</v>
      </c>
      <c r="O1053" s="594" t="s">
        <v>278</v>
      </c>
      <c r="P1053" s="64">
        <v>20980</v>
      </c>
      <c r="Q1053" s="631">
        <f t="shared" si="118"/>
        <v>104900</v>
      </c>
      <c r="R1053" s="54" t="s">
        <v>100</v>
      </c>
      <c r="S1053" s="54" t="s">
        <v>2593</v>
      </c>
      <c r="T1053" s="197"/>
    </row>
    <row r="1054" spans="1:27" ht="14.5" customHeight="1">
      <c r="A1054" s="165">
        <v>15</v>
      </c>
      <c r="B1054" s="166">
        <v>10305</v>
      </c>
      <c r="C1054" s="215">
        <f t="shared" ref="C1054:C1081" si="119">ROUND(B1054/10000,0)</f>
        <v>1</v>
      </c>
      <c r="G1054" s="165" t="str">
        <f>+VLOOKUP(B1054,EstructuraCostos!$B$5:$C$170,2)</f>
        <v>Equipos y materiales</v>
      </c>
      <c r="H1054" s="212">
        <v>43757</v>
      </c>
      <c r="I1054" s="17">
        <f t="shared" si="113"/>
        <v>42</v>
      </c>
      <c r="J1054" s="181" t="s">
        <v>2472</v>
      </c>
      <c r="K1054" s="95">
        <v>404186</v>
      </c>
      <c r="L1054" s="13" t="s">
        <v>263</v>
      </c>
      <c r="M1054" s="51" t="s">
        <v>271</v>
      </c>
      <c r="N1054" s="97">
        <v>25</v>
      </c>
      <c r="O1054" s="594" t="s">
        <v>278</v>
      </c>
      <c r="P1054" s="64">
        <v>60</v>
      </c>
      <c r="Q1054" s="631">
        <f t="shared" si="118"/>
        <v>1500</v>
      </c>
      <c r="R1054" s="54" t="s">
        <v>100</v>
      </c>
      <c r="S1054" s="54" t="s">
        <v>2593</v>
      </c>
      <c r="T1054" s="197"/>
    </row>
    <row r="1055" spans="1:27" ht="15" customHeight="1">
      <c r="A1055" s="165">
        <v>15</v>
      </c>
      <c r="B1055" s="166">
        <v>10305</v>
      </c>
      <c r="C1055" s="215">
        <f t="shared" si="119"/>
        <v>1</v>
      </c>
      <c r="G1055" s="165" t="str">
        <f>+VLOOKUP(B1055,EstructuraCostos!$B$5:$C$170,2)</f>
        <v>Equipos y materiales</v>
      </c>
      <c r="H1055" s="212">
        <v>43757</v>
      </c>
      <c r="I1055" s="17">
        <f t="shared" si="113"/>
        <v>42</v>
      </c>
      <c r="J1055" s="181" t="s">
        <v>2470</v>
      </c>
      <c r="K1055" s="95">
        <v>404186</v>
      </c>
      <c r="L1055" s="13" t="s">
        <v>263</v>
      </c>
      <c r="M1055" s="51" t="s">
        <v>271</v>
      </c>
      <c r="N1055" s="97">
        <v>100</v>
      </c>
      <c r="O1055" s="594" t="s">
        <v>278</v>
      </c>
      <c r="P1055" s="64">
        <v>60</v>
      </c>
      <c r="Q1055" s="631">
        <f t="shared" si="118"/>
        <v>6000</v>
      </c>
      <c r="R1055" s="54" t="s">
        <v>100</v>
      </c>
      <c r="S1055" s="54" t="s">
        <v>2593</v>
      </c>
      <c r="T1055" s="197"/>
    </row>
    <row r="1056" spans="1:27" ht="14.5" customHeight="1">
      <c r="A1056" s="165">
        <v>15</v>
      </c>
      <c r="B1056" s="166">
        <v>10305</v>
      </c>
      <c r="C1056" s="215">
        <f t="shared" si="119"/>
        <v>1</v>
      </c>
      <c r="G1056" s="165" t="str">
        <f>+VLOOKUP(B1056,EstructuraCostos!$B$5:$C$170,2)</f>
        <v>Equipos y materiales</v>
      </c>
      <c r="H1056" s="212">
        <v>43757</v>
      </c>
      <c r="I1056" s="17">
        <f t="shared" si="113"/>
        <v>42</v>
      </c>
      <c r="J1056" s="181" t="s">
        <v>2471</v>
      </c>
      <c r="K1056" s="95">
        <v>404186</v>
      </c>
      <c r="L1056" s="13" t="s">
        <v>263</v>
      </c>
      <c r="M1056" s="51" t="s">
        <v>271</v>
      </c>
      <c r="N1056" s="97">
        <v>25</v>
      </c>
      <c r="O1056" s="594" t="s">
        <v>278</v>
      </c>
      <c r="P1056" s="64">
        <v>60</v>
      </c>
      <c r="Q1056" s="631">
        <f t="shared" si="118"/>
        <v>1500</v>
      </c>
      <c r="R1056" s="54" t="s">
        <v>100</v>
      </c>
      <c r="S1056" s="54" t="s">
        <v>2593</v>
      </c>
      <c r="T1056" s="197"/>
    </row>
    <row r="1057" spans="1:27" ht="15" customHeight="1">
      <c r="A1057" s="165">
        <v>16</v>
      </c>
      <c r="B1057" s="166">
        <v>80108</v>
      </c>
      <c r="C1057" s="215">
        <f t="shared" si="119"/>
        <v>8</v>
      </c>
      <c r="G1057" s="165" t="str">
        <f>+VLOOKUP(B1057,EstructuraCostos!$B$5:$C$170,2)</f>
        <v>Establecimiento de Nuevas Praderas</v>
      </c>
      <c r="H1057" s="212">
        <v>43758</v>
      </c>
      <c r="I1057" s="17">
        <f t="shared" si="113"/>
        <v>42</v>
      </c>
      <c r="J1057" s="181" t="s">
        <v>706</v>
      </c>
      <c r="K1057" s="95">
        <v>811643</v>
      </c>
      <c r="L1057" s="61" t="s">
        <v>2496</v>
      </c>
      <c r="M1057" s="51" t="s">
        <v>1646</v>
      </c>
      <c r="N1057" s="97">
        <v>12</v>
      </c>
      <c r="O1057" s="594" t="s">
        <v>276</v>
      </c>
      <c r="P1057" s="64">
        <v>5500</v>
      </c>
      <c r="Q1057" s="631">
        <f t="shared" si="118"/>
        <v>66000</v>
      </c>
      <c r="R1057" s="54" t="s">
        <v>100</v>
      </c>
      <c r="S1057" s="54" t="s">
        <v>2764</v>
      </c>
      <c r="T1057" s="197"/>
    </row>
    <row r="1058" spans="1:27" ht="15" customHeight="1">
      <c r="A1058" s="165">
        <v>1</v>
      </c>
      <c r="B1058" s="166">
        <v>40107</v>
      </c>
      <c r="C1058" s="215">
        <f t="shared" si="119"/>
        <v>4</v>
      </c>
      <c r="G1058" s="165" t="str">
        <f>+VLOOKUP(B1058,EstructuraCostos!$B$5:$C$170,2)</f>
        <v>Papeleria_e_Insumos-corresponencia</v>
      </c>
      <c r="H1058" s="212">
        <v>43759</v>
      </c>
      <c r="I1058" s="17">
        <f t="shared" si="113"/>
        <v>43</v>
      </c>
      <c r="J1058" s="181" t="s">
        <v>365</v>
      </c>
      <c r="L1058" s="13" t="s">
        <v>2081</v>
      </c>
      <c r="M1058" s="95" t="s">
        <v>1198</v>
      </c>
      <c r="N1058" s="97">
        <v>1</v>
      </c>
      <c r="O1058" s="595" t="s">
        <v>278</v>
      </c>
      <c r="P1058" s="64">
        <v>5500</v>
      </c>
      <c r="Q1058" s="631">
        <v>5500</v>
      </c>
      <c r="R1058" s="54" t="s">
        <v>294</v>
      </c>
      <c r="S1058" s="54" t="s">
        <v>2771</v>
      </c>
      <c r="T1058" s="197"/>
    </row>
    <row r="1059" spans="1:27" ht="15" customHeight="1">
      <c r="A1059" s="165">
        <v>2</v>
      </c>
      <c r="B1059" s="166">
        <v>90105</v>
      </c>
      <c r="C1059" s="215">
        <f t="shared" si="119"/>
        <v>9</v>
      </c>
      <c r="G1059" s="165" t="str">
        <f>+VLOOKUP(B1059,EstructuraCostos!$B$5:$C$170,2)</f>
        <v>Mejoras</v>
      </c>
      <c r="H1059" s="212">
        <v>43759</v>
      </c>
      <c r="I1059" s="17">
        <f t="shared" si="113"/>
        <v>43</v>
      </c>
      <c r="J1059" s="181" t="s">
        <v>2488</v>
      </c>
      <c r="K1059" s="95">
        <v>1688</v>
      </c>
      <c r="L1059" s="13" t="s">
        <v>323</v>
      </c>
      <c r="M1059" s="51" t="s">
        <v>342</v>
      </c>
      <c r="N1059" s="97">
        <v>4</v>
      </c>
      <c r="O1059" s="639" t="s">
        <v>278</v>
      </c>
      <c r="P1059" s="64">
        <v>14900</v>
      </c>
      <c r="Q1059" s="631">
        <f t="shared" si="118"/>
        <v>59600</v>
      </c>
      <c r="R1059" s="54" t="s">
        <v>294</v>
      </c>
      <c r="S1059" s="54" t="s">
        <v>2771</v>
      </c>
      <c r="T1059" s="197"/>
    </row>
    <row r="1060" spans="1:27" ht="15" customHeight="1">
      <c r="A1060" s="165">
        <v>3</v>
      </c>
      <c r="B1060" s="166">
        <v>10305</v>
      </c>
      <c r="C1060" s="215">
        <f t="shared" si="119"/>
        <v>1</v>
      </c>
      <c r="G1060" s="165" t="str">
        <f>+VLOOKUP(B1060,EstructuraCostos!$B$5:$C$170,2)</f>
        <v>Equipos y materiales</v>
      </c>
      <c r="H1060" s="212">
        <v>43759</v>
      </c>
      <c r="I1060" s="17">
        <f t="shared" si="113"/>
        <v>43</v>
      </c>
      <c r="J1060" s="181" t="s">
        <v>488</v>
      </c>
      <c r="K1060" s="95">
        <v>404230</v>
      </c>
      <c r="L1060" s="13" t="s">
        <v>263</v>
      </c>
      <c r="M1060" s="51" t="s">
        <v>271</v>
      </c>
      <c r="N1060" s="97">
        <v>1</v>
      </c>
      <c r="O1060" s="595" t="s">
        <v>278</v>
      </c>
      <c r="P1060" s="64">
        <v>39440</v>
      </c>
      <c r="Q1060" s="631">
        <f t="shared" si="118"/>
        <v>39440</v>
      </c>
      <c r="R1060" s="54" t="s">
        <v>100</v>
      </c>
      <c r="S1060" s="54" t="s">
        <v>2593</v>
      </c>
      <c r="T1060" s="197"/>
      <c r="X1060" s="13"/>
      <c r="Y1060" s="13"/>
      <c r="Z1060" s="13"/>
      <c r="AA1060" s="13"/>
    </row>
    <row r="1061" spans="1:27" ht="14.5" customHeight="1">
      <c r="A1061" s="165">
        <v>3</v>
      </c>
      <c r="B1061" s="166">
        <v>10302</v>
      </c>
      <c r="C1061" s="215">
        <f t="shared" si="119"/>
        <v>1</v>
      </c>
      <c r="G1061" s="165" t="str">
        <f>+VLOOKUP(B1061,EstructuraCostos!$B$5:$C$170,2)</f>
        <v>Desparasitacion y Baño</v>
      </c>
      <c r="H1061" s="212">
        <v>43759</v>
      </c>
      <c r="I1061" s="17">
        <f t="shared" si="113"/>
        <v>43</v>
      </c>
      <c r="J1061" s="181" t="s">
        <v>1500</v>
      </c>
      <c r="K1061" s="95">
        <v>404230</v>
      </c>
      <c r="L1061" s="13" t="s">
        <v>263</v>
      </c>
      <c r="M1061" s="51" t="s">
        <v>271</v>
      </c>
      <c r="N1061" s="97">
        <v>2</v>
      </c>
      <c r="O1061" s="595" t="s">
        <v>261</v>
      </c>
      <c r="P1061" s="64">
        <v>45485</v>
      </c>
      <c r="Q1061" s="631">
        <f t="shared" si="118"/>
        <v>90970</v>
      </c>
      <c r="R1061" s="54" t="s">
        <v>100</v>
      </c>
      <c r="S1061" s="54" t="s">
        <v>2593</v>
      </c>
      <c r="T1061" s="197"/>
    </row>
    <row r="1062" spans="1:27" ht="15" customHeight="1">
      <c r="A1062" s="165">
        <v>3</v>
      </c>
      <c r="B1062" s="166">
        <v>10302</v>
      </c>
      <c r="C1062" s="215">
        <f t="shared" si="119"/>
        <v>1</v>
      </c>
      <c r="G1062" s="165" t="str">
        <f>+VLOOKUP(B1062,EstructuraCostos!$B$5:$C$170,2)</f>
        <v>Desparasitacion y Baño</v>
      </c>
      <c r="H1062" s="212">
        <v>43759</v>
      </c>
      <c r="I1062" s="17">
        <f t="shared" si="113"/>
        <v>43</v>
      </c>
      <c r="J1062" s="181" t="s">
        <v>2491</v>
      </c>
      <c r="K1062" s="95">
        <v>404230</v>
      </c>
      <c r="L1062" s="13" t="s">
        <v>263</v>
      </c>
      <c r="M1062" s="51" t="s">
        <v>271</v>
      </c>
      <c r="N1062" s="97">
        <v>1</v>
      </c>
      <c r="O1062" s="639" t="s">
        <v>278</v>
      </c>
      <c r="P1062" s="64">
        <v>127880</v>
      </c>
      <c r="Q1062" s="631">
        <f t="shared" si="118"/>
        <v>127880</v>
      </c>
      <c r="R1062" s="54" t="s">
        <v>100</v>
      </c>
      <c r="S1062" s="54" t="s">
        <v>2593</v>
      </c>
      <c r="T1062" s="197"/>
    </row>
    <row r="1063" spans="1:27" ht="15" customHeight="1">
      <c r="A1063" s="165">
        <v>3</v>
      </c>
      <c r="B1063" s="166">
        <v>10203</v>
      </c>
      <c r="C1063" s="215">
        <f t="shared" si="119"/>
        <v>1</v>
      </c>
      <c r="G1063" s="165" t="str">
        <f>+VLOOKUP(B1063,EstructuraCostos!$B$5:$C$170,2)</f>
        <v>Otros_suplementos</v>
      </c>
      <c r="H1063" s="212">
        <v>43759</v>
      </c>
      <c r="I1063" s="17">
        <f t="shared" si="113"/>
        <v>43</v>
      </c>
      <c r="J1063" s="181" t="s">
        <v>2492</v>
      </c>
      <c r="K1063" s="95">
        <v>404230</v>
      </c>
      <c r="L1063" s="13" t="s">
        <v>263</v>
      </c>
      <c r="M1063" s="51" t="s">
        <v>271</v>
      </c>
      <c r="N1063" s="97">
        <v>300</v>
      </c>
      <c r="O1063" s="642" t="s">
        <v>278</v>
      </c>
      <c r="P1063" s="64">
        <v>840.33333333333337</v>
      </c>
      <c r="Q1063" s="631">
        <f t="shared" si="118"/>
        <v>252100</v>
      </c>
      <c r="R1063" s="54" t="s">
        <v>100</v>
      </c>
      <c r="S1063" s="54" t="s">
        <v>2593</v>
      </c>
      <c r="T1063" s="197"/>
    </row>
    <row r="1064" spans="1:27" ht="15" customHeight="1">
      <c r="A1064" s="165">
        <v>3</v>
      </c>
      <c r="B1064" s="166">
        <v>60102</v>
      </c>
      <c r="C1064" s="215">
        <f t="shared" si="119"/>
        <v>6</v>
      </c>
      <c r="G1064" s="165" t="str">
        <f>+VLOOKUP(B1064,EstructuraCostos!$B$5:$C$170,2)</f>
        <v>Aperos</v>
      </c>
      <c r="H1064" s="212">
        <v>43759</v>
      </c>
      <c r="I1064" s="17">
        <f t="shared" si="113"/>
        <v>43</v>
      </c>
      <c r="J1064" s="181" t="s">
        <v>2494</v>
      </c>
      <c r="K1064" s="95">
        <v>404230</v>
      </c>
      <c r="L1064" s="13" t="s">
        <v>263</v>
      </c>
      <c r="M1064" s="51" t="s">
        <v>271</v>
      </c>
      <c r="N1064" s="97">
        <v>2</v>
      </c>
      <c r="O1064" s="595" t="s">
        <v>278</v>
      </c>
      <c r="P1064" s="64">
        <v>20530</v>
      </c>
      <c r="Q1064" s="631">
        <f t="shared" si="118"/>
        <v>41060</v>
      </c>
      <c r="R1064" s="54" t="s">
        <v>100</v>
      </c>
      <c r="S1064" s="54" t="s">
        <v>2593</v>
      </c>
      <c r="T1064" s="197"/>
    </row>
    <row r="1065" spans="1:27" ht="15" customHeight="1">
      <c r="A1065" s="165">
        <v>3</v>
      </c>
      <c r="B1065" s="166">
        <v>10305</v>
      </c>
      <c r="C1065" s="215">
        <f t="shared" si="119"/>
        <v>1</v>
      </c>
      <c r="G1065" s="165" t="str">
        <f>+VLOOKUP(B1065,EstructuraCostos!$B$5:$C$170,2)</f>
        <v>Equipos y materiales</v>
      </c>
      <c r="H1065" s="212">
        <v>43759</v>
      </c>
      <c r="I1065" s="17">
        <f t="shared" si="113"/>
        <v>43</v>
      </c>
      <c r="J1065" s="181" t="s">
        <v>2489</v>
      </c>
      <c r="K1065" s="95">
        <v>404230</v>
      </c>
      <c r="L1065" s="13" t="s">
        <v>263</v>
      </c>
      <c r="M1065" s="51" t="s">
        <v>271</v>
      </c>
      <c r="N1065" s="97">
        <v>2</v>
      </c>
      <c r="O1065" s="639" t="s">
        <v>278</v>
      </c>
      <c r="P1065" s="64">
        <v>3580</v>
      </c>
      <c r="Q1065" s="631">
        <f t="shared" si="118"/>
        <v>7160</v>
      </c>
      <c r="R1065" s="54" t="s">
        <v>100</v>
      </c>
      <c r="S1065" s="54" t="s">
        <v>2593</v>
      </c>
      <c r="T1065" s="197"/>
    </row>
    <row r="1066" spans="1:27" ht="14.5" customHeight="1">
      <c r="A1066" s="165">
        <v>3</v>
      </c>
      <c r="B1066" s="166">
        <v>60101</v>
      </c>
      <c r="C1066" s="215">
        <f t="shared" si="119"/>
        <v>6</v>
      </c>
      <c r="G1066" s="165" t="str">
        <f>+VLOOKUP(B1066,EstructuraCostos!$B$5:$C$170,2)</f>
        <v>Medicamentos y equipos</v>
      </c>
      <c r="H1066" s="212">
        <v>43759</v>
      </c>
      <c r="I1066" s="17">
        <f t="shared" si="113"/>
        <v>43</v>
      </c>
      <c r="J1066" s="181" t="s">
        <v>2490</v>
      </c>
      <c r="K1066" s="95">
        <v>404230</v>
      </c>
      <c r="L1066" s="13" t="s">
        <v>263</v>
      </c>
      <c r="M1066" s="51" t="s">
        <v>271</v>
      </c>
      <c r="N1066" s="97">
        <v>4</v>
      </c>
      <c r="O1066" s="595" t="s">
        <v>278</v>
      </c>
      <c r="P1066" s="64">
        <v>38990</v>
      </c>
      <c r="Q1066" s="631">
        <f t="shared" si="118"/>
        <v>155960</v>
      </c>
      <c r="R1066" s="54" t="s">
        <v>100</v>
      </c>
      <c r="S1066" s="54" t="s">
        <v>2593</v>
      </c>
      <c r="T1066" s="197"/>
    </row>
    <row r="1067" spans="1:27" ht="14.5" customHeight="1">
      <c r="A1067" s="165">
        <v>3</v>
      </c>
      <c r="B1067" s="166">
        <v>10303</v>
      </c>
      <c r="C1067" s="215">
        <f t="shared" si="119"/>
        <v>1</v>
      </c>
      <c r="G1067" s="165" t="str">
        <f>+VLOOKUP(B1067,EstructuraCostos!$B$5:$C$170,2)</f>
        <v>Drogas curativas, preventivas y examenes</v>
      </c>
      <c r="H1067" s="212">
        <v>43759</v>
      </c>
      <c r="I1067" s="17">
        <f t="shared" si="113"/>
        <v>43</v>
      </c>
      <c r="J1067" s="181" t="s">
        <v>707</v>
      </c>
      <c r="K1067" s="95">
        <v>404230</v>
      </c>
      <c r="L1067" s="13" t="s">
        <v>263</v>
      </c>
      <c r="M1067" s="51" t="s">
        <v>271</v>
      </c>
      <c r="N1067" s="97">
        <v>6</v>
      </c>
      <c r="O1067" s="639" t="s">
        <v>278</v>
      </c>
      <c r="P1067" s="64">
        <v>2830</v>
      </c>
      <c r="Q1067" s="631">
        <f t="shared" si="118"/>
        <v>16980</v>
      </c>
      <c r="R1067" s="54" t="s">
        <v>100</v>
      </c>
      <c r="S1067" s="54" t="s">
        <v>2593</v>
      </c>
      <c r="T1067" s="197"/>
    </row>
    <row r="1068" spans="1:27" ht="14.5" customHeight="1">
      <c r="A1068" s="165">
        <v>3</v>
      </c>
      <c r="B1068" s="166">
        <v>60103</v>
      </c>
      <c r="C1068" s="215">
        <f t="shared" si="119"/>
        <v>6</v>
      </c>
      <c r="G1068" s="165" t="str">
        <f>+VLOOKUP(B1068,EstructuraCostos!$B$5:$C$170,2)</f>
        <v>Herraduras y clavos</v>
      </c>
      <c r="H1068" s="212">
        <v>43759</v>
      </c>
      <c r="I1068" s="17">
        <f t="shared" si="113"/>
        <v>43</v>
      </c>
      <c r="J1068" s="181" t="s">
        <v>2493</v>
      </c>
      <c r="K1068" s="95">
        <v>404230</v>
      </c>
      <c r="L1068" s="13" t="s">
        <v>263</v>
      </c>
      <c r="M1068" s="51" t="s">
        <v>271</v>
      </c>
      <c r="N1068" s="97">
        <v>1</v>
      </c>
      <c r="O1068" s="595" t="s">
        <v>279</v>
      </c>
      <c r="P1068" s="64">
        <v>11150</v>
      </c>
      <c r="Q1068" s="631">
        <f t="shared" si="118"/>
        <v>11150</v>
      </c>
      <c r="R1068" s="54" t="s">
        <v>100</v>
      </c>
      <c r="S1068" s="54" t="s">
        <v>2593</v>
      </c>
      <c r="T1068" s="197"/>
    </row>
    <row r="1069" spans="1:27" ht="14.5" customHeight="1">
      <c r="A1069" s="165">
        <v>3</v>
      </c>
      <c r="B1069" s="166">
        <v>90106</v>
      </c>
      <c r="C1069" s="215">
        <f t="shared" si="119"/>
        <v>9</v>
      </c>
      <c r="G1069" s="165" t="str">
        <f>+VLOOKUP(B1069,EstructuraCostos!$B$5:$C$170,2)</f>
        <v xml:space="preserve">Varios </v>
      </c>
      <c r="H1069" s="212">
        <v>43759</v>
      </c>
      <c r="I1069" s="17">
        <f t="shared" si="113"/>
        <v>43</v>
      </c>
      <c r="J1069" s="181" t="s">
        <v>2109</v>
      </c>
      <c r="K1069" s="95">
        <v>404230</v>
      </c>
      <c r="L1069" s="13" t="s">
        <v>263</v>
      </c>
      <c r="M1069" s="51" t="s">
        <v>271</v>
      </c>
      <c r="N1069" s="97">
        <v>16</v>
      </c>
      <c r="O1069" s="595" t="s">
        <v>276</v>
      </c>
      <c r="P1069" s="64">
        <v>2968.875</v>
      </c>
      <c r="Q1069" s="631">
        <f t="shared" si="118"/>
        <v>47502</v>
      </c>
      <c r="R1069" s="54" t="s">
        <v>100</v>
      </c>
      <c r="S1069" s="54" t="s">
        <v>2593</v>
      </c>
      <c r="T1069" s="197"/>
    </row>
    <row r="1070" spans="1:27" ht="14.5" customHeight="1">
      <c r="A1070" s="165">
        <v>4</v>
      </c>
      <c r="B1070" s="166">
        <v>40104</v>
      </c>
      <c r="C1070" s="215">
        <f t="shared" si="119"/>
        <v>4</v>
      </c>
      <c r="G1070" s="165" t="str">
        <f>+VLOOKUP(B1070,EstructuraCostos!$B$5:$C$170,2)</f>
        <v>Combustibles y Lubricantes</v>
      </c>
      <c r="H1070" s="212">
        <v>43759</v>
      </c>
      <c r="I1070" s="17">
        <f t="shared" si="113"/>
        <v>43</v>
      </c>
      <c r="J1070" s="181" t="s">
        <v>353</v>
      </c>
      <c r="K1070" s="545">
        <v>3802</v>
      </c>
      <c r="L1070" s="13" t="s">
        <v>2115</v>
      </c>
      <c r="M1070" s="51" t="s">
        <v>2117</v>
      </c>
      <c r="N1070" s="97">
        <v>11.3</v>
      </c>
      <c r="O1070" s="639" t="s">
        <v>316</v>
      </c>
      <c r="P1070" s="64">
        <v>9550</v>
      </c>
      <c r="Q1070" s="631">
        <v>108000</v>
      </c>
      <c r="R1070" s="54" t="s">
        <v>100</v>
      </c>
      <c r="S1070" s="54" t="s">
        <v>2593</v>
      </c>
      <c r="T1070" s="197"/>
    </row>
    <row r="1071" spans="1:27" ht="14.5" customHeight="1">
      <c r="A1071" s="165">
        <v>4</v>
      </c>
      <c r="B1071" s="166">
        <v>40104</v>
      </c>
      <c r="C1071" s="215">
        <f t="shared" si="119"/>
        <v>4</v>
      </c>
      <c r="G1071" s="165" t="str">
        <f>+VLOOKUP(B1071,EstructuraCostos!$B$5:$C$170,2)</f>
        <v>Combustibles y Lubricantes</v>
      </c>
      <c r="H1071" s="212">
        <v>43759</v>
      </c>
      <c r="I1071" s="17">
        <f t="shared" si="113"/>
        <v>43</v>
      </c>
      <c r="J1071" s="181" t="s">
        <v>1641</v>
      </c>
      <c r="K1071" s="95">
        <v>3802</v>
      </c>
      <c r="L1071" s="13" t="s">
        <v>2115</v>
      </c>
      <c r="M1071" s="51" t="s">
        <v>2117</v>
      </c>
      <c r="N1071" s="97">
        <v>15.23</v>
      </c>
      <c r="O1071" s="646" t="s">
        <v>316</v>
      </c>
      <c r="P1071" s="64">
        <v>9320</v>
      </c>
      <c r="Q1071" s="631">
        <v>142000</v>
      </c>
      <c r="R1071" s="54" t="s">
        <v>100</v>
      </c>
      <c r="S1071" s="54" t="s">
        <v>2593</v>
      </c>
      <c r="T1071" s="197"/>
    </row>
    <row r="1072" spans="1:27" ht="14.5" customHeight="1">
      <c r="A1072" s="165" t="s">
        <v>1206</v>
      </c>
      <c r="C1072" s="145">
        <f t="shared" si="119"/>
        <v>0</v>
      </c>
      <c r="G1072" s="165" t="e">
        <f>+VLOOKUP(B1072,EstructuraCostos!$B$5:$C$170,2)</f>
        <v>#N/A</v>
      </c>
      <c r="H1072" s="212">
        <v>43759</v>
      </c>
      <c r="I1072" s="17">
        <f t="shared" si="113"/>
        <v>43</v>
      </c>
      <c r="J1072" s="179" t="s">
        <v>1481</v>
      </c>
      <c r="K1072" s="486"/>
      <c r="L1072" s="70" t="s">
        <v>322</v>
      </c>
      <c r="M1072" s="74" t="s">
        <v>341</v>
      </c>
      <c r="N1072" s="80">
        <v>1</v>
      </c>
      <c r="O1072" s="90" t="s">
        <v>278</v>
      </c>
      <c r="P1072" s="92">
        <v>621060</v>
      </c>
      <c r="Q1072" s="631">
        <f>P1072</f>
        <v>621060</v>
      </c>
      <c r="R1072" s="54" t="s">
        <v>196</v>
      </c>
      <c r="S1072" s="54" t="s">
        <v>2604</v>
      </c>
      <c r="T1072" s="625" t="s">
        <v>2605</v>
      </c>
    </row>
    <row r="1073" spans="1:202" ht="14.5" customHeight="1">
      <c r="A1073" s="165">
        <v>5</v>
      </c>
      <c r="B1073" s="166">
        <v>10202</v>
      </c>
      <c r="C1073" s="215">
        <f t="shared" si="119"/>
        <v>1</v>
      </c>
      <c r="G1073" s="165" t="str">
        <f>+VLOOKUP(B1073,EstructuraCostos!$B$5:$C$170,2)</f>
        <v>Pollinaza</v>
      </c>
      <c r="H1073" s="212">
        <v>43760</v>
      </c>
      <c r="I1073" s="17">
        <f t="shared" si="113"/>
        <v>43</v>
      </c>
      <c r="J1073" s="181" t="s">
        <v>14</v>
      </c>
      <c r="K1073" s="95" t="s">
        <v>2724</v>
      </c>
      <c r="L1073" s="45" t="s">
        <v>1228</v>
      </c>
      <c r="M1073" s="51">
        <v>4377688</v>
      </c>
      <c r="N1073" s="129">
        <v>51265</v>
      </c>
      <c r="O1073" s="646" t="s">
        <v>559</v>
      </c>
      <c r="P1073" s="64">
        <v>50</v>
      </c>
      <c r="Q1073" s="631">
        <f>+N1073*P1073</f>
        <v>2563250</v>
      </c>
      <c r="R1073" s="54" t="s">
        <v>100</v>
      </c>
      <c r="S1073" s="54" t="s">
        <v>2769</v>
      </c>
      <c r="T1073" s="197"/>
      <c r="X1073" s="460"/>
      <c r="Y1073" s="460"/>
      <c r="Z1073" s="460"/>
      <c r="AA1073" s="460"/>
      <c r="AB1073" s="460"/>
      <c r="AC1073" s="460"/>
      <c r="AD1073" s="460"/>
      <c r="AE1073" s="460"/>
      <c r="AF1073" s="460"/>
      <c r="AG1073" s="460"/>
      <c r="AH1073" s="460"/>
      <c r="AI1073" s="460"/>
      <c r="AJ1073" s="460"/>
      <c r="AK1073" s="460"/>
      <c r="AL1073" s="460"/>
      <c r="AM1073" s="460"/>
      <c r="AN1073" s="460"/>
      <c r="AO1073" s="460"/>
      <c r="AP1073" s="460"/>
      <c r="AQ1073" s="460"/>
      <c r="AR1073" s="460"/>
      <c r="AS1073" s="460"/>
      <c r="AT1073" s="460"/>
      <c r="AU1073" s="460"/>
      <c r="AV1073" s="460"/>
      <c r="AW1073" s="460"/>
      <c r="AX1073" s="460"/>
      <c r="AY1073" s="460"/>
      <c r="AZ1073" s="460"/>
      <c r="BA1073" s="460"/>
      <c r="BB1073" s="460"/>
      <c r="BC1073" s="460"/>
      <c r="BD1073" s="460"/>
      <c r="BE1073" s="460"/>
      <c r="BF1073" s="460"/>
      <c r="BG1073" s="460"/>
      <c r="BH1073" s="460"/>
      <c r="BI1073" s="460"/>
      <c r="BJ1073" s="460"/>
      <c r="BK1073" s="460"/>
      <c r="BL1073" s="460"/>
      <c r="BM1073" s="460"/>
      <c r="BN1073" s="460"/>
      <c r="BO1073" s="460"/>
      <c r="BP1073" s="460"/>
      <c r="BQ1073" s="460"/>
      <c r="BR1073" s="460"/>
      <c r="BS1073" s="460"/>
      <c r="BT1073" s="460"/>
      <c r="BU1073" s="460"/>
      <c r="BV1073" s="460"/>
      <c r="BW1073" s="460"/>
      <c r="BX1073" s="460"/>
      <c r="BY1073" s="460"/>
      <c r="BZ1073" s="460"/>
      <c r="CA1073" s="460"/>
      <c r="CB1073" s="460"/>
      <c r="CC1073" s="460"/>
      <c r="CD1073" s="460"/>
      <c r="CE1073" s="460"/>
      <c r="CF1073" s="460"/>
      <c r="CG1073" s="460"/>
      <c r="CH1073" s="460"/>
      <c r="CI1073" s="460"/>
      <c r="CJ1073" s="460"/>
      <c r="CK1073" s="460"/>
      <c r="CL1073" s="460"/>
      <c r="CM1073" s="460"/>
      <c r="CN1073" s="460"/>
      <c r="CO1073" s="460"/>
      <c r="CP1073" s="460"/>
      <c r="CQ1073" s="460"/>
      <c r="CR1073" s="460"/>
      <c r="CS1073" s="460"/>
      <c r="CT1073" s="460"/>
      <c r="CU1073" s="460"/>
      <c r="CV1073" s="460"/>
      <c r="CW1073" s="460"/>
      <c r="CX1073" s="460"/>
      <c r="CY1073" s="460"/>
      <c r="CZ1073" s="460"/>
      <c r="DA1073" s="460"/>
      <c r="DB1073" s="460"/>
      <c r="DC1073" s="460"/>
      <c r="DD1073" s="460"/>
      <c r="DE1073" s="460"/>
      <c r="DF1073" s="460"/>
      <c r="DG1073" s="460"/>
      <c r="DH1073" s="460"/>
      <c r="DI1073" s="460"/>
      <c r="DJ1073" s="460"/>
      <c r="DK1073" s="460"/>
      <c r="DL1073" s="460"/>
      <c r="DM1073" s="460"/>
      <c r="DN1073" s="460"/>
      <c r="DO1073" s="460"/>
      <c r="DP1073" s="460"/>
      <c r="DQ1073" s="460"/>
      <c r="DR1073" s="460"/>
      <c r="DS1073" s="460"/>
      <c r="DT1073" s="460"/>
      <c r="DU1073" s="460"/>
      <c r="DV1073" s="460"/>
      <c r="DW1073" s="460"/>
      <c r="DX1073" s="460"/>
      <c r="DY1073" s="460"/>
      <c r="DZ1073" s="460"/>
      <c r="EA1073" s="460"/>
      <c r="EB1073" s="460"/>
      <c r="EC1073" s="460"/>
      <c r="ED1073" s="460"/>
      <c r="EE1073" s="460"/>
      <c r="EF1073" s="460"/>
      <c r="EG1073" s="460"/>
      <c r="EH1073" s="460"/>
      <c r="EI1073" s="460"/>
      <c r="EJ1073" s="460"/>
      <c r="EK1073" s="460"/>
      <c r="EL1073" s="460"/>
      <c r="EM1073" s="460"/>
      <c r="EN1073" s="460"/>
      <c r="EO1073" s="460"/>
      <c r="EP1073" s="460"/>
      <c r="EQ1073" s="460"/>
      <c r="ER1073" s="460"/>
      <c r="ES1073" s="460"/>
      <c r="ET1073" s="460"/>
      <c r="EU1073" s="460"/>
      <c r="EV1073" s="460"/>
      <c r="EW1073" s="460"/>
      <c r="EX1073" s="460"/>
      <c r="EY1073" s="460"/>
      <c r="EZ1073" s="460"/>
      <c r="FA1073" s="460"/>
      <c r="FB1073" s="460"/>
      <c r="FC1073" s="460"/>
      <c r="FD1073" s="460"/>
      <c r="FE1073" s="460"/>
      <c r="FF1073" s="460"/>
      <c r="FG1073" s="460"/>
      <c r="FH1073" s="460"/>
      <c r="FI1073" s="460"/>
      <c r="FJ1073" s="460"/>
      <c r="FK1073" s="460"/>
      <c r="FL1073" s="460"/>
      <c r="FM1073" s="460"/>
      <c r="FN1073" s="460"/>
      <c r="FO1073" s="460"/>
      <c r="FP1073" s="460"/>
      <c r="FQ1073" s="460"/>
      <c r="FR1073" s="460"/>
      <c r="FS1073" s="460"/>
      <c r="FT1073" s="460"/>
      <c r="FU1073" s="460"/>
      <c r="FV1073" s="460"/>
      <c r="FW1073" s="460"/>
      <c r="FX1073" s="460"/>
      <c r="FY1073" s="460"/>
      <c r="FZ1073" s="460"/>
      <c r="GA1073" s="460"/>
      <c r="GB1073" s="460"/>
      <c r="GC1073" s="460"/>
      <c r="GD1073" s="460"/>
      <c r="GE1073" s="460"/>
      <c r="GF1073" s="460"/>
      <c r="GG1073" s="460"/>
      <c r="GH1073" s="460"/>
      <c r="GI1073" s="460"/>
      <c r="GJ1073" s="460"/>
      <c r="GK1073" s="460"/>
      <c r="GL1073" s="460"/>
      <c r="GM1073" s="460"/>
      <c r="GN1073" s="460"/>
      <c r="GO1073" s="460"/>
      <c r="GP1073" s="460"/>
      <c r="GQ1073" s="460"/>
      <c r="GR1073" s="460"/>
      <c r="GS1073" s="460"/>
      <c r="GT1073" s="460"/>
    </row>
    <row r="1074" spans="1:202" ht="14.5" customHeight="1">
      <c r="A1074" s="165">
        <v>6</v>
      </c>
      <c r="B1074" s="166">
        <v>50102</v>
      </c>
      <c r="C1074" s="215">
        <f t="shared" si="119"/>
        <v>5</v>
      </c>
      <c r="G1074" s="165" t="str">
        <f>+VLOOKUP(B1074,EstructuraCostos!$B$5:$C$170,2)</f>
        <v>Mantenimiento otras casas y Cuarteles</v>
      </c>
      <c r="H1074" s="212">
        <v>43761</v>
      </c>
      <c r="I1074" s="17">
        <f t="shared" si="113"/>
        <v>43</v>
      </c>
      <c r="J1074" s="181" t="s">
        <v>2520</v>
      </c>
      <c r="K1074" s="95">
        <v>3690</v>
      </c>
      <c r="L1074" s="13" t="s">
        <v>2601</v>
      </c>
      <c r="M1074" s="51">
        <v>4372519</v>
      </c>
      <c r="N1074" s="97">
        <v>4</v>
      </c>
      <c r="O1074" s="639" t="s">
        <v>278</v>
      </c>
      <c r="P1074" s="64">
        <v>50000</v>
      </c>
      <c r="Q1074" s="631">
        <f>+N1074*P1074</f>
        <v>200000</v>
      </c>
      <c r="R1074" s="54" t="s">
        <v>100</v>
      </c>
      <c r="S1074" s="54" t="s">
        <v>2602</v>
      </c>
      <c r="T1074" s="197"/>
    </row>
    <row r="1075" spans="1:202" ht="14.5" customHeight="1">
      <c r="A1075" s="165">
        <v>7</v>
      </c>
      <c r="B1075" s="166">
        <v>10302</v>
      </c>
      <c r="C1075" s="215">
        <f t="shared" si="119"/>
        <v>1</v>
      </c>
      <c r="G1075" s="165" t="str">
        <f>+VLOOKUP(B1075,EstructuraCostos!$B$5:$C$170,2)</f>
        <v>Desparasitacion y Baño</v>
      </c>
      <c r="H1075" s="212">
        <v>43761</v>
      </c>
      <c r="I1075" s="17">
        <f t="shared" si="113"/>
        <v>43</v>
      </c>
      <c r="J1075" s="181" t="s">
        <v>2521</v>
      </c>
      <c r="L1075" s="13" t="s">
        <v>2519</v>
      </c>
      <c r="N1075" s="97">
        <v>20</v>
      </c>
      <c r="O1075" s="598" t="s">
        <v>261</v>
      </c>
      <c r="P1075" s="64">
        <v>45000</v>
      </c>
      <c r="Q1075" s="631">
        <f>+N1075*P1075</f>
        <v>900000</v>
      </c>
      <c r="R1075" s="54" t="s">
        <v>100</v>
      </c>
      <c r="S1075" s="54" t="s">
        <v>285</v>
      </c>
      <c r="T1075" s="197"/>
    </row>
    <row r="1076" spans="1:202" ht="14.5" customHeight="1">
      <c r="A1076" s="165">
        <v>8</v>
      </c>
      <c r="B1076" s="166">
        <v>90105</v>
      </c>
      <c r="C1076" s="215">
        <f t="shared" si="119"/>
        <v>9</v>
      </c>
      <c r="G1076" s="165" t="str">
        <f>+VLOOKUP(B1076,EstructuraCostos!$B$5:$C$170,2)</f>
        <v>Mejoras</v>
      </c>
      <c r="H1076" s="212">
        <v>43761</v>
      </c>
      <c r="I1076" s="17">
        <f t="shared" si="113"/>
        <v>43</v>
      </c>
      <c r="J1076" s="1" t="s">
        <v>2522</v>
      </c>
      <c r="K1076" s="95">
        <v>14841</v>
      </c>
      <c r="L1076" s="1" t="s">
        <v>2495</v>
      </c>
      <c r="M1076" s="51" t="s">
        <v>2423</v>
      </c>
      <c r="N1076" s="97">
        <v>3</v>
      </c>
      <c r="O1076" s="639" t="s">
        <v>278</v>
      </c>
      <c r="P1076" s="64">
        <v>18300</v>
      </c>
      <c r="Q1076" s="631">
        <f>+N1076*P1076</f>
        <v>54900</v>
      </c>
      <c r="R1076" s="54" t="s">
        <v>100</v>
      </c>
      <c r="S1076" s="54" t="s">
        <v>2764</v>
      </c>
      <c r="T1076" s="197"/>
    </row>
    <row r="1077" spans="1:202" ht="14.5" customHeight="1">
      <c r="A1077" s="165">
        <v>9</v>
      </c>
      <c r="B1077" s="166">
        <v>40104</v>
      </c>
      <c r="C1077" s="215">
        <f t="shared" si="119"/>
        <v>4</v>
      </c>
      <c r="G1077" s="165" t="str">
        <f>+VLOOKUP(B1077,EstructuraCostos!$B$5:$C$170,2)</f>
        <v>Combustibles y Lubricantes</v>
      </c>
      <c r="H1077" s="212">
        <v>43761</v>
      </c>
      <c r="I1077" s="17">
        <f t="shared" si="113"/>
        <v>43</v>
      </c>
      <c r="J1077" s="181" t="s">
        <v>1262</v>
      </c>
      <c r="L1077" s="13" t="s">
        <v>2781</v>
      </c>
      <c r="M1077" s="51" t="s">
        <v>2523</v>
      </c>
      <c r="N1077" s="97">
        <v>1.02</v>
      </c>
      <c r="O1077" s="646" t="s">
        <v>316</v>
      </c>
      <c r="P1077" s="64">
        <v>9550</v>
      </c>
      <c r="Q1077" s="631">
        <v>9750</v>
      </c>
      <c r="R1077" s="54" t="s">
        <v>294</v>
      </c>
      <c r="S1077" s="54" t="s">
        <v>2771</v>
      </c>
      <c r="T1077" s="197"/>
    </row>
    <row r="1078" spans="1:202" ht="14.5" customHeight="1">
      <c r="A1078" s="165" t="s">
        <v>1206</v>
      </c>
      <c r="B1078" s="166">
        <v>40108</v>
      </c>
      <c r="C1078" s="165">
        <f t="shared" si="119"/>
        <v>4</v>
      </c>
      <c r="G1078" s="165" t="str">
        <f>+VLOOKUP(B1078,EstructuraCostos!$B$5:$C$170,2)</f>
        <v>Gastos_de_Viaje y representacion</v>
      </c>
      <c r="H1078" s="212">
        <v>43761</v>
      </c>
      <c r="I1078" s="17">
        <f t="shared" si="113"/>
        <v>43</v>
      </c>
      <c r="J1078" s="1" t="s">
        <v>1349</v>
      </c>
      <c r="L1078" s="13" t="s">
        <v>1347</v>
      </c>
      <c r="M1078" s="51" t="s">
        <v>1348</v>
      </c>
      <c r="N1078" s="97"/>
      <c r="O1078" s="646"/>
      <c r="P1078" s="64">
        <v>257813</v>
      </c>
      <c r="Q1078" s="631">
        <f>P1078</f>
        <v>257813</v>
      </c>
      <c r="R1078" s="54" t="s">
        <v>100</v>
      </c>
      <c r="S1078" s="54" t="s">
        <v>2591</v>
      </c>
      <c r="T1078" s="197"/>
    </row>
    <row r="1079" spans="1:202" ht="14.5" customHeight="1">
      <c r="A1079" s="165" t="s">
        <v>1319</v>
      </c>
      <c r="B1079" s="166">
        <v>40115</v>
      </c>
      <c r="C1079" s="165">
        <f t="shared" si="119"/>
        <v>4</v>
      </c>
      <c r="G1079" s="165" t="str">
        <f>+VLOOKUP(B1079,EstructuraCostos!$B$5:$C$170,2)</f>
        <v>Gastos Juridicos</v>
      </c>
      <c r="H1079" s="212">
        <v>43761</v>
      </c>
      <c r="I1079" s="17">
        <f t="shared" ref="I1079:I1147" si="120">+WEEKNUM(H1079,2)</f>
        <v>43</v>
      </c>
      <c r="J1079" s="460" t="s">
        <v>2342</v>
      </c>
      <c r="K1079" s="95" t="s">
        <v>2595</v>
      </c>
      <c r="L1079" s="13" t="s">
        <v>2341</v>
      </c>
      <c r="M1079" s="406">
        <v>1097036621</v>
      </c>
      <c r="N1079" s="461">
        <v>1</v>
      </c>
      <c r="O1079" s="216" t="s">
        <v>278</v>
      </c>
      <c r="P1079" s="462">
        <v>300000</v>
      </c>
      <c r="Q1079" s="631">
        <f>P1079</f>
        <v>300000</v>
      </c>
      <c r="R1079" s="54" t="s">
        <v>100</v>
      </c>
      <c r="S1079" s="54" t="s">
        <v>2596</v>
      </c>
      <c r="T1079" s="197"/>
    </row>
    <row r="1080" spans="1:202" s="111" customFormat="1" ht="14.5" customHeight="1">
      <c r="A1080" s="615" t="s">
        <v>1284</v>
      </c>
      <c r="B1080" s="616">
        <v>10302</v>
      </c>
      <c r="C1080" s="615">
        <f t="shared" si="119"/>
        <v>1</v>
      </c>
      <c r="E1080" s="617"/>
      <c r="G1080" s="165" t="str">
        <f>+VLOOKUP(B1080,EstructuraCostos!$B$5:$C$170,2)</f>
        <v>Desparasitacion y Baño</v>
      </c>
      <c r="H1080" s="618">
        <v>43761</v>
      </c>
      <c r="I1080" s="615">
        <f t="shared" si="120"/>
        <v>43</v>
      </c>
      <c r="J1080" s="619" t="s">
        <v>2521</v>
      </c>
      <c r="K1080" s="557">
        <v>2140</v>
      </c>
      <c r="L1080" s="111" t="s">
        <v>2597</v>
      </c>
      <c r="M1080" s="620" t="s">
        <v>2598</v>
      </c>
      <c r="N1080" s="621">
        <v>1</v>
      </c>
      <c r="O1080" s="622" t="s">
        <v>278</v>
      </c>
      <c r="P1080" s="623">
        <v>900000</v>
      </c>
      <c r="Q1080" s="637">
        <f>P1080</f>
        <v>900000</v>
      </c>
      <c r="R1080" s="624" t="s">
        <v>100</v>
      </c>
      <c r="S1080" s="624" t="s">
        <v>2599</v>
      </c>
      <c r="T1080" s="209"/>
      <c r="U1080" s="13"/>
      <c r="V1080" s="13"/>
      <c r="W1080" s="13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  <c r="DH1080" s="1"/>
      <c r="DI1080" s="1"/>
      <c r="DJ1080" s="1"/>
      <c r="DK1080" s="1"/>
      <c r="DL1080" s="1"/>
      <c r="DM1080" s="1"/>
      <c r="DN1080" s="1"/>
      <c r="DO1080" s="1"/>
      <c r="DP1080" s="1"/>
      <c r="DQ1080" s="1"/>
      <c r="DR1080" s="1"/>
      <c r="DS1080" s="1"/>
      <c r="DT1080" s="1"/>
      <c r="DU1080" s="1"/>
      <c r="DV1080" s="1"/>
      <c r="DW1080" s="1"/>
      <c r="DX1080" s="1"/>
      <c r="DY1080" s="1"/>
      <c r="DZ1080" s="1"/>
      <c r="EA1080" s="1"/>
      <c r="EB1080" s="1"/>
      <c r="EC1080" s="1"/>
      <c r="ED1080" s="1"/>
      <c r="EE1080" s="1"/>
      <c r="EF1080" s="1"/>
      <c r="EG1080" s="1"/>
      <c r="EH1080" s="1"/>
      <c r="EI1080" s="1"/>
      <c r="EJ1080" s="1"/>
      <c r="EK1080" s="1"/>
      <c r="EL1080" s="1"/>
      <c r="EM1080" s="1"/>
      <c r="EN1080" s="1"/>
      <c r="EO1080" s="1"/>
      <c r="EP1080" s="1"/>
      <c r="EQ1080" s="1"/>
      <c r="ER1080" s="1"/>
      <c r="ES1080" s="1"/>
      <c r="ET1080" s="1"/>
      <c r="EU1080" s="1"/>
      <c r="EV1080" s="1"/>
      <c r="EW1080" s="1"/>
      <c r="EX1080" s="1"/>
      <c r="EY1080" s="1"/>
      <c r="EZ1080" s="1"/>
      <c r="FA1080" s="1"/>
      <c r="FB1080" s="1"/>
      <c r="FC1080" s="1"/>
      <c r="FD1080" s="1"/>
      <c r="FE1080" s="1"/>
      <c r="FF1080" s="1"/>
      <c r="FG1080" s="1"/>
      <c r="FH1080" s="1"/>
      <c r="FI1080" s="1"/>
      <c r="FJ1080" s="1"/>
      <c r="FK1080" s="1"/>
      <c r="FL1080" s="1"/>
      <c r="FM1080" s="1"/>
      <c r="FN1080" s="1"/>
      <c r="FO1080" s="1"/>
      <c r="FP1080" s="1"/>
      <c r="FQ1080" s="1"/>
      <c r="FR1080" s="1"/>
      <c r="FS1080" s="1"/>
      <c r="FT1080" s="1"/>
      <c r="FU1080" s="1"/>
      <c r="FV1080" s="1"/>
      <c r="FW1080" s="1"/>
      <c r="FX1080" s="1"/>
      <c r="FY1080" s="1"/>
      <c r="FZ1080" s="1"/>
      <c r="GA1080" s="1"/>
      <c r="GB1080" s="1"/>
      <c r="GC1080" s="1"/>
      <c r="GD1080" s="1"/>
      <c r="GE1080" s="1"/>
      <c r="GF1080" s="1"/>
      <c r="GG1080" s="1"/>
      <c r="GH1080" s="1"/>
      <c r="GI1080" s="1"/>
      <c r="GJ1080" s="1"/>
      <c r="GK1080" s="1"/>
      <c r="GL1080" s="1"/>
      <c r="GM1080" s="1"/>
      <c r="GN1080" s="1"/>
      <c r="GO1080" s="1"/>
      <c r="GP1080" s="1"/>
      <c r="GQ1080" s="1"/>
      <c r="GR1080" s="1"/>
      <c r="GS1080" s="1"/>
      <c r="GT1080" s="1"/>
    </row>
    <row r="1081" spans="1:202" ht="14.5" customHeight="1">
      <c r="A1081" s="165">
        <v>10</v>
      </c>
      <c r="B1081" s="166">
        <v>90105</v>
      </c>
      <c r="C1081" s="215">
        <f t="shared" si="119"/>
        <v>9</v>
      </c>
      <c r="G1081" s="165" t="str">
        <f>+VLOOKUP(B1081,EstructuraCostos!$B$5:$C$170,2)</f>
        <v>Mejoras</v>
      </c>
      <c r="H1081" s="212">
        <v>43762</v>
      </c>
      <c r="I1081" s="17">
        <f t="shared" si="120"/>
        <v>43</v>
      </c>
      <c r="J1081" s="181" t="s">
        <v>2531</v>
      </c>
      <c r="K1081" s="95">
        <v>160500</v>
      </c>
      <c r="L1081" s="1" t="s">
        <v>2495</v>
      </c>
      <c r="M1081" s="51" t="s">
        <v>2423</v>
      </c>
      <c r="N1081" s="97">
        <v>2</v>
      </c>
      <c r="O1081" s="220" t="s">
        <v>278</v>
      </c>
      <c r="P1081" s="64">
        <v>5000</v>
      </c>
      <c r="Q1081" s="631">
        <f t="shared" ref="Q1081:Q1101" si="121">+N1081*P1081</f>
        <v>10000</v>
      </c>
      <c r="R1081" s="54" t="s">
        <v>294</v>
      </c>
      <c r="S1081" s="54" t="s">
        <v>2771</v>
      </c>
      <c r="T1081" s="209"/>
      <c r="U1081" s="13"/>
      <c r="V1081" s="13"/>
      <c r="W1081" s="13"/>
    </row>
    <row r="1082" spans="1:202" s="111" customFormat="1" ht="14.5" customHeight="1">
      <c r="A1082" s="615" t="s">
        <v>1206</v>
      </c>
      <c r="B1082" s="616">
        <v>90106</v>
      </c>
      <c r="C1082" s="481"/>
      <c r="D1082" s="59"/>
      <c r="E1082" s="388"/>
      <c r="F1082" s="59"/>
      <c r="G1082" s="165" t="str">
        <f>+VLOOKUP(B1082,EstructuraCostos!$B$5:$C$170,2)</f>
        <v xml:space="preserve">Varios </v>
      </c>
      <c r="H1082" s="618">
        <v>43764</v>
      </c>
      <c r="I1082" s="615">
        <f t="shared" si="120"/>
        <v>43</v>
      </c>
      <c r="J1082" s="572" t="s">
        <v>2600</v>
      </c>
      <c r="K1082" s="557">
        <v>404337</v>
      </c>
      <c r="L1082" s="111" t="s">
        <v>263</v>
      </c>
      <c r="M1082" s="51" t="s">
        <v>271</v>
      </c>
      <c r="N1082" s="403">
        <v>1</v>
      </c>
      <c r="O1082" s="481" t="s">
        <v>278</v>
      </c>
      <c r="P1082" s="285">
        <v>43020</v>
      </c>
      <c r="Q1082" s="637">
        <f t="shared" si="121"/>
        <v>43020</v>
      </c>
      <c r="R1082" s="624" t="s">
        <v>100</v>
      </c>
      <c r="S1082" s="624" t="s">
        <v>2596</v>
      </c>
      <c r="T1082" s="209"/>
      <c r="U1082" s="13"/>
      <c r="V1082" s="13"/>
      <c r="W1082" s="13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  <c r="DH1082" s="1"/>
      <c r="DI1082" s="1"/>
      <c r="DJ1082" s="1"/>
      <c r="DK1082" s="1"/>
      <c r="DL1082" s="1"/>
      <c r="DM1082" s="1"/>
      <c r="DN1082" s="1"/>
      <c r="DO1082" s="1"/>
      <c r="DP1082" s="1"/>
      <c r="DQ1082" s="1"/>
      <c r="DR1082" s="1"/>
      <c r="DS1082" s="1"/>
      <c r="DT1082" s="1"/>
      <c r="DU1082" s="1"/>
      <c r="DV1082" s="1"/>
      <c r="DW1082" s="1"/>
      <c r="DX1082" s="1"/>
      <c r="DY1082" s="1"/>
      <c r="DZ1082" s="1"/>
      <c r="EA1082" s="1"/>
      <c r="EB1082" s="1"/>
      <c r="EC1082" s="1"/>
      <c r="ED1082" s="1"/>
      <c r="EE1082" s="1"/>
      <c r="EF1082" s="1"/>
      <c r="EG1082" s="1"/>
      <c r="EH1082" s="1"/>
      <c r="EI1082" s="1"/>
      <c r="EJ1082" s="1"/>
      <c r="EK1082" s="1"/>
      <c r="EL1082" s="1"/>
      <c r="EM1082" s="1"/>
      <c r="EN1082" s="1"/>
      <c r="EO1082" s="1"/>
      <c r="EP1082" s="1"/>
      <c r="EQ1082" s="1"/>
      <c r="ER1082" s="1"/>
      <c r="ES1082" s="1"/>
      <c r="ET1082" s="1"/>
      <c r="EU1082" s="1"/>
      <c r="EV1082" s="1"/>
      <c r="EW1082" s="1"/>
      <c r="EX1082" s="1"/>
      <c r="EY1082" s="1"/>
      <c r="EZ1082" s="1"/>
      <c r="FA1082" s="1"/>
      <c r="FB1082" s="1"/>
      <c r="FC1082" s="1"/>
      <c r="FD1082" s="1"/>
      <c r="FE1082" s="1"/>
      <c r="FF1082" s="1"/>
      <c r="FG1082" s="1"/>
      <c r="FH1082" s="1"/>
      <c r="FI1082" s="1"/>
      <c r="FJ1082" s="1"/>
      <c r="FK1082" s="1"/>
      <c r="FL1082" s="1"/>
      <c r="FM1082" s="1"/>
      <c r="FN1082" s="1"/>
      <c r="FO1082" s="1"/>
      <c r="FP1082" s="1"/>
      <c r="FQ1082" s="1"/>
      <c r="FR1082" s="1"/>
      <c r="FS1082" s="1"/>
      <c r="FT1082" s="1"/>
      <c r="FU1082" s="1"/>
      <c r="FV1082" s="1"/>
      <c r="FW1082" s="1"/>
      <c r="FX1082" s="1"/>
      <c r="FY1082" s="1"/>
      <c r="FZ1082" s="1"/>
      <c r="GA1082" s="1"/>
      <c r="GB1082" s="1"/>
      <c r="GC1082" s="1"/>
      <c r="GD1082" s="1"/>
      <c r="GE1082" s="1"/>
      <c r="GF1082" s="1"/>
      <c r="GG1082" s="1"/>
      <c r="GH1082" s="1"/>
      <c r="GI1082" s="1"/>
      <c r="GJ1082" s="1"/>
      <c r="GK1082" s="1"/>
      <c r="GL1082" s="1"/>
      <c r="GM1082" s="1"/>
      <c r="GN1082" s="1"/>
      <c r="GO1082" s="1"/>
      <c r="GP1082" s="1"/>
      <c r="GQ1082" s="1"/>
      <c r="GR1082" s="1"/>
      <c r="GS1082" s="1"/>
      <c r="GT1082" s="1"/>
    </row>
    <row r="1083" spans="1:202" ht="14.5" customHeight="1">
      <c r="A1083" s="165">
        <v>1</v>
      </c>
      <c r="B1083" s="166">
        <v>80108</v>
      </c>
      <c r="C1083" s="215">
        <f t="shared" ref="C1083:C1094" si="122">ROUND(B1083/10000,0)</f>
        <v>8</v>
      </c>
      <c r="G1083" s="165" t="str">
        <f>+VLOOKUP(B1083,EstructuraCostos!$B$5:$C$170,2)</f>
        <v>Establecimiento de Nuevas Praderas</v>
      </c>
      <c r="H1083" s="212">
        <v>43766</v>
      </c>
      <c r="I1083" s="17">
        <f t="shared" si="120"/>
        <v>44</v>
      </c>
      <c r="J1083" s="181" t="s">
        <v>2180</v>
      </c>
      <c r="K1083" s="95">
        <v>404360</v>
      </c>
      <c r="L1083" s="13" t="s">
        <v>263</v>
      </c>
      <c r="M1083" s="51" t="s">
        <v>271</v>
      </c>
      <c r="N1083" s="97">
        <v>25</v>
      </c>
      <c r="O1083" s="646" t="s">
        <v>276</v>
      </c>
      <c r="P1083" s="64">
        <v>24100</v>
      </c>
      <c r="Q1083" s="631">
        <f t="shared" si="121"/>
        <v>602500</v>
      </c>
      <c r="R1083" s="54" t="s">
        <v>100</v>
      </c>
      <c r="S1083" s="54" t="s">
        <v>2596</v>
      </c>
      <c r="T1083" s="197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13"/>
      <c r="CI1083" s="13"/>
      <c r="CJ1083" s="13"/>
      <c r="CK1083" s="13"/>
      <c r="CL1083" s="13"/>
      <c r="CM1083" s="13"/>
      <c r="CN1083" s="13"/>
      <c r="CO1083" s="13"/>
      <c r="CP1083" s="13"/>
      <c r="CQ1083" s="13"/>
      <c r="CR1083" s="13"/>
      <c r="CS1083" s="13"/>
      <c r="CT1083" s="13"/>
      <c r="CU1083" s="13"/>
      <c r="CV1083" s="13"/>
      <c r="CW1083" s="13"/>
      <c r="CX1083" s="13"/>
      <c r="CY1083" s="13"/>
      <c r="CZ1083" s="13"/>
      <c r="DA1083" s="13"/>
      <c r="DB1083" s="13"/>
      <c r="DC1083" s="13"/>
      <c r="DD1083" s="13"/>
      <c r="DE1083" s="13"/>
      <c r="DF1083" s="13"/>
      <c r="DG1083" s="13"/>
      <c r="DH1083" s="13"/>
      <c r="DI1083" s="13"/>
      <c r="DJ1083" s="13"/>
      <c r="DK1083" s="13"/>
      <c r="DL1083" s="13"/>
      <c r="DM1083" s="13"/>
      <c r="DN1083" s="13"/>
      <c r="DO1083" s="13"/>
      <c r="DP1083" s="13"/>
      <c r="DQ1083" s="13"/>
      <c r="DR1083" s="13"/>
      <c r="DS1083" s="13"/>
      <c r="DT1083" s="13"/>
      <c r="DU1083" s="13"/>
      <c r="DV1083" s="13"/>
      <c r="DW1083" s="13"/>
      <c r="DX1083" s="13"/>
      <c r="DY1083" s="13"/>
      <c r="DZ1083" s="13"/>
      <c r="EA1083" s="13"/>
      <c r="EB1083" s="13"/>
      <c r="EC1083" s="13"/>
      <c r="ED1083" s="13"/>
      <c r="EE1083" s="13"/>
      <c r="EF1083" s="13"/>
      <c r="EG1083" s="13"/>
      <c r="EH1083" s="13"/>
      <c r="EI1083" s="13"/>
      <c r="EJ1083" s="13"/>
      <c r="EK1083" s="13"/>
      <c r="EL1083" s="13"/>
      <c r="EM1083" s="13"/>
      <c r="EN1083" s="13"/>
      <c r="EO1083" s="13"/>
      <c r="EP1083" s="13"/>
      <c r="EQ1083" s="13"/>
      <c r="ER1083" s="13"/>
      <c r="ES1083" s="13"/>
      <c r="ET1083" s="13"/>
      <c r="EU1083" s="13"/>
      <c r="EV1083" s="13"/>
      <c r="EW1083" s="13"/>
      <c r="EX1083" s="13"/>
      <c r="EY1083" s="13"/>
      <c r="EZ1083" s="13"/>
      <c r="FA1083" s="13"/>
      <c r="FB1083" s="13"/>
      <c r="FC1083" s="13"/>
      <c r="FD1083" s="13"/>
      <c r="FE1083" s="13"/>
      <c r="FF1083" s="13"/>
      <c r="FG1083" s="13"/>
      <c r="FH1083" s="13"/>
      <c r="FI1083" s="13"/>
      <c r="FJ1083" s="13"/>
      <c r="FK1083" s="13"/>
      <c r="FL1083" s="13"/>
      <c r="FM1083" s="13"/>
      <c r="FN1083" s="13"/>
      <c r="FO1083" s="13"/>
      <c r="FP1083" s="13"/>
      <c r="FQ1083" s="13"/>
      <c r="FR1083" s="13"/>
      <c r="FS1083" s="13"/>
      <c r="FT1083" s="13"/>
      <c r="FU1083" s="13"/>
      <c r="FV1083" s="13"/>
      <c r="FW1083" s="13"/>
      <c r="FX1083" s="13"/>
      <c r="FY1083" s="13"/>
      <c r="FZ1083" s="13"/>
      <c r="GA1083" s="13"/>
      <c r="GB1083" s="13"/>
      <c r="GC1083" s="13"/>
      <c r="GD1083" s="13"/>
      <c r="GE1083" s="13"/>
      <c r="GF1083" s="13"/>
      <c r="GG1083" s="13"/>
      <c r="GH1083" s="13"/>
      <c r="GI1083" s="13"/>
      <c r="GJ1083" s="13"/>
      <c r="GK1083" s="13"/>
      <c r="GL1083" s="13"/>
      <c r="GM1083" s="13"/>
      <c r="GN1083" s="13"/>
      <c r="GO1083" s="13"/>
      <c r="GP1083" s="13"/>
      <c r="GQ1083" s="13"/>
      <c r="GR1083" s="13"/>
      <c r="GS1083" s="13"/>
      <c r="GT1083" s="13"/>
    </row>
    <row r="1084" spans="1:202" ht="14.5" customHeight="1">
      <c r="A1084" s="165">
        <v>1</v>
      </c>
      <c r="B1084" s="166">
        <v>80108</v>
      </c>
      <c r="C1084" s="215">
        <f t="shared" si="122"/>
        <v>8</v>
      </c>
      <c r="G1084" s="165" t="str">
        <f>+VLOOKUP(B1084,EstructuraCostos!$B$5:$C$170,2)</f>
        <v>Establecimiento de Nuevas Praderas</v>
      </c>
      <c r="H1084" s="212">
        <v>43766</v>
      </c>
      <c r="I1084" s="17">
        <f t="shared" si="120"/>
        <v>44</v>
      </c>
      <c r="J1084" s="181" t="s">
        <v>2551</v>
      </c>
      <c r="K1084" s="95">
        <v>404360</v>
      </c>
      <c r="L1084" s="13" t="s">
        <v>263</v>
      </c>
      <c r="M1084" s="51" t="s">
        <v>271</v>
      </c>
      <c r="N1084" s="97">
        <v>50</v>
      </c>
      <c r="O1084" s="609" t="s">
        <v>276</v>
      </c>
      <c r="P1084" s="64">
        <v>23990</v>
      </c>
      <c r="Q1084" s="631">
        <f t="shared" si="121"/>
        <v>1199500</v>
      </c>
      <c r="R1084" s="54" t="s">
        <v>100</v>
      </c>
      <c r="S1084" s="54" t="s">
        <v>2596</v>
      </c>
      <c r="T1084" s="197"/>
    </row>
    <row r="1085" spans="1:202" ht="14.5" customHeight="1">
      <c r="A1085" s="165">
        <v>1</v>
      </c>
      <c r="B1085" s="166">
        <v>10303</v>
      </c>
      <c r="C1085" s="215">
        <f t="shared" si="122"/>
        <v>1</v>
      </c>
      <c r="G1085" s="165" t="str">
        <f>+VLOOKUP(B1085,EstructuraCostos!$B$5:$C$170,2)</f>
        <v>Drogas curativas, preventivas y examenes</v>
      </c>
      <c r="H1085" s="212">
        <v>43766</v>
      </c>
      <c r="I1085" s="17">
        <f t="shared" si="120"/>
        <v>44</v>
      </c>
      <c r="J1085" s="181" t="s">
        <v>2439</v>
      </c>
      <c r="K1085" s="95">
        <v>404360</v>
      </c>
      <c r="L1085" s="13" t="s">
        <v>263</v>
      </c>
      <c r="M1085" s="51" t="s">
        <v>271</v>
      </c>
      <c r="N1085" s="97">
        <v>1</v>
      </c>
      <c r="O1085" s="609" t="s">
        <v>278</v>
      </c>
      <c r="P1085" s="64">
        <v>73140</v>
      </c>
      <c r="Q1085" s="631">
        <f t="shared" si="121"/>
        <v>73140</v>
      </c>
      <c r="R1085" s="54" t="s">
        <v>100</v>
      </c>
      <c r="S1085" s="54" t="s">
        <v>2596</v>
      </c>
      <c r="T1085" s="197"/>
    </row>
    <row r="1086" spans="1:202" ht="14.5" customHeight="1">
      <c r="A1086" s="165">
        <v>1</v>
      </c>
      <c r="B1086" s="166">
        <v>60105</v>
      </c>
      <c r="C1086" s="215">
        <f t="shared" si="122"/>
        <v>6</v>
      </c>
      <c r="G1086" s="165" t="str">
        <f>+VLOOKUP(B1086,EstructuraCostos!$B$5:$C$170,2)</f>
        <v>Miel de purga/mogolla</v>
      </c>
      <c r="H1086" s="212">
        <v>43766</v>
      </c>
      <c r="I1086" s="17">
        <f t="shared" si="120"/>
        <v>44</v>
      </c>
      <c r="J1086" s="181" t="s">
        <v>1257</v>
      </c>
      <c r="K1086" s="95">
        <v>404360</v>
      </c>
      <c r="L1086" s="13" t="s">
        <v>263</v>
      </c>
      <c r="M1086" s="51" t="s">
        <v>271</v>
      </c>
      <c r="N1086" s="97">
        <v>40</v>
      </c>
      <c r="O1086" s="646" t="s">
        <v>276</v>
      </c>
      <c r="P1086" s="64">
        <v>1223.45</v>
      </c>
      <c r="Q1086" s="631">
        <f t="shared" si="121"/>
        <v>48938</v>
      </c>
      <c r="R1086" s="54" t="s">
        <v>100</v>
      </c>
      <c r="S1086" s="54" t="s">
        <v>2596</v>
      </c>
      <c r="T1086" s="197"/>
    </row>
    <row r="1087" spans="1:202" ht="14.5" customHeight="1">
      <c r="A1087" s="165">
        <v>1</v>
      </c>
      <c r="B1087" s="166">
        <v>10303</v>
      </c>
      <c r="C1087" s="215">
        <f t="shared" si="122"/>
        <v>1</v>
      </c>
      <c r="G1087" s="165" t="str">
        <f>+VLOOKUP(B1087,EstructuraCostos!$B$5:$C$170,2)</f>
        <v>Drogas curativas, preventivas y examenes</v>
      </c>
      <c r="H1087" s="212">
        <v>43766</v>
      </c>
      <c r="I1087" s="17">
        <f t="shared" si="120"/>
        <v>44</v>
      </c>
      <c r="J1087" s="181" t="s">
        <v>2438</v>
      </c>
      <c r="K1087" s="95">
        <v>404360</v>
      </c>
      <c r="L1087" s="13" t="s">
        <v>263</v>
      </c>
      <c r="M1087" s="51" t="s">
        <v>271</v>
      </c>
      <c r="N1087" s="97">
        <v>1</v>
      </c>
      <c r="O1087" s="609" t="s">
        <v>278</v>
      </c>
      <c r="P1087" s="64">
        <v>63810</v>
      </c>
      <c r="Q1087" s="631">
        <f t="shared" si="121"/>
        <v>63810</v>
      </c>
      <c r="R1087" s="54" t="s">
        <v>100</v>
      </c>
      <c r="S1087" s="54" t="s">
        <v>2596</v>
      </c>
      <c r="T1087" s="197"/>
    </row>
    <row r="1088" spans="1:202" ht="14.5" customHeight="1">
      <c r="A1088" s="165">
        <v>2</v>
      </c>
      <c r="B1088" s="166">
        <v>10302</v>
      </c>
      <c r="C1088" s="215">
        <f t="shared" si="122"/>
        <v>1</v>
      </c>
      <c r="G1088" s="165" t="str">
        <f>+VLOOKUP(B1088,EstructuraCostos!$B$5:$C$170,2)</f>
        <v>Desparasitacion y Baño</v>
      </c>
      <c r="H1088" s="212">
        <v>43766</v>
      </c>
      <c r="I1088" s="17">
        <f t="shared" si="120"/>
        <v>44</v>
      </c>
      <c r="J1088" s="181" t="s">
        <v>2586</v>
      </c>
      <c r="K1088" s="144">
        <v>100198</v>
      </c>
      <c r="L1088" s="13" t="s">
        <v>2594</v>
      </c>
      <c r="M1088" s="51" t="s">
        <v>271</v>
      </c>
      <c r="N1088" s="97">
        <v>1</v>
      </c>
      <c r="O1088" s="609" t="s">
        <v>276</v>
      </c>
      <c r="P1088" s="64">
        <v>-127880</v>
      </c>
      <c r="Q1088" s="631">
        <f t="shared" si="121"/>
        <v>-127880</v>
      </c>
      <c r="R1088" s="54" t="s">
        <v>100</v>
      </c>
      <c r="S1088" s="54" t="s">
        <v>2596</v>
      </c>
      <c r="T1088" s="197"/>
    </row>
    <row r="1089" spans="1:202" ht="14.5" customHeight="1">
      <c r="A1089" s="165">
        <v>2</v>
      </c>
      <c r="B1089" s="166">
        <v>10302</v>
      </c>
      <c r="C1089" s="215">
        <f t="shared" si="122"/>
        <v>1</v>
      </c>
      <c r="G1089" s="165" t="str">
        <f>+VLOOKUP(B1089,EstructuraCostos!$B$5:$C$170,2)</f>
        <v>Desparasitacion y Baño</v>
      </c>
      <c r="H1089" s="212">
        <v>43766</v>
      </c>
      <c r="I1089" s="17">
        <f t="shared" si="120"/>
        <v>44</v>
      </c>
      <c r="J1089" s="181" t="s">
        <v>2555</v>
      </c>
      <c r="K1089" s="144">
        <v>100198</v>
      </c>
      <c r="L1089" s="13" t="s">
        <v>2594</v>
      </c>
      <c r="M1089" s="51" t="s">
        <v>271</v>
      </c>
      <c r="N1089" s="97">
        <v>2</v>
      </c>
      <c r="O1089" s="609" t="s">
        <v>278</v>
      </c>
      <c r="P1089" s="64">
        <v>-45485</v>
      </c>
      <c r="Q1089" s="631">
        <f t="shared" si="121"/>
        <v>-90970</v>
      </c>
      <c r="R1089" s="54" t="s">
        <v>100</v>
      </c>
      <c r="S1089" s="54" t="s">
        <v>2596</v>
      </c>
      <c r="T1089" s="197"/>
    </row>
    <row r="1090" spans="1:202" ht="14.5" customHeight="1">
      <c r="A1090" s="165">
        <v>3</v>
      </c>
      <c r="B1090" s="166">
        <v>90106</v>
      </c>
      <c r="C1090" s="215">
        <f t="shared" si="122"/>
        <v>9</v>
      </c>
      <c r="G1090" s="165" t="str">
        <f>+VLOOKUP(B1090,EstructuraCostos!$B$5:$C$170,2)</f>
        <v xml:space="preserve">Varios </v>
      </c>
      <c r="H1090" s="212">
        <v>43766</v>
      </c>
      <c r="I1090" s="17">
        <f t="shared" si="120"/>
        <v>44</v>
      </c>
      <c r="J1090" s="181" t="s">
        <v>491</v>
      </c>
      <c r="K1090" s="144">
        <v>211405</v>
      </c>
      <c r="L1090" s="13" t="s">
        <v>319</v>
      </c>
      <c r="M1090" s="51" t="s">
        <v>337</v>
      </c>
      <c r="N1090" s="97">
        <v>30</v>
      </c>
      <c r="O1090" s="609" t="s">
        <v>276</v>
      </c>
      <c r="P1090" s="64">
        <v>2636.6666666666665</v>
      </c>
      <c r="Q1090" s="631">
        <f t="shared" si="121"/>
        <v>79100</v>
      </c>
      <c r="R1090" s="54" t="s">
        <v>100</v>
      </c>
      <c r="S1090" s="54" t="s">
        <v>2596</v>
      </c>
      <c r="T1090" s="197"/>
    </row>
    <row r="1091" spans="1:202" ht="14.5" customHeight="1">
      <c r="A1091" s="165">
        <v>3</v>
      </c>
      <c r="B1091" s="166">
        <v>10303</v>
      </c>
      <c r="C1091" s="215">
        <f t="shared" si="122"/>
        <v>1</v>
      </c>
      <c r="G1091" s="165" t="str">
        <f>+VLOOKUP(B1091,EstructuraCostos!$B$5:$C$170,2)</f>
        <v>Drogas curativas, preventivas y examenes</v>
      </c>
      <c r="H1091" s="212">
        <v>43766</v>
      </c>
      <c r="I1091" s="17">
        <f t="shared" si="120"/>
        <v>44</v>
      </c>
      <c r="J1091" s="181" t="s">
        <v>1927</v>
      </c>
      <c r="K1091" s="144">
        <v>211405</v>
      </c>
      <c r="L1091" s="13" t="s">
        <v>319</v>
      </c>
      <c r="M1091" s="51" t="s">
        <v>337</v>
      </c>
      <c r="N1091" s="97">
        <v>1</v>
      </c>
      <c r="O1091" s="609" t="s">
        <v>278</v>
      </c>
      <c r="P1091" s="64">
        <v>30500</v>
      </c>
      <c r="Q1091" s="631">
        <f t="shared" si="121"/>
        <v>30500</v>
      </c>
      <c r="R1091" s="54" t="s">
        <v>100</v>
      </c>
      <c r="S1091" s="54" t="s">
        <v>2596</v>
      </c>
      <c r="T1091" s="197"/>
    </row>
    <row r="1092" spans="1:202" ht="15" customHeight="1">
      <c r="A1092" s="165">
        <v>3</v>
      </c>
      <c r="B1092" s="166">
        <v>10303</v>
      </c>
      <c r="C1092" s="215">
        <f t="shared" si="122"/>
        <v>1</v>
      </c>
      <c r="G1092" s="165" t="str">
        <f>+VLOOKUP(B1092,EstructuraCostos!$B$5:$C$170,2)</f>
        <v>Drogas curativas, preventivas y examenes</v>
      </c>
      <c r="H1092" s="212">
        <v>43766</v>
      </c>
      <c r="I1092" s="17">
        <f t="shared" si="120"/>
        <v>44</v>
      </c>
      <c r="J1092" s="181" t="s">
        <v>2552</v>
      </c>
      <c r="K1092" s="144">
        <v>211405</v>
      </c>
      <c r="L1092" s="13" t="s">
        <v>319</v>
      </c>
      <c r="M1092" s="51" t="s">
        <v>337</v>
      </c>
      <c r="N1092" s="97">
        <v>1</v>
      </c>
      <c r="O1092" s="609" t="s">
        <v>278</v>
      </c>
      <c r="P1092" s="64">
        <v>16000</v>
      </c>
      <c r="Q1092" s="631">
        <f t="shared" si="121"/>
        <v>16000</v>
      </c>
      <c r="R1092" s="54" t="s">
        <v>100</v>
      </c>
      <c r="S1092" s="54" t="s">
        <v>2596</v>
      </c>
      <c r="T1092" s="197"/>
    </row>
    <row r="1093" spans="1:202" ht="14.5" customHeight="1">
      <c r="A1093" s="165">
        <v>4</v>
      </c>
      <c r="B1093" s="166">
        <v>90105</v>
      </c>
      <c r="C1093" s="215">
        <f t="shared" si="122"/>
        <v>9</v>
      </c>
      <c r="G1093" s="165" t="str">
        <f>+VLOOKUP(B1093,EstructuraCostos!$B$5:$C$170,2)</f>
        <v>Mejoras</v>
      </c>
      <c r="H1093" s="212">
        <v>43766</v>
      </c>
      <c r="I1093" s="17">
        <f t="shared" si="120"/>
        <v>44</v>
      </c>
      <c r="J1093" s="181" t="s">
        <v>2554</v>
      </c>
      <c r="K1093" s="144">
        <v>3013</v>
      </c>
      <c r="L1093" s="13" t="s">
        <v>323</v>
      </c>
      <c r="M1093" s="112" t="s">
        <v>2573</v>
      </c>
      <c r="N1093" s="97">
        <v>4</v>
      </c>
      <c r="O1093" s="609" t="s">
        <v>278</v>
      </c>
      <c r="P1093" s="64">
        <v>2350</v>
      </c>
      <c r="Q1093" s="631">
        <f t="shared" si="121"/>
        <v>9400</v>
      </c>
      <c r="R1093" s="54" t="s">
        <v>294</v>
      </c>
      <c r="S1093" s="54" t="s">
        <v>2771</v>
      </c>
      <c r="T1093" s="197"/>
    </row>
    <row r="1094" spans="1:202" ht="14.5" customHeight="1">
      <c r="A1094" s="165">
        <v>4</v>
      </c>
      <c r="B1094" s="166">
        <v>90105</v>
      </c>
      <c r="C1094" s="215">
        <f t="shared" si="122"/>
        <v>9</v>
      </c>
      <c r="G1094" s="165" t="str">
        <f>+VLOOKUP(B1094,EstructuraCostos!$B$5:$C$170,2)</f>
        <v>Mejoras</v>
      </c>
      <c r="H1094" s="212">
        <v>43766</v>
      </c>
      <c r="I1094" s="17">
        <f t="shared" si="120"/>
        <v>44</v>
      </c>
      <c r="J1094" s="181" t="s">
        <v>2553</v>
      </c>
      <c r="K1094" s="144">
        <v>3013</v>
      </c>
      <c r="L1094" s="13" t="s">
        <v>323</v>
      </c>
      <c r="M1094" s="112" t="s">
        <v>2572</v>
      </c>
      <c r="N1094" s="97">
        <v>8</v>
      </c>
      <c r="O1094" s="609" t="s">
        <v>278</v>
      </c>
      <c r="P1094" s="64">
        <v>8400</v>
      </c>
      <c r="Q1094" s="631">
        <f t="shared" si="121"/>
        <v>67200</v>
      </c>
      <c r="R1094" s="54" t="s">
        <v>294</v>
      </c>
      <c r="S1094" s="54" t="s">
        <v>2771</v>
      </c>
      <c r="T1094" s="197"/>
    </row>
    <row r="1095" spans="1:202" ht="14.5" customHeight="1">
      <c r="A1095" s="165">
        <v>5</v>
      </c>
      <c r="C1095" s="215"/>
      <c r="G1095" s="165" t="e">
        <f>+VLOOKUP(B1095,EstructuraCostos!$B$5:$C$170,2)</f>
        <v>#N/A</v>
      </c>
      <c r="H1095" s="212">
        <v>43768</v>
      </c>
      <c r="I1095" s="17">
        <f t="shared" si="120"/>
        <v>44</v>
      </c>
      <c r="J1095" s="179" t="s">
        <v>2583</v>
      </c>
      <c r="K1095" s="486" t="s">
        <v>546</v>
      </c>
      <c r="L1095" s="70" t="s">
        <v>322</v>
      </c>
      <c r="M1095" s="74" t="s">
        <v>341</v>
      </c>
      <c r="N1095" s="80">
        <v>1</v>
      </c>
      <c r="O1095" s="90" t="s">
        <v>278</v>
      </c>
      <c r="P1095" s="92">
        <v>200000</v>
      </c>
      <c r="Q1095" s="631">
        <f t="shared" si="121"/>
        <v>200000</v>
      </c>
      <c r="R1095" s="54" t="s">
        <v>196</v>
      </c>
      <c r="S1095" s="54" t="s">
        <v>2596</v>
      </c>
      <c r="T1095" s="197"/>
    </row>
    <row r="1096" spans="1:202" ht="14.5" customHeight="1">
      <c r="A1096" s="165">
        <v>6</v>
      </c>
      <c r="B1096" s="166">
        <v>40107</v>
      </c>
      <c r="C1096" s="215">
        <f t="shared" ref="C1096:C1147" si="123">ROUND(B1096/10000,0)</f>
        <v>4</v>
      </c>
      <c r="G1096" s="165" t="str">
        <f>+VLOOKUP(B1096,EstructuraCostos!$B$5:$C$170,2)</f>
        <v>Papeleria_e_Insumos-corresponencia</v>
      </c>
      <c r="H1096" s="212">
        <v>43768</v>
      </c>
      <c r="I1096" s="17">
        <f t="shared" si="120"/>
        <v>44</v>
      </c>
      <c r="J1096" s="181" t="s">
        <v>365</v>
      </c>
      <c r="K1096" s="144"/>
      <c r="L1096" s="13" t="s">
        <v>2081</v>
      </c>
      <c r="M1096" s="95" t="s">
        <v>1198</v>
      </c>
      <c r="N1096" s="97">
        <v>1</v>
      </c>
      <c r="O1096" s="639" t="s">
        <v>278</v>
      </c>
      <c r="P1096" s="64">
        <v>7800</v>
      </c>
      <c r="Q1096" s="631">
        <f t="shared" si="121"/>
        <v>7800</v>
      </c>
      <c r="R1096" s="54" t="s">
        <v>294</v>
      </c>
      <c r="S1096" s="54" t="s">
        <v>2771</v>
      </c>
      <c r="T1096" s="197"/>
    </row>
    <row r="1097" spans="1:202" ht="14.5" customHeight="1">
      <c r="A1097" s="165">
        <v>7</v>
      </c>
      <c r="B1097" s="166">
        <v>40107</v>
      </c>
      <c r="C1097" s="215">
        <f t="shared" si="123"/>
        <v>4</v>
      </c>
      <c r="G1097" s="165" t="str">
        <f>+VLOOKUP(B1097,EstructuraCostos!$B$5:$C$170,2)</f>
        <v>Papeleria_e_Insumos-corresponencia</v>
      </c>
      <c r="H1097" s="212">
        <v>43768</v>
      </c>
      <c r="I1097" s="17">
        <f t="shared" si="120"/>
        <v>44</v>
      </c>
      <c r="J1097" s="181" t="s">
        <v>2567</v>
      </c>
      <c r="K1097" s="144"/>
      <c r="L1097" s="13" t="s">
        <v>2081</v>
      </c>
      <c r="M1097" s="95" t="s">
        <v>1198</v>
      </c>
      <c r="N1097" s="97">
        <v>1</v>
      </c>
      <c r="O1097" s="642" t="s">
        <v>278</v>
      </c>
      <c r="P1097" s="64">
        <v>5500</v>
      </c>
      <c r="Q1097" s="631">
        <f t="shared" si="121"/>
        <v>5500</v>
      </c>
      <c r="R1097" s="54" t="s">
        <v>294</v>
      </c>
      <c r="S1097" s="54" t="s">
        <v>2771</v>
      </c>
      <c r="T1097" s="197"/>
    </row>
    <row r="1098" spans="1:202" s="59" customFormat="1" ht="14.5" customHeight="1">
      <c r="A1098" s="165">
        <v>8</v>
      </c>
      <c r="B1098" s="166">
        <v>60103</v>
      </c>
      <c r="C1098" s="215">
        <f t="shared" si="123"/>
        <v>6</v>
      </c>
      <c r="E1098" s="388"/>
      <c r="G1098" s="165" t="str">
        <f>+VLOOKUP(B1098,EstructuraCostos!$B$5:$C$170,2)</f>
        <v>Herraduras y clavos</v>
      </c>
      <c r="H1098" s="212">
        <v>43768</v>
      </c>
      <c r="I1098" s="17">
        <f t="shared" si="120"/>
        <v>44</v>
      </c>
      <c r="J1098" s="1" t="s">
        <v>2575</v>
      </c>
      <c r="K1098" s="144">
        <v>4782</v>
      </c>
      <c r="L1098" s="1" t="s">
        <v>2697</v>
      </c>
      <c r="M1098" s="51" t="s">
        <v>1365</v>
      </c>
      <c r="N1098" s="97">
        <v>32</v>
      </c>
      <c r="O1098" s="639" t="s">
        <v>278</v>
      </c>
      <c r="P1098" s="64">
        <v>1500</v>
      </c>
      <c r="Q1098" s="631">
        <f t="shared" si="121"/>
        <v>48000</v>
      </c>
      <c r="R1098" s="54" t="s">
        <v>294</v>
      </c>
      <c r="S1098" s="54" t="s">
        <v>2771</v>
      </c>
      <c r="T1098" s="197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  <c r="DH1098" s="1"/>
      <c r="DI1098" s="1"/>
      <c r="DJ1098" s="1"/>
      <c r="DK1098" s="1"/>
      <c r="DL1098" s="1"/>
      <c r="DM1098" s="1"/>
      <c r="DN1098" s="1"/>
      <c r="DO1098" s="1"/>
      <c r="DP1098" s="1"/>
      <c r="DQ1098" s="1"/>
      <c r="DR1098" s="1"/>
      <c r="DS1098" s="1"/>
      <c r="DT1098" s="1"/>
      <c r="DU1098" s="1"/>
      <c r="DV1098" s="1"/>
      <c r="DW1098" s="1"/>
      <c r="DX1098" s="1"/>
      <c r="DY1098" s="1"/>
      <c r="DZ1098" s="1"/>
      <c r="EA1098" s="1"/>
      <c r="EB1098" s="1"/>
      <c r="EC1098" s="1"/>
      <c r="ED1098" s="1"/>
      <c r="EE1098" s="1"/>
      <c r="EF1098" s="1"/>
      <c r="EG1098" s="1"/>
      <c r="EH1098" s="1"/>
      <c r="EI1098" s="1"/>
      <c r="EJ1098" s="1"/>
      <c r="EK1098" s="1"/>
      <c r="EL1098" s="1"/>
      <c r="EM1098" s="1"/>
      <c r="EN1098" s="1"/>
      <c r="EO1098" s="1"/>
      <c r="EP1098" s="1"/>
      <c r="EQ1098" s="1"/>
      <c r="ER1098" s="1"/>
      <c r="ES1098" s="1"/>
      <c r="ET1098" s="1"/>
      <c r="EU1098" s="1"/>
      <c r="EV1098" s="1"/>
      <c r="EW1098" s="1"/>
      <c r="EX1098" s="1"/>
      <c r="EY1098" s="1"/>
      <c r="EZ1098" s="1"/>
      <c r="FA1098" s="1"/>
      <c r="FB1098" s="1"/>
      <c r="FC1098" s="1"/>
      <c r="FD1098" s="1"/>
      <c r="FE1098" s="1"/>
      <c r="FF1098" s="1"/>
      <c r="FG1098" s="1"/>
      <c r="FH1098" s="1"/>
      <c r="FI1098" s="1"/>
      <c r="FJ1098" s="1"/>
      <c r="FK1098" s="1"/>
      <c r="FL1098" s="1"/>
      <c r="FM1098" s="1"/>
      <c r="FN1098" s="1"/>
      <c r="FO1098" s="1"/>
      <c r="FP1098" s="1"/>
      <c r="FQ1098" s="1"/>
      <c r="FR1098" s="1"/>
      <c r="FS1098" s="1"/>
      <c r="FT1098" s="1"/>
      <c r="FU1098" s="1"/>
      <c r="FV1098" s="1"/>
      <c r="FW1098" s="1"/>
      <c r="FX1098" s="1"/>
      <c r="FY1098" s="1"/>
      <c r="FZ1098" s="1"/>
      <c r="GA1098" s="1"/>
      <c r="GB1098" s="1"/>
      <c r="GC1098" s="1"/>
      <c r="GD1098" s="1"/>
      <c r="GE1098" s="1"/>
      <c r="GF1098" s="1"/>
      <c r="GG1098" s="1"/>
      <c r="GH1098" s="1"/>
      <c r="GI1098" s="1"/>
      <c r="GJ1098" s="1"/>
      <c r="GK1098" s="1"/>
      <c r="GL1098" s="1"/>
      <c r="GM1098" s="1"/>
      <c r="GN1098" s="1"/>
      <c r="GO1098" s="1"/>
      <c r="GP1098" s="1"/>
      <c r="GQ1098" s="1"/>
      <c r="GR1098" s="1"/>
      <c r="GS1098" s="1"/>
      <c r="GT1098" s="1"/>
    </row>
    <row r="1099" spans="1:202" ht="14.5" customHeight="1">
      <c r="A1099" s="165">
        <v>9</v>
      </c>
      <c r="B1099" s="166">
        <v>90105</v>
      </c>
      <c r="C1099" s="215">
        <f t="shared" si="123"/>
        <v>9</v>
      </c>
      <c r="G1099" s="165" t="str">
        <f>+VLOOKUP(B1099,EstructuraCostos!$B$5:$C$170,2)</f>
        <v>Mejoras</v>
      </c>
      <c r="H1099" s="212">
        <v>43768</v>
      </c>
      <c r="I1099" s="17">
        <f t="shared" si="120"/>
        <v>44</v>
      </c>
      <c r="J1099" s="181" t="s">
        <v>2570</v>
      </c>
      <c r="K1099" s="144">
        <v>4943</v>
      </c>
      <c r="L1099" s="13" t="s">
        <v>323</v>
      </c>
      <c r="M1099" s="112" t="s">
        <v>2574</v>
      </c>
      <c r="N1099" s="97">
        <v>1</v>
      </c>
      <c r="O1099" s="639" t="s">
        <v>278</v>
      </c>
      <c r="P1099" s="64">
        <v>11900</v>
      </c>
      <c r="Q1099" s="631">
        <f t="shared" si="121"/>
        <v>11900</v>
      </c>
      <c r="R1099" s="54" t="s">
        <v>294</v>
      </c>
      <c r="S1099" s="54" t="s">
        <v>2771</v>
      </c>
      <c r="T1099" s="197"/>
    </row>
    <row r="1100" spans="1:202" ht="14.5" customHeight="1">
      <c r="A1100" s="165">
        <v>9</v>
      </c>
      <c r="B1100" s="166">
        <v>90105</v>
      </c>
      <c r="C1100" s="215">
        <f t="shared" si="123"/>
        <v>9</v>
      </c>
      <c r="G1100" s="165" t="str">
        <f>+VLOOKUP(B1100,EstructuraCostos!$B$5:$C$170,2)</f>
        <v>Mejoras</v>
      </c>
      <c r="H1100" s="212">
        <v>43768</v>
      </c>
      <c r="I1100" s="17">
        <f t="shared" si="120"/>
        <v>44</v>
      </c>
      <c r="J1100" s="181" t="s">
        <v>2568</v>
      </c>
      <c r="K1100" s="144">
        <v>4943</v>
      </c>
      <c r="L1100" s="13" t="s">
        <v>323</v>
      </c>
      <c r="M1100" s="112" t="s">
        <v>2572</v>
      </c>
      <c r="N1100" s="97">
        <v>2</v>
      </c>
      <c r="O1100" s="642" t="s">
        <v>278</v>
      </c>
      <c r="P1100" s="64">
        <v>41900</v>
      </c>
      <c r="Q1100" s="631">
        <f t="shared" si="121"/>
        <v>83800</v>
      </c>
      <c r="R1100" s="54" t="s">
        <v>294</v>
      </c>
      <c r="S1100" s="54" t="s">
        <v>2771</v>
      </c>
      <c r="T1100" s="197"/>
    </row>
    <row r="1101" spans="1:202" ht="14.5" customHeight="1">
      <c r="A1101" s="165">
        <v>9</v>
      </c>
      <c r="B1101" s="166">
        <v>90105</v>
      </c>
      <c r="C1101" s="215">
        <f t="shared" si="123"/>
        <v>9</v>
      </c>
      <c r="G1101" s="165" t="str">
        <f>+VLOOKUP(B1101,EstructuraCostos!$B$5:$C$170,2)</f>
        <v>Mejoras</v>
      </c>
      <c r="H1101" s="212">
        <v>43768</v>
      </c>
      <c r="I1101" s="17">
        <f t="shared" si="120"/>
        <v>44</v>
      </c>
      <c r="J1101" s="181" t="s">
        <v>2569</v>
      </c>
      <c r="K1101" s="144">
        <v>4943</v>
      </c>
      <c r="L1101" s="13" t="s">
        <v>323</v>
      </c>
      <c r="M1101" s="112" t="s">
        <v>2573</v>
      </c>
      <c r="N1101" s="97">
        <v>2</v>
      </c>
      <c r="O1101" s="610" t="s">
        <v>278</v>
      </c>
      <c r="P1101" s="64">
        <v>22900</v>
      </c>
      <c r="Q1101" s="631">
        <f t="shared" si="121"/>
        <v>45800</v>
      </c>
      <c r="R1101" s="54" t="s">
        <v>294</v>
      </c>
      <c r="S1101" s="54" t="s">
        <v>2771</v>
      </c>
      <c r="T1101" s="197"/>
    </row>
    <row r="1102" spans="1:202" ht="14.5" customHeight="1">
      <c r="A1102" s="165">
        <v>10</v>
      </c>
      <c r="B1102" s="166">
        <v>40104</v>
      </c>
      <c r="C1102" s="215">
        <f t="shared" si="123"/>
        <v>4</v>
      </c>
      <c r="G1102" s="165" t="str">
        <f>+VLOOKUP(B1102,EstructuraCostos!$B$5:$C$170,2)</f>
        <v>Combustibles y Lubricantes</v>
      </c>
      <c r="H1102" s="212">
        <v>43768</v>
      </c>
      <c r="I1102" s="17">
        <f t="shared" si="120"/>
        <v>44</v>
      </c>
      <c r="J1102" s="181" t="s">
        <v>370</v>
      </c>
      <c r="K1102" s="545" t="s">
        <v>2576</v>
      </c>
      <c r="L1102" s="13" t="s">
        <v>2115</v>
      </c>
      <c r="M1102" s="51" t="s">
        <v>2117</v>
      </c>
      <c r="N1102" s="97">
        <v>10.89</v>
      </c>
      <c r="O1102" s="646" t="s">
        <v>316</v>
      </c>
      <c r="P1102" s="64">
        <v>9550</v>
      </c>
      <c r="Q1102" s="631">
        <v>104000</v>
      </c>
      <c r="R1102" s="54" t="s">
        <v>100</v>
      </c>
      <c r="S1102" s="54" t="s">
        <v>2596</v>
      </c>
      <c r="T1102" s="197"/>
    </row>
    <row r="1103" spans="1:202" ht="14.5" customHeight="1">
      <c r="A1103" s="165">
        <v>10</v>
      </c>
      <c r="B1103" s="166">
        <v>40104</v>
      </c>
      <c r="C1103" s="215">
        <f t="shared" si="123"/>
        <v>4</v>
      </c>
      <c r="G1103" s="165" t="str">
        <f>+VLOOKUP(B1103,EstructuraCostos!$B$5:$C$170,2)</f>
        <v>Combustibles y Lubricantes</v>
      </c>
      <c r="H1103" s="212">
        <v>43768</v>
      </c>
      <c r="I1103" s="17">
        <f t="shared" si="120"/>
        <v>44</v>
      </c>
      <c r="J1103" s="181" t="s">
        <v>2571</v>
      </c>
      <c r="K1103" s="545" t="s">
        <v>2576</v>
      </c>
      <c r="L1103" s="13" t="s">
        <v>2115</v>
      </c>
      <c r="M1103" s="51" t="s">
        <v>2117</v>
      </c>
      <c r="N1103" s="97">
        <v>1</v>
      </c>
      <c r="O1103" s="722" t="s">
        <v>316</v>
      </c>
      <c r="P1103" s="64">
        <v>9550</v>
      </c>
      <c r="Q1103" s="631">
        <v>10000</v>
      </c>
      <c r="R1103" s="54" t="s">
        <v>100</v>
      </c>
      <c r="S1103" s="54" t="s">
        <v>2596</v>
      </c>
      <c r="T1103" s="197"/>
    </row>
    <row r="1104" spans="1:202" ht="14.5" customHeight="1">
      <c r="A1104" s="165">
        <v>11</v>
      </c>
      <c r="B1104" s="166">
        <v>90105</v>
      </c>
      <c r="C1104" s="215">
        <f t="shared" si="123"/>
        <v>9</v>
      </c>
      <c r="G1104" s="165" t="str">
        <f>+VLOOKUP(B1104,EstructuraCostos!$B$5:$C$170,2)</f>
        <v>Mejoras</v>
      </c>
      <c r="H1104" s="212">
        <v>43768</v>
      </c>
      <c r="I1104" s="17">
        <f t="shared" si="120"/>
        <v>44</v>
      </c>
      <c r="J1104" s="181" t="s">
        <v>2651</v>
      </c>
      <c r="K1104" s="95">
        <v>17349</v>
      </c>
      <c r="L1104" s="13" t="s">
        <v>2768</v>
      </c>
      <c r="M1104" s="51" t="s">
        <v>2650</v>
      </c>
      <c r="N1104" s="97">
        <v>2</v>
      </c>
      <c r="O1104" s="627" t="s">
        <v>278</v>
      </c>
      <c r="P1104" s="64">
        <v>41600</v>
      </c>
      <c r="Q1104" s="631">
        <f>+N1104*P1104</f>
        <v>83200</v>
      </c>
      <c r="R1104" s="54" t="s">
        <v>100</v>
      </c>
      <c r="S1104" s="54" t="s">
        <v>2764</v>
      </c>
      <c r="T1104" s="197" t="s">
        <v>2670</v>
      </c>
    </row>
    <row r="1105" spans="1:20" ht="14.5" customHeight="1">
      <c r="A1105" s="165" t="s">
        <v>1206</v>
      </c>
      <c r="B1105" s="166">
        <v>40108</v>
      </c>
      <c r="C1105" s="165">
        <f t="shared" si="123"/>
        <v>4</v>
      </c>
      <c r="G1105" s="165" t="str">
        <f>+VLOOKUP(B1105,EstructuraCostos!$B$5:$C$170,2)</f>
        <v>Gastos_de_Viaje y representacion</v>
      </c>
      <c r="H1105" s="212">
        <v>43768</v>
      </c>
      <c r="I1105" s="17">
        <f t="shared" si="120"/>
        <v>44</v>
      </c>
      <c r="J1105" s="1" t="s">
        <v>1349</v>
      </c>
      <c r="L1105" s="13" t="s">
        <v>1347</v>
      </c>
      <c r="M1105" s="51" t="s">
        <v>1348</v>
      </c>
      <c r="N1105" s="97"/>
      <c r="O1105" s="646"/>
      <c r="P1105" s="64">
        <v>171900</v>
      </c>
      <c r="Q1105" s="631">
        <f>P1105</f>
        <v>171900</v>
      </c>
      <c r="R1105" s="54" t="s">
        <v>100</v>
      </c>
      <c r="S1105" s="54" t="s">
        <v>2596</v>
      </c>
      <c r="T1105" s="197"/>
    </row>
    <row r="1106" spans="1:20" ht="14.5" customHeight="1">
      <c r="A1106" s="165" t="s">
        <v>1319</v>
      </c>
      <c r="B1106" s="166">
        <v>40106</v>
      </c>
      <c r="C1106" s="165">
        <f t="shared" si="123"/>
        <v>4</v>
      </c>
      <c r="G1106" s="165" t="str">
        <f>+VLOOKUP(B1106,EstructuraCostos!$B$5:$C$170,2)</f>
        <v>Gastos_Oficina_Mzles</v>
      </c>
      <c r="H1106" s="212">
        <v>43768</v>
      </c>
      <c r="I1106" s="17">
        <f t="shared" si="120"/>
        <v>44</v>
      </c>
      <c r="J1106" s="581" t="s">
        <v>2351</v>
      </c>
      <c r="K1106" s="95" t="s">
        <v>2588</v>
      </c>
      <c r="L1106" s="13" t="s">
        <v>2350</v>
      </c>
      <c r="M1106" s="578">
        <v>1053867964</v>
      </c>
      <c r="N1106" s="97">
        <v>1</v>
      </c>
      <c r="O1106" s="380" t="s">
        <v>416</v>
      </c>
      <c r="P1106" s="64">
        <v>120000</v>
      </c>
      <c r="Q1106" s="631">
        <f>P1106</f>
        <v>120000</v>
      </c>
      <c r="R1106" s="54" t="s">
        <v>100</v>
      </c>
      <c r="S1106" s="54" t="s">
        <v>2596</v>
      </c>
      <c r="T1106" s="197"/>
    </row>
    <row r="1107" spans="1:20" ht="14.5" customHeight="1">
      <c r="A1107" s="165">
        <v>12</v>
      </c>
      <c r="B1107" s="166">
        <v>80108</v>
      </c>
      <c r="C1107" s="215">
        <f t="shared" si="123"/>
        <v>8</v>
      </c>
      <c r="G1107" s="165" t="str">
        <f>+VLOOKUP(B1107,EstructuraCostos!$B$5:$C$170,2)</f>
        <v>Establecimiento de Nuevas Praderas</v>
      </c>
      <c r="H1107" s="212">
        <v>43769</v>
      </c>
      <c r="I1107" s="17">
        <f t="shared" si="120"/>
        <v>44</v>
      </c>
      <c r="J1107" s="181" t="s">
        <v>2585</v>
      </c>
      <c r="K1107" s="95" t="s">
        <v>2620</v>
      </c>
      <c r="L1107" s="13" t="s">
        <v>2584</v>
      </c>
      <c r="M1107" s="51">
        <v>41935447</v>
      </c>
      <c r="N1107" s="97">
        <v>1</v>
      </c>
      <c r="O1107" s="220" t="s">
        <v>278</v>
      </c>
      <c r="P1107" s="64">
        <v>150000</v>
      </c>
      <c r="Q1107" s="631">
        <f>+N1107*P1107</f>
        <v>150000</v>
      </c>
      <c r="R1107" s="54" t="s">
        <v>294</v>
      </c>
      <c r="S1107" s="54" t="s">
        <v>285</v>
      </c>
      <c r="T1107" s="625" t="s">
        <v>2780</v>
      </c>
    </row>
    <row r="1108" spans="1:20" ht="14.5" customHeight="1">
      <c r="A1108" s="165" t="s">
        <v>1284</v>
      </c>
      <c r="B1108" s="166">
        <v>40106</v>
      </c>
      <c r="C1108" s="165">
        <f t="shared" si="123"/>
        <v>4</v>
      </c>
      <c r="G1108" s="165" t="str">
        <f>+VLOOKUP(B1108,EstructuraCostos!$B$5:$C$170,2)</f>
        <v>Gastos_Oficina_Mzles</v>
      </c>
      <c r="H1108" s="212">
        <v>43769</v>
      </c>
      <c r="I1108" s="17">
        <f t="shared" si="120"/>
        <v>44</v>
      </c>
      <c r="J1108" s="1" t="s">
        <v>1030</v>
      </c>
      <c r="L1108" s="13" t="s">
        <v>2316</v>
      </c>
      <c r="M1108" s="51" t="s">
        <v>2317</v>
      </c>
      <c r="N1108" s="97">
        <v>1</v>
      </c>
      <c r="O1108" s="646" t="s">
        <v>278</v>
      </c>
      <c r="P1108" s="381">
        <v>836480</v>
      </c>
      <c r="Q1108" s="631">
        <v>836480</v>
      </c>
      <c r="R1108" s="54" t="s">
        <v>100</v>
      </c>
      <c r="S1108" s="54" t="s">
        <v>2596</v>
      </c>
      <c r="T1108" s="197"/>
    </row>
    <row r="1109" spans="1:20" ht="14.5" customHeight="1">
      <c r="A1109" s="165">
        <v>13</v>
      </c>
      <c r="B1109" s="166" t="s">
        <v>170</v>
      </c>
      <c r="C1109" s="165" t="e">
        <f t="shared" si="123"/>
        <v>#VALUE!</v>
      </c>
      <c r="G1109" s="165">
        <f>+VLOOKUP(B1109,EstructuraCostos!$B$5:$C$170,2)</f>
        <v>0</v>
      </c>
      <c r="H1109" s="212">
        <v>43770</v>
      </c>
      <c r="I1109" s="17">
        <f t="shared" si="120"/>
        <v>44</v>
      </c>
      <c r="J1109" s="728" t="s">
        <v>2307</v>
      </c>
      <c r="K1109" s="729"/>
      <c r="L1109" s="601" t="s">
        <v>2513</v>
      </c>
      <c r="M1109" s="602">
        <v>4372473</v>
      </c>
      <c r="N1109" s="730">
        <v>3635</v>
      </c>
      <c r="O1109" s="21" t="s">
        <v>276</v>
      </c>
      <c r="P1109" s="731">
        <v>600</v>
      </c>
      <c r="Q1109" s="631">
        <f t="shared" ref="Q1109:Q1143" si="124">+N1109*P1109</f>
        <v>2181000</v>
      </c>
      <c r="R1109" s="54" t="s">
        <v>196</v>
      </c>
      <c r="S1109" s="54" t="s">
        <v>285</v>
      </c>
      <c r="T1109" s="197"/>
    </row>
    <row r="1110" spans="1:20" ht="14.5" customHeight="1">
      <c r="A1110" s="165">
        <v>14</v>
      </c>
      <c r="B1110" s="166">
        <v>90105</v>
      </c>
      <c r="C1110" s="165">
        <f t="shared" si="123"/>
        <v>9</v>
      </c>
      <c r="G1110" s="165" t="str">
        <f>+VLOOKUP(B1110,EstructuraCostos!$B$5:$C$170,2)</f>
        <v>Mejoras</v>
      </c>
      <c r="H1110" s="212">
        <v>43770</v>
      </c>
      <c r="I1110" s="17">
        <f t="shared" si="120"/>
        <v>44</v>
      </c>
      <c r="J1110" s="181" t="s">
        <v>2615</v>
      </c>
      <c r="K1110" s="95">
        <v>22386</v>
      </c>
      <c r="L1110" s="13" t="s">
        <v>2943</v>
      </c>
      <c r="M1110" s="51" t="s">
        <v>1676</v>
      </c>
      <c r="N1110" s="97">
        <v>10</v>
      </c>
      <c r="O1110" s="614" t="s">
        <v>278</v>
      </c>
      <c r="P1110" s="124">
        <v>16070</v>
      </c>
      <c r="Q1110" s="631">
        <f t="shared" si="124"/>
        <v>160700</v>
      </c>
      <c r="R1110" s="54" t="s">
        <v>294</v>
      </c>
      <c r="S1110" s="54" t="s">
        <v>2771</v>
      </c>
      <c r="T1110" s="197"/>
    </row>
    <row r="1111" spans="1:20" ht="14.5" customHeight="1">
      <c r="A1111" s="165">
        <v>15</v>
      </c>
      <c r="B1111" s="166">
        <v>90105</v>
      </c>
      <c r="C1111" s="165">
        <f t="shared" si="123"/>
        <v>9</v>
      </c>
      <c r="G1111" s="165" t="str">
        <f>+VLOOKUP(B1111,EstructuraCostos!$B$5:$C$170,2)</f>
        <v>Mejoras</v>
      </c>
      <c r="H1111" s="212">
        <v>43770</v>
      </c>
      <c r="I1111" s="17">
        <f t="shared" si="120"/>
        <v>44</v>
      </c>
      <c r="J1111" s="181" t="s">
        <v>2617</v>
      </c>
      <c r="K1111" s="95">
        <v>22387</v>
      </c>
      <c r="L1111" s="13" t="s">
        <v>2943</v>
      </c>
      <c r="M1111" s="51" t="s">
        <v>1676</v>
      </c>
      <c r="N1111" s="97">
        <v>3</v>
      </c>
      <c r="O1111" s="614" t="s">
        <v>278</v>
      </c>
      <c r="P1111" s="124">
        <v>66500</v>
      </c>
      <c r="Q1111" s="631">
        <f t="shared" si="124"/>
        <v>199500</v>
      </c>
      <c r="R1111" s="54" t="s">
        <v>294</v>
      </c>
      <c r="S1111" s="54" t="s">
        <v>2771</v>
      </c>
      <c r="T1111" s="197"/>
    </row>
    <row r="1112" spans="1:20" ht="14.5" customHeight="1">
      <c r="A1112" s="165">
        <v>15</v>
      </c>
      <c r="B1112" s="166">
        <v>90105</v>
      </c>
      <c r="C1112" s="165">
        <f t="shared" si="123"/>
        <v>9</v>
      </c>
      <c r="G1112" s="165" t="str">
        <f>+VLOOKUP(B1112,EstructuraCostos!$B$5:$C$170,2)</f>
        <v>Mejoras</v>
      </c>
      <c r="H1112" s="212">
        <v>43770</v>
      </c>
      <c r="I1112" s="17">
        <f t="shared" si="120"/>
        <v>44</v>
      </c>
      <c r="J1112" s="181" t="s">
        <v>2616</v>
      </c>
      <c r="K1112" s="95">
        <v>22387</v>
      </c>
      <c r="L1112" s="13" t="s">
        <v>2943</v>
      </c>
      <c r="M1112" s="51" t="s">
        <v>1676</v>
      </c>
      <c r="N1112" s="97">
        <v>5</v>
      </c>
      <c r="O1112" s="646" t="s">
        <v>278</v>
      </c>
      <c r="P1112" s="124">
        <v>6130</v>
      </c>
      <c r="Q1112" s="631">
        <f t="shared" si="124"/>
        <v>30650</v>
      </c>
      <c r="R1112" s="54" t="s">
        <v>294</v>
      </c>
      <c r="S1112" s="54" t="s">
        <v>2771</v>
      </c>
      <c r="T1112" s="197"/>
    </row>
    <row r="1113" spans="1:20" ht="14.5" customHeight="1">
      <c r="A1113" s="165">
        <v>16</v>
      </c>
      <c r="B1113" s="166">
        <v>90105</v>
      </c>
      <c r="C1113" s="165">
        <f t="shared" si="123"/>
        <v>9</v>
      </c>
      <c r="G1113" s="165" t="str">
        <f>+VLOOKUP(B1113,EstructuraCostos!$B$5:$C$170,2)</f>
        <v>Mejoras</v>
      </c>
      <c r="H1113" s="212">
        <v>43770</v>
      </c>
      <c r="I1113" s="17">
        <f t="shared" si="120"/>
        <v>44</v>
      </c>
      <c r="J1113" s="181" t="s">
        <v>2618</v>
      </c>
      <c r="K1113" s="95">
        <v>22389</v>
      </c>
      <c r="L1113" s="13" t="s">
        <v>2943</v>
      </c>
      <c r="M1113" s="51" t="s">
        <v>1676</v>
      </c>
      <c r="N1113" s="97">
        <v>10</v>
      </c>
      <c r="O1113" s="614" t="s">
        <v>278</v>
      </c>
      <c r="P1113" s="64">
        <v>9900</v>
      </c>
      <c r="Q1113" s="631">
        <f t="shared" si="124"/>
        <v>99000</v>
      </c>
      <c r="R1113" s="54" t="s">
        <v>294</v>
      </c>
      <c r="S1113" s="54" t="s">
        <v>2771</v>
      </c>
      <c r="T1113" s="197"/>
    </row>
    <row r="1114" spans="1:20" ht="14.5" customHeight="1">
      <c r="A1114" s="165">
        <v>17</v>
      </c>
      <c r="B1114" s="166" t="s">
        <v>1</v>
      </c>
      <c r="C1114" s="165" t="e">
        <f t="shared" si="123"/>
        <v>#VALUE!</v>
      </c>
      <c r="G1114" s="165">
        <f>+VLOOKUP(B1114,EstructuraCostos!$B$5:$C$170,2)</f>
        <v>0</v>
      </c>
      <c r="H1114" s="212">
        <v>43770</v>
      </c>
      <c r="I1114" s="17">
        <f t="shared" si="120"/>
        <v>44</v>
      </c>
      <c r="J1114" s="572" t="s">
        <v>2309</v>
      </c>
      <c r="K1114" s="557" t="s">
        <v>546</v>
      </c>
      <c r="L1114" s="743" t="s">
        <v>1522</v>
      </c>
      <c r="M1114" s="402"/>
      <c r="N1114" s="403">
        <v>1</v>
      </c>
      <c r="O1114" s="481" t="s">
        <v>278</v>
      </c>
      <c r="P1114" s="285">
        <v>5000000</v>
      </c>
      <c r="Q1114" s="631">
        <f t="shared" si="124"/>
        <v>5000000</v>
      </c>
      <c r="R1114" s="54" t="s">
        <v>186</v>
      </c>
      <c r="S1114" s="54" t="s">
        <v>285</v>
      </c>
      <c r="T1114" s="197"/>
    </row>
    <row r="1115" spans="1:20" ht="15" customHeight="1">
      <c r="A1115" s="165">
        <v>18</v>
      </c>
      <c r="C1115" s="165">
        <f t="shared" si="123"/>
        <v>0</v>
      </c>
      <c r="G1115" s="165" t="e">
        <f>+VLOOKUP(B1115,EstructuraCostos!$B$5:$C$170,2)</f>
        <v>#N/A</v>
      </c>
      <c r="H1115" s="212">
        <v>43770</v>
      </c>
      <c r="I1115" s="17">
        <f t="shared" si="120"/>
        <v>44</v>
      </c>
      <c r="J1115" s="179" t="s">
        <v>2619</v>
      </c>
      <c r="K1115" s="486"/>
      <c r="L1115" s="70" t="s">
        <v>322</v>
      </c>
      <c r="M1115" s="74" t="s">
        <v>341</v>
      </c>
      <c r="N1115" s="80">
        <v>1</v>
      </c>
      <c r="O1115" s="90" t="s">
        <v>278</v>
      </c>
      <c r="P1115" s="92">
        <v>4202000</v>
      </c>
      <c r="Q1115" s="631">
        <f t="shared" si="124"/>
        <v>4202000</v>
      </c>
      <c r="R1115" s="54" t="s">
        <v>196</v>
      </c>
      <c r="S1115" s="54" t="s">
        <v>2762</v>
      </c>
      <c r="T1115" s="625" t="s">
        <v>2763</v>
      </c>
    </row>
    <row r="1116" spans="1:20" ht="15" customHeight="1">
      <c r="A1116" s="165">
        <v>19</v>
      </c>
      <c r="C1116" s="165">
        <f t="shared" si="123"/>
        <v>0</v>
      </c>
      <c r="G1116" s="165" t="e">
        <f>+VLOOKUP(B1116,EstructuraCostos!$B$5:$C$170,2)</f>
        <v>#N/A</v>
      </c>
      <c r="H1116" s="212">
        <v>43770</v>
      </c>
      <c r="I1116" s="17">
        <f t="shared" si="120"/>
        <v>44</v>
      </c>
      <c r="J1116" s="281" t="s">
        <v>2770</v>
      </c>
      <c r="L1116" s="13" t="s">
        <v>322</v>
      </c>
      <c r="M1116" s="51" t="s">
        <v>341</v>
      </c>
      <c r="N1116" s="97">
        <v>10</v>
      </c>
      <c r="O1116" s="614" t="s">
        <v>278</v>
      </c>
      <c r="P1116" s="64">
        <v>10000</v>
      </c>
      <c r="Q1116" s="631">
        <f t="shared" si="124"/>
        <v>100000</v>
      </c>
      <c r="R1116" s="54" t="s">
        <v>196</v>
      </c>
      <c r="S1116" s="54" t="s">
        <v>2769</v>
      </c>
      <c r="T1116" s="197"/>
    </row>
    <row r="1117" spans="1:20" ht="15" customHeight="1">
      <c r="A1117" s="165" t="s">
        <v>1206</v>
      </c>
      <c r="B1117" s="166">
        <v>70116</v>
      </c>
      <c r="C1117" s="215">
        <f t="shared" si="123"/>
        <v>7</v>
      </c>
      <c r="G1117" s="165" t="str">
        <f>+VLOOKUP(B1117,EstructuraCostos!$B$5:$C$170,2)</f>
        <v>Seguridad Social</v>
      </c>
      <c r="H1117" s="212">
        <v>43770</v>
      </c>
      <c r="I1117" s="17">
        <f t="shared" si="120"/>
        <v>44</v>
      </c>
      <c r="J1117" s="281" t="s">
        <v>2759</v>
      </c>
      <c r="K1117" s="95">
        <v>7735084861</v>
      </c>
      <c r="L1117" s="13" t="s">
        <v>499</v>
      </c>
      <c r="N1117" s="97">
        <v>11</v>
      </c>
      <c r="O1117" s="710"/>
      <c r="P1117" s="64"/>
      <c r="Q1117" s="631">
        <v>1951700</v>
      </c>
      <c r="R1117" s="54" t="s">
        <v>100</v>
      </c>
      <c r="S1117" s="54" t="s">
        <v>2760</v>
      </c>
      <c r="T1117" s="197"/>
    </row>
    <row r="1118" spans="1:20" ht="15" customHeight="1">
      <c r="A1118" s="165" t="s">
        <v>1319</v>
      </c>
      <c r="B1118" s="166">
        <v>40101</v>
      </c>
      <c r="C1118" s="165">
        <f t="shared" si="123"/>
        <v>4</v>
      </c>
      <c r="G1118" s="165" t="str">
        <f>+VLOOKUP(B1118,EstructuraCostos!$B$5:$C$170,2)</f>
        <v>Servicios_Publicos</v>
      </c>
      <c r="H1118" s="212">
        <v>43770</v>
      </c>
      <c r="I1118" s="17">
        <f t="shared" si="120"/>
        <v>44</v>
      </c>
      <c r="J1118" s="281" t="s">
        <v>2761</v>
      </c>
      <c r="K1118" s="95">
        <v>119639</v>
      </c>
      <c r="L1118" s="13" t="s">
        <v>513</v>
      </c>
      <c r="M1118" s="51" t="s">
        <v>514</v>
      </c>
      <c r="N1118" s="97">
        <v>1</v>
      </c>
      <c r="O1118" s="710" t="s">
        <v>278</v>
      </c>
      <c r="P1118" s="64">
        <v>1429120</v>
      </c>
      <c r="Q1118" s="631">
        <f>P1118</f>
        <v>1429120</v>
      </c>
      <c r="R1118" s="54" t="s">
        <v>100</v>
      </c>
      <c r="S1118" s="54" t="s">
        <v>2760</v>
      </c>
      <c r="T1118" s="197"/>
    </row>
    <row r="1119" spans="1:20" ht="15" customHeight="1">
      <c r="A1119" s="165" t="s">
        <v>1284</v>
      </c>
      <c r="B1119" s="166">
        <v>40101</v>
      </c>
      <c r="C1119" s="165">
        <f t="shared" si="123"/>
        <v>4</v>
      </c>
      <c r="G1119" s="165" t="str">
        <f>+VLOOKUP(B1119,EstructuraCostos!$B$5:$C$170,2)</f>
        <v>Servicios_Publicos</v>
      </c>
      <c r="H1119" s="212">
        <v>43770</v>
      </c>
      <c r="I1119" s="17">
        <f t="shared" si="120"/>
        <v>44</v>
      </c>
      <c r="J1119" s="281" t="s">
        <v>2761</v>
      </c>
      <c r="K1119" s="95">
        <v>119657</v>
      </c>
      <c r="L1119" s="13" t="s">
        <v>513</v>
      </c>
      <c r="M1119" s="51" t="s">
        <v>514</v>
      </c>
      <c r="N1119" s="97">
        <v>1</v>
      </c>
      <c r="O1119" s="710" t="s">
        <v>278</v>
      </c>
      <c r="P1119" s="64">
        <v>56890</v>
      </c>
      <c r="Q1119" s="631">
        <f>P1119</f>
        <v>56890</v>
      </c>
      <c r="R1119" s="54" t="s">
        <v>100</v>
      </c>
      <c r="S1119" s="54" t="s">
        <v>2760</v>
      </c>
      <c r="T1119" s="197"/>
    </row>
    <row r="1120" spans="1:20" ht="15" customHeight="1">
      <c r="A1120" s="165" t="s">
        <v>1320</v>
      </c>
      <c r="B1120" s="166">
        <v>40101</v>
      </c>
      <c r="C1120" s="165">
        <f t="shared" si="123"/>
        <v>4</v>
      </c>
      <c r="G1120" s="165" t="str">
        <f>+VLOOKUP(B1120,EstructuraCostos!$B$5:$C$170,2)</f>
        <v>Servicios_Publicos</v>
      </c>
      <c r="H1120" s="212">
        <v>43770</v>
      </c>
      <c r="I1120" s="17">
        <f t="shared" si="120"/>
        <v>44</v>
      </c>
      <c r="J1120" s="281" t="s">
        <v>2761</v>
      </c>
      <c r="K1120" s="95">
        <v>220743</v>
      </c>
      <c r="L1120" s="13" t="s">
        <v>513</v>
      </c>
      <c r="M1120" s="51" t="s">
        <v>514</v>
      </c>
      <c r="N1120" s="97">
        <v>1</v>
      </c>
      <c r="O1120" s="710" t="s">
        <v>278</v>
      </c>
      <c r="P1120" s="64">
        <v>5160</v>
      </c>
      <c r="Q1120" s="631">
        <f>P1120</f>
        <v>5160</v>
      </c>
      <c r="R1120" s="54" t="s">
        <v>100</v>
      </c>
      <c r="S1120" s="54" t="s">
        <v>2760</v>
      </c>
      <c r="T1120" s="197"/>
    </row>
    <row r="1121" spans="1:27" ht="15" customHeight="1">
      <c r="A1121" s="165" t="s">
        <v>1286</v>
      </c>
      <c r="B1121" s="166">
        <v>40101</v>
      </c>
      <c r="C1121" s="165">
        <f t="shared" si="123"/>
        <v>4</v>
      </c>
      <c r="G1121" s="165" t="str">
        <f>+VLOOKUP(B1121,EstructuraCostos!$B$5:$C$170,2)</f>
        <v>Servicios_Publicos</v>
      </c>
      <c r="H1121" s="212">
        <v>43770</v>
      </c>
      <c r="I1121" s="17">
        <f t="shared" si="120"/>
        <v>44</v>
      </c>
      <c r="J1121" s="281" t="s">
        <v>2761</v>
      </c>
      <c r="K1121" s="95">
        <v>119642</v>
      </c>
      <c r="L1121" s="13" t="s">
        <v>513</v>
      </c>
      <c r="M1121" s="51" t="s">
        <v>514</v>
      </c>
      <c r="N1121" s="97">
        <v>1</v>
      </c>
      <c r="O1121" s="710" t="s">
        <v>278</v>
      </c>
      <c r="P1121" s="64">
        <v>8950</v>
      </c>
      <c r="Q1121" s="631">
        <f>P1121</f>
        <v>8950</v>
      </c>
      <c r="R1121" s="54" t="s">
        <v>100</v>
      </c>
      <c r="S1121" s="54" t="s">
        <v>2760</v>
      </c>
      <c r="T1121" s="197"/>
    </row>
    <row r="1122" spans="1:27" ht="14.5" customHeight="1">
      <c r="A1122" s="165">
        <v>1</v>
      </c>
      <c r="B1122" s="166">
        <v>50103</v>
      </c>
      <c r="C1122" s="165">
        <f t="shared" si="123"/>
        <v>5</v>
      </c>
      <c r="G1122" s="165" t="str">
        <f>+VLOOKUP(B1122,EstructuraCostos!$B$5:$C$170,2)</f>
        <v xml:space="preserve">Mantenimiento Cercos </v>
      </c>
      <c r="H1122" s="212">
        <v>43773</v>
      </c>
      <c r="I1122" s="17">
        <f t="shared" si="120"/>
        <v>45</v>
      </c>
      <c r="J1122" s="1" t="s">
        <v>2635</v>
      </c>
      <c r="K1122" s="95">
        <v>404477</v>
      </c>
      <c r="L1122" s="13" t="s">
        <v>263</v>
      </c>
      <c r="M1122" s="51" t="s">
        <v>271</v>
      </c>
      <c r="N1122" s="97">
        <v>1</v>
      </c>
      <c r="O1122" s="646" t="s">
        <v>278</v>
      </c>
      <c r="P1122" s="64">
        <v>40080</v>
      </c>
      <c r="Q1122" s="631">
        <f t="shared" si="124"/>
        <v>40080</v>
      </c>
      <c r="R1122" s="54" t="s">
        <v>100</v>
      </c>
      <c r="S1122" s="54" t="s">
        <v>2764</v>
      </c>
      <c r="T1122" s="197"/>
    </row>
    <row r="1123" spans="1:27" ht="14.5" customHeight="1">
      <c r="A1123" s="165">
        <v>1</v>
      </c>
      <c r="B1123" s="166">
        <v>10101</v>
      </c>
      <c r="C1123" s="165">
        <f t="shared" si="123"/>
        <v>1</v>
      </c>
      <c r="G1123" s="165" t="str">
        <f>+VLOOKUP(B1123,EstructuraCostos!$B$5:$C$170,2)</f>
        <v>Fumigacion Matamalezas</v>
      </c>
      <c r="H1123" s="212">
        <v>43773</v>
      </c>
      <c r="I1123" s="17">
        <f t="shared" si="120"/>
        <v>45</v>
      </c>
      <c r="J1123" s="1" t="s">
        <v>273</v>
      </c>
      <c r="K1123" s="95">
        <v>404477</v>
      </c>
      <c r="L1123" s="13" t="s">
        <v>263</v>
      </c>
      <c r="M1123" s="51" t="s">
        <v>271</v>
      </c>
      <c r="N1123" s="97">
        <v>20</v>
      </c>
      <c r="O1123" s="626" t="s">
        <v>261</v>
      </c>
      <c r="P1123" s="64">
        <v>30148.5</v>
      </c>
      <c r="Q1123" s="631">
        <f t="shared" si="124"/>
        <v>602970</v>
      </c>
      <c r="R1123" s="54" t="s">
        <v>100</v>
      </c>
      <c r="S1123" s="54" t="s">
        <v>2764</v>
      </c>
      <c r="T1123" s="197"/>
    </row>
    <row r="1124" spans="1:27" ht="14.5" customHeight="1">
      <c r="A1124" s="165">
        <v>1</v>
      </c>
      <c r="B1124" s="166">
        <v>80102</v>
      </c>
      <c r="C1124" s="165">
        <f t="shared" si="123"/>
        <v>8</v>
      </c>
      <c r="G1124" s="165" t="str">
        <f>+VLOOKUP(B1124,EstructuraCostos!$B$5:$C$170,2)</f>
        <v xml:space="preserve">Acueducto </v>
      </c>
      <c r="H1124" s="212">
        <v>43773</v>
      </c>
      <c r="I1124" s="17">
        <f t="shared" si="120"/>
        <v>45</v>
      </c>
      <c r="J1124" s="1" t="s">
        <v>2634</v>
      </c>
      <c r="K1124" s="95">
        <v>404477</v>
      </c>
      <c r="L1124" s="13" t="s">
        <v>263</v>
      </c>
      <c r="M1124" s="51" t="s">
        <v>271</v>
      </c>
      <c r="N1124" s="97">
        <v>100</v>
      </c>
      <c r="O1124" s="626" t="s">
        <v>278</v>
      </c>
      <c r="P1124" s="64">
        <v>4460</v>
      </c>
      <c r="Q1124" s="631">
        <f t="shared" si="124"/>
        <v>446000</v>
      </c>
      <c r="R1124" s="54" t="s">
        <v>100</v>
      </c>
      <c r="S1124" s="54" t="s">
        <v>2764</v>
      </c>
      <c r="T1124" s="197"/>
    </row>
    <row r="1125" spans="1:27" ht="14.5" customHeight="1">
      <c r="A1125" s="165">
        <v>1</v>
      </c>
      <c r="B1125" s="166">
        <v>10201</v>
      </c>
      <c r="C1125" s="165">
        <f t="shared" si="123"/>
        <v>1</v>
      </c>
      <c r="G1125" s="165" t="str">
        <f>+VLOOKUP(B1125,EstructuraCostos!$B$5:$C$170,2)</f>
        <v>Sal</v>
      </c>
      <c r="H1125" s="212">
        <v>43773</v>
      </c>
      <c r="I1125" s="17">
        <f t="shared" si="120"/>
        <v>45</v>
      </c>
      <c r="J1125" s="1" t="s">
        <v>1456</v>
      </c>
      <c r="K1125" s="95">
        <v>404477</v>
      </c>
      <c r="L1125" s="13" t="s">
        <v>263</v>
      </c>
      <c r="M1125" s="51" t="s">
        <v>271</v>
      </c>
      <c r="N1125" s="97">
        <v>1500</v>
      </c>
      <c r="O1125" s="626" t="s">
        <v>276</v>
      </c>
      <c r="P1125" s="64">
        <v>1095.6199999999999</v>
      </c>
      <c r="Q1125" s="631">
        <f t="shared" si="124"/>
        <v>1643429.9999999998</v>
      </c>
      <c r="R1125" s="54" t="s">
        <v>100</v>
      </c>
      <c r="S1125" s="54" t="s">
        <v>2764</v>
      </c>
      <c r="T1125" s="197"/>
    </row>
    <row r="1126" spans="1:27" ht="15" customHeight="1">
      <c r="A1126" s="165">
        <v>1</v>
      </c>
      <c r="B1126" s="166">
        <v>10303</v>
      </c>
      <c r="C1126" s="165">
        <f t="shared" si="123"/>
        <v>1</v>
      </c>
      <c r="G1126" s="165" t="str">
        <f>+VLOOKUP(B1126,EstructuraCostos!$B$5:$C$170,2)</f>
        <v>Drogas curativas, preventivas y examenes</v>
      </c>
      <c r="H1126" s="212">
        <v>43773</v>
      </c>
      <c r="I1126" s="17">
        <f t="shared" si="120"/>
        <v>45</v>
      </c>
      <c r="J1126" s="1" t="s">
        <v>2636</v>
      </c>
      <c r="K1126" s="95">
        <v>404477</v>
      </c>
      <c r="L1126" s="13" t="s">
        <v>263</v>
      </c>
      <c r="M1126" s="51" t="s">
        <v>271</v>
      </c>
      <c r="N1126" s="130">
        <v>1</v>
      </c>
      <c r="O1126" s="89" t="s">
        <v>278</v>
      </c>
      <c r="P1126" s="64">
        <v>78200</v>
      </c>
      <c r="Q1126" s="631">
        <f t="shared" si="124"/>
        <v>78200</v>
      </c>
      <c r="R1126" s="54" t="s">
        <v>100</v>
      </c>
      <c r="S1126" s="54" t="s">
        <v>2764</v>
      </c>
      <c r="T1126" s="197"/>
    </row>
    <row r="1127" spans="1:27" ht="15" customHeight="1">
      <c r="A1127" s="165">
        <v>1</v>
      </c>
      <c r="B1127" s="166">
        <v>10101</v>
      </c>
      <c r="C1127" s="165">
        <f t="shared" si="123"/>
        <v>1</v>
      </c>
      <c r="G1127" s="165" t="str">
        <f>+VLOOKUP(B1127,EstructuraCostos!$B$5:$C$170,2)</f>
        <v>Fumigacion Matamalezas</v>
      </c>
      <c r="H1127" s="212">
        <v>43773</v>
      </c>
      <c r="I1127" s="17">
        <f t="shared" si="120"/>
        <v>45</v>
      </c>
      <c r="J1127" s="281" t="s">
        <v>270</v>
      </c>
      <c r="K1127" s="95">
        <v>404477</v>
      </c>
      <c r="L1127" s="13" t="s">
        <v>263</v>
      </c>
      <c r="M1127" s="51" t="s">
        <v>271</v>
      </c>
      <c r="N1127" s="97">
        <v>40</v>
      </c>
      <c r="O1127" s="626" t="s">
        <v>261</v>
      </c>
      <c r="P1127" s="64">
        <v>10126.5</v>
      </c>
      <c r="Q1127" s="631">
        <f t="shared" si="124"/>
        <v>405060</v>
      </c>
      <c r="R1127" s="54" t="s">
        <v>100</v>
      </c>
      <c r="S1127" s="54" t="s">
        <v>2764</v>
      </c>
      <c r="T1127" s="197"/>
      <c r="X1127" s="13"/>
      <c r="Y1127" s="13"/>
      <c r="Z1127" s="13"/>
      <c r="AA1127" s="13"/>
    </row>
    <row r="1128" spans="1:27" ht="15" customHeight="1">
      <c r="A1128" s="165">
        <v>1</v>
      </c>
      <c r="B1128" s="166">
        <v>50103</v>
      </c>
      <c r="C1128" s="165">
        <f t="shared" si="123"/>
        <v>5</v>
      </c>
      <c r="G1128" s="165" t="str">
        <f>+VLOOKUP(B1128,EstructuraCostos!$B$5:$C$170,2)</f>
        <v xml:space="preserve">Mantenimiento Cercos </v>
      </c>
      <c r="H1128" s="212">
        <v>43773</v>
      </c>
      <c r="I1128" s="17">
        <f t="shared" si="120"/>
        <v>45</v>
      </c>
      <c r="J1128" s="1" t="s">
        <v>266</v>
      </c>
      <c r="K1128" s="95">
        <v>404477</v>
      </c>
      <c r="L1128" s="13" t="s">
        <v>263</v>
      </c>
      <c r="M1128" s="51" t="s">
        <v>271</v>
      </c>
      <c r="N1128" s="97">
        <v>50</v>
      </c>
      <c r="O1128" s="642" t="s">
        <v>278</v>
      </c>
      <c r="P1128" s="64">
        <v>140</v>
      </c>
      <c r="Q1128" s="631">
        <f t="shared" si="124"/>
        <v>7000</v>
      </c>
      <c r="R1128" s="54" t="s">
        <v>100</v>
      </c>
      <c r="S1128" s="54" t="s">
        <v>2764</v>
      </c>
      <c r="T1128" s="197"/>
    </row>
    <row r="1129" spans="1:27" ht="15" customHeight="1">
      <c r="A1129" s="165">
        <v>2</v>
      </c>
      <c r="B1129" s="166">
        <v>50103</v>
      </c>
      <c r="C1129" s="165">
        <f t="shared" si="123"/>
        <v>5</v>
      </c>
      <c r="G1129" s="165" t="str">
        <f>+VLOOKUP(B1129,EstructuraCostos!$B$5:$C$170,2)</f>
        <v xml:space="preserve">Mantenimiento Cercos </v>
      </c>
      <c r="H1129" s="212">
        <v>43773</v>
      </c>
      <c r="I1129" s="17">
        <f t="shared" si="120"/>
        <v>45</v>
      </c>
      <c r="J1129" s="1" t="s">
        <v>266</v>
      </c>
      <c r="K1129" s="95">
        <v>404478</v>
      </c>
      <c r="L1129" s="13" t="s">
        <v>263</v>
      </c>
      <c r="M1129" s="51" t="s">
        <v>271</v>
      </c>
      <c r="N1129" s="97">
        <v>50</v>
      </c>
      <c r="O1129" s="89" t="s">
        <v>278</v>
      </c>
      <c r="P1129" s="64">
        <v>140</v>
      </c>
      <c r="Q1129" s="631">
        <f t="shared" si="124"/>
        <v>7000</v>
      </c>
      <c r="R1129" s="54" t="s">
        <v>100</v>
      </c>
      <c r="S1129" s="54" t="s">
        <v>2764</v>
      </c>
      <c r="T1129" s="197"/>
    </row>
    <row r="1130" spans="1:27" ht="15" customHeight="1">
      <c r="A1130" s="165">
        <v>3</v>
      </c>
      <c r="B1130" s="166">
        <v>50104</v>
      </c>
      <c r="C1130" s="165">
        <f t="shared" si="123"/>
        <v>5</v>
      </c>
      <c r="G1130" s="165" t="str">
        <f>+VLOOKUP(B1130,EstructuraCostos!$B$5:$C$170,2)</f>
        <v>Mantenimiento Acueducto y Aguas</v>
      </c>
      <c r="H1130" s="212">
        <v>43773</v>
      </c>
      <c r="I1130" s="17">
        <f t="shared" si="120"/>
        <v>45</v>
      </c>
      <c r="J1130" s="1" t="s">
        <v>2637</v>
      </c>
      <c r="K1130" s="95" t="s">
        <v>2638</v>
      </c>
      <c r="L1130" s="13" t="s">
        <v>2633</v>
      </c>
      <c r="M1130" s="51" t="s">
        <v>2639</v>
      </c>
      <c r="N1130" s="97">
        <v>1</v>
      </c>
      <c r="O1130" s="89" t="s">
        <v>278</v>
      </c>
      <c r="P1130" s="64">
        <v>20000</v>
      </c>
      <c r="Q1130" s="631">
        <f t="shared" si="124"/>
        <v>20000</v>
      </c>
      <c r="R1130" s="54" t="s">
        <v>294</v>
      </c>
      <c r="S1130" s="54" t="s">
        <v>2973</v>
      </c>
      <c r="T1130" s="197"/>
    </row>
    <row r="1131" spans="1:27" ht="15" customHeight="1">
      <c r="A1131" s="165">
        <v>4</v>
      </c>
      <c r="B1131" s="166">
        <v>50115</v>
      </c>
      <c r="C1131" s="165">
        <f t="shared" si="123"/>
        <v>5</v>
      </c>
      <c r="G1131" s="165" t="str">
        <f>+VLOOKUP(B1131,EstructuraCostos!$B$5:$C$170,2)</f>
        <v>Herramientas fungibles</v>
      </c>
      <c r="H1131" s="212">
        <v>43774</v>
      </c>
      <c r="I1131" s="17">
        <f t="shared" si="120"/>
        <v>45</v>
      </c>
      <c r="J1131" s="1" t="s">
        <v>2642</v>
      </c>
      <c r="K1131" s="95">
        <v>444484</v>
      </c>
      <c r="L1131" s="13" t="s">
        <v>263</v>
      </c>
      <c r="M1131" s="51" t="s">
        <v>271</v>
      </c>
      <c r="N1131" s="97">
        <v>2</v>
      </c>
      <c r="O1131" s="89" t="s">
        <v>278</v>
      </c>
      <c r="P1131" s="64">
        <v>2650</v>
      </c>
      <c r="Q1131" s="631">
        <f t="shared" si="124"/>
        <v>5300</v>
      </c>
      <c r="R1131" s="54" t="s">
        <v>100</v>
      </c>
      <c r="S1131" s="54" t="s">
        <v>2764</v>
      </c>
      <c r="T1131" s="197"/>
    </row>
    <row r="1132" spans="1:27" ht="15" customHeight="1">
      <c r="A1132" s="165">
        <v>4</v>
      </c>
      <c r="B1132" s="166">
        <v>10303</v>
      </c>
      <c r="C1132" s="165">
        <f t="shared" si="123"/>
        <v>1</v>
      </c>
      <c r="G1132" s="165" t="str">
        <f>+VLOOKUP(B1132,EstructuraCostos!$B$5:$C$170,2)</f>
        <v>Drogas curativas, preventivas y examenes</v>
      </c>
      <c r="H1132" s="212">
        <v>43774</v>
      </c>
      <c r="I1132" s="17">
        <f t="shared" si="120"/>
        <v>45</v>
      </c>
      <c r="J1132" s="1" t="s">
        <v>2641</v>
      </c>
      <c r="K1132" s="95">
        <v>444484</v>
      </c>
      <c r="L1132" s="13" t="s">
        <v>263</v>
      </c>
      <c r="M1132" s="51" t="s">
        <v>271</v>
      </c>
      <c r="N1132" s="97">
        <v>24</v>
      </c>
      <c r="O1132" s="89" t="s">
        <v>278</v>
      </c>
      <c r="P1132" s="64">
        <v>6770</v>
      </c>
      <c r="Q1132" s="631">
        <f t="shared" si="124"/>
        <v>162480</v>
      </c>
      <c r="R1132" s="54" t="s">
        <v>100</v>
      </c>
      <c r="S1132" s="54" t="s">
        <v>2764</v>
      </c>
      <c r="T1132" s="197"/>
    </row>
    <row r="1133" spans="1:27" ht="15" customHeight="1">
      <c r="A1133" s="165">
        <v>5</v>
      </c>
      <c r="B1133" s="166">
        <v>90105</v>
      </c>
      <c r="C1133" s="165">
        <f t="shared" si="123"/>
        <v>9</v>
      </c>
      <c r="G1133" s="165" t="str">
        <f>+VLOOKUP(B1133,EstructuraCostos!$B$5:$C$170,2)</f>
        <v>Mejoras</v>
      </c>
      <c r="H1133" s="212">
        <v>43774</v>
      </c>
      <c r="I1133" s="17">
        <f t="shared" si="120"/>
        <v>45</v>
      </c>
      <c r="J1133" s="1" t="s">
        <v>2643</v>
      </c>
      <c r="K1133" s="144">
        <v>22418</v>
      </c>
      <c r="L1133" s="13" t="s">
        <v>2943</v>
      </c>
      <c r="M1133" s="51" t="s">
        <v>1676</v>
      </c>
      <c r="N1133" s="97">
        <v>4</v>
      </c>
      <c r="O1133" s="89" t="s">
        <v>278</v>
      </c>
      <c r="P1133" s="64">
        <v>5325</v>
      </c>
      <c r="Q1133" s="631">
        <f t="shared" si="124"/>
        <v>21300</v>
      </c>
      <c r="R1133" s="54" t="s">
        <v>100</v>
      </c>
      <c r="S1133" s="54" t="s">
        <v>2769</v>
      </c>
      <c r="T1133" s="197" t="s">
        <v>2677</v>
      </c>
    </row>
    <row r="1134" spans="1:27" ht="14.5" customHeight="1">
      <c r="A1134" s="165">
        <v>6</v>
      </c>
      <c r="B1134" s="166">
        <v>90105</v>
      </c>
      <c r="C1134" s="165">
        <f t="shared" si="123"/>
        <v>9</v>
      </c>
      <c r="G1134" s="165" t="str">
        <f>+VLOOKUP(B1134,EstructuraCostos!$B$5:$C$170,2)</f>
        <v>Mejoras</v>
      </c>
      <c r="H1134" s="212">
        <v>43774</v>
      </c>
      <c r="I1134" s="17">
        <f t="shared" si="120"/>
        <v>45</v>
      </c>
      <c r="J1134" s="13" t="s">
        <v>2644</v>
      </c>
      <c r="K1134" s="95">
        <v>6307</v>
      </c>
      <c r="L1134" s="302" t="s">
        <v>1436</v>
      </c>
      <c r="M1134" s="51" t="s">
        <v>432</v>
      </c>
      <c r="N1134" s="97">
        <v>7</v>
      </c>
      <c r="O1134" s="89" t="s">
        <v>278</v>
      </c>
      <c r="P1134" s="64">
        <v>15185.714285714286</v>
      </c>
      <c r="Q1134" s="631">
        <f t="shared" si="124"/>
        <v>106300</v>
      </c>
      <c r="R1134" s="54" t="s">
        <v>100</v>
      </c>
      <c r="S1134" s="54" t="s">
        <v>2769</v>
      </c>
      <c r="T1134" s="197" t="s">
        <v>2677</v>
      </c>
    </row>
    <row r="1135" spans="1:27" ht="14.5" customHeight="1">
      <c r="A1135" s="165">
        <v>7</v>
      </c>
      <c r="B1135" s="166">
        <v>50108</v>
      </c>
      <c r="C1135" s="165">
        <f t="shared" si="123"/>
        <v>5</v>
      </c>
      <c r="G1135" s="165" t="str">
        <f>+VLOOKUP(B1135,EstructuraCostos!$B$5:$C$170,2)</f>
        <v>Acarreos Externos</v>
      </c>
      <c r="H1135" s="212">
        <v>43774</v>
      </c>
      <c r="I1135" s="17">
        <f t="shared" si="120"/>
        <v>45</v>
      </c>
      <c r="J1135" s="13" t="s">
        <v>2645</v>
      </c>
      <c r="K1135" s="95" t="s">
        <v>2702</v>
      </c>
      <c r="L1135" s="13" t="s">
        <v>1453</v>
      </c>
      <c r="M1135" s="51">
        <v>18414548</v>
      </c>
      <c r="N1135" s="97">
        <v>1</v>
      </c>
      <c r="O1135" s="513" t="s">
        <v>278</v>
      </c>
      <c r="P1135" s="64">
        <v>80000</v>
      </c>
      <c r="Q1135" s="631">
        <f t="shared" si="124"/>
        <v>80000</v>
      </c>
      <c r="R1135" s="54" t="s">
        <v>100</v>
      </c>
      <c r="S1135" s="54" t="s">
        <v>2769</v>
      </c>
      <c r="T1135" s="197" t="s">
        <v>2677</v>
      </c>
    </row>
    <row r="1136" spans="1:27" ht="14.5" customHeight="1">
      <c r="A1136" s="165">
        <v>8</v>
      </c>
      <c r="B1136" s="166">
        <v>90105</v>
      </c>
      <c r="C1136" s="215">
        <f t="shared" si="123"/>
        <v>9</v>
      </c>
      <c r="G1136" s="165" t="str">
        <f>+VLOOKUP(B1136,EstructuraCostos!$B$5:$C$170,2)</f>
        <v>Mejoras</v>
      </c>
      <c r="H1136" s="212">
        <v>43774</v>
      </c>
      <c r="I1136" s="17">
        <f t="shared" si="120"/>
        <v>45</v>
      </c>
      <c r="J1136" s="157" t="s">
        <v>2661</v>
      </c>
      <c r="K1136" s="95">
        <v>6334</v>
      </c>
      <c r="L1136" s="13" t="s">
        <v>1436</v>
      </c>
      <c r="M1136" s="51" t="s">
        <v>432</v>
      </c>
      <c r="N1136" s="97">
        <v>10</v>
      </c>
      <c r="O1136" s="513" t="s">
        <v>278</v>
      </c>
      <c r="P1136" s="64">
        <v>7110</v>
      </c>
      <c r="Q1136" s="631">
        <f t="shared" si="124"/>
        <v>71100</v>
      </c>
      <c r="R1136" s="54" t="s">
        <v>100</v>
      </c>
      <c r="S1136" s="54" t="s">
        <v>2769</v>
      </c>
      <c r="T1136" s="197" t="s">
        <v>2677</v>
      </c>
    </row>
    <row r="1137" spans="1:202" ht="14.5" customHeight="1">
      <c r="A1137" s="165">
        <v>9</v>
      </c>
      <c r="B1137" s="166">
        <v>50103</v>
      </c>
      <c r="C1137" s="215">
        <f t="shared" si="123"/>
        <v>5</v>
      </c>
      <c r="G1137" s="165" t="str">
        <f>+VLOOKUP(B1137,EstructuraCostos!$B$5:$C$170,2)</f>
        <v xml:space="preserve">Mantenimiento Cercos </v>
      </c>
      <c r="H1137" s="212">
        <v>43774</v>
      </c>
      <c r="I1137" s="17">
        <f t="shared" si="120"/>
        <v>45</v>
      </c>
      <c r="J1137" s="181" t="s">
        <v>858</v>
      </c>
      <c r="K1137" s="95">
        <v>2529</v>
      </c>
      <c r="L1137" s="13" t="s">
        <v>1356</v>
      </c>
      <c r="M1137" s="51" t="s">
        <v>859</v>
      </c>
      <c r="N1137" s="97">
        <v>2</v>
      </c>
      <c r="O1137" s="513" t="s">
        <v>278</v>
      </c>
      <c r="P1137" s="64">
        <v>83300</v>
      </c>
      <c r="Q1137" s="631">
        <f t="shared" si="124"/>
        <v>166600</v>
      </c>
      <c r="R1137" s="54" t="s">
        <v>100</v>
      </c>
      <c r="S1137" s="54" t="s">
        <v>2764</v>
      </c>
      <c r="T1137" s="197" t="s">
        <v>2670</v>
      </c>
    </row>
    <row r="1138" spans="1:202" ht="15" customHeight="1">
      <c r="A1138" s="165">
        <v>11</v>
      </c>
      <c r="B1138" s="166">
        <v>50104</v>
      </c>
      <c r="C1138" s="215">
        <f t="shared" si="123"/>
        <v>5</v>
      </c>
      <c r="G1138" s="165" t="str">
        <f>+VLOOKUP(B1138,EstructuraCostos!$B$5:$C$170,2)</f>
        <v>Mantenimiento Acueducto y Aguas</v>
      </c>
      <c r="H1138" s="212">
        <v>43776</v>
      </c>
      <c r="I1138" s="17">
        <f t="shared" si="120"/>
        <v>45</v>
      </c>
      <c r="J1138" s="13" t="s">
        <v>2664</v>
      </c>
      <c r="K1138" s="511" t="s">
        <v>2893</v>
      </c>
      <c r="L1138" s="13" t="s">
        <v>1135</v>
      </c>
      <c r="M1138" s="406">
        <v>4317998</v>
      </c>
      <c r="N1138" s="97">
        <v>1</v>
      </c>
      <c r="O1138" s="513" t="s">
        <v>278</v>
      </c>
      <c r="P1138" s="64">
        <v>100000</v>
      </c>
      <c r="Q1138" s="631">
        <f t="shared" si="124"/>
        <v>100000</v>
      </c>
      <c r="R1138" s="54" t="s">
        <v>100</v>
      </c>
      <c r="S1138" s="54" t="s">
        <v>285</v>
      </c>
      <c r="T1138" s="197" t="s">
        <v>2972</v>
      </c>
    </row>
    <row r="1139" spans="1:202" ht="15" customHeight="1">
      <c r="A1139" s="165">
        <v>12</v>
      </c>
      <c r="B1139" s="166">
        <v>90105</v>
      </c>
      <c r="C1139" s="215">
        <f t="shared" si="123"/>
        <v>9</v>
      </c>
      <c r="G1139" s="165" t="str">
        <f>+VLOOKUP(B1139,EstructuraCostos!$B$5:$C$170,2)</f>
        <v>Mejoras</v>
      </c>
      <c r="H1139" s="212">
        <v>43776</v>
      </c>
      <c r="I1139" s="17">
        <f t="shared" si="120"/>
        <v>45</v>
      </c>
      <c r="J1139" s="13" t="s">
        <v>2665</v>
      </c>
      <c r="K1139" s="95">
        <v>1201</v>
      </c>
      <c r="L1139" s="13" t="s">
        <v>2767</v>
      </c>
      <c r="M1139" s="51" t="s">
        <v>2671</v>
      </c>
      <c r="N1139" s="97">
        <v>3</v>
      </c>
      <c r="O1139" s="648" t="s">
        <v>278</v>
      </c>
      <c r="P1139" s="64">
        <v>91666.666666666672</v>
      </c>
      <c r="Q1139" s="631">
        <f t="shared" si="124"/>
        <v>275000</v>
      </c>
      <c r="R1139" s="54" t="s">
        <v>100</v>
      </c>
      <c r="S1139" s="54" t="s">
        <v>2764</v>
      </c>
      <c r="T1139" s="197" t="s">
        <v>2670</v>
      </c>
      <c r="U1139" s="64"/>
    </row>
    <row r="1140" spans="1:202" ht="15" customHeight="1">
      <c r="A1140" s="165">
        <v>13</v>
      </c>
      <c r="B1140" s="166">
        <v>90105</v>
      </c>
      <c r="C1140" s="215">
        <f t="shared" si="123"/>
        <v>9</v>
      </c>
      <c r="G1140" s="165" t="str">
        <f>+VLOOKUP(B1140,EstructuraCostos!$B$5:$C$170,2)</f>
        <v>Mejoras</v>
      </c>
      <c r="H1140" s="212">
        <v>43776</v>
      </c>
      <c r="I1140" s="17">
        <f t="shared" si="120"/>
        <v>45</v>
      </c>
      <c r="J1140" s="13" t="s">
        <v>2666</v>
      </c>
      <c r="K1140" s="95">
        <v>140095</v>
      </c>
      <c r="L1140" s="13" t="s">
        <v>2663</v>
      </c>
      <c r="M1140" s="51" t="s">
        <v>2672</v>
      </c>
      <c r="N1140" s="97">
        <v>3</v>
      </c>
      <c r="O1140" s="648" t="s">
        <v>278</v>
      </c>
      <c r="P1140" s="64">
        <v>197533.33333333334</v>
      </c>
      <c r="Q1140" s="631">
        <f t="shared" si="124"/>
        <v>592600</v>
      </c>
      <c r="R1140" s="54" t="s">
        <v>100</v>
      </c>
      <c r="S1140" s="54" t="s">
        <v>2764</v>
      </c>
      <c r="T1140" s="197" t="s">
        <v>2670</v>
      </c>
      <c r="U1140" s="64"/>
    </row>
    <row r="1141" spans="1:202" ht="15" customHeight="1">
      <c r="A1141" s="165">
        <v>14</v>
      </c>
      <c r="B1141" s="166">
        <v>90105</v>
      </c>
      <c r="C1141" s="215">
        <f t="shared" si="123"/>
        <v>9</v>
      </c>
      <c r="G1141" s="165" t="str">
        <f>+VLOOKUP(B1141,EstructuraCostos!$B$5:$C$170,2)</f>
        <v>Mejoras</v>
      </c>
      <c r="H1141" s="212">
        <v>43777</v>
      </c>
      <c r="I1141" s="17">
        <f t="shared" si="120"/>
        <v>45</v>
      </c>
      <c r="J1141" s="13" t="s">
        <v>2667</v>
      </c>
      <c r="K1141" s="95">
        <v>309</v>
      </c>
      <c r="L1141" s="13" t="s">
        <v>2766</v>
      </c>
      <c r="M1141" s="51" t="s">
        <v>2673</v>
      </c>
      <c r="N1141" s="97">
        <v>6</v>
      </c>
      <c r="O1141" s="648" t="s">
        <v>278</v>
      </c>
      <c r="P1141" s="64">
        <v>9100</v>
      </c>
      <c r="Q1141" s="631">
        <f t="shared" si="124"/>
        <v>54600</v>
      </c>
      <c r="R1141" s="54" t="s">
        <v>100</v>
      </c>
      <c r="S1141" s="54" t="s">
        <v>2764</v>
      </c>
      <c r="T1141" s="197" t="s">
        <v>2670</v>
      </c>
      <c r="U1141" s="64"/>
    </row>
    <row r="1142" spans="1:202" ht="15" customHeight="1">
      <c r="A1142" s="165">
        <v>15</v>
      </c>
      <c r="B1142" s="166">
        <v>90105</v>
      </c>
      <c r="C1142" s="215">
        <f t="shared" si="123"/>
        <v>9</v>
      </c>
      <c r="G1142" s="165" t="str">
        <f>+VLOOKUP(B1142,EstructuraCostos!$B$5:$C$170,2)</f>
        <v>Mejoras</v>
      </c>
      <c r="H1142" s="212">
        <v>43777</v>
      </c>
      <c r="I1142" s="17">
        <f t="shared" si="120"/>
        <v>45</v>
      </c>
      <c r="J1142" s="13" t="s">
        <v>2668</v>
      </c>
      <c r="K1142" s="95">
        <v>34212</v>
      </c>
      <c r="L1142" s="13" t="s">
        <v>2765</v>
      </c>
      <c r="M1142" s="51" t="s">
        <v>2674</v>
      </c>
      <c r="N1142" s="97">
        <v>4</v>
      </c>
      <c r="O1142" s="648" t="s">
        <v>278</v>
      </c>
      <c r="P1142" s="64">
        <v>16500</v>
      </c>
      <c r="Q1142" s="631">
        <f t="shared" si="124"/>
        <v>66000</v>
      </c>
      <c r="R1142" s="54" t="s">
        <v>100</v>
      </c>
      <c r="S1142" s="54" t="s">
        <v>2764</v>
      </c>
      <c r="T1142" s="197" t="s">
        <v>2670</v>
      </c>
      <c r="U1142" s="64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13"/>
      <c r="CI1142" s="13"/>
      <c r="CJ1142" s="13"/>
      <c r="CK1142" s="13"/>
      <c r="CL1142" s="13"/>
      <c r="CM1142" s="13"/>
      <c r="CN1142" s="13"/>
      <c r="CO1142" s="13"/>
      <c r="CP1142" s="13"/>
      <c r="CQ1142" s="13"/>
      <c r="CR1142" s="13"/>
      <c r="CS1142" s="13"/>
      <c r="CT1142" s="13"/>
      <c r="CU1142" s="13"/>
      <c r="CV1142" s="13"/>
      <c r="CW1142" s="13"/>
      <c r="CX1142" s="13"/>
      <c r="CY1142" s="13"/>
      <c r="CZ1142" s="13"/>
      <c r="DA1142" s="13"/>
      <c r="DB1142" s="13"/>
      <c r="DC1142" s="13"/>
      <c r="DD1142" s="13"/>
      <c r="DE1142" s="13"/>
      <c r="DF1142" s="13"/>
      <c r="DG1142" s="13"/>
      <c r="DH1142" s="13"/>
      <c r="DI1142" s="13"/>
      <c r="DJ1142" s="13"/>
      <c r="DK1142" s="13"/>
      <c r="DL1142" s="13"/>
      <c r="DM1142" s="13"/>
      <c r="DN1142" s="13"/>
      <c r="DO1142" s="13"/>
      <c r="DP1142" s="13"/>
      <c r="DQ1142" s="13"/>
      <c r="DR1142" s="13"/>
      <c r="DS1142" s="13"/>
      <c r="DT1142" s="13"/>
      <c r="DU1142" s="13"/>
      <c r="DV1142" s="13"/>
      <c r="DW1142" s="13"/>
      <c r="DX1142" s="13"/>
      <c r="DY1142" s="13"/>
      <c r="DZ1142" s="13"/>
      <c r="EA1142" s="13"/>
      <c r="EB1142" s="13"/>
      <c r="EC1142" s="13"/>
      <c r="ED1142" s="13"/>
      <c r="EE1142" s="13"/>
      <c r="EF1142" s="13"/>
      <c r="EG1142" s="13"/>
      <c r="EH1142" s="13"/>
      <c r="EI1142" s="13"/>
      <c r="EJ1142" s="13"/>
      <c r="EK1142" s="13"/>
      <c r="EL1142" s="13"/>
      <c r="EM1142" s="13"/>
      <c r="EN1142" s="13"/>
      <c r="EO1142" s="13"/>
      <c r="EP1142" s="13"/>
      <c r="EQ1142" s="13"/>
      <c r="ER1142" s="13"/>
      <c r="ES1142" s="13"/>
      <c r="ET1142" s="13"/>
      <c r="EU1142" s="13"/>
      <c r="EV1142" s="13"/>
      <c r="EW1142" s="13"/>
      <c r="EX1142" s="13"/>
      <c r="EY1142" s="13"/>
      <c r="EZ1142" s="13"/>
      <c r="FA1142" s="13"/>
      <c r="FB1142" s="13"/>
      <c r="FC1142" s="13"/>
      <c r="FD1142" s="13"/>
      <c r="FE1142" s="13"/>
      <c r="FF1142" s="13"/>
      <c r="FG1142" s="13"/>
      <c r="FH1142" s="13"/>
      <c r="FI1142" s="13"/>
      <c r="FJ1142" s="13"/>
      <c r="FK1142" s="13"/>
      <c r="FL1142" s="13"/>
      <c r="FM1142" s="13"/>
      <c r="FN1142" s="13"/>
      <c r="FO1142" s="13"/>
      <c r="FP1142" s="13"/>
      <c r="FQ1142" s="13"/>
      <c r="FR1142" s="13"/>
      <c r="FS1142" s="13"/>
      <c r="FT1142" s="13"/>
      <c r="FU1142" s="13"/>
      <c r="FV1142" s="13"/>
      <c r="FW1142" s="13"/>
      <c r="FX1142" s="13"/>
      <c r="FY1142" s="13"/>
      <c r="FZ1142" s="13"/>
      <c r="GA1142" s="13"/>
      <c r="GB1142" s="13"/>
      <c r="GC1142" s="13"/>
      <c r="GD1142" s="13"/>
      <c r="GE1142" s="13"/>
      <c r="GF1142" s="13"/>
      <c r="GG1142" s="13"/>
      <c r="GH1142" s="13"/>
      <c r="GI1142" s="13"/>
      <c r="GJ1142" s="13"/>
      <c r="GK1142" s="13"/>
      <c r="GL1142" s="13"/>
      <c r="GM1142" s="13"/>
      <c r="GN1142" s="13"/>
      <c r="GO1142" s="13"/>
      <c r="GP1142" s="13"/>
      <c r="GQ1142" s="13"/>
      <c r="GR1142" s="13"/>
      <c r="GS1142" s="13"/>
      <c r="GT1142" s="13"/>
    </row>
    <row r="1143" spans="1:202" ht="15" customHeight="1">
      <c r="A1143" s="165">
        <v>16</v>
      </c>
      <c r="B1143" s="166">
        <v>90105</v>
      </c>
      <c r="C1143" s="215">
        <f t="shared" si="123"/>
        <v>9</v>
      </c>
      <c r="G1143" s="165" t="str">
        <f>+VLOOKUP(B1143,EstructuraCostos!$B$5:$C$170,2)</f>
        <v>Mejoras</v>
      </c>
      <c r="H1143" s="212">
        <v>43777</v>
      </c>
      <c r="I1143" s="17">
        <f t="shared" si="120"/>
        <v>45</v>
      </c>
      <c r="J1143" s="13" t="s">
        <v>2669</v>
      </c>
      <c r="K1143" s="95">
        <v>18632</v>
      </c>
      <c r="L1143" s="13" t="s">
        <v>2768</v>
      </c>
      <c r="M1143" s="51" t="s">
        <v>2675</v>
      </c>
      <c r="N1143" s="97">
        <v>10</v>
      </c>
      <c r="O1143" s="648" t="s">
        <v>278</v>
      </c>
      <c r="P1143" s="64">
        <v>38760</v>
      </c>
      <c r="Q1143" s="631">
        <f t="shared" si="124"/>
        <v>387600</v>
      </c>
      <c r="R1143" s="54" t="s">
        <v>100</v>
      </c>
      <c r="S1143" s="54" t="s">
        <v>2764</v>
      </c>
      <c r="T1143" s="197" t="s">
        <v>2670</v>
      </c>
      <c r="U1143" s="64"/>
    </row>
    <row r="1144" spans="1:202" ht="15" customHeight="1">
      <c r="A1144" s="165">
        <v>17</v>
      </c>
      <c r="B1144" s="166">
        <v>40104</v>
      </c>
      <c r="C1144" s="215">
        <f t="shared" si="123"/>
        <v>4</v>
      </c>
      <c r="G1144" s="165" t="str">
        <f>+VLOOKUP(B1144,EstructuraCostos!$B$5:$C$170,2)</f>
        <v>Combustibles y Lubricantes</v>
      </c>
      <c r="H1144" s="212">
        <v>43777</v>
      </c>
      <c r="I1144" s="17">
        <f t="shared" si="120"/>
        <v>45</v>
      </c>
      <c r="J1144" s="13" t="s">
        <v>370</v>
      </c>
      <c r="K1144" s="558">
        <v>244</v>
      </c>
      <c r="L1144" s="13" t="s">
        <v>2115</v>
      </c>
      <c r="M1144" s="51" t="s">
        <v>2117</v>
      </c>
      <c r="N1144" s="97">
        <v>16.329999999999998</v>
      </c>
      <c r="O1144" s="643" t="s">
        <v>316</v>
      </c>
      <c r="P1144" s="64">
        <v>9550</v>
      </c>
      <c r="Q1144" s="631">
        <v>156000</v>
      </c>
      <c r="R1144" s="54" t="s">
        <v>100</v>
      </c>
      <c r="S1144" s="54" t="s">
        <v>2866</v>
      </c>
      <c r="T1144" s="197"/>
      <c r="U1144" s="64"/>
    </row>
    <row r="1145" spans="1:202" ht="14.25" customHeight="1">
      <c r="A1145" s="165">
        <v>18</v>
      </c>
      <c r="B1145" s="166">
        <v>90105</v>
      </c>
      <c r="C1145" s="215">
        <f t="shared" si="123"/>
        <v>9</v>
      </c>
      <c r="G1145" s="165" t="str">
        <f>+VLOOKUP(B1145,EstructuraCostos!$B$5:$C$170,2)</f>
        <v>Mejoras</v>
      </c>
      <c r="H1145" s="212">
        <v>43778</v>
      </c>
      <c r="I1145" s="17">
        <f t="shared" si="120"/>
        <v>45</v>
      </c>
      <c r="J1145" s="13" t="s">
        <v>2694</v>
      </c>
      <c r="K1145" s="95">
        <v>18632</v>
      </c>
      <c r="L1145" s="13" t="s">
        <v>2768</v>
      </c>
      <c r="M1145" s="51" t="s">
        <v>2675</v>
      </c>
      <c r="N1145" s="97">
        <v>15</v>
      </c>
      <c r="O1145" s="648" t="s">
        <v>278</v>
      </c>
      <c r="P1145" s="64">
        <v>13533.33</v>
      </c>
      <c r="Q1145" s="631">
        <f t="shared" ref="Q1145:Q1213" si="125">+N1145*P1145</f>
        <v>202999.95</v>
      </c>
      <c r="R1145" s="54" t="s">
        <v>100</v>
      </c>
      <c r="S1145" s="54" t="s">
        <v>2764</v>
      </c>
      <c r="T1145" s="197" t="s">
        <v>2670</v>
      </c>
      <c r="U1145" s="64"/>
    </row>
    <row r="1146" spans="1:202" ht="14.25" customHeight="1">
      <c r="A1146" s="165"/>
      <c r="B1146" s="166">
        <v>50108</v>
      </c>
      <c r="C1146" s="215"/>
      <c r="G1146" s="165" t="str">
        <f>+VLOOKUP(B1146,EstructuraCostos!$B$5:$C$170,2)</f>
        <v>Acarreos Externos</v>
      </c>
      <c r="H1146" s="212">
        <v>43778</v>
      </c>
      <c r="I1146" s="17">
        <f t="shared" si="120"/>
        <v>45</v>
      </c>
      <c r="J1146" s="13" t="s">
        <v>2708</v>
      </c>
      <c r="K1146" s="95" t="s">
        <v>2709</v>
      </c>
      <c r="L1146" s="13" t="s">
        <v>1453</v>
      </c>
      <c r="M1146" s="51">
        <v>18414548</v>
      </c>
      <c r="N1146" s="97">
        <v>3</v>
      </c>
      <c r="O1146" s="648" t="s">
        <v>278</v>
      </c>
      <c r="P1146" s="64">
        <v>40000</v>
      </c>
      <c r="Q1146" s="631">
        <f t="shared" si="125"/>
        <v>120000</v>
      </c>
      <c r="R1146" s="54" t="s">
        <v>100</v>
      </c>
      <c r="S1146" s="54" t="s">
        <v>2769</v>
      </c>
      <c r="T1146" s="197" t="s">
        <v>2677</v>
      </c>
      <c r="U1146" s="64"/>
    </row>
    <row r="1147" spans="1:202" ht="14.25" customHeight="1">
      <c r="A1147" s="145" t="s">
        <v>1206</v>
      </c>
      <c r="B1147" s="440">
        <v>40116</v>
      </c>
      <c r="C1147" s="215">
        <f t="shared" si="123"/>
        <v>4</v>
      </c>
      <c r="D1147" s="13"/>
      <c r="E1147" s="441"/>
      <c r="F1147" s="13"/>
      <c r="G1147" s="165" t="str">
        <f>+VLOOKUP(B1147,EstructuraCostos!$B$5:$C$170,2)</f>
        <v>Otros Diversos</v>
      </c>
      <c r="H1147" s="492">
        <v>43778</v>
      </c>
      <c r="I1147" s="17">
        <f t="shared" si="120"/>
        <v>45</v>
      </c>
      <c r="J1147" s="13" t="s">
        <v>2777</v>
      </c>
      <c r="K1147" s="144">
        <v>821</v>
      </c>
      <c r="L1147" s="13" t="s">
        <v>2774</v>
      </c>
      <c r="M1147" s="112" t="s">
        <v>2775</v>
      </c>
      <c r="N1147" s="130">
        <v>1</v>
      </c>
      <c r="O1147" s="513" t="s">
        <v>278</v>
      </c>
      <c r="P1147" s="68">
        <v>72000</v>
      </c>
      <c r="Q1147" s="631">
        <v>72000</v>
      </c>
      <c r="R1147" s="54" t="s">
        <v>100</v>
      </c>
      <c r="S1147" s="54" t="s">
        <v>2776</v>
      </c>
      <c r="T1147" s="197"/>
      <c r="U1147" s="64"/>
    </row>
    <row r="1148" spans="1:202" ht="14.25" customHeight="1">
      <c r="A1148" s="165"/>
      <c r="B1148" s="166">
        <v>10302</v>
      </c>
      <c r="C1148" s="165">
        <f>ROUND(B1148/10000,0)</f>
        <v>1</v>
      </c>
      <c r="G1148" s="165" t="str">
        <f>+VLOOKUP(B1148,EstructuraCostos!$B$5:$C$170,2)</f>
        <v>Desparasitacion y Baño</v>
      </c>
      <c r="H1148" s="212">
        <v>43779</v>
      </c>
      <c r="I1148" s="17">
        <f t="shared" ref="I1148:I1211" si="126">+WEEKNUM(H1148,2)</f>
        <v>45</v>
      </c>
      <c r="J1148" s="13" t="s">
        <v>409</v>
      </c>
      <c r="K1148" s="95" t="s">
        <v>2710</v>
      </c>
      <c r="L1148" s="13" t="s">
        <v>1453</v>
      </c>
      <c r="M1148" s="51">
        <v>18414549</v>
      </c>
      <c r="N1148" s="97">
        <v>80</v>
      </c>
      <c r="O1148" s="648" t="s">
        <v>261</v>
      </c>
      <c r="P1148" s="64">
        <v>650</v>
      </c>
      <c r="Q1148" s="631">
        <f t="shared" si="125"/>
        <v>52000</v>
      </c>
      <c r="R1148" s="54" t="s">
        <v>100</v>
      </c>
      <c r="S1148" s="54" t="s">
        <v>2769</v>
      </c>
      <c r="T1148" s="197" t="s">
        <v>2677</v>
      </c>
      <c r="U1148" s="64"/>
    </row>
    <row r="1149" spans="1:202" ht="14.25" customHeight="1">
      <c r="A1149" s="165">
        <v>1</v>
      </c>
      <c r="B1149" s="166">
        <v>90105</v>
      </c>
      <c r="C1149" s="215">
        <f>ROUND(B1149/10000,0)</f>
        <v>9</v>
      </c>
      <c r="G1149" s="165" t="str">
        <f>+VLOOKUP(B1149,EstructuraCostos!$B$5:$C$170,2)</f>
        <v>Mejoras</v>
      </c>
      <c r="H1149" s="212">
        <v>43780</v>
      </c>
      <c r="I1149" s="17">
        <f t="shared" si="126"/>
        <v>46</v>
      </c>
      <c r="J1149" s="13" t="s">
        <v>2685</v>
      </c>
      <c r="K1149" s="95">
        <v>6674</v>
      </c>
      <c r="L1149" s="13" t="s">
        <v>2695</v>
      </c>
      <c r="M1149" s="51" t="s">
        <v>2696</v>
      </c>
      <c r="N1149" s="97">
        <v>1</v>
      </c>
      <c r="O1149" s="641" t="s">
        <v>278</v>
      </c>
      <c r="P1149" s="64">
        <v>45000</v>
      </c>
      <c r="Q1149" s="631">
        <f t="shared" si="125"/>
        <v>45000</v>
      </c>
      <c r="R1149" s="54" t="s">
        <v>294</v>
      </c>
      <c r="S1149" s="54" t="s">
        <v>2973</v>
      </c>
      <c r="T1149" s="197"/>
      <c r="U1149" s="64"/>
    </row>
    <row r="1150" spans="1:202" ht="14.25" customHeight="1">
      <c r="A1150" s="165">
        <v>2</v>
      </c>
      <c r="B1150" s="166">
        <v>40104</v>
      </c>
      <c r="C1150" s="215">
        <f>ROUND(B1150/10000,0)</f>
        <v>4</v>
      </c>
      <c r="G1150" s="165" t="str">
        <f>+VLOOKUP(B1150,EstructuraCostos!$B$5:$C$170,2)</f>
        <v>Combustibles y Lubricantes</v>
      </c>
      <c r="H1150" s="212">
        <v>43780</v>
      </c>
      <c r="I1150" s="17">
        <f t="shared" si="126"/>
        <v>46</v>
      </c>
      <c r="J1150" s="1" t="s">
        <v>605</v>
      </c>
      <c r="K1150" s="545">
        <v>299</v>
      </c>
      <c r="L1150" s="13" t="s">
        <v>2115</v>
      </c>
      <c r="M1150" s="51" t="s">
        <v>2117</v>
      </c>
      <c r="N1150" s="97">
        <v>5.76</v>
      </c>
      <c r="O1150" s="641" t="s">
        <v>316</v>
      </c>
      <c r="P1150" s="64">
        <v>9550</v>
      </c>
      <c r="Q1150" s="631">
        <v>55000</v>
      </c>
      <c r="R1150" s="54" t="s">
        <v>100</v>
      </c>
      <c r="S1150" s="54" t="s">
        <v>2866</v>
      </c>
      <c r="T1150" s="197"/>
      <c r="U1150" s="64"/>
    </row>
    <row r="1151" spans="1:202" ht="14.25" customHeight="1">
      <c r="A1151" s="165"/>
      <c r="B1151" s="166">
        <v>50103</v>
      </c>
      <c r="C1151" s="215">
        <f>ROUND(B1151/10000,0)</f>
        <v>5</v>
      </c>
      <c r="G1151" s="165" t="str">
        <f>+VLOOKUP(B1151,EstructuraCostos!$B$5:$C$170,2)</f>
        <v xml:space="preserve">Mantenimiento Cercos </v>
      </c>
      <c r="H1151" s="212">
        <v>43780</v>
      </c>
      <c r="I1151" s="17">
        <f t="shared" si="126"/>
        <v>46</v>
      </c>
      <c r="J1151" s="13" t="s">
        <v>269</v>
      </c>
      <c r="K1151" s="95">
        <v>404621</v>
      </c>
      <c r="L1151" s="13" t="s">
        <v>263</v>
      </c>
      <c r="M1151" s="51" t="s">
        <v>271</v>
      </c>
      <c r="N1151" s="97">
        <v>6</v>
      </c>
      <c r="O1151" s="642" t="s">
        <v>276</v>
      </c>
      <c r="P1151" s="64">
        <v>5740</v>
      </c>
      <c r="Q1151" s="631">
        <f t="shared" si="125"/>
        <v>34440</v>
      </c>
      <c r="R1151" s="54" t="s">
        <v>100</v>
      </c>
      <c r="S1151" s="54" t="s">
        <v>2866</v>
      </c>
      <c r="T1151" s="197"/>
      <c r="U1151" s="64"/>
    </row>
    <row r="1152" spans="1:202" ht="14.25" customHeight="1">
      <c r="A1152" s="165"/>
      <c r="B1152" s="166">
        <v>50108</v>
      </c>
      <c r="C1152" s="215"/>
      <c r="G1152" s="165" t="str">
        <f>+VLOOKUP(B1152,EstructuraCostos!$B$5:$C$170,2)</f>
        <v>Acarreos Externos</v>
      </c>
      <c r="H1152" s="212">
        <v>43780</v>
      </c>
      <c r="I1152" s="17">
        <f t="shared" si="126"/>
        <v>46</v>
      </c>
      <c r="J1152" s="13" t="s">
        <v>2711</v>
      </c>
      <c r="K1152" s="95" t="s">
        <v>2712</v>
      </c>
      <c r="L1152" s="13" t="s">
        <v>1453</v>
      </c>
      <c r="M1152" s="51">
        <v>18414548</v>
      </c>
      <c r="N1152" s="97">
        <v>1</v>
      </c>
      <c r="O1152" s="641" t="s">
        <v>278</v>
      </c>
      <c r="P1152" s="64">
        <v>50000</v>
      </c>
      <c r="Q1152" s="631">
        <f t="shared" si="125"/>
        <v>50000</v>
      </c>
      <c r="R1152" s="54" t="s">
        <v>100</v>
      </c>
      <c r="S1152" s="54" t="s">
        <v>2769</v>
      </c>
      <c r="T1152" s="197" t="s">
        <v>2677</v>
      </c>
      <c r="U1152" s="64"/>
    </row>
    <row r="1153" spans="1:202" ht="14.25" customHeight="1">
      <c r="A1153" s="165">
        <v>3</v>
      </c>
      <c r="B1153" s="166">
        <v>10301</v>
      </c>
      <c r="C1153" s="215">
        <f t="shared" ref="C1153:C1220" si="127">ROUND(B1153/10000,0)</f>
        <v>1</v>
      </c>
      <c r="G1153" s="165" t="str">
        <f>+VLOOKUP(B1153,EstructuraCostos!$B$5:$C$170,2)</f>
        <v>Vacunacion</v>
      </c>
      <c r="H1153" s="212">
        <v>43781</v>
      </c>
      <c r="I1153" s="17">
        <f t="shared" si="126"/>
        <v>46</v>
      </c>
      <c r="J1153" s="13" t="s">
        <v>2686</v>
      </c>
      <c r="K1153" s="95">
        <v>212574</v>
      </c>
      <c r="L1153" s="13" t="s">
        <v>319</v>
      </c>
      <c r="M1153" s="51" t="s">
        <v>337</v>
      </c>
      <c r="N1153" s="97">
        <v>700</v>
      </c>
      <c r="O1153" s="641" t="s">
        <v>278</v>
      </c>
      <c r="P1153" s="64">
        <v>1064</v>
      </c>
      <c r="Q1153" s="631">
        <f t="shared" si="125"/>
        <v>744800</v>
      </c>
      <c r="R1153" s="54" t="s">
        <v>100</v>
      </c>
      <c r="S1153" s="54" t="s">
        <v>2866</v>
      </c>
      <c r="T1153" s="197"/>
      <c r="U1153" s="64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205"/>
      <c r="BN1153" s="205"/>
      <c r="BO1153" s="205"/>
      <c r="BP1153" s="205"/>
      <c r="BQ1153" s="205"/>
      <c r="BR1153" s="205"/>
      <c r="BS1153" s="205"/>
      <c r="BT1153" s="205"/>
      <c r="BU1153" s="205"/>
      <c r="BV1153" s="205"/>
      <c r="BW1153" s="205"/>
      <c r="BX1153" s="205"/>
      <c r="BY1153" s="205"/>
      <c r="BZ1153" s="205"/>
      <c r="CA1153" s="205"/>
      <c r="CB1153" s="205"/>
      <c r="CC1153" s="205"/>
      <c r="CD1153" s="205"/>
      <c r="CE1153" s="205"/>
      <c r="CF1153" s="205"/>
      <c r="CG1153" s="205"/>
      <c r="CH1153" s="205"/>
      <c r="CI1153" s="205"/>
      <c r="CJ1153" s="205"/>
      <c r="CK1153" s="205"/>
      <c r="CL1153" s="205"/>
      <c r="CM1153" s="205"/>
      <c r="CN1153" s="205"/>
      <c r="CO1153" s="205"/>
      <c r="CP1153" s="205"/>
      <c r="CQ1153" s="205"/>
      <c r="CR1153" s="205"/>
      <c r="CS1153" s="205"/>
      <c r="CT1153" s="205"/>
      <c r="CU1153" s="205"/>
      <c r="CV1153" s="205"/>
      <c r="CW1153" s="205"/>
      <c r="CX1153" s="205"/>
      <c r="CY1153" s="205"/>
      <c r="CZ1153" s="205"/>
      <c r="DA1153" s="205"/>
      <c r="DB1153" s="205"/>
      <c r="DC1153" s="205"/>
      <c r="DD1153" s="205"/>
      <c r="DE1153" s="205"/>
      <c r="DF1153" s="205"/>
      <c r="DG1153" s="205"/>
      <c r="DH1153" s="205"/>
      <c r="DI1153" s="205"/>
      <c r="DJ1153" s="205"/>
      <c r="DK1153" s="205"/>
      <c r="DL1153" s="205"/>
      <c r="DM1153" s="205"/>
      <c r="DN1153" s="205"/>
      <c r="DO1153" s="205"/>
      <c r="DP1153" s="205"/>
      <c r="DQ1153" s="205"/>
      <c r="DR1153" s="205"/>
      <c r="DS1153" s="205"/>
      <c r="DT1153" s="205"/>
      <c r="DU1153" s="205"/>
      <c r="DV1153" s="205"/>
      <c r="DW1153" s="205"/>
      <c r="DX1153" s="205"/>
      <c r="DY1153" s="205"/>
      <c r="DZ1153" s="205"/>
      <c r="EA1153" s="205"/>
      <c r="EB1153" s="205"/>
      <c r="EC1153" s="205"/>
      <c r="ED1153" s="205"/>
      <c r="EE1153" s="205"/>
      <c r="EF1153" s="205"/>
      <c r="EG1153" s="205"/>
      <c r="EH1153" s="205"/>
      <c r="EI1153" s="205"/>
      <c r="EJ1153" s="205"/>
      <c r="EK1153" s="205"/>
      <c r="EL1153" s="205"/>
      <c r="EM1153" s="205"/>
      <c r="EN1153" s="205"/>
      <c r="EO1153" s="205"/>
      <c r="EP1153" s="205"/>
      <c r="EQ1153" s="205"/>
      <c r="ER1153" s="205"/>
      <c r="ES1153" s="205"/>
      <c r="ET1153" s="205"/>
      <c r="EU1153" s="205"/>
      <c r="EV1153" s="205"/>
      <c r="EW1153" s="205"/>
      <c r="EX1153" s="205"/>
      <c r="EY1153" s="205"/>
      <c r="EZ1153" s="205"/>
      <c r="FA1153" s="205"/>
      <c r="FB1153" s="205"/>
      <c r="FC1153" s="205"/>
      <c r="FD1153" s="205"/>
      <c r="FE1153" s="205"/>
      <c r="FF1153" s="205"/>
      <c r="FG1153" s="205"/>
      <c r="FH1153" s="205"/>
      <c r="FI1153" s="205"/>
      <c r="FJ1153" s="205"/>
      <c r="FK1153" s="205"/>
      <c r="FL1153" s="205"/>
      <c r="FM1153" s="205"/>
      <c r="FN1153" s="205"/>
      <c r="FO1153" s="205"/>
      <c r="FP1153" s="205"/>
      <c r="FQ1153" s="205"/>
      <c r="FR1153" s="205"/>
      <c r="FS1153" s="205"/>
      <c r="FT1153" s="205"/>
      <c r="FU1153" s="205"/>
      <c r="FV1153" s="205"/>
      <c r="FW1153" s="205"/>
      <c r="FX1153" s="205"/>
      <c r="FY1153" s="205"/>
      <c r="FZ1153" s="205"/>
      <c r="GA1153" s="205"/>
      <c r="GB1153" s="205"/>
      <c r="GC1153" s="205"/>
      <c r="GD1153" s="205"/>
      <c r="GE1153" s="205"/>
      <c r="GF1153" s="205"/>
      <c r="GG1153" s="205"/>
      <c r="GH1153" s="205"/>
      <c r="GI1153" s="205"/>
      <c r="GJ1153" s="205"/>
      <c r="GK1153" s="205"/>
      <c r="GL1153" s="205"/>
      <c r="GM1153" s="205"/>
      <c r="GN1153" s="205"/>
      <c r="GO1153" s="205"/>
      <c r="GP1153" s="205"/>
      <c r="GQ1153" s="205"/>
      <c r="GR1153" s="205"/>
      <c r="GS1153" s="205"/>
      <c r="GT1153" s="205"/>
    </row>
    <row r="1154" spans="1:202" ht="14.25" customHeight="1">
      <c r="A1154" s="165">
        <v>4</v>
      </c>
      <c r="B1154" s="166">
        <v>90106</v>
      </c>
      <c r="C1154" s="215">
        <f t="shared" si="127"/>
        <v>9</v>
      </c>
      <c r="G1154" s="165" t="str">
        <f>+VLOOKUP(B1154,EstructuraCostos!$B$5:$C$170,2)</f>
        <v xml:space="preserve">Varios </v>
      </c>
      <c r="H1154" s="212">
        <v>43781</v>
      </c>
      <c r="I1154" s="17">
        <f t="shared" si="126"/>
        <v>46</v>
      </c>
      <c r="J1154" s="13" t="s">
        <v>571</v>
      </c>
      <c r="K1154" s="95">
        <v>212576</v>
      </c>
      <c r="L1154" s="13" t="s">
        <v>319</v>
      </c>
      <c r="M1154" s="51" t="s">
        <v>337</v>
      </c>
      <c r="N1154" s="97">
        <v>2</v>
      </c>
      <c r="O1154" s="641" t="s">
        <v>276</v>
      </c>
      <c r="P1154" s="64">
        <v>3100</v>
      </c>
      <c r="Q1154" s="631">
        <f t="shared" si="125"/>
        <v>6200</v>
      </c>
      <c r="R1154" s="54" t="s">
        <v>100</v>
      </c>
      <c r="S1154" s="54" t="s">
        <v>2866</v>
      </c>
      <c r="T1154" s="197"/>
      <c r="U1154" s="64"/>
    </row>
    <row r="1155" spans="1:202" ht="14.25" customHeight="1">
      <c r="A1155" s="165">
        <v>4</v>
      </c>
      <c r="B1155" s="166">
        <v>10302</v>
      </c>
      <c r="C1155" s="215">
        <f t="shared" si="127"/>
        <v>1</v>
      </c>
      <c r="G1155" s="165" t="str">
        <f>+VLOOKUP(B1155,EstructuraCostos!$B$5:$C$170,2)</f>
        <v>Desparasitacion y Baño</v>
      </c>
      <c r="H1155" s="212">
        <v>43781</v>
      </c>
      <c r="I1155" s="17">
        <f t="shared" si="126"/>
        <v>46</v>
      </c>
      <c r="J1155" s="13" t="s">
        <v>2687</v>
      </c>
      <c r="K1155" s="95">
        <v>212576</v>
      </c>
      <c r="L1155" s="13" t="s">
        <v>319</v>
      </c>
      <c r="M1155" s="51" t="s">
        <v>337</v>
      </c>
      <c r="N1155" s="97">
        <v>1</v>
      </c>
      <c r="O1155" s="642" t="s">
        <v>278</v>
      </c>
      <c r="P1155" s="64">
        <v>34200</v>
      </c>
      <c r="Q1155" s="631">
        <f t="shared" si="125"/>
        <v>34200</v>
      </c>
      <c r="R1155" s="54" t="s">
        <v>100</v>
      </c>
      <c r="S1155" s="54" t="s">
        <v>2866</v>
      </c>
      <c r="T1155" s="197"/>
      <c r="U1155" s="64"/>
    </row>
    <row r="1156" spans="1:202" ht="14.25" customHeight="1">
      <c r="A1156" s="165">
        <v>4</v>
      </c>
      <c r="B1156" s="166">
        <v>90106</v>
      </c>
      <c r="C1156" s="215">
        <f t="shared" si="127"/>
        <v>9</v>
      </c>
      <c r="G1156" s="165" t="str">
        <f>+VLOOKUP(B1156,EstructuraCostos!$B$5:$C$170,2)</f>
        <v xml:space="preserve">Varios </v>
      </c>
      <c r="H1156" s="212">
        <v>43781</v>
      </c>
      <c r="I1156" s="17">
        <f t="shared" si="126"/>
        <v>46</v>
      </c>
      <c r="J1156" s="13" t="s">
        <v>2688</v>
      </c>
      <c r="K1156" s="95">
        <v>212576</v>
      </c>
      <c r="L1156" s="13" t="s">
        <v>319</v>
      </c>
      <c r="M1156" s="51" t="s">
        <v>337</v>
      </c>
      <c r="N1156" s="97">
        <v>12</v>
      </c>
      <c r="O1156" s="641" t="s">
        <v>2693</v>
      </c>
      <c r="P1156" s="64">
        <v>500</v>
      </c>
      <c r="Q1156" s="631">
        <f t="shared" si="125"/>
        <v>6000</v>
      </c>
      <c r="R1156" s="54" t="s">
        <v>100</v>
      </c>
      <c r="S1156" s="54" t="s">
        <v>2866</v>
      </c>
      <c r="T1156" s="197"/>
      <c r="U1156" s="64"/>
    </row>
    <row r="1157" spans="1:202" ht="14.25" customHeight="1">
      <c r="A1157" s="165">
        <v>4</v>
      </c>
      <c r="B1157" s="166">
        <v>10301</v>
      </c>
      <c r="C1157" s="215">
        <f t="shared" si="127"/>
        <v>1</v>
      </c>
      <c r="G1157" s="165" t="str">
        <f>+VLOOKUP(B1157,EstructuraCostos!$B$5:$C$170,2)</f>
        <v>Vacunacion</v>
      </c>
      <c r="H1157" s="212">
        <v>43781</v>
      </c>
      <c r="I1157" s="17">
        <f t="shared" si="126"/>
        <v>46</v>
      </c>
      <c r="J1157" s="13" t="s">
        <v>325</v>
      </c>
      <c r="K1157" s="95">
        <v>212576</v>
      </c>
      <c r="L1157" s="13" t="s">
        <v>319</v>
      </c>
      <c r="M1157" s="51" t="s">
        <v>337</v>
      </c>
      <c r="N1157" s="97">
        <v>450</v>
      </c>
      <c r="O1157" s="641" t="s">
        <v>278</v>
      </c>
      <c r="P1157" s="64">
        <v>568</v>
      </c>
      <c r="Q1157" s="631">
        <f t="shared" si="125"/>
        <v>255600</v>
      </c>
      <c r="R1157" s="54" t="s">
        <v>100</v>
      </c>
      <c r="S1157" s="54" t="s">
        <v>2866</v>
      </c>
      <c r="T1157" s="197"/>
      <c r="U1157" s="64"/>
    </row>
    <row r="1158" spans="1:202" ht="14.25" customHeight="1">
      <c r="A1158" s="165">
        <v>4</v>
      </c>
      <c r="B1158" s="166">
        <v>10302</v>
      </c>
      <c r="C1158" s="215">
        <f t="shared" si="127"/>
        <v>1</v>
      </c>
      <c r="G1158" s="165" t="str">
        <f>+VLOOKUP(B1158,EstructuraCostos!$B$5:$C$170,2)</f>
        <v>Desparasitacion y Baño</v>
      </c>
      <c r="H1158" s="212">
        <v>43781</v>
      </c>
      <c r="I1158" s="17">
        <f t="shared" si="126"/>
        <v>46</v>
      </c>
      <c r="J1158" s="13" t="s">
        <v>327</v>
      </c>
      <c r="K1158" s="95">
        <v>212576</v>
      </c>
      <c r="L1158" s="13" t="s">
        <v>319</v>
      </c>
      <c r="M1158" s="51" t="s">
        <v>337</v>
      </c>
      <c r="N1158" s="97">
        <v>7</v>
      </c>
      <c r="O1158" s="641" t="s">
        <v>278</v>
      </c>
      <c r="P1158" s="64">
        <v>64500</v>
      </c>
      <c r="Q1158" s="631">
        <f t="shared" si="125"/>
        <v>451500</v>
      </c>
      <c r="R1158" s="54" t="s">
        <v>100</v>
      </c>
      <c r="S1158" s="54" t="s">
        <v>2866</v>
      </c>
      <c r="T1158" s="197"/>
      <c r="U1158" s="64"/>
    </row>
    <row r="1159" spans="1:202" ht="14.25" customHeight="1">
      <c r="A1159" s="165">
        <v>5</v>
      </c>
      <c r="B1159" s="166">
        <v>90105</v>
      </c>
      <c r="C1159" s="215">
        <f t="shared" si="127"/>
        <v>9</v>
      </c>
      <c r="G1159" s="165" t="str">
        <f>+VLOOKUP(B1159,EstructuraCostos!$B$5:$C$170,2)</f>
        <v>Mejoras</v>
      </c>
      <c r="H1159" s="212">
        <v>43781</v>
      </c>
      <c r="I1159" s="17">
        <f t="shared" si="126"/>
        <v>46</v>
      </c>
      <c r="J1159" s="13" t="s">
        <v>2733</v>
      </c>
      <c r="K1159" s="95">
        <v>404621</v>
      </c>
      <c r="L1159" s="13" t="s">
        <v>263</v>
      </c>
      <c r="M1159" s="51" t="s">
        <v>271</v>
      </c>
      <c r="N1159" s="97">
        <v>100</v>
      </c>
      <c r="O1159" s="706" t="s">
        <v>2693</v>
      </c>
      <c r="P1159" s="64">
        <v>230</v>
      </c>
      <c r="Q1159" s="631">
        <f t="shared" si="125"/>
        <v>23000</v>
      </c>
      <c r="R1159" s="54" t="s">
        <v>100</v>
      </c>
      <c r="S1159" s="54" t="s">
        <v>2866</v>
      </c>
      <c r="T1159" s="197"/>
      <c r="U1159" s="64"/>
    </row>
    <row r="1160" spans="1:202" ht="14.25" customHeight="1">
      <c r="A1160" s="165">
        <v>5</v>
      </c>
      <c r="B1160" s="166">
        <v>90105</v>
      </c>
      <c r="C1160" s="215">
        <f t="shared" si="127"/>
        <v>9</v>
      </c>
      <c r="G1160" s="165" t="str">
        <f>+VLOOKUP(B1160,EstructuraCostos!$B$5:$C$170,2)</f>
        <v>Mejoras</v>
      </c>
      <c r="H1160" s="212">
        <v>43781</v>
      </c>
      <c r="I1160" s="17">
        <f t="shared" si="126"/>
        <v>46</v>
      </c>
      <c r="J1160" s="13" t="s">
        <v>264</v>
      </c>
      <c r="K1160" s="95">
        <v>404621</v>
      </c>
      <c r="L1160" s="13" t="s">
        <v>263</v>
      </c>
      <c r="M1160" s="51" t="s">
        <v>271</v>
      </c>
      <c r="N1160" s="97">
        <v>1</v>
      </c>
      <c r="O1160" s="706" t="s">
        <v>276</v>
      </c>
      <c r="P1160" s="64">
        <v>47502</v>
      </c>
      <c r="Q1160" s="631">
        <f t="shared" si="125"/>
        <v>47502</v>
      </c>
      <c r="R1160" s="54" t="s">
        <v>100</v>
      </c>
      <c r="S1160" s="54" t="s">
        <v>2866</v>
      </c>
      <c r="T1160" s="197"/>
      <c r="U1160" s="64"/>
    </row>
    <row r="1161" spans="1:202" ht="14.25" customHeight="1">
      <c r="A1161" s="165">
        <v>5</v>
      </c>
      <c r="B1161" s="166">
        <v>50103</v>
      </c>
      <c r="C1161" s="215">
        <f t="shared" si="127"/>
        <v>5</v>
      </c>
      <c r="G1161" s="165" t="str">
        <f>+VLOOKUP(B1161,EstructuraCostos!$B$5:$C$170,2)</f>
        <v xml:space="preserve">Mantenimiento Cercos </v>
      </c>
      <c r="H1161" s="212">
        <v>43781</v>
      </c>
      <c r="I1161" s="17">
        <f t="shared" si="126"/>
        <v>46</v>
      </c>
      <c r="J1161" s="13" t="s">
        <v>269</v>
      </c>
      <c r="K1161" s="95">
        <v>404621</v>
      </c>
      <c r="L1161" s="13" t="s">
        <v>263</v>
      </c>
      <c r="M1161" s="51" t="s">
        <v>271</v>
      </c>
      <c r="N1161" s="97">
        <v>3</v>
      </c>
      <c r="O1161" s="706" t="s">
        <v>276</v>
      </c>
      <c r="P1161" s="64">
        <v>2860</v>
      </c>
      <c r="Q1161" s="631">
        <f t="shared" si="125"/>
        <v>8580</v>
      </c>
      <c r="R1161" s="54" t="s">
        <v>100</v>
      </c>
      <c r="S1161" s="54" t="s">
        <v>2866</v>
      </c>
      <c r="T1161" s="197"/>
      <c r="U1161" s="64"/>
    </row>
    <row r="1162" spans="1:202" ht="14.25" customHeight="1">
      <c r="A1162" s="165">
        <v>5</v>
      </c>
      <c r="B1162" s="166">
        <v>80108</v>
      </c>
      <c r="C1162" s="215">
        <f t="shared" si="127"/>
        <v>8</v>
      </c>
      <c r="G1162" s="165" t="str">
        <f>+VLOOKUP(B1162,EstructuraCostos!$B$5:$C$170,2)</f>
        <v>Establecimiento de Nuevas Praderas</v>
      </c>
      <c r="H1162" s="212">
        <v>43781</v>
      </c>
      <c r="I1162" s="17">
        <f t="shared" si="126"/>
        <v>46</v>
      </c>
      <c r="J1162" s="13" t="s">
        <v>2689</v>
      </c>
      <c r="K1162" s="95">
        <v>404621</v>
      </c>
      <c r="L1162" s="13" t="s">
        <v>263</v>
      </c>
      <c r="M1162" s="51" t="s">
        <v>271</v>
      </c>
      <c r="N1162" s="97">
        <v>5</v>
      </c>
      <c r="O1162" s="706" t="s">
        <v>279</v>
      </c>
      <c r="P1162" s="64">
        <v>2570</v>
      </c>
      <c r="Q1162" s="631">
        <f t="shared" si="125"/>
        <v>12850</v>
      </c>
      <c r="R1162" s="54" t="s">
        <v>100</v>
      </c>
      <c r="S1162" s="54" t="s">
        <v>2866</v>
      </c>
      <c r="T1162" s="197"/>
      <c r="U1162" s="64"/>
    </row>
    <row r="1163" spans="1:202" ht="14.25" customHeight="1">
      <c r="A1163" s="165">
        <v>5</v>
      </c>
      <c r="B1163" s="166">
        <v>50106</v>
      </c>
      <c r="C1163" s="215">
        <f t="shared" si="127"/>
        <v>5</v>
      </c>
      <c r="G1163" s="165" t="str">
        <f>+VLOOKUP(B1163,EstructuraCostos!$B$5:$C$170,2)</f>
        <v>Mantenimiento Maquinaria y Equipos</v>
      </c>
      <c r="H1163" s="212">
        <v>43781</v>
      </c>
      <c r="I1163" s="17">
        <f t="shared" si="126"/>
        <v>46</v>
      </c>
      <c r="J1163" s="13" t="s">
        <v>2690</v>
      </c>
      <c r="K1163" s="95">
        <v>404621</v>
      </c>
      <c r="L1163" s="13" t="s">
        <v>263</v>
      </c>
      <c r="M1163" s="51" t="s">
        <v>271</v>
      </c>
      <c r="N1163" s="97">
        <v>15</v>
      </c>
      <c r="O1163" s="706" t="s">
        <v>279</v>
      </c>
      <c r="P1163" s="64">
        <v>2570</v>
      </c>
      <c r="Q1163" s="631">
        <f t="shared" si="125"/>
        <v>38550</v>
      </c>
      <c r="R1163" s="54" t="s">
        <v>100</v>
      </c>
      <c r="S1163" s="54" t="s">
        <v>2866</v>
      </c>
      <c r="T1163" s="197"/>
      <c r="U1163" s="64"/>
    </row>
    <row r="1164" spans="1:202" ht="14.25" customHeight="1">
      <c r="A1164" s="165">
        <v>5</v>
      </c>
      <c r="B1164" s="166">
        <v>90106</v>
      </c>
      <c r="C1164" s="215">
        <f t="shared" si="127"/>
        <v>9</v>
      </c>
      <c r="G1164" s="165" t="str">
        <f>+VLOOKUP(B1164,EstructuraCostos!$B$5:$C$170,2)</f>
        <v xml:space="preserve">Varios </v>
      </c>
      <c r="H1164" s="212">
        <v>43781</v>
      </c>
      <c r="I1164" s="17">
        <f t="shared" si="126"/>
        <v>46</v>
      </c>
      <c r="J1164" s="13" t="s">
        <v>706</v>
      </c>
      <c r="K1164" s="95">
        <v>404621</v>
      </c>
      <c r="L1164" s="13" t="s">
        <v>263</v>
      </c>
      <c r="M1164" s="51" t="s">
        <v>271</v>
      </c>
      <c r="N1164" s="97">
        <v>6</v>
      </c>
      <c r="O1164" s="706" t="s">
        <v>276</v>
      </c>
      <c r="P1164" s="64">
        <v>5390</v>
      </c>
      <c r="Q1164" s="631">
        <f t="shared" si="125"/>
        <v>32340</v>
      </c>
      <c r="R1164" s="54" t="s">
        <v>100</v>
      </c>
      <c r="S1164" s="54" t="s">
        <v>2866</v>
      </c>
      <c r="T1164" s="197"/>
      <c r="U1164" s="64"/>
    </row>
    <row r="1165" spans="1:202" ht="14.25" customHeight="1">
      <c r="A1165" s="165">
        <v>6</v>
      </c>
      <c r="B1165" s="166">
        <v>90105</v>
      </c>
      <c r="C1165" s="215">
        <f t="shared" si="127"/>
        <v>9</v>
      </c>
      <c r="G1165" s="165" t="str">
        <f>+VLOOKUP(B1165,EstructuraCostos!$B$5:$C$170,2)</f>
        <v>Mejoras</v>
      </c>
      <c r="H1165" s="212">
        <v>43781</v>
      </c>
      <c r="I1165" s="17">
        <f t="shared" si="126"/>
        <v>46</v>
      </c>
      <c r="J1165" s="13" t="s">
        <v>2691</v>
      </c>
      <c r="K1165" s="95">
        <v>100206</v>
      </c>
      <c r="L1165" s="13" t="s">
        <v>263</v>
      </c>
      <c r="M1165" s="51" t="s">
        <v>271</v>
      </c>
      <c r="N1165" s="97">
        <v>15</v>
      </c>
      <c r="O1165" s="706" t="s">
        <v>278</v>
      </c>
      <c r="P1165" s="64">
        <v>2570</v>
      </c>
      <c r="Q1165" s="631">
        <f t="shared" si="125"/>
        <v>38550</v>
      </c>
      <c r="R1165" s="54" t="s">
        <v>100</v>
      </c>
      <c r="S1165" s="54" t="s">
        <v>2866</v>
      </c>
      <c r="T1165" s="197"/>
      <c r="U1165" s="64"/>
    </row>
    <row r="1166" spans="1:202" ht="14.25" customHeight="1">
      <c r="A1166" s="165">
        <v>7</v>
      </c>
      <c r="B1166" s="166">
        <v>90105</v>
      </c>
      <c r="C1166" s="215">
        <f t="shared" si="127"/>
        <v>9</v>
      </c>
      <c r="G1166" s="165" t="str">
        <f>+VLOOKUP(B1166,EstructuraCostos!$B$5:$C$170,2)</f>
        <v>Mejoras</v>
      </c>
      <c r="H1166" s="212">
        <v>43781</v>
      </c>
      <c r="I1166" s="17">
        <f t="shared" si="126"/>
        <v>46</v>
      </c>
      <c r="J1166" s="13" t="s">
        <v>2729</v>
      </c>
      <c r="K1166" s="95">
        <v>6420</v>
      </c>
      <c r="L1166" s="13" t="s">
        <v>1436</v>
      </c>
      <c r="M1166" s="51" t="s">
        <v>432</v>
      </c>
      <c r="N1166" s="97">
        <v>1</v>
      </c>
      <c r="O1166" s="706" t="s">
        <v>278</v>
      </c>
      <c r="P1166" s="64">
        <v>4000</v>
      </c>
      <c r="Q1166" s="631">
        <f t="shared" si="125"/>
        <v>4000</v>
      </c>
      <c r="R1166" s="54" t="s">
        <v>294</v>
      </c>
      <c r="S1166" s="54" t="s">
        <v>2973</v>
      </c>
      <c r="T1166" s="197"/>
      <c r="U1166" s="64"/>
    </row>
    <row r="1167" spans="1:202" ht="14.25" customHeight="1">
      <c r="A1167" s="165">
        <v>7</v>
      </c>
      <c r="B1167" s="166">
        <v>90105</v>
      </c>
      <c r="C1167" s="215">
        <f t="shared" si="127"/>
        <v>9</v>
      </c>
      <c r="G1167" s="165" t="str">
        <f>+VLOOKUP(B1167,EstructuraCostos!$B$5:$C$170,2)</f>
        <v>Mejoras</v>
      </c>
      <c r="H1167" s="212">
        <v>43781</v>
      </c>
      <c r="I1167" s="17">
        <f t="shared" si="126"/>
        <v>46</v>
      </c>
      <c r="J1167" s="13" t="s">
        <v>2730</v>
      </c>
      <c r="K1167" s="95">
        <v>6420</v>
      </c>
      <c r="L1167" s="13" t="s">
        <v>1436</v>
      </c>
      <c r="M1167" s="51" t="s">
        <v>432</v>
      </c>
      <c r="N1167" s="97">
        <v>8</v>
      </c>
      <c r="O1167" s="706" t="s">
        <v>278</v>
      </c>
      <c r="P1167" s="64">
        <v>4487.5</v>
      </c>
      <c r="Q1167" s="631">
        <f t="shared" si="125"/>
        <v>35900</v>
      </c>
      <c r="R1167" s="54" t="s">
        <v>294</v>
      </c>
      <c r="S1167" s="54" t="s">
        <v>2973</v>
      </c>
      <c r="T1167" s="197"/>
      <c r="U1167" s="64"/>
    </row>
    <row r="1168" spans="1:202" ht="14.25" customHeight="1">
      <c r="A1168" s="165">
        <v>8</v>
      </c>
      <c r="B1168" s="166">
        <v>50106</v>
      </c>
      <c r="C1168" s="215">
        <f t="shared" si="127"/>
        <v>5</v>
      </c>
      <c r="G1168" s="165" t="str">
        <f>+VLOOKUP(B1168,EstructuraCostos!$B$5:$C$170,2)</f>
        <v>Mantenimiento Maquinaria y Equipos</v>
      </c>
      <c r="H1168" s="212">
        <v>43781</v>
      </c>
      <c r="I1168" s="17">
        <f t="shared" si="126"/>
        <v>46</v>
      </c>
      <c r="J1168" s="13" t="s">
        <v>410</v>
      </c>
      <c r="K1168" s="95">
        <v>6420</v>
      </c>
      <c r="L1168" s="13" t="s">
        <v>1436</v>
      </c>
      <c r="M1168" s="51" t="s">
        <v>432</v>
      </c>
      <c r="N1168" s="97">
        <v>1</v>
      </c>
      <c r="O1168" s="706" t="s">
        <v>277</v>
      </c>
      <c r="P1168" s="64">
        <v>7000</v>
      </c>
      <c r="Q1168" s="631">
        <f t="shared" si="125"/>
        <v>7000</v>
      </c>
      <c r="R1168" s="54" t="s">
        <v>294</v>
      </c>
      <c r="S1168" s="54" t="s">
        <v>2973</v>
      </c>
      <c r="T1168" s="197"/>
      <c r="U1168" s="64"/>
    </row>
    <row r="1169" spans="1:202" ht="14.25" customHeight="1">
      <c r="A1169" s="165">
        <v>8</v>
      </c>
      <c r="B1169" s="166">
        <v>10302</v>
      </c>
      <c r="C1169" s="215">
        <f t="shared" si="127"/>
        <v>1</v>
      </c>
      <c r="G1169" s="165" t="str">
        <f>+VLOOKUP(B1169,EstructuraCostos!$B$5:$C$170,2)</f>
        <v>Desparasitacion y Baño</v>
      </c>
      <c r="H1169" s="212">
        <v>43781</v>
      </c>
      <c r="I1169" s="17">
        <f t="shared" si="126"/>
        <v>46</v>
      </c>
      <c r="J1169" s="13" t="s">
        <v>409</v>
      </c>
      <c r="K1169" s="95">
        <v>2517</v>
      </c>
      <c r="L1169" s="13" t="s">
        <v>1639</v>
      </c>
      <c r="M1169" s="51" t="s">
        <v>837</v>
      </c>
      <c r="N1169" s="97">
        <v>40</v>
      </c>
      <c r="O1169" s="706" t="s">
        <v>261</v>
      </c>
      <c r="P1169" s="64">
        <v>500</v>
      </c>
      <c r="Q1169" s="631">
        <f t="shared" si="125"/>
        <v>20000</v>
      </c>
      <c r="R1169" s="54" t="s">
        <v>294</v>
      </c>
      <c r="S1169" s="54" t="s">
        <v>2973</v>
      </c>
      <c r="T1169" s="197"/>
      <c r="U1169" s="64"/>
    </row>
    <row r="1170" spans="1:202" ht="15" customHeight="1">
      <c r="A1170" s="165">
        <v>9</v>
      </c>
      <c r="B1170" s="166">
        <v>50108</v>
      </c>
      <c r="C1170" s="215">
        <f t="shared" si="127"/>
        <v>5</v>
      </c>
      <c r="G1170" s="165" t="str">
        <f>+VLOOKUP(B1170,EstructuraCostos!$B$5:$C$170,2)</f>
        <v>Acarreos Externos</v>
      </c>
      <c r="H1170" s="212">
        <v>43781</v>
      </c>
      <c r="I1170" s="17">
        <f t="shared" si="126"/>
        <v>46</v>
      </c>
      <c r="J1170" s="13" t="s">
        <v>2692</v>
      </c>
      <c r="K1170" s="95">
        <v>2517</v>
      </c>
      <c r="L1170" s="13" t="s">
        <v>1639</v>
      </c>
      <c r="M1170" s="51" t="s">
        <v>837</v>
      </c>
      <c r="N1170" s="97">
        <v>1</v>
      </c>
      <c r="O1170" s="706" t="s">
        <v>278</v>
      </c>
      <c r="P1170" s="64">
        <v>7000</v>
      </c>
      <c r="Q1170" s="631">
        <f t="shared" si="125"/>
        <v>7000</v>
      </c>
      <c r="R1170" s="54" t="s">
        <v>294</v>
      </c>
      <c r="S1170" s="54" t="s">
        <v>2973</v>
      </c>
      <c r="T1170" s="197" t="s">
        <v>2677</v>
      </c>
      <c r="U1170" s="64"/>
    </row>
    <row r="1171" spans="1:202" ht="15" customHeight="1">
      <c r="A1171" s="165" t="s">
        <v>1206</v>
      </c>
      <c r="B1171" s="166">
        <v>40101</v>
      </c>
      <c r="C1171" s="215">
        <f t="shared" si="127"/>
        <v>4</v>
      </c>
      <c r="G1171" s="165" t="str">
        <f>+VLOOKUP(B1171,EstructuraCostos!$B$5:$C$170,2)</f>
        <v>Servicios_Publicos</v>
      </c>
      <c r="H1171" s="212">
        <v>43781</v>
      </c>
      <c r="I1171" s="17">
        <f t="shared" si="126"/>
        <v>46</v>
      </c>
      <c r="J1171" s="184" t="s">
        <v>1358</v>
      </c>
      <c r="K1171" s="95">
        <v>8967</v>
      </c>
      <c r="L1171" s="13" t="s">
        <v>508</v>
      </c>
      <c r="M1171" s="143" t="s">
        <v>928</v>
      </c>
      <c r="N1171" s="97">
        <v>1</v>
      </c>
      <c r="O1171" s="710" t="s">
        <v>278</v>
      </c>
      <c r="P1171" s="64">
        <v>103000</v>
      </c>
      <c r="Q1171" s="631">
        <v>103000</v>
      </c>
      <c r="R1171" s="508" t="s">
        <v>100</v>
      </c>
      <c r="S1171" s="54" t="s">
        <v>2764</v>
      </c>
      <c r="T1171" s="197"/>
      <c r="U1171" s="64"/>
    </row>
    <row r="1172" spans="1:202" ht="15" customHeight="1">
      <c r="A1172" s="165" t="s">
        <v>1319</v>
      </c>
      <c r="B1172" s="166">
        <v>40112</v>
      </c>
      <c r="C1172" s="215">
        <f t="shared" si="127"/>
        <v>4</v>
      </c>
      <c r="G1172" s="165" t="str">
        <f>+VLOOKUP(B1172,EstructuraCostos!$B$5:$C$170,2)</f>
        <v>Gastos Notariales- redgistro mercantil- bancarios</v>
      </c>
      <c r="H1172" s="212">
        <v>43781</v>
      </c>
      <c r="I1172" s="17">
        <f t="shared" si="126"/>
        <v>46</v>
      </c>
      <c r="J1172" s="1" t="s">
        <v>2432</v>
      </c>
      <c r="K1172" s="95">
        <v>201020</v>
      </c>
      <c r="L1172" s="13" t="s">
        <v>2430</v>
      </c>
      <c r="M1172" s="51">
        <v>79328158</v>
      </c>
      <c r="N1172" s="97">
        <v>1</v>
      </c>
      <c r="O1172" s="710" t="s">
        <v>278</v>
      </c>
      <c r="P1172" s="64">
        <v>198633</v>
      </c>
      <c r="Q1172" s="631">
        <f>P1172</f>
        <v>198633</v>
      </c>
      <c r="R1172" s="54" t="s">
        <v>100</v>
      </c>
      <c r="S1172" s="54" t="s">
        <v>2764</v>
      </c>
      <c r="T1172" s="197"/>
      <c r="U1172" s="64"/>
    </row>
    <row r="1173" spans="1:202" ht="15" customHeight="1">
      <c r="A1173" s="165">
        <v>10</v>
      </c>
      <c r="B1173" s="166">
        <v>10301</v>
      </c>
      <c r="C1173" s="215">
        <f t="shared" si="127"/>
        <v>1</v>
      </c>
      <c r="G1173" s="165" t="str">
        <f>+VLOOKUP(B1173,EstructuraCostos!$B$5:$C$170,2)</f>
        <v>Vacunacion</v>
      </c>
      <c r="H1173" s="212">
        <v>43782</v>
      </c>
      <c r="I1173" s="17">
        <f t="shared" si="126"/>
        <v>46</v>
      </c>
      <c r="J1173" s="13" t="s">
        <v>2722</v>
      </c>
      <c r="K1173" s="95" t="s">
        <v>2773</v>
      </c>
      <c r="L1173" s="13" t="s">
        <v>1453</v>
      </c>
      <c r="M1173" s="276">
        <v>18414548</v>
      </c>
      <c r="N1173" s="97">
        <v>1</v>
      </c>
      <c r="O1173" s="706" t="s">
        <v>278</v>
      </c>
      <c r="P1173" s="64">
        <v>90000</v>
      </c>
      <c r="Q1173" s="631">
        <f t="shared" si="125"/>
        <v>90000</v>
      </c>
      <c r="R1173" s="54" t="s">
        <v>100</v>
      </c>
      <c r="S1173" s="54" t="s">
        <v>2769</v>
      </c>
      <c r="T1173" s="197"/>
      <c r="U1173" s="64"/>
    </row>
    <row r="1174" spans="1:202" ht="14.5" customHeight="1">
      <c r="A1174" s="165">
        <v>10</v>
      </c>
      <c r="B1174" s="166">
        <v>80108</v>
      </c>
      <c r="C1174" s="215">
        <f t="shared" si="127"/>
        <v>8</v>
      </c>
      <c r="G1174" s="165" t="str">
        <f>+VLOOKUP(B1174,EstructuraCostos!$B$5:$C$170,2)</f>
        <v>Establecimiento de Nuevas Praderas</v>
      </c>
      <c r="H1174" s="212">
        <v>43782</v>
      </c>
      <c r="I1174" s="17">
        <f t="shared" si="126"/>
        <v>46</v>
      </c>
      <c r="J1174" s="13" t="s">
        <v>270</v>
      </c>
      <c r="K1174" s="95">
        <v>404646</v>
      </c>
      <c r="L1174" s="13" t="s">
        <v>263</v>
      </c>
      <c r="M1174" s="51" t="s">
        <v>271</v>
      </c>
      <c r="N1174" s="97">
        <v>2</v>
      </c>
      <c r="O1174" s="706" t="s">
        <v>261</v>
      </c>
      <c r="P1174" s="64">
        <v>202530</v>
      </c>
      <c r="Q1174" s="631">
        <f t="shared" si="125"/>
        <v>405060</v>
      </c>
      <c r="R1174" s="54" t="s">
        <v>100</v>
      </c>
      <c r="S1174" s="54" t="s">
        <v>2866</v>
      </c>
      <c r="T1174" s="197"/>
      <c r="U1174" s="64"/>
    </row>
    <row r="1175" spans="1:202" ht="15" customHeight="1">
      <c r="A1175" s="165">
        <v>10</v>
      </c>
      <c r="B1175" s="166">
        <v>10301</v>
      </c>
      <c r="C1175" s="215">
        <f t="shared" si="127"/>
        <v>1</v>
      </c>
      <c r="G1175" s="165" t="str">
        <f>+VLOOKUP(B1175,EstructuraCostos!$B$5:$C$170,2)</f>
        <v>Vacunacion</v>
      </c>
      <c r="H1175" s="212">
        <v>43782</v>
      </c>
      <c r="I1175" s="17">
        <f t="shared" si="126"/>
        <v>46</v>
      </c>
      <c r="J1175" s="13" t="s">
        <v>273</v>
      </c>
      <c r="K1175" s="95">
        <v>404646</v>
      </c>
      <c r="L1175" s="13" t="s">
        <v>263</v>
      </c>
      <c r="M1175" s="51" t="s">
        <v>271</v>
      </c>
      <c r="N1175" s="97">
        <v>1</v>
      </c>
      <c r="O1175" s="706" t="s">
        <v>261</v>
      </c>
      <c r="P1175" s="64">
        <v>602970</v>
      </c>
      <c r="Q1175" s="631">
        <f t="shared" si="125"/>
        <v>602970</v>
      </c>
      <c r="R1175" s="54" t="s">
        <v>100</v>
      </c>
      <c r="S1175" s="54" t="s">
        <v>2866</v>
      </c>
      <c r="T1175" s="197"/>
    </row>
    <row r="1176" spans="1:202" ht="14.5" customHeight="1">
      <c r="A1176" s="165">
        <v>10</v>
      </c>
      <c r="B1176" s="166">
        <v>80108</v>
      </c>
      <c r="C1176" s="215">
        <f t="shared" si="127"/>
        <v>8</v>
      </c>
      <c r="G1176" s="165" t="str">
        <f>+VLOOKUP(B1176,EstructuraCostos!$B$5:$C$170,2)</f>
        <v>Establecimiento de Nuevas Praderas</v>
      </c>
      <c r="H1176" s="212">
        <v>43782</v>
      </c>
      <c r="I1176" s="17">
        <f t="shared" si="126"/>
        <v>46</v>
      </c>
      <c r="J1176" s="13" t="s">
        <v>326</v>
      </c>
      <c r="K1176" s="95">
        <v>404646</v>
      </c>
      <c r="L1176" s="13" t="s">
        <v>263</v>
      </c>
      <c r="M1176" s="51" t="s">
        <v>271</v>
      </c>
      <c r="N1176" s="97">
        <v>8</v>
      </c>
      <c r="O1176" s="706" t="s">
        <v>261</v>
      </c>
      <c r="P1176" s="64">
        <v>13780</v>
      </c>
      <c r="Q1176" s="631">
        <f t="shared" si="125"/>
        <v>110240</v>
      </c>
      <c r="R1176" s="54" t="s">
        <v>100</v>
      </c>
      <c r="S1176" s="54" t="s">
        <v>2866</v>
      </c>
      <c r="T1176" s="197"/>
      <c r="U1176" s="64"/>
    </row>
    <row r="1177" spans="1:202" ht="14.5" customHeight="1">
      <c r="A1177" s="165">
        <v>11</v>
      </c>
      <c r="B1177" s="166">
        <v>90105</v>
      </c>
      <c r="C1177" s="215">
        <f t="shared" si="127"/>
        <v>9</v>
      </c>
      <c r="G1177" s="165" t="str">
        <f>+VLOOKUP(B1177,EstructuraCostos!$B$5:$C$170,2)</f>
        <v>Mejoras</v>
      </c>
      <c r="H1177" s="212">
        <v>43782</v>
      </c>
      <c r="I1177" s="17">
        <f t="shared" si="126"/>
        <v>46</v>
      </c>
      <c r="J1177" s="13" t="s">
        <v>2719</v>
      </c>
      <c r="K1177" s="95">
        <v>404646</v>
      </c>
      <c r="L1177" s="13" t="s">
        <v>263</v>
      </c>
      <c r="M1177" s="51" t="s">
        <v>271</v>
      </c>
      <c r="N1177" s="97">
        <v>1</v>
      </c>
      <c r="O1177" s="706" t="s">
        <v>261</v>
      </c>
      <c r="P1177" s="64">
        <v>29320</v>
      </c>
      <c r="Q1177" s="631">
        <f t="shared" si="125"/>
        <v>29320</v>
      </c>
      <c r="R1177" s="54" t="s">
        <v>100</v>
      </c>
      <c r="S1177" s="54" t="s">
        <v>2866</v>
      </c>
      <c r="T1177" s="197" t="s">
        <v>2677</v>
      </c>
      <c r="AH1177" s="205"/>
      <c r="AI1177" s="205"/>
      <c r="AJ1177" s="205"/>
      <c r="AK1177" s="205"/>
      <c r="AL1177" s="205"/>
      <c r="AM1177" s="205"/>
      <c r="AN1177" s="205"/>
      <c r="AO1177" s="205"/>
      <c r="AP1177" s="205"/>
      <c r="AQ1177" s="205"/>
      <c r="AR1177" s="205"/>
      <c r="AS1177" s="205"/>
      <c r="AT1177" s="205"/>
      <c r="AU1177" s="205"/>
      <c r="AV1177" s="205"/>
      <c r="AW1177" s="205"/>
      <c r="AX1177" s="205"/>
      <c r="AY1177" s="205"/>
      <c r="AZ1177" s="205"/>
      <c r="BA1177" s="205"/>
      <c r="BB1177" s="205"/>
      <c r="BC1177" s="205"/>
      <c r="BD1177" s="205"/>
      <c r="BE1177" s="205"/>
      <c r="BF1177" s="205"/>
      <c r="BG1177" s="205"/>
      <c r="BH1177" s="205"/>
      <c r="BI1177" s="205"/>
      <c r="BJ1177" s="205"/>
      <c r="BK1177" s="205"/>
      <c r="BL1177" s="205"/>
      <c r="BM1177" s="205"/>
      <c r="BN1177" s="205"/>
      <c r="BO1177" s="205"/>
      <c r="BP1177" s="205"/>
      <c r="BQ1177" s="205"/>
      <c r="BR1177" s="205"/>
      <c r="BS1177" s="205"/>
      <c r="BT1177" s="205"/>
      <c r="BU1177" s="205"/>
      <c r="BV1177" s="205"/>
      <c r="BW1177" s="205"/>
      <c r="BX1177" s="205"/>
      <c r="BY1177" s="205"/>
      <c r="BZ1177" s="205"/>
      <c r="CA1177" s="205"/>
      <c r="CB1177" s="205"/>
      <c r="CC1177" s="205"/>
      <c r="CD1177" s="205"/>
      <c r="CE1177" s="205"/>
      <c r="CF1177" s="205"/>
      <c r="CG1177" s="205"/>
      <c r="CH1177" s="205"/>
      <c r="CI1177" s="205"/>
      <c r="CJ1177" s="205"/>
      <c r="CK1177" s="205"/>
      <c r="CL1177" s="205"/>
      <c r="CM1177" s="205"/>
      <c r="CN1177" s="205"/>
      <c r="CO1177" s="205"/>
      <c r="CP1177" s="205"/>
      <c r="CQ1177" s="205"/>
      <c r="CR1177" s="205"/>
      <c r="CS1177" s="205"/>
      <c r="CT1177" s="205"/>
      <c r="CU1177" s="205"/>
      <c r="CV1177" s="205"/>
      <c r="CW1177" s="205"/>
      <c r="CX1177" s="205"/>
      <c r="CY1177" s="205"/>
      <c r="CZ1177" s="205"/>
      <c r="DA1177" s="205"/>
      <c r="DB1177" s="205"/>
      <c r="DC1177" s="205"/>
      <c r="DD1177" s="205"/>
      <c r="DE1177" s="205"/>
      <c r="DF1177" s="205"/>
      <c r="DG1177" s="205"/>
      <c r="DH1177" s="205"/>
      <c r="DI1177" s="205"/>
      <c r="DJ1177" s="205"/>
      <c r="DK1177" s="205"/>
      <c r="DL1177" s="205"/>
      <c r="DM1177" s="205"/>
      <c r="DN1177" s="205"/>
      <c r="DO1177" s="205"/>
      <c r="DP1177" s="205"/>
      <c r="DQ1177" s="205"/>
      <c r="DR1177" s="205"/>
      <c r="DS1177" s="205"/>
      <c r="DT1177" s="205"/>
      <c r="DU1177" s="205"/>
      <c r="DV1177" s="205"/>
      <c r="DW1177" s="205"/>
      <c r="DX1177" s="205"/>
      <c r="DY1177" s="205"/>
      <c r="DZ1177" s="205"/>
      <c r="EA1177" s="205"/>
      <c r="EB1177" s="205"/>
      <c r="EC1177" s="205"/>
      <c r="ED1177" s="205"/>
      <c r="EE1177" s="205"/>
      <c r="EF1177" s="205"/>
      <c r="EG1177" s="205"/>
      <c r="EH1177" s="205"/>
      <c r="EI1177" s="205"/>
      <c r="EJ1177" s="205"/>
      <c r="EK1177" s="205"/>
      <c r="EL1177" s="205"/>
      <c r="EM1177" s="205"/>
      <c r="EN1177" s="205"/>
      <c r="EO1177" s="205"/>
      <c r="EP1177" s="205"/>
      <c r="EQ1177" s="205"/>
      <c r="ER1177" s="205"/>
      <c r="ES1177" s="205"/>
      <c r="ET1177" s="205"/>
      <c r="EU1177" s="205"/>
      <c r="EV1177" s="205"/>
      <c r="EW1177" s="205"/>
      <c r="EX1177" s="205"/>
      <c r="EY1177" s="205"/>
      <c r="EZ1177" s="205"/>
      <c r="FA1177" s="205"/>
      <c r="FB1177" s="205"/>
      <c r="FC1177" s="205"/>
      <c r="FD1177" s="205"/>
      <c r="FE1177" s="205"/>
      <c r="FF1177" s="205"/>
      <c r="FG1177" s="205"/>
      <c r="FH1177" s="205"/>
      <c r="FI1177" s="205"/>
      <c r="FJ1177" s="205"/>
      <c r="FK1177" s="205"/>
      <c r="FL1177" s="205"/>
      <c r="FM1177" s="205"/>
      <c r="FN1177" s="205"/>
      <c r="FO1177" s="205"/>
      <c r="FP1177" s="205"/>
      <c r="FQ1177" s="205"/>
      <c r="FR1177" s="205"/>
      <c r="FS1177" s="205"/>
      <c r="FT1177" s="205"/>
      <c r="FU1177" s="205"/>
      <c r="FV1177" s="205"/>
      <c r="FW1177" s="205"/>
      <c r="FX1177" s="205"/>
      <c r="FY1177" s="205"/>
      <c r="FZ1177" s="205"/>
      <c r="GA1177" s="205"/>
      <c r="GB1177" s="205"/>
      <c r="GC1177" s="205"/>
      <c r="GD1177" s="205"/>
      <c r="GE1177" s="205"/>
      <c r="GF1177" s="205"/>
      <c r="GG1177" s="205"/>
      <c r="GH1177" s="205"/>
      <c r="GI1177" s="205"/>
      <c r="GJ1177" s="205"/>
      <c r="GK1177" s="205"/>
      <c r="GL1177" s="205"/>
      <c r="GM1177" s="205"/>
      <c r="GN1177" s="205"/>
      <c r="GO1177" s="205"/>
      <c r="GP1177" s="205"/>
      <c r="GQ1177" s="205"/>
      <c r="GR1177" s="205"/>
      <c r="GS1177" s="205"/>
      <c r="GT1177" s="205"/>
    </row>
    <row r="1178" spans="1:202" ht="15" customHeight="1">
      <c r="A1178" s="165">
        <v>12</v>
      </c>
      <c r="B1178" s="166">
        <v>90105</v>
      </c>
      <c r="C1178" s="215">
        <f t="shared" si="127"/>
        <v>9</v>
      </c>
      <c r="G1178" s="165" t="str">
        <f>+VLOOKUP(B1178,EstructuraCostos!$B$5:$C$170,2)</f>
        <v>Mejoras</v>
      </c>
      <c r="H1178" s="212">
        <v>43782</v>
      </c>
      <c r="I1178" s="17">
        <f t="shared" si="126"/>
        <v>46</v>
      </c>
      <c r="J1178" s="13" t="s">
        <v>2723</v>
      </c>
      <c r="K1178" s="95">
        <v>6438</v>
      </c>
      <c r="L1178" s="13" t="s">
        <v>1436</v>
      </c>
      <c r="M1178" s="51" t="s">
        <v>432</v>
      </c>
      <c r="N1178" s="97">
        <v>1</v>
      </c>
      <c r="O1178" s="706" t="s">
        <v>2693</v>
      </c>
      <c r="P1178" s="64">
        <v>61500</v>
      </c>
      <c r="Q1178" s="631">
        <f t="shared" si="125"/>
        <v>61500</v>
      </c>
      <c r="R1178" s="54" t="s">
        <v>294</v>
      </c>
      <c r="S1178" s="54" t="s">
        <v>2973</v>
      </c>
      <c r="T1178" s="197"/>
    </row>
    <row r="1179" spans="1:202" ht="15" customHeight="1">
      <c r="A1179" s="165">
        <v>13</v>
      </c>
      <c r="B1179" s="166">
        <v>90105</v>
      </c>
      <c r="C1179" s="215">
        <f t="shared" si="127"/>
        <v>9</v>
      </c>
      <c r="G1179" s="165" t="str">
        <f>+VLOOKUP(B1179,EstructuraCostos!$B$5:$C$170,2)</f>
        <v>Mejoras</v>
      </c>
      <c r="H1179" s="212">
        <v>43784</v>
      </c>
      <c r="I1179" s="17">
        <f t="shared" si="126"/>
        <v>46</v>
      </c>
      <c r="J1179" s="13" t="s">
        <v>2720</v>
      </c>
      <c r="L1179" s="13" t="s">
        <v>1436</v>
      </c>
      <c r="M1179" s="51" t="s">
        <v>432</v>
      </c>
      <c r="N1179" s="97">
        <v>2</v>
      </c>
      <c r="O1179" s="706" t="s">
        <v>278</v>
      </c>
      <c r="P1179" s="64">
        <v>161275.4</v>
      </c>
      <c r="Q1179" s="631">
        <f t="shared" si="125"/>
        <v>322550.8</v>
      </c>
      <c r="R1179" s="54" t="s">
        <v>100</v>
      </c>
      <c r="S1179" s="54" t="s">
        <v>285</v>
      </c>
      <c r="T1179" s="197"/>
    </row>
    <row r="1180" spans="1:202" ht="15" customHeight="1">
      <c r="A1180" s="165">
        <v>14</v>
      </c>
      <c r="B1180" s="166">
        <v>70115</v>
      </c>
      <c r="C1180" s="215">
        <f t="shared" si="127"/>
        <v>7</v>
      </c>
      <c r="G1180" s="165" t="str">
        <f>+VLOOKUP(B1180,EstructuraCostos!$B$5:$C$170,2)</f>
        <v>Salario_Administrador</v>
      </c>
      <c r="H1180" s="212">
        <v>43784</v>
      </c>
      <c r="I1180" s="17">
        <f t="shared" si="126"/>
        <v>46</v>
      </c>
      <c r="J1180" s="281" t="s">
        <v>2721</v>
      </c>
      <c r="K1180" s="95" t="s">
        <v>2725</v>
      </c>
      <c r="L1180" s="13" t="s">
        <v>520</v>
      </c>
      <c r="M1180" s="51">
        <v>10244452</v>
      </c>
      <c r="N1180" s="130">
        <v>30</v>
      </c>
      <c r="O1180" s="89" t="s">
        <v>416</v>
      </c>
      <c r="P1180" s="64">
        <v>161275.4</v>
      </c>
      <c r="Q1180" s="631">
        <f>+N1180*P1180</f>
        <v>4838262</v>
      </c>
      <c r="R1180" s="54" t="s">
        <v>100</v>
      </c>
      <c r="S1180" s="54" t="s">
        <v>2769</v>
      </c>
      <c r="T1180" s="197"/>
    </row>
    <row r="1181" spans="1:202" ht="15" customHeight="1">
      <c r="A1181" s="165" t="s">
        <v>1206</v>
      </c>
      <c r="B1181" s="166">
        <v>40108</v>
      </c>
      <c r="C1181" s="215">
        <f t="shared" si="127"/>
        <v>4</v>
      </c>
      <c r="G1181" s="165" t="str">
        <f>+VLOOKUP(B1181,EstructuraCostos!$B$5:$C$170,2)</f>
        <v>Gastos_de_Viaje y representacion</v>
      </c>
      <c r="H1181" s="212">
        <v>43784</v>
      </c>
      <c r="I1181" s="17">
        <f t="shared" si="126"/>
        <v>46</v>
      </c>
      <c r="J1181" s="1" t="s">
        <v>1353</v>
      </c>
      <c r="K1181" s="95">
        <v>1859860</v>
      </c>
      <c r="L1181" s="13" t="s">
        <v>1354</v>
      </c>
      <c r="M1181" s="143" t="s">
        <v>1355</v>
      </c>
      <c r="N1181" s="130"/>
      <c r="O1181" s="89"/>
      <c r="P1181" s="597">
        <v>275122</v>
      </c>
      <c r="Q1181" s="631">
        <v>275122</v>
      </c>
      <c r="R1181" s="54" t="s">
        <v>100</v>
      </c>
      <c r="S1181" s="54" t="s">
        <v>2769</v>
      </c>
      <c r="T1181" s="197"/>
    </row>
    <row r="1182" spans="1:202" ht="15" customHeight="1">
      <c r="A1182" s="165">
        <v>15</v>
      </c>
      <c r="C1182" s="215">
        <f t="shared" si="127"/>
        <v>0</v>
      </c>
      <c r="G1182" s="165" t="e">
        <f>+VLOOKUP(B1182,EstructuraCostos!$B$5:$C$170,2)</f>
        <v>#N/A</v>
      </c>
      <c r="H1182" s="212">
        <v>43785</v>
      </c>
      <c r="I1182" s="17">
        <f t="shared" si="126"/>
        <v>46</v>
      </c>
      <c r="J1182" s="13" t="s">
        <v>2731</v>
      </c>
      <c r="L1182" s="13" t="s">
        <v>322</v>
      </c>
      <c r="M1182" s="51" t="s">
        <v>341</v>
      </c>
      <c r="N1182" s="97">
        <v>9</v>
      </c>
      <c r="O1182" s="706" t="s">
        <v>278</v>
      </c>
      <c r="P1182" s="62">
        <v>468888.88888888888</v>
      </c>
      <c r="Q1182" s="631">
        <f>+N1182*P1182</f>
        <v>4220000</v>
      </c>
      <c r="R1182" s="54" t="s">
        <v>100</v>
      </c>
      <c r="S1182" s="54" t="s">
        <v>2772</v>
      </c>
      <c r="T1182" s="197"/>
    </row>
    <row r="1183" spans="1:202" ht="15" customHeight="1">
      <c r="A1183" s="165">
        <v>16</v>
      </c>
      <c r="B1183" s="166">
        <v>50111</v>
      </c>
      <c r="C1183" s="215">
        <f t="shared" si="127"/>
        <v>5</v>
      </c>
      <c r="G1183" s="165" t="str">
        <f>+VLOOKUP(B1183,EstructuraCostos!$B$5:$C$170,2)</f>
        <v>Otros Diversos</v>
      </c>
      <c r="H1183" s="212">
        <v>43785</v>
      </c>
      <c r="I1183" s="17">
        <f t="shared" si="126"/>
        <v>46</v>
      </c>
      <c r="J1183" s="13" t="s">
        <v>2732</v>
      </c>
      <c r="K1183" s="95">
        <v>527586</v>
      </c>
      <c r="L1183" s="13" t="s">
        <v>2728</v>
      </c>
      <c r="M1183" s="51" t="s">
        <v>2746</v>
      </c>
      <c r="N1183" s="97">
        <v>1</v>
      </c>
      <c r="O1183" s="706" t="s">
        <v>278</v>
      </c>
      <c r="P1183" s="64">
        <v>26700</v>
      </c>
      <c r="Q1183" s="631">
        <f t="shared" si="125"/>
        <v>26700</v>
      </c>
      <c r="R1183" s="54" t="s">
        <v>294</v>
      </c>
      <c r="S1183" s="54" t="s">
        <v>2973</v>
      </c>
      <c r="T1183" s="197"/>
    </row>
    <row r="1184" spans="1:202" ht="15" customHeight="1">
      <c r="A1184" s="165">
        <v>17</v>
      </c>
      <c r="B1184" s="166">
        <v>90105</v>
      </c>
      <c r="C1184" s="215">
        <f t="shared" si="127"/>
        <v>9</v>
      </c>
      <c r="G1184" s="165" t="str">
        <f>+VLOOKUP(B1184,EstructuraCostos!$B$5:$C$170,2)</f>
        <v>Mejoras</v>
      </c>
      <c r="H1184" s="212">
        <v>43786</v>
      </c>
      <c r="I1184" s="17">
        <f t="shared" si="126"/>
        <v>46</v>
      </c>
      <c r="J1184" s="281" t="s">
        <v>2734</v>
      </c>
      <c r="K1184" s="95">
        <v>8155</v>
      </c>
      <c r="L1184" s="13" t="s">
        <v>2695</v>
      </c>
      <c r="M1184" s="51" t="s">
        <v>2696</v>
      </c>
      <c r="N1184" s="97">
        <v>1</v>
      </c>
      <c r="O1184" s="707" t="s">
        <v>278</v>
      </c>
      <c r="P1184" s="64">
        <v>16000</v>
      </c>
      <c r="Q1184" s="631">
        <f t="shared" si="125"/>
        <v>16000</v>
      </c>
      <c r="R1184" s="54" t="s">
        <v>294</v>
      </c>
      <c r="S1184" s="54" t="s">
        <v>2973</v>
      </c>
      <c r="T1184" s="197"/>
    </row>
    <row r="1185" spans="1:20" ht="15" customHeight="1">
      <c r="A1185" s="165">
        <v>18</v>
      </c>
      <c r="B1185" s="166">
        <v>90105</v>
      </c>
      <c r="C1185" s="215">
        <f t="shared" si="127"/>
        <v>9</v>
      </c>
      <c r="G1185" s="165" t="str">
        <f>+VLOOKUP(B1185,EstructuraCostos!$B$5:$C$170,2)</f>
        <v>Mejoras</v>
      </c>
      <c r="H1185" s="212">
        <v>43786</v>
      </c>
      <c r="I1185" s="17">
        <f t="shared" si="126"/>
        <v>46</v>
      </c>
      <c r="J1185" s="281" t="s">
        <v>2735</v>
      </c>
      <c r="K1185" s="95" t="s">
        <v>2745</v>
      </c>
      <c r="L1185" s="13" t="s">
        <v>2736</v>
      </c>
      <c r="N1185" s="97">
        <v>1</v>
      </c>
      <c r="O1185" s="707" t="s">
        <v>278</v>
      </c>
      <c r="P1185" s="64">
        <v>12000</v>
      </c>
      <c r="Q1185" s="631">
        <f t="shared" si="125"/>
        <v>12000</v>
      </c>
      <c r="R1185" s="54" t="s">
        <v>294</v>
      </c>
      <c r="S1185" s="54" t="s">
        <v>2973</v>
      </c>
      <c r="T1185" s="197"/>
    </row>
    <row r="1186" spans="1:20" ht="15" customHeight="1">
      <c r="A1186" s="165">
        <v>1</v>
      </c>
      <c r="B1186" s="166">
        <v>40104</v>
      </c>
      <c r="C1186" s="215">
        <f t="shared" si="127"/>
        <v>4</v>
      </c>
      <c r="G1186" s="165" t="str">
        <f>+VLOOKUP(B1186,EstructuraCostos!$B$5:$C$170,2)</f>
        <v>Combustibles y Lubricantes</v>
      </c>
      <c r="H1186" s="212">
        <v>43787</v>
      </c>
      <c r="I1186" s="17">
        <f t="shared" si="126"/>
        <v>47</v>
      </c>
      <c r="J1186" s="13" t="s">
        <v>370</v>
      </c>
      <c r="K1186" s="545">
        <v>437</v>
      </c>
      <c r="L1186" s="13" t="s">
        <v>2115</v>
      </c>
      <c r="M1186" s="51" t="s">
        <v>2117</v>
      </c>
      <c r="N1186" s="97">
        <v>11.993</v>
      </c>
      <c r="O1186" s="708" t="s">
        <v>316</v>
      </c>
      <c r="P1186" s="64">
        <v>9550</v>
      </c>
      <c r="Q1186" s="631">
        <v>114000</v>
      </c>
      <c r="R1186" s="54" t="s">
        <v>100</v>
      </c>
      <c r="S1186" s="54" t="s">
        <v>2866</v>
      </c>
      <c r="T1186" s="197"/>
    </row>
    <row r="1187" spans="1:20" ht="15" customHeight="1">
      <c r="A1187" s="165">
        <v>1</v>
      </c>
      <c r="B1187" s="166">
        <v>40104</v>
      </c>
      <c r="C1187" s="215">
        <f t="shared" si="127"/>
        <v>4</v>
      </c>
      <c r="G1187" s="165" t="str">
        <f>+VLOOKUP(B1187,EstructuraCostos!$B$5:$C$170,2)</f>
        <v>Combustibles y Lubricantes</v>
      </c>
      <c r="H1187" s="212">
        <v>43787</v>
      </c>
      <c r="I1187" s="17">
        <f t="shared" si="126"/>
        <v>47</v>
      </c>
      <c r="J1187" s="13" t="s">
        <v>353</v>
      </c>
      <c r="K1187" s="545">
        <v>437</v>
      </c>
      <c r="L1187" s="13" t="s">
        <v>2115</v>
      </c>
      <c r="M1187" s="51" t="s">
        <v>2117</v>
      </c>
      <c r="N1187" s="97">
        <v>12.14</v>
      </c>
      <c r="O1187" s="708" t="s">
        <v>316</v>
      </c>
      <c r="P1187" s="64">
        <v>9550</v>
      </c>
      <c r="Q1187" s="631">
        <v>116000</v>
      </c>
      <c r="R1187" s="54" t="s">
        <v>100</v>
      </c>
      <c r="S1187" s="54" t="s">
        <v>2866</v>
      </c>
      <c r="T1187" s="197"/>
    </row>
    <row r="1188" spans="1:20" ht="15" customHeight="1">
      <c r="A1188" s="165">
        <v>2</v>
      </c>
      <c r="B1188" s="166">
        <v>50106</v>
      </c>
      <c r="C1188" s="215">
        <f t="shared" si="127"/>
        <v>5</v>
      </c>
      <c r="G1188" s="165" t="str">
        <f>+VLOOKUP(B1188,EstructuraCostos!$B$5:$C$170,2)</f>
        <v>Mantenimiento Maquinaria y Equipos</v>
      </c>
      <c r="H1188" s="212">
        <v>43787</v>
      </c>
      <c r="I1188" s="17">
        <f t="shared" si="126"/>
        <v>47</v>
      </c>
      <c r="J1188" s="13" t="s">
        <v>2738</v>
      </c>
      <c r="K1188" s="95">
        <v>2128834</v>
      </c>
      <c r="L1188" s="13" t="s">
        <v>2737</v>
      </c>
      <c r="M1188" s="51" t="s">
        <v>2744</v>
      </c>
      <c r="N1188" s="97">
        <v>1</v>
      </c>
      <c r="O1188" s="708" t="s">
        <v>278</v>
      </c>
      <c r="P1188" s="64">
        <v>19900</v>
      </c>
      <c r="Q1188" s="631">
        <f t="shared" si="125"/>
        <v>19900</v>
      </c>
      <c r="R1188" s="54" t="s">
        <v>294</v>
      </c>
      <c r="S1188" s="54" t="s">
        <v>2973</v>
      </c>
      <c r="T1188" s="197"/>
    </row>
    <row r="1189" spans="1:20" ht="15" customHeight="1">
      <c r="A1189" s="165">
        <v>3</v>
      </c>
      <c r="B1189" s="166">
        <v>50106</v>
      </c>
      <c r="C1189" s="215">
        <f t="shared" si="127"/>
        <v>5</v>
      </c>
      <c r="G1189" s="165" t="str">
        <f>+VLOOKUP(B1189,EstructuraCostos!$B$5:$C$170,2)</f>
        <v>Mantenimiento Maquinaria y Equipos</v>
      </c>
      <c r="H1189" s="212">
        <v>43787</v>
      </c>
      <c r="I1189" s="17">
        <f t="shared" si="126"/>
        <v>47</v>
      </c>
      <c r="J1189" s="13" t="s">
        <v>2739</v>
      </c>
      <c r="K1189" s="95">
        <v>17</v>
      </c>
      <c r="L1189" s="13" t="s">
        <v>420</v>
      </c>
      <c r="M1189" s="51" t="s">
        <v>881</v>
      </c>
      <c r="N1189" s="97">
        <v>3</v>
      </c>
      <c r="O1189" s="708" t="s">
        <v>278</v>
      </c>
      <c r="P1189" s="64">
        <v>30043.396700000001</v>
      </c>
      <c r="Q1189" s="631">
        <f t="shared" si="125"/>
        <v>90130.190100000007</v>
      </c>
      <c r="R1189" s="54" t="s">
        <v>294</v>
      </c>
      <c r="S1189" s="54" t="s">
        <v>2973</v>
      </c>
      <c r="T1189" s="197"/>
    </row>
    <row r="1190" spans="1:20" ht="15" customHeight="1">
      <c r="A1190" s="165">
        <v>3</v>
      </c>
      <c r="B1190" s="166">
        <v>50106</v>
      </c>
      <c r="C1190" s="215">
        <f t="shared" si="127"/>
        <v>5</v>
      </c>
      <c r="G1190" s="165" t="str">
        <f>+VLOOKUP(B1190,EstructuraCostos!$B$5:$C$170,2)</f>
        <v>Mantenimiento Maquinaria y Equipos</v>
      </c>
      <c r="H1190" s="212">
        <v>43787</v>
      </c>
      <c r="I1190" s="17">
        <f t="shared" si="126"/>
        <v>47</v>
      </c>
      <c r="J1190" s="13" t="s">
        <v>2740</v>
      </c>
      <c r="K1190" s="95">
        <v>17</v>
      </c>
      <c r="L1190" s="13" t="s">
        <v>420</v>
      </c>
      <c r="M1190" s="51" t="s">
        <v>881</v>
      </c>
      <c r="N1190" s="97">
        <v>1</v>
      </c>
      <c r="O1190" s="708" t="s">
        <v>278</v>
      </c>
      <c r="P1190" s="64">
        <v>12689.08</v>
      </c>
      <c r="Q1190" s="631">
        <f t="shared" si="125"/>
        <v>12689.08</v>
      </c>
      <c r="R1190" s="54" t="s">
        <v>294</v>
      </c>
      <c r="S1190" s="54" t="s">
        <v>2973</v>
      </c>
      <c r="T1190" s="197"/>
    </row>
    <row r="1191" spans="1:20" ht="15" customHeight="1">
      <c r="A1191" s="165">
        <v>3</v>
      </c>
      <c r="B1191" s="166">
        <v>90105</v>
      </c>
      <c r="C1191" s="215">
        <f t="shared" si="127"/>
        <v>9</v>
      </c>
      <c r="G1191" s="165" t="str">
        <f>+VLOOKUP(B1191,EstructuraCostos!$B$5:$C$170,2)</f>
        <v>Mejoras</v>
      </c>
      <c r="H1191" s="212">
        <v>43787</v>
      </c>
      <c r="I1191" s="17">
        <f t="shared" si="126"/>
        <v>47</v>
      </c>
      <c r="J1191" s="13" t="s">
        <v>2741</v>
      </c>
      <c r="K1191" s="95">
        <v>17</v>
      </c>
      <c r="L1191" s="13" t="s">
        <v>420</v>
      </c>
      <c r="M1191" s="51" t="s">
        <v>881</v>
      </c>
      <c r="N1191" s="97">
        <v>1</v>
      </c>
      <c r="O1191" s="708" t="s">
        <v>278</v>
      </c>
      <c r="P1191" s="64">
        <v>13048.74</v>
      </c>
      <c r="Q1191" s="631">
        <f t="shared" ref="Q1191" si="128">+N1191*P1191</f>
        <v>13048.74</v>
      </c>
      <c r="R1191" s="54" t="s">
        <v>294</v>
      </c>
      <c r="S1191" s="54" t="s">
        <v>2973</v>
      </c>
      <c r="T1191" s="197"/>
    </row>
    <row r="1192" spans="1:20" ht="15" customHeight="1">
      <c r="A1192" s="165">
        <v>4</v>
      </c>
      <c r="B1192" s="166">
        <v>90105</v>
      </c>
      <c r="C1192" s="215">
        <f t="shared" si="127"/>
        <v>9</v>
      </c>
      <c r="G1192" s="165" t="str">
        <f>+VLOOKUP(B1192,EstructuraCostos!$B$5:$C$170,2)</f>
        <v>Mejoras</v>
      </c>
      <c r="H1192" s="212">
        <v>43787</v>
      </c>
      <c r="I1192" s="17">
        <f t="shared" si="126"/>
        <v>47</v>
      </c>
      <c r="J1192" s="13" t="s">
        <v>2742</v>
      </c>
      <c r="L1192" s="61" t="s">
        <v>625</v>
      </c>
      <c r="M1192" s="51" t="s">
        <v>2991</v>
      </c>
      <c r="N1192" s="97">
        <v>2</v>
      </c>
      <c r="O1192" s="708" t="s">
        <v>278</v>
      </c>
      <c r="P1192" s="64">
        <v>10250</v>
      </c>
      <c r="Q1192" s="631">
        <f t="shared" si="125"/>
        <v>20500</v>
      </c>
      <c r="R1192" s="54" t="s">
        <v>294</v>
      </c>
      <c r="S1192" s="54" t="s">
        <v>285</v>
      </c>
      <c r="T1192" s="197" t="s">
        <v>2144</v>
      </c>
    </row>
    <row r="1193" spans="1:20" ht="15" customHeight="1">
      <c r="A1193" s="165">
        <v>4</v>
      </c>
      <c r="B1193" s="166">
        <v>60102</v>
      </c>
      <c r="C1193" s="215">
        <f t="shared" si="127"/>
        <v>6</v>
      </c>
      <c r="G1193" s="165" t="str">
        <f>+VLOOKUP(B1193,EstructuraCostos!$B$5:$C$170,2)</f>
        <v>Aperos</v>
      </c>
      <c r="H1193" s="212">
        <v>43787</v>
      </c>
      <c r="I1193" s="17">
        <f t="shared" si="126"/>
        <v>47</v>
      </c>
      <c r="J1193" s="13" t="s">
        <v>2743</v>
      </c>
      <c r="L1193" s="61" t="s">
        <v>625</v>
      </c>
      <c r="M1193" s="51" t="s">
        <v>2991</v>
      </c>
      <c r="N1193" s="97">
        <v>5</v>
      </c>
      <c r="O1193" s="708" t="s">
        <v>277</v>
      </c>
      <c r="P1193" s="64">
        <v>1080</v>
      </c>
      <c r="Q1193" s="631">
        <f t="shared" si="125"/>
        <v>5400</v>
      </c>
      <c r="R1193" s="54" t="s">
        <v>294</v>
      </c>
      <c r="S1193" s="54" t="s">
        <v>285</v>
      </c>
      <c r="T1193" s="197" t="s">
        <v>2144</v>
      </c>
    </row>
    <row r="1194" spans="1:20" ht="15" customHeight="1">
      <c r="A1194" s="165">
        <v>5</v>
      </c>
      <c r="C1194" s="215">
        <f t="shared" si="127"/>
        <v>0</v>
      </c>
      <c r="G1194" s="165" t="e">
        <f>+VLOOKUP(B1194,EstructuraCostos!$B$5:$C$170,2)</f>
        <v>#N/A</v>
      </c>
      <c r="H1194" s="212">
        <v>43787</v>
      </c>
      <c r="I1194" s="17">
        <f t="shared" si="126"/>
        <v>47</v>
      </c>
      <c r="J1194" s="70" t="s">
        <v>2758</v>
      </c>
      <c r="K1194" s="486" t="s">
        <v>547</v>
      </c>
      <c r="L1194" s="70" t="s">
        <v>322</v>
      </c>
      <c r="M1194" s="74" t="s">
        <v>341</v>
      </c>
      <c r="N1194" s="80">
        <v>1</v>
      </c>
      <c r="O1194" s="90" t="s">
        <v>278</v>
      </c>
      <c r="P1194" s="709">
        <v>1078900</v>
      </c>
      <c r="Q1194" s="631">
        <f t="shared" si="125"/>
        <v>1078900</v>
      </c>
      <c r="R1194" s="54" t="s">
        <v>100</v>
      </c>
      <c r="S1194" s="54" t="s">
        <v>2771</v>
      </c>
      <c r="T1194" s="197"/>
    </row>
    <row r="1195" spans="1:20" ht="15" customHeight="1">
      <c r="A1195" s="165" t="s">
        <v>1206</v>
      </c>
      <c r="B1195" s="166">
        <v>20501</v>
      </c>
      <c r="C1195" s="215">
        <f t="shared" si="127"/>
        <v>2</v>
      </c>
      <c r="G1195" s="165" t="str">
        <f>+VLOOKUP(B1195,EstructuraCostos!$B$5:$C$170,2)</f>
        <v>Manejo_de_Ganado</v>
      </c>
      <c r="H1195" s="212">
        <v>43787</v>
      </c>
      <c r="I1195" s="17">
        <f t="shared" si="126"/>
        <v>47</v>
      </c>
      <c r="J1195" s="1" t="s">
        <v>1357</v>
      </c>
      <c r="K1195" s="144">
        <v>170299</v>
      </c>
      <c r="L1195" s="13" t="s">
        <v>926</v>
      </c>
      <c r="M1195" s="51" t="s">
        <v>927</v>
      </c>
      <c r="N1195" s="97">
        <v>1</v>
      </c>
      <c r="O1195" s="724" t="s">
        <v>278</v>
      </c>
      <c r="P1195" s="725">
        <v>125454</v>
      </c>
      <c r="Q1195" s="631">
        <f t="shared" si="125"/>
        <v>125454</v>
      </c>
      <c r="R1195" s="508" t="s">
        <v>100</v>
      </c>
      <c r="S1195" s="54" t="s">
        <v>2866</v>
      </c>
      <c r="T1195" s="197"/>
    </row>
    <row r="1196" spans="1:20" ht="15" customHeight="1">
      <c r="A1196" s="165" t="s">
        <v>1319</v>
      </c>
      <c r="B1196" s="166">
        <v>40106</v>
      </c>
      <c r="C1196" s="165">
        <f t="shared" si="127"/>
        <v>4</v>
      </c>
      <c r="G1196" s="165" t="str">
        <f>+VLOOKUP(B1196,EstructuraCostos!$B$5:$C$170,2)</f>
        <v>Gastos_Oficina_Mzles</v>
      </c>
      <c r="H1196" s="212">
        <v>43787</v>
      </c>
      <c r="I1196" s="17">
        <f t="shared" si="126"/>
        <v>47</v>
      </c>
      <c r="J1196" s="1" t="s">
        <v>1030</v>
      </c>
      <c r="K1196" s="144">
        <v>10</v>
      </c>
      <c r="L1196" s="13" t="s">
        <v>2316</v>
      </c>
      <c r="M1196" s="51" t="s">
        <v>2317</v>
      </c>
      <c r="N1196" s="97">
        <v>1</v>
      </c>
      <c r="O1196" s="724" t="s">
        <v>278</v>
      </c>
      <c r="P1196" s="381">
        <v>836480</v>
      </c>
      <c r="Q1196" s="631">
        <f>P1196</f>
        <v>836480</v>
      </c>
      <c r="R1196" s="54" t="s">
        <v>100</v>
      </c>
      <c r="S1196" s="54" t="s">
        <v>2866</v>
      </c>
      <c r="T1196" s="197"/>
    </row>
    <row r="1197" spans="1:20" ht="14.5" customHeight="1">
      <c r="A1197" s="165">
        <v>6</v>
      </c>
      <c r="B1197" s="166">
        <v>40101</v>
      </c>
      <c r="C1197" s="215">
        <f t="shared" si="127"/>
        <v>4</v>
      </c>
      <c r="D1197" s="165" t="s">
        <v>63</v>
      </c>
      <c r="G1197" s="165" t="str">
        <f>+VLOOKUP(B1197,EstructuraCostos!$B$5:$C$170,2)</f>
        <v>Servicios_Publicos</v>
      </c>
      <c r="H1197" s="212">
        <v>43789</v>
      </c>
      <c r="I1197" s="17">
        <f t="shared" si="126"/>
        <v>47</v>
      </c>
      <c r="J1197" s="185" t="s">
        <v>2646</v>
      </c>
      <c r="K1197" s="95">
        <v>21121200825</v>
      </c>
      <c r="L1197" s="1" t="s">
        <v>1670</v>
      </c>
      <c r="M1197" s="95" t="s">
        <v>578</v>
      </c>
      <c r="N1197" s="97">
        <v>62</v>
      </c>
      <c r="O1197" s="220" t="s">
        <v>277</v>
      </c>
      <c r="P1197" s="64">
        <v>1419.35</v>
      </c>
      <c r="Q1197" s="631">
        <f t="shared" si="125"/>
        <v>87999.7</v>
      </c>
      <c r="R1197" s="54" t="s">
        <v>100</v>
      </c>
      <c r="S1197" s="54" t="s">
        <v>2764</v>
      </c>
      <c r="T1197" s="197"/>
    </row>
    <row r="1198" spans="1:20" ht="14.5" customHeight="1">
      <c r="A1198" s="165">
        <v>7</v>
      </c>
      <c r="B1198" s="166">
        <v>40101</v>
      </c>
      <c r="C1198" s="215">
        <f t="shared" si="127"/>
        <v>4</v>
      </c>
      <c r="D1198" s="165" t="s">
        <v>63</v>
      </c>
      <c r="G1198" s="165" t="str">
        <f>+VLOOKUP(B1198,EstructuraCostos!$B$5:$C$170,2)</f>
        <v>Servicios_Publicos</v>
      </c>
      <c r="H1198" s="212">
        <v>43789</v>
      </c>
      <c r="I1198" s="17">
        <f t="shared" si="126"/>
        <v>47</v>
      </c>
      <c r="J1198" s="185" t="s">
        <v>2647</v>
      </c>
      <c r="K1198" s="95">
        <v>21121200820</v>
      </c>
      <c r="L1198" s="1" t="s">
        <v>1670</v>
      </c>
      <c r="M1198" s="95" t="s">
        <v>578</v>
      </c>
      <c r="N1198" s="97">
        <v>9</v>
      </c>
      <c r="O1198" s="646" t="s">
        <v>277</v>
      </c>
      <c r="P1198" s="64">
        <v>1755.55</v>
      </c>
      <c r="Q1198" s="631">
        <f t="shared" si="125"/>
        <v>15799.949999999999</v>
      </c>
      <c r="R1198" s="54" t="s">
        <v>100</v>
      </c>
      <c r="S1198" s="54" t="s">
        <v>2764</v>
      </c>
      <c r="T1198" s="197"/>
    </row>
    <row r="1199" spans="1:20" ht="14.5" customHeight="1">
      <c r="A1199" s="165" t="s">
        <v>1206</v>
      </c>
      <c r="B1199" s="166">
        <v>40111</v>
      </c>
      <c r="C1199" s="215">
        <f t="shared" si="127"/>
        <v>4</v>
      </c>
      <c r="D1199" s="165"/>
      <c r="G1199" s="165" t="str">
        <f>+VLOOKUP(B1199,EstructuraCostos!$B$5:$C$170,2)</f>
        <v>Otras tasas e Impuestos</v>
      </c>
      <c r="H1199" s="212">
        <v>43789</v>
      </c>
      <c r="I1199" s="17">
        <f t="shared" si="126"/>
        <v>47</v>
      </c>
      <c r="J1199" s="185" t="s">
        <v>2951</v>
      </c>
      <c r="K1199" s="95">
        <v>4910335199308</v>
      </c>
      <c r="L1199" s="1" t="s">
        <v>511</v>
      </c>
      <c r="M1199" s="112" t="s">
        <v>271</v>
      </c>
      <c r="N1199" s="130">
        <v>1</v>
      </c>
      <c r="O1199" s="89" t="s">
        <v>278</v>
      </c>
      <c r="P1199" s="64">
        <v>388000</v>
      </c>
      <c r="Q1199" s="631">
        <v>388000</v>
      </c>
      <c r="R1199" s="54" t="s">
        <v>100</v>
      </c>
      <c r="S1199" s="54" t="s">
        <v>2952</v>
      </c>
      <c r="T1199" s="197"/>
    </row>
    <row r="1200" spans="1:20" ht="14.5" customHeight="1">
      <c r="A1200" s="165">
        <v>8</v>
      </c>
      <c r="B1200" s="166">
        <v>90103</v>
      </c>
      <c r="C1200" s="215">
        <f t="shared" si="127"/>
        <v>9</v>
      </c>
      <c r="G1200" s="165" t="str">
        <f>+VLOOKUP(B1200,EstructuraCostos!$B$5:$C$170,2)</f>
        <v>Alimentacion-mercado</v>
      </c>
      <c r="H1200" s="212">
        <v>43790</v>
      </c>
      <c r="I1200" s="17">
        <f t="shared" si="126"/>
        <v>47</v>
      </c>
      <c r="J1200" s="185" t="s">
        <v>2798</v>
      </c>
      <c r="K1200" s="95">
        <v>78929</v>
      </c>
      <c r="L1200" s="1" t="s">
        <v>2809</v>
      </c>
      <c r="M1200" s="51" t="s">
        <v>2810</v>
      </c>
      <c r="N1200" s="97">
        <v>5</v>
      </c>
      <c r="O1200" s="712" t="s">
        <v>278</v>
      </c>
      <c r="P1200" s="64">
        <v>8500</v>
      </c>
      <c r="Q1200" s="631">
        <f t="shared" si="125"/>
        <v>42500</v>
      </c>
      <c r="R1200" s="54" t="s">
        <v>294</v>
      </c>
      <c r="S1200" s="54" t="s">
        <v>2973</v>
      </c>
      <c r="T1200" s="197"/>
    </row>
    <row r="1201" spans="1:20" ht="15" customHeight="1">
      <c r="A1201" s="165">
        <v>9</v>
      </c>
      <c r="B1201" s="166">
        <v>90105</v>
      </c>
      <c r="C1201" s="215">
        <f t="shared" si="127"/>
        <v>9</v>
      </c>
      <c r="G1201" s="165" t="str">
        <f>+VLOOKUP(B1201,EstructuraCostos!$B$5:$C$170,2)</f>
        <v>Mejoras</v>
      </c>
      <c r="H1201" s="212">
        <v>43791</v>
      </c>
      <c r="I1201" s="17">
        <f t="shared" si="126"/>
        <v>47</v>
      </c>
      <c r="J1201" s="185" t="s">
        <v>2302</v>
      </c>
      <c r="K1201" s="144">
        <v>4646</v>
      </c>
      <c r="L1201" s="13" t="s">
        <v>2943</v>
      </c>
      <c r="M1201" s="51" t="s">
        <v>1676</v>
      </c>
      <c r="N1201" s="97">
        <v>10</v>
      </c>
      <c r="O1201" s="712" t="s">
        <v>278</v>
      </c>
      <c r="P1201" s="64">
        <v>23900</v>
      </c>
      <c r="Q1201" s="631">
        <f t="shared" si="125"/>
        <v>239000</v>
      </c>
      <c r="R1201" s="54" t="s">
        <v>100</v>
      </c>
      <c r="S1201" s="54" t="s">
        <v>2953</v>
      </c>
      <c r="T1201" s="197"/>
    </row>
    <row r="1202" spans="1:20" ht="14.5" customHeight="1">
      <c r="A1202" s="165">
        <v>9</v>
      </c>
      <c r="B1202" s="166">
        <v>90105</v>
      </c>
      <c r="C1202" s="215">
        <f t="shared" si="127"/>
        <v>9</v>
      </c>
      <c r="G1202" s="165" t="str">
        <f>+VLOOKUP(B1202,EstructuraCostos!$B$5:$C$170,2)</f>
        <v>Mejoras</v>
      </c>
      <c r="H1202" s="212">
        <v>43791</v>
      </c>
      <c r="I1202" s="17">
        <f t="shared" si="126"/>
        <v>47</v>
      </c>
      <c r="J1202" s="281" t="s">
        <v>2799</v>
      </c>
      <c r="K1202" s="144">
        <v>4646</v>
      </c>
      <c r="L1202" s="13" t="s">
        <v>2943</v>
      </c>
      <c r="M1202" s="51" t="s">
        <v>1676</v>
      </c>
      <c r="N1202" s="97">
        <v>3</v>
      </c>
      <c r="O1202" s="712" t="s">
        <v>278</v>
      </c>
      <c r="P1202" s="64">
        <v>21500</v>
      </c>
      <c r="Q1202" s="631">
        <f t="shared" si="125"/>
        <v>64500</v>
      </c>
      <c r="R1202" s="54" t="s">
        <v>100</v>
      </c>
      <c r="S1202" s="54" t="s">
        <v>2953</v>
      </c>
      <c r="T1202" s="197"/>
    </row>
    <row r="1203" spans="1:20" ht="14.5" customHeight="1">
      <c r="A1203" s="165">
        <v>9</v>
      </c>
      <c r="B1203" s="166">
        <v>90105</v>
      </c>
      <c r="C1203" s="215">
        <f t="shared" si="127"/>
        <v>9</v>
      </c>
      <c r="G1203" s="165" t="str">
        <f>+VLOOKUP(B1203,EstructuraCostos!$B$5:$C$170,2)</f>
        <v>Mejoras</v>
      </c>
      <c r="H1203" s="212">
        <v>43791</v>
      </c>
      <c r="I1203" s="17">
        <f t="shared" si="126"/>
        <v>47</v>
      </c>
      <c r="J1203" s="281" t="s">
        <v>2800</v>
      </c>
      <c r="K1203" s="144">
        <v>4646</v>
      </c>
      <c r="L1203" s="13" t="s">
        <v>2943</v>
      </c>
      <c r="M1203" s="51" t="s">
        <v>1676</v>
      </c>
      <c r="N1203" s="97">
        <v>12</v>
      </c>
      <c r="O1203" s="712" t="s">
        <v>278</v>
      </c>
      <c r="P1203" s="64">
        <v>3000</v>
      </c>
      <c r="Q1203" s="631">
        <f t="shared" si="125"/>
        <v>36000</v>
      </c>
      <c r="R1203" s="54" t="s">
        <v>100</v>
      </c>
      <c r="S1203" s="54" t="s">
        <v>2953</v>
      </c>
      <c r="T1203" s="197"/>
    </row>
    <row r="1204" spans="1:20" ht="14.5" customHeight="1">
      <c r="A1204" s="165">
        <v>9</v>
      </c>
      <c r="B1204" s="166">
        <v>90105</v>
      </c>
      <c r="C1204" s="215">
        <f t="shared" si="127"/>
        <v>9</v>
      </c>
      <c r="G1204" s="165" t="str">
        <f>+VLOOKUP(B1204,EstructuraCostos!$B$5:$C$170,2)</f>
        <v>Mejoras</v>
      </c>
      <c r="H1204" s="212">
        <v>43791</v>
      </c>
      <c r="I1204" s="17">
        <f t="shared" si="126"/>
        <v>47</v>
      </c>
      <c r="J1204" s="185" t="s">
        <v>2801</v>
      </c>
      <c r="K1204" s="144">
        <v>4646</v>
      </c>
      <c r="L1204" s="13" t="s">
        <v>2943</v>
      </c>
      <c r="M1204" s="51" t="s">
        <v>1676</v>
      </c>
      <c r="N1204" s="97">
        <v>10</v>
      </c>
      <c r="O1204" s="712" t="s">
        <v>278</v>
      </c>
      <c r="P1204" s="64">
        <v>2600</v>
      </c>
      <c r="Q1204" s="631">
        <f t="shared" si="125"/>
        <v>26000</v>
      </c>
      <c r="R1204" s="54" t="s">
        <v>100</v>
      </c>
      <c r="S1204" s="54" t="s">
        <v>2953</v>
      </c>
      <c r="T1204" s="197"/>
    </row>
    <row r="1205" spans="1:20" ht="14.5" customHeight="1">
      <c r="A1205" s="165">
        <v>9</v>
      </c>
      <c r="B1205" s="166">
        <v>90105</v>
      </c>
      <c r="C1205" s="215">
        <f t="shared" si="127"/>
        <v>9</v>
      </c>
      <c r="G1205" s="165" t="str">
        <f>+VLOOKUP(B1205,EstructuraCostos!$B$5:$C$170,2)</f>
        <v>Mejoras</v>
      </c>
      <c r="H1205" s="212">
        <v>43791</v>
      </c>
      <c r="I1205" s="17">
        <f t="shared" si="126"/>
        <v>47</v>
      </c>
      <c r="J1205" s="185" t="s">
        <v>2802</v>
      </c>
      <c r="K1205" s="144">
        <v>4646</v>
      </c>
      <c r="L1205" s="13" t="s">
        <v>2943</v>
      </c>
      <c r="M1205" s="51" t="s">
        <v>1676</v>
      </c>
      <c r="N1205" s="97">
        <v>5</v>
      </c>
      <c r="O1205" s="712" t="s">
        <v>278</v>
      </c>
      <c r="P1205" s="64">
        <v>12440</v>
      </c>
      <c r="Q1205" s="631">
        <f t="shared" si="125"/>
        <v>62200</v>
      </c>
      <c r="R1205" s="54" t="s">
        <v>100</v>
      </c>
      <c r="S1205" s="54" t="s">
        <v>2953</v>
      </c>
      <c r="T1205" s="197"/>
    </row>
    <row r="1206" spans="1:20" ht="14.5" customHeight="1">
      <c r="A1206" s="165">
        <v>9</v>
      </c>
      <c r="B1206" s="166">
        <v>90105</v>
      </c>
      <c r="C1206" s="215">
        <f t="shared" si="127"/>
        <v>9</v>
      </c>
      <c r="G1206" s="165" t="str">
        <f>+VLOOKUP(B1206,EstructuraCostos!$B$5:$C$170,2)</f>
        <v>Mejoras</v>
      </c>
      <c r="H1206" s="212">
        <v>43791</v>
      </c>
      <c r="I1206" s="17">
        <f t="shared" si="126"/>
        <v>47</v>
      </c>
      <c r="J1206" s="185" t="s">
        <v>2803</v>
      </c>
      <c r="K1206" s="144">
        <v>4646</v>
      </c>
      <c r="L1206" s="13" t="s">
        <v>2943</v>
      </c>
      <c r="M1206" s="51" t="s">
        <v>1676</v>
      </c>
      <c r="N1206" s="97">
        <v>18</v>
      </c>
      <c r="O1206" s="712" t="s">
        <v>278</v>
      </c>
      <c r="P1206" s="64">
        <v>5300</v>
      </c>
      <c r="Q1206" s="631">
        <f t="shared" si="125"/>
        <v>95400</v>
      </c>
      <c r="R1206" s="54" t="s">
        <v>100</v>
      </c>
      <c r="S1206" s="54" t="s">
        <v>2953</v>
      </c>
      <c r="T1206" s="197"/>
    </row>
    <row r="1207" spans="1:20" ht="14.5" customHeight="1">
      <c r="A1207" s="165">
        <v>10</v>
      </c>
      <c r="B1207" s="166">
        <v>90106</v>
      </c>
      <c r="C1207" s="215">
        <f t="shared" ref="C1207" si="129">ROUND(B1207/10000,0)</f>
        <v>9</v>
      </c>
      <c r="G1207" s="165" t="str">
        <f>+VLOOKUP(B1207,EstructuraCostos!$B$5:$C$170,2)</f>
        <v xml:space="preserve">Varios </v>
      </c>
      <c r="H1207" s="212">
        <v>43792</v>
      </c>
      <c r="I1207" s="17">
        <f t="shared" si="126"/>
        <v>47</v>
      </c>
      <c r="J1207" s="185" t="s">
        <v>2829</v>
      </c>
      <c r="K1207" s="144">
        <v>404820</v>
      </c>
      <c r="L1207" s="308" t="s">
        <v>263</v>
      </c>
      <c r="M1207" s="51" t="s">
        <v>271</v>
      </c>
      <c r="N1207" s="97">
        <v>1</v>
      </c>
      <c r="O1207" s="717" t="s">
        <v>278</v>
      </c>
      <c r="P1207" s="64">
        <v>47502</v>
      </c>
      <c r="Q1207" s="631">
        <f t="shared" si="125"/>
        <v>47502</v>
      </c>
      <c r="R1207" s="54" t="s">
        <v>100</v>
      </c>
      <c r="S1207" s="54" t="s">
        <v>2866</v>
      </c>
      <c r="T1207" s="197"/>
    </row>
    <row r="1208" spans="1:20" ht="14.5" customHeight="1">
      <c r="A1208" s="165">
        <v>11</v>
      </c>
      <c r="B1208" s="166">
        <v>50106</v>
      </c>
      <c r="C1208" s="215">
        <f t="shared" si="127"/>
        <v>5</v>
      </c>
      <c r="G1208" s="165" t="str">
        <f>+VLOOKUP(B1208,EstructuraCostos!$B$5:$C$170,2)</f>
        <v>Mantenimiento Maquinaria y Equipos</v>
      </c>
      <c r="H1208" s="212">
        <v>43793</v>
      </c>
      <c r="I1208" s="17">
        <f t="shared" si="126"/>
        <v>47</v>
      </c>
      <c r="J1208" s="185" t="s">
        <v>1642</v>
      </c>
      <c r="K1208" s="144">
        <v>2545</v>
      </c>
      <c r="L1208" s="1" t="s">
        <v>1380</v>
      </c>
      <c r="M1208" s="51" t="s">
        <v>271</v>
      </c>
      <c r="N1208" s="97">
        <v>1</v>
      </c>
      <c r="O1208" s="712" t="s">
        <v>278</v>
      </c>
      <c r="P1208" s="64">
        <v>8000</v>
      </c>
      <c r="Q1208" s="631">
        <f t="shared" si="125"/>
        <v>8000</v>
      </c>
      <c r="R1208" s="54" t="s">
        <v>100</v>
      </c>
      <c r="S1208" s="54" t="s">
        <v>2973</v>
      </c>
      <c r="T1208" s="197"/>
    </row>
    <row r="1209" spans="1:20" ht="14.5" customHeight="1">
      <c r="A1209" s="165">
        <v>1</v>
      </c>
      <c r="B1209" s="166">
        <v>80108</v>
      </c>
      <c r="C1209" s="215">
        <f t="shared" si="127"/>
        <v>8</v>
      </c>
      <c r="G1209" s="165" t="str">
        <f>+VLOOKUP(B1209,EstructuraCostos!$B$5:$C$170,2)</f>
        <v>Establecimiento de Nuevas Praderas</v>
      </c>
      <c r="H1209" s="212">
        <v>43794</v>
      </c>
      <c r="I1209" s="17">
        <f t="shared" si="126"/>
        <v>48</v>
      </c>
      <c r="J1209" s="185" t="s">
        <v>2804</v>
      </c>
      <c r="K1209" s="714">
        <v>404845</v>
      </c>
      <c r="L1209" s="61" t="s">
        <v>263</v>
      </c>
      <c r="M1209" s="51" t="s">
        <v>271</v>
      </c>
      <c r="N1209" s="97">
        <v>20</v>
      </c>
      <c r="O1209" s="712" t="s">
        <v>276</v>
      </c>
      <c r="P1209" s="64">
        <v>23990</v>
      </c>
      <c r="Q1209" s="631">
        <f t="shared" si="125"/>
        <v>479800</v>
      </c>
      <c r="R1209" s="54" t="s">
        <v>100</v>
      </c>
      <c r="S1209" s="54" t="s">
        <v>2866</v>
      </c>
      <c r="T1209" s="197"/>
    </row>
    <row r="1210" spans="1:20" ht="15" customHeight="1">
      <c r="A1210" s="165">
        <v>1</v>
      </c>
      <c r="B1210" s="166">
        <v>80108</v>
      </c>
      <c r="C1210" s="215">
        <f t="shared" si="127"/>
        <v>8</v>
      </c>
      <c r="G1210" s="165" t="str">
        <f>+VLOOKUP(B1210,EstructuraCostos!$B$5:$C$170,2)</f>
        <v>Establecimiento de Nuevas Praderas</v>
      </c>
      <c r="H1210" s="212">
        <v>43794</v>
      </c>
      <c r="I1210" s="17">
        <f t="shared" si="126"/>
        <v>48</v>
      </c>
      <c r="J1210" s="185" t="s">
        <v>2805</v>
      </c>
      <c r="K1210" s="95">
        <v>404845</v>
      </c>
      <c r="L1210" s="61" t="s">
        <v>263</v>
      </c>
      <c r="M1210" s="51" t="s">
        <v>271</v>
      </c>
      <c r="N1210" s="97">
        <v>10</v>
      </c>
      <c r="O1210" s="712" t="s">
        <v>276</v>
      </c>
      <c r="P1210" s="64">
        <v>24100</v>
      </c>
      <c r="Q1210" s="631">
        <f t="shared" si="125"/>
        <v>241000</v>
      </c>
      <c r="R1210" s="54" t="s">
        <v>100</v>
      </c>
      <c r="S1210" s="54" t="s">
        <v>2866</v>
      </c>
      <c r="T1210" s="197"/>
    </row>
    <row r="1211" spans="1:20" ht="15" customHeight="1">
      <c r="A1211" s="165">
        <v>2</v>
      </c>
      <c r="B1211" s="166">
        <v>90105</v>
      </c>
      <c r="C1211" s="215">
        <f t="shared" si="127"/>
        <v>9</v>
      </c>
      <c r="G1211" s="165" t="str">
        <f>+VLOOKUP(B1211,EstructuraCostos!$B$5:$C$170,2)</f>
        <v>Mejoras</v>
      </c>
      <c r="H1211" s="212">
        <v>43794</v>
      </c>
      <c r="I1211" s="17">
        <f t="shared" si="126"/>
        <v>48</v>
      </c>
      <c r="J1211" s="185" t="s">
        <v>2806</v>
      </c>
      <c r="K1211" s="95">
        <v>6551</v>
      </c>
      <c r="L1211" s="13" t="s">
        <v>1436</v>
      </c>
      <c r="M1211" s="51" t="s">
        <v>432</v>
      </c>
      <c r="N1211" s="97">
        <v>5</v>
      </c>
      <c r="O1211" s="712" t="s">
        <v>276</v>
      </c>
      <c r="P1211" s="64">
        <v>6500</v>
      </c>
      <c r="Q1211" s="631">
        <f t="shared" si="125"/>
        <v>32500</v>
      </c>
      <c r="R1211" s="54" t="s">
        <v>100</v>
      </c>
      <c r="S1211" s="54" t="s">
        <v>285</v>
      </c>
      <c r="T1211" s="197" t="s">
        <v>2677</v>
      </c>
    </row>
    <row r="1212" spans="1:20" ht="14.5" customHeight="1">
      <c r="A1212" s="165">
        <v>3</v>
      </c>
      <c r="B1212" s="166">
        <v>50111</v>
      </c>
      <c r="C1212" s="215">
        <f t="shared" si="127"/>
        <v>5</v>
      </c>
      <c r="G1212" s="165" t="str">
        <f>+VLOOKUP(B1212,EstructuraCostos!$B$5:$C$170,2)</f>
        <v>Otros Diversos</v>
      </c>
      <c r="H1212" s="212">
        <v>43794</v>
      </c>
      <c r="I1212" s="17">
        <f>+WEEKNUM(H1212,2)</f>
        <v>48</v>
      </c>
      <c r="J1212" s="491" t="s">
        <v>2807</v>
      </c>
      <c r="K1212" s="95">
        <v>326</v>
      </c>
      <c r="L1212" s="13" t="s">
        <v>2797</v>
      </c>
      <c r="M1212" s="95" t="s">
        <v>2808</v>
      </c>
      <c r="N1212" s="130">
        <v>2</v>
      </c>
      <c r="O1212" s="89" t="s">
        <v>278</v>
      </c>
      <c r="P1212" s="64">
        <v>23000</v>
      </c>
      <c r="Q1212" s="631">
        <f t="shared" si="125"/>
        <v>46000</v>
      </c>
      <c r="R1212" s="54" t="s">
        <v>294</v>
      </c>
      <c r="S1212" s="54" t="s">
        <v>2973</v>
      </c>
      <c r="T1212" s="197"/>
    </row>
    <row r="1213" spans="1:20" ht="15" customHeight="1">
      <c r="A1213" s="165">
        <v>4</v>
      </c>
      <c r="B1213" s="166" t="s">
        <v>170</v>
      </c>
      <c r="C1213" s="215" t="e">
        <f t="shared" si="127"/>
        <v>#VALUE!</v>
      </c>
      <c r="G1213" s="165">
        <f>+VLOOKUP(B1213,EstructuraCostos!$B$5:$C$170,2)</f>
        <v>0</v>
      </c>
      <c r="H1213" s="212">
        <v>43795</v>
      </c>
      <c r="I1213" s="17">
        <f t="shared" ref="I1213:I1255" si="130">+WEEKNUM(H1213,2)</f>
        <v>48</v>
      </c>
      <c r="J1213" s="494" t="s">
        <v>2307</v>
      </c>
      <c r="L1213" s="13" t="s">
        <v>2513</v>
      </c>
      <c r="M1213" s="51">
        <v>4372473</v>
      </c>
      <c r="N1213" s="97">
        <v>4185</v>
      </c>
      <c r="O1213" s="713" t="s">
        <v>276</v>
      </c>
      <c r="P1213" s="716">
        <v>600</v>
      </c>
      <c r="Q1213" s="631">
        <f t="shared" si="125"/>
        <v>2511000</v>
      </c>
      <c r="R1213" s="54" t="s">
        <v>294</v>
      </c>
      <c r="S1213" s="54" t="s">
        <v>285</v>
      </c>
      <c r="T1213" s="197"/>
    </row>
    <row r="1214" spans="1:20" ht="14.5" customHeight="1">
      <c r="A1214" s="165">
        <v>5</v>
      </c>
      <c r="B1214" s="166" t="s">
        <v>170</v>
      </c>
      <c r="C1214" s="215" t="e">
        <f t="shared" si="127"/>
        <v>#VALUE!</v>
      </c>
      <c r="G1214" s="165">
        <f>+VLOOKUP(B1214,EstructuraCostos!$B$5:$C$170,2)</f>
        <v>0</v>
      </c>
      <c r="H1214" s="212">
        <v>43795</v>
      </c>
      <c r="I1214" s="17">
        <f t="shared" si="130"/>
        <v>48</v>
      </c>
      <c r="J1214" s="494" t="s">
        <v>2811</v>
      </c>
      <c r="L1214" s="13" t="s">
        <v>2513</v>
      </c>
      <c r="M1214" s="51">
        <v>4372473</v>
      </c>
      <c r="N1214" s="97">
        <v>600</v>
      </c>
      <c r="O1214" s="713" t="s">
        <v>278</v>
      </c>
      <c r="P1214" s="716">
        <v>300</v>
      </c>
      <c r="Q1214" s="631">
        <f t="shared" ref="Q1214:Q1282" si="131">+N1214*P1214</f>
        <v>180000</v>
      </c>
      <c r="R1214" s="54" t="s">
        <v>294</v>
      </c>
      <c r="S1214" s="54" t="s">
        <v>285</v>
      </c>
      <c r="T1214" s="197"/>
    </row>
    <row r="1215" spans="1:20" ht="14.5" customHeight="1">
      <c r="A1215" s="165">
        <v>6</v>
      </c>
      <c r="B1215" s="166" t="s">
        <v>170</v>
      </c>
      <c r="C1215" s="215" t="e">
        <f t="shared" si="127"/>
        <v>#VALUE!</v>
      </c>
      <c r="G1215" s="165">
        <f>+VLOOKUP(B1215,EstructuraCostos!$B$5:$C$170,2)</f>
        <v>0</v>
      </c>
      <c r="H1215" s="212">
        <v>43795</v>
      </c>
      <c r="I1215" s="17">
        <f t="shared" si="130"/>
        <v>48</v>
      </c>
      <c r="J1215" s="494" t="s">
        <v>2393</v>
      </c>
      <c r="L1215" s="13" t="s">
        <v>2513</v>
      </c>
      <c r="M1215" s="51">
        <v>4372473</v>
      </c>
      <c r="N1215" s="97">
        <v>5</v>
      </c>
      <c r="O1215" s="713" t="s">
        <v>278</v>
      </c>
      <c r="P1215" s="716">
        <v>75000</v>
      </c>
      <c r="Q1215" s="631">
        <f t="shared" si="131"/>
        <v>375000</v>
      </c>
      <c r="R1215" s="54" t="s">
        <v>294</v>
      </c>
      <c r="S1215" s="54" t="s">
        <v>285</v>
      </c>
      <c r="T1215" s="197"/>
    </row>
    <row r="1216" spans="1:20" ht="14.5" customHeight="1">
      <c r="A1216" s="165">
        <v>7</v>
      </c>
      <c r="B1216" s="166" t="s">
        <v>170</v>
      </c>
      <c r="C1216" s="215" t="e">
        <f t="shared" si="127"/>
        <v>#VALUE!</v>
      </c>
      <c r="G1216" s="165">
        <f>+VLOOKUP(B1216,EstructuraCostos!$B$5:$C$170,2)</f>
        <v>0</v>
      </c>
      <c r="H1216" s="212">
        <v>43795</v>
      </c>
      <c r="I1216" s="17">
        <f t="shared" si="130"/>
        <v>48</v>
      </c>
      <c r="J1216" s="494" t="s">
        <v>2812</v>
      </c>
      <c r="L1216" s="13" t="s">
        <v>2513</v>
      </c>
      <c r="M1216" s="51">
        <v>4372473</v>
      </c>
      <c r="N1216" s="97">
        <v>10</v>
      </c>
      <c r="O1216" s="713" t="s">
        <v>278</v>
      </c>
      <c r="P1216" s="716">
        <v>35000</v>
      </c>
      <c r="Q1216" s="631">
        <f t="shared" si="131"/>
        <v>350000</v>
      </c>
      <c r="R1216" s="54" t="s">
        <v>294</v>
      </c>
      <c r="S1216" s="54" t="s">
        <v>285</v>
      </c>
      <c r="T1216" s="197"/>
    </row>
    <row r="1217" spans="1:20" ht="15" customHeight="1">
      <c r="A1217" s="165">
        <v>8</v>
      </c>
      <c r="B1217" s="166" t="s">
        <v>170</v>
      </c>
      <c r="C1217" s="215" t="e">
        <f t="shared" si="127"/>
        <v>#VALUE!</v>
      </c>
      <c r="G1217" s="165">
        <f>+VLOOKUP(B1217,EstructuraCostos!$B$5:$C$170,2)</f>
        <v>0</v>
      </c>
      <c r="H1217" s="212">
        <v>43795</v>
      </c>
      <c r="I1217" s="17">
        <f t="shared" si="130"/>
        <v>48</v>
      </c>
      <c r="J1217" s="494" t="s">
        <v>2813</v>
      </c>
      <c r="L1217" s="13" t="s">
        <v>2513</v>
      </c>
      <c r="M1217" s="51">
        <v>4372473</v>
      </c>
      <c r="N1217" s="97">
        <v>1</v>
      </c>
      <c r="O1217" s="713" t="s">
        <v>278</v>
      </c>
      <c r="P1217" s="716">
        <v>40000</v>
      </c>
      <c r="Q1217" s="631">
        <f t="shared" si="131"/>
        <v>40000</v>
      </c>
      <c r="R1217" s="54" t="s">
        <v>294</v>
      </c>
      <c r="S1217" s="54" t="s">
        <v>285</v>
      </c>
      <c r="T1217" s="197"/>
    </row>
    <row r="1218" spans="1:20" ht="15" customHeight="1">
      <c r="A1218" s="165">
        <v>9</v>
      </c>
      <c r="B1218" s="166" t="s">
        <v>170</v>
      </c>
      <c r="C1218" s="215" t="e">
        <f t="shared" si="127"/>
        <v>#VALUE!</v>
      </c>
      <c r="G1218" s="165">
        <f>+VLOOKUP(B1218,EstructuraCostos!$B$5:$C$170,2)</f>
        <v>0</v>
      </c>
      <c r="H1218" s="212">
        <v>43795</v>
      </c>
      <c r="I1218" s="17">
        <f t="shared" si="130"/>
        <v>48</v>
      </c>
      <c r="J1218" s="494" t="s">
        <v>2814</v>
      </c>
      <c r="L1218" s="13" t="s">
        <v>2513</v>
      </c>
      <c r="M1218" s="51">
        <v>4372473</v>
      </c>
      <c r="N1218" s="97">
        <v>1</v>
      </c>
      <c r="O1218" s="713" t="s">
        <v>278</v>
      </c>
      <c r="P1218" s="716">
        <v>1566000</v>
      </c>
      <c r="Q1218" s="631">
        <f t="shared" si="131"/>
        <v>1566000</v>
      </c>
      <c r="R1218" s="54" t="s">
        <v>196</v>
      </c>
      <c r="S1218" s="54" t="s">
        <v>285</v>
      </c>
      <c r="T1218" s="197"/>
    </row>
    <row r="1219" spans="1:20" ht="15" customHeight="1">
      <c r="A1219" s="165">
        <v>10</v>
      </c>
      <c r="B1219" s="166">
        <v>90103</v>
      </c>
      <c r="C1219" s="215">
        <f t="shared" si="127"/>
        <v>9</v>
      </c>
      <c r="G1219" s="165" t="str">
        <f>+VLOOKUP(B1219,EstructuraCostos!$B$5:$C$170,2)</f>
        <v>Alimentacion-mercado</v>
      </c>
      <c r="H1219" s="212">
        <v>43795</v>
      </c>
      <c r="I1219" s="17">
        <f t="shared" si="130"/>
        <v>48</v>
      </c>
      <c r="J1219" s="494" t="s">
        <v>2815</v>
      </c>
      <c r="K1219" s="95">
        <v>191937</v>
      </c>
      <c r="L1219" s="13" t="s">
        <v>544</v>
      </c>
      <c r="M1219" s="51" t="s">
        <v>286</v>
      </c>
      <c r="N1219" s="97">
        <v>1</v>
      </c>
      <c r="O1219" s="713" t="s">
        <v>278</v>
      </c>
      <c r="P1219" s="716">
        <v>12700</v>
      </c>
      <c r="Q1219" s="631">
        <f t="shared" si="131"/>
        <v>12700</v>
      </c>
      <c r="R1219" s="54" t="s">
        <v>294</v>
      </c>
      <c r="S1219" s="54" t="s">
        <v>2973</v>
      </c>
      <c r="T1219" s="197"/>
    </row>
    <row r="1220" spans="1:20" ht="14.5" customHeight="1">
      <c r="A1220" s="165">
        <v>11</v>
      </c>
      <c r="B1220" s="166">
        <v>90105</v>
      </c>
      <c r="C1220" s="215">
        <f t="shared" si="127"/>
        <v>9</v>
      </c>
      <c r="G1220" s="165" t="str">
        <f>+VLOOKUP(B1220,EstructuraCostos!$B$5:$C$170,2)</f>
        <v>Mejoras</v>
      </c>
      <c r="H1220" s="212">
        <v>43795</v>
      </c>
      <c r="I1220" s="17">
        <f t="shared" si="130"/>
        <v>48</v>
      </c>
      <c r="J1220" s="181" t="s">
        <v>2816</v>
      </c>
      <c r="K1220" s="95">
        <v>65</v>
      </c>
      <c r="L1220" s="13" t="s">
        <v>2817</v>
      </c>
      <c r="M1220" s="51">
        <v>70000311</v>
      </c>
      <c r="N1220" s="97">
        <v>20</v>
      </c>
      <c r="O1220" s="713" t="s">
        <v>278</v>
      </c>
      <c r="P1220" s="64">
        <v>200</v>
      </c>
      <c r="Q1220" s="631">
        <f t="shared" si="131"/>
        <v>4000</v>
      </c>
      <c r="R1220" s="54" t="s">
        <v>294</v>
      </c>
      <c r="S1220" s="54" t="s">
        <v>2973</v>
      </c>
      <c r="T1220" s="197"/>
    </row>
    <row r="1221" spans="1:20" ht="14.5" customHeight="1">
      <c r="A1221" s="165">
        <v>12</v>
      </c>
      <c r="B1221" s="166">
        <v>90105</v>
      </c>
      <c r="C1221" s="215">
        <f t="shared" ref="C1221:C1288" si="132">ROUND(B1221/10000,0)</f>
        <v>9</v>
      </c>
      <c r="G1221" s="165" t="str">
        <f>+VLOOKUP(B1221,EstructuraCostos!$B$5:$C$170,2)</f>
        <v>Mejoras</v>
      </c>
      <c r="H1221" s="212">
        <v>43795</v>
      </c>
      <c r="I1221" s="17">
        <f t="shared" si="130"/>
        <v>48</v>
      </c>
      <c r="J1221" s="181" t="s">
        <v>2818</v>
      </c>
      <c r="K1221" s="95">
        <v>6565</v>
      </c>
      <c r="L1221" s="13" t="s">
        <v>1436</v>
      </c>
      <c r="M1221" s="51" t="s">
        <v>432</v>
      </c>
      <c r="N1221" s="97">
        <v>20</v>
      </c>
      <c r="O1221" s="713" t="s">
        <v>278</v>
      </c>
      <c r="P1221" s="64">
        <v>8375</v>
      </c>
      <c r="Q1221" s="631">
        <f t="shared" si="131"/>
        <v>167500</v>
      </c>
      <c r="R1221" s="54" t="s">
        <v>100</v>
      </c>
      <c r="S1221" s="54" t="s">
        <v>285</v>
      </c>
      <c r="T1221" s="197" t="s">
        <v>2819</v>
      </c>
    </row>
    <row r="1222" spans="1:20" ht="14.5" customHeight="1">
      <c r="A1222" s="165">
        <v>13</v>
      </c>
      <c r="B1222" s="166">
        <v>50108</v>
      </c>
      <c r="C1222" s="215">
        <f t="shared" si="132"/>
        <v>5</v>
      </c>
      <c r="G1222" s="165" t="str">
        <f>+VLOOKUP(B1222,EstructuraCostos!$B$5:$C$170,2)</f>
        <v>Acarreos Externos</v>
      </c>
      <c r="H1222" s="212">
        <v>43795</v>
      </c>
      <c r="I1222" s="17">
        <f t="shared" si="130"/>
        <v>48</v>
      </c>
      <c r="J1222" s="181" t="s">
        <v>2820</v>
      </c>
      <c r="K1222" s="95" t="s">
        <v>2833</v>
      </c>
      <c r="L1222" s="13" t="s">
        <v>1453</v>
      </c>
      <c r="M1222" s="276">
        <v>18414548</v>
      </c>
      <c r="N1222" s="97">
        <v>1</v>
      </c>
      <c r="O1222" s="713" t="s">
        <v>278</v>
      </c>
      <c r="P1222" s="64">
        <v>40000</v>
      </c>
      <c r="Q1222" s="631">
        <f t="shared" si="131"/>
        <v>40000</v>
      </c>
      <c r="R1222" s="54" t="s">
        <v>100</v>
      </c>
      <c r="S1222" s="54" t="s">
        <v>285</v>
      </c>
      <c r="T1222" s="197" t="s">
        <v>2819</v>
      </c>
    </row>
    <row r="1223" spans="1:20" ht="14.5" customHeight="1">
      <c r="A1223" s="165">
        <v>14</v>
      </c>
      <c r="B1223" s="166">
        <v>10305</v>
      </c>
      <c r="C1223" s="215">
        <f t="shared" si="132"/>
        <v>1</v>
      </c>
      <c r="G1223" s="165" t="str">
        <f>+VLOOKUP(B1223,EstructuraCostos!$B$5:$C$170,2)</f>
        <v>Equipos y materiales</v>
      </c>
      <c r="H1223" s="212">
        <v>43795</v>
      </c>
      <c r="I1223" s="17">
        <f t="shared" ref="I1223:I1224" si="133">+WEEKNUM(H1223,2)</f>
        <v>48</v>
      </c>
      <c r="J1223" s="494" t="s">
        <v>2830</v>
      </c>
      <c r="K1223" s="95">
        <v>404870</v>
      </c>
      <c r="L1223" s="13" t="s">
        <v>263</v>
      </c>
      <c r="M1223" s="51" t="s">
        <v>271</v>
      </c>
      <c r="N1223" s="97">
        <v>300</v>
      </c>
      <c r="O1223" s="717" t="s">
        <v>278</v>
      </c>
      <c r="P1223" s="64">
        <v>60</v>
      </c>
      <c r="Q1223" s="631">
        <f t="shared" si="131"/>
        <v>18000</v>
      </c>
      <c r="R1223" s="54" t="s">
        <v>100</v>
      </c>
      <c r="S1223" s="54" t="s">
        <v>2866</v>
      </c>
      <c r="T1223" s="197"/>
    </row>
    <row r="1224" spans="1:20" ht="14.5" customHeight="1">
      <c r="A1224" s="165">
        <v>14</v>
      </c>
      <c r="B1224" s="166">
        <v>10303</v>
      </c>
      <c r="C1224" s="215">
        <f t="shared" si="132"/>
        <v>1</v>
      </c>
      <c r="G1224" s="165" t="str">
        <f>+VLOOKUP(B1224,EstructuraCostos!$B$5:$C$170,2)</f>
        <v>Drogas curativas, preventivas y examenes</v>
      </c>
      <c r="H1224" s="212">
        <v>43795</v>
      </c>
      <c r="I1224" s="17">
        <f t="shared" si="133"/>
        <v>48</v>
      </c>
      <c r="J1224" s="494" t="s">
        <v>2831</v>
      </c>
      <c r="K1224" s="95">
        <v>404870</v>
      </c>
      <c r="L1224" s="13" t="s">
        <v>263</v>
      </c>
      <c r="M1224" s="51" t="s">
        <v>271</v>
      </c>
      <c r="N1224" s="97">
        <v>1</v>
      </c>
      <c r="O1224" s="717" t="s">
        <v>278</v>
      </c>
      <c r="P1224" s="64">
        <v>17160</v>
      </c>
      <c r="Q1224" s="631">
        <f t="shared" si="131"/>
        <v>17160</v>
      </c>
      <c r="R1224" s="54" t="s">
        <v>100</v>
      </c>
      <c r="S1224" s="54" t="s">
        <v>2866</v>
      </c>
      <c r="T1224" s="197"/>
    </row>
    <row r="1225" spans="1:20" ht="14.5" customHeight="1">
      <c r="A1225" s="165">
        <v>15</v>
      </c>
      <c r="B1225" s="166">
        <v>10103</v>
      </c>
      <c r="C1225" s="215">
        <f t="shared" si="132"/>
        <v>1</v>
      </c>
      <c r="G1225" s="165" t="str">
        <f>+VLOOKUP(B1225,EstructuraCostos!$B$5:$C$170,2)</f>
        <v>Fertilizacion, correctivos</v>
      </c>
      <c r="H1225" s="212">
        <v>43796</v>
      </c>
      <c r="I1225" s="17">
        <f t="shared" si="130"/>
        <v>48</v>
      </c>
      <c r="J1225" s="494" t="s">
        <v>2822</v>
      </c>
      <c r="K1225" s="95">
        <v>39936</v>
      </c>
      <c r="L1225" s="13" t="s">
        <v>2954</v>
      </c>
      <c r="M1225" s="95" t="s">
        <v>2826</v>
      </c>
      <c r="N1225" s="97">
        <v>1</v>
      </c>
      <c r="O1225" s="715" t="s">
        <v>278</v>
      </c>
      <c r="P1225" s="64">
        <v>300000</v>
      </c>
      <c r="Q1225" s="631">
        <f t="shared" si="131"/>
        <v>300000</v>
      </c>
      <c r="R1225" s="54" t="s">
        <v>100</v>
      </c>
      <c r="S1225" s="54" t="s">
        <v>2866</v>
      </c>
      <c r="T1225" s="197"/>
    </row>
    <row r="1226" spans="1:20" ht="14.5" customHeight="1">
      <c r="A1226" s="165">
        <v>16</v>
      </c>
      <c r="B1226" s="166">
        <v>10301</v>
      </c>
      <c r="C1226" s="215">
        <f t="shared" si="132"/>
        <v>1</v>
      </c>
      <c r="G1226" s="165" t="str">
        <f>+VLOOKUP(B1226,EstructuraCostos!$B$5:$C$170,2)</f>
        <v>Vacunacion</v>
      </c>
      <c r="H1226" s="212">
        <v>43796</v>
      </c>
      <c r="I1226" s="17">
        <f t="shared" si="130"/>
        <v>48</v>
      </c>
      <c r="J1226" s="494" t="s">
        <v>1260</v>
      </c>
      <c r="K1226" s="95">
        <v>214132</v>
      </c>
      <c r="L1226" s="13" t="s">
        <v>319</v>
      </c>
      <c r="M1226" s="51" t="s">
        <v>337</v>
      </c>
      <c r="N1226" s="97">
        <v>200</v>
      </c>
      <c r="O1226" s="715" t="s">
        <v>278</v>
      </c>
      <c r="P1226" s="64">
        <v>296</v>
      </c>
      <c r="Q1226" s="631">
        <f t="shared" si="131"/>
        <v>59200</v>
      </c>
      <c r="R1226" s="54" t="s">
        <v>100</v>
      </c>
      <c r="S1226" s="54" t="s">
        <v>285</v>
      </c>
      <c r="T1226" s="197"/>
    </row>
    <row r="1227" spans="1:20" ht="14.5" customHeight="1">
      <c r="A1227" s="165">
        <v>16</v>
      </c>
      <c r="B1227" s="166">
        <v>10302</v>
      </c>
      <c r="C1227" s="215">
        <f t="shared" si="132"/>
        <v>1</v>
      </c>
      <c r="G1227" s="165" t="str">
        <f>+VLOOKUP(B1227,EstructuraCostos!$B$5:$C$170,2)</f>
        <v>Desparasitacion y Baño</v>
      </c>
      <c r="H1227" s="212">
        <v>43796</v>
      </c>
      <c r="I1227" s="17">
        <f t="shared" si="130"/>
        <v>48</v>
      </c>
      <c r="J1227" s="494" t="s">
        <v>2823</v>
      </c>
      <c r="K1227" s="95">
        <v>214132</v>
      </c>
      <c r="L1227" s="13" t="s">
        <v>319</v>
      </c>
      <c r="M1227" s="51" t="s">
        <v>337</v>
      </c>
      <c r="N1227" s="97">
        <v>2</v>
      </c>
      <c r="O1227" s="715" t="s">
        <v>278</v>
      </c>
      <c r="P1227" s="64">
        <v>61500</v>
      </c>
      <c r="Q1227" s="631">
        <f t="shared" si="131"/>
        <v>123000</v>
      </c>
      <c r="R1227" s="54" t="s">
        <v>100</v>
      </c>
      <c r="S1227" s="54" t="s">
        <v>285</v>
      </c>
      <c r="T1227" s="197"/>
    </row>
    <row r="1228" spans="1:20" ht="15" customHeight="1">
      <c r="A1228" s="165">
        <v>16</v>
      </c>
      <c r="B1228" s="166">
        <v>10301</v>
      </c>
      <c r="C1228" s="215">
        <f t="shared" si="132"/>
        <v>1</v>
      </c>
      <c r="G1228" s="165" t="str">
        <f>+VLOOKUP(B1228,EstructuraCostos!$B$5:$C$170,2)</f>
        <v>Vacunacion</v>
      </c>
      <c r="H1228" s="212">
        <v>43796</v>
      </c>
      <c r="I1228" s="17">
        <f t="shared" si="130"/>
        <v>48</v>
      </c>
      <c r="J1228" s="494" t="s">
        <v>2824</v>
      </c>
      <c r="K1228" s="95">
        <v>214132</v>
      </c>
      <c r="L1228" s="13" t="s">
        <v>319</v>
      </c>
      <c r="M1228" s="51" t="s">
        <v>337</v>
      </c>
      <c r="N1228" s="97">
        <v>100</v>
      </c>
      <c r="O1228" s="715" t="s">
        <v>278</v>
      </c>
      <c r="P1228" s="64">
        <v>600</v>
      </c>
      <c r="Q1228" s="631">
        <f t="shared" si="131"/>
        <v>60000</v>
      </c>
      <c r="R1228" s="54" t="s">
        <v>100</v>
      </c>
      <c r="S1228" s="54" t="s">
        <v>285</v>
      </c>
      <c r="T1228" s="197"/>
    </row>
    <row r="1229" spans="1:20" ht="14.5" customHeight="1">
      <c r="A1229" s="165">
        <v>16</v>
      </c>
      <c r="B1229" s="166">
        <v>10305</v>
      </c>
      <c r="C1229" s="215">
        <f t="shared" si="132"/>
        <v>1</v>
      </c>
      <c r="G1229" s="165" t="str">
        <f>+VLOOKUP(B1229,EstructuraCostos!$B$5:$C$170,2)</f>
        <v>Equipos y materiales</v>
      </c>
      <c r="H1229" s="212">
        <v>43796</v>
      </c>
      <c r="I1229" s="17">
        <f t="shared" si="130"/>
        <v>48</v>
      </c>
      <c r="J1229" s="494" t="s">
        <v>2825</v>
      </c>
      <c r="K1229" s="95">
        <v>214132</v>
      </c>
      <c r="L1229" s="13" t="s">
        <v>319</v>
      </c>
      <c r="M1229" s="51" t="s">
        <v>337</v>
      </c>
      <c r="N1229" s="97">
        <v>1</v>
      </c>
      <c r="O1229" s="715" t="s">
        <v>278</v>
      </c>
      <c r="P1229" s="64">
        <v>15040</v>
      </c>
      <c r="Q1229" s="631">
        <f t="shared" si="131"/>
        <v>15040</v>
      </c>
      <c r="R1229" s="54" t="s">
        <v>100</v>
      </c>
      <c r="S1229" s="54" t="s">
        <v>285</v>
      </c>
      <c r="T1229" s="197"/>
    </row>
    <row r="1230" spans="1:20" ht="14.5" customHeight="1">
      <c r="A1230" s="165">
        <v>17</v>
      </c>
      <c r="B1230" s="166">
        <v>90104</v>
      </c>
      <c r="C1230" s="215">
        <f t="shared" si="132"/>
        <v>9</v>
      </c>
      <c r="G1230" s="165" t="s">
        <v>2835</v>
      </c>
      <c r="H1230" s="212">
        <v>43796</v>
      </c>
      <c r="I1230" s="17">
        <f t="shared" ref="I1230" si="134">+WEEKNUM(H1230,2)</f>
        <v>48</v>
      </c>
      <c r="J1230" s="721" t="s">
        <v>2835</v>
      </c>
      <c r="K1230" s="95">
        <v>8008</v>
      </c>
      <c r="L1230" s="13" t="s">
        <v>1507</v>
      </c>
      <c r="M1230" s="51" t="s">
        <v>1513</v>
      </c>
      <c r="N1230" s="97">
        <v>1</v>
      </c>
      <c r="O1230" s="719" t="s">
        <v>278</v>
      </c>
      <c r="P1230" s="64">
        <v>245000</v>
      </c>
      <c r="Q1230" s="631">
        <f t="shared" si="131"/>
        <v>245000</v>
      </c>
      <c r="R1230" s="54" t="s">
        <v>294</v>
      </c>
      <c r="S1230" s="54" t="s">
        <v>2973</v>
      </c>
      <c r="T1230" s="197"/>
    </row>
    <row r="1231" spans="1:20" ht="14.5" customHeight="1">
      <c r="A1231" s="165">
        <v>18</v>
      </c>
      <c r="B1231" s="166">
        <v>60102</v>
      </c>
      <c r="C1231" s="215">
        <f t="shared" si="132"/>
        <v>6</v>
      </c>
      <c r="G1231" s="165" t="str">
        <f>+VLOOKUP(B1231,EstructuraCostos!$B$5:$C$170,2)</f>
        <v>Aperos</v>
      </c>
      <c r="H1231" s="212">
        <v>43797</v>
      </c>
      <c r="I1231" s="17">
        <f t="shared" si="130"/>
        <v>48</v>
      </c>
      <c r="J1231" s="181" t="s">
        <v>2832</v>
      </c>
      <c r="K1231" s="95" t="s">
        <v>2834</v>
      </c>
      <c r="L1231" s="13" t="s">
        <v>2836</v>
      </c>
      <c r="M1231" s="51">
        <v>111358197</v>
      </c>
      <c r="N1231" s="97">
        <v>2</v>
      </c>
      <c r="O1231" s="718" t="s">
        <v>278</v>
      </c>
      <c r="P1231" s="64">
        <v>34000</v>
      </c>
      <c r="Q1231" s="631">
        <f t="shared" si="131"/>
        <v>68000</v>
      </c>
      <c r="R1231" s="54" t="s">
        <v>294</v>
      </c>
      <c r="S1231" s="54" t="s">
        <v>2973</v>
      </c>
      <c r="T1231" s="197"/>
    </row>
    <row r="1232" spans="1:20" ht="14.5" customHeight="1">
      <c r="A1232" s="165">
        <v>19</v>
      </c>
      <c r="B1232" s="166">
        <v>40104</v>
      </c>
      <c r="C1232" s="215">
        <f t="shared" si="132"/>
        <v>4</v>
      </c>
      <c r="G1232" s="165" t="str">
        <f>+VLOOKUP(B1232,EstructuraCostos!$B$5:$C$170,2)</f>
        <v>Combustibles y Lubricantes</v>
      </c>
      <c r="H1232" s="212">
        <v>43798</v>
      </c>
      <c r="I1232" s="17">
        <f t="shared" si="130"/>
        <v>48</v>
      </c>
      <c r="J1232" s="494" t="s">
        <v>370</v>
      </c>
      <c r="K1232" s="95">
        <v>694</v>
      </c>
      <c r="L1232" s="13" t="s">
        <v>2115</v>
      </c>
      <c r="M1232" s="51" t="s">
        <v>2117</v>
      </c>
      <c r="N1232" s="97">
        <v>14.45</v>
      </c>
      <c r="O1232" s="720" t="s">
        <v>316</v>
      </c>
      <c r="P1232" s="64">
        <v>9550</v>
      </c>
      <c r="Q1232" s="631">
        <v>138000</v>
      </c>
      <c r="R1232" s="54" t="s">
        <v>100</v>
      </c>
      <c r="S1232" s="54" t="s">
        <v>3053</v>
      </c>
      <c r="T1232" s="197"/>
    </row>
    <row r="1233" spans="1:20" ht="14.5" customHeight="1">
      <c r="A1233" s="165">
        <v>20</v>
      </c>
      <c r="B1233" s="166">
        <v>10103</v>
      </c>
      <c r="C1233" s="215">
        <f t="shared" si="132"/>
        <v>1</v>
      </c>
      <c r="G1233" s="165" t="str">
        <f>+VLOOKUP(B1233,EstructuraCostos!$B$5:$C$170,2)</f>
        <v>Fertilizacion, correctivos</v>
      </c>
      <c r="H1233" s="212">
        <v>43798</v>
      </c>
      <c r="I1233" s="17">
        <f t="shared" si="130"/>
        <v>48</v>
      </c>
      <c r="J1233" s="494" t="s">
        <v>1321</v>
      </c>
      <c r="K1233" s="95">
        <v>404937</v>
      </c>
      <c r="L1233" s="13" t="s">
        <v>263</v>
      </c>
      <c r="M1233" s="51" t="s">
        <v>271</v>
      </c>
      <c r="N1233" s="97">
        <v>12</v>
      </c>
      <c r="O1233" s="720" t="s">
        <v>276</v>
      </c>
      <c r="P1233" s="64">
        <v>15430</v>
      </c>
      <c r="Q1233" s="631">
        <f t="shared" si="131"/>
        <v>185160</v>
      </c>
      <c r="R1233" s="54" t="s">
        <v>100</v>
      </c>
      <c r="S1233" s="54" t="s">
        <v>3053</v>
      </c>
      <c r="T1233" s="197"/>
    </row>
    <row r="1234" spans="1:20" ht="14.5" customHeight="1">
      <c r="A1234" s="165">
        <v>20</v>
      </c>
      <c r="B1234" s="166">
        <v>10103</v>
      </c>
      <c r="C1234" s="215">
        <f t="shared" si="132"/>
        <v>1</v>
      </c>
      <c r="G1234" s="165" t="str">
        <f>+VLOOKUP(B1234,EstructuraCostos!$B$5:$C$170,2)</f>
        <v>Fertilizacion, correctivos</v>
      </c>
      <c r="H1234" s="212">
        <v>43798</v>
      </c>
      <c r="I1234" s="17">
        <f t="shared" si="130"/>
        <v>48</v>
      </c>
      <c r="J1234" s="494" t="s">
        <v>2163</v>
      </c>
      <c r="K1234" s="95">
        <v>404937</v>
      </c>
      <c r="L1234" s="13" t="s">
        <v>263</v>
      </c>
      <c r="M1234" s="51" t="s">
        <v>271</v>
      </c>
      <c r="N1234" s="97">
        <v>10</v>
      </c>
      <c r="O1234" s="720" t="s">
        <v>278</v>
      </c>
      <c r="P1234" s="64">
        <v>10080</v>
      </c>
      <c r="Q1234" s="631">
        <f t="shared" si="131"/>
        <v>100800</v>
      </c>
      <c r="R1234" s="54" t="s">
        <v>100</v>
      </c>
      <c r="S1234" s="54" t="s">
        <v>3053</v>
      </c>
      <c r="T1234" s="197"/>
    </row>
    <row r="1235" spans="1:20" ht="15" customHeight="1">
      <c r="A1235" s="165">
        <v>20</v>
      </c>
      <c r="B1235" s="166">
        <v>80108</v>
      </c>
      <c r="C1235" s="215">
        <f t="shared" si="132"/>
        <v>8</v>
      </c>
      <c r="G1235" s="165" t="str">
        <f>+VLOOKUP(B1235,EstructuraCostos!$B$5:$C$170,2)</f>
        <v>Establecimiento de Nuevas Praderas</v>
      </c>
      <c r="H1235" s="212">
        <v>43798</v>
      </c>
      <c r="I1235" s="17">
        <f t="shared" si="130"/>
        <v>48</v>
      </c>
      <c r="J1235" s="494" t="s">
        <v>2838</v>
      </c>
      <c r="K1235" s="95">
        <v>404937</v>
      </c>
      <c r="L1235" s="13" t="s">
        <v>263</v>
      </c>
      <c r="M1235" s="51" t="s">
        <v>271</v>
      </c>
      <c r="N1235" s="97">
        <v>12</v>
      </c>
      <c r="O1235" s="720" t="s">
        <v>276</v>
      </c>
      <c r="P1235" s="64">
        <v>23990</v>
      </c>
      <c r="Q1235" s="631">
        <f t="shared" si="131"/>
        <v>287880</v>
      </c>
      <c r="R1235" s="54" t="s">
        <v>100</v>
      </c>
      <c r="S1235" s="54" t="s">
        <v>3053</v>
      </c>
      <c r="T1235" s="197"/>
    </row>
    <row r="1236" spans="1:20" ht="15" customHeight="1">
      <c r="A1236" s="165">
        <v>20</v>
      </c>
      <c r="B1236" s="166">
        <v>80108</v>
      </c>
      <c r="C1236" s="215">
        <f t="shared" si="132"/>
        <v>8</v>
      </c>
      <c r="G1236" s="165" t="str">
        <f>+VLOOKUP(B1236,EstructuraCostos!$B$5:$C$170,2)</f>
        <v>Establecimiento de Nuevas Praderas</v>
      </c>
      <c r="H1236" s="212">
        <v>43798</v>
      </c>
      <c r="I1236" s="17">
        <f t="shared" si="130"/>
        <v>48</v>
      </c>
      <c r="J1236" s="494" t="s">
        <v>2180</v>
      </c>
      <c r="K1236" s="95">
        <v>404937</v>
      </c>
      <c r="L1236" s="13" t="s">
        <v>263</v>
      </c>
      <c r="M1236" s="51" t="s">
        <v>271</v>
      </c>
      <c r="N1236" s="97">
        <v>6</v>
      </c>
      <c r="O1236" s="720" t="s">
        <v>276</v>
      </c>
      <c r="P1236" s="64">
        <v>24100</v>
      </c>
      <c r="Q1236" s="631">
        <f t="shared" si="131"/>
        <v>144600</v>
      </c>
      <c r="R1236" s="54" t="s">
        <v>100</v>
      </c>
      <c r="S1236" s="54" t="s">
        <v>3053</v>
      </c>
      <c r="T1236" s="197"/>
    </row>
    <row r="1237" spans="1:20" ht="15" customHeight="1">
      <c r="A1237" s="165">
        <v>20</v>
      </c>
      <c r="B1237" s="166">
        <v>50103</v>
      </c>
      <c r="C1237" s="215">
        <f t="shared" si="132"/>
        <v>5</v>
      </c>
      <c r="G1237" s="165" t="str">
        <f>+VLOOKUP(B1237,EstructuraCostos!$B$5:$C$170,2)</f>
        <v xml:space="preserve">Mantenimiento Cercos </v>
      </c>
      <c r="H1237" s="212">
        <v>43798</v>
      </c>
      <c r="I1237" s="17">
        <f t="shared" si="130"/>
        <v>48</v>
      </c>
      <c r="J1237" s="494" t="s">
        <v>282</v>
      </c>
      <c r="K1237" s="95">
        <v>404937</v>
      </c>
      <c r="L1237" s="13" t="s">
        <v>263</v>
      </c>
      <c r="M1237" s="51" t="s">
        <v>271</v>
      </c>
      <c r="N1237" s="97">
        <v>20</v>
      </c>
      <c r="O1237" s="720" t="s">
        <v>276</v>
      </c>
      <c r="P1237" s="64">
        <v>5438</v>
      </c>
      <c r="Q1237" s="631">
        <f t="shared" si="131"/>
        <v>108760</v>
      </c>
      <c r="R1237" s="54" t="s">
        <v>100</v>
      </c>
      <c r="S1237" s="54" t="s">
        <v>3053</v>
      </c>
      <c r="T1237" s="197"/>
    </row>
    <row r="1238" spans="1:20" ht="15" customHeight="1">
      <c r="A1238" s="165">
        <v>20</v>
      </c>
      <c r="B1238" s="166">
        <v>50103</v>
      </c>
      <c r="C1238" s="215">
        <f t="shared" si="132"/>
        <v>5</v>
      </c>
      <c r="G1238" s="165" t="str">
        <f>+VLOOKUP(B1238,EstructuraCostos!$B$5:$C$170,2)</f>
        <v xml:space="preserve">Mantenimiento Cercos </v>
      </c>
      <c r="H1238" s="212">
        <v>43798</v>
      </c>
      <c r="I1238" s="17">
        <f t="shared" si="130"/>
        <v>48</v>
      </c>
      <c r="J1238" s="494" t="s">
        <v>266</v>
      </c>
      <c r="K1238" s="95">
        <v>404937</v>
      </c>
      <c r="L1238" s="13" t="s">
        <v>263</v>
      </c>
      <c r="M1238" s="51" t="s">
        <v>271</v>
      </c>
      <c r="N1238" s="97">
        <v>50</v>
      </c>
      <c r="O1238" s="720" t="s">
        <v>278</v>
      </c>
      <c r="P1238" s="64">
        <v>140.06</v>
      </c>
      <c r="Q1238" s="631">
        <f t="shared" si="131"/>
        <v>7003</v>
      </c>
      <c r="R1238" s="54" t="s">
        <v>100</v>
      </c>
      <c r="S1238" s="54" t="s">
        <v>3053</v>
      </c>
      <c r="T1238" s="197"/>
    </row>
    <row r="1239" spans="1:20" ht="15" customHeight="1">
      <c r="A1239" s="165">
        <v>21</v>
      </c>
      <c r="B1239" s="166">
        <v>10301</v>
      </c>
      <c r="C1239" s="215">
        <f t="shared" si="132"/>
        <v>1</v>
      </c>
      <c r="G1239" s="165" t="str">
        <f>+VLOOKUP(B1239,EstructuraCostos!$B$5:$C$170,2)</f>
        <v>Vacunacion</v>
      </c>
      <c r="H1239" s="212">
        <v>43798</v>
      </c>
      <c r="I1239" s="17">
        <f t="shared" si="130"/>
        <v>48</v>
      </c>
      <c r="J1239" s="494" t="s">
        <v>2686</v>
      </c>
      <c r="L1239" s="13" t="s">
        <v>319</v>
      </c>
      <c r="M1239" s="51" t="s">
        <v>337</v>
      </c>
      <c r="N1239" s="97">
        <v>200</v>
      </c>
      <c r="O1239" s="720" t="s">
        <v>278</v>
      </c>
      <c r="P1239" s="64">
        <v>1064</v>
      </c>
      <c r="Q1239" s="631">
        <f t="shared" si="131"/>
        <v>212800</v>
      </c>
      <c r="R1239" s="54" t="s">
        <v>100</v>
      </c>
      <c r="S1239" s="54" t="s">
        <v>285</v>
      </c>
      <c r="T1239" s="197"/>
    </row>
    <row r="1240" spans="1:20" ht="15" customHeight="1">
      <c r="A1240" s="165">
        <v>22</v>
      </c>
      <c r="B1240" s="166">
        <v>90106</v>
      </c>
      <c r="C1240" s="215">
        <f t="shared" si="132"/>
        <v>9</v>
      </c>
      <c r="G1240" s="165" t="str">
        <f>+VLOOKUP(B1240,EstructuraCostos!$B$5:$C$170,2)</f>
        <v xml:space="preserve">Varios </v>
      </c>
      <c r="H1240" s="212">
        <v>43798</v>
      </c>
      <c r="I1240" s="17">
        <f t="shared" si="130"/>
        <v>48</v>
      </c>
      <c r="J1240" s="494" t="s">
        <v>264</v>
      </c>
      <c r="K1240" s="95">
        <v>404939</v>
      </c>
      <c r="L1240" s="13" t="s">
        <v>263</v>
      </c>
      <c r="M1240" s="51" t="s">
        <v>271</v>
      </c>
      <c r="N1240" s="97">
        <v>16</v>
      </c>
      <c r="O1240" s="720" t="s">
        <v>276</v>
      </c>
      <c r="P1240" s="64">
        <v>2968.875</v>
      </c>
      <c r="Q1240" s="631">
        <f t="shared" si="131"/>
        <v>47502</v>
      </c>
      <c r="R1240" s="54" t="s">
        <v>100</v>
      </c>
      <c r="S1240" s="54" t="s">
        <v>3053</v>
      </c>
      <c r="T1240" s="197"/>
    </row>
    <row r="1241" spans="1:20" ht="15" customHeight="1">
      <c r="A1241" s="165">
        <v>22</v>
      </c>
      <c r="B1241" s="166">
        <v>10301</v>
      </c>
      <c r="C1241" s="215">
        <f t="shared" si="132"/>
        <v>1</v>
      </c>
      <c r="G1241" s="165" t="str">
        <f>+VLOOKUP(B1241,EstructuraCostos!$B$5:$C$170,2)</f>
        <v>Vacunacion</v>
      </c>
      <c r="H1241" s="212">
        <v>43798</v>
      </c>
      <c r="I1241" s="17">
        <f t="shared" si="130"/>
        <v>48</v>
      </c>
      <c r="J1241" s="494" t="s">
        <v>326</v>
      </c>
      <c r="K1241" s="95">
        <v>404939</v>
      </c>
      <c r="L1241" s="13" t="s">
        <v>263</v>
      </c>
      <c r="M1241" s="51" t="s">
        <v>271</v>
      </c>
      <c r="N1241" s="97">
        <v>150</v>
      </c>
      <c r="O1241" s="720" t="s">
        <v>278</v>
      </c>
      <c r="P1241" s="64">
        <v>275.60000000000002</v>
      </c>
      <c r="Q1241" s="631">
        <f t="shared" si="131"/>
        <v>41340</v>
      </c>
      <c r="R1241" s="54" t="s">
        <v>100</v>
      </c>
      <c r="S1241" s="54" t="s">
        <v>3053</v>
      </c>
      <c r="T1241" s="197"/>
    </row>
    <row r="1242" spans="1:20" ht="15" customHeight="1">
      <c r="A1242" s="165">
        <v>22</v>
      </c>
      <c r="B1242" s="166">
        <v>10301</v>
      </c>
      <c r="C1242" s="215">
        <f t="shared" si="132"/>
        <v>1</v>
      </c>
      <c r="G1242" s="165" t="str">
        <f>+VLOOKUP(B1242,EstructuraCostos!$B$5:$C$170,2)</f>
        <v>Vacunacion</v>
      </c>
      <c r="H1242" s="212">
        <v>43798</v>
      </c>
      <c r="I1242" s="17">
        <f t="shared" si="130"/>
        <v>48</v>
      </c>
      <c r="J1242" s="494" t="s">
        <v>2839</v>
      </c>
      <c r="K1242" s="95">
        <v>404939</v>
      </c>
      <c r="L1242" s="13" t="s">
        <v>263</v>
      </c>
      <c r="M1242" s="51" t="s">
        <v>271</v>
      </c>
      <c r="N1242" s="97">
        <v>150</v>
      </c>
      <c r="O1242" s="720" t="s">
        <v>278</v>
      </c>
      <c r="P1242" s="64">
        <v>964</v>
      </c>
      <c r="Q1242" s="631">
        <f t="shared" si="131"/>
        <v>144600</v>
      </c>
      <c r="R1242" s="54" t="s">
        <v>100</v>
      </c>
      <c r="S1242" s="54" t="s">
        <v>3053</v>
      </c>
      <c r="T1242" s="197"/>
    </row>
    <row r="1243" spans="1:20" ht="15" customHeight="1">
      <c r="A1243" s="165">
        <v>22</v>
      </c>
      <c r="B1243" s="166">
        <v>90102</v>
      </c>
      <c r="C1243" s="215">
        <f t="shared" si="132"/>
        <v>9</v>
      </c>
      <c r="G1243" s="165" t="str">
        <f>+VLOOKUP(B1243,EstructuraCostos!$B$5:$C$170,2)</f>
        <v>Mantenimiento</v>
      </c>
      <c r="H1243" s="212">
        <v>43798</v>
      </c>
      <c r="I1243" s="17">
        <f t="shared" si="130"/>
        <v>48</v>
      </c>
      <c r="J1243" s="494" t="s">
        <v>2840</v>
      </c>
      <c r="K1243" s="95">
        <v>404939</v>
      </c>
      <c r="L1243" s="13" t="s">
        <v>263</v>
      </c>
      <c r="M1243" s="51" t="s">
        <v>271</v>
      </c>
      <c r="N1243" s="97">
        <v>6</v>
      </c>
      <c r="O1243" s="720" t="s">
        <v>278</v>
      </c>
      <c r="P1243" s="64">
        <v>4430</v>
      </c>
      <c r="Q1243" s="631">
        <f t="shared" si="131"/>
        <v>26580</v>
      </c>
      <c r="R1243" s="54" t="s">
        <v>100</v>
      </c>
      <c r="S1243" s="54" t="s">
        <v>3053</v>
      </c>
      <c r="T1243" s="197"/>
    </row>
    <row r="1244" spans="1:20" ht="15" customHeight="1">
      <c r="A1244" s="165">
        <v>23</v>
      </c>
      <c r="B1244" s="166">
        <v>60102</v>
      </c>
      <c r="C1244" s="215">
        <f t="shared" si="132"/>
        <v>6</v>
      </c>
      <c r="G1244" s="165" t="str">
        <f>+VLOOKUP(B1244,EstructuraCostos!$B$5:$C$170,2)</f>
        <v>Aperos</v>
      </c>
      <c r="H1244" s="212">
        <v>43798</v>
      </c>
      <c r="I1244" s="17">
        <f t="shared" si="130"/>
        <v>48</v>
      </c>
      <c r="J1244" s="494" t="s">
        <v>2841</v>
      </c>
      <c r="K1244" s="95">
        <v>1958</v>
      </c>
      <c r="L1244" s="61" t="s">
        <v>2863</v>
      </c>
      <c r="M1244" s="51" t="s">
        <v>579</v>
      </c>
      <c r="N1244" s="97">
        <v>1</v>
      </c>
      <c r="O1244" s="720" t="s">
        <v>278</v>
      </c>
      <c r="P1244" s="64">
        <v>78000</v>
      </c>
      <c r="Q1244" s="631">
        <f t="shared" si="131"/>
        <v>78000</v>
      </c>
      <c r="R1244" s="54" t="s">
        <v>294</v>
      </c>
      <c r="S1244" s="54" t="s">
        <v>2973</v>
      </c>
      <c r="T1244" s="197"/>
    </row>
    <row r="1245" spans="1:20" ht="15" customHeight="1">
      <c r="A1245" s="165">
        <v>23</v>
      </c>
      <c r="B1245" s="166">
        <v>60102</v>
      </c>
      <c r="C1245" s="215">
        <f t="shared" si="132"/>
        <v>6</v>
      </c>
      <c r="G1245" s="165" t="str">
        <f>+VLOOKUP(B1245,EstructuraCostos!$B$5:$C$170,2)</f>
        <v>Aperos</v>
      </c>
      <c r="H1245" s="212">
        <v>43798</v>
      </c>
      <c r="I1245" s="17">
        <f t="shared" si="130"/>
        <v>48</v>
      </c>
      <c r="J1245" s="494" t="s">
        <v>2842</v>
      </c>
      <c r="K1245" s="95">
        <v>1958</v>
      </c>
      <c r="L1245" s="61" t="s">
        <v>2863</v>
      </c>
      <c r="M1245" s="51" t="s">
        <v>2846</v>
      </c>
      <c r="N1245" s="97">
        <v>3</v>
      </c>
      <c r="O1245" s="720" t="s">
        <v>277</v>
      </c>
      <c r="P1245" s="64">
        <v>2800</v>
      </c>
      <c r="Q1245" s="631">
        <f t="shared" si="131"/>
        <v>8400</v>
      </c>
      <c r="R1245" s="54" t="s">
        <v>294</v>
      </c>
      <c r="S1245" s="54" t="s">
        <v>2973</v>
      </c>
      <c r="T1245" s="197"/>
    </row>
    <row r="1246" spans="1:20" ht="15" customHeight="1">
      <c r="A1246" s="165">
        <v>24</v>
      </c>
      <c r="B1246" s="166">
        <v>60102</v>
      </c>
      <c r="C1246" s="215">
        <f t="shared" si="132"/>
        <v>6</v>
      </c>
      <c r="G1246" s="165" t="str">
        <f>+VLOOKUP(B1246,EstructuraCostos!$B$5:$C$170,2)</f>
        <v>Aperos</v>
      </c>
      <c r="H1246" s="212">
        <v>43798</v>
      </c>
      <c r="I1246" s="17">
        <f t="shared" si="130"/>
        <v>48</v>
      </c>
      <c r="J1246" s="97" t="s">
        <v>2843</v>
      </c>
      <c r="K1246" s="95">
        <v>9597</v>
      </c>
      <c r="L1246" s="13" t="s">
        <v>2837</v>
      </c>
      <c r="M1246" s="51" t="s">
        <v>2847</v>
      </c>
      <c r="N1246" s="97">
        <v>4</v>
      </c>
      <c r="O1246" s="720" t="s">
        <v>278</v>
      </c>
      <c r="P1246" s="64">
        <v>6500</v>
      </c>
      <c r="Q1246" s="631">
        <f t="shared" si="131"/>
        <v>26000</v>
      </c>
      <c r="R1246" s="54" t="s">
        <v>294</v>
      </c>
      <c r="S1246" s="54" t="s">
        <v>2973</v>
      </c>
      <c r="T1246" s="197"/>
    </row>
    <row r="1247" spans="1:20" ht="15" customHeight="1">
      <c r="A1247" s="165">
        <v>25</v>
      </c>
      <c r="B1247" s="166">
        <v>10302</v>
      </c>
      <c r="C1247" s="215">
        <f t="shared" si="132"/>
        <v>1</v>
      </c>
      <c r="G1247" s="165" t="str">
        <f>+VLOOKUP(B1247,EstructuraCostos!$B$5:$C$170,2)</f>
        <v>Desparasitacion y Baño</v>
      </c>
      <c r="H1247" s="212">
        <v>43798</v>
      </c>
      <c r="I1247" s="17">
        <f t="shared" si="130"/>
        <v>48</v>
      </c>
      <c r="J1247" s="97" t="s">
        <v>2844</v>
      </c>
      <c r="K1247" s="95">
        <v>192802</v>
      </c>
      <c r="L1247" s="13" t="s">
        <v>544</v>
      </c>
      <c r="M1247" s="51" t="s">
        <v>286</v>
      </c>
      <c r="N1247" s="97">
        <v>10</v>
      </c>
      <c r="O1247" s="720" t="s">
        <v>278</v>
      </c>
      <c r="P1247" s="64">
        <v>4342</v>
      </c>
      <c r="Q1247" s="631">
        <f t="shared" si="131"/>
        <v>43420</v>
      </c>
      <c r="R1247" s="54" t="s">
        <v>294</v>
      </c>
      <c r="S1247" s="54" t="s">
        <v>2973</v>
      </c>
      <c r="T1247" s="197"/>
    </row>
    <row r="1248" spans="1:20" ht="14.5" customHeight="1">
      <c r="A1248" s="165">
        <v>25</v>
      </c>
      <c r="B1248" s="166">
        <v>90103</v>
      </c>
      <c r="C1248" s="215">
        <f t="shared" si="132"/>
        <v>9</v>
      </c>
      <c r="G1248" s="165" t="str">
        <f>+VLOOKUP(B1248,EstructuraCostos!$B$5:$C$170,2)</f>
        <v>Alimentacion-mercado</v>
      </c>
      <c r="H1248" s="212">
        <v>43798</v>
      </c>
      <c r="I1248" s="17">
        <f t="shared" si="130"/>
        <v>48</v>
      </c>
      <c r="J1248" s="97" t="s">
        <v>2845</v>
      </c>
      <c r="K1248" s="95">
        <v>192802</v>
      </c>
      <c r="L1248" s="13" t="s">
        <v>544</v>
      </c>
      <c r="M1248" s="51" t="s">
        <v>286</v>
      </c>
      <c r="N1248" s="97">
        <v>1</v>
      </c>
      <c r="O1248" s="722" t="s">
        <v>279</v>
      </c>
      <c r="P1248" s="64">
        <v>5950</v>
      </c>
      <c r="Q1248" s="631">
        <f t="shared" si="131"/>
        <v>5950</v>
      </c>
      <c r="R1248" s="54" t="s">
        <v>294</v>
      </c>
      <c r="S1248" s="54" t="s">
        <v>2973</v>
      </c>
      <c r="T1248" s="197"/>
    </row>
    <row r="1249" spans="1:20" ht="14.5" customHeight="1">
      <c r="A1249" s="165">
        <v>26</v>
      </c>
      <c r="B1249" s="166">
        <v>40101</v>
      </c>
      <c r="C1249" s="215">
        <f t="shared" si="132"/>
        <v>4</v>
      </c>
      <c r="G1249" s="165" t="str">
        <f>+VLOOKUP(B1249,EstructuraCostos!$B$5:$C$170,2)</f>
        <v>Servicios_Publicos</v>
      </c>
      <c r="H1249" s="212">
        <v>43798</v>
      </c>
      <c r="I1249" s="17">
        <f t="shared" si="130"/>
        <v>48</v>
      </c>
      <c r="J1249" t="s">
        <v>2857</v>
      </c>
      <c r="L1249" s="13" t="s">
        <v>690</v>
      </c>
      <c r="M1249" s="51" t="s">
        <v>2992</v>
      </c>
      <c r="N1249" s="97">
        <v>1</v>
      </c>
      <c r="O1249" s="722" t="s">
        <v>278</v>
      </c>
      <c r="P1249" s="64">
        <v>58900</v>
      </c>
      <c r="Q1249" s="631">
        <f t="shared" si="131"/>
        <v>58900</v>
      </c>
      <c r="R1249" s="54" t="s">
        <v>294</v>
      </c>
      <c r="S1249" s="54" t="s">
        <v>2973</v>
      </c>
      <c r="T1249" s="197"/>
    </row>
    <row r="1250" spans="1:20" ht="15" customHeight="1">
      <c r="A1250" s="165">
        <v>27</v>
      </c>
      <c r="C1250" s="215">
        <f t="shared" si="132"/>
        <v>0</v>
      </c>
      <c r="G1250" s="165" t="e">
        <f>+VLOOKUP(B1250,EstructuraCostos!$B$5:$C$170,2)</f>
        <v>#N/A</v>
      </c>
      <c r="H1250" s="212">
        <v>43799</v>
      </c>
      <c r="I1250" s="17">
        <f t="shared" si="130"/>
        <v>48</v>
      </c>
      <c r="J1250" s="70" t="s">
        <v>2848</v>
      </c>
      <c r="K1250" s="486" t="s">
        <v>547</v>
      </c>
      <c r="L1250" s="70" t="s">
        <v>322</v>
      </c>
      <c r="M1250" s="74" t="s">
        <v>341</v>
      </c>
      <c r="N1250" s="80">
        <v>11</v>
      </c>
      <c r="O1250" s="90" t="s">
        <v>278</v>
      </c>
      <c r="P1250" s="92">
        <v>381901.09100000001</v>
      </c>
      <c r="Q1250" s="631">
        <f t="shared" si="131"/>
        <v>4200912.0010000002</v>
      </c>
      <c r="R1250" s="54" t="s">
        <v>196</v>
      </c>
      <c r="S1250" s="54" t="s">
        <v>2865</v>
      </c>
      <c r="T1250" s="197"/>
    </row>
    <row r="1251" spans="1:20" ht="15" customHeight="1">
      <c r="A1251" s="165">
        <v>1</v>
      </c>
      <c r="B1251" s="166">
        <v>40104</v>
      </c>
      <c r="C1251" s="215">
        <f t="shared" si="132"/>
        <v>4</v>
      </c>
      <c r="G1251" s="165" t="str">
        <f>+VLOOKUP(B1251,EstructuraCostos!$B$5:$C$170,2)</f>
        <v>Combustibles y Lubricantes</v>
      </c>
      <c r="H1251" s="212">
        <v>43801</v>
      </c>
      <c r="I1251" s="17">
        <f t="shared" si="130"/>
        <v>49</v>
      </c>
      <c r="J1251" s="181" t="s">
        <v>2851</v>
      </c>
      <c r="K1251" s="95">
        <v>763</v>
      </c>
      <c r="L1251" s="13" t="s">
        <v>2115</v>
      </c>
      <c r="M1251" s="51" t="s">
        <v>2117</v>
      </c>
      <c r="N1251" s="97">
        <v>5.9</v>
      </c>
      <c r="O1251" s="220" t="s">
        <v>316</v>
      </c>
      <c r="P1251" s="64">
        <v>9315</v>
      </c>
      <c r="Q1251" s="631">
        <v>55000</v>
      </c>
      <c r="R1251" s="54" t="s">
        <v>100</v>
      </c>
      <c r="S1251" s="54" t="s">
        <v>3053</v>
      </c>
      <c r="T1251" s="197"/>
    </row>
    <row r="1252" spans="1:20" ht="15" customHeight="1">
      <c r="A1252" s="165">
        <v>2</v>
      </c>
      <c r="B1252" s="166">
        <v>90105</v>
      </c>
      <c r="C1252" s="215">
        <f t="shared" si="132"/>
        <v>9</v>
      </c>
      <c r="G1252" s="165" t="str">
        <f>+VLOOKUP(B1252,EstructuraCostos!$B$5:$C$170,2)</f>
        <v>Mejoras</v>
      </c>
      <c r="H1252" s="212">
        <v>43801</v>
      </c>
      <c r="I1252" s="17">
        <f t="shared" si="130"/>
        <v>49</v>
      </c>
      <c r="J1252" s="181" t="s">
        <v>2853</v>
      </c>
      <c r="K1252" s="95">
        <v>22692</v>
      </c>
      <c r="L1252" s="13" t="s">
        <v>2943</v>
      </c>
      <c r="M1252" s="51" t="s">
        <v>1676</v>
      </c>
      <c r="N1252" s="97">
        <v>3</v>
      </c>
      <c r="O1252" s="722" t="s">
        <v>278</v>
      </c>
      <c r="P1252" s="64">
        <v>144110</v>
      </c>
      <c r="Q1252" s="631">
        <v>144110</v>
      </c>
      <c r="R1252" s="54" t="s">
        <v>100</v>
      </c>
      <c r="S1252" s="54" t="s">
        <v>285</v>
      </c>
      <c r="T1252" s="197" t="s">
        <v>2677</v>
      </c>
    </row>
    <row r="1253" spans="1:20" ht="15" customHeight="1">
      <c r="A1253" s="165">
        <v>2</v>
      </c>
      <c r="B1253" s="166">
        <v>90105</v>
      </c>
      <c r="C1253" s="215">
        <f t="shared" si="132"/>
        <v>9</v>
      </c>
      <c r="G1253" s="165" t="str">
        <f>+VLOOKUP(B1253,EstructuraCostos!$B$5:$C$170,2)</f>
        <v>Mejoras</v>
      </c>
      <c r="H1253" s="212">
        <v>43801</v>
      </c>
      <c r="I1253" s="17">
        <f t="shared" si="130"/>
        <v>49</v>
      </c>
      <c r="J1253" s="181" t="s">
        <v>2854</v>
      </c>
      <c r="K1253" s="95">
        <v>22692</v>
      </c>
      <c r="L1253" s="13" t="s">
        <v>2943</v>
      </c>
      <c r="M1253" s="51" t="s">
        <v>1676</v>
      </c>
      <c r="N1253" s="97">
        <v>10</v>
      </c>
      <c r="O1253" s="722" t="s">
        <v>278</v>
      </c>
      <c r="P1253" s="64">
        <v>113990</v>
      </c>
      <c r="Q1253" s="631">
        <v>113900</v>
      </c>
      <c r="R1253" s="54" t="s">
        <v>100</v>
      </c>
      <c r="S1253" s="54" t="s">
        <v>285</v>
      </c>
      <c r="T1253" s="197" t="s">
        <v>2677</v>
      </c>
    </row>
    <row r="1254" spans="1:20" ht="15" customHeight="1">
      <c r="A1254" s="165">
        <v>3</v>
      </c>
      <c r="B1254" s="166">
        <v>90105</v>
      </c>
      <c r="C1254" s="215">
        <f t="shared" si="132"/>
        <v>9</v>
      </c>
      <c r="G1254" s="165" t="str">
        <f>+VLOOKUP(B1254,EstructuraCostos!$B$5:$C$170,2)</f>
        <v>Mejoras</v>
      </c>
      <c r="H1254" s="212">
        <v>43801</v>
      </c>
      <c r="I1254" s="17">
        <f t="shared" si="130"/>
        <v>49</v>
      </c>
      <c r="J1254" s="181" t="s">
        <v>2855</v>
      </c>
      <c r="K1254" s="95">
        <v>22693</v>
      </c>
      <c r="L1254" s="13" t="s">
        <v>2943</v>
      </c>
      <c r="M1254" s="51" t="s">
        <v>1676</v>
      </c>
      <c r="N1254" s="97">
        <v>2</v>
      </c>
      <c r="O1254" s="220" t="s">
        <v>278</v>
      </c>
      <c r="P1254" s="64">
        <v>5200</v>
      </c>
      <c r="Q1254" s="631">
        <f>P1254</f>
        <v>5200</v>
      </c>
      <c r="R1254" s="54" t="s">
        <v>100</v>
      </c>
      <c r="S1254" s="54" t="s">
        <v>285</v>
      </c>
      <c r="T1254" s="197" t="s">
        <v>2677</v>
      </c>
    </row>
    <row r="1255" spans="1:20" ht="14.5" customHeight="1">
      <c r="A1255" s="165">
        <v>4</v>
      </c>
      <c r="B1255" s="166">
        <v>50108</v>
      </c>
      <c r="C1255" s="215">
        <f t="shared" si="132"/>
        <v>5</v>
      </c>
      <c r="G1255" s="165" t="str">
        <f>+VLOOKUP(B1255,EstructuraCostos!$B$5:$C$170,2)</f>
        <v>Acarreos Externos</v>
      </c>
      <c r="H1255" s="212">
        <v>43801</v>
      </c>
      <c r="I1255" s="17">
        <f t="shared" si="130"/>
        <v>49</v>
      </c>
      <c r="J1255" s="181" t="s">
        <v>2852</v>
      </c>
      <c r="K1255" s="95" t="s">
        <v>2864</v>
      </c>
      <c r="L1255" s="744" t="s">
        <v>1453</v>
      </c>
      <c r="M1255" s="276">
        <v>18414548</v>
      </c>
      <c r="N1255" s="97">
        <v>1</v>
      </c>
      <c r="O1255" s="722" t="s">
        <v>278</v>
      </c>
      <c r="P1255" s="64">
        <v>40000</v>
      </c>
      <c r="Q1255" s="631">
        <f t="shared" si="131"/>
        <v>40000</v>
      </c>
      <c r="R1255" s="54" t="s">
        <v>100</v>
      </c>
      <c r="S1255" s="54" t="s">
        <v>285</v>
      </c>
      <c r="T1255" s="197" t="s">
        <v>2677</v>
      </c>
    </row>
    <row r="1256" spans="1:20" ht="14.5" customHeight="1">
      <c r="A1256" s="165">
        <v>5</v>
      </c>
      <c r="B1256" s="166">
        <v>40107</v>
      </c>
      <c r="C1256" s="215">
        <f t="shared" si="132"/>
        <v>4</v>
      </c>
      <c r="G1256" s="165" t="str">
        <f>+VLOOKUP(B1256,EstructuraCostos!$B$5:$C$170,2)</f>
        <v>Papeleria_e_Insumos-corresponencia</v>
      </c>
      <c r="H1256" s="212">
        <v>43801</v>
      </c>
      <c r="I1256" s="17">
        <f t="shared" ref="I1256:I1300" si="135">+WEEKNUM(H1256,2)</f>
        <v>49</v>
      </c>
      <c r="J1256" s="181" t="s">
        <v>365</v>
      </c>
      <c r="L1256" s="45" t="s">
        <v>2081</v>
      </c>
      <c r="N1256" s="97">
        <v>1</v>
      </c>
      <c r="O1256" s="722" t="s">
        <v>278</v>
      </c>
      <c r="P1256" s="64"/>
      <c r="Q1256" s="631">
        <f t="shared" si="131"/>
        <v>0</v>
      </c>
      <c r="R1256" s="54" t="s">
        <v>294</v>
      </c>
      <c r="S1256" s="54" t="s">
        <v>285</v>
      </c>
      <c r="T1256" s="197"/>
    </row>
    <row r="1257" spans="1:20" ht="14.5" customHeight="1">
      <c r="A1257" s="165">
        <v>6</v>
      </c>
      <c r="B1257" s="166">
        <v>90102</v>
      </c>
      <c r="C1257" s="215">
        <f t="shared" si="132"/>
        <v>9</v>
      </c>
      <c r="G1257" s="165" t="str">
        <f>+VLOOKUP(B1257,EstructuraCostos!$B$5:$C$170,2)</f>
        <v>Mantenimiento</v>
      </c>
      <c r="H1257" s="212">
        <v>43802</v>
      </c>
      <c r="I1257" s="17">
        <f t="shared" si="135"/>
        <v>49</v>
      </c>
      <c r="J1257" s="181" t="s">
        <v>2872</v>
      </c>
      <c r="K1257" s="95">
        <v>217172</v>
      </c>
      <c r="L1257" s="1" t="s">
        <v>2871</v>
      </c>
      <c r="M1257" s="51" t="s">
        <v>2862</v>
      </c>
      <c r="N1257" s="97">
        <v>1</v>
      </c>
      <c r="O1257" s="723" t="s">
        <v>278</v>
      </c>
      <c r="P1257" s="64">
        <v>46201</v>
      </c>
      <c r="Q1257" s="631">
        <f t="shared" si="131"/>
        <v>46201</v>
      </c>
      <c r="R1257" s="54" t="s">
        <v>294</v>
      </c>
      <c r="S1257" s="54" t="s">
        <v>285</v>
      </c>
      <c r="T1257" s="197"/>
    </row>
    <row r="1258" spans="1:20" ht="14.5" customHeight="1">
      <c r="A1258" s="165">
        <v>7</v>
      </c>
      <c r="B1258" s="166">
        <v>90105</v>
      </c>
      <c r="C1258" s="215">
        <f t="shared" si="132"/>
        <v>9</v>
      </c>
      <c r="G1258" s="165" t="str">
        <f>+VLOOKUP(B1258,EstructuraCostos!$B$5:$C$170,2)</f>
        <v>Mejoras</v>
      </c>
      <c r="H1258" s="212">
        <v>43803</v>
      </c>
      <c r="I1258" s="17">
        <f t="shared" si="135"/>
        <v>49</v>
      </c>
      <c r="J1258" s="181" t="s">
        <v>2302</v>
      </c>
      <c r="K1258" s="95">
        <v>186234</v>
      </c>
      <c r="L1258" s="422" t="s">
        <v>1393</v>
      </c>
      <c r="M1258" s="51" t="s">
        <v>836</v>
      </c>
      <c r="N1258" s="97">
        <v>2</v>
      </c>
      <c r="O1258" s="726" t="s">
        <v>278</v>
      </c>
      <c r="P1258" s="64">
        <v>25000</v>
      </c>
      <c r="Q1258" s="631">
        <f t="shared" si="131"/>
        <v>50000</v>
      </c>
      <c r="R1258" s="54" t="s">
        <v>100</v>
      </c>
      <c r="S1258" s="54" t="s">
        <v>285</v>
      </c>
      <c r="T1258" s="197"/>
    </row>
    <row r="1259" spans="1:20" ht="14.5" customHeight="1">
      <c r="A1259" s="165">
        <v>8</v>
      </c>
      <c r="B1259" s="166">
        <v>40104</v>
      </c>
      <c r="C1259" s="215">
        <f t="shared" si="132"/>
        <v>4</v>
      </c>
      <c r="G1259" s="165" t="str">
        <f>+VLOOKUP(B1259,EstructuraCostos!$B$5:$C$170,2)</f>
        <v>Combustibles y Lubricantes</v>
      </c>
      <c r="H1259" s="212">
        <v>43803</v>
      </c>
      <c r="I1259" s="17">
        <f t="shared" si="135"/>
        <v>49</v>
      </c>
      <c r="J1259" s="181" t="s">
        <v>710</v>
      </c>
      <c r="K1259" s="144">
        <v>820</v>
      </c>
      <c r="L1259" s="1" t="s">
        <v>2115</v>
      </c>
      <c r="M1259" s="51" t="s">
        <v>2117</v>
      </c>
      <c r="N1259" s="97">
        <v>12.14</v>
      </c>
      <c r="O1259" s="726" t="s">
        <v>316</v>
      </c>
      <c r="P1259" s="68">
        <v>9550</v>
      </c>
      <c r="Q1259" s="631">
        <v>116000</v>
      </c>
      <c r="R1259" s="54" t="s">
        <v>100</v>
      </c>
      <c r="S1259" s="54" t="s">
        <v>3053</v>
      </c>
      <c r="T1259" s="197"/>
    </row>
    <row r="1260" spans="1:20" ht="14.5" customHeight="1">
      <c r="A1260" s="165">
        <v>9</v>
      </c>
      <c r="B1260" s="166">
        <v>10101</v>
      </c>
      <c r="C1260" s="215">
        <f t="shared" si="132"/>
        <v>1</v>
      </c>
      <c r="G1260" s="165" t="str">
        <f>+VLOOKUP(B1260,EstructuraCostos!$B$5:$C$170,2)</f>
        <v>Fumigacion Matamalezas</v>
      </c>
      <c r="H1260" s="212">
        <v>43803</v>
      </c>
      <c r="I1260" s="17">
        <f t="shared" si="135"/>
        <v>49</v>
      </c>
      <c r="J1260" s="181" t="s">
        <v>270</v>
      </c>
      <c r="K1260" s="144">
        <v>1709237</v>
      </c>
      <c r="L1260" s="1" t="s">
        <v>263</v>
      </c>
      <c r="M1260" s="51" t="s">
        <v>271</v>
      </c>
      <c r="N1260" s="97">
        <v>40</v>
      </c>
      <c r="O1260" s="726" t="s">
        <v>261</v>
      </c>
      <c r="P1260" s="68">
        <v>10126.5</v>
      </c>
      <c r="Q1260" s="631">
        <f t="shared" si="131"/>
        <v>405060</v>
      </c>
      <c r="R1260" s="54" t="s">
        <v>100</v>
      </c>
      <c r="S1260" s="54" t="s">
        <v>285</v>
      </c>
      <c r="T1260" s="197"/>
    </row>
    <row r="1261" spans="1:20" ht="15" customHeight="1">
      <c r="A1261" s="165">
        <v>9</v>
      </c>
      <c r="B1261" s="166">
        <v>10101</v>
      </c>
      <c r="C1261" s="215">
        <f t="shared" si="132"/>
        <v>1</v>
      </c>
      <c r="G1261" s="165" t="str">
        <f>+VLOOKUP(B1261,EstructuraCostos!$B$5:$C$170,2)</f>
        <v>Fumigacion Matamalezas</v>
      </c>
      <c r="H1261" s="212">
        <v>43803</v>
      </c>
      <c r="I1261" s="17">
        <f t="shared" si="135"/>
        <v>49</v>
      </c>
      <c r="J1261" s="181" t="s">
        <v>273</v>
      </c>
      <c r="K1261" s="144">
        <v>1709237</v>
      </c>
      <c r="L1261" s="1" t="s">
        <v>263</v>
      </c>
      <c r="M1261" s="51" t="s">
        <v>271</v>
      </c>
      <c r="N1261" s="130">
        <v>20</v>
      </c>
      <c r="O1261" s="726" t="s">
        <v>261</v>
      </c>
      <c r="P1261" s="68">
        <v>30148.5</v>
      </c>
      <c r="Q1261" s="631">
        <f t="shared" si="131"/>
        <v>602970</v>
      </c>
      <c r="R1261" s="54" t="s">
        <v>100</v>
      </c>
      <c r="S1261" s="54" t="s">
        <v>285</v>
      </c>
      <c r="T1261" s="197"/>
    </row>
    <row r="1262" spans="1:20" ht="15" customHeight="1">
      <c r="A1262" s="165">
        <v>9</v>
      </c>
      <c r="B1262" s="166">
        <v>50103</v>
      </c>
      <c r="C1262" s="215">
        <f t="shared" si="132"/>
        <v>5</v>
      </c>
      <c r="G1262" s="165" t="str">
        <f>+VLOOKUP(B1262,EstructuraCostos!$B$5:$C$170,2)</f>
        <v xml:space="preserve">Mantenimiento Cercos </v>
      </c>
      <c r="H1262" s="212">
        <v>43803</v>
      </c>
      <c r="I1262" s="17">
        <f t="shared" si="135"/>
        <v>49</v>
      </c>
      <c r="J1262" s="181" t="s">
        <v>269</v>
      </c>
      <c r="K1262" s="144">
        <v>1709237</v>
      </c>
      <c r="L1262" s="1" t="s">
        <v>263</v>
      </c>
      <c r="M1262" s="51" t="s">
        <v>271</v>
      </c>
      <c r="N1262" s="130">
        <v>6</v>
      </c>
      <c r="O1262" s="89" t="s">
        <v>276</v>
      </c>
      <c r="P1262" s="68">
        <v>5740</v>
      </c>
      <c r="Q1262" s="631">
        <f t="shared" si="131"/>
        <v>34440</v>
      </c>
      <c r="R1262" s="54" t="s">
        <v>100</v>
      </c>
      <c r="S1262" s="54" t="s">
        <v>285</v>
      </c>
      <c r="T1262" s="197"/>
    </row>
    <row r="1263" spans="1:20" ht="14.5" customHeight="1">
      <c r="A1263" s="165">
        <v>9</v>
      </c>
      <c r="B1263" s="166">
        <v>50103</v>
      </c>
      <c r="C1263" s="215">
        <f t="shared" si="132"/>
        <v>5</v>
      </c>
      <c r="G1263" s="165" t="str">
        <f>+VLOOKUP(B1263,EstructuraCostos!$B$5:$C$170,2)</f>
        <v xml:space="preserve">Mantenimiento Cercos </v>
      </c>
      <c r="H1263" s="212">
        <v>43803</v>
      </c>
      <c r="I1263" s="17">
        <f t="shared" si="135"/>
        <v>49</v>
      </c>
      <c r="J1263" s="181" t="s">
        <v>324</v>
      </c>
      <c r="K1263" s="144">
        <v>1709237</v>
      </c>
      <c r="L1263" s="1" t="s">
        <v>263</v>
      </c>
      <c r="M1263" s="51" t="s">
        <v>271</v>
      </c>
      <c r="N1263" s="130">
        <v>2</v>
      </c>
      <c r="O1263" s="89" t="s">
        <v>278</v>
      </c>
      <c r="P1263" s="68">
        <v>43790</v>
      </c>
      <c r="Q1263" s="631">
        <f t="shared" si="131"/>
        <v>87580</v>
      </c>
      <c r="R1263" s="54" t="s">
        <v>100</v>
      </c>
      <c r="S1263" s="54" t="s">
        <v>285</v>
      </c>
      <c r="T1263" s="197"/>
    </row>
    <row r="1264" spans="1:20" ht="14.5" customHeight="1">
      <c r="A1264" s="165">
        <v>9</v>
      </c>
      <c r="B1264" s="166">
        <v>10302</v>
      </c>
      <c r="C1264" s="215">
        <f t="shared" si="132"/>
        <v>1</v>
      </c>
      <c r="G1264" s="165" t="str">
        <f>+VLOOKUP(B1264,EstructuraCostos!$B$5:$C$170,2)</f>
        <v>Desparasitacion y Baño</v>
      </c>
      <c r="H1264" s="212">
        <v>43803</v>
      </c>
      <c r="I1264" s="17">
        <f t="shared" si="135"/>
        <v>49</v>
      </c>
      <c r="J1264" s="181" t="s">
        <v>2873</v>
      </c>
      <c r="K1264" s="144">
        <v>1709237</v>
      </c>
      <c r="L1264" s="1" t="s">
        <v>263</v>
      </c>
      <c r="M1264" s="51" t="s">
        <v>271</v>
      </c>
      <c r="N1264" s="130">
        <v>1</v>
      </c>
      <c r="O1264" s="89" t="s">
        <v>276</v>
      </c>
      <c r="P1264" s="68">
        <v>4070</v>
      </c>
      <c r="Q1264" s="631">
        <f t="shared" si="131"/>
        <v>4070</v>
      </c>
      <c r="R1264" s="54" t="s">
        <v>100</v>
      </c>
      <c r="S1264" s="54" t="s">
        <v>285</v>
      </c>
      <c r="T1264" s="197"/>
    </row>
    <row r="1265" spans="1:21" ht="14.5" customHeight="1">
      <c r="A1265" s="165">
        <v>9</v>
      </c>
      <c r="B1265" s="166">
        <v>10104</v>
      </c>
      <c r="C1265" s="215">
        <f t="shared" si="132"/>
        <v>1</v>
      </c>
      <c r="G1265" s="165" t="str">
        <f>+VLOOKUP(B1265,EstructuraCostos!$B$5:$C$170,2)</f>
        <v>Fumigacion Herbicida</v>
      </c>
      <c r="H1265" s="212">
        <v>43803</v>
      </c>
      <c r="I1265" s="17">
        <f t="shared" si="135"/>
        <v>49</v>
      </c>
      <c r="J1265" s="181" t="s">
        <v>352</v>
      </c>
      <c r="K1265" s="144">
        <v>1709237</v>
      </c>
      <c r="L1265" s="1" t="s">
        <v>263</v>
      </c>
      <c r="M1265" s="51" t="s">
        <v>271</v>
      </c>
      <c r="N1265" s="130">
        <v>6</v>
      </c>
      <c r="O1265" s="89" t="s">
        <v>278</v>
      </c>
      <c r="P1265" s="68">
        <v>94700</v>
      </c>
      <c r="Q1265" s="631">
        <f t="shared" si="131"/>
        <v>568200</v>
      </c>
      <c r="R1265" s="54" t="s">
        <v>100</v>
      </c>
      <c r="S1265" s="54" t="s">
        <v>285</v>
      </c>
      <c r="T1265" s="197"/>
    </row>
    <row r="1266" spans="1:21" ht="14.5" customHeight="1">
      <c r="A1266" s="165">
        <v>10</v>
      </c>
      <c r="B1266" s="166" t="s">
        <v>170</v>
      </c>
      <c r="C1266" s="215" t="e">
        <f t="shared" si="132"/>
        <v>#VALUE!</v>
      </c>
      <c r="G1266" s="165">
        <f>+VLOOKUP(B1266,EstructuraCostos!$B$5:$C$170,2)</f>
        <v>0</v>
      </c>
      <c r="H1266" s="212">
        <v>43803</v>
      </c>
      <c r="I1266" s="17">
        <f t="shared" si="135"/>
        <v>49</v>
      </c>
      <c r="J1266" s="728" t="s">
        <v>2307</v>
      </c>
      <c r="K1266" s="729" t="s">
        <v>546</v>
      </c>
      <c r="L1266" s="601" t="s">
        <v>2513</v>
      </c>
      <c r="M1266" s="602">
        <v>4372473</v>
      </c>
      <c r="N1266" s="730">
        <v>2935</v>
      </c>
      <c r="O1266" s="21" t="s">
        <v>276</v>
      </c>
      <c r="P1266" s="732">
        <v>600</v>
      </c>
      <c r="Q1266" s="631">
        <f t="shared" si="131"/>
        <v>1761000</v>
      </c>
      <c r="R1266" s="54" t="s">
        <v>196</v>
      </c>
      <c r="S1266" s="54" t="s">
        <v>285</v>
      </c>
      <c r="T1266" s="197"/>
    </row>
    <row r="1267" spans="1:21" ht="14.5" customHeight="1">
      <c r="A1267" s="165">
        <v>11</v>
      </c>
      <c r="B1267" s="166" t="s">
        <v>170</v>
      </c>
      <c r="C1267" s="215" t="e">
        <f t="shared" si="132"/>
        <v>#VALUE!</v>
      </c>
      <c r="G1267" s="165">
        <f>+VLOOKUP(B1267,EstructuraCostos!$B$5:$C$170,2)</f>
        <v>0</v>
      </c>
      <c r="H1267" s="212">
        <v>43803</v>
      </c>
      <c r="I1267" s="17">
        <f t="shared" si="135"/>
        <v>49</v>
      </c>
      <c r="J1267" s="181" t="s">
        <v>1915</v>
      </c>
      <c r="K1267" s="144"/>
      <c r="L1267" s="13" t="s">
        <v>2513</v>
      </c>
      <c r="M1267" s="51">
        <v>4372473</v>
      </c>
      <c r="N1267" s="97">
        <v>530</v>
      </c>
      <c r="O1267" s="727" t="s">
        <v>278</v>
      </c>
      <c r="P1267" s="64">
        <v>300</v>
      </c>
      <c r="Q1267" s="631">
        <f t="shared" si="131"/>
        <v>159000</v>
      </c>
      <c r="R1267" s="54" t="s">
        <v>294</v>
      </c>
      <c r="S1267" s="54" t="s">
        <v>285</v>
      </c>
      <c r="T1267" s="197"/>
    </row>
    <row r="1268" spans="1:21" ht="15" customHeight="1">
      <c r="A1268" s="165">
        <v>12</v>
      </c>
      <c r="B1268" s="166" t="s">
        <v>170</v>
      </c>
      <c r="C1268" s="215" t="e">
        <f t="shared" si="132"/>
        <v>#VALUE!</v>
      </c>
      <c r="G1268" s="165">
        <f>+VLOOKUP(B1268,EstructuraCostos!$B$5:$C$170,2)</f>
        <v>0</v>
      </c>
      <c r="H1268" s="212">
        <v>43803</v>
      </c>
      <c r="I1268" s="17">
        <f t="shared" si="135"/>
        <v>49</v>
      </c>
      <c r="J1268" s="181" t="s">
        <v>2885</v>
      </c>
      <c r="L1268" s="13" t="s">
        <v>2513</v>
      </c>
      <c r="M1268" s="51">
        <v>4372473</v>
      </c>
      <c r="N1268" s="97">
        <v>3</v>
      </c>
      <c r="O1268" s="727" t="s">
        <v>278</v>
      </c>
      <c r="P1268" s="64">
        <v>50000</v>
      </c>
      <c r="Q1268" s="631">
        <f t="shared" si="131"/>
        <v>150000</v>
      </c>
      <c r="R1268" s="54" t="s">
        <v>294</v>
      </c>
      <c r="S1268" s="54" t="s">
        <v>285</v>
      </c>
      <c r="T1268" s="197"/>
    </row>
    <row r="1269" spans="1:21" ht="15" customHeight="1">
      <c r="A1269" s="165">
        <v>13</v>
      </c>
      <c r="B1269" s="166">
        <v>10302</v>
      </c>
      <c r="C1269" s="215">
        <f t="shared" si="132"/>
        <v>1</v>
      </c>
      <c r="G1269" s="165" t="str">
        <f>+VLOOKUP(B1269,EstructuraCostos!$B$5:$C$170,2)</f>
        <v>Desparasitacion y Baño</v>
      </c>
      <c r="H1269" s="212">
        <v>43803</v>
      </c>
      <c r="I1269" s="17">
        <f t="shared" si="135"/>
        <v>49</v>
      </c>
      <c r="J1269" s="181" t="s">
        <v>2886</v>
      </c>
      <c r="L1269" s="13" t="s">
        <v>2513</v>
      </c>
      <c r="M1269" s="51">
        <v>4372473</v>
      </c>
      <c r="N1269" s="97">
        <v>1</v>
      </c>
      <c r="O1269" s="727" t="s">
        <v>278</v>
      </c>
      <c r="P1269" s="64">
        <v>46000</v>
      </c>
      <c r="Q1269" s="631">
        <f t="shared" si="131"/>
        <v>46000</v>
      </c>
      <c r="R1269" s="54" t="s">
        <v>294</v>
      </c>
      <c r="S1269" s="54" t="s">
        <v>285</v>
      </c>
      <c r="T1269" s="197"/>
    </row>
    <row r="1270" spans="1:21" ht="15" customHeight="1">
      <c r="A1270" s="165">
        <v>14</v>
      </c>
      <c r="C1270" s="215">
        <f t="shared" si="132"/>
        <v>0</v>
      </c>
      <c r="G1270" s="165" t="e">
        <f>+VLOOKUP(B1270,EstructuraCostos!$B$5:$C$170,2)</f>
        <v>#N/A</v>
      </c>
      <c r="H1270" s="212">
        <v>43803</v>
      </c>
      <c r="I1270" s="17">
        <f t="shared" si="135"/>
        <v>49</v>
      </c>
      <c r="J1270" s="181" t="s">
        <v>2887</v>
      </c>
      <c r="L1270" s="13" t="s">
        <v>2882</v>
      </c>
      <c r="N1270" s="97">
        <v>1</v>
      </c>
      <c r="O1270" s="727" t="s">
        <v>278</v>
      </c>
      <c r="P1270" s="64">
        <v>1405000</v>
      </c>
      <c r="Q1270" s="631">
        <f t="shared" si="131"/>
        <v>1405000</v>
      </c>
      <c r="R1270" s="54" t="s">
        <v>294</v>
      </c>
      <c r="S1270" s="54" t="s">
        <v>285</v>
      </c>
      <c r="T1270" s="197"/>
    </row>
    <row r="1271" spans="1:21" ht="15" customHeight="1">
      <c r="A1271" s="165">
        <v>15</v>
      </c>
      <c r="B1271" s="166">
        <v>10302</v>
      </c>
      <c r="C1271" s="215">
        <f t="shared" si="132"/>
        <v>1</v>
      </c>
      <c r="G1271" s="165" t="str">
        <f>+VLOOKUP(B1271,EstructuraCostos!$B$5:$C$170,2)</f>
        <v>Desparasitacion y Baño</v>
      </c>
      <c r="H1271" s="212">
        <v>43805</v>
      </c>
      <c r="I1271" s="17">
        <f t="shared" si="135"/>
        <v>49</v>
      </c>
      <c r="J1271" s="97" t="s">
        <v>2888</v>
      </c>
      <c r="L1271" s="13" t="s">
        <v>2883</v>
      </c>
      <c r="M1271" s="51" t="s">
        <v>2891</v>
      </c>
      <c r="N1271" s="97">
        <v>3</v>
      </c>
      <c r="O1271" s="727" t="s">
        <v>261</v>
      </c>
      <c r="P1271" s="64">
        <v>4783.333333333333</v>
      </c>
      <c r="Q1271" s="631">
        <f t="shared" si="131"/>
        <v>14350</v>
      </c>
      <c r="R1271" s="54" t="s">
        <v>294</v>
      </c>
      <c r="S1271" s="54" t="s">
        <v>285</v>
      </c>
      <c r="T1271" s="197"/>
      <c r="U1271" s="64"/>
    </row>
    <row r="1272" spans="1:21" ht="15" customHeight="1">
      <c r="A1272" s="165">
        <v>16</v>
      </c>
      <c r="B1272" s="166">
        <v>40107</v>
      </c>
      <c r="C1272" s="215">
        <f t="shared" si="132"/>
        <v>4</v>
      </c>
      <c r="G1272" s="165" t="str">
        <f>+VLOOKUP(B1272,EstructuraCostos!$B$5:$C$170,2)</f>
        <v>Papeleria_e_Insumos-corresponencia</v>
      </c>
      <c r="H1272" s="212">
        <v>43806</v>
      </c>
      <c r="I1272" s="17">
        <f t="shared" si="135"/>
        <v>49</v>
      </c>
      <c r="J1272" s="181" t="s">
        <v>291</v>
      </c>
      <c r="K1272" s="95">
        <v>995</v>
      </c>
      <c r="L1272" s="13" t="s">
        <v>2884</v>
      </c>
      <c r="M1272" s="51" t="s">
        <v>2892</v>
      </c>
      <c r="N1272" s="97">
        <v>1</v>
      </c>
      <c r="O1272" s="727" t="s">
        <v>278</v>
      </c>
      <c r="P1272" s="64">
        <v>6000</v>
      </c>
      <c r="Q1272" s="631">
        <f t="shared" si="131"/>
        <v>6000</v>
      </c>
      <c r="R1272" s="54" t="s">
        <v>294</v>
      </c>
      <c r="S1272" s="54" t="s">
        <v>285</v>
      </c>
      <c r="T1272" s="197"/>
      <c r="U1272" s="64"/>
    </row>
    <row r="1273" spans="1:21" ht="15" customHeight="1">
      <c r="A1273" s="165">
        <v>17</v>
      </c>
      <c r="B1273" s="166">
        <v>50106</v>
      </c>
      <c r="C1273" s="215">
        <f t="shared" si="132"/>
        <v>5</v>
      </c>
      <c r="G1273" s="165" t="str">
        <f>+VLOOKUP(B1273,EstructuraCostos!$B$5:$C$170,2)</f>
        <v>Mantenimiento Maquinaria y Equipos</v>
      </c>
      <c r="H1273" s="212">
        <v>43806</v>
      </c>
      <c r="I1273" s="17">
        <f t="shared" si="135"/>
        <v>49</v>
      </c>
      <c r="J1273" s="181" t="s">
        <v>2890</v>
      </c>
      <c r="K1273" s="95" t="s">
        <v>2894</v>
      </c>
      <c r="L1273" s="13" t="s">
        <v>2889</v>
      </c>
      <c r="M1273" s="51">
        <v>19631202</v>
      </c>
      <c r="N1273" s="97">
        <v>1</v>
      </c>
      <c r="O1273" s="220" t="s">
        <v>278</v>
      </c>
      <c r="P1273" s="64">
        <v>50000</v>
      </c>
      <c r="Q1273" s="631">
        <f t="shared" si="131"/>
        <v>50000</v>
      </c>
      <c r="R1273" s="54" t="s">
        <v>294</v>
      </c>
      <c r="S1273" s="54" t="s">
        <v>285</v>
      </c>
      <c r="T1273" s="197"/>
      <c r="U1273" s="64"/>
    </row>
    <row r="1274" spans="1:21" ht="15" customHeight="1">
      <c r="A1274" s="165">
        <v>1</v>
      </c>
      <c r="B1274" s="166">
        <v>10302</v>
      </c>
      <c r="C1274" s="215">
        <f t="shared" si="132"/>
        <v>1</v>
      </c>
      <c r="G1274" s="165" t="str">
        <f>+VLOOKUP(B1274,EstructuraCostos!$B$5:$C$170,2)</f>
        <v>Desparasitacion y Baño</v>
      </c>
      <c r="H1274" s="212">
        <v>43808</v>
      </c>
      <c r="I1274" s="17">
        <f t="shared" si="135"/>
        <v>50</v>
      </c>
      <c r="J1274" s="181" t="s">
        <v>2823</v>
      </c>
      <c r="K1274" s="95">
        <v>215767</v>
      </c>
      <c r="L1274" s="13" t="s">
        <v>319</v>
      </c>
      <c r="M1274" s="51" t="s">
        <v>337</v>
      </c>
      <c r="N1274" s="97">
        <v>2</v>
      </c>
      <c r="O1274" s="739" t="s">
        <v>278</v>
      </c>
      <c r="P1274" s="64">
        <v>61500</v>
      </c>
      <c r="Q1274" s="631">
        <f t="shared" si="131"/>
        <v>123000</v>
      </c>
      <c r="R1274" s="54" t="s">
        <v>100</v>
      </c>
      <c r="S1274" s="54" t="s">
        <v>3053</v>
      </c>
      <c r="T1274" s="197"/>
      <c r="U1274" s="64"/>
    </row>
    <row r="1275" spans="1:21" ht="15" customHeight="1">
      <c r="A1275" s="165">
        <v>1</v>
      </c>
      <c r="B1275" s="166">
        <v>10303</v>
      </c>
      <c r="C1275" s="215">
        <f t="shared" si="132"/>
        <v>1</v>
      </c>
      <c r="G1275" s="165" t="str">
        <f>+VLOOKUP(B1275,EstructuraCostos!$B$5:$C$170,2)</f>
        <v>Drogas curativas, preventivas y examenes</v>
      </c>
      <c r="H1275" s="212">
        <v>43808</v>
      </c>
      <c r="I1275" s="17">
        <f t="shared" si="135"/>
        <v>50</v>
      </c>
      <c r="J1275" s="181" t="s">
        <v>2905</v>
      </c>
      <c r="K1275" s="95">
        <v>215767</v>
      </c>
      <c r="L1275" s="13" t="s">
        <v>319</v>
      </c>
      <c r="M1275" s="51" t="s">
        <v>337</v>
      </c>
      <c r="N1275" s="97">
        <v>1</v>
      </c>
      <c r="O1275" s="739" t="s">
        <v>278</v>
      </c>
      <c r="P1275" s="64">
        <v>58700</v>
      </c>
      <c r="Q1275" s="631">
        <f t="shared" si="131"/>
        <v>58700</v>
      </c>
      <c r="R1275" s="54" t="s">
        <v>100</v>
      </c>
      <c r="S1275" s="54" t="s">
        <v>3053</v>
      </c>
      <c r="T1275" s="197"/>
      <c r="U1275" s="64"/>
    </row>
    <row r="1276" spans="1:21" ht="15" customHeight="1">
      <c r="A1276" s="165">
        <v>1</v>
      </c>
      <c r="B1276" s="166">
        <v>10305</v>
      </c>
      <c r="C1276" s="215">
        <f t="shared" si="132"/>
        <v>1</v>
      </c>
      <c r="G1276" s="165" t="str">
        <f>+VLOOKUP(B1276,EstructuraCostos!$B$5:$C$170,2)</f>
        <v>Equipos y materiales</v>
      </c>
      <c r="H1276" s="212">
        <v>43808</v>
      </c>
      <c r="I1276" s="17">
        <f t="shared" si="135"/>
        <v>50</v>
      </c>
      <c r="J1276" s="181" t="s">
        <v>2906</v>
      </c>
      <c r="K1276" s="95">
        <v>215767</v>
      </c>
      <c r="L1276" s="13" t="s">
        <v>319</v>
      </c>
      <c r="M1276" s="51" t="s">
        <v>337</v>
      </c>
      <c r="N1276" s="97">
        <v>2</v>
      </c>
      <c r="O1276" s="739" t="s">
        <v>278</v>
      </c>
      <c r="P1276" s="64">
        <v>15000</v>
      </c>
      <c r="Q1276" s="631">
        <f t="shared" si="131"/>
        <v>30000</v>
      </c>
      <c r="R1276" s="54" t="s">
        <v>100</v>
      </c>
      <c r="S1276" s="54" t="s">
        <v>3053</v>
      </c>
      <c r="T1276" s="197"/>
      <c r="U1276" s="64"/>
    </row>
    <row r="1277" spans="1:21" ht="15" customHeight="1">
      <c r="A1277" s="165">
        <v>2</v>
      </c>
      <c r="C1277" s="215"/>
      <c r="G1277" s="165"/>
      <c r="H1277" s="212">
        <v>43808</v>
      </c>
      <c r="I1277" s="17">
        <f t="shared" ref="I1277" si="136">+WEEKNUM(H1277,2)</f>
        <v>50</v>
      </c>
      <c r="J1277" s="181" t="s">
        <v>2934</v>
      </c>
      <c r="L1277" s="13" t="s">
        <v>319</v>
      </c>
      <c r="M1277" s="51" t="s">
        <v>337</v>
      </c>
      <c r="N1277" s="97">
        <v>2</v>
      </c>
      <c r="O1277" s="741" t="s">
        <v>1207</v>
      </c>
      <c r="P1277" s="64"/>
      <c r="R1277" s="54" t="s">
        <v>546</v>
      </c>
      <c r="S1277" s="54" t="s">
        <v>285</v>
      </c>
      <c r="T1277" s="197"/>
      <c r="U1277" s="64"/>
    </row>
    <row r="1278" spans="1:21" ht="15" customHeight="1">
      <c r="A1278" s="165">
        <v>3</v>
      </c>
      <c r="C1278" s="215">
        <v>4</v>
      </c>
      <c r="G1278" s="165" t="e">
        <f>+VLOOKUP(B1278,EstructuraCostos!$B$5:$C$170,2)</f>
        <v>#N/A</v>
      </c>
      <c r="H1278" s="212">
        <v>43808</v>
      </c>
      <c r="I1278" s="17">
        <f t="shared" si="135"/>
        <v>50</v>
      </c>
      <c r="J1278" s="179" t="s">
        <v>2908</v>
      </c>
      <c r="K1278" s="486"/>
      <c r="L1278" s="70" t="s">
        <v>2910</v>
      </c>
      <c r="M1278" s="74">
        <v>900448470</v>
      </c>
      <c r="N1278" s="80">
        <v>20</v>
      </c>
      <c r="O1278" s="90" t="s">
        <v>276</v>
      </c>
      <c r="P1278" s="92">
        <v>6500</v>
      </c>
      <c r="Q1278" s="631">
        <f t="shared" si="131"/>
        <v>130000</v>
      </c>
      <c r="R1278" s="54" t="s">
        <v>100</v>
      </c>
      <c r="S1278" s="54" t="s">
        <v>285</v>
      </c>
      <c r="T1278" s="197"/>
      <c r="U1278" s="64"/>
    </row>
    <row r="1279" spans="1:21" ht="15" customHeight="1">
      <c r="A1279" s="165">
        <v>4</v>
      </c>
      <c r="B1279" s="166">
        <v>20501</v>
      </c>
      <c r="C1279" s="215">
        <v>5</v>
      </c>
      <c r="G1279" s="165" t="str">
        <f>+VLOOKUP(B1279,EstructuraCostos!$B$5:$C$170,2)</f>
        <v>Manejo_de_Ganado</v>
      </c>
      <c r="H1279" s="212">
        <v>43808</v>
      </c>
      <c r="I1279" s="17">
        <f t="shared" si="135"/>
        <v>50</v>
      </c>
      <c r="J1279" s="181" t="s">
        <v>2963</v>
      </c>
      <c r="K1279" s="144" t="s">
        <v>2933</v>
      </c>
      <c r="L1279" s="13" t="s">
        <v>1635</v>
      </c>
      <c r="M1279" s="112" t="s">
        <v>1636</v>
      </c>
      <c r="N1279" s="130">
        <v>20</v>
      </c>
      <c r="O1279" s="89" t="s">
        <v>278</v>
      </c>
      <c r="P1279" s="68">
        <v>1371274.3</v>
      </c>
      <c r="Q1279" s="631">
        <f t="shared" ref="Q1279" si="137">+N1279*P1279</f>
        <v>27425486</v>
      </c>
      <c r="R1279" s="54" t="s">
        <v>100</v>
      </c>
      <c r="S1279" s="54" t="s">
        <v>285</v>
      </c>
      <c r="T1279" s="197"/>
      <c r="U1279" s="64"/>
    </row>
    <row r="1280" spans="1:21" ht="15" customHeight="1">
      <c r="A1280" s="165" t="s">
        <v>1206</v>
      </c>
      <c r="B1280" s="166">
        <v>20501</v>
      </c>
      <c r="C1280" s="215">
        <f t="shared" ref="C1280" si="138">ROUND(B1280/10000,0)</f>
        <v>2</v>
      </c>
      <c r="G1280" s="165" t="str">
        <f>+VLOOKUP(B1280,EstructuraCostos!$B$5:$C$170,2)</f>
        <v>Manejo_de_Ganado</v>
      </c>
      <c r="H1280" s="212">
        <v>43808</v>
      </c>
      <c r="I1280" s="17">
        <f t="shared" si="135"/>
        <v>50</v>
      </c>
      <c r="J1280" s="1" t="s">
        <v>1357</v>
      </c>
      <c r="K1280" s="144">
        <v>170980</v>
      </c>
      <c r="L1280" s="13" t="s">
        <v>926</v>
      </c>
      <c r="M1280" s="51" t="s">
        <v>927</v>
      </c>
      <c r="N1280" s="97">
        <v>1</v>
      </c>
      <c r="O1280" s="754" t="s">
        <v>278</v>
      </c>
      <c r="P1280" s="68">
        <v>96514</v>
      </c>
      <c r="Q1280" s="631">
        <f>P1280</f>
        <v>96514</v>
      </c>
      <c r="R1280" s="508" t="s">
        <v>100</v>
      </c>
      <c r="S1280" s="54" t="s">
        <v>3053</v>
      </c>
      <c r="T1280" s="197"/>
      <c r="U1280" s="64"/>
    </row>
    <row r="1281" spans="1:21" ht="15" customHeight="1">
      <c r="A1281" s="165">
        <v>5</v>
      </c>
      <c r="C1281" s="215">
        <v>6</v>
      </c>
      <c r="G1281" s="165"/>
      <c r="H1281" s="212">
        <v>43809</v>
      </c>
      <c r="I1281" s="17">
        <f t="shared" si="135"/>
        <v>50</v>
      </c>
      <c r="J1281" s="572" t="s">
        <v>2913</v>
      </c>
      <c r="K1281" s="557"/>
      <c r="L1281" s="111" t="s">
        <v>1522</v>
      </c>
      <c r="M1281" s="402"/>
      <c r="N1281" s="403">
        <v>1</v>
      </c>
      <c r="O1281" s="481" t="s">
        <v>278</v>
      </c>
      <c r="P1281" s="285">
        <v>5000000</v>
      </c>
      <c r="Q1281" s="631">
        <f t="shared" si="131"/>
        <v>5000000</v>
      </c>
      <c r="R1281" s="54" t="s">
        <v>196</v>
      </c>
      <c r="S1281" s="54" t="s">
        <v>285</v>
      </c>
      <c r="T1281" s="197"/>
      <c r="U1281" s="64"/>
    </row>
    <row r="1282" spans="1:21" ht="15" customHeight="1">
      <c r="A1282" s="165">
        <v>6</v>
      </c>
      <c r="B1282" s="166">
        <v>50103</v>
      </c>
      <c r="C1282" s="215">
        <v>7</v>
      </c>
      <c r="G1282" s="165" t="str">
        <f>+VLOOKUP(B1282,EstructuraCostos!$B$5:$C$170,2)</f>
        <v xml:space="preserve">Mantenimiento Cercos </v>
      </c>
      <c r="H1282" s="212">
        <v>43810</v>
      </c>
      <c r="I1282" s="17">
        <f t="shared" si="135"/>
        <v>50</v>
      </c>
      <c r="J1282" s="181" t="s">
        <v>2909</v>
      </c>
      <c r="K1282" s="95" t="s">
        <v>2912</v>
      </c>
      <c r="L1282" s="13" t="s">
        <v>3055</v>
      </c>
      <c r="M1282" s="51">
        <v>900448470</v>
      </c>
      <c r="N1282" s="97">
        <v>20</v>
      </c>
      <c r="O1282" s="220" t="s">
        <v>276</v>
      </c>
      <c r="P1282" s="64">
        <v>6500</v>
      </c>
      <c r="Q1282" s="631">
        <f t="shared" si="131"/>
        <v>130000</v>
      </c>
      <c r="R1282" s="54" t="s">
        <v>100</v>
      </c>
      <c r="S1282" s="54" t="s">
        <v>3054</v>
      </c>
      <c r="T1282" s="197" t="s">
        <v>2911</v>
      </c>
      <c r="U1282" s="64"/>
    </row>
    <row r="1283" spans="1:21" ht="15" customHeight="1">
      <c r="A1283" s="165">
        <v>7</v>
      </c>
      <c r="B1283" s="166">
        <v>90105</v>
      </c>
      <c r="C1283" s="215">
        <v>8</v>
      </c>
      <c r="G1283" s="165" t="str">
        <f>+VLOOKUP(B1283,EstructuraCostos!$B$5:$C$170,2)</f>
        <v>Mejoras</v>
      </c>
      <c r="H1283" s="212">
        <v>43810</v>
      </c>
      <c r="I1283" s="17">
        <f t="shared" si="135"/>
        <v>50</v>
      </c>
      <c r="J1283" s="181" t="s">
        <v>2921</v>
      </c>
      <c r="K1283" s="95">
        <v>4043</v>
      </c>
      <c r="L1283" s="61" t="s">
        <v>1377</v>
      </c>
      <c r="M1283" s="51" t="s">
        <v>2424</v>
      </c>
      <c r="N1283" s="97">
        <v>30</v>
      </c>
      <c r="O1283" s="741" t="s">
        <v>278</v>
      </c>
      <c r="P1283" s="64">
        <v>4171.0333333333338</v>
      </c>
      <c r="Q1283" s="631">
        <f t="shared" ref="Q1283:Q1300" si="139">+N1283*P1283</f>
        <v>125131.00000000001</v>
      </c>
      <c r="R1283" s="54" t="s">
        <v>100</v>
      </c>
      <c r="S1283" s="54" t="s">
        <v>3053</v>
      </c>
      <c r="T1283" s="197"/>
      <c r="U1283" s="64"/>
    </row>
    <row r="1284" spans="1:21" ht="15" customHeight="1">
      <c r="A1284" s="165">
        <v>8</v>
      </c>
      <c r="B1284" s="166">
        <v>90105</v>
      </c>
      <c r="C1284" s="215">
        <v>9</v>
      </c>
      <c r="G1284" s="165" t="str">
        <f>+VLOOKUP(B1284,EstructuraCostos!$B$5:$C$170,2)</f>
        <v>Mejoras</v>
      </c>
      <c r="H1284" s="212">
        <v>43810</v>
      </c>
      <c r="I1284" s="17">
        <f t="shared" si="135"/>
        <v>50</v>
      </c>
      <c r="J1284" s="181" t="s">
        <v>2922</v>
      </c>
      <c r="K1284" s="95">
        <v>14718</v>
      </c>
      <c r="L1284" s="1" t="s">
        <v>2495</v>
      </c>
      <c r="M1284" s="51" t="s">
        <v>2423</v>
      </c>
      <c r="N1284" s="97">
        <v>3</v>
      </c>
      <c r="O1284" s="741" t="s">
        <v>278</v>
      </c>
      <c r="P1284" s="64">
        <v>29000</v>
      </c>
      <c r="Q1284" s="631">
        <f t="shared" si="139"/>
        <v>87000</v>
      </c>
      <c r="R1284" s="54" t="s">
        <v>100</v>
      </c>
      <c r="S1284" s="54" t="s">
        <v>3053</v>
      </c>
      <c r="T1284" s="197"/>
      <c r="U1284" s="64"/>
    </row>
    <row r="1285" spans="1:21" ht="15" customHeight="1">
      <c r="A1285" s="165">
        <v>8</v>
      </c>
      <c r="B1285" s="166">
        <v>90105</v>
      </c>
      <c r="C1285" s="215">
        <v>9</v>
      </c>
      <c r="G1285" s="165" t="str">
        <f>+VLOOKUP(B1285,EstructuraCostos!$B$5:$C$170,2)</f>
        <v>Mejoras</v>
      </c>
      <c r="H1285" s="212">
        <v>43810</v>
      </c>
      <c r="I1285" s="17">
        <f t="shared" si="135"/>
        <v>50</v>
      </c>
      <c r="J1285" s="181" t="s">
        <v>2923</v>
      </c>
      <c r="K1285" s="95">
        <v>14718</v>
      </c>
      <c r="L1285" s="1" t="s">
        <v>2495</v>
      </c>
      <c r="M1285" s="51" t="s">
        <v>2423</v>
      </c>
      <c r="N1285" s="97">
        <v>5</v>
      </c>
      <c r="O1285" s="741" t="s">
        <v>278</v>
      </c>
      <c r="P1285" s="64">
        <v>50020</v>
      </c>
      <c r="Q1285" s="631">
        <f t="shared" si="139"/>
        <v>250100</v>
      </c>
      <c r="R1285" s="54" t="s">
        <v>100</v>
      </c>
      <c r="S1285" s="54" t="s">
        <v>3053</v>
      </c>
      <c r="T1285" s="197"/>
      <c r="U1285" s="64"/>
    </row>
    <row r="1286" spans="1:21" ht="15" customHeight="1">
      <c r="A1286" s="165" t="s">
        <v>1206</v>
      </c>
      <c r="B1286" s="166">
        <v>40106</v>
      </c>
      <c r="C1286" s="165">
        <f t="shared" ref="C1286" si="140">ROUND(B1286/10000,0)</f>
        <v>4</v>
      </c>
      <c r="G1286" s="165" t="str">
        <f>+VLOOKUP(B1286,EstructuraCostos!$B$5:$C$170,2)</f>
        <v>Gastos_Oficina_Mzles</v>
      </c>
      <c r="H1286" s="212">
        <v>43810</v>
      </c>
      <c r="I1286" s="17">
        <f t="shared" si="135"/>
        <v>50</v>
      </c>
      <c r="J1286" s="1" t="s">
        <v>1030</v>
      </c>
      <c r="K1286" s="95">
        <v>14</v>
      </c>
      <c r="L1286" s="1" t="s">
        <v>2316</v>
      </c>
      <c r="M1286" s="51" t="s">
        <v>2317</v>
      </c>
      <c r="N1286" s="97">
        <v>1</v>
      </c>
      <c r="O1286" s="754" t="s">
        <v>278</v>
      </c>
      <c r="P1286" s="381">
        <v>836480</v>
      </c>
      <c r="Q1286" s="631">
        <f>P1286</f>
        <v>836480</v>
      </c>
      <c r="R1286" s="54" t="s">
        <v>100</v>
      </c>
      <c r="S1286" s="54" t="s">
        <v>3053</v>
      </c>
      <c r="T1286" s="197"/>
      <c r="U1286" s="64"/>
    </row>
    <row r="1287" spans="1:21" ht="15" customHeight="1">
      <c r="A1287" s="165">
        <v>9</v>
      </c>
      <c r="B1287" s="166">
        <v>60102</v>
      </c>
      <c r="C1287" s="215">
        <v>10</v>
      </c>
      <c r="G1287" s="165" t="str">
        <f>+VLOOKUP(B1287,EstructuraCostos!$B$5:$C$170,2)</f>
        <v>Aperos</v>
      </c>
      <c r="H1287" s="212">
        <v>43811</v>
      </c>
      <c r="I1287" s="17">
        <f t="shared" si="135"/>
        <v>50</v>
      </c>
      <c r="J1287" s="181" t="s">
        <v>2924</v>
      </c>
      <c r="L1287" s="13" t="s">
        <v>2920</v>
      </c>
      <c r="N1287" s="97">
        <v>6</v>
      </c>
      <c r="O1287" s="741" t="s">
        <v>278</v>
      </c>
      <c r="P1287" s="64">
        <v>36666.666666666664</v>
      </c>
      <c r="Q1287" s="631">
        <f t="shared" si="139"/>
        <v>220000</v>
      </c>
      <c r="R1287" s="54" t="s">
        <v>100</v>
      </c>
      <c r="S1287" s="54" t="s">
        <v>285</v>
      </c>
      <c r="T1287" s="197"/>
      <c r="U1287" s="64"/>
    </row>
    <row r="1288" spans="1:21" ht="15" customHeight="1">
      <c r="A1288" s="165">
        <v>10</v>
      </c>
      <c r="B1288" s="166">
        <v>10103</v>
      </c>
      <c r="C1288" s="215">
        <f t="shared" si="132"/>
        <v>1</v>
      </c>
      <c r="G1288" s="165" t="str">
        <f>+VLOOKUP(B1288,EstructuraCostos!$B$5:$C$170,2)</f>
        <v>Fertilizacion, correctivos</v>
      </c>
      <c r="H1288" s="212">
        <v>43811</v>
      </c>
      <c r="I1288" s="17">
        <f t="shared" si="135"/>
        <v>50</v>
      </c>
      <c r="J1288" s="181" t="s">
        <v>2925</v>
      </c>
      <c r="K1288" s="95">
        <v>1709375</v>
      </c>
      <c r="L1288" s="13" t="s">
        <v>263</v>
      </c>
      <c r="M1288" s="51" t="s">
        <v>271</v>
      </c>
      <c r="N1288" s="97">
        <v>100</v>
      </c>
      <c r="O1288" s="741" t="s">
        <v>276</v>
      </c>
      <c r="P1288" s="64">
        <v>1857.98</v>
      </c>
      <c r="Q1288" s="631">
        <f t="shared" si="139"/>
        <v>185798</v>
      </c>
      <c r="R1288" s="54" t="s">
        <v>100</v>
      </c>
      <c r="S1288" s="54" t="s">
        <v>3053</v>
      </c>
      <c r="T1288" s="197"/>
      <c r="U1288" s="64"/>
    </row>
    <row r="1289" spans="1:21" ht="15" customHeight="1">
      <c r="A1289" s="165">
        <v>10</v>
      </c>
      <c r="B1289" s="166">
        <v>10305</v>
      </c>
      <c r="C1289" s="215">
        <f t="shared" ref="C1289:C1361" si="141">ROUND(B1289/10000,0)</f>
        <v>1</v>
      </c>
      <c r="G1289" s="165" t="str">
        <f>+VLOOKUP(B1289,EstructuraCostos!$B$5:$C$170,2)</f>
        <v>Equipos y materiales</v>
      </c>
      <c r="H1289" s="212">
        <v>43811</v>
      </c>
      <c r="I1289" s="17">
        <f t="shared" si="135"/>
        <v>50</v>
      </c>
      <c r="J1289" s="181" t="s">
        <v>2926</v>
      </c>
      <c r="K1289" s="95">
        <v>1709375</v>
      </c>
      <c r="L1289" s="13" t="s">
        <v>263</v>
      </c>
      <c r="M1289" s="51" t="s">
        <v>271</v>
      </c>
      <c r="N1289" s="97">
        <v>50</v>
      </c>
      <c r="O1289" s="741" t="s">
        <v>2693</v>
      </c>
      <c r="P1289" s="64">
        <v>1140</v>
      </c>
      <c r="Q1289" s="631">
        <f t="shared" si="139"/>
        <v>57000</v>
      </c>
      <c r="R1289" s="54" t="s">
        <v>100</v>
      </c>
      <c r="S1289" s="54" t="s">
        <v>3053</v>
      </c>
      <c r="T1289" s="197"/>
      <c r="U1289" s="64"/>
    </row>
    <row r="1290" spans="1:21" ht="15" customHeight="1">
      <c r="A1290" s="165">
        <v>10</v>
      </c>
      <c r="B1290" s="166">
        <v>10103</v>
      </c>
      <c r="C1290" s="215">
        <f t="shared" si="141"/>
        <v>1</v>
      </c>
      <c r="G1290" s="165" t="str">
        <f>+VLOOKUP(B1290,EstructuraCostos!$B$5:$C$170,2)</f>
        <v>Fertilizacion, correctivos</v>
      </c>
      <c r="H1290" s="212">
        <v>43811</v>
      </c>
      <c r="I1290" s="17">
        <f t="shared" si="135"/>
        <v>50</v>
      </c>
      <c r="J1290" s="181" t="s">
        <v>1321</v>
      </c>
      <c r="K1290" s="95">
        <v>1709375</v>
      </c>
      <c r="L1290" s="13" t="s">
        <v>263</v>
      </c>
      <c r="M1290" s="51" t="s">
        <v>271</v>
      </c>
      <c r="N1290" s="97">
        <v>20</v>
      </c>
      <c r="O1290" s="741" t="s">
        <v>276</v>
      </c>
      <c r="P1290" s="64">
        <v>15430</v>
      </c>
      <c r="Q1290" s="631">
        <f t="shared" si="139"/>
        <v>308600</v>
      </c>
      <c r="R1290" s="54" t="s">
        <v>100</v>
      </c>
      <c r="S1290" s="54" t="s">
        <v>3053</v>
      </c>
      <c r="T1290" s="197"/>
    </row>
    <row r="1291" spans="1:21" ht="15" customHeight="1">
      <c r="A1291" s="165">
        <v>10</v>
      </c>
      <c r="B1291" s="166">
        <v>90106</v>
      </c>
      <c r="C1291" s="215">
        <f t="shared" si="141"/>
        <v>9</v>
      </c>
      <c r="G1291" s="165" t="str">
        <f>+VLOOKUP(B1291,EstructuraCostos!$B$5:$C$170,2)</f>
        <v xml:space="preserve">Varios </v>
      </c>
      <c r="H1291" s="212">
        <v>43811</v>
      </c>
      <c r="I1291" s="17">
        <f t="shared" si="135"/>
        <v>50</v>
      </c>
      <c r="J1291" s="181" t="s">
        <v>2927</v>
      </c>
      <c r="K1291" s="95">
        <v>1709375</v>
      </c>
      <c r="L1291" s="13" t="s">
        <v>263</v>
      </c>
      <c r="M1291" s="51" t="s">
        <v>271</v>
      </c>
      <c r="N1291" s="97">
        <v>1</v>
      </c>
      <c r="O1291" s="741" t="s">
        <v>278</v>
      </c>
      <c r="P1291" s="64">
        <v>9270</v>
      </c>
      <c r="Q1291" s="631">
        <f t="shared" si="139"/>
        <v>9270</v>
      </c>
      <c r="R1291" s="54" t="s">
        <v>100</v>
      </c>
      <c r="S1291" s="54" t="s">
        <v>3053</v>
      </c>
      <c r="T1291" s="197"/>
    </row>
    <row r="1292" spans="1:21" ht="15" customHeight="1">
      <c r="A1292" s="165">
        <v>10</v>
      </c>
      <c r="B1292" s="166">
        <v>10303</v>
      </c>
      <c r="C1292" s="215">
        <f t="shared" si="141"/>
        <v>1</v>
      </c>
      <c r="G1292" s="165" t="str">
        <f>+VLOOKUP(B1292,EstructuraCostos!$B$5:$C$170,2)</f>
        <v>Drogas curativas, preventivas y examenes</v>
      </c>
      <c r="H1292" s="212">
        <v>43811</v>
      </c>
      <c r="I1292" s="17">
        <f t="shared" si="135"/>
        <v>50</v>
      </c>
      <c r="J1292" s="181" t="s">
        <v>2928</v>
      </c>
      <c r="K1292" s="95">
        <v>1709375</v>
      </c>
      <c r="L1292" s="13" t="s">
        <v>263</v>
      </c>
      <c r="M1292" s="51" t="s">
        <v>271</v>
      </c>
      <c r="N1292" s="97">
        <v>1</v>
      </c>
      <c r="O1292" s="741" t="s">
        <v>278</v>
      </c>
      <c r="P1292" s="64">
        <v>12470</v>
      </c>
      <c r="Q1292" s="631">
        <f t="shared" si="139"/>
        <v>12470</v>
      </c>
      <c r="R1292" s="54" t="s">
        <v>100</v>
      </c>
      <c r="S1292" s="54" t="s">
        <v>3053</v>
      </c>
      <c r="T1292" s="197"/>
    </row>
    <row r="1293" spans="1:21" ht="15" customHeight="1">
      <c r="A1293" s="165">
        <v>10</v>
      </c>
      <c r="B1293" s="166">
        <v>10301</v>
      </c>
      <c r="C1293" s="215">
        <f t="shared" si="141"/>
        <v>1</v>
      </c>
      <c r="G1293" s="165" t="str">
        <f>+VLOOKUP(B1293,EstructuraCostos!$B$5:$C$170,2)</f>
        <v>Vacunacion</v>
      </c>
      <c r="H1293" s="212">
        <v>43811</v>
      </c>
      <c r="I1293" s="17">
        <f t="shared" si="135"/>
        <v>50</v>
      </c>
      <c r="J1293" s="181" t="s">
        <v>325</v>
      </c>
      <c r="K1293" s="95">
        <v>1709375</v>
      </c>
      <c r="L1293" s="13" t="s">
        <v>263</v>
      </c>
      <c r="M1293" s="51" t="s">
        <v>271</v>
      </c>
      <c r="N1293" s="97">
        <v>50</v>
      </c>
      <c r="O1293" s="741" t="s">
        <v>278</v>
      </c>
      <c r="P1293" s="64">
        <v>554.20000000000005</v>
      </c>
      <c r="Q1293" s="631">
        <f t="shared" si="139"/>
        <v>27710.000000000004</v>
      </c>
      <c r="R1293" s="54" t="s">
        <v>100</v>
      </c>
      <c r="S1293" s="54" t="s">
        <v>3053</v>
      </c>
      <c r="T1293" s="197"/>
    </row>
    <row r="1294" spans="1:21" ht="15" customHeight="1">
      <c r="A1294" s="165">
        <v>10</v>
      </c>
      <c r="B1294" s="166">
        <v>10301</v>
      </c>
      <c r="C1294" s="215">
        <f t="shared" si="141"/>
        <v>1</v>
      </c>
      <c r="G1294" s="165" t="str">
        <f>+VLOOKUP(B1294,EstructuraCostos!$B$5:$C$170,2)</f>
        <v>Vacunacion</v>
      </c>
      <c r="H1294" s="212">
        <v>43811</v>
      </c>
      <c r="I1294" s="17">
        <f t="shared" si="135"/>
        <v>50</v>
      </c>
      <c r="J1294" s="181" t="s">
        <v>326</v>
      </c>
      <c r="K1294" s="95">
        <v>1709375</v>
      </c>
      <c r="L1294" s="13" t="s">
        <v>263</v>
      </c>
      <c r="M1294" s="51" t="s">
        <v>271</v>
      </c>
      <c r="N1294" s="97">
        <v>50</v>
      </c>
      <c r="O1294" s="741" t="s">
        <v>278</v>
      </c>
      <c r="P1294" s="64">
        <v>275.60000000000002</v>
      </c>
      <c r="Q1294" s="631">
        <f t="shared" si="139"/>
        <v>13780.000000000002</v>
      </c>
      <c r="R1294" s="54" t="s">
        <v>100</v>
      </c>
      <c r="S1294" s="54" t="s">
        <v>3053</v>
      </c>
      <c r="T1294" s="197"/>
    </row>
    <row r="1295" spans="1:21" ht="15" customHeight="1">
      <c r="A1295" s="165">
        <v>11</v>
      </c>
      <c r="B1295" s="166">
        <v>10103</v>
      </c>
      <c r="C1295" s="215">
        <f t="shared" si="141"/>
        <v>1</v>
      </c>
      <c r="G1295" s="165" t="str">
        <f>+VLOOKUP(B1295,EstructuraCostos!$B$5:$C$170,2)</f>
        <v>Fertilizacion, correctivos</v>
      </c>
      <c r="H1295" s="212">
        <v>43811</v>
      </c>
      <c r="I1295" s="17">
        <f t="shared" si="135"/>
        <v>50</v>
      </c>
      <c r="J1295" s="181" t="s">
        <v>2929</v>
      </c>
      <c r="K1295" s="95">
        <v>14498</v>
      </c>
      <c r="L1295" s="13" t="s">
        <v>419</v>
      </c>
      <c r="M1295" s="51" t="s">
        <v>430</v>
      </c>
      <c r="N1295" s="97">
        <v>20</v>
      </c>
      <c r="O1295" s="741" t="s">
        <v>276</v>
      </c>
      <c r="P1295" s="64">
        <v>15300</v>
      </c>
      <c r="Q1295" s="631">
        <f t="shared" si="139"/>
        <v>306000</v>
      </c>
      <c r="R1295" s="54" t="s">
        <v>100</v>
      </c>
      <c r="S1295" s="54" t="s">
        <v>3053</v>
      </c>
      <c r="T1295" s="197"/>
    </row>
    <row r="1296" spans="1:21" ht="15" customHeight="1">
      <c r="A1296" s="165">
        <v>11</v>
      </c>
      <c r="B1296" s="166">
        <v>10103</v>
      </c>
      <c r="C1296" s="215">
        <f t="shared" si="141"/>
        <v>1</v>
      </c>
      <c r="G1296" s="165" t="str">
        <f>+VLOOKUP(B1296,EstructuraCostos!$B$5:$C$170,2)</f>
        <v>Fertilizacion, correctivos</v>
      </c>
      <c r="H1296" s="212">
        <v>43811</v>
      </c>
      <c r="I1296" s="17">
        <f t="shared" si="135"/>
        <v>50</v>
      </c>
      <c r="J1296" s="181" t="s">
        <v>2930</v>
      </c>
      <c r="K1296" s="95">
        <v>14498</v>
      </c>
      <c r="L1296" s="13" t="s">
        <v>419</v>
      </c>
      <c r="M1296" s="51" t="s">
        <v>2937</v>
      </c>
      <c r="N1296" s="97">
        <v>100</v>
      </c>
      <c r="O1296" s="741" t="s">
        <v>276</v>
      </c>
      <c r="P1296" s="64">
        <v>3090</v>
      </c>
      <c r="Q1296" s="631">
        <f t="shared" si="139"/>
        <v>309000</v>
      </c>
      <c r="R1296" s="54" t="s">
        <v>100</v>
      </c>
      <c r="S1296" s="54" t="s">
        <v>3053</v>
      </c>
      <c r="T1296" s="197"/>
    </row>
    <row r="1297" spans="1:21" ht="15" customHeight="1">
      <c r="A1297" s="165">
        <v>12</v>
      </c>
      <c r="B1297" s="166">
        <v>90106</v>
      </c>
      <c r="C1297" s="215">
        <f t="shared" si="141"/>
        <v>9</v>
      </c>
      <c r="G1297" s="165" t="str">
        <f>+VLOOKUP(B1297,EstructuraCostos!$B$5:$C$170,2)</f>
        <v xml:space="preserve">Varios </v>
      </c>
      <c r="H1297" s="212">
        <v>43811</v>
      </c>
      <c r="I1297" s="17">
        <f t="shared" si="135"/>
        <v>50</v>
      </c>
      <c r="J1297" s="181" t="s">
        <v>491</v>
      </c>
      <c r="K1297" s="95">
        <v>216426</v>
      </c>
      <c r="L1297" s="13" t="s">
        <v>319</v>
      </c>
      <c r="M1297" s="51" t="s">
        <v>337</v>
      </c>
      <c r="N1297" s="97">
        <v>30</v>
      </c>
      <c r="O1297" s="741" t="s">
        <v>276</v>
      </c>
      <c r="P1297" s="64">
        <v>2673.3333333333335</v>
      </c>
      <c r="Q1297" s="631">
        <f t="shared" si="139"/>
        <v>80200</v>
      </c>
      <c r="R1297" s="54" t="s">
        <v>100</v>
      </c>
      <c r="S1297" s="54" t="s">
        <v>3053</v>
      </c>
      <c r="T1297" s="197"/>
      <c r="U1297" s="77"/>
    </row>
    <row r="1298" spans="1:21" ht="15" customHeight="1">
      <c r="A1298" s="165">
        <v>12</v>
      </c>
      <c r="B1298" s="166">
        <v>90106</v>
      </c>
      <c r="C1298" s="215">
        <f t="shared" si="141"/>
        <v>9</v>
      </c>
      <c r="G1298" s="165" t="str">
        <f>+VLOOKUP(B1298,EstructuraCostos!$B$5:$C$170,2)</f>
        <v xml:space="preserve">Varios </v>
      </c>
      <c r="H1298" s="212">
        <v>43811</v>
      </c>
      <c r="I1298" s="17">
        <f t="shared" si="135"/>
        <v>50</v>
      </c>
      <c r="J1298" s="181" t="s">
        <v>571</v>
      </c>
      <c r="K1298" s="95">
        <v>216426</v>
      </c>
      <c r="L1298" s="13" t="s">
        <v>319</v>
      </c>
      <c r="M1298" s="51" t="s">
        <v>337</v>
      </c>
      <c r="N1298" s="97">
        <v>2</v>
      </c>
      <c r="O1298" s="741" t="s">
        <v>276</v>
      </c>
      <c r="P1298" s="64">
        <v>3100</v>
      </c>
      <c r="Q1298" s="631">
        <f t="shared" si="139"/>
        <v>6200</v>
      </c>
      <c r="R1298" s="54" t="s">
        <v>100</v>
      </c>
      <c r="S1298" s="54" t="s">
        <v>3053</v>
      </c>
      <c r="T1298" s="197"/>
    </row>
    <row r="1299" spans="1:21" ht="15" customHeight="1">
      <c r="A1299" s="165">
        <v>13</v>
      </c>
      <c r="B1299" s="166">
        <v>90105</v>
      </c>
      <c r="C1299" s="215">
        <f t="shared" si="141"/>
        <v>9</v>
      </c>
      <c r="G1299" s="165" t="str">
        <f>+VLOOKUP(B1299,EstructuraCostos!$B$5:$C$170,2)</f>
        <v>Mejoras</v>
      </c>
      <c r="H1299" s="212">
        <v>43811</v>
      </c>
      <c r="I1299" s="17">
        <f t="shared" si="135"/>
        <v>50</v>
      </c>
      <c r="J1299" s="181" t="s">
        <v>2931</v>
      </c>
      <c r="K1299" s="95">
        <v>410476</v>
      </c>
      <c r="L1299" s="13" t="s">
        <v>323</v>
      </c>
      <c r="M1299" s="51" t="s">
        <v>342</v>
      </c>
      <c r="N1299" s="97">
        <v>4</v>
      </c>
      <c r="O1299" s="741" t="s">
        <v>278</v>
      </c>
      <c r="P1299" s="64">
        <v>98125</v>
      </c>
      <c r="Q1299" s="631">
        <f t="shared" si="139"/>
        <v>392500</v>
      </c>
      <c r="R1299" s="54" t="s">
        <v>100</v>
      </c>
      <c r="S1299" s="54" t="s">
        <v>2961</v>
      </c>
      <c r="T1299" s="197" t="s">
        <v>2936</v>
      </c>
    </row>
    <row r="1300" spans="1:21" ht="15" customHeight="1">
      <c r="A1300" s="165">
        <v>13</v>
      </c>
      <c r="B1300" s="166">
        <v>90105</v>
      </c>
      <c r="C1300" s="215">
        <f t="shared" si="141"/>
        <v>9</v>
      </c>
      <c r="G1300" s="165" t="str">
        <f>+VLOOKUP(B1300,EstructuraCostos!$B$5:$C$170,2)</f>
        <v>Mejoras</v>
      </c>
      <c r="H1300" s="212">
        <v>43811</v>
      </c>
      <c r="I1300" s="17">
        <f t="shared" si="135"/>
        <v>50</v>
      </c>
      <c r="J1300" s="181" t="s">
        <v>2932</v>
      </c>
      <c r="K1300" s="95">
        <v>410476</v>
      </c>
      <c r="L1300" s="13" t="s">
        <v>323</v>
      </c>
      <c r="M1300" s="51" t="s">
        <v>342</v>
      </c>
      <c r="N1300" s="97">
        <v>10</v>
      </c>
      <c r="O1300" s="741" t="s">
        <v>278</v>
      </c>
      <c r="P1300" s="64">
        <v>21560</v>
      </c>
      <c r="Q1300" s="631">
        <f t="shared" si="139"/>
        <v>215600</v>
      </c>
      <c r="R1300" s="54" t="s">
        <v>100</v>
      </c>
      <c r="S1300" s="54" t="s">
        <v>2961</v>
      </c>
      <c r="T1300" s="197" t="s">
        <v>2936</v>
      </c>
    </row>
    <row r="1301" spans="1:21" ht="15" customHeight="1">
      <c r="A1301" s="165">
        <v>14</v>
      </c>
      <c r="B1301" s="166">
        <v>10201</v>
      </c>
      <c r="C1301" s="215">
        <f t="shared" si="141"/>
        <v>1</v>
      </c>
      <c r="G1301" s="165" t="str">
        <f>+VLOOKUP(B1301,EstructuraCostos!$B$5:$C$170,2)</f>
        <v>Sal</v>
      </c>
      <c r="H1301" s="212">
        <v>43811</v>
      </c>
      <c r="I1301" s="17">
        <f t="shared" ref="I1301:I1360" si="142">+WEEKNUM(H1301,2)</f>
        <v>50</v>
      </c>
      <c r="J1301" s="61" t="s">
        <v>2935</v>
      </c>
      <c r="K1301" s="95">
        <v>39469</v>
      </c>
      <c r="L1301" s="13" t="s">
        <v>2954</v>
      </c>
      <c r="M1301" s="95" t="s">
        <v>2826</v>
      </c>
      <c r="N1301" s="97">
        <v>1640</v>
      </c>
      <c r="O1301" s="220" t="s">
        <v>276</v>
      </c>
      <c r="P1301" s="64">
        <v>1262</v>
      </c>
      <c r="Q1301" s="631">
        <v>2069544</v>
      </c>
      <c r="R1301" s="54" t="s">
        <v>100</v>
      </c>
      <c r="S1301" s="54" t="s">
        <v>2961</v>
      </c>
      <c r="T1301" s="197"/>
    </row>
    <row r="1302" spans="1:21" ht="15" customHeight="1">
      <c r="A1302" s="165">
        <v>15</v>
      </c>
      <c r="B1302" s="166">
        <v>40104</v>
      </c>
      <c r="C1302" s="215">
        <f t="shared" si="141"/>
        <v>4</v>
      </c>
      <c r="G1302" s="165" t="str">
        <f>+VLOOKUP(B1302,EstructuraCostos!$B$5:$C$170,2)</f>
        <v>Combustibles y Lubricantes</v>
      </c>
      <c r="H1302" s="212">
        <v>43811</v>
      </c>
      <c r="I1302" s="17">
        <f t="shared" si="142"/>
        <v>50</v>
      </c>
      <c r="J1302" s="61" t="s">
        <v>370</v>
      </c>
      <c r="K1302" s="95">
        <v>1008</v>
      </c>
      <c r="L1302" s="13" t="s">
        <v>2115</v>
      </c>
      <c r="M1302" s="51" t="s">
        <v>2117</v>
      </c>
      <c r="N1302" s="97">
        <v>17.27</v>
      </c>
      <c r="O1302" s="220" t="s">
        <v>316</v>
      </c>
      <c r="P1302" s="64">
        <v>9550</v>
      </c>
      <c r="Q1302" s="631">
        <v>165000</v>
      </c>
      <c r="R1302" s="54" t="s">
        <v>100</v>
      </c>
      <c r="S1302" s="54" t="s">
        <v>3053</v>
      </c>
      <c r="T1302" s="197"/>
    </row>
    <row r="1303" spans="1:21" ht="15" customHeight="1">
      <c r="A1303" s="165">
        <v>15</v>
      </c>
      <c r="B1303" s="166">
        <v>40104</v>
      </c>
      <c r="C1303" s="215">
        <f t="shared" si="141"/>
        <v>4</v>
      </c>
      <c r="G1303" s="165" t="str">
        <f>+VLOOKUP(B1303,EstructuraCostos!$B$5:$C$170,2)</f>
        <v>Combustibles y Lubricantes</v>
      </c>
      <c r="H1303" s="212">
        <v>43811</v>
      </c>
      <c r="I1303" s="17">
        <f t="shared" si="142"/>
        <v>50</v>
      </c>
      <c r="J1303" s="61" t="s">
        <v>353</v>
      </c>
      <c r="K1303" s="95">
        <v>1008</v>
      </c>
      <c r="L1303" s="13" t="s">
        <v>2115</v>
      </c>
      <c r="M1303" s="51" t="s">
        <v>2117</v>
      </c>
      <c r="N1303" s="97">
        <v>6.28</v>
      </c>
      <c r="O1303" s="741" t="s">
        <v>316</v>
      </c>
      <c r="P1303" s="64">
        <v>9550</v>
      </c>
      <c r="Q1303" s="631">
        <v>60000</v>
      </c>
      <c r="R1303" s="54" t="s">
        <v>100</v>
      </c>
      <c r="S1303" s="54" t="s">
        <v>3053</v>
      </c>
      <c r="T1303" s="197"/>
    </row>
    <row r="1304" spans="1:21" ht="15" customHeight="1">
      <c r="A1304" s="165" t="s">
        <v>1206</v>
      </c>
      <c r="B1304" s="166">
        <v>60102</v>
      </c>
      <c r="C1304" s="215">
        <f t="shared" si="141"/>
        <v>6</v>
      </c>
      <c r="G1304" s="165" t="str">
        <f>+VLOOKUP(B1304,EstructuraCostos!$B$5:$C$170,2)</f>
        <v>Aperos</v>
      </c>
      <c r="H1304" s="212">
        <v>43811</v>
      </c>
      <c r="I1304" s="17">
        <f t="shared" si="142"/>
        <v>50</v>
      </c>
      <c r="J1304" s="61" t="s">
        <v>2995</v>
      </c>
      <c r="K1304" s="95" t="s">
        <v>2996</v>
      </c>
      <c r="L1304" s="13" t="s">
        <v>2999</v>
      </c>
      <c r="M1304" s="51" t="s">
        <v>891</v>
      </c>
      <c r="N1304" s="97">
        <v>1</v>
      </c>
      <c r="O1304" s="749" t="s">
        <v>278</v>
      </c>
      <c r="P1304" s="64">
        <v>220000</v>
      </c>
      <c r="Q1304" s="631">
        <f>P1304</f>
        <v>220000</v>
      </c>
      <c r="R1304" s="54" t="s">
        <v>100</v>
      </c>
      <c r="S1304" s="54" t="s">
        <v>3054</v>
      </c>
      <c r="T1304" s="197"/>
    </row>
    <row r="1305" spans="1:21" ht="15" customHeight="1">
      <c r="A1305" s="165">
        <v>16</v>
      </c>
      <c r="B1305" s="166">
        <v>90105</v>
      </c>
      <c r="C1305" s="215">
        <f t="shared" si="141"/>
        <v>9</v>
      </c>
      <c r="G1305" s="165" t="str">
        <f>+VLOOKUP(B1305,EstructuraCostos!$B$5:$C$170,2)</f>
        <v>Mejoras</v>
      </c>
      <c r="H1305" s="212">
        <v>43812</v>
      </c>
      <c r="I1305" s="17">
        <f t="shared" si="142"/>
        <v>50</v>
      </c>
      <c r="J1305" s="181" t="s">
        <v>2302</v>
      </c>
      <c r="L1305" s="13" t="s">
        <v>2943</v>
      </c>
      <c r="M1305" s="51" t="s">
        <v>1676</v>
      </c>
      <c r="N1305" s="97">
        <v>10</v>
      </c>
      <c r="O1305" s="742" t="s">
        <v>2941</v>
      </c>
      <c r="P1305" s="64">
        <v>25000</v>
      </c>
      <c r="Q1305" s="631">
        <f t="shared" ref="Q1305:Q1312" si="143">+N1305*P1305</f>
        <v>250000</v>
      </c>
      <c r="R1305" s="54" t="s">
        <v>100</v>
      </c>
      <c r="S1305" s="54" t="s">
        <v>2961</v>
      </c>
      <c r="T1305" s="197"/>
    </row>
    <row r="1306" spans="1:21" ht="15" customHeight="1">
      <c r="A1306" s="165">
        <v>17</v>
      </c>
      <c r="B1306" s="166">
        <v>90105</v>
      </c>
      <c r="C1306" s="215">
        <f t="shared" ref="C1306" si="144">ROUND(B1306/10000,0)</f>
        <v>9</v>
      </c>
      <c r="G1306" s="165" t="str">
        <f>+VLOOKUP(B1306,EstructuraCostos!$B$5:$C$170,2)</f>
        <v>Mejoras</v>
      </c>
      <c r="H1306" s="212">
        <v>43812</v>
      </c>
      <c r="I1306" s="17">
        <f t="shared" si="142"/>
        <v>50</v>
      </c>
      <c r="J1306" s="181" t="s">
        <v>2971</v>
      </c>
      <c r="K1306" s="95">
        <v>22825</v>
      </c>
      <c r="L1306" s="13" t="s">
        <v>2943</v>
      </c>
      <c r="M1306" s="51" t="s">
        <v>1676</v>
      </c>
      <c r="N1306" s="97">
        <v>2</v>
      </c>
      <c r="O1306" s="748" t="s">
        <v>276</v>
      </c>
      <c r="P1306" s="64">
        <v>16200</v>
      </c>
      <c r="Q1306" s="631">
        <f t="shared" si="143"/>
        <v>32400</v>
      </c>
      <c r="R1306" s="54" t="s">
        <v>100</v>
      </c>
      <c r="S1306" s="54" t="s">
        <v>3056</v>
      </c>
      <c r="T1306" s="197" t="s">
        <v>2677</v>
      </c>
    </row>
    <row r="1307" spans="1:21" ht="15" customHeight="1">
      <c r="A1307" s="165">
        <v>18</v>
      </c>
      <c r="C1307" s="215">
        <f t="shared" si="141"/>
        <v>0</v>
      </c>
      <c r="G1307" s="165" t="e">
        <f>+VLOOKUP(B1307,EstructuraCostos!$B$5:$C$170,2)</f>
        <v>#N/A</v>
      </c>
      <c r="H1307" s="212">
        <v>43813</v>
      </c>
      <c r="I1307" s="17">
        <f t="shared" si="142"/>
        <v>50</v>
      </c>
      <c r="J1307" s="181" t="s">
        <v>2958</v>
      </c>
      <c r="L1307" s="13" t="s">
        <v>322</v>
      </c>
      <c r="M1307" s="51" t="s">
        <v>341</v>
      </c>
      <c r="N1307" s="97">
        <v>8</v>
      </c>
      <c r="O1307" s="742" t="s">
        <v>278</v>
      </c>
      <c r="P1307" s="64">
        <v>465500</v>
      </c>
      <c r="Q1307" s="631">
        <f t="shared" si="143"/>
        <v>3724000</v>
      </c>
      <c r="R1307" s="54" t="s">
        <v>100</v>
      </c>
      <c r="S1307" s="54" t="s">
        <v>2959</v>
      </c>
      <c r="T1307" s="197"/>
    </row>
    <row r="1308" spans="1:21" ht="15" customHeight="1">
      <c r="A1308" s="165">
        <v>19</v>
      </c>
      <c r="B1308" s="166">
        <v>10303</v>
      </c>
      <c r="C1308" s="215">
        <f t="shared" si="141"/>
        <v>1</v>
      </c>
      <c r="G1308" s="165" t="str">
        <f>+VLOOKUP(B1308,EstructuraCostos!$B$5:$C$170,2)</f>
        <v>Drogas curativas, preventivas y examenes</v>
      </c>
      <c r="H1308" s="212">
        <v>43813</v>
      </c>
      <c r="I1308" s="17">
        <f t="shared" si="142"/>
        <v>50</v>
      </c>
      <c r="J1308" s="181" t="s">
        <v>2945</v>
      </c>
      <c r="K1308" s="95">
        <v>1709397</v>
      </c>
      <c r="L1308" s="13" t="s">
        <v>263</v>
      </c>
      <c r="M1308" s="51" t="s">
        <v>271</v>
      </c>
      <c r="N1308" s="97">
        <v>2</v>
      </c>
      <c r="O1308" s="745" t="s">
        <v>278</v>
      </c>
      <c r="P1308" s="64">
        <v>51500</v>
      </c>
      <c r="Q1308" s="631">
        <f t="shared" si="143"/>
        <v>103000</v>
      </c>
      <c r="R1308" s="54" t="s">
        <v>100</v>
      </c>
      <c r="S1308" s="54" t="s">
        <v>285</v>
      </c>
      <c r="T1308" s="197"/>
    </row>
    <row r="1309" spans="1:21" ht="15" customHeight="1">
      <c r="A1309" s="165">
        <v>19</v>
      </c>
      <c r="B1309" s="166">
        <v>50114</v>
      </c>
      <c r="C1309" s="215">
        <f t="shared" si="141"/>
        <v>5</v>
      </c>
      <c r="G1309" s="165" t="str">
        <f>+VLOOKUP(B1309,EstructuraCostos!$B$5:$C$170,2)</f>
        <v>Seguridad industrial</v>
      </c>
      <c r="H1309" s="212">
        <v>43813</v>
      </c>
      <c r="I1309" s="17">
        <f t="shared" si="142"/>
        <v>50</v>
      </c>
      <c r="J1309" s="181" t="s">
        <v>488</v>
      </c>
      <c r="K1309" s="95">
        <v>1709397</v>
      </c>
      <c r="L1309" s="13" t="s">
        <v>263</v>
      </c>
      <c r="M1309" s="51" t="s">
        <v>335</v>
      </c>
      <c r="N1309" s="97">
        <v>2</v>
      </c>
      <c r="O1309" s="745" t="s">
        <v>278</v>
      </c>
      <c r="P1309" s="64">
        <v>40440</v>
      </c>
      <c r="Q1309" s="631">
        <f t="shared" si="143"/>
        <v>80880</v>
      </c>
      <c r="R1309" s="54" t="s">
        <v>100</v>
      </c>
      <c r="S1309" s="54" t="s">
        <v>285</v>
      </c>
      <c r="T1309" s="197"/>
    </row>
    <row r="1310" spans="1:21" ht="15" customHeight="1">
      <c r="A1310" s="165">
        <v>20</v>
      </c>
      <c r="B1310" s="166">
        <v>50115</v>
      </c>
      <c r="C1310" s="215">
        <f t="shared" si="141"/>
        <v>5</v>
      </c>
      <c r="G1310" s="165" t="str">
        <f>+VLOOKUP(B1310,EstructuraCostos!$B$5:$C$170,2)</f>
        <v>Herramientas fungibles</v>
      </c>
      <c r="H1310" s="212">
        <v>43813</v>
      </c>
      <c r="I1310" s="17">
        <f t="shared" si="142"/>
        <v>50</v>
      </c>
      <c r="J1310" s="181" t="s">
        <v>2946</v>
      </c>
      <c r="K1310" s="95">
        <v>1709389</v>
      </c>
      <c r="L1310" s="13" t="s">
        <v>263</v>
      </c>
      <c r="M1310" s="51" t="s">
        <v>336</v>
      </c>
      <c r="N1310" s="97">
        <v>1</v>
      </c>
      <c r="O1310" s="745" t="s">
        <v>278</v>
      </c>
      <c r="P1310" s="64">
        <v>53370</v>
      </c>
      <c r="Q1310" s="631">
        <f t="shared" si="143"/>
        <v>53370</v>
      </c>
      <c r="R1310" s="54" t="s">
        <v>100</v>
      </c>
      <c r="S1310" s="54" t="s">
        <v>285</v>
      </c>
      <c r="T1310" s="197"/>
    </row>
    <row r="1311" spans="1:21" ht="15" customHeight="1">
      <c r="A1311" s="165">
        <v>21</v>
      </c>
      <c r="B1311" s="166">
        <v>90103</v>
      </c>
      <c r="C1311" s="215">
        <f t="shared" si="141"/>
        <v>9</v>
      </c>
      <c r="G1311" s="165" t="str">
        <f>+VLOOKUP(B1311,EstructuraCostos!$B$5:$C$170,2)</f>
        <v>Alimentacion-mercado</v>
      </c>
      <c r="H1311" s="212">
        <v>43813</v>
      </c>
      <c r="I1311" s="17">
        <f t="shared" si="142"/>
        <v>50</v>
      </c>
      <c r="J1311" s="181" t="s">
        <v>2947</v>
      </c>
      <c r="L1311" s="13" t="s">
        <v>544</v>
      </c>
      <c r="M1311" s="51" t="s">
        <v>2942</v>
      </c>
      <c r="N1311" s="97">
        <v>14</v>
      </c>
      <c r="O1311" s="745" t="s">
        <v>278</v>
      </c>
      <c r="P1311" s="64">
        <v>7375</v>
      </c>
      <c r="Q1311" s="631">
        <f t="shared" si="143"/>
        <v>103250</v>
      </c>
      <c r="R1311" s="54" t="s">
        <v>294</v>
      </c>
      <c r="S1311" s="54" t="s">
        <v>285</v>
      </c>
      <c r="T1311" s="197"/>
    </row>
    <row r="1312" spans="1:21" ht="15" customHeight="1">
      <c r="A1312" s="165" t="s">
        <v>1206</v>
      </c>
      <c r="B1312" s="166">
        <v>50108</v>
      </c>
      <c r="C1312" s="215">
        <f t="shared" si="141"/>
        <v>5</v>
      </c>
      <c r="G1312" s="165" t="str">
        <f>+VLOOKUP(B1312,EstructuraCostos!$B$5:$C$170,2)</f>
        <v>Acarreos Externos</v>
      </c>
      <c r="H1312" s="212">
        <v>43813</v>
      </c>
      <c r="I1312" s="17">
        <f t="shared" si="142"/>
        <v>50</v>
      </c>
      <c r="J1312" s="181" t="s">
        <v>413</v>
      </c>
      <c r="K1312" s="95" t="s">
        <v>2997</v>
      </c>
      <c r="L1312" s="13" t="s">
        <v>2993</v>
      </c>
      <c r="M1312" s="51" t="s">
        <v>2994</v>
      </c>
      <c r="N1312" s="97">
        <v>1</v>
      </c>
      <c r="O1312" s="749" t="s">
        <v>278</v>
      </c>
      <c r="P1312" s="64">
        <v>100000</v>
      </c>
      <c r="Q1312" s="631">
        <f t="shared" si="143"/>
        <v>100000</v>
      </c>
      <c r="R1312" s="54" t="s">
        <v>100</v>
      </c>
      <c r="S1312" s="54" t="s">
        <v>285</v>
      </c>
      <c r="T1312" s="197"/>
    </row>
    <row r="1313" spans="1:20" ht="15" customHeight="1">
      <c r="A1313" s="165">
        <v>22</v>
      </c>
      <c r="B1313" s="166">
        <v>70115</v>
      </c>
      <c r="C1313" s="215">
        <f t="shared" si="141"/>
        <v>7</v>
      </c>
      <c r="G1313" s="165" t="str">
        <f>+VLOOKUP(B1313,EstructuraCostos!$B$5:$C$170,2)</f>
        <v>Salario_Administrador</v>
      </c>
      <c r="H1313" s="212">
        <v>43814</v>
      </c>
      <c r="I1313" s="17">
        <f t="shared" si="142"/>
        <v>50</v>
      </c>
      <c r="J1313" s="281" t="s">
        <v>2950</v>
      </c>
      <c r="L1313" s="13" t="s">
        <v>520</v>
      </c>
      <c r="M1313" s="51">
        <v>10244452</v>
      </c>
      <c r="N1313" s="130">
        <v>30</v>
      </c>
      <c r="O1313" s="89" t="s">
        <v>416</v>
      </c>
      <c r="P1313" s="64">
        <v>161275.4</v>
      </c>
      <c r="Q1313" s="631">
        <f>+N1313*P1313</f>
        <v>4838262</v>
      </c>
      <c r="R1313" s="54" t="s">
        <v>100</v>
      </c>
      <c r="S1313" s="54" t="s">
        <v>2960</v>
      </c>
      <c r="T1313" s="197"/>
    </row>
    <row r="1314" spans="1:20" ht="15" customHeight="1">
      <c r="A1314" s="165" t="s">
        <v>1206</v>
      </c>
      <c r="B1314" s="166">
        <v>50108</v>
      </c>
      <c r="C1314" s="215">
        <f t="shared" si="141"/>
        <v>5</v>
      </c>
      <c r="G1314" s="165" t="str">
        <f>+VLOOKUP(B1314,EstructuraCostos!$B$5:$C$170,2)</f>
        <v>Acarreos Externos</v>
      </c>
      <c r="H1314" s="212">
        <v>43814</v>
      </c>
      <c r="I1314" s="17">
        <f t="shared" si="142"/>
        <v>50</v>
      </c>
      <c r="J1314" s="181" t="s">
        <v>413</v>
      </c>
      <c r="K1314" s="95" t="s">
        <v>2998</v>
      </c>
      <c r="L1314" s="13" t="s">
        <v>2993</v>
      </c>
      <c r="M1314" s="51" t="s">
        <v>2994</v>
      </c>
      <c r="N1314" s="130">
        <v>1</v>
      </c>
      <c r="O1314" s="749" t="s">
        <v>278</v>
      </c>
      <c r="P1314" s="64">
        <v>112000</v>
      </c>
      <c r="Q1314" s="631">
        <f>+N1314*P1314</f>
        <v>112000</v>
      </c>
      <c r="R1314" s="54" t="s">
        <v>100</v>
      </c>
      <c r="S1314" s="54" t="s">
        <v>285</v>
      </c>
      <c r="T1314" s="197"/>
    </row>
    <row r="1315" spans="1:20" ht="15" customHeight="1">
      <c r="A1315" s="165">
        <v>1</v>
      </c>
      <c r="B1315" s="166">
        <v>90105</v>
      </c>
      <c r="C1315" s="215">
        <f t="shared" si="141"/>
        <v>9</v>
      </c>
      <c r="G1315" s="165" t="str">
        <f>+VLOOKUP(B1315,EstructuraCostos!$B$5:$C$170,2)</f>
        <v>Mejoras</v>
      </c>
      <c r="H1315" s="212">
        <v>43816</v>
      </c>
      <c r="I1315" s="17">
        <f t="shared" si="142"/>
        <v>51</v>
      </c>
      <c r="J1315" s="181" t="s">
        <v>2964</v>
      </c>
      <c r="K1315" s="95">
        <v>4044</v>
      </c>
      <c r="L1315" s="61" t="s">
        <v>1377</v>
      </c>
      <c r="M1315" s="51" t="s">
        <v>2424</v>
      </c>
      <c r="N1315" s="97">
        <v>3</v>
      </c>
      <c r="O1315" s="747" t="s">
        <v>278</v>
      </c>
      <c r="P1315" s="64">
        <v>34333.333333333336</v>
      </c>
      <c r="Q1315" s="631">
        <f t="shared" ref="Q1315:Q1321" si="145">+N1315*P1315</f>
        <v>103000</v>
      </c>
      <c r="R1315" s="54" t="s">
        <v>100</v>
      </c>
      <c r="S1315" s="54" t="s">
        <v>3053</v>
      </c>
      <c r="T1315" s="197"/>
    </row>
    <row r="1316" spans="1:20" ht="15" customHeight="1">
      <c r="A1316" s="165">
        <v>1</v>
      </c>
      <c r="B1316" s="166">
        <v>90105</v>
      </c>
      <c r="C1316" s="215">
        <f t="shared" si="141"/>
        <v>9</v>
      </c>
      <c r="G1316" s="165" t="str">
        <f>+VLOOKUP(B1316,EstructuraCostos!$B$5:$C$170,2)</f>
        <v>Mejoras</v>
      </c>
      <c r="H1316" s="212">
        <v>43816</v>
      </c>
      <c r="I1316" s="17">
        <f t="shared" si="142"/>
        <v>51</v>
      </c>
      <c r="J1316" s="181" t="s">
        <v>2965</v>
      </c>
      <c r="K1316" s="95">
        <v>4044</v>
      </c>
      <c r="L1316" s="61" t="s">
        <v>1377</v>
      </c>
      <c r="M1316" s="51" t="s">
        <v>2424</v>
      </c>
      <c r="N1316" s="97">
        <v>3</v>
      </c>
      <c r="O1316" s="747" t="s">
        <v>278</v>
      </c>
      <c r="P1316" s="64">
        <v>16200</v>
      </c>
      <c r="Q1316" s="631">
        <f t="shared" si="145"/>
        <v>48600</v>
      </c>
      <c r="R1316" s="54" t="s">
        <v>100</v>
      </c>
      <c r="S1316" s="54" t="s">
        <v>3053</v>
      </c>
      <c r="T1316" s="197"/>
    </row>
    <row r="1317" spans="1:20" ht="15" customHeight="1">
      <c r="A1317" s="165">
        <v>2</v>
      </c>
      <c r="B1317" s="166">
        <v>50106</v>
      </c>
      <c r="C1317" s="215">
        <f t="shared" si="141"/>
        <v>5</v>
      </c>
      <c r="G1317" s="165" t="str">
        <f>+VLOOKUP(B1317,EstructuraCostos!$B$5:$C$170,2)</f>
        <v>Mantenimiento Maquinaria y Equipos</v>
      </c>
      <c r="H1317" s="212">
        <v>43816</v>
      </c>
      <c r="I1317" s="17">
        <f t="shared" si="142"/>
        <v>51</v>
      </c>
      <c r="J1317" s="181" t="s">
        <v>2966</v>
      </c>
      <c r="K1317" s="95" t="s">
        <v>2967</v>
      </c>
      <c r="L1317" s="13" t="s">
        <v>2962</v>
      </c>
      <c r="N1317" s="97">
        <v>3</v>
      </c>
      <c r="O1317" s="747" t="s">
        <v>278</v>
      </c>
      <c r="P1317" s="64">
        <v>8333.3333333333339</v>
      </c>
      <c r="Q1317" s="631">
        <f t="shared" si="145"/>
        <v>25000</v>
      </c>
      <c r="R1317" s="54" t="s">
        <v>294</v>
      </c>
      <c r="S1317" s="54" t="s">
        <v>285</v>
      </c>
      <c r="T1317" s="197"/>
    </row>
    <row r="1318" spans="1:20" ht="15" customHeight="1">
      <c r="A1318" s="165">
        <v>3</v>
      </c>
      <c r="B1318" s="166">
        <v>90105</v>
      </c>
      <c r="C1318" s="215">
        <f t="shared" si="141"/>
        <v>9</v>
      </c>
      <c r="G1318" s="165" t="str">
        <f>+VLOOKUP(B1318,EstructuraCostos!$B$5:$C$170,2)</f>
        <v>Mejoras</v>
      </c>
      <c r="H1318" s="212">
        <v>43816</v>
      </c>
      <c r="I1318" s="17">
        <f t="shared" si="142"/>
        <v>51</v>
      </c>
      <c r="J1318" s="181" t="s">
        <v>2969</v>
      </c>
      <c r="K1318" s="95" t="s">
        <v>3001</v>
      </c>
      <c r="L1318" s="13" t="s">
        <v>1453</v>
      </c>
      <c r="M1318" s="276">
        <v>18414548</v>
      </c>
      <c r="N1318" s="97">
        <v>1</v>
      </c>
      <c r="O1318" s="748" t="s">
        <v>278</v>
      </c>
      <c r="P1318" s="64">
        <v>110500</v>
      </c>
      <c r="Q1318" s="631">
        <f t="shared" si="145"/>
        <v>110500</v>
      </c>
      <c r="R1318" s="54" t="s">
        <v>100</v>
      </c>
      <c r="S1318" s="54" t="s">
        <v>285</v>
      </c>
      <c r="T1318" s="197"/>
    </row>
    <row r="1319" spans="1:20" ht="15" customHeight="1">
      <c r="A1319" s="165">
        <v>4</v>
      </c>
      <c r="B1319" s="166">
        <v>70104</v>
      </c>
      <c r="C1319" s="215">
        <f t="shared" si="141"/>
        <v>7</v>
      </c>
      <c r="G1319" s="165" t="str">
        <f>+VLOOKUP(B1319,EstructuraCostos!$B$5:$C$170,2)</f>
        <v>Liquidaciones</v>
      </c>
      <c r="H1319" s="212">
        <v>43817</v>
      </c>
      <c r="I1319" s="17">
        <f t="shared" ref="I1319" si="146">+WEEKNUM(H1319,2)</f>
        <v>51</v>
      </c>
      <c r="J1319" s="181" t="s">
        <v>1324</v>
      </c>
      <c r="K1319" s="95" t="s">
        <v>730</v>
      </c>
      <c r="L1319" s="13" t="s">
        <v>2188</v>
      </c>
      <c r="M1319" s="51">
        <v>79132685</v>
      </c>
      <c r="N1319" s="97">
        <v>1</v>
      </c>
      <c r="O1319" s="748" t="s">
        <v>278</v>
      </c>
      <c r="P1319" s="64">
        <v>235047</v>
      </c>
      <c r="Q1319" s="631">
        <f t="shared" si="145"/>
        <v>235047</v>
      </c>
      <c r="R1319" s="54" t="s">
        <v>100</v>
      </c>
      <c r="S1319" s="54" t="s">
        <v>3053</v>
      </c>
      <c r="T1319" s="197"/>
    </row>
    <row r="1320" spans="1:20" ht="15" customHeight="1">
      <c r="A1320" s="165">
        <v>5</v>
      </c>
      <c r="B1320" s="166">
        <v>90105</v>
      </c>
      <c r="C1320" s="215">
        <f t="shared" si="141"/>
        <v>9</v>
      </c>
      <c r="G1320" s="165" t="str">
        <f>+VLOOKUP(B1320,EstructuraCostos!$B$5:$C$170,2)</f>
        <v>Mejoras</v>
      </c>
      <c r="H1320" s="212">
        <v>43817</v>
      </c>
      <c r="I1320" s="17">
        <f t="shared" si="142"/>
        <v>51</v>
      </c>
      <c r="J1320" s="181" t="s">
        <v>2970</v>
      </c>
      <c r="K1320" s="95" t="s">
        <v>3002</v>
      </c>
      <c r="L1320" s="13" t="s">
        <v>1453</v>
      </c>
      <c r="M1320" s="276">
        <v>18414548</v>
      </c>
      <c r="N1320" s="97">
        <v>1</v>
      </c>
      <c r="O1320" s="748" t="s">
        <v>278</v>
      </c>
      <c r="P1320" s="64">
        <v>110500</v>
      </c>
      <c r="Q1320" s="631">
        <f t="shared" si="145"/>
        <v>110500</v>
      </c>
      <c r="R1320" s="54" t="s">
        <v>100</v>
      </c>
      <c r="S1320" s="54" t="s">
        <v>285</v>
      </c>
      <c r="T1320" s="197"/>
    </row>
    <row r="1321" spans="1:20" ht="15" customHeight="1">
      <c r="A1321" s="165">
        <v>6</v>
      </c>
      <c r="B1321" s="166">
        <v>40104</v>
      </c>
      <c r="C1321" s="215">
        <f t="shared" si="141"/>
        <v>4</v>
      </c>
      <c r="G1321" s="165" t="str">
        <f>+VLOOKUP(B1321,EstructuraCostos!$B$5:$C$170,2)</f>
        <v>Combustibles y Lubricantes</v>
      </c>
      <c r="H1321" s="212">
        <v>43817</v>
      </c>
      <c r="I1321" s="17">
        <f t="shared" ref="I1321" si="147">+WEEKNUM(H1321,2)</f>
        <v>51</v>
      </c>
      <c r="J1321" s="61" t="s">
        <v>3000</v>
      </c>
      <c r="K1321" s="95">
        <v>1136</v>
      </c>
      <c r="L1321" s="13" t="s">
        <v>2115</v>
      </c>
      <c r="M1321" s="51" t="s">
        <v>2117</v>
      </c>
      <c r="N1321" s="97">
        <v>4</v>
      </c>
      <c r="O1321" s="220" t="s">
        <v>261</v>
      </c>
      <c r="P1321" s="64">
        <v>13000</v>
      </c>
      <c r="Q1321" s="631">
        <f t="shared" si="145"/>
        <v>52000</v>
      </c>
      <c r="R1321" s="54" t="s">
        <v>100</v>
      </c>
      <c r="S1321" s="54" t="s">
        <v>3053</v>
      </c>
      <c r="T1321" s="197"/>
    </row>
    <row r="1322" spans="1:20" ht="15" customHeight="1">
      <c r="A1322" s="165">
        <v>7</v>
      </c>
      <c r="B1322" s="166">
        <v>60103</v>
      </c>
      <c r="C1322" s="215">
        <f t="shared" si="141"/>
        <v>6</v>
      </c>
      <c r="G1322" s="165" t="str">
        <f>+VLOOKUP(B1322,EstructuraCostos!$B$5:$C$170,2)</f>
        <v>Herraduras y clavos</v>
      </c>
      <c r="H1322" s="212">
        <v>43817</v>
      </c>
      <c r="I1322" s="17">
        <f t="shared" si="142"/>
        <v>51</v>
      </c>
      <c r="J1322" s="181" t="s">
        <v>3007</v>
      </c>
      <c r="K1322" s="51" t="s">
        <v>3014</v>
      </c>
      <c r="L1322" s="13" t="s">
        <v>1629</v>
      </c>
      <c r="M1322" s="51" t="s">
        <v>341</v>
      </c>
      <c r="N1322" s="97">
        <v>1</v>
      </c>
      <c r="O1322" s="750" t="s">
        <v>279</v>
      </c>
      <c r="P1322" s="64">
        <v>23040</v>
      </c>
      <c r="Q1322" s="631">
        <f t="shared" ref="Q1322:Q1347" si="148">+N1322*P1322</f>
        <v>23040</v>
      </c>
      <c r="R1322" s="54" t="s">
        <v>100</v>
      </c>
      <c r="S1322" s="54" t="s">
        <v>285</v>
      </c>
      <c r="T1322" s="197"/>
    </row>
    <row r="1323" spans="1:20" ht="15" customHeight="1">
      <c r="A1323" s="165">
        <v>7</v>
      </c>
      <c r="B1323" s="166">
        <v>50115</v>
      </c>
      <c r="C1323" s="215">
        <f t="shared" si="141"/>
        <v>5</v>
      </c>
      <c r="G1323" s="165" t="str">
        <f>+VLOOKUP(B1323,EstructuraCostos!$B$5:$C$170,2)</f>
        <v>Herramientas fungibles</v>
      </c>
      <c r="H1323" s="212">
        <v>43817</v>
      </c>
      <c r="I1323" s="17">
        <f t="shared" si="142"/>
        <v>51</v>
      </c>
      <c r="J1323" s="181" t="s">
        <v>602</v>
      </c>
      <c r="K1323" s="51" t="s">
        <v>3009</v>
      </c>
      <c r="L1323" s="13" t="s">
        <v>1629</v>
      </c>
      <c r="M1323" s="51" t="s">
        <v>271</v>
      </c>
      <c r="N1323" s="97">
        <v>2</v>
      </c>
      <c r="O1323" s="750" t="s">
        <v>278</v>
      </c>
      <c r="P1323" s="64">
        <v>4860</v>
      </c>
      <c r="Q1323" s="631">
        <f t="shared" si="148"/>
        <v>9720</v>
      </c>
      <c r="R1323" s="54" t="s">
        <v>100</v>
      </c>
      <c r="S1323" s="54" t="s">
        <v>285</v>
      </c>
      <c r="T1323" s="197"/>
    </row>
    <row r="1324" spans="1:20" ht="15" customHeight="1">
      <c r="A1324" s="165">
        <v>7</v>
      </c>
      <c r="B1324" s="166">
        <v>60105</v>
      </c>
      <c r="C1324" s="215">
        <f t="shared" si="141"/>
        <v>6</v>
      </c>
      <c r="G1324" s="165" t="str">
        <f>+VLOOKUP(B1324,EstructuraCostos!$B$5:$C$170,2)</f>
        <v>Miel de purga/mogolla</v>
      </c>
      <c r="H1324" s="212">
        <v>43817</v>
      </c>
      <c r="I1324" s="17">
        <f t="shared" si="142"/>
        <v>51</v>
      </c>
      <c r="J1324" s="181" t="s">
        <v>2492</v>
      </c>
      <c r="K1324" s="51" t="s">
        <v>3010</v>
      </c>
      <c r="L1324" s="13" t="s">
        <v>1629</v>
      </c>
      <c r="M1324" s="51" t="s">
        <v>335</v>
      </c>
      <c r="N1324" s="97">
        <v>300</v>
      </c>
      <c r="O1324" s="750" t="s">
        <v>276</v>
      </c>
      <c r="P1324" s="64">
        <v>744.1</v>
      </c>
      <c r="Q1324" s="631">
        <f t="shared" si="148"/>
        <v>223230</v>
      </c>
      <c r="R1324" s="54" t="s">
        <v>100</v>
      </c>
      <c r="S1324" s="54" t="s">
        <v>285</v>
      </c>
      <c r="T1324" s="197"/>
    </row>
    <row r="1325" spans="1:20" ht="15" customHeight="1">
      <c r="A1325" s="165">
        <v>7</v>
      </c>
      <c r="B1325" s="166">
        <v>50103</v>
      </c>
      <c r="C1325" s="215">
        <f t="shared" si="141"/>
        <v>5</v>
      </c>
      <c r="G1325" s="165" t="str">
        <f>+VLOOKUP(B1325,EstructuraCostos!$B$5:$C$170,2)</f>
        <v xml:space="preserve">Mantenimiento Cercos </v>
      </c>
      <c r="H1325" s="212">
        <v>43817</v>
      </c>
      <c r="I1325" s="17">
        <f t="shared" si="142"/>
        <v>51</v>
      </c>
      <c r="J1325" s="181" t="s">
        <v>266</v>
      </c>
      <c r="K1325" s="51" t="s">
        <v>3011</v>
      </c>
      <c r="L1325" s="13" t="s">
        <v>1629</v>
      </c>
      <c r="M1325" s="51" t="s">
        <v>336</v>
      </c>
      <c r="N1325" s="97">
        <v>100</v>
      </c>
      <c r="O1325" s="750" t="s">
        <v>278</v>
      </c>
      <c r="P1325" s="64">
        <v>130</v>
      </c>
      <c r="Q1325" s="631">
        <f t="shared" si="148"/>
        <v>13000</v>
      </c>
      <c r="R1325" s="54" t="s">
        <v>100</v>
      </c>
      <c r="S1325" s="54" t="s">
        <v>285</v>
      </c>
      <c r="T1325" s="197"/>
    </row>
    <row r="1326" spans="1:20" ht="15" customHeight="1">
      <c r="A1326" s="165">
        <v>7</v>
      </c>
      <c r="B1326" s="166">
        <v>50103</v>
      </c>
      <c r="C1326" s="215">
        <f t="shared" si="141"/>
        <v>5</v>
      </c>
      <c r="G1326" s="165" t="str">
        <f>+VLOOKUP(B1326,EstructuraCostos!$B$5:$C$170,2)</f>
        <v xml:space="preserve">Mantenimiento Cercos </v>
      </c>
      <c r="H1326" s="212">
        <v>43817</v>
      </c>
      <c r="I1326" s="17">
        <f t="shared" si="142"/>
        <v>51</v>
      </c>
      <c r="J1326" s="181" t="s">
        <v>870</v>
      </c>
      <c r="K1326" s="51" t="s">
        <v>3012</v>
      </c>
      <c r="L1326" s="13" t="s">
        <v>1629</v>
      </c>
      <c r="M1326" s="51" t="s">
        <v>2942</v>
      </c>
      <c r="N1326" s="97">
        <v>2</v>
      </c>
      <c r="O1326" s="750" t="s">
        <v>279</v>
      </c>
      <c r="P1326" s="64">
        <v>2290</v>
      </c>
      <c r="Q1326" s="631">
        <f t="shared" si="148"/>
        <v>4580</v>
      </c>
      <c r="R1326" s="54" t="s">
        <v>100</v>
      </c>
      <c r="S1326" s="54" t="s">
        <v>285</v>
      </c>
      <c r="T1326" s="197"/>
    </row>
    <row r="1327" spans="1:20" ht="15" customHeight="1">
      <c r="A1327" s="165">
        <v>8</v>
      </c>
      <c r="B1327" s="166">
        <v>90105</v>
      </c>
      <c r="C1327" s="215">
        <f t="shared" si="141"/>
        <v>9</v>
      </c>
      <c r="G1327" s="165" t="str">
        <f>+VLOOKUP(B1327,EstructuraCostos!$B$5:$C$170,2)</f>
        <v>Mejoras</v>
      </c>
      <c r="H1327" s="212">
        <v>43817</v>
      </c>
      <c r="I1327" s="17">
        <f t="shared" si="142"/>
        <v>51</v>
      </c>
      <c r="J1327" s="181" t="s">
        <v>2668</v>
      </c>
      <c r="K1327" s="51" t="s">
        <v>3013</v>
      </c>
      <c r="L1327" s="13" t="s">
        <v>3005</v>
      </c>
      <c r="M1327" s="51" t="s">
        <v>2674</v>
      </c>
      <c r="N1327" s="97">
        <v>3</v>
      </c>
      <c r="O1327" s="750" t="s">
        <v>278</v>
      </c>
      <c r="P1327" s="64">
        <v>21333.333333333332</v>
      </c>
      <c r="Q1327" s="631">
        <f t="shared" si="148"/>
        <v>64000</v>
      </c>
      <c r="R1327" s="54" t="s">
        <v>294</v>
      </c>
      <c r="S1327" s="54" t="s">
        <v>285</v>
      </c>
      <c r="T1327" s="197"/>
    </row>
    <row r="1328" spans="1:20" ht="15" customHeight="1">
      <c r="A1328" s="165">
        <v>9</v>
      </c>
      <c r="B1328" s="166">
        <v>50104</v>
      </c>
      <c r="C1328" s="215">
        <f t="shared" si="141"/>
        <v>5</v>
      </c>
      <c r="G1328" s="165" t="str">
        <f>+VLOOKUP(B1328,EstructuraCostos!$B$5:$C$170,2)</f>
        <v>Mantenimiento Acueducto y Aguas</v>
      </c>
      <c r="H1328" s="212">
        <v>43817</v>
      </c>
      <c r="I1328" s="17">
        <f t="shared" si="142"/>
        <v>51</v>
      </c>
      <c r="J1328" s="181" t="s">
        <v>3008</v>
      </c>
      <c r="K1328" s="95">
        <v>2507</v>
      </c>
      <c r="L1328" s="13" t="s">
        <v>3006</v>
      </c>
      <c r="M1328" s="51" t="s">
        <v>3015</v>
      </c>
      <c r="N1328" s="97">
        <v>1</v>
      </c>
      <c r="O1328" s="750" t="s">
        <v>278</v>
      </c>
      <c r="P1328" s="64">
        <v>96000</v>
      </c>
      <c r="Q1328" s="631">
        <f t="shared" si="148"/>
        <v>96000</v>
      </c>
      <c r="R1328" s="54" t="s">
        <v>294</v>
      </c>
      <c r="S1328" s="54" t="s">
        <v>285</v>
      </c>
      <c r="T1328" s="197"/>
    </row>
    <row r="1329" spans="1:20" ht="15" customHeight="1">
      <c r="A1329" s="165">
        <v>10</v>
      </c>
      <c r="B1329" s="166">
        <v>90103</v>
      </c>
      <c r="C1329" s="215">
        <f t="shared" si="141"/>
        <v>9</v>
      </c>
      <c r="G1329" s="165" t="str">
        <f>+VLOOKUP(B1329,EstructuraCostos!$B$5:$C$170,2)</f>
        <v>Alimentacion-mercado</v>
      </c>
      <c r="H1329" s="212">
        <v>43818</v>
      </c>
      <c r="I1329" s="17">
        <f t="shared" si="142"/>
        <v>51</v>
      </c>
      <c r="J1329" s="61" t="s">
        <v>3016</v>
      </c>
      <c r="K1329" s="95">
        <v>8044</v>
      </c>
      <c r="L1329" s="13" t="s">
        <v>1507</v>
      </c>
      <c r="M1329" s="51" t="s">
        <v>1513</v>
      </c>
      <c r="N1329" s="97">
        <v>2</v>
      </c>
      <c r="O1329" s="220" t="s">
        <v>278</v>
      </c>
      <c r="P1329" s="64">
        <v>65000</v>
      </c>
      <c r="Q1329" s="631">
        <f t="shared" si="148"/>
        <v>130000</v>
      </c>
      <c r="R1329" s="54" t="s">
        <v>294</v>
      </c>
      <c r="S1329" s="54" t="s">
        <v>285</v>
      </c>
      <c r="T1329" s="197"/>
    </row>
    <row r="1330" spans="1:20" s="13" customFormat="1" ht="15" customHeight="1">
      <c r="A1330" s="145">
        <v>11</v>
      </c>
      <c r="B1330" s="166">
        <v>90105</v>
      </c>
      <c r="C1330" s="215">
        <f t="shared" si="141"/>
        <v>9</v>
      </c>
      <c r="E1330" s="441"/>
      <c r="G1330" s="165" t="str">
        <f>+VLOOKUP(B1330,EstructuraCostos!$B$5:$C$170,2)</f>
        <v>Mejoras</v>
      </c>
      <c r="H1330" s="212">
        <v>43818</v>
      </c>
      <c r="I1330" s="17">
        <f t="shared" si="142"/>
        <v>51</v>
      </c>
      <c r="J1330" s="13" t="s">
        <v>3017</v>
      </c>
      <c r="K1330" s="144">
        <v>6795</v>
      </c>
      <c r="L1330" s="13" t="s">
        <v>1436</v>
      </c>
      <c r="M1330" s="51" t="s">
        <v>432</v>
      </c>
      <c r="N1330" s="130">
        <v>6</v>
      </c>
      <c r="O1330" s="750" t="s">
        <v>278</v>
      </c>
      <c r="P1330" s="68">
        <v>10683.33</v>
      </c>
      <c r="Q1330" s="631">
        <f t="shared" si="148"/>
        <v>64099.979999999996</v>
      </c>
      <c r="R1330" s="54" t="s">
        <v>100</v>
      </c>
      <c r="S1330" s="54" t="s">
        <v>3056</v>
      </c>
      <c r="T1330" s="209" t="s">
        <v>2677</v>
      </c>
    </row>
    <row r="1331" spans="1:20" s="13" customFormat="1" ht="15" customHeight="1">
      <c r="A1331" s="145">
        <v>12</v>
      </c>
      <c r="B1331" s="440">
        <v>40104</v>
      </c>
      <c r="C1331" s="215">
        <f t="shared" si="141"/>
        <v>4</v>
      </c>
      <c r="E1331" s="441"/>
      <c r="G1331" s="165" t="str">
        <f>+VLOOKUP(B1331,EstructuraCostos!$B$5:$C$170,2)</f>
        <v>Combustibles y Lubricantes</v>
      </c>
      <c r="H1331" s="212">
        <v>43818</v>
      </c>
      <c r="I1331" s="17">
        <f t="shared" si="142"/>
        <v>51</v>
      </c>
      <c r="J1331" s="13" t="s">
        <v>3018</v>
      </c>
      <c r="K1331" s="144">
        <v>1145</v>
      </c>
      <c r="L1331" s="13" t="s">
        <v>2115</v>
      </c>
      <c r="M1331" s="51" t="s">
        <v>2117</v>
      </c>
      <c r="N1331" s="130">
        <v>5.76</v>
      </c>
      <c r="O1331" s="89" t="s">
        <v>316</v>
      </c>
      <c r="P1331" s="68">
        <v>9550</v>
      </c>
      <c r="Q1331" s="631">
        <v>55000</v>
      </c>
      <c r="R1331" s="54" t="s">
        <v>100</v>
      </c>
      <c r="S1331" s="54" t="s">
        <v>3053</v>
      </c>
      <c r="T1331" s="209"/>
    </row>
    <row r="1332" spans="1:20" s="13" customFormat="1" ht="15" customHeight="1">
      <c r="A1332" s="145">
        <v>13</v>
      </c>
      <c r="B1332" s="440">
        <v>10304</v>
      </c>
      <c r="C1332" s="215">
        <f t="shared" si="141"/>
        <v>1</v>
      </c>
      <c r="E1332" s="441"/>
      <c r="G1332" s="165" t="str">
        <f>+VLOOKUP(B1332,EstructuraCostos!$B$5:$C$170,2)</f>
        <v>Otros</v>
      </c>
      <c r="H1332" s="212">
        <v>43819</v>
      </c>
      <c r="I1332" s="17">
        <f t="shared" ref="I1332:I1334" si="149">+WEEKNUM(H1332,2)</f>
        <v>51</v>
      </c>
      <c r="J1332" s="1" t="s">
        <v>712</v>
      </c>
      <c r="K1332" s="144"/>
      <c r="L1332" s="61" t="s">
        <v>487</v>
      </c>
      <c r="M1332" s="51"/>
      <c r="N1332" s="97">
        <v>3</v>
      </c>
      <c r="O1332" s="751" t="s">
        <v>278</v>
      </c>
      <c r="P1332" s="64">
        <v>7666.666666666667</v>
      </c>
      <c r="Q1332" s="631">
        <v>55000</v>
      </c>
      <c r="R1332" s="54" t="s">
        <v>294</v>
      </c>
      <c r="S1332" s="54" t="s">
        <v>285</v>
      </c>
      <c r="T1332" s="209"/>
    </row>
    <row r="1333" spans="1:20" s="13" customFormat="1" ht="15" customHeight="1">
      <c r="A1333" s="145">
        <v>14</v>
      </c>
      <c r="B1333" s="440">
        <v>90105</v>
      </c>
      <c r="C1333" s="215">
        <f t="shared" si="141"/>
        <v>9</v>
      </c>
      <c r="E1333" s="441"/>
      <c r="G1333" s="165" t="str">
        <f>+VLOOKUP(B1333,EstructuraCostos!$B$5:$C$170,2)</f>
        <v>Mejoras</v>
      </c>
      <c r="H1333" s="212">
        <v>43819</v>
      </c>
      <c r="I1333" s="17">
        <f t="shared" si="149"/>
        <v>51</v>
      </c>
      <c r="J1333" s="1" t="s">
        <v>3032</v>
      </c>
      <c r="K1333" s="144">
        <v>4046</v>
      </c>
      <c r="L1333" s="61" t="s">
        <v>1377</v>
      </c>
      <c r="M1333" s="51" t="s">
        <v>2424</v>
      </c>
      <c r="N1333" s="97">
        <v>3</v>
      </c>
      <c r="O1333" s="751" t="s">
        <v>278</v>
      </c>
      <c r="P1333" s="64">
        <v>8703</v>
      </c>
      <c r="Q1333" s="631">
        <v>55000</v>
      </c>
      <c r="R1333" s="54" t="s">
        <v>100</v>
      </c>
      <c r="S1333" s="54" t="s">
        <v>285</v>
      </c>
      <c r="T1333" s="209"/>
    </row>
    <row r="1334" spans="1:20" s="13" customFormat="1" ht="15" customHeight="1">
      <c r="A1334" s="145">
        <v>15</v>
      </c>
      <c r="B1334" s="440">
        <v>90105</v>
      </c>
      <c r="C1334" s="215">
        <f t="shared" si="141"/>
        <v>9</v>
      </c>
      <c r="E1334" s="441"/>
      <c r="G1334" s="165" t="str">
        <f>+VLOOKUP(B1334,EstructuraCostos!$B$5:$C$170,2)</f>
        <v>Mejoras</v>
      </c>
      <c r="H1334" s="212">
        <v>43819</v>
      </c>
      <c r="I1334" s="17">
        <f t="shared" si="149"/>
        <v>51</v>
      </c>
      <c r="J1334" s="1" t="s">
        <v>3033</v>
      </c>
      <c r="K1334" s="144">
        <v>4047</v>
      </c>
      <c r="L1334" s="61" t="s">
        <v>1377</v>
      </c>
      <c r="M1334" s="51" t="s">
        <v>2424</v>
      </c>
      <c r="N1334" s="97">
        <v>1</v>
      </c>
      <c r="O1334" s="751" t="s">
        <v>278</v>
      </c>
      <c r="P1334" s="64">
        <v>26900</v>
      </c>
      <c r="Q1334" s="631">
        <v>55000</v>
      </c>
      <c r="R1334" s="54" t="s">
        <v>100</v>
      </c>
      <c r="S1334" s="54" t="s">
        <v>285</v>
      </c>
      <c r="T1334" s="209"/>
    </row>
    <row r="1335" spans="1:20" s="13" customFormat="1" ht="15" customHeight="1">
      <c r="A1335" s="145">
        <v>16</v>
      </c>
      <c r="B1335" s="440">
        <v>40101</v>
      </c>
      <c r="C1335" s="215">
        <f t="shared" si="141"/>
        <v>4</v>
      </c>
      <c r="E1335" s="441"/>
      <c r="G1335" s="165" t="str">
        <f>+VLOOKUP(B1335,EstructuraCostos!$B$5:$C$170,2)</f>
        <v>Servicios_Publicos</v>
      </c>
      <c r="H1335" s="212">
        <v>43819</v>
      </c>
      <c r="I1335" s="17">
        <f t="shared" si="142"/>
        <v>51</v>
      </c>
      <c r="J1335" s="185" t="s">
        <v>3020</v>
      </c>
      <c r="K1335" s="144"/>
      <c r="L1335" s="1" t="s">
        <v>1670</v>
      </c>
      <c r="M1335" s="112"/>
      <c r="N1335" s="97">
        <v>61</v>
      </c>
      <c r="O1335" s="751" t="s">
        <v>277</v>
      </c>
      <c r="P1335" s="64">
        <v>2877.0491803278687</v>
      </c>
      <c r="Q1335" s="631">
        <f t="shared" si="148"/>
        <v>175500</v>
      </c>
      <c r="R1335" s="54" t="s">
        <v>100</v>
      </c>
      <c r="S1335" s="54" t="s">
        <v>285</v>
      </c>
      <c r="T1335" s="209"/>
    </row>
    <row r="1336" spans="1:20" ht="15" customHeight="1">
      <c r="A1336" s="145">
        <v>17</v>
      </c>
      <c r="B1336" s="440">
        <v>40101</v>
      </c>
      <c r="C1336" s="215">
        <f t="shared" si="141"/>
        <v>4</v>
      </c>
      <c r="G1336" s="165" t="str">
        <f>+VLOOKUP(B1336,EstructuraCostos!$B$5:$C$170,2)</f>
        <v>Servicios_Publicos</v>
      </c>
      <c r="H1336" s="212">
        <v>43819</v>
      </c>
      <c r="I1336" s="17">
        <f t="shared" si="142"/>
        <v>51</v>
      </c>
      <c r="J1336" s="185" t="s">
        <v>3021</v>
      </c>
      <c r="K1336" s="144"/>
      <c r="L1336" s="1" t="s">
        <v>1670</v>
      </c>
      <c r="M1336" s="112"/>
      <c r="N1336" s="97">
        <v>23</v>
      </c>
      <c r="O1336" s="751" t="s">
        <v>277</v>
      </c>
      <c r="P1336" s="64">
        <v>2182.608695652174</v>
      </c>
      <c r="Q1336" s="631">
        <f t="shared" si="148"/>
        <v>50200</v>
      </c>
      <c r="R1336" s="54" t="s">
        <v>100</v>
      </c>
      <c r="S1336" s="54" t="s">
        <v>285</v>
      </c>
      <c r="T1336" s="197"/>
    </row>
    <row r="1337" spans="1:20" ht="15" customHeight="1">
      <c r="A1337" s="145">
        <v>18</v>
      </c>
      <c r="B1337" s="166">
        <v>70103</v>
      </c>
      <c r="C1337" s="215">
        <f t="shared" si="141"/>
        <v>7</v>
      </c>
      <c r="G1337" s="165" t="str">
        <f>+VLOOKUP(B1337,EstructuraCostos!$B$5:$C$170,2)</f>
        <v>Prima</v>
      </c>
      <c r="H1337" s="212">
        <v>43819</v>
      </c>
      <c r="I1337" s="17">
        <f t="shared" si="142"/>
        <v>51</v>
      </c>
      <c r="J1337" s="185" t="s">
        <v>3022</v>
      </c>
      <c r="K1337" s="95" t="s">
        <v>318</v>
      </c>
      <c r="L1337" s="84" t="s">
        <v>241</v>
      </c>
      <c r="M1337" s="51">
        <v>4736932</v>
      </c>
      <c r="N1337" s="97">
        <v>1</v>
      </c>
      <c r="O1337" s="751" t="s">
        <v>278</v>
      </c>
      <c r="P1337" s="64">
        <v>414058</v>
      </c>
      <c r="Q1337" s="631">
        <f t="shared" si="148"/>
        <v>414058</v>
      </c>
      <c r="R1337" s="54" t="s">
        <v>100</v>
      </c>
      <c r="S1337" s="54" t="s">
        <v>3053</v>
      </c>
      <c r="T1337" s="197"/>
    </row>
    <row r="1338" spans="1:20" ht="15" customHeight="1">
      <c r="A1338" s="145">
        <v>19</v>
      </c>
      <c r="B1338" s="166">
        <v>70103</v>
      </c>
      <c r="C1338" s="215">
        <f t="shared" si="141"/>
        <v>7</v>
      </c>
      <c r="G1338" s="165" t="str">
        <f>+VLOOKUP(B1338,EstructuraCostos!$B$5:$C$170,2)</f>
        <v>Prima</v>
      </c>
      <c r="H1338" s="212">
        <v>43819</v>
      </c>
      <c r="I1338" s="17">
        <f t="shared" si="142"/>
        <v>51</v>
      </c>
      <c r="J1338" s="185" t="s">
        <v>3022</v>
      </c>
      <c r="K1338" s="95" t="s">
        <v>318</v>
      </c>
      <c r="L1338" s="84" t="s">
        <v>242</v>
      </c>
      <c r="M1338" s="51">
        <v>4335739</v>
      </c>
      <c r="N1338" s="97">
        <v>1</v>
      </c>
      <c r="O1338" s="751" t="s">
        <v>278</v>
      </c>
      <c r="P1338" s="64">
        <v>414058</v>
      </c>
      <c r="Q1338" s="631">
        <f t="shared" si="148"/>
        <v>414058</v>
      </c>
      <c r="R1338" s="54" t="s">
        <v>100</v>
      </c>
      <c r="S1338" s="54" t="s">
        <v>3053</v>
      </c>
      <c r="T1338" s="197"/>
    </row>
    <row r="1339" spans="1:20" ht="15" customHeight="1">
      <c r="A1339" s="145">
        <v>20</v>
      </c>
      <c r="B1339" s="166">
        <v>70103</v>
      </c>
      <c r="C1339" s="215">
        <f t="shared" si="141"/>
        <v>7</v>
      </c>
      <c r="G1339" s="165" t="str">
        <f>+VLOOKUP(B1339,EstructuraCostos!$B$5:$C$170,2)</f>
        <v>Prima</v>
      </c>
      <c r="H1339" s="212">
        <v>43819</v>
      </c>
      <c r="I1339" s="17">
        <f t="shared" si="142"/>
        <v>51</v>
      </c>
      <c r="J1339" s="185" t="s">
        <v>3022</v>
      </c>
      <c r="K1339" s="95" t="s">
        <v>318</v>
      </c>
      <c r="L1339" s="460" t="s">
        <v>2236</v>
      </c>
      <c r="M1339" s="51">
        <v>1023702269</v>
      </c>
      <c r="N1339" s="97">
        <v>1</v>
      </c>
      <c r="O1339" s="751" t="s">
        <v>278</v>
      </c>
      <c r="P1339" s="64">
        <v>414058</v>
      </c>
      <c r="Q1339" s="631">
        <f t="shared" si="148"/>
        <v>414058</v>
      </c>
      <c r="R1339" s="54" t="s">
        <v>100</v>
      </c>
      <c r="S1339" s="54" t="s">
        <v>3053</v>
      </c>
      <c r="T1339" s="197"/>
    </row>
    <row r="1340" spans="1:20" ht="15" customHeight="1">
      <c r="A1340" s="145">
        <v>21</v>
      </c>
      <c r="B1340" s="166">
        <v>70103</v>
      </c>
      <c r="C1340" s="215">
        <f t="shared" si="141"/>
        <v>7</v>
      </c>
      <c r="G1340" s="165" t="str">
        <f>+VLOOKUP(B1340,EstructuraCostos!$B$5:$C$170,2)</f>
        <v>Prima</v>
      </c>
      <c r="H1340" s="212">
        <v>43819</v>
      </c>
      <c r="I1340" s="17">
        <f t="shared" si="142"/>
        <v>51</v>
      </c>
      <c r="J1340" s="185" t="s">
        <v>3022</v>
      </c>
      <c r="K1340" s="95" t="s">
        <v>318</v>
      </c>
      <c r="L1340" s="460" t="s">
        <v>417</v>
      </c>
      <c r="M1340" s="51">
        <v>1097720182</v>
      </c>
      <c r="N1340" s="97">
        <v>1</v>
      </c>
      <c r="O1340" s="751" t="s">
        <v>278</v>
      </c>
      <c r="P1340" s="64">
        <v>414058</v>
      </c>
      <c r="Q1340" s="631">
        <f t="shared" si="148"/>
        <v>414058</v>
      </c>
      <c r="R1340" s="54" t="s">
        <v>100</v>
      </c>
      <c r="S1340" s="54" t="s">
        <v>3053</v>
      </c>
      <c r="T1340" s="197"/>
    </row>
    <row r="1341" spans="1:20" ht="15" customHeight="1">
      <c r="A1341" s="145">
        <v>22</v>
      </c>
      <c r="B1341" s="166">
        <v>70103</v>
      </c>
      <c r="C1341" s="215">
        <f t="shared" si="141"/>
        <v>7</v>
      </c>
      <c r="G1341" s="165" t="str">
        <f>+VLOOKUP(B1341,EstructuraCostos!$B$5:$C$170,2)</f>
        <v>Prima</v>
      </c>
      <c r="H1341" s="212">
        <v>43819</v>
      </c>
      <c r="I1341" s="17">
        <f t="shared" si="142"/>
        <v>51</v>
      </c>
      <c r="J1341" s="185" t="s">
        <v>3022</v>
      </c>
      <c r="K1341" s="95" t="s">
        <v>318</v>
      </c>
      <c r="L1341" s="1" t="s">
        <v>1584</v>
      </c>
      <c r="M1341" s="112">
        <v>24989065</v>
      </c>
      <c r="N1341" s="97">
        <v>1</v>
      </c>
      <c r="O1341" s="751" t="s">
        <v>278</v>
      </c>
      <c r="P1341" s="64">
        <v>402556</v>
      </c>
      <c r="Q1341" s="631">
        <f t="shared" si="148"/>
        <v>402556</v>
      </c>
      <c r="R1341" s="54" t="s">
        <v>100</v>
      </c>
      <c r="S1341" s="54" t="s">
        <v>3054</v>
      </c>
      <c r="T1341" s="197"/>
    </row>
    <row r="1342" spans="1:20" ht="15" customHeight="1">
      <c r="A1342" s="145">
        <v>23</v>
      </c>
      <c r="B1342" s="166">
        <v>70103</v>
      </c>
      <c r="C1342" s="215">
        <f t="shared" si="141"/>
        <v>7</v>
      </c>
      <c r="G1342" s="165" t="str">
        <f>+VLOOKUP(B1342,EstructuraCostos!$B$5:$C$170,2)</f>
        <v>Prima</v>
      </c>
      <c r="H1342" s="212">
        <v>43819</v>
      </c>
      <c r="I1342" s="17">
        <f t="shared" si="142"/>
        <v>51</v>
      </c>
      <c r="J1342" s="185" t="s">
        <v>3022</v>
      </c>
      <c r="K1342" s="95" t="s">
        <v>318</v>
      </c>
      <c r="L1342" s="45" t="s">
        <v>1688</v>
      </c>
      <c r="M1342" s="112">
        <v>6281862</v>
      </c>
      <c r="N1342" s="97">
        <v>1</v>
      </c>
      <c r="O1342" s="751" t="s">
        <v>278</v>
      </c>
      <c r="P1342" s="64">
        <v>370352</v>
      </c>
      <c r="Q1342" s="631">
        <f t="shared" si="148"/>
        <v>370352</v>
      </c>
      <c r="R1342" s="54" t="s">
        <v>100</v>
      </c>
      <c r="S1342" s="54" t="s">
        <v>3053</v>
      </c>
      <c r="T1342" s="197"/>
    </row>
    <row r="1343" spans="1:20" ht="15" customHeight="1">
      <c r="A1343" s="145">
        <v>24</v>
      </c>
      <c r="B1343" s="166">
        <v>70103</v>
      </c>
      <c r="C1343" s="215">
        <f t="shared" si="141"/>
        <v>7</v>
      </c>
      <c r="G1343" s="165" t="str">
        <f>+VLOOKUP(B1343,EstructuraCostos!$B$5:$C$170,2)</f>
        <v>Prima</v>
      </c>
      <c r="H1343" s="212">
        <v>43819</v>
      </c>
      <c r="I1343" s="17">
        <f t="shared" si="142"/>
        <v>51</v>
      </c>
      <c r="J1343" s="185" t="s">
        <v>3022</v>
      </c>
      <c r="K1343" s="95" t="s">
        <v>318</v>
      </c>
      <c r="L1343" s="45" t="s">
        <v>2237</v>
      </c>
      <c r="M1343" s="112">
        <v>70001196</v>
      </c>
      <c r="N1343" s="97">
        <v>1</v>
      </c>
      <c r="O1343" s="751" t="s">
        <v>278</v>
      </c>
      <c r="P1343" s="64">
        <v>209329</v>
      </c>
      <c r="Q1343" s="631">
        <f t="shared" si="148"/>
        <v>209329</v>
      </c>
      <c r="R1343" s="54" t="s">
        <v>100</v>
      </c>
      <c r="S1343" s="54" t="s">
        <v>3053</v>
      </c>
      <c r="T1343" s="197"/>
    </row>
    <row r="1344" spans="1:20" ht="15" customHeight="1">
      <c r="A1344" s="145">
        <v>25</v>
      </c>
      <c r="B1344" s="166">
        <v>70103</v>
      </c>
      <c r="C1344" s="215">
        <f t="shared" si="141"/>
        <v>7</v>
      </c>
      <c r="G1344" s="165" t="str">
        <f>+VLOOKUP(B1344,EstructuraCostos!$B$5:$C$170,2)</f>
        <v>Prima</v>
      </c>
      <c r="H1344" s="212">
        <v>43819</v>
      </c>
      <c r="I1344" s="17">
        <f t="shared" si="142"/>
        <v>51</v>
      </c>
      <c r="J1344" s="185" t="s">
        <v>3022</v>
      </c>
      <c r="K1344" s="95" t="s">
        <v>318</v>
      </c>
      <c r="L1344" s="45" t="s">
        <v>3019</v>
      </c>
      <c r="M1344" s="112">
        <v>8456134</v>
      </c>
      <c r="N1344" s="97">
        <v>1</v>
      </c>
      <c r="O1344" s="751" t="s">
        <v>278</v>
      </c>
      <c r="P1344" s="64">
        <v>209329</v>
      </c>
      <c r="Q1344" s="631">
        <f t="shared" si="148"/>
        <v>209329</v>
      </c>
      <c r="R1344" s="54" t="s">
        <v>100</v>
      </c>
      <c r="S1344" s="54" t="s">
        <v>3053</v>
      </c>
      <c r="T1344" s="197"/>
    </row>
    <row r="1345" spans="1:20" ht="15" customHeight="1">
      <c r="A1345" s="145">
        <v>26</v>
      </c>
      <c r="B1345" s="166">
        <v>90102</v>
      </c>
      <c r="C1345" s="215">
        <f t="shared" si="141"/>
        <v>9</v>
      </c>
      <c r="G1345" s="165" t="str">
        <f>+VLOOKUP(B1345,EstructuraCostos!$B$5:$C$170,2)</f>
        <v>Mantenimiento</v>
      </c>
      <c r="H1345" s="212">
        <v>43819</v>
      </c>
      <c r="I1345" s="17">
        <f t="shared" si="142"/>
        <v>51</v>
      </c>
      <c r="J1345" s="185" t="s">
        <v>3034</v>
      </c>
      <c r="K1345" s="95">
        <v>4056</v>
      </c>
      <c r="L1345" s="61" t="s">
        <v>1377</v>
      </c>
      <c r="M1345" s="51" t="s">
        <v>2424</v>
      </c>
      <c r="N1345" s="97">
        <v>8</v>
      </c>
      <c r="O1345" s="751" t="s">
        <v>278</v>
      </c>
      <c r="P1345" s="64">
        <v>12100</v>
      </c>
      <c r="Q1345" s="631">
        <f t="shared" si="148"/>
        <v>96800</v>
      </c>
      <c r="R1345" s="54" t="s">
        <v>100</v>
      </c>
      <c r="S1345" s="54" t="s">
        <v>285</v>
      </c>
      <c r="T1345" s="197"/>
    </row>
    <row r="1346" spans="1:20" ht="15" customHeight="1">
      <c r="A1346" s="145">
        <v>27</v>
      </c>
      <c r="B1346" s="166">
        <v>90105</v>
      </c>
      <c r="C1346" s="215">
        <f t="shared" si="141"/>
        <v>9</v>
      </c>
      <c r="G1346" s="165" t="str">
        <f>+VLOOKUP(B1346,EstructuraCostos!$B$5:$C$170,2)</f>
        <v>Mejoras</v>
      </c>
      <c r="H1346" s="212">
        <v>43819</v>
      </c>
      <c r="I1346" s="17">
        <f t="shared" si="142"/>
        <v>51</v>
      </c>
      <c r="J1346" s="61" t="s">
        <v>3040</v>
      </c>
      <c r="L1346" s="61" t="s">
        <v>322</v>
      </c>
      <c r="N1346" s="97">
        <v>1</v>
      </c>
      <c r="O1346" s="752" t="s">
        <v>278</v>
      </c>
      <c r="P1346" s="64">
        <v>380000</v>
      </c>
      <c r="Q1346" s="631">
        <f t="shared" si="148"/>
        <v>380000</v>
      </c>
      <c r="R1346" s="54" t="s">
        <v>196</v>
      </c>
      <c r="S1346" s="54" t="s">
        <v>285</v>
      </c>
      <c r="T1346" s="197"/>
    </row>
    <row r="1347" spans="1:20" ht="15" customHeight="1">
      <c r="A1347" s="145">
        <v>28</v>
      </c>
      <c r="B1347" s="166" t="s">
        <v>170</v>
      </c>
      <c r="C1347" s="215" t="e">
        <f t="shared" si="141"/>
        <v>#VALUE!</v>
      </c>
      <c r="G1347" s="165">
        <f>+VLOOKUP(B1347,EstructuraCostos!$B$5:$C$170,2)</f>
        <v>0</v>
      </c>
      <c r="H1347" s="212">
        <v>43819</v>
      </c>
      <c r="I1347" s="17">
        <f t="shared" si="142"/>
        <v>51</v>
      </c>
      <c r="J1347" s="61" t="s">
        <v>2307</v>
      </c>
      <c r="L1347" s="61" t="s">
        <v>2606</v>
      </c>
      <c r="N1347" s="97">
        <v>2125</v>
      </c>
      <c r="O1347" s="752" t="s">
        <v>278</v>
      </c>
      <c r="P1347" s="64">
        <v>400</v>
      </c>
      <c r="Q1347" s="631">
        <f t="shared" si="148"/>
        <v>850000</v>
      </c>
      <c r="R1347" s="54" t="s">
        <v>294</v>
      </c>
      <c r="S1347" s="54" t="s">
        <v>285</v>
      </c>
      <c r="T1347" s="197"/>
    </row>
    <row r="1348" spans="1:20" ht="15" customHeight="1">
      <c r="A1348" s="145">
        <v>29</v>
      </c>
      <c r="B1348" s="166">
        <v>90102</v>
      </c>
      <c r="C1348" s="215">
        <f t="shared" si="141"/>
        <v>9</v>
      </c>
      <c r="G1348" s="165" t="str">
        <f>+VLOOKUP(B1348,EstructuraCostos!$B$5:$C$170,2)</f>
        <v>Mantenimiento</v>
      </c>
      <c r="H1348" s="212">
        <v>43819</v>
      </c>
      <c r="I1348" s="17">
        <f t="shared" si="142"/>
        <v>51</v>
      </c>
      <c r="J1348" s="61" t="s">
        <v>3039</v>
      </c>
      <c r="L1348" s="61" t="s">
        <v>3038</v>
      </c>
      <c r="N1348" s="97">
        <v>3</v>
      </c>
      <c r="O1348" s="752" t="s">
        <v>278</v>
      </c>
      <c r="P1348" s="64">
        <v>225500</v>
      </c>
      <c r="Q1348" s="631">
        <f>+N1348*P1348</f>
        <v>676500</v>
      </c>
      <c r="R1348" s="54" t="s">
        <v>294</v>
      </c>
      <c r="S1348" s="54" t="s">
        <v>285</v>
      </c>
      <c r="T1348" s="197"/>
    </row>
    <row r="1349" spans="1:20" s="13" customFormat="1" ht="15" customHeight="1">
      <c r="A1349" s="615" t="s">
        <v>1206</v>
      </c>
      <c r="B1349" s="616"/>
      <c r="C1349" s="481"/>
      <c r="D1349" s="59"/>
      <c r="E1349" s="388"/>
      <c r="F1349" s="59"/>
      <c r="G1349" s="615"/>
      <c r="H1349" s="618">
        <v>43819</v>
      </c>
      <c r="I1349" s="17">
        <f t="shared" si="142"/>
        <v>51</v>
      </c>
      <c r="J1349" s="755" t="s">
        <v>3050</v>
      </c>
      <c r="K1349" s="557">
        <v>51217</v>
      </c>
      <c r="L1349" s="755" t="s">
        <v>3051</v>
      </c>
      <c r="M1349" s="402" t="s">
        <v>3052</v>
      </c>
      <c r="N1349" s="403">
        <v>1</v>
      </c>
      <c r="O1349" s="481" t="s">
        <v>278</v>
      </c>
      <c r="P1349" s="285">
        <v>801000</v>
      </c>
      <c r="Q1349" s="631">
        <f t="shared" ref="Q1349:Q1355" si="150">P1349</f>
        <v>801000</v>
      </c>
      <c r="R1349" s="54" t="s">
        <v>100</v>
      </c>
      <c r="S1349" s="54" t="s">
        <v>2960</v>
      </c>
      <c r="T1349" s="209"/>
    </row>
    <row r="1350" spans="1:20" s="13" customFormat="1" ht="15" customHeight="1">
      <c r="A1350" s="145" t="s">
        <v>1319</v>
      </c>
      <c r="B1350" s="166">
        <v>20501</v>
      </c>
      <c r="C1350" s="215">
        <f t="shared" ref="C1350" si="151">ROUND(B1350/10000,0)</f>
        <v>2</v>
      </c>
      <c r="E1350" s="441"/>
      <c r="G1350" s="165" t="str">
        <f>+VLOOKUP(B1350,EstructuraCostos!$B$5:$C$170,2)</f>
        <v>Manejo_de_Ganado</v>
      </c>
      <c r="H1350" s="492">
        <v>43819</v>
      </c>
      <c r="I1350" s="17">
        <f t="shared" si="142"/>
        <v>51</v>
      </c>
      <c r="J1350" s="1" t="s">
        <v>1357</v>
      </c>
      <c r="K1350" s="144">
        <v>171383</v>
      </c>
      <c r="L1350" s="61" t="s">
        <v>926</v>
      </c>
      <c r="M1350" s="51" t="s">
        <v>927</v>
      </c>
      <c r="N1350" s="97">
        <v>1</v>
      </c>
      <c r="O1350" s="754" t="s">
        <v>278</v>
      </c>
      <c r="P1350" s="68">
        <v>122040</v>
      </c>
      <c r="Q1350" s="631">
        <f t="shared" si="150"/>
        <v>122040</v>
      </c>
      <c r="R1350" s="508" t="s">
        <v>100</v>
      </c>
      <c r="S1350" s="54" t="s">
        <v>3056</v>
      </c>
      <c r="T1350" s="209"/>
    </row>
    <row r="1351" spans="1:20" s="13" customFormat="1" ht="15" customHeight="1">
      <c r="A1351" s="145" t="s">
        <v>1284</v>
      </c>
      <c r="B1351" s="166">
        <v>40101</v>
      </c>
      <c r="C1351" s="165">
        <f t="shared" ref="C1351:C1355" si="152">ROUND(B1351/10000,0)</f>
        <v>4</v>
      </c>
      <c r="E1351" s="441"/>
      <c r="G1351" s="165" t="str">
        <f>+VLOOKUP(B1351,EstructuraCostos!$B$5:$C$170,2)</f>
        <v>Servicios_Publicos</v>
      </c>
      <c r="H1351" s="492">
        <v>43822</v>
      </c>
      <c r="I1351" s="17">
        <f t="shared" si="142"/>
        <v>52</v>
      </c>
      <c r="J1351" s="281" t="s">
        <v>3058</v>
      </c>
      <c r="K1351" s="95">
        <v>119639</v>
      </c>
      <c r="L1351" s="61" t="s">
        <v>513</v>
      </c>
      <c r="M1351" s="51" t="s">
        <v>514</v>
      </c>
      <c r="N1351" s="97">
        <v>1</v>
      </c>
      <c r="O1351" s="754" t="s">
        <v>278</v>
      </c>
      <c r="P1351" s="68">
        <v>204340</v>
      </c>
      <c r="Q1351" s="631">
        <f t="shared" si="150"/>
        <v>204340</v>
      </c>
      <c r="R1351" s="54" t="s">
        <v>100</v>
      </c>
      <c r="S1351" s="54" t="s">
        <v>3056</v>
      </c>
      <c r="T1351" s="209"/>
    </row>
    <row r="1352" spans="1:20" s="13" customFormat="1" ht="15" customHeight="1">
      <c r="A1352" s="145" t="s">
        <v>1320</v>
      </c>
      <c r="B1352" s="166">
        <v>40101</v>
      </c>
      <c r="C1352" s="165">
        <f t="shared" si="152"/>
        <v>4</v>
      </c>
      <c r="E1352" s="441"/>
      <c r="G1352" s="165" t="str">
        <f>+VLOOKUP(B1352,EstructuraCostos!$B$5:$C$170,2)</f>
        <v>Servicios_Publicos</v>
      </c>
      <c r="H1352" s="492">
        <v>43822</v>
      </c>
      <c r="I1352" s="17">
        <f t="shared" si="142"/>
        <v>52</v>
      </c>
      <c r="J1352" s="281" t="s">
        <v>3058</v>
      </c>
      <c r="K1352" s="95">
        <v>119657</v>
      </c>
      <c r="L1352" s="61" t="s">
        <v>513</v>
      </c>
      <c r="M1352" s="51" t="s">
        <v>514</v>
      </c>
      <c r="N1352" s="97">
        <v>1</v>
      </c>
      <c r="O1352" s="754" t="s">
        <v>278</v>
      </c>
      <c r="P1352" s="68">
        <v>63030</v>
      </c>
      <c r="Q1352" s="631">
        <f t="shared" si="150"/>
        <v>63030</v>
      </c>
      <c r="R1352" s="54" t="s">
        <v>100</v>
      </c>
      <c r="S1352" s="54" t="s">
        <v>3056</v>
      </c>
      <c r="T1352" s="209"/>
    </row>
    <row r="1353" spans="1:20" s="13" customFormat="1" ht="15" customHeight="1">
      <c r="A1353" s="145" t="s">
        <v>1286</v>
      </c>
      <c r="B1353" s="166">
        <v>40101</v>
      </c>
      <c r="C1353" s="165">
        <f t="shared" si="152"/>
        <v>4</v>
      </c>
      <c r="E1353" s="441"/>
      <c r="G1353" s="165" t="str">
        <f>+VLOOKUP(B1353,EstructuraCostos!$B$5:$C$170,2)</f>
        <v>Servicios_Publicos</v>
      </c>
      <c r="H1353" s="492">
        <v>43822</v>
      </c>
      <c r="I1353" s="17">
        <f t="shared" si="142"/>
        <v>52</v>
      </c>
      <c r="J1353" s="281" t="s">
        <v>3058</v>
      </c>
      <c r="K1353" s="95">
        <v>220743</v>
      </c>
      <c r="L1353" s="61" t="s">
        <v>513</v>
      </c>
      <c r="M1353" s="51" t="s">
        <v>514</v>
      </c>
      <c r="N1353" s="97">
        <v>1</v>
      </c>
      <c r="O1353" s="754" t="s">
        <v>278</v>
      </c>
      <c r="P1353" s="68">
        <v>3520</v>
      </c>
      <c r="Q1353" s="631">
        <f t="shared" si="150"/>
        <v>3520</v>
      </c>
      <c r="R1353" s="54" t="s">
        <v>100</v>
      </c>
      <c r="S1353" s="54" t="s">
        <v>3056</v>
      </c>
      <c r="T1353" s="209"/>
    </row>
    <row r="1354" spans="1:20" s="13" customFormat="1" ht="15" customHeight="1">
      <c r="A1354" s="145" t="s">
        <v>1411</v>
      </c>
      <c r="B1354" s="166">
        <v>40101</v>
      </c>
      <c r="C1354" s="165">
        <f t="shared" si="152"/>
        <v>4</v>
      </c>
      <c r="E1354" s="441"/>
      <c r="G1354" s="165" t="str">
        <f>+VLOOKUP(B1354,EstructuraCostos!$B$5:$C$170,2)</f>
        <v>Servicios_Publicos</v>
      </c>
      <c r="H1354" s="492">
        <v>43822</v>
      </c>
      <c r="I1354" s="17">
        <f t="shared" si="142"/>
        <v>52</v>
      </c>
      <c r="J1354" s="281" t="s">
        <v>3058</v>
      </c>
      <c r="K1354" s="95">
        <v>119642</v>
      </c>
      <c r="L1354" s="61" t="s">
        <v>513</v>
      </c>
      <c r="M1354" s="51" t="s">
        <v>514</v>
      </c>
      <c r="N1354" s="97">
        <v>1</v>
      </c>
      <c r="O1354" s="754" t="s">
        <v>278</v>
      </c>
      <c r="P1354" s="68">
        <v>680</v>
      </c>
      <c r="Q1354" s="631">
        <f t="shared" si="150"/>
        <v>680</v>
      </c>
      <c r="R1354" s="54" t="s">
        <v>100</v>
      </c>
      <c r="S1354" s="54" t="s">
        <v>3056</v>
      </c>
      <c r="T1354" s="209"/>
    </row>
    <row r="1355" spans="1:20" s="13" customFormat="1" ht="15" customHeight="1">
      <c r="A1355" s="89" t="s">
        <v>882</v>
      </c>
      <c r="B1355" s="166">
        <v>40101</v>
      </c>
      <c r="C1355" s="165">
        <f t="shared" si="152"/>
        <v>4</v>
      </c>
      <c r="E1355" s="441"/>
      <c r="G1355" s="165" t="str">
        <f>+VLOOKUP(B1355,EstructuraCostos!$B$5:$C$170,2)</f>
        <v>Servicios_Publicos</v>
      </c>
      <c r="H1355" s="492">
        <v>43822</v>
      </c>
      <c r="I1355" s="17">
        <f t="shared" si="142"/>
        <v>52</v>
      </c>
      <c r="J1355" s="281" t="s">
        <v>3058</v>
      </c>
      <c r="K1355" s="144">
        <v>119644</v>
      </c>
      <c r="L1355" s="61" t="s">
        <v>513</v>
      </c>
      <c r="M1355" s="51" t="s">
        <v>514</v>
      </c>
      <c r="N1355" s="97">
        <v>1</v>
      </c>
      <c r="O1355" s="754" t="s">
        <v>278</v>
      </c>
      <c r="P1355" s="68">
        <v>17550</v>
      </c>
      <c r="Q1355" s="631">
        <f t="shared" si="150"/>
        <v>17550</v>
      </c>
      <c r="R1355" s="54" t="s">
        <v>100</v>
      </c>
      <c r="S1355" s="54" t="s">
        <v>3056</v>
      </c>
      <c r="T1355" s="209"/>
    </row>
    <row r="1356" spans="1:20" ht="15" customHeight="1">
      <c r="A1356" s="165">
        <v>1</v>
      </c>
      <c r="B1356" s="166">
        <v>40104</v>
      </c>
      <c r="C1356" s="215">
        <f t="shared" si="141"/>
        <v>4</v>
      </c>
      <c r="G1356" s="165" t="str">
        <f>+VLOOKUP(B1356,EstructuraCostos!$B$5:$C$170,2)</f>
        <v>Combustibles y Lubricantes</v>
      </c>
      <c r="H1356" s="212">
        <v>43825</v>
      </c>
      <c r="I1356" s="17">
        <f t="shared" si="142"/>
        <v>52</v>
      </c>
      <c r="J1356" s="61" t="s">
        <v>370</v>
      </c>
      <c r="K1356" s="95">
        <v>1315</v>
      </c>
      <c r="L1356" s="61" t="s">
        <v>2115</v>
      </c>
      <c r="M1356" s="51" t="s">
        <v>2117</v>
      </c>
      <c r="N1356" s="97">
        <v>16.54</v>
      </c>
      <c r="O1356" s="753" t="s">
        <v>316</v>
      </c>
      <c r="P1356" s="64">
        <v>9550</v>
      </c>
      <c r="Q1356" s="631">
        <v>158000</v>
      </c>
      <c r="R1356" s="54" t="s">
        <v>100</v>
      </c>
      <c r="S1356" s="54" t="s">
        <v>285</v>
      </c>
      <c r="T1356" s="198"/>
    </row>
    <row r="1357" spans="1:20" ht="15" customHeight="1">
      <c r="A1357" s="165">
        <v>1</v>
      </c>
      <c r="B1357" s="166">
        <v>40104</v>
      </c>
      <c r="C1357" s="215">
        <f t="shared" si="141"/>
        <v>4</v>
      </c>
      <c r="G1357" s="165" t="str">
        <f>+VLOOKUP(B1357,EstructuraCostos!$B$5:$C$170,2)</f>
        <v>Combustibles y Lubricantes</v>
      </c>
      <c r="H1357" s="212">
        <v>43825</v>
      </c>
      <c r="I1357" s="17">
        <f t="shared" si="142"/>
        <v>52</v>
      </c>
      <c r="J1357" s="61" t="s">
        <v>3047</v>
      </c>
      <c r="K1357" s="95">
        <v>1315</v>
      </c>
      <c r="L1357" s="61" t="s">
        <v>2115</v>
      </c>
      <c r="M1357" s="51" t="s">
        <v>2117</v>
      </c>
      <c r="N1357" s="97">
        <v>12.25</v>
      </c>
      <c r="O1357" s="753" t="s">
        <v>316</v>
      </c>
      <c r="P1357" s="64">
        <v>9550</v>
      </c>
      <c r="Q1357" s="631">
        <v>117000</v>
      </c>
      <c r="R1357" s="54" t="s">
        <v>100</v>
      </c>
      <c r="S1357" s="54" t="s">
        <v>285</v>
      </c>
      <c r="T1357" s="261"/>
    </row>
    <row r="1358" spans="1:20" ht="15" customHeight="1">
      <c r="A1358" s="165">
        <v>2</v>
      </c>
      <c r="B1358" s="166">
        <v>40104</v>
      </c>
      <c r="C1358" s="215">
        <f t="shared" si="141"/>
        <v>4</v>
      </c>
      <c r="G1358" s="165" t="str">
        <f>+VLOOKUP(B1358,EstructuraCostos!$B$5:$C$170,2)</f>
        <v>Combustibles y Lubricantes</v>
      </c>
      <c r="H1358" s="212">
        <v>43825</v>
      </c>
      <c r="I1358" s="17">
        <f t="shared" si="142"/>
        <v>52</v>
      </c>
      <c r="J1358" s="61" t="s">
        <v>3049</v>
      </c>
      <c r="K1358" s="95">
        <v>1316</v>
      </c>
      <c r="L1358" s="61" t="s">
        <v>2115</v>
      </c>
      <c r="M1358" s="51" t="s">
        <v>2117</v>
      </c>
      <c r="N1358" s="97">
        <v>2</v>
      </c>
      <c r="O1358" s="753" t="s">
        <v>261</v>
      </c>
      <c r="P1358" s="64">
        <v>13800</v>
      </c>
      <c r="Q1358" s="631">
        <f t="shared" ref="Q1358:Q1359" si="153">+N1358*P1358</f>
        <v>27600</v>
      </c>
      <c r="R1358" s="54" t="s">
        <v>100</v>
      </c>
      <c r="S1358" s="54" t="s">
        <v>285</v>
      </c>
      <c r="T1358" s="261"/>
    </row>
    <row r="1359" spans="1:20" ht="15" customHeight="1">
      <c r="A1359" s="165">
        <v>3</v>
      </c>
      <c r="B1359" s="166">
        <v>90105</v>
      </c>
      <c r="C1359" s="215">
        <f t="shared" si="141"/>
        <v>9</v>
      </c>
      <c r="G1359" s="165" t="str">
        <f>+VLOOKUP(B1359,EstructuraCostos!$B$5:$C$170,2)</f>
        <v>Mejoras</v>
      </c>
      <c r="H1359" s="212">
        <v>43825</v>
      </c>
      <c r="I1359" s="17">
        <f t="shared" si="142"/>
        <v>52</v>
      </c>
      <c r="J1359" s="61" t="s">
        <v>3048</v>
      </c>
      <c r="K1359" s="95">
        <v>4685</v>
      </c>
      <c r="L1359" s="61" t="s">
        <v>1939</v>
      </c>
      <c r="M1359" s="51" t="s">
        <v>497</v>
      </c>
      <c r="N1359" s="97">
        <v>4</v>
      </c>
      <c r="O1359" s="753" t="s">
        <v>278</v>
      </c>
      <c r="P1359" s="64">
        <v>3675</v>
      </c>
      <c r="Q1359" s="631">
        <f t="shared" si="153"/>
        <v>14700</v>
      </c>
      <c r="R1359" s="54" t="s">
        <v>294</v>
      </c>
      <c r="S1359" s="54" t="s">
        <v>285</v>
      </c>
      <c r="T1359" s="209"/>
    </row>
    <row r="1360" spans="1:20" ht="15" customHeight="1">
      <c r="A1360" s="165" t="s">
        <v>1206</v>
      </c>
      <c r="B1360" s="166">
        <v>20501</v>
      </c>
      <c r="C1360" s="215">
        <f t="shared" si="141"/>
        <v>2</v>
      </c>
      <c r="G1360" s="165" t="str">
        <f>+VLOOKUP(B1360,EstructuraCostos!$B$5:$C$170,2)</f>
        <v>Manejo_de_Ganado</v>
      </c>
      <c r="H1360" s="167">
        <v>43826</v>
      </c>
      <c r="I1360" s="17">
        <f t="shared" si="142"/>
        <v>52</v>
      </c>
      <c r="J1360" s="61" t="s">
        <v>1633</v>
      </c>
      <c r="K1360" s="95" t="s">
        <v>3057</v>
      </c>
      <c r="L1360" s="13" t="s">
        <v>1635</v>
      </c>
      <c r="M1360" s="51" t="s">
        <v>1636</v>
      </c>
      <c r="N1360" s="97">
        <v>19</v>
      </c>
      <c r="O1360" s="754" t="s">
        <v>278</v>
      </c>
      <c r="P1360" s="64">
        <v>25969807</v>
      </c>
      <c r="Q1360" s="631">
        <f>P1360</f>
        <v>25969807</v>
      </c>
      <c r="R1360" s="54" t="s">
        <v>100</v>
      </c>
      <c r="S1360" s="54" t="s">
        <v>3056</v>
      </c>
      <c r="T1360" s="209"/>
    </row>
    <row r="1361" spans="1:20" ht="15" customHeight="1">
      <c r="A1361" s="165"/>
      <c r="B1361" s="166">
        <v>50106</v>
      </c>
      <c r="C1361" s="215">
        <f t="shared" si="141"/>
        <v>5</v>
      </c>
      <c r="G1361" s="165" t="str">
        <f>+VLOOKUP(B1361,EstructuraCostos!$B$5:$C$170,2)</f>
        <v>Mantenimiento Maquinaria y Equipos</v>
      </c>
      <c r="H1361" s="167">
        <v>43826</v>
      </c>
      <c r="I1361" s="17"/>
      <c r="J1361" s="61" t="s">
        <v>3066</v>
      </c>
      <c r="L1361" s="61" t="s">
        <v>3059</v>
      </c>
      <c r="N1361" s="97"/>
      <c r="O1361" s="756" t="s">
        <v>278</v>
      </c>
      <c r="P1361" s="66"/>
      <c r="Q1361" s="631">
        <f t="shared" ref="Q1361:Q1381" si="154">P1361</f>
        <v>0</v>
      </c>
      <c r="T1361" s="198"/>
    </row>
    <row r="1362" spans="1:20" ht="15" customHeight="1">
      <c r="A1362" s="165"/>
      <c r="B1362" s="166">
        <v>50106</v>
      </c>
      <c r="C1362" s="215"/>
      <c r="G1362" s="165" t="str">
        <f>+VLOOKUP(B1362,EstructuraCostos!$B$5:$C$170,2)</f>
        <v>Mantenimiento Maquinaria y Equipos</v>
      </c>
      <c r="H1362" s="167">
        <v>43826</v>
      </c>
      <c r="I1362" s="17"/>
      <c r="J1362" s="61" t="s">
        <v>3066</v>
      </c>
      <c r="L1362" s="61" t="s">
        <v>3059</v>
      </c>
      <c r="N1362" s="97"/>
      <c r="O1362" s="756" t="s">
        <v>278</v>
      </c>
      <c r="P1362" s="66"/>
      <c r="Q1362" s="631">
        <f t="shared" si="154"/>
        <v>0</v>
      </c>
      <c r="T1362" s="197"/>
    </row>
    <row r="1363" spans="1:20" ht="15" customHeight="1">
      <c r="A1363" s="165"/>
      <c r="C1363" s="215"/>
      <c r="G1363" s="165" t="e">
        <f>+VLOOKUP(B1363,EstructuraCostos!$B$5:$C$170,2)</f>
        <v>#N/A</v>
      </c>
      <c r="H1363" s="167">
        <v>43827</v>
      </c>
      <c r="I1363" s="17"/>
      <c r="J1363" s="61" t="s">
        <v>3067</v>
      </c>
      <c r="L1363" s="61" t="s">
        <v>3060</v>
      </c>
      <c r="N1363" s="97"/>
      <c r="O1363" s="756" t="s">
        <v>278</v>
      </c>
      <c r="P1363" s="66"/>
      <c r="Q1363" s="631">
        <f t="shared" si="154"/>
        <v>0</v>
      </c>
      <c r="T1363" s="197"/>
    </row>
    <row r="1364" spans="1:20" ht="15" customHeight="1">
      <c r="A1364" s="165"/>
      <c r="C1364" s="215"/>
      <c r="G1364" s="165" t="e">
        <f>+VLOOKUP(B1364,EstructuraCostos!$B$5:$C$170,2)</f>
        <v>#N/A</v>
      </c>
      <c r="H1364" s="167">
        <v>43827</v>
      </c>
      <c r="I1364" s="17"/>
      <c r="J1364" s="61" t="s">
        <v>3068</v>
      </c>
      <c r="L1364" s="61" t="s">
        <v>3060</v>
      </c>
      <c r="N1364" s="97">
        <v>3</v>
      </c>
      <c r="O1364" s="756" t="s">
        <v>278</v>
      </c>
      <c r="P1364" s="66">
        <v>8500</v>
      </c>
      <c r="Q1364" s="631">
        <f t="shared" si="154"/>
        <v>8500</v>
      </c>
      <c r="T1364" s="197"/>
    </row>
    <row r="1365" spans="1:20" ht="15" customHeight="1">
      <c r="A1365" s="165"/>
      <c r="C1365" s="215"/>
      <c r="G1365" s="165" t="e">
        <f>+VLOOKUP(B1365,EstructuraCostos!$B$5:$C$170,2)</f>
        <v>#N/A</v>
      </c>
      <c r="H1365" s="167">
        <v>43827</v>
      </c>
      <c r="I1365" s="17"/>
      <c r="J1365" s="61" t="s">
        <v>3069</v>
      </c>
      <c r="L1365" s="61" t="s">
        <v>3061</v>
      </c>
      <c r="N1365" s="97">
        <v>1</v>
      </c>
      <c r="O1365" s="756" t="s">
        <v>278</v>
      </c>
      <c r="P1365" s="66">
        <v>12200</v>
      </c>
      <c r="Q1365" s="631">
        <f t="shared" si="154"/>
        <v>12200</v>
      </c>
      <c r="T1365" s="197"/>
    </row>
    <row r="1366" spans="1:20" ht="15" customHeight="1">
      <c r="A1366" s="165"/>
      <c r="C1366" s="215"/>
      <c r="G1366" s="165" t="e">
        <f>+VLOOKUP(B1366,EstructuraCostos!$B$5:$C$170,2)</f>
        <v>#N/A</v>
      </c>
      <c r="H1366" s="167">
        <v>43827</v>
      </c>
      <c r="I1366" s="17"/>
      <c r="J1366" s="61" t="s">
        <v>3070</v>
      </c>
      <c r="L1366" s="61" t="s">
        <v>3062</v>
      </c>
      <c r="N1366" s="97">
        <v>1</v>
      </c>
      <c r="O1366" s="756" t="s">
        <v>278</v>
      </c>
      <c r="P1366" s="66">
        <v>3800</v>
      </c>
      <c r="Q1366" s="631">
        <f t="shared" si="154"/>
        <v>3800</v>
      </c>
      <c r="T1366" s="197"/>
    </row>
    <row r="1367" spans="1:20" ht="15" customHeight="1">
      <c r="A1367" s="165"/>
      <c r="C1367" s="215"/>
      <c r="G1367" s="165" t="e">
        <f>+VLOOKUP(B1367,EstructuraCostos!$B$5:$C$170,2)</f>
        <v>#N/A</v>
      </c>
      <c r="H1367" s="167">
        <v>43827</v>
      </c>
      <c r="I1367" s="17"/>
      <c r="J1367" s="61" t="s">
        <v>3071</v>
      </c>
      <c r="L1367" s="61" t="s">
        <v>242</v>
      </c>
      <c r="N1367" s="97">
        <v>1</v>
      </c>
      <c r="O1367" s="756" t="s">
        <v>278</v>
      </c>
      <c r="P1367" s="66">
        <v>1245624</v>
      </c>
      <c r="Q1367" s="631">
        <f t="shared" si="154"/>
        <v>1245624</v>
      </c>
      <c r="T1367" s="197"/>
    </row>
    <row r="1368" spans="1:20" ht="15" customHeight="1">
      <c r="A1368" s="165"/>
      <c r="C1368" s="215"/>
      <c r="G1368" s="165" t="e">
        <f>+VLOOKUP(B1368,EstructuraCostos!$B$5:$C$170,2)</f>
        <v>#N/A</v>
      </c>
      <c r="H1368" s="167">
        <v>43827</v>
      </c>
      <c r="I1368" s="17"/>
      <c r="J1368" s="61" t="s">
        <v>3072</v>
      </c>
      <c r="L1368" s="84" t="s">
        <v>241</v>
      </c>
      <c r="N1368" s="97">
        <v>1</v>
      </c>
      <c r="O1368" s="756" t="s">
        <v>278</v>
      </c>
      <c r="P1368" s="66">
        <v>0</v>
      </c>
      <c r="Q1368" s="631">
        <f t="shared" si="154"/>
        <v>0</v>
      </c>
      <c r="T1368" s="197"/>
    </row>
    <row r="1369" spans="1:20" ht="15" customHeight="1">
      <c r="A1369" s="165"/>
      <c r="C1369" s="215"/>
      <c r="G1369" s="165" t="e">
        <f>+VLOOKUP(B1369,EstructuraCostos!$B$5:$C$170,2)</f>
        <v>#N/A</v>
      </c>
      <c r="H1369" s="167">
        <v>43827</v>
      </c>
      <c r="I1369" s="17"/>
      <c r="J1369" s="61" t="s">
        <v>3072</v>
      </c>
      <c r="L1369" s="84" t="s">
        <v>242</v>
      </c>
      <c r="N1369" s="97">
        <v>1</v>
      </c>
      <c r="O1369" s="756" t="s">
        <v>278</v>
      </c>
      <c r="P1369" s="66">
        <v>0</v>
      </c>
      <c r="Q1369" s="631">
        <f t="shared" si="154"/>
        <v>0</v>
      </c>
      <c r="T1369" s="197"/>
    </row>
    <row r="1370" spans="1:20" ht="15" customHeight="1">
      <c r="A1370" s="165"/>
      <c r="C1370" s="215"/>
      <c r="G1370" s="165" t="e">
        <f>+VLOOKUP(B1370,EstructuraCostos!$B$5:$C$170,2)</f>
        <v>#N/A</v>
      </c>
      <c r="H1370" s="167">
        <v>43827</v>
      </c>
      <c r="I1370" s="17"/>
      <c r="J1370" s="61" t="s">
        <v>3072</v>
      </c>
      <c r="L1370" s="460" t="s">
        <v>2236</v>
      </c>
      <c r="N1370" s="97">
        <v>1</v>
      </c>
      <c r="O1370" s="756" t="s">
        <v>278</v>
      </c>
      <c r="P1370" s="66">
        <v>0</v>
      </c>
      <c r="Q1370" s="631">
        <f t="shared" si="154"/>
        <v>0</v>
      </c>
      <c r="T1370" s="197"/>
    </row>
    <row r="1371" spans="1:20" ht="15" customHeight="1">
      <c r="A1371" s="165"/>
      <c r="C1371" s="215"/>
      <c r="G1371" s="165" t="e">
        <f>+VLOOKUP(B1371,EstructuraCostos!$B$5:$C$170,2)</f>
        <v>#N/A</v>
      </c>
      <c r="H1371" s="167">
        <v>43827</v>
      </c>
      <c r="I1371" s="17"/>
      <c r="J1371" s="61" t="s">
        <v>3072</v>
      </c>
      <c r="L1371" s="460" t="s">
        <v>417</v>
      </c>
      <c r="N1371" s="97">
        <v>1</v>
      </c>
      <c r="O1371" s="756" t="s">
        <v>278</v>
      </c>
      <c r="P1371" s="66">
        <v>0</v>
      </c>
      <c r="Q1371" s="631">
        <f t="shared" si="154"/>
        <v>0</v>
      </c>
      <c r="T1371" s="197"/>
    </row>
    <row r="1372" spans="1:20" ht="15" customHeight="1">
      <c r="A1372" s="165"/>
      <c r="C1372" s="215"/>
      <c r="G1372" s="165" t="e">
        <f>+VLOOKUP(B1372,EstructuraCostos!$B$5:$C$170,2)</f>
        <v>#N/A</v>
      </c>
      <c r="H1372" s="167">
        <v>43827</v>
      </c>
      <c r="I1372" s="17"/>
      <c r="J1372" s="61" t="s">
        <v>3072</v>
      </c>
      <c r="L1372" s="1" t="s">
        <v>1584</v>
      </c>
      <c r="N1372" s="97">
        <v>1</v>
      </c>
      <c r="O1372" s="756" t="s">
        <v>278</v>
      </c>
      <c r="P1372" s="66">
        <v>0</v>
      </c>
      <c r="Q1372" s="631">
        <f t="shared" si="154"/>
        <v>0</v>
      </c>
      <c r="T1372" s="197"/>
    </row>
    <row r="1373" spans="1:20" ht="15" customHeight="1">
      <c r="A1373" s="165"/>
      <c r="C1373" s="215"/>
      <c r="G1373" s="165" t="e">
        <f>+VLOOKUP(B1373,EstructuraCostos!$B$5:$C$170,2)</f>
        <v>#N/A</v>
      </c>
      <c r="H1373" s="167">
        <v>43827</v>
      </c>
      <c r="I1373" s="17"/>
      <c r="J1373" s="61" t="s">
        <v>3072</v>
      </c>
      <c r="L1373" s="45" t="s">
        <v>1688</v>
      </c>
      <c r="N1373" s="97">
        <v>1</v>
      </c>
      <c r="O1373" s="756" t="s">
        <v>278</v>
      </c>
      <c r="P1373" s="66">
        <v>0</v>
      </c>
      <c r="Q1373" s="631">
        <f t="shared" si="154"/>
        <v>0</v>
      </c>
      <c r="T1373" s="197"/>
    </row>
    <row r="1374" spans="1:20" ht="15" customHeight="1">
      <c r="A1374" s="165"/>
      <c r="C1374" s="215"/>
      <c r="G1374" s="165" t="e">
        <f>+VLOOKUP(B1374,EstructuraCostos!$B$5:$C$170,2)</f>
        <v>#N/A</v>
      </c>
      <c r="H1374" s="167">
        <v>43827</v>
      </c>
      <c r="I1374" s="17"/>
      <c r="J1374" s="61" t="s">
        <v>3072</v>
      </c>
      <c r="L1374" s="45" t="s">
        <v>2237</v>
      </c>
      <c r="N1374" s="97">
        <v>1</v>
      </c>
      <c r="O1374" s="756" t="s">
        <v>278</v>
      </c>
      <c r="P1374" s="66">
        <v>0</v>
      </c>
      <c r="Q1374" s="631">
        <f t="shared" si="154"/>
        <v>0</v>
      </c>
      <c r="T1374" s="197"/>
    </row>
    <row r="1375" spans="1:20" ht="15" customHeight="1">
      <c r="A1375" s="165"/>
      <c r="C1375" s="215"/>
      <c r="G1375" s="165" t="e">
        <f>+VLOOKUP(B1375,EstructuraCostos!$B$5:$C$170,2)</f>
        <v>#N/A</v>
      </c>
      <c r="H1375" s="167">
        <v>43827</v>
      </c>
      <c r="I1375" s="17"/>
      <c r="J1375" s="61" t="s">
        <v>3072</v>
      </c>
      <c r="L1375" s="45" t="s">
        <v>3019</v>
      </c>
      <c r="N1375" s="97">
        <v>1</v>
      </c>
      <c r="O1375" s="756" t="s">
        <v>278</v>
      </c>
      <c r="P1375" s="66">
        <v>0</v>
      </c>
      <c r="Q1375" s="631">
        <f t="shared" si="154"/>
        <v>0</v>
      </c>
      <c r="T1375" s="197"/>
    </row>
    <row r="1376" spans="1:20" ht="15" customHeight="1">
      <c r="A1376" s="165"/>
      <c r="C1376" s="215"/>
      <c r="G1376" s="165" t="e">
        <f>+VLOOKUP(B1376,EstructuraCostos!$B$5:$C$170,2)</f>
        <v>#N/A</v>
      </c>
      <c r="H1376" s="167">
        <v>43827</v>
      </c>
      <c r="I1376" s="17"/>
      <c r="J1376" s="179" t="s">
        <v>3073</v>
      </c>
      <c r="L1376" s="70" t="s">
        <v>322</v>
      </c>
      <c r="N1376" s="80">
        <v>8</v>
      </c>
      <c r="O1376" s="90" t="s">
        <v>278</v>
      </c>
      <c r="P1376" s="303">
        <v>0</v>
      </c>
      <c r="Q1376" s="631">
        <f t="shared" si="154"/>
        <v>0</v>
      </c>
      <c r="T1376" s="199"/>
    </row>
    <row r="1377" spans="1:21" ht="15" customHeight="1">
      <c r="A1377" s="165"/>
      <c r="C1377" s="215"/>
      <c r="G1377" s="165" t="e">
        <f>+VLOOKUP(B1377,EstructuraCostos!$B$5:$C$170,2)</f>
        <v>#N/A</v>
      </c>
      <c r="H1377" s="167">
        <v>43829</v>
      </c>
      <c r="I1377" s="17"/>
      <c r="J1377" s="494" t="s">
        <v>3074</v>
      </c>
      <c r="L1377" s="61" t="s">
        <v>3063</v>
      </c>
      <c r="N1377" s="97">
        <v>1</v>
      </c>
      <c r="O1377" s="756" t="s">
        <v>278</v>
      </c>
      <c r="P1377" s="66">
        <v>571200</v>
      </c>
      <c r="Q1377" s="631">
        <f t="shared" si="154"/>
        <v>571200</v>
      </c>
      <c r="T1377" s="199"/>
    </row>
    <row r="1378" spans="1:21" ht="15" customHeight="1">
      <c r="A1378" s="165"/>
      <c r="C1378" s="215"/>
      <c r="G1378" s="165" t="e">
        <f>+VLOOKUP(B1378,EstructuraCostos!$B$5:$C$170,2)</f>
        <v>#N/A</v>
      </c>
      <c r="H1378" s="167">
        <v>43829</v>
      </c>
      <c r="I1378" s="17"/>
      <c r="J1378" s="97" t="s">
        <v>3075</v>
      </c>
      <c r="L1378" s="61" t="s">
        <v>3064</v>
      </c>
      <c r="N1378" s="97">
        <v>1</v>
      </c>
      <c r="O1378" s="756" t="s">
        <v>278</v>
      </c>
      <c r="P1378" s="66">
        <v>145000</v>
      </c>
      <c r="Q1378" s="631">
        <f t="shared" si="154"/>
        <v>145000</v>
      </c>
      <c r="T1378" s="209"/>
    </row>
    <row r="1379" spans="1:21" ht="15" customHeight="1">
      <c r="A1379" s="165"/>
      <c r="C1379" s="215"/>
      <c r="G1379" s="165" t="e">
        <f>+VLOOKUP(B1379,EstructuraCostos!$B$5:$C$170,2)</f>
        <v>#N/A</v>
      </c>
      <c r="H1379" s="167">
        <v>43829</v>
      </c>
      <c r="I1379" s="17"/>
      <c r="J1379" s="97" t="s">
        <v>3076</v>
      </c>
      <c r="L1379" s="61" t="s">
        <v>3065</v>
      </c>
      <c r="N1379" s="756"/>
      <c r="O1379" s="756" t="s">
        <v>278</v>
      </c>
      <c r="P1379" s="66"/>
      <c r="Q1379" s="631">
        <f t="shared" si="154"/>
        <v>0</v>
      </c>
      <c r="T1379" s="209"/>
    </row>
    <row r="1380" spans="1:21" ht="15" customHeight="1">
      <c r="A1380" s="165"/>
      <c r="C1380" s="215"/>
      <c r="G1380" s="165" t="e">
        <f>+VLOOKUP(B1380,EstructuraCostos!$B$5:$C$170,2)</f>
        <v>#N/A</v>
      </c>
      <c r="H1380" s="167">
        <v>43829</v>
      </c>
      <c r="I1380" s="17"/>
      <c r="J1380" s="97" t="s">
        <v>3077</v>
      </c>
      <c r="L1380" s="61" t="s">
        <v>2115</v>
      </c>
      <c r="N1380" s="756"/>
      <c r="O1380" s="756" t="s">
        <v>316</v>
      </c>
      <c r="P1380" s="66"/>
      <c r="Q1380" s="631">
        <f t="shared" si="154"/>
        <v>0</v>
      </c>
      <c r="T1380" s="209"/>
    </row>
    <row r="1381" spans="1:21" ht="15" customHeight="1">
      <c r="A1381" s="165"/>
      <c r="C1381" s="215"/>
      <c r="G1381" s="165" t="e">
        <f>+VLOOKUP(B1381,EstructuraCostos!$B$5:$C$170,2)</f>
        <v>#N/A</v>
      </c>
      <c r="H1381" s="167">
        <v>43829</v>
      </c>
      <c r="I1381" s="17"/>
      <c r="J1381" s="1" t="s">
        <v>491</v>
      </c>
      <c r="L1381" s="69" t="s">
        <v>319</v>
      </c>
      <c r="N1381" s="97">
        <v>30</v>
      </c>
      <c r="O1381" s="756" t="s">
        <v>276</v>
      </c>
      <c r="P1381" s="66">
        <v>2673.3333333333335</v>
      </c>
      <c r="Q1381" s="631">
        <f t="shared" si="154"/>
        <v>2673.3333333333335</v>
      </c>
      <c r="T1381" s="209"/>
    </row>
    <row r="1382" spans="1:21" ht="15" customHeight="1">
      <c r="A1382" s="165"/>
      <c r="C1382" s="215"/>
      <c r="G1382" s="165"/>
      <c r="I1382" s="17"/>
      <c r="J1382" s="61"/>
      <c r="L1382" s="13"/>
      <c r="N1382" s="97"/>
      <c r="O1382" s="220"/>
      <c r="P1382" s="64"/>
      <c r="T1382" s="197"/>
    </row>
    <row r="1383" spans="1:21" ht="15" customHeight="1">
      <c r="A1383" s="165"/>
      <c r="C1383" s="215"/>
      <c r="G1383" s="165"/>
      <c r="I1383" s="17"/>
      <c r="J1383" s="61"/>
      <c r="L1383" s="13"/>
      <c r="N1383" s="97"/>
      <c r="O1383" s="220"/>
      <c r="P1383" s="64"/>
      <c r="T1383" s="197"/>
    </row>
    <row r="1384" spans="1:21" ht="15" customHeight="1">
      <c r="A1384" s="165"/>
      <c r="C1384" s="215"/>
      <c r="G1384" s="165"/>
      <c r="I1384" s="17"/>
      <c r="J1384" s="61"/>
      <c r="L1384" s="13"/>
      <c r="N1384" s="97"/>
      <c r="O1384" s="220"/>
      <c r="P1384" s="64"/>
      <c r="T1384" s="197"/>
    </row>
    <row r="1385" spans="1:21" ht="15" customHeight="1">
      <c r="A1385" s="165"/>
      <c r="C1385" s="215"/>
      <c r="G1385" s="165"/>
      <c r="I1385" s="17"/>
      <c r="J1385" s="61"/>
      <c r="L1385" s="13"/>
      <c r="N1385" s="97"/>
      <c r="O1385" s="220"/>
      <c r="P1385" s="64"/>
      <c r="T1385" s="197"/>
    </row>
    <row r="1386" spans="1:21" ht="15" customHeight="1">
      <c r="A1386" s="165"/>
      <c r="C1386" s="215"/>
      <c r="G1386" s="165"/>
      <c r="I1386" s="17"/>
      <c r="J1386" s="61"/>
      <c r="L1386" s="13"/>
      <c r="N1386" s="97"/>
      <c r="O1386" s="220"/>
      <c r="P1386" s="64"/>
      <c r="T1386" s="197"/>
    </row>
    <row r="1387" spans="1:21" ht="15" customHeight="1">
      <c r="A1387" s="165"/>
      <c r="C1387" s="215"/>
      <c r="G1387" s="165"/>
      <c r="I1387" s="17"/>
      <c r="J1387" s="61"/>
      <c r="L1387" s="13"/>
      <c r="N1387" s="97"/>
      <c r="O1387" s="220"/>
      <c r="P1387" s="64"/>
      <c r="T1387" s="197"/>
    </row>
    <row r="1388" spans="1:21" ht="15" customHeight="1">
      <c r="A1388" s="165"/>
      <c r="C1388" s="215"/>
      <c r="G1388" s="165"/>
      <c r="I1388" s="17"/>
      <c r="J1388" s="61"/>
      <c r="L1388" s="13"/>
      <c r="N1388" s="97"/>
      <c r="O1388" s="220"/>
      <c r="P1388" s="64"/>
      <c r="T1388" s="207"/>
    </row>
    <row r="1389" spans="1:21" ht="15" customHeight="1">
      <c r="A1389" s="165"/>
      <c r="C1389" s="215"/>
      <c r="G1389" s="165"/>
      <c r="I1389" s="17"/>
      <c r="J1389" s="61"/>
      <c r="L1389" s="13"/>
      <c r="N1389" s="97"/>
      <c r="O1389" s="220"/>
      <c r="P1389" s="64"/>
      <c r="T1389" s="207"/>
    </row>
    <row r="1390" spans="1:21" ht="15" customHeight="1">
      <c r="A1390" s="165"/>
      <c r="C1390" s="215"/>
      <c r="G1390" s="165"/>
      <c r="I1390" s="17"/>
      <c r="J1390" s="61"/>
      <c r="L1390" s="13"/>
      <c r="N1390" s="97"/>
      <c r="O1390" s="220"/>
      <c r="P1390" s="64"/>
      <c r="T1390" s="207"/>
    </row>
    <row r="1391" spans="1:21" ht="15" customHeight="1">
      <c r="A1391" s="165"/>
      <c r="C1391" s="215"/>
      <c r="G1391" s="165"/>
      <c r="I1391" s="17"/>
      <c r="J1391" s="61"/>
      <c r="L1391" s="13"/>
      <c r="N1391" s="97"/>
      <c r="O1391" s="220"/>
      <c r="P1391" s="64"/>
      <c r="T1391" s="201"/>
    </row>
    <row r="1392" spans="1:21" ht="15" customHeight="1">
      <c r="A1392" s="165"/>
      <c r="C1392" s="215"/>
      <c r="G1392" s="165"/>
      <c r="I1392" s="17"/>
      <c r="J1392" s="61"/>
      <c r="L1392" s="13"/>
      <c r="N1392" s="97"/>
      <c r="O1392" s="220"/>
      <c r="P1392" s="64"/>
      <c r="T1392" s="197"/>
      <c r="U1392" s="68"/>
    </row>
    <row r="1393" spans="1:21" ht="15" customHeight="1">
      <c r="A1393" s="165"/>
      <c r="C1393" s="215"/>
      <c r="G1393" s="165"/>
      <c r="I1393" s="17"/>
      <c r="J1393" s="61"/>
      <c r="L1393" s="13"/>
      <c r="N1393" s="97"/>
      <c r="O1393" s="220"/>
      <c r="P1393" s="64"/>
      <c r="T1393" s="197"/>
      <c r="U1393" s="68"/>
    </row>
    <row r="1394" spans="1:21" ht="15" customHeight="1">
      <c r="A1394" s="165"/>
      <c r="C1394" s="215"/>
      <c r="G1394" s="165"/>
      <c r="I1394" s="17"/>
      <c r="J1394" s="61"/>
      <c r="L1394" s="13"/>
      <c r="N1394" s="97"/>
      <c r="O1394" s="220"/>
      <c r="P1394" s="64"/>
      <c r="T1394" s="197"/>
      <c r="U1394" s="68"/>
    </row>
    <row r="1395" spans="1:21" ht="15" customHeight="1">
      <c r="A1395" s="165"/>
      <c r="C1395" s="215"/>
      <c r="G1395" s="165"/>
      <c r="I1395" s="17"/>
      <c r="J1395" s="61"/>
      <c r="L1395" s="13"/>
      <c r="N1395" s="97"/>
      <c r="O1395" s="220"/>
      <c r="P1395" s="64"/>
      <c r="T1395" s="197"/>
      <c r="U1395" s="68"/>
    </row>
    <row r="1396" spans="1:21" ht="15" customHeight="1">
      <c r="A1396" s="165"/>
      <c r="C1396" s="215"/>
      <c r="G1396" s="165"/>
      <c r="I1396" s="17"/>
      <c r="J1396" s="61"/>
      <c r="L1396" s="13"/>
      <c r="N1396" s="97"/>
      <c r="O1396" s="220"/>
      <c r="P1396" s="64"/>
      <c r="T1396" s="197"/>
      <c r="U1396" s="68">
        <v>3947700</v>
      </c>
    </row>
    <row r="1397" spans="1:21" ht="15" customHeight="1">
      <c r="A1397" s="165"/>
      <c r="C1397" s="215"/>
      <c r="G1397" s="165"/>
      <c r="I1397" s="17"/>
      <c r="J1397" s="61"/>
      <c r="K1397" s="144"/>
      <c r="L1397" s="13"/>
      <c r="N1397" s="97"/>
      <c r="O1397" s="220"/>
      <c r="P1397" s="64"/>
      <c r="T1397" s="201"/>
    </row>
    <row r="1398" spans="1:21" ht="15" customHeight="1">
      <c r="A1398" s="165"/>
      <c r="C1398" s="215"/>
      <c r="G1398" s="165"/>
      <c r="I1398" s="17"/>
      <c r="J1398" s="61"/>
      <c r="K1398" s="144"/>
      <c r="L1398" s="13"/>
      <c r="N1398" s="97"/>
      <c r="O1398" s="220"/>
      <c r="P1398" s="64"/>
      <c r="T1398" s="201"/>
    </row>
    <row r="1399" spans="1:21" ht="15" customHeight="1">
      <c r="A1399" s="165"/>
      <c r="C1399" s="215"/>
      <c r="G1399" s="165"/>
      <c r="I1399" s="17"/>
      <c r="J1399" s="61"/>
      <c r="K1399" s="144"/>
      <c r="L1399" s="13"/>
      <c r="N1399" s="97"/>
      <c r="O1399" s="220"/>
      <c r="P1399" s="64"/>
      <c r="T1399" s="201"/>
    </row>
    <row r="1400" spans="1:21" ht="15" customHeight="1">
      <c r="A1400" s="165"/>
      <c r="C1400" s="215"/>
      <c r="G1400" s="165"/>
      <c r="I1400" s="17"/>
      <c r="J1400" s="61"/>
      <c r="K1400" s="144"/>
      <c r="L1400" s="13"/>
      <c r="N1400" s="97"/>
      <c r="O1400" s="220"/>
      <c r="P1400" s="64"/>
      <c r="T1400" s="201"/>
    </row>
    <row r="1401" spans="1:21" ht="15" customHeight="1">
      <c r="A1401" s="165"/>
      <c r="C1401" s="215"/>
      <c r="G1401" s="165"/>
      <c r="I1401" s="17"/>
      <c r="J1401" s="61"/>
      <c r="K1401" s="144"/>
      <c r="L1401" s="13"/>
      <c r="N1401" s="97"/>
      <c r="O1401" s="220"/>
      <c r="P1401" s="64"/>
      <c r="T1401" s="201"/>
    </row>
    <row r="1402" spans="1:21" ht="15" customHeight="1">
      <c r="A1402" s="165"/>
      <c r="C1402" s="215"/>
      <c r="G1402" s="165"/>
      <c r="I1402" s="17"/>
      <c r="J1402" s="61"/>
      <c r="K1402" s="144"/>
      <c r="L1402" s="13"/>
      <c r="N1402" s="97"/>
      <c r="O1402" s="220"/>
      <c r="P1402" s="64"/>
      <c r="T1402" s="201"/>
    </row>
    <row r="1403" spans="1:21" ht="15" customHeight="1">
      <c r="A1403" s="165"/>
      <c r="C1403" s="215"/>
      <c r="G1403" s="165"/>
      <c r="I1403" s="17"/>
      <c r="J1403" s="61"/>
      <c r="K1403" s="144"/>
      <c r="L1403" s="13"/>
      <c r="N1403" s="97"/>
      <c r="O1403" s="220"/>
      <c r="P1403" s="64"/>
      <c r="T1403" s="201"/>
    </row>
    <row r="1404" spans="1:21" ht="15" customHeight="1">
      <c r="A1404" s="165"/>
      <c r="C1404" s="215"/>
      <c r="G1404" s="165"/>
      <c r="I1404" s="17"/>
      <c r="J1404" s="61"/>
      <c r="K1404" s="144"/>
      <c r="L1404" s="13"/>
      <c r="N1404" s="97"/>
      <c r="O1404" s="220"/>
      <c r="P1404" s="64"/>
      <c r="T1404" s="201"/>
    </row>
    <row r="1405" spans="1:21" ht="15" customHeight="1">
      <c r="A1405" s="165"/>
      <c r="C1405" s="215"/>
      <c r="G1405" s="165"/>
      <c r="I1405" s="17"/>
      <c r="J1405" s="61"/>
      <c r="K1405" s="144"/>
      <c r="L1405" s="13"/>
      <c r="N1405" s="97"/>
      <c r="O1405" s="220"/>
      <c r="P1405" s="64"/>
      <c r="T1405" s="201"/>
    </row>
    <row r="1406" spans="1:21" ht="15" customHeight="1">
      <c r="A1406" s="165"/>
      <c r="C1406" s="215"/>
      <c r="G1406" s="165"/>
      <c r="I1406" s="17"/>
      <c r="J1406" s="61"/>
      <c r="K1406" s="144"/>
      <c r="L1406" s="13"/>
      <c r="N1406" s="97"/>
      <c r="O1406" s="220"/>
      <c r="P1406" s="64"/>
      <c r="T1406" s="201"/>
    </row>
    <row r="1407" spans="1:21" ht="15" customHeight="1">
      <c r="A1407" s="165"/>
      <c r="C1407" s="215"/>
      <c r="G1407" s="165"/>
      <c r="I1407" s="17"/>
      <c r="J1407" s="61"/>
      <c r="L1407" s="13"/>
      <c r="N1407" s="97"/>
      <c r="O1407" s="220"/>
      <c r="P1407" s="64"/>
      <c r="T1407" s="201"/>
      <c r="U1407" s="197" t="s">
        <v>230</v>
      </c>
    </row>
    <row r="1408" spans="1:21" ht="15" customHeight="1">
      <c r="A1408" s="165"/>
      <c r="C1408" s="215"/>
      <c r="G1408" s="165"/>
      <c r="I1408" s="17"/>
      <c r="J1408" s="61"/>
      <c r="L1408" s="13"/>
      <c r="N1408" s="97"/>
      <c r="O1408" s="220"/>
      <c r="P1408" s="64"/>
      <c r="T1408" s="201"/>
      <c r="U1408" s="197" t="s">
        <v>230</v>
      </c>
    </row>
    <row r="1409" spans="1:21" ht="15" customHeight="1">
      <c r="A1409" s="165"/>
      <c r="C1409" s="215"/>
      <c r="G1409" s="165"/>
      <c r="I1409" s="17"/>
      <c r="J1409" s="61"/>
      <c r="L1409" s="13"/>
      <c r="N1409" s="97"/>
      <c r="O1409" s="220"/>
      <c r="P1409" s="64"/>
      <c r="T1409" s="201"/>
      <c r="U1409" s="197" t="s">
        <v>230</v>
      </c>
    </row>
    <row r="1410" spans="1:21" ht="15" customHeight="1">
      <c r="A1410" s="165"/>
      <c r="C1410" s="215"/>
      <c r="G1410" s="165"/>
      <c r="I1410" s="17"/>
      <c r="J1410" s="61"/>
      <c r="L1410" s="13"/>
      <c r="N1410" s="97"/>
      <c r="O1410" s="220"/>
      <c r="P1410" s="64"/>
      <c r="T1410" s="201"/>
      <c r="U1410" s="197" t="s">
        <v>230</v>
      </c>
    </row>
    <row r="1411" spans="1:21" ht="15" customHeight="1">
      <c r="A1411" s="165"/>
      <c r="C1411" s="215"/>
      <c r="G1411" s="165"/>
      <c r="I1411" s="17"/>
      <c r="J1411" s="61"/>
      <c r="L1411" s="13"/>
      <c r="N1411" s="97"/>
      <c r="O1411" s="220"/>
      <c r="P1411" s="64"/>
      <c r="T1411" s="201"/>
      <c r="U1411" s="197" t="s">
        <v>230</v>
      </c>
    </row>
    <row r="1412" spans="1:21" ht="15" customHeight="1">
      <c r="A1412" s="165"/>
      <c r="C1412" s="215"/>
      <c r="G1412" s="165"/>
      <c r="I1412" s="17"/>
      <c r="J1412" s="61"/>
      <c r="L1412" s="13"/>
      <c r="N1412" s="97"/>
      <c r="O1412" s="220"/>
      <c r="P1412" s="64"/>
      <c r="T1412" s="201"/>
      <c r="U1412" s="197" t="s">
        <v>230</v>
      </c>
    </row>
    <row r="1413" spans="1:21" ht="15" customHeight="1">
      <c r="A1413" s="165"/>
      <c r="C1413" s="215"/>
      <c r="G1413" s="165"/>
      <c r="I1413" s="17"/>
      <c r="J1413" s="61"/>
      <c r="L1413" s="13"/>
      <c r="N1413" s="97"/>
      <c r="O1413" s="220"/>
      <c r="P1413" s="64"/>
      <c r="T1413" s="201"/>
      <c r="U1413" s="197" t="s">
        <v>230</v>
      </c>
    </row>
    <row r="1414" spans="1:21" ht="15" customHeight="1">
      <c r="A1414" s="165"/>
      <c r="C1414" s="215"/>
      <c r="G1414" s="165"/>
      <c r="I1414" s="17"/>
      <c r="J1414" s="61"/>
      <c r="K1414" s="144"/>
      <c r="L1414" s="13"/>
      <c r="M1414" s="112"/>
      <c r="N1414" s="130"/>
      <c r="O1414" s="89"/>
      <c r="P1414" s="68"/>
      <c r="T1414" s="197"/>
    </row>
    <row r="1415" spans="1:21" ht="15" customHeight="1">
      <c r="A1415" s="165"/>
      <c r="C1415" s="215"/>
      <c r="G1415" s="165"/>
      <c r="I1415" s="17"/>
      <c r="J1415" s="61"/>
      <c r="K1415" s="144"/>
      <c r="L1415" s="13"/>
      <c r="M1415" s="112"/>
      <c r="N1415" s="130"/>
      <c r="O1415" s="89"/>
      <c r="P1415" s="68"/>
      <c r="T1415" s="197"/>
    </row>
    <row r="1416" spans="1:21" ht="15" customHeight="1">
      <c r="A1416" s="165"/>
      <c r="C1416" s="215"/>
      <c r="G1416" s="165"/>
      <c r="I1416" s="17"/>
      <c r="J1416" s="61"/>
      <c r="K1416" s="144"/>
      <c r="L1416" s="13"/>
      <c r="M1416" s="112"/>
      <c r="N1416" s="130"/>
      <c r="O1416" s="89"/>
      <c r="P1416" s="68"/>
      <c r="T1416" s="197"/>
    </row>
    <row r="1417" spans="1:21" ht="15" customHeight="1">
      <c r="A1417" s="165"/>
      <c r="C1417" s="215"/>
      <c r="G1417" s="165"/>
      <c r="I1417" s="17"/>
      <c r="J1417" s="61"/>
      <c r="L1417" s="13"/>
      <c r="N1417" s="97"/>
      <c r="O1417" s="220"/>
      <c r="P1417" s="64"/>
      <c r="T1417" s="197"/>
    </row>
    <row r="1418" spans="1:21" ht="15" customHeight="1">
      <c r="A1418" s="165"/>
      <c r="C1418" s="215"/>
      <c r="G1418" s="165"/>
      <c r="I1418" s="17"/>
      <c r="J1418" s="61"/>
      <c r="L1418" s="13"/>
      <c r="N1418" s="97"/>
      <c r="O1418" s="220"/>
      <c r="P1418" s="64"/>
      <c r="T1418" s="197"/>
    </row>
    <row r="1419" spans="1:21" ht="15" customHeight="1">
      <c r="A1419" s="165"/>
      <c r="C1419" s="215"/>
      <c r="G1419" s="165"/>
      <c r="I1419" s="17"/>
      <c r="J1419" s="1"/>
      <c r="L1419" s="13"/>
      <c r="N1419" s="97"/>
      <c r="O1419" s="220"/>
      <c r="P1419" s="64"/>
      <c r="T1419" s="197"/>
    </row>
    <row r="1420" spans="1:21" ht="15" customHeight="1">
      <c r="A1420" s="165"/>
      <c r="C1420" s="215"/>
      <c r="G1420" s="165"/>
      <c r="I1420" s="17"/>
      <c r="J1420" s="1"/>
      <c r="L1420" s="13"/>
      <c r="N1420" s="97"/>
      <c r="O1420" s="220"/>
      <c r="P1420" s="64"/>
      <c r="T1420" s="197"/>
    </row>
    <row r="1421" spans="1:21" ht="15" customHeight="1">
      <c r="A1421" s="165"/>
      <c r="C1421" s="215"/>
      <c r="G1421" s="165"/>
      <c r="I1421" s="17"/>
      <c r="J1421" s="1"/>
      <c r="L1421" s="13"/>
      <c r="N1421" s="97"/>
      <c r="O1421" s="220"/>
      <c r="P1421" s="64"/>
      <c r="T1421" s="197"/>
    </row>
    <row r="1422" spans="1:21" ht="15" customHeight="1">
      <c r="A1422" s="165"/>
      <c r="C1422" s="215"/>
      <c r="G1422" s="165"/>
      <c r="I1422" s="17"/>
      <c r="J1422" s="1"/>
      <c r="L1422" s="13"/>
      <c r="N1422" s="97"/>
      <c r="O1422" s="220"/>
      <c r="P1422" s="64"/>
      <c r="T1422" s="197"/>
    </row>
    <row r="1423" spans="1:21" ht="15" customHeight="1">
      <c r="A1423" s="165"/>
      <c r="C1423" s="215"/>
      <c r="G1423" s="165"/>
      <c r="I1423" s="17"/>
      <c r="J1423" s="1"/>
      <c r="L1423" s="13"/>
      <c r="N1423" s="97"/>
      <c r="O1423" s="220"/>
      <c r="P1423" s="64"/>
      <c r="T1423" s="214"/>
    </row>
    <row r="1424" spans="1:21" ht="15" customHeight="1">
      <c r="A1424" s="165"/>
      <c r="C1424" s="215"/>
      <c r="G1424" s="165"/>
      <c r="I1424" s="17"/>
      <c r="J1424" s="1"/>
      <c r="L1424" s="13"/>
      <c r="N1424" s="97"/>
      <c r="O1424" s="220"/>
      <c r="P1424" s="64"/>
      <c r="T1424" s="201"/>
    </row>
    <row r="1425" spans="1:21" ht="15" customHeight="1">
      <c r="A1425" s="165"/>
      <c r="C1425" s="215"/>
      <c r="G1425" s="165"/>
      <c r="I1425" s="17"/>
      <c r="J1425" s="1"/>
      <c r="L1425" s="13"/>
      <c r="M1425" s="95"/>
      <c r="N1425" s="97"/>
      <c r="O1425" s="220"/>
      <c r="P1425" s="64"/>
      <c r="T1425" s="214"/>
    </row>
    <row r="1426" spans="1:21" ht="15" customHeight="1">
      <c r="A1426" s="165"/>
      <c r="C1426" s="215"/>
      <c r="G1426" s="165"/>
      <c r="I1426" s="17"/>
      <c r="J1426" s="13"/>
      <c r="K1426" s="144"/>
      <c r="L1426" s="13"/>
      <c r="M1426" s="144"/>
      <c r="N1426" s="130"/>
      <c r="O1426" s="89"/>
      <c r="P1426" s="68"/>
      <c r="T1426" s="197"/>
      <c r="U1426" s="66">
        <v>502830</v>
      </c>
    </row>
    <row r="1427" spans="1:21" ht="15" customHeight="1">
      <c r="A1427" s="165"/>
      <c r="C1427" s="215"/>
      <c r="G1427" s="165"/>
      <c r="I1427" s="17"/>
      <c r="J1427" s="1"/>
      <c r="L1427" s="13"/>
      <c r="N1427" s="97"/>
      <c r="O1427" s="220"/>
      <c r="P1427" s="64"/>
      <c r="T1427" s="214"/>
    </row>
    <row r="1428" spans="1:21" ht="15" customHeight="1">
      <c r="A1428" s="165"/>
      <c r="C1428" s="215"/>
      <c r="G1428" s="165"/>
      <c r="I1428" s="17"/>
      <c r="J1428" s="1"/>
      <c r="L1428" s="13"/>
      <c r="N1428" s="97"/>
      <c r="O1428" s="220"/>
      <c r="P1428" s="64"/>
      <c r="T1428" s="197"/>
    </row>
    <row r="1429" spans="1:21" ht="15" customHeight="1">
      <c r="A1429" s="165"/>
      <c r="C1429" s="215"/>
      <c r="G1429" s="165"/>
      <c r="I1429" s="17"/>
      <c r="J1429" s="1"/>
      <c r="L1429" s="1"/>
      <c r="N1429" s="97"/>
      <c r="O1429" s="220"/>
      <c r="P1429" s="64"/>
      <c r="T1429" s="197"/>
    </row>
    <row r="1430" spans="1:21" ht="15" customHeight="1">
      <c r="A1430" s="165"/>
      <c r="C1430" s="215"/>
      <c r="G1430" s="165"/>
      <c r="I1430" s="17"/>
      <c r="J1430" s="1"/>
      <c r="L1430" s="13"/>
      <c r="N1430" s="97"/>
      <c r="O1430" s="220"/>
      <c r="P1430" s="64"/>
      <c r="T1430" s="197"/>
    </row>
    <row r="1431" spans="1:21" ht="15" customHeight="1">
      <c r="A1431" s="165"/>
      <c r="C1431" s="215"/>
      <c r="G1431" s="165"/>
      <c r="I1431" s="17"/>
      <c r="J1431" s="1"/>
      <c r="L1431" s="13"/>
      <c r="N1431" s="97"/>
      <c r="O1431" s="220"/>
      <c r="P1431" s="64"/>
      <c r="T1431" s="201"/>
    </row>
    <row r="1432" spans="1:21" ht="15" customHeight="1">
      <c r="A1432" s="165"/>
      <c r="C1432" s="215"/>
      <c r="G1432" s="165"/>
      <c r="I1432" s="17"/>
      <c r="J1432" s="1"/>
      <c r="L1432" s="13"/>
      <c r="N1432" s="97"/>
      <c r="O1432" s="220"/>
      <c r="P1432" s="64"/>
      <c r="T1432" s="201"/>
    </row>
    <row r="1433" spans="1:21" ht="15" customHeight="1">
      <c r="A1433" s="165"/>
      <c r="C1433" s="215"/>
      <c r="G1433" s="165"/>
      <c r="I1433" s="17"/>
      <c r="J1433" s="1"/>
      <c r="L1433" s="13"/>
      <c r="N1433" s="97"/>
      <c r="O1433" s="220"/>
      <c r="P1433" s="64"/>
      <c r="T1433" s="201"/>
    </row>
    <row r="1434" spans="1:21" ht="15" customHeight="1">
      <c r="A1434" s="165"/>
      <c r="C1434" s="215"/>
      <c r="G1434" s="165"/>
      <c r="I1434" s="17"/>
      <c r="J1434" s="1"/>
      <c r="L1434" s="13"/>
      <c r="N1434" s="97"/>
      <c r="O1434" s="220"/>
      <c r="P1434" s="64"/>
      <c r="T1434" s="201"/>
    </row>
    <row r="1435" spans="1:21" ht="15" customHeight="1">
      <c r="A1435" s="165"/>
      <c r="C1435" s="215"/>
      <c r="G1435" s="165"/>
      <c r="I1435" s="17"/>
      <c r="J1435" s="1"/>
      <c r="L1435" s="13"/>
      <c r="N1435" s="97"/>
      <c r="O1435" s="220"/>
      <c r="P1435" s="64"/>
      <c r="T1435" s="201"/>
    </row>
    <row r="1436" spans="1:21" ht="15" customHeight="1">
      <c r="A1436" s="165"/>
      <c r="C1436" s="215"/>
      <c r="G1436" s="165"/>
      <c r="I1436" s="17"/>
      <c r="J1436" s="1"/>
      <c r="L1436" s="13"/>
      <c r="N1436" s="97"/>
      <c r="O1436" s="220"/>
      <c r="P1436" s="64"/>
      <c r="T1436" s="197"/>
    </row>
    <row r="1437" spans="1:21" ht="15" customHeight="1">
      <c r="A1437" s="165"/>
      <c r="C1437" s="215"/>
      <c r="G1437" s="165"/>
      <c r="I1437" s="17"/>
      <c r="J1437" s="1"/>
      <c r="L1437" s="13"/>
      <c r="N1437" s="97"/>
      <c r="O1437" s="220"/>
      <c r="P1437" s="64"/>
      <c r="T1437" s="197"/>
    </row>
    <row r="1438" spans="1:21" ht="15" customHeight="1">
      <c r="A1438" s="165"/>
      <c r="C1438" s="215"/>
      <c r="G1438" s="165"/>
      <c r="I1438" s="17"/>
      <c r="J1438" s="1"/>
      <c r="L1438" s="13"/>
      <c r="N1438" s="97"/>
      <c r="O1438" s="220"/>
      <c r="P1438" s="64"/>
      <c r="T1438" s="201"/>
    </row>
    <row r="1439" spans="1:21" ht="15" customHeight="1">
      <c r="A1439" s="165"/>
      <c r="C1439" s="215"/>
      <c r="G1439" s="165"/>
      <c r="I1439" s="17"/>
      <c r="J1439" s="1"/>
      <c r="L1439" s="13"/>
      <c r="N1439" s="97"/>
      <c r="O1439" s="220"/>
      <c r="P1439" s="64"/>
      <c r="T1439" s="201"/>
    </row>
    <row r="1440" spans="1:21" ht="15" customHeight="1">
      <c r="A1440" s="165"/>
      <c r="C1440" s="215"/>
      <c r="G1440" s="165"/>
      <c r="I1440" s="17"/>
      <c r="J1440" s="1"/>
      <c r="L1440" s="13"/>
      <c r="N1440" s="97"/>
      <c r="O1440" s="220"/>
      <c r="P1440" s="64"/>
      <c r="T1440" s="201"/>
      <c r="U1440" s="77"/>
    </row>
    <row r="1441" spans="1:21" ht="15" customHeight="1">
      <c r="A1441" s="165"/>
      <c r="C1441" s="215"/>
      <c r="G1441" s="165"/>
      <c r="I1441" s="17"/>
      <c r="J1441" s="1"/>
      <c r="L1441" s="13"/>
      <c r="N1441" s="97"/>
      <c r="O1441" s="220"/>
      <c r="P1441" s="64"/>
      <c r="T1441" s="197"/>
    </row>
    <row r="1442" spans="1:21" ht="15" customHeight="1">
      <c r="A1442" s="165"/>
      <c r="C1442" s="215"/>
      <c r="G1442" s="165"/>
      <c r="I1442" s="17"/>
      <c r="J1442" s="1"/>
      <c r="L1442" s="13"/>
      <c r="N1442" s="97"/>
      <c r="O1442" s="220"/>
      <c r="P1442" s="64"/>
      <c r="T1442" s="201"/>
    </row>
    <row r="1443" spans="1:21" ht="15" customHeight="1">
      <c r="A1443" s="165"/>
      <c r="C1443" s="215"/>
      <c r="G1443" s="165"/>
      <c r="I1443" s="17"/>
      <c r="J1443" s="1"/>
      <c r="L1443" s="13"/>
      <c r="N1443" s="97"/>
      <c r="O1443" s="220"/>
      <c r="P1443" s="64"/>
      <c r="T1443" s="201"/>
    </row>
    <row r="1444" spans="1:21" ht="15" customHeight="1">
      <c r="A1444" s="165"/>
      <c r="C1444" s="215"/>
      <c r="G1444" s="165"/>
      <c r="I1444" s="17"/>
      <c r="J1444" s="1"/>
      <c r="L1444" s="13"/>
      <c r="N1444" s="97"/>
      <c r="O1444" s="220"/>
      <c r="P1444" s="64"/>
      <c r="T1444" s="201"/>
    </row>
    <row r="1445" spans="1:21" ht="15" customHeight="1">
      <c r="A1445" s="165"/>
      <c r="C1445" s="215"/>
      <c r="G1445" s="165"/>
      <c r="I1445" s="17"/>
      <c r="J1445" s="1"/>
      <c r="L1445" s="13"/>
      <c r="N1445" s="97"/>
      <c r="O1445" s="220"/>
      <c r="P1445" s="64"/>
      <c r="T1445" s="201"/>
      <c r="U1445" s="77">
        <v>2280442</v>
      </c>
    </row>
    <row r="1446" spans="1:21" ht="15" customHeight="1">
      <c r="A1446" s="165"/>
      <c r="C1446" s="215"/>
      <c r="G1446" s="165"/>
      <c r="I1446" s="17"/>
      <c r="J1446" s="1"/>
      <c r="L1446" s="13"/>
      <c r="N1446" s="97"/>
      <c r="O1446" s="220"/>
      <c r="P1446" s="64"/>
      <c r="T1446" s="197"/>
      <c r="U1446" s="77">
        <v>344775</v>
      </c>
    </row>
    <row r="1447" spans="1:21" ht="15" customHeight="1">
      <c r="A1447" s="165"/>
      <c r="C1447" s="215"/>
      <c r="G1447" s="165"/>
      <c r="I1447" s="17"/>
      <c r="J1447" s="1"/>
      <c r="L1447" s="13"/>
      <c r="N1447" s="97"/>
      <c r="O1447" s="220"/>
      <c r="P1447" s="64"/>
      <c r="T1447" s="197"/>
    </row>
    <row r="1448" spans="1:21" ht="15" customHeight="1">
      <c r="A1448" s="165"/>
      <c r="C1448" s="215"/>
      <c r="G1448" s="165"/>
      <c r="I1448" s="17"/>
      <c r="J1448" s="1"/>
      <c r="L1448" s="13"/>
      <c r="N1448" s="97"/>
      <c r="O1448" s="220"/>
      <c r="P1448" s="64"/>
      <c r="T1448" s="197"/>
    </row>
    <row r="1449" spans="1:21" ht="15" customHeight="1">
      <c r="A1449" s="165"/>
      <c r="C1449" s="215"/>
      <c r="G1449" s="165"/>
      <c r="I1449" s="17"/>
      <c r="J1449" s="1"/>
      <c r="L1449" s="13"/>
      <c r="N1449" s="97"/>
      <c r="O1449" s="220"/>
      <c r="P1449" s="64"/>
      <c r="T1449" s="201"/>
      <c r="U1449" s="214" t="s">
        <v>232</v>
      </c>
    </row>
    <row r="1450" spans="1:21" ht="15" customHeight="1">
      <c r="A1450" s="165"/>
      <c r="C1450" s="215"/>
      <c r="G1450" s="165"/>
      <c r="I1450" s="17"/>
      <c r="J1450" s="1"/>
      <c r="L1450" s="13"/>
      <c r="N1450" s="97"/>
      <c r="O1450" s="220"/>
      <c r="P1450" s="64"/>
      <c r="T1450" s="201"/>
      <c r="U1450" s="214" t="s">
        <v>232</v>
      </c>
    </row>
    <row r="1451" spans="1:21" ht="15" customHeight="1">
      <c r="A1451" s="165"/>
      <c r="C1451" s="215"/>
      <c r="G1451" s="165"/>
      <c r="I1451" s="17"/>
      <c r="J1451" s="1"/>
      <c r="L1451" s="13"/>
      <c r="N1451" s="97"/>
      <c r="O1451" s="220"/>
      <c r="P1451" s="64"/>
      <c r="T1451" s="201"/>
      <c r="U1451" s="214" t="s">
        <v>232</v>
      </c>
    </row>
    <row r="1452" spans="1:21" ht="15" customHeight="1">
      <c r="A1452" s="165"/>
      <c r="C1452" s="215"/>
      <c r="G1452" s="165"/>
      <c r="I1452" s="17"/>
      <c r="J1452" s="1"/>
      <c r="L1452" s="13"/>
      <c r="N1452" s="97"/>
      <c r="O1452" s="220"/>
      <c r="P1452" s="64"/>
      <c r="T1452" s="201"/>
      <c r="U1452" s="214" t="s">
        <v>232</v>
      </c>
    </row>
    <row r="1453" spans="1:21" ht="15" customHeight="1">
      <c r="A1453" s="165"/>
      <c r="C1453" s="215"/>
      <c r="G1453" s="165"/>
      <c r="I1453" s="17"/>
      <c r="J1453" s="120"/>
      <c r="K1453" s="558"/>
      <c r="L1453" s="192"/>
      <c r="M1453" s="189"/>
      <c r="N1453" s="190"/>
      <c r="O1453" s="191"/>
      <c r="P1453" s="91"/>
      <c r="T1453" s="201"/>
      <c r="U1453" s="214"/>
    </row>
    <row r="1454" spans="1:21" ht="15" customHeight="1">
      <c r="A1454" s="165"/>
      <c r="C1454" s="215"/>
      <c r="G1454" s="165"/>
      <c r="I1454" s="17"/>
      <c r="J1454" s="120"/>
      <c r="K1454" s="558"/>
      <c r="L1454" s="192"/>
      <c r="M1454" s="189"/>
      <c r="N1454" s="221"/>
      <c r="O1454" s="191"/>
      <c r="P1454" s="91"/>
      <c r="T1454" s="201"/>
      <c r="U1454" s="214"/>
    </row>
    <row r="1455" spans="1:21" ht="15" customHeight="1">
      <c r="A1455" s="165"/>
      <c r="C1455" s="215"/>
      <c r="G1455" s="165"/>
      <c r="I1455" s="17"/>
      <c r="J1455" s="1"/>
      <c r="L1455" s="13"/>
      <c r="N1455" s="97"/>
      <c r="O1455" s="220"/>
      <c r="P1455" s="64"/>
      <c r="T1455" s="197"/>
    </row>
    <row r="1456" spans="1:21" ht="15" customHeight="1">
      <c r="A1456" s="165"/>
      <c r="C1456" s="215"/>
      <c r="G1456" s="165"/>
      <c r="I1456" s="17"/>
      <c r="J1456" s="13"/>
      <c r="K1456" s="144"/>
      <c r="L1456" s="13"/>
      <c r="M1456" s="112"/>
      <c r="N1456" s="130"/>
      <c r="O1456" s="89"/>
      <c r="P1456" s="68"/>
      <c r="T1456" s="197"/>
    </row>
    <row r="1457" spans="1:21" ht="15" customHeight="1">
      <c r="A1457" s="165"/>
      <c r="C1457" s="215"/>
      <c r="G1457" s="165"/>
      <c r="I1457" s="17"/>
      <c r="J1457" s="13"/>
      <c r="K1457" s="144"/>
      <c r="L1457" s="13"/>
      <c r="M1457" s="112"/>
      <c r="N1457" s="130"/>
      <c r="O1457" s="89"/>
      <c r="P1457" s="68"/>
      <c r="T1457" s="197"/>
    </row>
    <row r="1458" spans="1:21" ht="15" customHeight="1">
      <c r="A1458" s="165"/>
      <c r="C1458" s="215"/>
      <c r="G1458" s="165"/>
      <c r="I1458" s="17"/>
      <c r="J1458" s="13"/>
      <c r="K1458" s="144"/>
      <c r="L1458" s="13"/>
      <c r="M1458" s="112"/>
      <c r="N1458" s="130"/>
      <c r="O1458" s="89"/>
      <c r="P1458" s="68"/>
      <c r="T1458" s="197"/>
      <c r="U1458" s="64">
        <v>5313628</v>
      </c>
    </row>
    <row r="1459" spans="1:21" ht="15" customHeight="1">
      <c r="A1459" s="165"/>
      <c r="C1459" s="215"/>
      <c r="G1459" s="165"/>
      <c r="I1459" s="17"/>
      <c r="J1459" s="13"/>
      <c r="K1459" s="144"/>
      <c r="L1459" s="13"/>
      <c r="M1459" s="112"/>
      <c r="N1459" s="130"/>
      <c r="O1459" s="89"/>
      <c r="P1459" s="68"/>
      <c r="T1459" s="201"/>
    </row>
    <row r="1460" spans="1:21" ht="15" customHeight="1">
      <c r="A1460" s="165"/>
      <c r="C1460" s="215"/>
      <c r="G1460" s="165"/>
      <c r="I1460" s="17"/>
      <c r="J1460" s="13"/>
      <c r="K1460" s="144"/>
      <c r="L1460" s="13"/>
      <c r="M1460" s="112"/>
      <c r="N1460" s="130"/>
      <c r="O1460" s="89"/>
      <c r="P1460" s="68"/>
      <c r="T1460" s="201"/>
    </row>
    <row r="1461" spans="1:21" ht="15" customHeight="1">
      <c r="A1461" s="165"/>
      <c r="C1461" s="215"/>
      <c r="G1461" s="165"/>
      <c r="I1461" s="17"/>
      <c r="J1461" s="13"/>
      <c r="K1461" s="144"/>
      <c r="L1461" s="13"/>
      <c r="M1461" s="112"/>
      <c r="N1461" s="130"/>
      <c r="O1461" s="89"/>
      <c r="P1461" s="68"/>
      <c r="T1461" s="201"/>
    </row>
    <row r="1462" spans="1:21" ht="15" customHeight="1">
      <c r="A1462" s="165"/>
      <c r="C1462" s="215"/>
      <c r="G1462" s="165"/>
      <c r="I1462" s="17"/>
      <c r="J1462" s="13"/>
      <c r="K1462" s="144"/>
      <c r="L1462" s="13"/>
      <c r="M1462" s="112"/>
      <c r="N1462" s="130"/>
      <c r="O1462" s="89"/>
      <c r="P1462" s="68"/>
      <c r="T1462" s="201"/>
      <c r="U1462" s="197" t="s">
        <v>232</v>
      </c>
    </row>
    <row r="1463" spans="1:21" ht="15" customHeight="1">
      <c r="A1463" s="165"/>
      <c r="C1463" s="215"/>
      <c r="G1463" s="165"/>
      <c r="I1463" s="17"/>
      <c r="J1463" s="13"/>
      <c r="K1463" s="144"/>
      <c r="L1463" s="13"/>
      <c r="M1463" s="112"/>
      <c r="N1463" s="130"/>
      <c r="O1463" s="89"/>
      <c r="P1463" s="68"/>
      <c r="T1463" s="197"/>
    </row>
    <row r="1464" spans="1:21" ht="15" customHeight="1">
      <c r="A1464" s="165"/>
      <c r="C1464" s="215"/>
      <c r="G1464" s="165"/>
      <c r="I1464" s="17"/>
      <c r="J1464" s="13"/>
      <c r="K1464" s="144"/>
      <c r="L1464" s="13"/>
      <c r="M1464" s="112"/>
      <c r="N1464" s="130"/>
      <c r="O1464" s="89"/>
      <c r="P1464" s="68"/>
      <c r="T1464" s="197"/>
    </row>
    <row r="1465" spans="1:21" ht="15" customHeight="1">
      <c r="A1465" s="165"/>
      <c r="C1465" s="215"/>
      <c r="G1465" s="165"/>
      <c r="I1465" s="17"/>
      <c r="J1465" s="13"/>
      <c r="K1465" s="144"/>
      <c r="L1465" s="13"/>
      <c r="M1465" s="112"/>
      <c r="N1465" s="130"/>
      <c r="O1465" s="89"/>
      <c r="P1465" s="68"/>
      <c r="T1465" s="197"/>
    </row>
    <row r="1466" spans="1:21" ht="15" customHeight="1">
      <c r="A1466" s="165"/>
      <c r="C1466" s="215"/>
      <c r="G1466" s="165"/>
      <c r="I1466" s="17"/>
      <c r="J1466" s="13"/>
      <c r="K1466" s="144"/>
      <c r="L1466" s="13"/>
      <c r="M1466" s="112"/>
      <c r="N1466" s="130"/>
      <c r="O1466" s="89"/>
      <c r="P1466" s="68"/>
      <c r="T1466" s="197"/>
    </row>
    <row r="1467" spans="1:21" ht="15" customHeight="1">
      <c r="A1467" s="165"/>
      <c r="C1467" s="215"/>
      <c r="G1467" s="165"/>
      <c r="I1467" s="17"/>
      <c r="J1467" s="13"/>
      <c r="K1467" s="144"/>
      <c r="L1467" s="13"/>
      <c r="M1467" s="288"/>
      <c r="N1467" s="130"/>
      <c r="O1467" s="89"/>
      <c r="P1467" s="68"/>
      <c r="T1467" s="197"/>
      <c r="U1467" s="77"/>
    </row>
    <row r="1468" spans="1:21" ht="15" customHeight="1">
      <c r="A1468" s="165"/>
      <c r="C1468" s="215"/>
      <c r="G1468" s="165"/>
      <c r="I1468" s="17"/>
      <c r="J1468" s="13"/>
      <c r="K1468" s="144"/>
      <c r="L1468" s="13"/>
      <c r="M1468" s="112"/>
      <c r="N1468" s="130"/>
      <c r="O1468" s="89"/>
      <c r="P1468" s="68"/>
      <c r="T1468" s="197"/>
    </row>
    <row r="1469" spans="1:21" ht="15" customHeight="1">
      <c r="A1469" s="165"/>
      <c r="C1469" s="215"/>
      <c r="G1469" s="165"/>
      <c r="I1469" s="17"/>
      <c r="J1469" s="13"/>
      <c r="K1469" s="144"/>
      <c r="L1469" s="13"/>
      <c r="M1469" s="112"/>
      <c r="N1469" s="130"/>
      <c r="O1469" s="89"/>
      <c r="P1469" s="68"/>
      <c r="T1469" s="197"/>
    </row>
    <row r="1470" spans="1:21" ht="15" customHeight="1">
      <c r="A1470" s="165"/>
      <c r="C1470" s="215"/>
      <c r="G1470" s="165"/>
      <c r="I1470" s="17"/>
      <c r="T1470" s="197"/>
      <c r="U1470" s="77"/>
    </row>
    <row r="1471" spans="1:21" ht="15" customHeight="1">
      <c r="A1471" s="165"/>
      <c r="C1471" s="215"/>
      <c r="G1471" s="165"/>
      <c r="I1471" s="17"/>
      <c r="J1471" s="61"/>
      <c r="P1471" s="64"/>
      <c r="T1471" s="197"/>
      <c r="U1471" s="77">
        <v>4615197</v>
      </c>
    </row>
    <row r="1472" spans="1:21" ht="15" customHeight="1">
      <c r="A1472" s="165"/>
      <c r="C1472" s="215"/>
      <c r="G1472" s="165"/>
      <c r="I1472" s="17"/>
      <c r="J1472" s="61"/>
      <c r="N1472" s="97"/>
      <c r="O1472" s="220"/>
      <c r="P1472" s="64"/>
      <c r="T1472" s="201"/>
      <c r="U1472" s="77"/>
    </row>
    <row r="1473" spans="1:21" ht="15" customHeight="1">
      <c r="A1473" s="165"/>
      <c r="C1473" s="215"/>
      <c r="G1473" s="165"/>
      <c r="I1473" s="17"/>
      <c r="J1473" s="61"/>
      <c r="N1473" s="97"/>
      <c r="O1473" s="220"/>
      <c r="P1473" s="64"/>
      <c r="T1473" s="201"/>
      <c r="U1473" s="77">
        <v>10154436</v>
      </c>
    </row>
    <row r="1474" spans="1:21" ht="15" customHeight="1">
      <c r="A1474" s="165"/>
      <c r="C1474" s="215"/>
      <c r="G1474" s="165"/>
      <c r="I1474" s="17"/>
      <c r="J1474" s="1"/>
      <c r="L1474" s="13"/>
      <c r="N1474" s="97"/>
      <c r="O1474" s="220"/>
      <c r="P1474" s="64"/>
      <c r="T1474" s="201"/>
      <c r="U1474" s="197" t="s">
        <v>232</v>
      </c>
    </row>
    <row r="1475" spans="1:21" ht="15" customHeight="1">
      <c r="A1475" s="165"/>
      <c r="C1475" s="215"/>
      <c r="G1475" s="165"/>
      <c r="I1475" s="17"/>
      <c r="J1475" s="1"/>
      <c r="L1475" s="13"/>
      <c r="N1475" s="97"/>
      <c r="O1475" s="220"/>
      <c r="P1475" s="64"/>
      <c r="T1475" s="201"/>
      <c r="U1475" s="197" t="s">
        <v>232</v>
      </c>
    </row>
    <row r="1476" spans="1:21" ht="15" customHeight="1">
      <c r="A1476" s="165"/>
      <c r="C1476" s="215"/>
      <c r="G1476" s="165"/>
      <c r="I1476" s="17"/>
      <c r="J1476" s="1"/>
      <c r="L1476" s="13"/>
      <c r="N1476" s="97"/>
      <c r="O1476" s="220"/>
      <c r="P1476" s="64"/>
      <c r="T1476" s="201"/>
      <c r="U1476" s="197" t="s">
        <v>232</v>
      </c>
    </row>
    <row r="1477" spans="1:21" ht="15" customHeight="1">
      <c r="A1477" s="165"/>
      <c r="C1477" s="215"/>
      <c r="G1477" s="165"/>
      <c r="I1477" s="17"/>
      <c r="J1477" s="1"/>
      <c r="L1477" s="13"/>
      <c r="N1477" s="97"/>
      <c r="O1477" s="220"/>
      <c r="P1477" s="64"/>
      <c r="T1477" s="201"/>
      <c r="U1477" s="197" t="s">
        <v>232</v>
      </c>
    </row>
    <row r="1478" spans="1:21" ht="15" customHeight="1">
      <c r="A1478" s="165"/>
      <c r="C1478" s="215"/>
      <c r="G1478" s="165"/>
      <c r="I1478" s="17"/>
      <c r="J1478" s="1"/>
      <c r="L1478" s="13"/>
      <c r="N1478" s="97"/>
      <c r="O1478" s="220"/>
      <c r="P1478" s="64"/>
      <c r="T1478" s="201"/>
      <c r="U1478" s="197" t="s">
        <v>232</v>
      </c>
    </row>
    <row r="1479" spans="1:21" ht="15" customHeight="1">
      <c r="A1479" s="165"/>
      <c r="C1479" s="215"/>
      <c r="G1479" s="165"/>
      <c r="I1479" s="17"/>
      <c r="J1479" s="1"/>
      <c r="L1479" s="13"/>
      <c r="N1479" s="97"/>
      <c r="O1479" s="220"/>
      <c r="P1479" s="64"/>
      <c r="T1479" s="201"/>
      <c r="U1479" s="197" t="s">
        <v>232</v>
      </c>
    </row>
    <row r="1480" spans="1:21" ht="15" customHeight="1">
      <c r="A1480" s="165"/>
      <c r="C1480" s="215"/>
      <c r="G1480" s="165"/>
      <c r="I1480" s="17"/>
      <c r="J1480" s="1"/>
      <c r="L1480" s="13"/>
      <c r="N1480" s="97"/>
      <c r="O1480" s="220"/>
      <c r="P1480" s="64"/>
      <c r="T1480" s="197"/>
    </row>
    <row r="1481" spans="1:21" ht="15" customHeight="1">
      <c r="A1481" s="165"/>
      <c r="C1481" s="215"/>
      <c r="G1481" s="165"/>
      <c r="I1481" s="17"/>
      <c r="J1481" s="1"/>
      <c r="L1481" s="13"/>
      <c r="N1481" s="97"/>
      <c r="O1481" s="220"/>
      <c r="P1481" s="64"/>
      <c r="T1481" s="197"/>
    </row>
    <row r="1482" spans="1:21" ht="15" customHeight="1">
      <c r="A1482" s="165"/>
      <c r="C1482" s="215"/>
      <c r="G1482" s="165"/>
      <c r="I1482" s="17"/>
      <c r="J1482" s="217"/>
      <c r="K1482" s="558"/>
      <c r="L1482" s="176"/>
      <c r="N1482" s="190"/>
      <c r="O1482" s="216"/>
      <c r="P1482" s="91"/>
      <c r="Q1482" s="632"/>
      <c r="T1482" s="201"/>
    </row>
    <row r="1483" spans="1:21" ht="15" customHeight="1">
      <c r="A1483" s="165"/>
      <c r="C1483" s="215"/>
      <c r="G1483" s="165"/>
      <c r="I1483" s="17"/>
      <c r="J1483" s="217"/>
      <c r="K1483" s="558"/>
      <c r="L1483" s="176"/>
      <c r="N1483" s="190"/>
      <c r="O1483" s="216"/>
      <c r="P1483" s="91"/>
      <c r="Q1483" s="632"/>
      <c r="T1483" s="201"/>
    </row>
    <row r="1484" spans="1:21" ht="15" customHeight="1">
      <c r="A1484" s="165"/>
      <c r="C1484" s="215"/>
      <c r="G1484" s="165"/>
      <c r="I1484" s="17"/>
      <c r="J1484" s="61"/>
      <c r="L1484" s="13"/>
      <c r="N1484" s="97"/>
      <c r="O1484" s="220"/>
      <c r="P1484" s="64"/>
      <c r="T1484" s="197"/>
    </row>
    <row r="1485" spans="1:21" ht="15" customHeight="1">
      <c r="A1485" s="165"/>
      <c r="C1485" s="215"/>
      <c r="G1485" s="165"/>
      <c r="I1485" s="17"/>
      <c r="J1485" s="1"/>
      <c r="L1485" s="13"/>
      <c r="N1485" s="97"/>
      <c r="O1485" s="220"/>
      <c r="P1485" s="64"/>
      <c r="T1485" s="197"/>
    </row>
    <row r="1486" spans="1:21" ht="15" customHeight="1">
      <c r="A1486" s="165"/>
      <c r="C1486" s="215"/>
      <c r="G1486" s="165"/>
      <c r="I1486" s="17"/>
      <c r="J1486" s="1"/>
      <c r="N1486" s="97"/>
      <c r="O1486" s="220"/>
      <c r="P1486" s="64"/>
      <c r="T1486" s="197"/>
    </row>
    <row r="1487" spans="1:21" ht="15" customHeight="1">
      <c r="A1487" s="165"/>
      <c r="C1487" s="215"/>
      <c r="G1487" s="165"/>
      <c r="I1487" s="17"/>
      <c r="J1487" s="61"/>
      <c r="N1487" s="97"/>
      <c r="O1487" s="220"/>
      <c r="P1487" s="64"/>
      <c r="T1487" s="201"/>
    </row>
    <row r="1488" spans="1:21" ht="15" customHeight="1">
      <c r="A1488" s="165"/>
      <c r="C1488" s="215"/>
      <c r="G1488" s="165"/>
      <c r="I1488" s="17"/>
      <c r="J1488" s="61"/>
      <c r="N1488" s="97"/>
      <c r="O1488" s="220"/>
      <c r="P1488" s="64"/>
      <c r="T1488" s="201"/>
      <c r="U1488" s="77">
        <v>1079220</v>
      </c>
    </row>
    <row r="1489" spans="1:21" ht="15" customHeight="1">
      <c r="A1489" s="165"/>
      <c r="C1489" s="215"/>
      <c r="G1489" s="165"/>
      <c r="I1489" s="145"/>
      <c r="J1489" s="61"/>
      <c r="K1489" s="144"/>
      <c r="L1489" s="61"/>
      <c r="M1489" s="112"/>
      <c r="N1489" s="130"/>
      <c r="O1489" s="89"/>
      <c r="P1489" s="68"/>
      <c r="T1489" s="197"/>
      <c r="U1489" s="66"/>
    </row>
    <row r="1490" spans="1:21" ht="15" customHeight="1">
      <c r="A1490" s="165"/>
      <c r="C1490" s="215"/>
      <c r="G1490" s="165"/>
      <c r="I1490" s="145"/>
      <c r="J1490" s="61"/>
      <c r="K1490" s="144"/>
      <c r="L1490" s="61"/>
      <c r="M1490" s="112"/>
      <c r="N1490" s="130"/>
      <c r="O1490" s="89"/>
      <c r="P1490" s="68"/>
      <c r="T1490" s="197"/>
      <c r="U1490" s="77">
        <v>4910056</v>
      </c>
    </row>
    <row r="1491" spans="1:21" ht="15" customHeight="1">
      <c r="A1491" s="165"/>
      <c r="C1491" s="215"/>
      <c r="G1491" s="165"/>
      <c r="I1491" s="17"/>
      <c r="J1491" s="61"/>
      <c r="L1491" s="13"/>
      <c r="N1491" s="97"/>
      <c r="O1491" s="220"/>
      <c r="P1491" s="64"/>
      <c r="T1491" s="197"/>
    </row>
    <row r="1492" spans="1:21" ht="15" customHeight="1">
      <c r="A1492" s="165"/>
      <c r="C1492" s="215"/>
      <c r="G1492" s="165"/>
      <c r="I1492" s="17"/>
      <c r="J1492" s="61"/>
      <c r="L1492" s="13"/>
      <c r="N1492" s="97"/>
      <c r="O1492" s="220"/>
      <c r="P1492" s="64"/>
      <c r="T1492" s="197"/>
    </row>
    <row r="1493" spans="1:21" ht="15" customHeight="1">
      <c r="A1493" s="165"/>
      <c r="C1493" s="215"/>
      <c r="G1493" s="165"/>
      <c r="I1493" s="17"/>
      <c r="J1493" s="61"/>
      <c r="L1493" s="13"/>
      <c r="N1493" s="97"/>
      <c r="O1493" s="220"/>
      <c r="P1493" s="64"/>
      <c r="T1493" s="197"/>
    </row>
    <row r="1494" spans="1:21" ht="15" customHeight="1">
      <c r="A1494" s="165"/>
      <c r="C1494" s="215"/>
      <c r="G1494" s="165"/>
      <c r="I1494" s="17"/>
      <c r="J1494" s="61"/>
      <c r="L1494" s="13"/>
      <c r="N1494" s="97"/>
      <c r="O1494" s="220"/>
      <c r="P1494" s="64"/>
      <c r="T1494" s="197"/>
    </row>
    <row r="1495" spans="1:21" ht="15" customHeight="1">
      <c r="A1495" s="165"/>
      <c r="C1495" s="215"/>
      <c r="G1495" s="165"/>
      <c r="I1495" s="17"/>
      <c r="J1495" s="61"/>
      <c r="L1495" s="13"/>
      <c r="N1495" s="97"/>
      <c r="O1495" s="220"/>
      <c r="P1495" s="64"/>
      <c r="T1495" s="197"/>
    </row>
    <row r="1496" spans="1:21" ht="15" customHeight="1">
      <c r="A1496" s="165"/>
      <c r="C1496" s="215"/>
      <c r="G1496" s="165"/>
      <c r="I1496" s="17"/>
      <c r="J1496" s="61"/>
      <c r="L1496" s="13"/>
      <c r="M1496" s="112"/>
      <c r="N1496" s="97"/>
      <c r="O1496" s="220"/>
      <c r="P1496" s="64"/>
      <c r="T1496" s="197"/>
    </row>
    <row r="1497" spans="1:21" ht="15" customHeight="1">
      <c r="A1497" s="165"/>
      <c r="C1497" s="215"/>
      <c r="G1497" s="165"/>
      <c r="I1497" s="17"/>
      <c r="J1497" s="61"/>
      <c r="L1497" s="13"/>
      <c r="N1497" s="130"/>
      <c r="O1497" s="89"/>
      <c r="P1497" s="68"/>
      <c r="T1497" s="197"/>
      <c r="U1497" s="66"/>
    </row>
    <row r="1498" spans="1:21" ht="15" customHeight="1">
      <c r="A1498" s="165"/>
      <c r="C1498" s="215"/>
      <c r="G1498" s="165"/>
      <c r="I1498" s="17"/>
      <c r="T1498" s="197"/>
      <c r="U1498" s="77">
        <v>5143701</v>
      </c>
    </row>
    <row r="1499" spans="1:21" ht="15" customHeight="1">
      <c r="A1499" s="165"/>
      <c r="C1499" s="215"/>
      <c r="G1499" s="165"/>
      <c r="I1499" s="17"/>
      <c r="J1499" s="61"/>
      <c r="L1499" s="13"/>
      <c r="T1499" s="197"/>
      <c r="U1499" s="77"/>
    </row>
    <row r="1500" spans="1:21" ht="15" customHeight="1">
      <c r="A1500" s="165"/>
      <c r="C1500" s="215"/>
      <c r="G1500" s="165"/>
      <c r="I1500" s="17"/>
      <c r="P1500" s="64"/>
      <c r="T1500" s="197"/>
    </row>
    <row r="1501" spans="1:21" ht="15" customHeight="1">
      <c r="A1501" s="165"/>
      <c r="C1501" s="215"/>
      <c r="G1501" s="165"/>
      <c r="I1501" s="17"/>
      <c r="P1501" s="64"/>
      <c r="T1501" s="197"/>
    </row>
    <row r="1502" spans="1:21" ht="15" customHeight="1">
      <c r="A1502" s="165"/>
      <c r="C1502" s="215"/>
      <c r="G1502" s="165"/>
      <c r="I1502" s="17"/>
      <c r="J1502" s="61"/>
      <c r="K1502" s="144"/>
      <c r="L1502" s="13"/>
      <c r="M1502" s="112"/>
      <c r="N1502" s="130"/>
      <c r="O1502" s="89"/>
      <c r="P1502" s="68"/>
      <c r="T1502" s="197"/>
    </row>
    <row r="1503" spans="1:21" ht="15" customHeight="1">
      <c r="A1503" s="165"/>
      <c r="C1503" s="215"/>
      <c r="G1503" s="165"/>
      <c r="I1503" s="17"/>
      <c r="J1503" s="61"/>
      <c r="K1503" s="144"/>
      <c r="L1503" s="13"/>
      <c r="M1503" s="112"/>
      <c r="N1503" s="130"/>
      <c r="O1503" s="89"/>
      <c r="P1503" s="68"/>
      <c r="T1503" s="197"/>
      <c r="U1503" s="66">
        <v>4494060</v>
      </c>
    </row>
    <row r="1504" spans="1:21" ht="15" customHeight="1">
      <c r="A1504" s="165"/>
      <c r="C1504" s="215"/>
      <c r="G1504" s="165"/>
      <c r="I1504" s="17"/>
      <c r="J1504" s="61"/>
      <c r="K1504" s="144"/>
      <c r="L1504" s="13"/>
      <c r="M1504" s="112"/>
      <c r="N1504" s="130"/>
      <c r="O1504" s="89"/>
      <c r="P1504" s="68"/>
      <c r="T1504" s="197"/>
    </row>
    <row r="1505" spans="1:21" ht="15" customHeight="1">
      <c r="A1505" s="165"/>
      <c r="C1505" s="215"/>
      <c r="G1505" s="165"/>
      <c r="I1505" s="17"/>
      <c r="J1505" s="61"/>
      <c r="L1505" s="13"/>
      <c r="N1505" s="97"/>
      <c r="O1505" s="220"/>
      <c r="P1505" s="64"/>
      <c r="T1505" s="197"/>
    </row>
    <row r="1506" spans="1:21" ht="15" customHeight="1">
      <c r="A1506" s="165"/>
      <c r="C1506" s="215"/>
      <c r="G1506" s="165"/>
      <c r="I1506" s="17"/>
      <c r="J1506" s="61"/>
      <c r="L1506" s="13"/>
      <c r="N1506" s="97"/>
      <c r="O1506" s="220"/>
      <c r="P1506" s="64"/>
      <c r="T1506" s="197"/>
    </row>
    <row r="1507" spans="1:21" ht="15" customHeight="1">
      <c r="A1507" s="165"/>
      <c r="C1507" s="215"/>
      <c r="G1507" s="165"/>
      <c r="I1507" s="17"/>
      <c r="J1507" s="61"/>
      <c r="L1507" s="13"/>
      <c r="N1507" s="97"/>
      <c r="O1507" s="220"/>
      <c r="P1507" s="64"/>
      <c r="T1507" s="197"/>
      <c r="U1507" s="77">
        <v>728630</v>
      </c>
    </row>
    <row r="1508" spans="1:21" ht="15" customHeight="1">
      <c r="A1508" s="165"/>
      <c r="C1508" s="215"/>
      <c r="G1508" s="165"/>
      <c r="I1508" s="17"/>
      <c r="J1508" s="61"/>
      <c r="L1508" s="13"/>
      <c r="N1508" s="97"/>
      <c r="O1508" s="220"/>
      <c r="P1508" s="64"/>
      <c r="T1508" s="197"/>
    </row>
    <row r="1509" spans="1:21" ht="15" customHeight="1">
      <c r="A1509" s="165"/>
      <c r="C1509" s="215"/>
      <c r="G1509" s="165"/>
      <c r="I1509" s="17"/>
      <c r="J1509" s="61"/>
      <c r="L1509" s="13"/>
      <c r="N1509" s="97"/>
      <c r="O1509" s="220"/>
      <c r="P1509" s="64"/>
      <c r="T1509" s="197"/>
      <c r="U1509" s="77">
        <v>4251000</v>
      </c>
    </row>
    <row r="1510" spans="1:21" ht="15" customHeight="1">
      <c r="A1510" s="165"/>
      <c r="C1510" s="215"/>
      <c r="G1510" s="165"/>
      <c r="I1510" s="17"/>
      <c r="J1510" s="61"/>
      <c r="L1510" s="13"/>
      <c r="N1510" s="97"/>
      <c r="O1510" s="220"/>
      <c r="P1510" s="64"/>
      <c r="T1510" s="197"/>
    </row>
    <row r="1511" spans="1:21" ht="15" customHeight="1">
      <c r="A1511" s="165"/>
      <c r="C1511" s="215"/>
      <c r="G1511" s="165"/>
      <c r="I1511" s="17"/>
      <c r="J1511" s="61"/>
      <c r="L1511" s="13"/>
      <c r="N1511" s="97"/>
      <c r="O1511" s="220"/>
      <c r="P1511" s="64"/>
      <c r="T1511" s="197"/>
    </row>
    <row r="1512" spans="1:21" ht="15" customHeight="1">
      <c r="A1512" s="165"/>
      <c r="C1512" s="215"/>
      <c r="G1512" s="165"/>
      <c r="I1512" s="17"/>
      <c r="J1512" s="61"/>
      <c r="L1512" s="13"/>
      <c r="N1512" s="97"/>
      <c r="O1512" s="220"/>
      <c r="P1512" s="64"/>
      <c r="T1512" s="197"/>
    </row>
    <row r="1513" spans="1:21" ht="15" customHeight="1">
      <c r="A1513" s="165"/>
      <c r="C1513" s="215"/>
      <c r="G1513" s="165"/>
      <c r="I1513" s="17"/>
      <c r="J1513" s="61"/>
      <c r="L1513" s="13"/>
      <c r="N1513" s="97"/>
      <c r="O1513" s="220"/>
      <c r="P1513" s="64"/>
      <c r="T1513" s="197"/>
    </row>
    <row r="1514" spans="1:21" ht="15" customHeight="1">
      <c r="A1514" s="165"/>
      <c r="C1514" s="215"/>
      <c r="G1514" s="165"/>
      <c r="I1514" s="17"/>
      <c r="J1514" s="61"/>
      <c r="L1514" s="13"/>
      <c r="N1514" s="97"/>
      <c r="O1514" s="220"/>
      <c r="P1514" s="64"/>
      <c r="T1514" s="197"/>
    </row>
    <row r="1515" spans="1:21" ht="15" customHeight="1">
      <c r="A1515" s="165"/>
      <c r="C1515" s="215"/>
      <c r="G1515" s="165"/>
      <c r="I1515" s="17"/>
      <c r="J1515" s="61"/>
      <c r="L1515" s="13"/>
      <c r="N1515" s="97"/>
      <c r="O1515" s="220"/>
      <c r="P1515" s="64"/>
      <c r="T1515" s="197"/>
    </row>
    <row r="1516" spans="1:21" ht="15" customHeight="1">
      <c r="A1516" s="165"/>
      <c r="C1516" s="215"/>
      <c r="G1516" s="165"/>
      <c r="I1516" s="17"/>
      <c r="J1516" s="61"/>
      <c r="L1516" s="13"/>
      <c r="N1516" s="97"/>
      <c r="O1516" s="220"/>
      <c r="P1516" s="64"/>
      <c r="T1516" s="197"/>
    </row>
    <row r="1517" spans="1:21" ht="15" customHeight="1">
      <c r="A1517" s="165"/>
      <c r="C1517" s="215"/>
      <c r="G1517" s="165"/>
      <c r="I1517" s="17"/>
      <c r="J1517" s="61"/>
      <c r="L1517" s="13"/>
      <c r="N1517" s="97"/>
      <c r="O1517" s="220"/>
      <c r="P1517" s="64"/>
      <c r="T1517" s="197"/>
      <c r="U1517" s="77"/>
    </row>
    <row r="1518" spans="1:21" ht="15" customHeight="1">
      <c r="A1518" s="165"/>
      <c r="C1518" s="215"/>
      <c r="G1518" s="165"/>
      <c r="I1518" s="17"/>
      <c r="J1518" s="61"/>
      <c r="L1518" s="51"/>
      <c r="N1518" s="97"/>
      <c r="O1518" s="220"/>
      <c r="P1518" s="64"/>
      <c r="T1518" s="197"/>
    </row>
    <row r="1519" spans="1:21" ht="15" customHeight="1">
      <c r="A1519" s="165"/>
      <c r="C1519" s="215"/>
      <c r="G1519" s="165"/>
      <c r="I1519" s="17"/>
      <c r="J1519" s="61"/>
      <c r="L1519" s="13"/>
      <c r="N1519" s="97"/>
      <c r="O1519" s="220"/>
      <c r="P1519" s="64"/>
      <c r="T1519" s="197"/>
      <c r="U1519" s="77"/>
    </row>
    <row r="1520" spans="1:21" ht="15" customHeight="1">
      <c r="A1520" s="165"/>
      <c r="C1520" s="215"/>
      <c r="G1520" s="165"/>
      <c r="I1520" s="17"/>
      <c r="N1520" s="97"/>
      <c r="O1520" s="220"/>
      <c r="T1520" s="197"/>
      <c r="U1520" s="77"/>
    </row>
    <row r="1521" spans="1:21" ht="15" customHeight="1">
      <c r="A1521" s="165"/>
      <c r="C1521" s="215"/>
      <c r="G1521" s="165"/>
      <c r="I1521" s="17"/>
      <c r="P1521" s="64"/>
      <c r="T1521" s="197"/>
    </row>
    <row r="1522" spans="1:21" ht="15" customHeight="1">
      <c r="A1522" s="165"/>
      <c r="C1522" s="215"/>
      <c r="G1522" s="165"/>
      <c r="I1522" s="17"/>
      <c r="T1522" s="197"/>
    </row>
    <row r="1523" spans="1:21" ht="15" customHeight="1">
      <c r="A1523" s="165"/>
      <c r="C1523" s="215"/>
      <c r="G1523" s="165"/>
      <c r="I1523" s="17"/>
      <c r="J1523" s="61"/>
      <c r="L1523" s="13"/>
      <c r="N1523" s="97"/>
      <c r="O1523" s="220"/>
      <c r="P1523" s="64"/>
      <c r="T1523" s="197"/>
    </row>
    <row r="1524" spans="1:21" ht="15" customHeight="1">
      <c r="A1524" s="165"/>
      <c r="C1524" s="215"/>
      <c r="G1524" s="165"/>
      <c r="I1524" s="17"/>
      <c r="J1524" s="61"/>
      <c r="L1524" s="13"/>
      <c r="N1524" s="97"/>
      <c r="O1524" s="220"/>
      <c r="P1524" s="64"/>
      <c r="T1524" s="197"/>
    </row>
    <row r="1525" spans="1:21" ht="15" customHeight="1">
      <c r="A1525" s="165"/>
      <c r="C1525" s="215"/>
      <c r="G1525" s="165"/>
      <c r="I1525" s="17"/>
      <c r="J1525" s="61"/>
      <c r="L1525" s="13"/>
      <c r="N1525" s="97"/>
      <c r="O1525" s="220"/>
      <c r="P1525" s="64"/>
      <c r="T1525" s="197"/>
    </row>
    <row r="1526" spans="1:21" ht="15" customHeight="1">
      <c r="A1526" s="165"/>
      <c r="C1526" s="215"/>
      <c r="G1526" s="165"/>
      <c r="I1526" s="17"/>
      <c r="J1526" s="61"/>
      <c r="L1526" s="13"/>
      <c r="N1526" s="97"/>
      <c r="O1526" s="220"/>
      <c r="P1526" s="64"/>
      <c r="T1526" s="197"/>
      <c r="U1526" s="77"/>
    </row>
    <row r="1527" spans="1:21" ht="15" customHeight="1">
      <c r="A1527" s="165"/>
      <c r="C1527" s="215"/>
      <c r="G1527" s="165"/>
      <c r="I1527" s="17"/>
      <c r="J1527" s="61"/>
      <c r="L1527" s="13"/>
      <c r="N1527" s="97"/>
      <c r="O1527" s="220"/>
      <c r="P1527" s="64"/>
      <c r="T1527" s="197"/>
      <c r="U1527" s="77">
        <v>1578172</v>
      </c>
    </row>
    <row r="1528" spans="1:21" ht="15" customHeight="1">
      <c r="A1528" s="165"/>
      <c r="C1528" s="215"/>
      <c r="G1528" s="165"/>
      <c r="I1528" s="17"/>
      <c r="J1528" s="61"/>
      <c r="L1528" s="13"/>
      <c r="N1528" s="97"/>
      <c r="O1528" s="220"/>
      <c r="P1528" s="64"/>
      <c r="T1528" s="197"/>
    </row>
    <row r="1529" spans="1:21" ht="15" customHeight="1">
      <c r="A1529" s="165"/>
      <c r="C1529" s="215"/>
      <c r="G1529" s="165"/>
      <c r="I1529" s="17"/>
      <c r="J1529" s="61"/>
      <c r="L1529" s="13"/>
      <c r="N1529" s="97"/>
      <c r="O1529" s="220"/>
      <c r="P1529" s="64"/>
      <c r="T1529" s="197"/>
    </row>
    <row r="1530" spans="1:21" ht="15" customHeight="1">
      <c r="A1530" s="165"/>
      <c r="C1530" s="215"/>
      <c r="G1530" s="165"/>
      <c r="I1530" s="17"/>
      <c r="J1530" s="61"/>
      <c r="L1530" s="13"/>
      <c r="N1530" s="97"/>
      <c r="O1530" s="220"/>
      <c r="P1530" s="64"/>
      <c r="T1530" s="197"/>
    </row>
    <row r="1531" spans="1:21" ht="15" customHeight="1">
      <c r="A1531" s="165"/>
      <c r="C1531" s="215"/>
      <c r="G1531" s="165"/>
      <c r="I1531" s="17"/>
      <c r="J1531" s="61"/>
      <c r="L1531" s="13"/>
      <c r="N1531" s="97"/>
      <c r="O1531" s="220"/>
      <c r="P1531" s="64"/>
      <c r="T1531" s="197"/>
      <c r="U1531" s="77"/>
    </row>
    <row r="1532" spans="1:21" ht="15" customHeight="1">
      <c r="A1532" s="165"/>
      <c r="C1532" s="215"/>
      <c r="G1532" s="165"/>
      <c r="I1532" s="17"/>
      <c r="T1532" s="197"/>
    </row>
    <row r="1533" spans="1:21" ht="15" customHeight="1">
      <c r="A1533" s="165"/>
      <c r="C1533" s="215"/>
      <c r="G1533" s="165"/>
      <c r="I1533" s="17"/>
      <c r="T1533" s="197"/>
      <c r="U1533" s="77">
        <v>316782</v>
      </c>
    </row>
    <row r="1534" spans="1:21" ht="15" customHeight="1">
      <c r="A1534" s="165"/>
      <c r="C1534" s="215"/>
      <c r="G1534" s="165"/>
      <c r="I1534" s="17"/>
      <c r="J1534" s="61"/>
      <c r="L1534" s="13"/>
      <c r="N1534" s="97"/>
      <c r="O1534" s="220"/>
      <c r="P1534" s="64"/>
      <c r="T1534" s="197"/>
    </row>
    <row r="1535" spans="1:21" ht="15" customHeight="1">
      <c r="A1535" s="165"/>
      <c r="C1535" s="215"/>
      <c r="G1535" s="165"/>
      <c r="I1535" s="17"/>
      <c r="J1535" s="61"/>
      <c r="L1535" s="1"/>
      <c r="N1535" s="97"/>
      <c r="O1535" s="220"/>
      <c r="P1535" s="64"/>
      <c r="T1535" s="197"/>
    </row>
    <row r="1536" spans="1:21" ht="15" customHeight="1">
      <c r="A1536" s="165"/>
      <c r="C1536" s="215"/>
      <c r="G1536" s="165"/>
      <c r="I1536" s="17"/>
      <c r="J1536" s="61"/>
      <c r="L1536" s="1"/>
      <c r="N1536" s="97"/>
      <c r="O1536" s="220"/>
      <c r="P1536" s="64"/>
      <c r="T1536" s="197"/>
    </row>
    <row r="1537" spans="1:20" ht="15" customHeight="1">
      <c r="A1537" s="165"/>
      <c r="C1537" s="215"/>
      <c r="G1537" s="165"/>
      <c r="I1537" s="17"/>
      <c r="J1537" s="61"/>
      <c r="L1537" s="1"/>
      <c r="N1537" s="97"/>
      <c r="O1537" s="220"/>
      <c r="P1537" s="64"/>
      <c r="T1537" s="197"/>
    </row>
    <row r="1538" spans="1:20" ht="15" customHeight="1">
      <c r="A1538" s="165"/>
      <c r="C1538" s="215"/>
      <c r="G1538" s="165"/>
      <c r="I1538" s="17"/>
      <c r="J1538" s="61"/>
      <c r="L1538" s="13"/>
      <c r="N1538" s="97"/>
      <c r="O1538" s="220"/>
      <c r="P1538" s="64"/>
      <c r="T1538" s="197"/>
    </row>
    <row r="1539" spans="1:20" ht="15" customHeight="1">
      <c r="A1539" s="165"/>
      <c r="C1539" s="215"/>
      <c r="G1539" s="165"/>
      <c r="I1539" s="17"/>
      <c r="J1539" s="61"/>
      <c r="L1539" s="13"/>
      <c r="N1539" s="97"/>
      <c r="O1539" s="220"/>
      <c r="P1539" s="64"/>
      <c r="T1539" s="197"/>
    </row>
    <row r="1540" spans="1:20" ht="15" customHeight="1">
      <c r="A1540" s="165"/>
      <c r="C1540" s="215"/>
      <c r="G1540" s="165"/>
      <c r="I1540" s="17"/>
      <c r="J1540" s="61"/>
      <c r="L1540" s="13"/>
      <c r="N1540" s="97"/>
      <c r="O1540" s="220"/>
      <c r="P1540" s="64"/>
      <c r="T1540" s="197"/>
    </row>
    <row r="1541" spans="1:20" ht="15" customHeight="1">
      <c r="A1541" s="165"/>
      <c r="C1541" s="215"/>
      <c r="G1541" s="165"/>
      <c r="I1541" s="17"/>
      <c r="J1541" s="61"/>
      <c r="L1541" s="13"/>
      <c r="N1541" s="97"/>
      <c r="O1541" s="220"/>
      <c r="P1541" s="64"/>
      <c r="T1541" s="197"/>
    </row>
    <row r="1542" spans="1:20" ht="15" customHeight="1">
      <c r="A1542" s="165"/>
      <c r="C1542" s="215"/>
      <c r="G1542" s="165"/>
      <c r="I1542" s="17"/>
      <c r="J1542" s="1"/>
      <c r="L1542" s="13"/>
      <c r="N1542" s="97"/>
      <c r="O1542" s="220"/>
      <c r="P1542" s="64"/>
      <c r="T1542" s="197"/>
    </row>
    <row r="1543" spans="1:20" ht="15" customHeight="1">
      <c r="A1543" s="165"/>
      <c r="C1543" s="215"/>
      <c r="G1543" s="165"/>
      <c r="I1543" s="17"/>
      <c r="J1543" s="61"/>
      <c r="L1543" s="13"/>
      <c r="N1543" s="97"/>
      <c r="O1543" s="220"/>
      <c r="P1543" s="64"/>
      <c r="T1543" s="197"/>
    </row>
    <row r="1544" spans="1:20" ht="15" customHeight="1">
      <c r="A1544" s="165"/>
      <c r="C1544" s="215"/>
      <c r="G1544" s="165"/>
      <c r="I1544" s="17"/>
      <c r="J1544" s="61"/>
      <c r="L1544" s="13"/>
      <c r="N1544" s="97"/>
      <c r="O1544" s="220"/>
      <c r="P1544" s="64"/>
      <c r="T1544" s="197"/>
    </row>
    <row r="1545" spans="1:20" ht="15" customHeight="1">
      <c r="A1545" s="165"/>
      <c r="C1545" s="215"/>
      <c r="G1545" s="165"/>
      <c r="I1545" s="17"/>
      <c r="J1545" s="61"/>
      <c r="L1545" s="13"/>
      <c r="N1545" s="97"/>
      <c r="O1545" s="220"/>
      <c r="P1545" s="64"/>
      <c r="T1545" s="197"/>
    </row>
    <row r="1546" spans="1:20" ht="15" customHeight="1">
      <c r="A1546" s="165"/>
      <c r="C1546" s="215"/>
      <c r="G1546" s="165"/>
      <c r="I1546" s="17"/>
      <c r="J1546" s="61"/>
      <c r="L1546" s="13"/>
      <c r="N1546" s="97"/>
      <c r="O1546" s="220"/>
      <c r="P1546" s="64"/>
      <c r="T1546" s="197"/>
    </row>
    <row r="1547" spans="1:20" ht="15" customHeight="1">
      <c r="A1547" s="165"/>
      <c r="C1547" s="215"/>
      <c r="G1547" s="165"/>
      <c r="I1547" s="17"/>
      <c r="J1547" s="61"/>
      <c r="L1547" s="13"/>
      <c r="N1547" s="97"/>
      <c r="O1547" s="220"/>
      <c r="P1547" s="64"/>
      <c r="T1547" s="197"/>
    </row>
    <row r="1548" spans="1:20" ht="15" customHeight="1">
      <c r="A1548" s="165"/>
      <c r="C1548" s="215"/>
      <c r="G1548" s="165"/>
      <c r="I1548" s="17"/>
      <c r="J1548" s="61"/>
      <c r="L1548" s="13"/>
      <c r="N1548" s="97"/>
      <c r="O1548" s="220"/>
      <c r="P1548" s="64"/>
      <c r="T1548" s="197"/>
    </row>
    <row r="1549" spans="1:20" ht="15" customHeight="1">
      <c r="A1549" s="165"/>
      <c r="C1549" s="215"/>
      <c r="G1549" s="165"/>
      <c r="I1549" s="17"/>
      <c r="J1549" s="61"/>
      <c r="L1549" s="13"/>
      <c r="N1549" s="97"/>
      <c r="O1549" s="220"/>
      <c r="P1549" s="64"/>
      <c r="T1549" s="197"/>
    </row>
    <row r="1550" spans="1:20" ht="15" customHeight="1">
      <c r="A1550" s="165"/>
      <c r="C1550" s="215"/>
      <c r="G1550" s="165"/>
      <c r="I1550" s="17"/>
      <c r="J1550" s="61"/>
      <c r="L1550" s="13"/>
      <c r="N1550" s="97"/>
      <c r="O1550" s="220"/>
      <c r="P1550" s="64"/>
      <c r="T1550" s="197"/>
    </row>
    <row r="1551" spans="1:20" ht="15" customHeight="1">
      <c r="A1551" s="165"/>
      <c r="C1551" s="215"/>
      <c r="G1551" s="165"/>
      <c r="I1551" s="17"/>
      <c r="J1551" s="61"/>
      <c r="L1551" s="13"/>
      <c r="N1551" s="97"/>
      <c r="O1551" s="220"/>
      <c r="P1551" s="64"/>
      <c r="T1551" s="197"/>
    </row>
    <row r="1552" spans="1:20" ht="15" customHeight="1">
      <c r="A1552" s="165"/>
      <c r="C1552" s="215"/>
      <c r="G1552" s="165"/>
      <c r="I1552" s="17"/>
      <c r="J1552" s="71"/>
      <c r="K1552" s="486"/>
      <c r="L1552" s="70"/>
      <c r="M1552" s="74"/>
      <c r="N1552" s="80"/>
      <c r="O1552" s="90"/>
      <c r="P1552" s="92"/>
      <c r="T1552" s="197"/>
    </row>
    <row r="1553" spans="1:21" ht="15" customHeight="1">
      <c r="A1553" s="165"/>
      <c r="C1553" s="215"/>
      <c r="G1553" s="165"/>
      <c r="I1553" s="17"/>
      <c r="J1553" s="71"/>
      <c r="K1553" s="486"/>
      <c r="L1553" s="70"/>
      <c r="M1553" s="74"/>
      <c r="N1553" s="80"/>
      <c r="O1553" s="90"/>
      <c r="P1553" s="92"/>
      <c r="T1553" s="197"/>
      <c r="U1553" s="66">
        <v>3904782</v>
      </c>
    </row>
    <row r="1554" spans="1:21" ht="15" customHeight="1">
      <c r="A1554" s="165"/>
      <c r="C1554" s="215"/>
      <c r="G1554" s="165"/>
      <c r="I1554" s="17"/>
      <c r="J1554" s="115"/>
      <c r="K1554" s="450"/>
      <c r="L1554" s="114"/>
      <c r="M1554" s="125"/>
      <c r="N1554" s="126"/>
      <c r="O1554" s="127"/>
      <c r="P1554" s="128"/>
      <c r="T1554" s="197"/>
    </row>
    <row r="1555" spans="1:21" ht="15" customHeight="1">
      <c r="A1555" s="165"/>
      <c r="C1555" s="215"/>
      <c r="G1555" s="165"/>
      <c r="I1555" s="17"/>
      <c r="J1555" s="61"/>
      <c r="L1555" s="13"/>
      <c r="N1555" s="97"/>
      <c r="O1555" s="220"/>
      <c r="P1555" s="64"/>
      <c r="T1555" s="197"/>
    </row>
    <row r="1556" spans="1:21" ht="15" customHeight="1">
      <c r="A1556" s="165"/>
      <c r="C1556" s="215"/>
      <c r="G1556" s="165"/>
      <c r="I1556" s="17"/>
      <c r="J1556" s="61"/>
      <c r="L1556" s="13"/>
      <c r="N1556" s="97"/>
      <c r="O1556" s="220"/>
      <c r="P1556" s="64"/>
      <c r="T1556" s="197"/>
    </row>
    <row r="1557" spans="1:21" ht="15" customHeight="1">
      <c r="A1557" s="165"/>
      <c r="C1557" s="215"/>
      <c r="G1557" s="165"/>
      <c r="I1557" s="17"/>
      <c r="J1557" s="61"/>
      <c r="L1557" s="13"/>
      <c r="N1557" s="97"/>
      <c r="O1557" s="220"/>
      <c r="P1557" s="64"/>
      <c r="T1557" s="197"/>
      <c r="U1557" s="77">
        <v>22262210</v>
      </c>
    </row>
    <row r="1558" spans="1:21" ht="15" customHeight="1">
      <c r="A1558" s="165"/>
      <c r="C1558" s="215"/>
      <c r="G1558" s="165"/>
      <c r="I1558" s="17"/>
      <c r="J1558" s="61"/>
      <c r="L1558" s="13"/>
      <c r="N1558" s="97"/>
      <c r="O1558" s="220"/>
      <c r="P1558" s="64"/>
      <c r="T1558" s="197"/>
      <c r="U1558" s="77">
        <v>3921900</v>
      </c>
    </row>
    <row r="1559" spans="1:21" ht="15" customHeight="1">
      <c r="A1559" s="165"/>
      <c r="C1559" s="215"/>
      <c r="G1559" s="165"/>
      <c r="I1559" s="17"/>
      <c r="L1559" s="13"/>
      <c r="N1559" s="97"/>
      <c r="O1559" s="220"/>
      <c r="T1559" s="197"/>
    </row>
    <row r="1560" spans="1:21" ht="15" customHeight="1">
      <c r="A1560" s="165"/>
      <c r="C1560" s="215"/>
      <c r="G1560" s="165"/>
      <c r="I1560" s="17"/>
      <c r="J1560" s="61"/>
      <c r="L1560" s="13"/>
      <c r="N1560" s="97"/>
      <c r="O1560" s="220"/>
      <c r="P1560" s="64"/>
      <c r="T1560" s="197"/>
    </row>
    <row r="1561" spans="1:21" ht="15" customHeight="1">
      <c r="A1561" s="165"/>
      <c r="C1561" s="215"/>
      <c r="G1561" s="165"/>
      <c r="I1561" s="17"/>
      <c r="J1561" s="61"/>
      <c r="L1561" s="13"/>
      <c r="N1561" s="97"/>
      <c r="O1561" s="220"/>
      <c r="P1561" s="64"/>
      <c r="T1561" s="197"/>
    </row>
    <row r="1562" spans="1:21" ht="15" customHeight="1">
      <c r="A1562" s="165"/>
      <c r="C1562" s="215"/>
      <c r="G1562" s="165"/>
      <c r="I1562" s="17"/>
      <c r="J1562" s="61"/>
      <c r="L1562" s="13"/>
      <c r="N1562" s="97"/>
      <c r="O1562" s="220"/>
      <c r="P1562" s="64"/>
      <c r="T1562" s="197"/>
    </row>
    <row r="1563" spans="1:21" ht="15" customHeight="1">
      <c r="A1563" s="165"/>
      <c r="C1563" s="215"/>
      <c r="G1563" s="165"/>
      <c r="I1563" s="17"/>
      <c r="J1563" s="61"/>
      <c r="L1563" s="13"/>
      <c r="N1563" s="97"/>
      <c r="O1563" s="220"/>
      <c r="P1563" s="64"/>
      <c r="T1563" s="197"/>
    </row>
    <row r="1564" spans="1:21" ht="15" customHeight="1">
      <c r="A1564" s="165"/>
      <c r="C1564" s="215"/>
      <c r="G1564" s="165"/>
      <c r="I1564" s="17"/>
      <c r="J1564" s="61"/>
      <c r="L1564" s="13"/>
      <c r="N1564" s="97"/>
      <c r="O1564" s="220"/>
      <c r="P1564" s="64"/>
      <c r="T1564" s="197"/>
    </row>
    <row r="1565" spans="1:21" ht="15" customHeight="1">
      <c r="A1565" s="165"/>
      <c r="C1565" s="215"/>
      <c r="G1565" s="165"/>
      <c r="I1565" s="17"/>
      <c r="J1565" s="61"/>
      <c r="L1565" s="13"/>
      <c r="N1565" s="97"/>
      <c r="O1565" s="220"/>
      <c r="P1565" s="64"/>
      <c r="T1565" s="197"/>
    </row>
    <row r="1566" spans="1:21" ht="15" customHeight="1">
      <c r="A1566" s="165"/>
      <c r="C1566" s="215"/>
      <c r="G1566" s="165"/>
      <c r="I1566" s="17"/>
      <c r="J1566" s="61"/>
      <c r="L1566" s="13"/>
      <c r="N1566" s="97"/>
      <c r="O1566" s="220"/>
      <c r="P1566" s="64"/>
      <c r="T1566" s="197"/>
    </row>
    <row r="1567" spans="1:21" ht="15" customHeight="1">
      <c r="A1567" s="165"/>
      <c r="C1567" s="215"/>
      <c r="G1567" s="165"/>
      <c r="I1567" s="17"/>
      <c r="J1567" s="69"/>
      <c r="L1567" s="25"/>
      <c r="N1567" s="97"/>
      <c r="O1567" s="222"/>
      <c r="P1567" s="64"/>
      <c r="T1567" s="197"/>
    </row>
    <row r="1568" spans="1:21" ht="15" customHeight="1">
      <c r="A1568" s="165"/>
      <c r="C1568" s="215"/>
      <c r="G1568" s="165"/>
      <c r="I1568" s="17"/>
      <c r="J1568" s="61"/>
      <c r="L1568" s="13"/>
      <c r="N1568" s="97"/>
      <c r="O1568" s="220"/>
      <c r="P1568" s="64"/>
      <c r="T1568" s="197"/>
    </row>
    <row r="1569" spans="1:21" ht="15" customHeight="1">
      <c r="A1569" s="165"/>
      <c r="C1569" s="215"/>
      <c r="G1569" s="165"/>
      <c r="I1569" s="17"/>
      <c r="J1569" s="61"/>
      <c r="L1569" s="13"/>
      <c r="N1569" s="97"/>
      <c r="O1569" s="220"/>
      <c r="P1569" s="64"/>
      <c r="T1569" s="197"/>
    </row>
    <row r="1570" spans="1:21" ht="15" customHeight="1">
      <c r="A1570" s="165"/>
      <c r="C1570" s="215"/>
      <c r="G1570" s="165"/>
      <c r="I1570" s="17"/>
      <c r="J1570" s="61"/>
      <c r="L1570" s="13"/>
      <c r="N1570" s="97"/>
      <c r="O1570" s="220"/>
      <c r="P1570" s="64"/>
      <c r="T1570" s="197"/>
    </row>
    <row r="1571" spans="1:21" ht="15" customHeight="1">
      <c r="A1571" s="165"/>
      <c r="C1571" s="215"/>
      <c r="G1571" s="165"/>
      <c r="I1571" s="17"/>
      <c r="J1571" s="61"/>
      <c r="L1571" s="13"/>
      <c r="N1571" s="97"/>
      <c r="O1571" s="220"/>
      <c r="P1571" s="64"/>
      <c r="T1571" s="197"/>
    </row>
    <row r="1572" spans="1:21" ht="15" customHeight="1">
      <c r="A1572" s="165"/>
      <c r="C1572" s="215"/>
      <c r="G1572" s="165"/>
      <c r="I1572" s="17"/>
      <c r="J1572" s="413"/>
      <c r="K1572" s="552"/>
      <c r="L1572" s="497"/>
      <c r="M1572" s="299"/>
      <c r="N1572" s="409"/>
      <c r="O1572" s="410"/>
      <c r="P1572" s="489"/>
      <c r="T1572" s="197"/>
    </row>
    <row r="1573" spans="1:21" ht="15" customHeight="1">
      <c r="A1573" s="165"/>
      <c r="C1573" s="215"/>
      <c r="G1573" s="165"/>
      <c r="I1573" s="17"/>
      <c r="J1573" s="61"/>
      <c r="L1573" s="13"/>
      <c r="N1573" s="97"/>
      <c r="O1573" s="495"/>
      <c r="P1573" s="64"/>
      <c r="T1573" s="197"/>
    </row>
    <row r="1574" spans="1:21" ht="15" customHeight="1">
      <c r="A1574" s="165"/>
      <c r="C1574" s="215"/>
      <c r="G1574" s="165"/>
      <c r="I1574" s="17"/>
      <c r="J1574" s="69"/>
      <c r="K1574" s="301"/>
      <c r="L1574" s="25"/>
      <c r="M1574" s="297"/>
      <c r="N1574" s="310"/>
      <c r="O1574" s="408"/>
      <c r="P1574" s="62"/>
      <c r="T1574" s="197"/>
    </row>
    <row r="1575" spans="1:21" ht="15" customHeight="1">
      <c r="A1575" s="165"/>
      <c r="C1575" s="215"/>
      <c r="G1575" s="165"/>
      <c r="I1575" s="17"/>
      <c r="J1575" s="69"/>
      <c r="L1575" s="25"/>
      <c r="N1575" s="97"/>
      <c r="O1575" s="220"/>
      <c r="P1575" s="62"/>
      <c r="T1575" s="197"/>
    </row>
    <row r="1576" spans="1:21" ht="15" customHeight="1">
      <c r="A1576" s="165"/>
      <c r="C1576" s="215"/>
      <c r="G1576" s="165"/>
      <c r="I1576" s="17"/>
      <c r="J1576" s="413"/>
      <c r="K1576" s="552"/>
      <c r="L1576" s="63"/>
      <c r="M1576" s="299"/>
      <c r="N1576" s="409"/>
      <c r="O1576" s="410"/>
      <c r="P1576" s="498"/>
      <c r="T1576" s="197"/>
      <c r="U1576" s="77"/>
    </row>
    <row r="1577" spans="1:21" ht="15" customHeight="1">
      <c r="A1577" s="165"/>
      <c r="C1577" s="215"/>
      <c r="G1577" s="165"/>
      <c r="I1577" s="17"/>
      <c r="J1577" s="61"/>
      <c r="N1577" s="97"/>
      <c r="O1577" s="495"/>
      <c r="P1577" s="64"/>
      <c r="T1577" s="197"/>
      <c r="U1577" s="77">
        <v>353884</v>
      </c>
    </row>
    <row r="1578" spans="1:21" ht="15" customHeight="1">
      <c r="A1578" s="165"/>
      <c r="C1578" s="215"/>
      <c r="G1578" s="165"/>
      <c r="I1578" s="17"/>
      <c r="P1578" s="64"/>
      <c r="T1578" s="197"/>
    </row>
    <row r="1579" spans="1:21" ht="15" customHeight="1">
      <c r="A1579" s="165"/>
      <c r="C1579" s="215"/>
      <c r="G1579" s="165"/>
      <c r="I1579" s="17"/>
      <c r="P1579" s="64"/>
      <c r="T1579" s="197"/>
      <c r="U1579" s="77">
        <v>52884515</v>
      </c>
    </row>
    <row r="1580" spans="1:21" ht="15" customHeight="1">
      <c r="A1580" s="165"/>
      <c r="C1580" s="215"/>
      <c r="G1580" s="165"/>
      <c r="I1580" s="17"/>
      <c r="J1580" s="61"/>
      <c r="L1580" s="1"/>
      <c r="N1580" s="97"/>
      <c r="O1580" s="495"/>
      <c r="P1580" s="64"/>
      <c r="T1580" s="197"/>
    </row>
    <row r="1581" spans="1:21" ht="15" customHeight="1">
      <c r="A1581" s="165"/>
      <c r="C1581" s="215"/>
      <c r="G1581" s="165"/>
      <c r="I1581" s="17"/>
      <c r="J1581" s="69"/>
      <c r="K1581" s="559"/>
      <c r="L1581"/>
      <c r="M1581" s="499"/>
      <c r="N1581" s="223"/>
      <c r="O1581" s="19"/>
      <c r="P1581" s="62"/>
      <c r="T1581" s="197"/>
    </row>
    <row r="1582" spans="1:21" ht="15" customHeight="1">
      <c r="A1582" s="165"/>
      <c r="C1582" s="215"/>
      <c r="G1582" s="165"/>
      <c r="I1582" s="17"/>
      <c r="J1582" s="61"/>
      <c r="L1582" s="1"/>
      <c r="N1582" s="97"/>
      <c r="O1582" s="495"/>
      <c r="P1582" s="64"/>
      <c r="T1582" s="197"/>
    </row>
    <row r="1583" spans="1:21" ht="15" customHeight="1">
      <c r="A1583" s="165"/>
      <c r="C1583" s="215"/>
      <c r="G1583" s="165"/>
      <c r="I1583" s="17"/>
      <c r="J1583" s="61"/>
      <c r="L1583" s="1"/>
      <c r="N1583" s="97"/>
      <c r="O1583" s="495"/>
      <c r="P1583" s="64"/>
      <c r="T1583" s="197"/>
    </row>
    <row r="1584" spans="1:21" ht="15" customHeight="1">
      <c r="A1584" s="165"/>
      <c r="C1584" s="215"/>
      <c r="G1584" s="165"/>
      <c r="I1584" s="17"/>
      <c r="J1584" s="69"/>
      <c r="K1584" s="301"/>
      <c r="L1584"/>
      <c r="M1584" s="297"/>
      <c r="N1584" s="223"/>
      <c r="O1584" s="19"/>
      <c r="P1584" s="62"/>
      <c r="T1584" s="197"/>
      <c r="U1584" s="77">
        <v>357623</v>
      </c>
    </row>
    <row r="1585" spans="1:20" ht="15" customHeight="1">
      <c r="A1585" s="165"/>
      <c r="I1585" s="17"/>
      <c r="T1585" s="197"/>
    </row>
    <row r="1586" spans="1:20" ht="15" customHeight="1">
      <c r="A1586" s="165"/>
      <c r="I1586" s="17"/>
      <c r="T1586" s="197"/>
    </row>
    <row r="1587" spans="1:20" ht="15" customHeight="1">
      <c r="A1587" s="165"/>
      <c r="I1587" s="17"/>
      <c r="T1587" s="197"/>
    </row>
    <row r="1588" spans="1:20" ht="15" customHeight="1">
      <c r="A1588" s="165"/>
      <c r="I1588" s="17"/>
      <c r="T1588" s="197"/>
    </row>
    <row r="1589" spans="1:20" ht="15" customHeight="1">
      <c r="A1589" s="165"/>
      <c r="I1589" s="17"/>
      <c r="T1589" s="197"/>
    </row>
    <row r="1590" spans="1:20" ht="15" customHeight="1">
      <c r="A1590" s="165"/>
      <c r="I1590" s="17"/>
      <c r="T1590" s="197"/>
    </row>
    <row r="1591" spans="1:20" ht="15" customHeight="1">
      <c r="A1591" s="165"/>
      <c r="I1591" s="17"/>
      <c r="T1591" s="197"/>
    </row>
    <row r="1592" spans="1:20" ht="15" customHeight="1">
      <c r="A1592" s="165"/>
      <c r="I1592" s="17"/>
      <c r="T1592" s="197"/>
    </row>
    <row r="1593" spans="1:20" ht="15" customHeight="1">
      <c r="A1593" s="165"/>
      <c r="I1593" s="17"/>
      <c r="T1593" s="197"/>
    </row>
    <row r="1594" spans="1:20" ht="15" customHeight="1">
      <c r="A1594" s="165"/>
      <c r="I1594" s="17"/>
      <c r="T1594" s="197"/>
    </row>
    <row r="1595" spans="1:20" ht="15" customHeight="1">
      <c r="A1595" s="165"/>
      <c r="I1595" s="17"/>
      <c r="T1595" s="197"/>
    </row>
    <row r="1596" spans="1:20" ht="15" customHeight="1">
      <c r="A1596" s="165"/>
      <c r="I1596" s="17"/>
      <c r="T1596" s="197"/>
    </row>
    <row r="1597" spans="1:20" ht="15" customHeight="1">
      <c r="A1597" s="165"/>
      <c r="I1597" s="17"/>
      <c r="T1597" s="197"/>
    </row>
    <row r="1598" spans="1:20" ht="15" customHeight="1">
      <c r="A1598" s="165"/>
      <c r="I1598" s="17"/>
      <c r="T1598" s="197"/>
    </row>
    <row r="1599" spans="1:20" ht="15" customHeight="1">
      <c r="A1599" s="165"/>
      <c r="I1599" s="17"/>
      <c r="T1599" s="197"/>
    </row>
    <row r="1600" spans="1:20" ht="15" customHeight="1">
      <c r="A1600" s="165"/>
      <c r="I1600" s="17"/>
      <c r="T1600" s="197"/>
    </row>
    <row r="1601" spans="1:20" ht="15" customHeight="1">
      <c r="A1601" s="165"/>
      <c r="I1601" s="17"/>
      <c r="T1601" s="197"/>
    </row>
    <row r="1602" spans="1:20" ht="15" customHeight="1">
      <c r="A1602" s="165"/>
      <c r="I1602" s="17"/>
      <c r="T1602" s="197"/>
    </row>
    <row r="1603" spans="1:20" ht="15" customHeight="1">
      <c r="A1603" s="165"/>
      <c r="I1603" s="17"/>
      <c r="T1603" s="197"/>
    </row>
    <row r="1604" spans="1:20" ht="15" customHeight="1">
      <c r="A1604" s="165"/>
      <c r="I1604" s="17"/>
      <c r="T1604" s="197"/>
    </row>
    <row r="1605" spans="1:20" ht="15" customHeight="1">
      <c r="A1605" s="165"/>
      <c r="I1605" s="17"/>
      <c r="T1605" s="197"/>
    </row>
    <row r="1606" spans="1:20" ht="15" customHeight="1">
      <c r="A1606" s="165"/>
      <c r="I1606" s="17"/>
      <c r="T1606" s="197"/>
    </row>
    <row r="1607" spans="1:20" ht="15" customHeight="1">
      <c r="A1607" s="165"/>
      <c r="I1607" s="17"/>
      <c r="T1607" s="197"/>
    </row>
    <row r="1608" spans="1:20" ht="15" customHeight="1">
      <c r="A1608" s="165"/>
      <c r="I1608" s="17"/>
      <c r="T1608" s="197"/>
    </row>
    <row r="1609" spans="1:20" ht="15" customHeight="1">
      <c r="A1609" s="165"/>
      <c r="I1609" s="17"/>
      <c r="T1609" s="197"/>
    </row>
    <row r="1610" spans="1:20" ht="15" customHeight="1">
      <c r="A1610" s="165"/>
      <c r="I1610" s="17"/>
      <c r="T1610" s="197"/>
    </row>
    <row r="1611" spans="1:20" ht="15" customHeight="1">
      <c r="A1611" s="165"/>
      <c r="I1611" s="17"/>
      <c r="T1611" s="197"/>
    </row>
    <row r="1612" spans="1:20" ht="15" customHeight="1">
      <c r="A1612" s="165"/>
      <c r="I1612" s="17"/>
      <c r="T1612" s="197"/>
    </row>
    <row r="1613" spans="1:20" ht="15" customHeight="1">
      <c r="A1613" s="165"/>
      <c r="I1613" s="17"/>
      <c r="T1613" s="197"/>
    </row>
    <row r="1614" spans="1:20" ht="15" customHeight="1">
      <c r="A1614" s="165"/>
      <c r="I1614" s="17"/>
      <c r="T1614" s="197"/>
    </row>
    <row r="1615" spans="1:20" ht="15" customHeight="1">
      <c r="A1615" s="165"/>
      <c r="I1615" s="17"/>
      <c r="T1615" s="197"/>
    </row>
    <row r="1616" spans="1:20" ht="15" customHeight="1">
      <c r="A1616" s="165"/>
      <c r="I1616" s="17"/>
      <c r="T1616" s="197"/>
    </row>
    <row r="1617" spans="1:20" ht="15" customHeight="1">
      <c r="A1617" s="165"/>
      <c r="I1617" s="17"/>
      <c r="T1617" s="197"/>
    </row>
    <row r="1618" spans="1:20" ht="15" customHeight="1">
      <c r="A1618" s="165"/>
      <c r="I1618" s="17"/>
      <c r="T1618" s="197"/>
    </row>
    <row r="1619" spans="1:20" ht="15" customHeight="1">
      <c r="A1619" s="165"/>
      <c r="I1619" s="17"/>
      <c r="T1619" s="197"/>
    </row>
    <row r="1620" spans="1:20" ht="15" customHeight="1">
      <c r="A1620" s="165"/>
      <c r="I1620" s="17"/>
      <c r="T1620" s="197"/>
    </row>
    <row r="1621" spans="1:20" ht="15" customHeight="1">
      <c r="A1621" s="165"/>
      <c r="I1621" s="17"/>
      <c r="T1621" s="197"/>
    </row>
    <row r="1622" spans="1:20" ht="15" customHeight="1">
      <c r="A1622" s="165"/>
      <c r="I1622" s="17"/>
      <c r="T1622" s="197"/>
    </row>
    <row r="1623" spans="1:20" ht="15" customHeight="1">
      <c r="A1623" s="165"/>
      <c r="I1623" s="17"/>
      <c r="T1623" s="197"/>
    </row>
    <row r="1624" spans="1:20" ht="15" customHeight="1">
      <c r="A1624" s="165"/>
      <c r="I1624" s="17"/>
      <c r="T1624" s="197"/>
    </row>
    <row r="1625" spans="1:20" ht="15" customHeight="1">
      <c r="A1625" s="165"/>
      <c r="I1625" s="17"/>
      <c r="T1625" s="197"/>
    </row>
    <row r="1626" spans="1:20" ht="15" customHeight="1">
      <c r="A1626" s="165"/>
      <c r="I1626" s="17"/>
      <c r="T1626" s="197"/>
    </row>
    <row r="1627" spans="1:20" ht="15" customHeight="1">
      <c r="A1627" s="165"/>
      <c r="I1627" s="17"/>
      <c r="T1627" s="197"/>
    </row>
    <row r="1628" spans="1:20" ht="15" customHeight="1">
      <c r="A1628" s="165"/>
      <c r="I1628" s="17"/>
      <c r="T1628" s="197"/>
    </row>
    <row r="1629" spans="1:20" ht="15" customHeight="1">
      <c r="A1629" s="165"/>
      <c r="I1629" s="17"/>
      <c r="T1629" s="197"/>
    </row>
    <row r="1630" spans="1:20" ht="15" customHeight="1">
      <c r="A1630" s="165"/>
      <c r="I1630" s="17"/>
      <c r="T1630" s="197"/>
    </row>
    <row r="1631" spans="1:20" ht="15" customHeight="1">
      <c r="A1631" s="165"/>
      <c r="I1631" s="17"/>
      <c r="T1631" s="197"/>
    </row>
    <row r="1632" spans="1:20" ht="15" customHeight="1">
      <c r="A1632" s="165"/>
      <c r="I1632" s="17"/>
      <c r="T1632" s="197"/>
    </row>
    <row r="1633" spans="1:20" ht="15" customHeight="1">
      <c r="A1633" s="165"/>
      <c r="I1633" s="17"/>
      <c r="T1633" s="197"/>
    </row>
    <row r="1634" spans="1:20" ht="15" customHeight="1">
      <c r="A1634" s="165"/>
      <c r="I1634" s="17"/>
      <c r="T1634" s="197"/>
    </row>
    <row r="1635" spans="1:20" ht="15" customHeight="1">
      <c r="A1635" s="165"/>
      <c r="I1635" s="17"/>
      <c r="T1635" s="197"/>
    </row>
    <row r="1636" spans="1:20" ht="15" customHeight="1">
      <c r="A1636" s="165"/>
      <c r="I1636" s="17"/>
      <c r="T1636" s="197"/>
    </row>
    <row r="1637" spans="1:20" ht="15" customHeight="1">
      <c r="A1637" s="165"/>
      <c r="I1637" s="17"/>
      <c r="T1637" s="197"/>
    </row>
    <row r="1638" spans="1:20" ht="15" customHeight="1">
      <c r="A1638" s="165"/>
      <c r="I1638" s="17"/>
      <c r="T1638" s="197"/>
    </row>
    <row r="1639" spans="1:20" ht="15" customHeight="1">
      <c r="A1639" s="165"/>
      <c r="I1639" s="17"/>
      <c r="T1639" s="197"/>
    </row>
    <row r="1640" spans="1:20" ht="15" customHeight="1">
      <c r="A1640" s="165"/>
      <c r="I1640" s="17"/>
      <c r="T1640" s="197"/>
    </row>
    <row r="1641" spans="1:20" ht="15" customHeight="1">
      <c r="A1641" s="165"/>
      <c r="I1641" s="17"/>
      <c r="T1641" s="197"/>
    </row>
    <row r="1642" spans="1:20" ht="15" customHeight="1">
      <c r="A1642" s="165"/>
      <c r="I1642" s="17"/>
      <c r="T1642" s="197"/>
    </row>
    <row r="1643" spans="1:20" ht="15" customHeight="1">
      <c r="A1643" s="165"/>
      <c r="I1643" s="17"/>
      <c r="T1643" s="197"/>
    </row>
    <row r="1644" spans="1:20" ht="15" customHeight="1">
      <c r="A1644" s="165"/>
      <c r="I1644" s="17"/>
      <c r="T1644" s="197"/>
    </row>
    <row r="1645" spans="1:20" ht="15" customHeight="1">
      <c r="A1645" s="165"/>
      <c r="I1645" s="17"/>
      <c r="T1645" s="197"/>
    </row>
    <row r="1646" spans="1:20" ht="15" customHeight="1">
      <c r="A1646" s="165"/>
      <c r="I1646" s="17"/>
      <c r="T1646" s="197"/>
    </row>
    <row r="1647" spans="1:20" ht="15" customHeight="1">
      <c r="A1647" s="165"/>
      <c r="I1647" s="17"/>
      <c r="T1647" s="197"/>
    </row>
    <row r="1648" spans="1:20" ht="15" customHeight="1">
      <c r="A1648" s="165"/>
      <c r="I1648" s="17"/>
      <c r="T1648" s="197"/>
    </row>
    <row r="1649" spans="1:20" ht="15" customHeight="1">
      <c r="A1649" s="165"/>
      <c r="I1649" s="17"/>
      <c r="T1649" s="197"/>
    </row>
    <row r="1650" spans="1:20" ht="15" customHeight="1">
      <c r="A1650" s="165"/>
      <c r="I1650" s="17"/>
      <c r="T1650" s="197"/>
    </row>
    <row r="1651" spans="1:20" ht="15" customHeight="1">
      <c r="A1651" s="165"/>
      <c r="I1651" s="17"/>
      <c r="T1651" s="197"/>
    </row>
    <row r="1652" spans="1:20" ht="15" customHeight="1">
      <c r="A1652" s="165"/>
      <c r="I1652" s="17"/>
      <c r="T1652" s="197"/>
    </row>
    <row r="1653" spans="1:20" ht="15" customHeight="1">
      <c r="A1653" s="165"/>
      <c r="I1653" s="17"/>
      <c r="T1653" s="197"/>
    </row>
    <row r="1654" spans="1:20" ht="15" customHeight="1">
      <c r="A1654" s="165"/>
      <c r="I1654" s="17"/>
      <c r="T1654" s="197"/>
    </row>
    <row r="1655" spans="1:20" ht="15" customHeight="1">
      <c r="A1655" s="165"/>
      <c r="I1655" s="17"/>
      <c r="T1655" s="197"/>
    </row>
    <row r="1656" spans="1:20" ht="15" customHeight="1">
      <c r="A1656" s="165"/>
      <c r="I1656" s="17"/>
      <c r="T1656" s="197"/>
    </row>
    <row r="1657" spans="1:20" ht="15" customHeight="1">
      <c r="A1657" s="165"/>
      <c r="I1657" s="17"/>
      <c r="T1657" s="197"/>
    </row>
    <row r="1658" spans="1:20" ht="15" customHeight="1">
      <c r="A1658" s="165"/>
      <c r="I1658" s="17"/>
      <c r="T1658" s="197"/>
    </row>
    <row r="1659" spans="1:20" ht="15" customHeight="1">
      <c r="A1659" s="165"/>
      <c r="I1659" s="17"/>
      <c r="T1659" s="197"/>
    </row>
    <row r="1660" spans="1:20" ht="15" customHeight="1">
      <c r="A1660" s="165"/>
      <c r="I1660" s="17"/>
      <c r="T1660" s="197"/>
    </row>
    <row r="1661" spans="1:20" ht="15" customHeight="1">
      <c r="A1661" s="165"/>
      <c r="I1661" s="17"/>
      <c r="T1661" s="197"/>
    </row>
    <row r="1662" spans="1:20" ht="15" customHeight="1">
      <c r="A1662" s="165"/>
      <c r="I1662" s="17"/>
      <c r="T1662" s="197"/>
    </row>
    <row r="1663" spans="1:20" ht="15" customHeight="1">
      <c r="A1663" s="165"/>
      <c r="I1663" s="17"/>
      <c r="T1663" s="197"/>
    </row>
    <row r="1664" spans="1:20" ht="15" customHeight="1">
      <c r="A1664" s="165"/>
      <c r="I1664" s="17"/>
      <c r="T1664" s="197"/>
    </row>
    <row r="1665" spans="1:20" ht="15" customHeight="1">
      <c r="A1665" s="165"/>
      <c r="I1665" s="17"/>
      <c r="T1665" s="197"/>
    </row>
    <row r="1666" spans="1:20" ht="15" customHeight="1">
      <c r="A1666" s="165"/>
      <c r="I1666" s="17"/>
      <c r="T1666" s="197"/>
    </row>
    <row r="1667" spans="1:20" ht="15" customHeight="1">
      <c r="A1667" s="165"/>
      <c r="I1667" s="17"/>
      <c r="T1667" s="197"/>
    </row>
    <row r="1668" spans="1:20" ht="15" customHeight="1">
      <c r="A1668" s="165"/>
      <c r="I1668" s="17"/>
      <c r="T1668" s="197"/>
    </row>
    <row r="1669" spans="1:20" ht="15" customHeight="1">
      <c r="A1669" s="165"/>
      <c r="I1669" s="17"/>
      <c r="T1669" s="197"/>
    </row>
    <row r="1670" spans="1:20" ht="15" customHeight="1">
      <c r="A1670" s="165"/>
      <c r="I1670" s="17"/>
      <c r="T1670" s="197"/>
    </row>
    <row r="1671" spans="1:20" ht="15" customHeight="1">
      <c r="A1671" s="165"/>
      <c r="I1671" s="17"/>
      <c r="T1671" s="197"/>
    </row>
    <row r="1672" spans="1:20" ht="15" customHeight="1">
      <c r="A1672" s="165"/>
      <c r="I1672" s="17"/>
      <c r="T1672" s="197"/>
    </row>
    <row r="1673" spans="1:20" ht="15" customHeight="1">
      <c r="A1673" s="165"/>
      <c r="I1673" s="17"/>
      <c r="T1673" s="197"/>
    </row>
    <row r="1674" spans="1:20" ht="15" customHeight="1">
      <c r="A1674" s="165"/>
      <c r="I1674" s="17"/>
      <c r="T1674" s="197"/>
    </row>
    <row r="1675" spans="1:20" ht="15" customHeight="1">
      <c r="A1675" s="165"/>
      <c r="I1675" s="17"/>
      <c r="T1675" s="197"/>
    </row>
    <row r="1676" spans="1:20" ht="15" customHeight="1">
      <c r="A1676" s="165"/>
      <c r="I1676" s="17"/>
      <c r="T1676" s="197"/>
    </row>
    <row r="1677" spans="1:20" ht="15" customHeight="1">
      <c r="A1677" s="165"/>
      <c r="I1677" s="17"/>
      <c r="T1677" s="197"/>
    </row>
    <row r="1678" spans="1:20" ht="15" customHeight="1">
      <c r="A1678" s="165"/>
      <c r="I1678" s="17"/>
      <c r="T1678" s="197"/>
    </row>
    <row r="1679" spans="1:20" ht="15" customHeight="1">
      <c r="A1679" s="165"/>
      <c r="I1679" s="17"/>
      <c r="T1679" s="197"/>
    </row>
    <row r="1680" spans="1:20" ht="15" customHeight="1">
      <c r="A1680" s="165"/>
      <c r="I1680" s="17"/>
      <c r="T1680" s="197"/>
    </row>
    <row r="1681" spans="1:20" ht="15" customHeight="1">
      <c r="A1681" s="165"/>
      <c r="I1681" s="17"/>
      <c r="T1681" s="197"/>
    </row>
    <row r="1682" spans="1:20" ht="15" customHeight="1">
      <c r="A1682" s="165"/>
      <c r="I1682" s="17"/>
      <c r="T1682" s="197"/>
    </row>
    <row r="1683" spans="1:20" ht="15" customHeight="1">
      <c r="A1683" s="165"/>
      <c r="I1683" s="17"/>
      <c r="T1683" s="197"/>
    </row>
    <row r="1684" spans="1:20" ht="15" customHeight="1">
      <c r="A1684" s="165"/>
      <c r="I1684" s="17"/>
      <c r="T1684" s="197"/>
    </row>
    <row r="1685" spans="1:20" ht="15" customHeight="1">
      <c r="A1685" s="165"/>
      <c r="I1685" s="17"/>
      <c r="T1685" s="197"/>
    </row>
    <row r="1686" spans="1:20" ht="15" customHeight="1">
      <c r="A1686" s="165"/>
      <c r="I1686" s="17"/>
      <c r="T1686" s="197"/>
    </row>
    <row r="1687" spans="1:20" ht="15" customHeight="1">
      <c r="A1687" s="165"/>
      <c r="I1687" s="17"/>
      <c r="T1687" s="197"/>
    </row>
    <row r="1688" spans="1:20" ht="15" customHeight="1">
      <c r="A1688" s="165"/>
      <c r="I1688" s="17"/>
      <c r="T1688" s="197"/>
    </row>
    <row r="1689" spans="1:20" ht="15" customHeight="1">
      <c r="A1689" s="165"/>
      <c r="I1689" s="17"/>
      <c r="T1689" s="197"/>
    </row>
    <row r="1690" spans="1:20" ht="15" customHeight="1">
      <c r="A1690" s="165"/>
      <c r="I1690" s="17"/>
      <c r="T1690" s="197"/>
    </row>
    <row r="1691" spans="1:20" ht="15" customHeight="1">
      <c r="A1691" s="165"/>
      <c r="I1691" s="17"/>
      <c r="T1691" s="197"/>
    </row>
    <row r="1692" spans="1:20" ht="15" customHeight="1">
      <c r="A1692" s="165"/>
      <c r="I1692" s="17"/>
      <c r="T1692" s="197"/>
    </row>
    <row r="1693" spans="1:20" ht="15" customHeight="1">
      <c r="A1693" s="165"/>
      <c r="I1693" s="17"/>
      <c r="T1693" s="197"/>
    </row>
    <row r="1694" spans="1:20" ht="15" customHeight="1">
      <c r="A1694" s="165"/>
      <c r="I1694" s="17"/>
      <c r="T1694" s="197"/>
    </row>
    <row r="1695" spans="1:20" ht="15" customHeight="1">
      <c r="A1695" s="165"/>
      <c r="I1695" s="17"/>
      <c r="T1695" s="197"/>
    </row>
    <row r="1696" spans="1:20" ht="15" customHeight="1">
      <c r="A1696" s="165"/>
      <c r="I1696" s="17"/>
      <c r="T1696" s="197"/>
    </row>
    <row r="1697" spans="1:20" ht="15" customHeight="1">
      <c r="A1697" s="165"/>
      <c r="I1697" s="17"/>
      <c r="T1697" s="197"/>
    </row>
    <row r="1698" spans="1:20" ht="15" customHeight="1">
      <c r="A1698" s="165"/>
      <c r="I1698" s="17"/>
      <c r="T1698" s="197"/>
    </row>
    <row r="1699" spans="1:20" ht="15" customHeight="1">
      <c r="A1699" s="165"/>
      <c r="I1699" s="17"/>
      <c r="T1699" s="197"/>
    </row>
    <row r="1700" spans="1:20" ht="15" customHeight="1">
      <c r="A1700" s="165"/>
      <c r="I1700" s="17"/>
      <c r="T1700" s="197"/>
    </row>
    <row r="1701" spans="1:20" ht="15" customHeight="1">
      <c r="A1701" s="165"/>
      <c r="I1701" s="17"/>
      <c r="T1701" s="197"/>
    </row>
    <row r="1702" spans="1:20" ht="15" customHeight="1">
      <c r="A1702" s="165"/>
      <c r="I1702" s="17"/>
      <c r="T1702" s="197"/>
    </row>
    <row r="1703" spans="1:20" ht="15" customHeight="1">
      <c r="A1703" s="165"/>
      <c r="I1703" s="17"/>
      <c r="T1703" s="197"/>
    </row>
    <row r="1704" spans="1:20" ht="15" customHeight="1">
      <c r="A1704" s="165"/>
      <c r="I1704" s="17"/>
      <c r="T1704" s="197"/>
    </row>
    <row r="1705" spans="1:20" ht="15" customHeight="1">
      <c r="A1705" s="165"/>
      <c r="I1705" s="17"/>
      <c r="T1705" s="197"/>
    </row>
    <row r="1706" spans="1:20" ht="15" customHeight="1">
      <c r="A1706" s="165"/>
      <c r="I1706" s="17"/>
      <c r="T1706" s="197"/>
    </row>
    <row r="1707" spans="1:20" ht="15" customHeight="1">
      <c r="A1707" s="165"/>
      <c r="I1707" s="17"/>
      <c r="T1707" s="197"/>
    </row>
    <row r="1708" spans="1:20" ht="15" customHeight="1">
      <c r="A1708" s="165"/>
      <c r="I1708" s="17"/>
      <c r="T1708" s="197"/>
    </row>
    <row r="1709" spans="1:20" ht="15" customHeight="1">
      <c r="A1709" s="165"/>
      <c r="I1709" s="17"/>
      <c r="T1709" s="197"/>
    </row>
    <row r="1710" spans="1:20" ht="15" customHeight="1">
      <c r="A1710" s="165"/>
      <c r="I1710" s="17"/>
      <c r="T1710" s="197"/>
    </row>
    <row r="1711" spans="1:20" ht="15" customHeight="1">
      <c r="A1711" s="165"/>
      <c r="I1711" s="17"/>
      <c r="T1711" s="197"/>
    </row>
    <row r="1712" spans="1:20" ht="15" customHeight="1">
      <c r="A1712" s="165"/>
      <c r="I1712" s="17"/>
      <c r="T1712" s="197"/>
    </row>
    <row r="1713" spans="1:20" ht="15" customHeight="1">
      <c r="A1713" s="165"/>
      <c r="I1713" s="17"/>
      <c r="T1713" s="197"/>
    </row>
    <row r="1714" spans="1:20" ht="15" customHeight="1">
      <c r="A1714" s="165"/>
      <c r="I1714" s="17"/>
      <c r="T1714" s="197"/>
    </row>
    <row r="1715" spans="1:20" ht="15" customHeight="1">
      <c r="A1715" s="165"/>
      <c r="I1715" s="17"/>
      <c r="T1715" s="197"/>
    </row>
    <row r="1716" spans="1:20" ht="15" customHeight="1">
      <c r="A1716" s="165"/>
      <c r="I1716" s="17"/>
      <c r="T1716" s="197"/>
    </row>
    <row r="1717" spans="1:20" ht="15" customHeight="1">
      <c r="A1717" s="165"/>
      <c r="I1717" s="17"/>
      <c r="T1717" s="197"/>
    </row>
    <row r="1718" spans="1:20" ht="15" customHeight="1">
      <c r="A1718" s="165"/>
      <c r="I1718" s="17"/>
      <c r="T1718" s="197"/>
    </row>
    <row r="1719" spans="1:20" ht="15" customHeight="1">
      <c r="A1719" s="165"/>
      <c r="I1719" s="17"/>
      <c r="T1719" s="197"/>
    </row>
    <row r="1720" spans="1:20" ht="15" customHeight="1">
      <c r="A1720" s="165"/>
      <c r="I1720" s="17"/>
      <c r="T1720" s="197"/>
    </row>
    <row r="1721" spans="1:20" ht="15" customHeight="1">
      <c r="A1721" s="165"/>
      <c r="I1721" s="17"/>
      <c r="T1721" s="197"/>
    </row>
    <row r="1722" spans="1:20" ht="15" customHeight="1">
      <c r="A1722" s="165"/>
      <c r="I1722" s="17"/>
      <c r="T1722" s="197"/>
    </row>
    <row r="1723" spans="1:20" ht="15" customHeight="1">
      <c r="A1723" s="165"/>
      <c r="I1723" s="17"/>
      <c r="T1723" s="197"/>
    </row>
    <row r="1724" spans="1:20" ht="15" customHeight="1">
      <c r="A1724" s="165"/>
      <c r="I1724" s="17"/>
      <c r="T1724" s="197"/>
    </row>
    <row r="1725" spans="1:20" ht="15" customHeight="1">
      <c r="A1725" s="165"/>
      <c r="I1725" s="17"/>
      <c r="T1725" s="197"/>
    </row>
    <row r="1726" spans="1:20" ht="15" customHeight="1">
      <c r="A1726" s="165"/>
      <c r="I1726" s="17"/>
      <c r="T1726" s="197"/>
    </row>
    <row r="1727" spans="1:20" ht="15" customHeight="1">
      <c r="A1727" s="165"/>
      <c r="I1727" s="17"/>
      <c r="T1727" s="197"/>
    </row>
    <row r="1728" spans="1:20" ht="15" customHeight="1">
      <c r="A1728" s="165"/>
      <c r="I1728" s="17"/>
      <c r="T1728" s="197"/>
    </row>
    <row r="1729" spans="1:20" ht="15" customHeight="1">
      <c r="A1729" s="165"/>
      <c r="I1729" s="17"/>
      <c r="T1729" s="197"/>
    </row>
    <row r="1730" spans="1:20" ht="15" customHeight="1">
      <c r="A1730" s="165"/>
      <c r="I1730" s="17"/>
      <c r="T1730" s="197"/>
    </row>
    <row r="1731" spans="1:20" ht="15" customHeight="1">
      <c r="A1731" s="165"/>
      <c r="I1731" s="17"/>
      <c r="T1731" s="197"/>
    </row>
    <row r="1732" spans="1:20" ht="15" customHeight="1">
      <c r="A1732" s="165"/>
      <c r="I1732" s="17"/>
      <c r="T1732" s="197"/>
    </row>
    <row r="1733" spans="1:20" ht="15" customHeight="1">
      <c r="A1733" s="165"/>
      <c r="I1733" s="17"/>
      <c r="T1733" s="197"/>
    </row>
    <row r="1734" spans="1:20" ht="15" customHeight="1">
      <c r="A1734" s="165"/>
      <c r="I1734" s="17"/>
      <c r="T1734" s="197"/>
    </row>
    <row r="1735" spans="1:20" ht="15" customHeight="1">
      <c r="A1735" s="165"/>
      <c r="I1735" s="17"/>
      <c r="T1735" s="197"/>
    </row>
    <row r="1736" spans="1:20" ht="15" customHeight="1">
      <c r="A1736" s="165"/>
      <c r="I1736" s="17"/>
      <c r="T1736" s="197"/>
    </row>
    <row r="1737" spans="1:20" ht="15" customHeight="1">
      <c r="A1737" s="165"/>
      <c r="I1737" s="17"/>
      <c r="T1737" s="197"/>
    </row>
    <row r="1738" spans="1:20" ht="15" customHeight="1">
      <c r="A1738" s="165"/>
      <c r="I1738" s="17"/>
      <c r="T1738" s="197"/>
    </row>
    <row r="1739" spans="1:20" ht="15" customHeight="1">
      <c r="A1739" s="165"/>
      <c r="I1739" s="17"/>
      <c r="T1739" s="197"/>
    </row>
    <row r="1740" spans="1:20" ht="15" customHeight="1">
      <c r="A1740" s="165"/>
      <c r="I1740" s="17"/>
      <c r="T1740" s="197"/>
    </row>
    <row r="1741" spans="1:20" ht="15" customHeight="1">
      <c r="A1741" s="165"/>
      <c r="I1741" s="17"/>
      <c r="T1741" s="197"/>
    </row>
    <row r="1742" spans="1:20" ht="15" customHeight="1">
      <c r="A1742" s="165"/>
      <c r="I1742" s="17"/>
      <c r="T1742" s="197"/>
    </row>
    <row r="1743" spans="1:20" ht="15" customHeight="1">
      <c r="A1743" s="165"/>
      <c r="I1743" s="17"/>
      <c r="T1743" s="197"/>
    </row>
    <row r="1744" spans="1:20" ht="15" customHeight="1">
      <c r="A1744" s="165"/>
      <c r="I1744" s="17"/>
      <c r="T1744" s="197"/>
    </row>
    <row r="1745" spans="1:20" ht="15" customHeight="1">
      <c r="A1745" s="165"/>
      <c r="I1745" s="17"/>
      <c r="T1745" s="197"/>
    </row>
    <row r="1746" spans="1:20" ht="15" customHeight="1">
      <c r="A1746" s="165"/>
      <c r="I1746" s="17"/>
      <c r="T1746" s="197"/>
    </row>
    <row r="1747" spans="1:20" ht="15" customHeight="1">
      <c r="A1747" s="165"/>
      <c r="I1747" s="17"/>
      <c r="T1747" s="197"/>
    </row>
    <row r="1748" spans="1:20" ht="15" customHeight="1">
      <c r="A1748" s="165"/>
      <c r="I1748" s="17"/>
      <c r="T1748" s="197"/>
    </row>
    <row r="1749" spans="1:20" ht="15" customHeight="1">
      <c r="A1749" s="165"/>
      <c r="I1749" s="17"/>
      <c r="T1749" s="197"/>
    </row>
    <row r="1750" spans="1:20" ht="15" customHeight="1">
      <c r="A1750" s="165"/>
      <c r="I1750" s="17"/>
      <c r="T1750" s="197"/>
    </row>
    <row r="1751" spans="1:20" ht="15" customHeight="1">
      <c r="A1751" s="165"/>
      <c r="I1751" s="17"/>
      <c r="T1751" s="197"/>
    </row>
    <row r="1752" spans="1:20" ht="15" customHeight="1">
      <c r="A1752" s="165"/>
      <c r="I1752" s="17"/>
      <c r="T1752" s="197"/>
    </row>
    <row r="1753" spans="1:20" ht="15" customHeight="1">
      <c r="A1753" s="165"/>
      <c r="I1753" s="17"/>
      <c r="T1753" s="197"/>
    </row>
    <row r="1754" spans="1:20" ht="15" customHeight="1">
      <c r="A1754" s="165"/>
      <c r="I1754" s="17"/>
      <c r="T1754" s="197"/>
    </row>
    <row r="1755" spans="1:20" ht="15" customHeight="1">
      <c r="A1755" s="165"/>
      <c r="I1755" s="17"/>
      <c r="T1755" s="197"/>
    </row>
    <row r="1756" spans="1:20" ht="15" customHeight="1">
      <c r="A1756" s="165"/>
      <c r="I1756" s="17"/>
      <c r="T1756" s="197"/>
    </row>
    <row r="1757" spans="1:20" ht="15" customHeight="1">
      <c r="A1757" s="165"/>
      <c r="I1757" s="17"/>
      <c r="T1757" s="197"/>
    </row>
    <row r="1758" spans="1:20" ht="15" customHeight="1">
      <c r="A1758" s="165"/>
      <c r="I1758" s="17"/>
      <c r="T1758" s="197"/>
    </row>
    <row r="1759" spans="1:20" ht="15" customHeight="1">
      <c r="A1759" s="165"/>
      <c r="I1759" s="17"/>
      <c r="T1759" s="197"/>
    </row>
    <row r="1760" spans="1:20" ht="15" customHeight="1">
      <c r="A1760" s="165"/>
      <c r="I1760" s="17"/>
      <c r="T1760" s="197"/>
    </row>
    <row r="1761" spans="1:20" ht="15" customHeight="1">
      <c r="A1761" s="165"/>
      <c r="I1761" s="17"/>
      <c r="T1761" s="197"/>
    </row>
    <row r="1762" spans="1:20" ht="15" customHeight="1">
      <c r="A1762" s="165"/>
      <c r="I1762" s="17"/>
      <c r="T1762" s="197"/>
    </row>
    <row r="1763" spans="1:20" ht="15" customHeight="1">
      <c r="A1763" s="165"/>
      <c r="I1763" s="17"/>
      <c r="T1763" s="197"/>
    </row>
    <row r="1764" spans="1:20" ht="15" customHeight="1">
      <c r="A1764" s="165"/>
      <c r="I1764" s="17"/>
      <c r="T1764" s="197"/>
    </row>
    <row r="1765" spans="1:20" ht="15" customHeight="1">
      <c r="A1765" s="165"/>
      <c r="I1765" s="17"/>
      <c r="T1765" s="197"/>
    </row>
    <row r="1766" spans="1:20" ht="15" customHeight="1">
      <c r="A1766" s="165"/>
      <c r="I1766" s="17"/>
      <c r="T1766" s="197"/>
    </row>
    <row r="1767" spans="1:20" ht="15" customHeight="1">
      <c r="A1767" s="165"/>
      <c r="I1767" s="17"/>
      <c r="T1767" s="197"/>
    </row>
    <row r="1768" spans="1:20" ht="15" customHeight="1">
      <c r="A1768" s="165"/>
      <c r="I1768" s="17"/>
      <c r="T1768" s="197"/>
    </row>
    <row r="1769" spans="1:20" ht="15" customHeight="1">
      <c r="A1769" s="165"/>
      <c r="I1769" s="17"/>
      <c r="T1769" s="197"/>
    </row>
    <row r="1770" spans="1:20" ht="15" customHeight="1">
      <c r="A1770" s="165"/>
      <c r="I1770" s="17"/>
      <c r="T1770" s="197"/>
    </row>
    <row r="1771" spans="1:20" ht="15" customHeight="1">
      <c r="A1771" s="165"/>
      <c r="I1771" s="17"/>
      <c r="T1771" s="197"/>
    </row>
    <row r="1772" spans="1:20" ht="15" customHeight="1">
      <c r="A1772" s="165"/>
      <c r="I1772" s="17"/>
      <c r="T1772" s="197"/>
    </row>
    <row r="1773" spans="1:20" ht="15" customHeight="1">
      <c r="A1773" s="165"/>
      <c r="I1773" s="17"/>
      <c r="T1773" s="197"/>
    </row>
    <row r="1774" spans="1:20" ht="15" customHeight="1">
      <c r="A1774" s="165"/>
      <c r="I1774" s="17"/>
      <c r="T1774" s="197"/>
    </row>
    <row r="1775" spans="1:20" ht="15" customHeight="1">
      <c r="A1775" s="165"/>
      <c r="I1775" s="17"/>
      <c r="T1775" s="197"/>
    </row>
    <row r="1776" spans="1:20" ht="15" customHeight="1">
      <c r="A1776" s="165"/>
      <c r="I1776" s="17"/>
      <c r="T1776" s="197"/>
    </row>
    <row r="1777" spans="1:20" ht="15" customHeight="1">
      <c r="A1777" s="165"/>
      <c r="I1777" s="17"/>
      <c r="T1777" s="197"/>
    </row>
    <row r="1778" spans="1:20" ht="15" customHeight="1">
      <c r="A1778" s="165"/>
      <c r="I1778" s="17"/>
      <c r="T1778" s="197"/>
    </row>
    <row r="1779" spans="1:20" ht="15" customHeight="1">
      <c r="A1779" s="165"/>
      <c r="I1779" s="17"/>
      <c r="T1779" s="197"/>
    </row>
    <row r="1780" spans="1:20" ht="15" customHeight="1">
      <c r="A1780" s="165"/>
      <c r="I1780" s="17"/>
      <c r="T1780" s="197"/>
    </row>
    <row r="1781" spans="1:20" ht="15" customHeight="1">
      <c r="A1781" s="165"/>
      <c r="I1781" s="17"/>
      <c r="T1781" s="197"/>
    </row>
    <row r="1782" spans="1:20" ht="15" customHeight="1">
      <c r="A1782" s="165"/>
      <c r="I1782" s="17"/>
      <c r="T1782" s="197"/>
    </row>
    <row r="1783" spans="1:20" ht="15" customHeight="1">
      <c r="A1783" s="165"/>
      <c r="I1783" s="17"/>
      <c r="T1783" s="197"/>
    </row>
    <row r="1784" spans="1:20" ht="15" customHeight="1">
      <c r="A1784" s="165"/>
      <c r="I1784" s="17"/>
      <c r="T1784" s="197"/>
    </row>
    <row r="1785" spans="1:20" ht="15" customHeight="1">
      <c r="A1785" s="165"/>
      <c r="I1785" s="17"/>
      <c r="T1785" s="197"/>
    </row>
    <row r="1786" spans="1:20" ht="15" customHeight="1">
      <c r="A1786" s="165"/>
      <c r="I1786" s="17"/>
      <c r="T1786" s="197"/>
    </row>
    <row r="1787" spans="1:20" ht="15" customHeight="1">
      <c r="A1787" s="165"/>
      <c r="I1787" s="17"/>
      <c r="T1787" s="197"/>
    </row>
    <row r="1788" spans="1:20" ht="15" customHeight="1">
      <c r="A1788" s="165"/>
      <c r="I1788" s="17"/>
      <c r="T1788" s="197"/>
    </row>
    <row r="1789" spans="1:20" ht="15" customHeight="1">
      <c r="A1789" s="165"/>
      <c r="I1789" s="17"/>
      <c r="T1789" s="197"/>
    </row>
    <row r="1790" spans="1:20" ht="15" customHeight="1">
      <c r="A1790" s="165"/>
      <c r="I1790" s="17"/>
      <c r="T1790" s="197"/>
    </row>
    <row r="1791" spans="1:20" ht="15" customHeight="1">
      <c r="A1791" s="165"/>
      <c r="I1791" s="17"/>
      <c r="T1791" s="197"/>
    </row>
    <row r="1792" spans="1:20" ht="15" customHeight="1">
      <c r="A1792" s="165"/>
      <c r="I1792" s="17"/>
      <c r="T1792" s="197"/>
    </row>
    <row r="1793" spans="1:20" ht="15" customHeight="1">
      <c r="A1793" s="165"/>
      <c r="I1793" s="17"/>
      <c r="T1793" s="197"/>
    </row>
    <row r="1794" spans="1:20" ht="15" customHeight="1">
      <c r="A1794" s="165"/>
      <c r="I1794" s="17"/>
      <c r="T1794" s="197"/>
    </row>
    <row r="1795" spans="1:20" ht="15" customHeight="1">
      <c r="A1795" s="165"/>
      <c r="I1795" s="17"/>
      <c r="T1795" s="197"/>
    </row>
    <row r="1796" spans="1:20" ht="15" customHeight="1">
      <c r="A1796" s="165"/>
      <c r="I1796" s="17"/>
      <c r="T1796" s="197"/>
    </row>
    <row r="1797" spans="1:20" ht="15" customHeight="1">
      <c r="A1797" s="165"/>
      <c r="I1797" s="17"/>
      <c r="T1797" s="197"/>
    </row>
    <row r="1798" spans="1:20" ht="15" customHeight="1">
      <c r="A1798" s="165"/>
      <c r="I1798" s="17"/>
      <c r="T1798" s="197"/>
    </row>
    <row r="1799" spans="1:20" ht="15" customHeight="1">
      <c r="A1799" s="165"/>
      <c r="I1799" s="17"/>
      <c r="T1799" s="197"/>
    </row>
    <row r="1800" spans="1:20" ht="15" customHeight="1">
      <c r="A1800" s="165"/>
      <c r="I1800" s="17"/>
      <c r="T1800" s="197"/>
    </row>
    <row r="1801" spans="1:20" ht="15" customHeight="1">
      <c r="A1801" s="165"/>
      <c r="I1801" s="17"/>
      <c r="T1801" s="197"/>
    </row>
    <row r="1802" spans="1:20" ht="15" customHeight="1">
      <c r="A1802" s="165"/>
      <c r="I1802" s="17"/>
      <c r="T1802" s="197"/>
    </row>
    <row r="1803" spans="1:20" ht="15" customHeight="1">
      <c r="A1803" s="165"/>
      <c r="I1803" s="17"/>
      <c r="T1803" s="197"/>
    </row>
    <row r="1804" spans="1:20" ht="15" customHeight="1">
      <c r="A1804" s="165"/>
      <c r="I1804" s="17"/>
      <c r="T1804" s="197"/>
    </row>
    <row r="1805" spans="1:20" ht="15" customHeight="1">
      <c r="A1805" s="165"/>
      <c r="I1805" s="17"/>
      <c r="T1805" s="197"/>
    </row>
    <row r="1806" spans="1:20" ht="15" customHeight="1">
      <c r="A1806" s="165"/>
      <c r="I1806" s="17"/>
      <c r="T1806" s="197"/>
    </row>
    <row r="1807" spans="1:20" ht="15" customHeight="1">
      <c r="A1807" s="165"/>
      <c r="I1807" s="17"/>
      <c r="T1807" s="197"/>
    </row>
    <row r="1808" spans="1:20" ht="15" customHeight="1">
      <c r="A1808" s="165"/>
      <c r="I1808" s="17"/>
      <c r="T1808" s="197"/>
    </row>
    <row r="1809" spans="1:20" ht="15" customHeight="1">
      <c r="A1809" s="165"/>
      <c r="I1809" s="17"/>
      <c r="T1809" s="197"/>
    </row>
    <row r="1810" spans="1:20" ht="15" customHeight="1">
      <c r="A1810" s="165"/>
      <c r="I1810" s="17"/>
      <c r="T1810" s="197"/>
    </row>
    <row r="1811" spans="1:20" ht="15" customHeight="1">
      <c r="A1811" s="165"/>
      <c r="I1811" s="17"/>
      <c r="T1811" s="197"/>
    </row>
    <row r="1812" spans="1:20" ht="15" customHeight="1">
      <c r="A1812" s="165"/>
      <c r="I1812" s="17"/>
      <c r="T1812" s="197"/>
    </row>
    <row r="1813" spans="1:20" ht="15" customHeight="1">
      <c r="A1813" s="165"/>
      <c r="I1813" s="17"/>
      <c r="T1813" s="197"/>
    </row>
    <row r="1814" spans="1:20" ht="15" customHeight="1">
      <c r="A1814" s="165"/>
      <c r="I1814" s="17"/>
      <c r="T1814" s="197"/>
    </row>
    <row r="1815" spans="1:20" ht="15" customHeight="1">
      <c r="A1815" s="165"/>
      <c r="I1815" s="17"/>
      <c r="T1815" s="197"/>
    </row>
    <row r="1816" spans="1:20" ht="15" customHeight="1">
      <c r="A1816" s="165"/>
      <c r="I1816" s="17"/>
      <c r="T1816" s="197"/>
    </row>
    <row r="1817" spans="1:20" ht="15" customHeight="1">
      <c r="A1817" s="165"/>
      <c r="I1817" s="17"/>
      <c r="T1817" s="197"/>
    </row>
    <row r="1818" spans="1:20" ht="15" customHeight="1">
      <c r="A1818" s="165"/>
      <c r="I1818" s="17"/>
      <c r="T1818" s="197"/>
    </row>
    <row r="1819" spans="1:20" ht="15" customHeight="1">
      <c r="A1819" s="165"/>
      <c r="I1819" s="17"/>
      <c r="T1819" s="197"/>
    </row>
    <row r="1820" spans="1:20" ht="15" customHeight="1">
      <c r="A1820" s="165"/>
      <c r="I1820" s="17"/>
      <c r="T1820" s="197"/>
    </row>
    <row r="1821" spans="1:20" ht="15" customHeight="1">
      <c r="A1821" s="165"/>
      <c r="I1821" s="17"/>
      <c r="T1821" s="197"/>
    </row>
    <row r="1822" spans="1:20" ht="15" customHeight="1">
      <c r="A1822" s="165"/>
      <c r="I1822" s="17"/>
      <c r="T1822" s="197"/>
    </row>
    <row r="1823" spans="1:20" ht="15" customHeight="1">
      <c r="A1823" s="165"/>
      <c r="I1823" s="17"/>
      <c r="T1823" s="197"/>
    </row>
    <row r="1824" spans="1:20" ht="15" customHeight="1">
      <c r="A1824" s="165"/>
      <c r="I1824" s="17"/>
      <c r="T1824" s="197"/>
    </row>
    <row r="1825" spans="1:20" ht="15" customHeight="1">
      <c r="A1825" s="165"/>
      <c r="I1825" s="17"/>
      <c r="T1825" s="197"/>
    </row>
    <row r="1826" spans="1:20" ht="15" customHeight="1">
      <c r="A1826" s="165"/>
      <c r="I1826" s="17"/>
      <c r="T1826" s="197"/>
    </row>
    <row r="1827" spans="1:20" ht="15" customHeight="1">
      <c r="A1827" s="165"/>
      <c r="I1827" s="17"/>
      <c r="T1827" s="197"/>
    </row>
    <row r="1828" spans="1:20" ht="15" customHeight="1">
      <c r="A1828" s="165"/>
      <c r="I1828" s="17"/>
      <c r="T1828" s="197"/>
    </row>
    <row r="1829" spans="1:20" ht="15" customHeight="1">
      <c r="A1829" s="165"/>
      <c r="I1829" s="17"/>
      <c r="T1829" s="197"/>
    </row>
    <row r="1830" spans="1:20" ht="15" customHeight="1">
      <c r="A1830" s="165"/>
      <c r="I1830" s="17"/>
      <c r="T1830" s="197"/>
    </row>
    <row r="1831" spans="1:20" ht="15" customHeight="1">
      <c r="A1831" s="165"/>
      <c r="I1831" s="17"/>
      <c r="T1831" s="197"/>
    </row>
    <row r="1832" spans="1:20" ht="15" customHeight="1">
      <c r="A1832" s="165"/>
      <c r="I1832" s="17"/>
      <c r="T1832" s="197"/>
    </row>
    <row r="1833" spans="1:20" ht="15" customHeight="1">
      <c r="A1833" s="165"/>
      <c r="I1833" s="17"/>
      <c r="T1833" s="197"/>
    </row>
    <row r="1834" spans="1:20" ht="15" customHeight="1">
      <c r="A1834" s="165"/>
      <c r="I1834" s="17"/>
      <c r="T1834" s="197"/>
    </row>
    <row r="1835" spans="1:20" ht="15" customHeight="1">
      <c r="A1835" s="165"/>
      <c r="I1835" s="17"/>
      <c r="T1835" s="197"/>
    </row>
    <row r="1836" spans="1:20" ht="15" customHeight="1">
      <c r="A1836" s="165"/>
      <c r="I1836" s="17"/>
      <c r="T1836" s="197"/>
    </row>
    <row r="1837" spans="1:20" ht="15" customHeight="1">
      <c r="A1837" s="165"/>
      <c r="I1837" s="17"/>
      <c r="T1837" s="197"/>
    </row>
    <row r="1838" spans="1:20" ht="15" customHeight="1">
      <c r="A1838" s="165"/>
      <c r="I1838" s="17"/>
      <c r="T1838" s="197"/>
    </row>
    <row r="1839" spans="1:20" ht="15" customHeight="1">
      <c r="A1839" s="165"/>
      <c r="I1839" s="17"/>
      <c r="T1839" s="197"/>
    </row>
    <row r="1840" spans="1:20" ht="15" customHeight="1">
      <c r="A1840" s="165"/>
      <c r="I1840" s="17"/>
      <c r="T1840" s="197"/>
    </row>
    <row r="1841" spans="1:20" ht="15" customHeight="1">
      <c r="A1841" s="165"/>
      <c r="I1841" s="17"/>
      <c r="T1841" s="197"/>
    </row>
    <row r="1842" spans="1:20" ht="15" customHeight="1">
      <c r="A1842" s="165"/>
      <c r="I1842" s="17"/>
      <c r="T1842" s="197"/>
    </row>
    <row r="1843" spans="1:20" ht="15" customHeight="1">
      <c r="A1843" s="165"/>
      <c r="I1843" s="17"/>
      <c r="T1843" s="197"/>
    </row>
    <row r="1844" spans="1:20" ht="15" customHeight="1">
      <c r="A1844" s="165"/>
      <c r="I1844" s="17"/>
      <c r="T1844" s="197"/>
    </row>
    <row r="1845" spans="1:20" ht="15" customHeight="1">
      <c r="A1845" s="165"/>
      <c r="I1845" s="17"/>
      <c r="T1845" s="197"/>
    </row>
    <row r="1846" spans="1:20" ht="15" customHeight="1">
      <c r="A1846" s="165"/>
      <c r="I1846" s="17"/>
      <c r="T1846" s="197"/>
    </row>
    <row r="1847" spans="1:20" ht="15" customHeight="1">
      <c r="A1847" s="165"/>
      <c r="I1847" s="17"/>
      <c r="T1847" s="197"/>
    </row>
    <row r="1848" spans="1:20" ht="15" customHeight="1">
      <c r="A1848" s="165"/>
      <c r="I1848" s="17"/>
      <c r="T1848" s="197"/>
    </row>
    <row r="1849" spans="1:20" ht="15" customHeight="1">
      <c r="A1849" s="165"/>
      <c r="I1849" s="17"/>
      <c r="T1849" s="197"/>
    </row>
    <row r="1850" spans="1:20" ht="15" customHeight="1">
      <c r="A1850" s="165"/>
      <c r="I1850" s="17"/>
      <c r="T1850" s="197"/>
    </row>
    <row r="1851" spans="1:20" ht="15" customHeight="1">
      <c r="A1851" s="165"/>
      <c r="I1851" s="17"/>
      <c r="T1851" s="197"/>
    </row>
    <row r="1852" spans="1:20" ht="15" customHeight="1">
      <c r="A1852" s="165"/>
      <c r="I1852" s="17"/>
      <c r="T1852" s="197"/>
    </row>
    <row r="1853" spans="1:20" ht="15" customHeight="1">
      <c r="A1853" s="165"/>
      <c r="I1853" s="17"/>
      <c r="T1853" s="197"/>
    </row>
    <row r="1854" spans="1:20" ht="15" customHeight="1">
      <c r="A1854" s="165"/>
      <c r="I1854" s="17"/>
      <c r="T1854" s="197"/>
    </row>
    <row r="1855" spans="1:20" ht="15" customHeight="1">
      <c r="A1855" s="165"/>
      <c r="I1855" s="17"/>
      <c r="T1855" s="197"/>
    </row>
    <row r="1856" spans="1:20" ht="15" customHeight="1">
      <c r="A1856" s="165"/>
      <c r="I1856" s="17"/>
      <c r="T1856" s="197"/>
    </row>
    <row r="1857" spans="1:20" ht="15" customHeight="1">
      <c r="A1857" s="165"/>
      <c r="I1857" s="17"/>
      <c r="T1857" s="197"/>
    </row>
    <row r="1858" spans="1:20" ht="15" customHeight="1">
      <c r="A1858" s="165"/>
      <c r="I1858" s="17"/>
      <c r="T1858" s="197"/>
    </row>
    <row r="1859" spans="1:20" ht="15" customHeight="1">
      <c r="A1859" s="165"/>
      <c r="I1859" s="17"/>
      <c r="T1859" s="197"/>
    </row>
    <row r="1860" spans="1:20" ht="15" customHeight="1">
      <c r="A1860" s="165"/>
      <c r="I1860" s="17"/>
      <c r="T1860" s="197"/>
    </row>
    <row r="1861" spans="1:20" ht="15" customHeight="1">
      <c r="A1861" s="165"/>
      <c r="I1861" s="17"/>
      <c r="T1861" s="197"/>
    </row>
    <row r="1862" spans="1:20" ht="15" customHeight="1">
      <c r="A1862" s="165"/>
      <c r="I1862" s="17"/>
      <c r="T1862" s="197"/>
    </row>
    <row r="1863" spans="1:20" ht="15" customHeight="1">
      <c r="A1863" s="165"/>
      <c r="I1863" s="17"/>
      <c r="T1863" s="197"/>
    </row>
    <row r="1864" spans="1:20" ht="15" customHeight="1">
      <c r="A1864" s="165"/>
      <c r="I1864" s="17"/>
      <c r="T1864" s="197"/>
    </row>
    <row r="1865" spans="1:20" ht="15" customHeight="1">
      <c r="A1865" s="165"/>
      <c r="I1865" s="17"/>
      <c r="T1865" s="197"/>
    </row>
    <row r="1866" spans="1:20" ht="15" customHeight="1">
      <c r="A1866" s="165"/>
      <c r="I1866" s="17"/>
      <c r="T1866" s="197"/>
    </row>
    <row r="1867" spans="1:20" ht="15" customHeight="1">
      <c r="A1867" s="165"/>
      <c r="I1867" s="17"/>
      <c r="T1867" s="197"/>
    </row>
    <row r="1868" spans="1:20" ht="15" customHeight="1">
      <c r="A1868" s="165"/>
      <c r="I1868" s="17"/>
      <c r="T1868" s="197"/>
    </row>
    <row r="1869" spans="1:20" ht="15" customHeight="1">
      <c r="A1869" s="165"/>
      <c r="I1869" s="17"/>
      <c r="T1869" s="197"/>
    </row>
    <row r="1870" spans="1:20" ht="15" customHeight="1">
      <c r="A1870" s="165"/>
      <c r="I1870" s="17"/>
      <c r="T1870" s="197"/>
    </row>
    <row r="1871" spans="1:20" ht="15" customHeight="1">
      <c r="A1871" s="165"/>
      <c r="I1871" s="17"/>
      <c r="T1871" s="197"/>
    </row>
    <row r="1872" spans="1:20" ht="15" customHeight="1">
      <c r="A1872" s="165"/>
      <c r="I1872" s="17"/>
      <c r="T1872" s="197"/>
    </row>
    <row r="1873" spans="1:20" ht="15" customHeight="1">
      <c r="A1873" s="165"/>
      <c r="I1873" s="17"/>
      <c r="T1873" s="197"/>
    </row>
    <row r="1874" spans="1:20" ht="15" customHeight="1">
      <c r="A1874" s="165"/>
      <c r="I1874" s="17"/>
      <c r="T1874" s="197"/>
    </row>
    <row r="1875" spans="1:20" ht="15" customHeight="1">
      <c r="A1875" s="165"/>
      <c r="I1875" s="17"/>
      <c r="T1875" s="197"/>
    </row>
    <row r="1876" spans="1:20" ht="15" customHeight="1">
      <c r="A1876" s="165"/>
      <c r="I1876" s="17"/>
      <c r="T1876" s="197"/>
    </row>
    <row r="1877" spans="1:20" ht="15" customHeight="1">
      <c r="A1877" s="165"/>
      <c r="I1877" s="17"/>
      <c r="T1877" s="197"/>
    </row>
    <row r="1878" spans="1:20" ht="15" customHeight="1">
      <c r="A1878" s="165"/>
      <c r="I1878" s="17"/>
      <c r="T1878" s="197"/>
    </row>
    <row r="1879" spans="1:20" ht="15" customHeight="1">
      <c r="A1879" s="165"/>
      <c r="I1879" s="17"/>
      <c r="T1879" s="197"/>
    </row>
    <row r="1880" spans="1:20" ht="15" customHeight="1">
      <c r="A1880" s="165"/>
      <c r="I1880" s="17"/>
      <c r="T1880" s="197"/>
    </row>
    <row r="1881" spans="1:20" ht="15" customHeight="1">
      <c r="A1881" s="165"/>
      <c r="I1881" s="17"/>
      <c r="T1881" s="197"/>
    </row>
    <row r="1882" spans="1:20" ht="15" customHeight="1">
      <c r="A1882" s="165"/>
      <c r="I1882" s="17"/>
      <c r="T1882" s="197"/>
    </row>
    <row r="1883" spans="1:20" ht="15" customHeight="1">
      <c r="A1883" s="165"/>
      <c r="I1883" s="17"/>
      <c r="T1883" s="197"/>
    </row>
    <row r="1884" spans="1:20" ht="15" customHeight="1">
      <c r="A1884" s="165"/>
      <c r="I1884" s="17"/>
      <c r="T1884" s="197"/>
    </row>
    <row r="1885" spans="1:20" ht="15" customHeight="1">
      <c r="A1885" s="165"/>
      <c r="I1885" s="17"/>
      <c r="T1885" s="197"/>
    </row>
    <row r="1886" spans="1:20" ht="15" customHeight="1">
      <c r="A1886" s="165"/>
      <c r="I1886" s="17"/>
      <c r="T1886" s="197"/>
    </row>
    <row r="1887" spans="1:20" ht="15" customHeight="1">
      <c r="A1887" s="165"/>
      <c r="I1887" s="17"/>
      <c r="T1887" s="197"/>
    </row>
    <row r="1888" spans="1:20" ht="15" customHeight="1">
      <c r="A1888" s="165"/>
      <c r="I1888" s="17"/>
      <c r="T1888" s="197"/>
    </row>
    <row r="1889" spans="1:20" ht="15" customHeight="1">
      <c r="A1889" s="165"/>
      <c r="I1889" s="17"/>
      <c r="T1889" s="197"/>
    </row>
    <row r="1890" spans="1:20" ht="15" customHeight="1">
      <c r="A1890" s="165"/>
      <c r="I1890" s="17"/>
      <c r="T1890" s="197"/>
    </row>
    <row r="1891" spans="1:20" ht="15" customHeight="1">
      <c r="A1891" s="165"/>
      <c r="I1891" s="17"/>
      <c r="T1891" s="197"/>
    </row>
    <row r="1892" spans="1:20" ht="15" customHeight="1">
      <c r="A1892" s="165"/>
      <c r="I1892" s="17"/>
      <c r="T1892" s="197"/>
    </row>
    <row r="1893" spans="1:20" ht="15" customHeight="1">
      <c r="A1893" s="165"/>
      <c r="I1893" s="17"/>
      <c r="T1893" s="197"/>
    </row>
    <row r="1894" spans="1:20" ht="15" customHeight="1">
      <c r="A1894" s="165"/>
      <c r="I1894" s="17"/>
      <c r="T1894" s="197"/>
    </row>
    <row r="1895" spans="1:20" ht="15" customHeight="1">
      <c r="A1895" s="165"/>
      <c r="I1895" s="17"/>
      <c r="T1895" s="197"/>
    </row>
    <row r="1896" spans="1:20" ht="15" customHeight="1">
      <c r="A1896" s="165"/>
      <c r="I1896" s="17"/>
      <c r="T1896" s="197"/>
    </row>
    <row r="1897" spans="1:20" ht="15" customHeight="1">
      <c r="A1897" s="165"/>
      <c r="I1897" s="17"/>
      <c r="T1897" s="197"/>
    </row>
    <row r="1898" spans="1:20" ht="15" customHeight="1">
      <c r="A1898" s="165"/>
      <c r="I1898" s="17"/>
      <c r="T1898" s="197"/>
    </row>
    <row r="1899" spans="1:20" ht="15" customHeight="1">
      <c r="A1899" s="165"/>
      <c r="I1899" s="17"/>
      <c r="T1899" s="197"/>
    </row>
    <row r="1900" spans="1:20" ht="15" customHeight="1">
      <c r="A1900" s="165"/>
      <c r="I1900" s="17"/>
      <c r="T1900" s="197"/>
    </row>
    <row r="1901" spans="1:20" ht="15" customHeight="1">
      <c r="A1901" s="165"/>
      <c r="I1901" s="17"/>
      <c r="T1901" s="197"/>
    </row>
    <row r="1902" spans="1:20" ht="15" customHeight="1">
      <c r="A1902" s="165"/>
      <c r="I1902" s="17"/>
      <c r="T1902" s="197"/>
    </row>
    <row r="1903" spans="1:20" ht="15" customHeight="1">
      <c r="A1903" s="165"/>
      <c r="I1903" s="17"/>
      <c r="T1903" s="197"/>
    </row>
    <row r="1904" spans="1:20" ht="15" customHeight="1">
      <c r="A1904" s="165"/>
      <c r="I1904" s="17"/>
      <c r="T1904" s="197"/>
    </row>
    <row r="1905" spans="1:20" ht="15" customHeight="1">
      <c r="A1905" s="165"/>
      <c r="I1905" s="17"/>
      <c r="T1905" s="197"/>
    </row>
    <row r="1906" spans="1:20" ht="15" customHeight="1">
      <c r="A1906" s="165"/>
      <c r="I1906" s="17"/>
      <c r="T1906" s="197"/>
    </row>
    <row r="1907" spans="1:20" ht="15" customHeight="1">
      <c r="A1907" s="165"/>
      <c r="I1907" s="17"/>
      <c r="T1907" s="197"/>
    </row>
    <row r="1908" spans="1:20" ht="15" customHeight="1">
      <c r="A1908" s="165"/>
      <c r="I1908" s="17"/>
      <c r="T1908" s="197"/>
    </row>
    <row r="1909" spans="1:20" ht="15" customHeight="1">
      <c r="A1909" s="165"/>
      <c r="I1909" s="17"/>
      <c r="T1909" s="197"/>
    </row>
    <row r="1910" spans="1:20" ht="15" customHeight="1">
      <c r="A1910" s="165"/>
      <c r="I1910" s="17"/>
      <c r="T1910" s="197"/>
    </row>
    <row r="1911" spans="1:20" ht="15" customHeight="1">
      <c r="A1911" s="165"/>
      <c r="I1911" s="17"/>
      <c r="T1911" s="197"/>
    </row>
    <row r="1912" spans="1:20" ht="15" customHeight="1">
      <c r="A1912" s="165"/>
      <c r="I1912" s="17"/>
      <c r="T1912" s="197"/>
    </row>
    <row r="1913" spans="1:20" ht="15" customHeight="1">
      <c r="A1913" s="165"/>
      <c r="I1913" s="17"/>
      <c r="T1913" s="197"/>
    </row>
    <row r="1914" spans="1:20" ht="15" customHeight="1">
      <c r="A1914" s="165"/>
      <c r="I1914" s="17"/>
      <c r="T1914" s="197"/>
    </row>
    <row r="1915" spans="1:20" ht="15" customHeight="1">
      <c r="A1915" s="165"/>
      <c r="I1915" s="17"/>
      <c r="T1915" s="197"/>
    </row>
    <row r="1916" spans="1:20" ht="15" customHeight="1">
      <c r="A1916" s="165"/>
      <c r="I1916" s="17"/>
      <c r="T1916" s="197"/>
    </row>
    <row r="1917" spans="1:20" ht="15" customHeight="1">
      <c r="A1917" s="165"/>
      <c r="I1917" s="17"/>
      <c r="T1917" s="197"/>
    </row>
    <row r="1918" spans="1:20" ht="15" customHeight="1">
      <c r="A1918" s="165"/>
      <c r="I1918" s="17"/>
      <c r="T1918" s="197"/>
    </row>
    <row r="1919" spans="1:20" ht="15" customHeight="1">
      <c r="A1919" s="165"/>
      <c r="I1919" s="17"/>
      <c r="T1919" s="197"/>
    </row>
    <row r="1920" spans="1:20" ht="15" customHeight="1">
      <c r="A1920" s="165"/>
      <c r="I1920" s="17"/>
      <c r="T1920" s="197"/>
    </row>
    <row r="1921" spans="1:20" ht="15" customHeight="1">
      <c r="A1921" s="165"/>
      <c r="I1921" s="17"/>
      <c r="T1921" s="197"/>
    </row>
    <row r="1922" spans="1:20" ht="15" customHeight="1">
      <c r="A1922" s="165"/>
      <c r="I1922" s="17"/>
      <c r="T1922" s="197"/>
    </row>
    <row r="1923" spans="1:20" ht="15" customHeight="1">
      <c r="A1923" s="165"/>
      <c r="I1923" s="17"/>
      <c r="T1923" s="197"/>
    </row>
    <row r="1924" spans="1:20" ht="15" customHeight="1">
      <c r="A1924" s="165"/>
      <c r="I1924" s="17"/>
      <c r="T1924" s="197"/>
    </row>
    <row r="1925" spans="1:20" ht="15" customHeight="1">
      <c r="A1925" s="165"/>
      <c r="I1925" s="17"/>
      <c r="T1925" s="197"/>
    </row>
    <row r="1926" spans="1:20" ht="15" customHeight="1">
      <c r="A1926" s="165"/>
      <c r="I1926" s="17"/>
      <c r="T1926" s="197"/>
    </row>
    <row r="1927" spans="1:20" ht="15" customHeight="1">
      <c r="A1927" s="165"/>
      <c r="I1927" s="17"/>
      <c r="T1927" s="197"/>
    </row>
    <row r="1928" spans="1:20" ht="15" customHeight="1">
      <c r="A1928" s="165"/>
      <c r="I1928" s="17"/>
      <c r="T1928" s="197"/>
    </row>
    <row r="1929" spans="1:20" ht="15" customHeight="1">
      <c r="A1929" s="165"/>
      <c r="I1929" s="17"/>
      <c r="T1929" s="197"/>
    </row>
    <row r="1930" spans="1:20" ht="15" customHeight="1">
      <c r="A1930" s="165"/>
      <c r="I1930" s="17"/>
      <c r="T1930" s="197"/>
    </row>
    <row r="1931" spans="1:20" ht="15" customHeight="1">
      <c r="A1931" s="165"/>
      <c r="I1931" s="17"/>
      <c r="T1931" s="197"/>
    </row>
    <row r="1932" spans="1:20" ht="15" customHeight="1">
      <c r="A1932" s="165"/>
      <c r="I1932" s="17"/>
      <c r="T1932" s="197"/>
    </row>
    <row r="1933" spans="1:20" ht="15" customHeight="1">
      <c r="A1933" s="165"/>
      <c r="I1933" s="17"/>
      <c r="T1933" s="197"/>
    </row>
    <row r="1934" spans="1:20" ht="15" customHeight="1">
      <c r="A1934" s="165"/>
      <c r="I1934" s="17"/>
      <c r="T1934" s="197"/>
    </row>
    <row r="1935" spans="1:20" ht="15" customHeight="1">
      <c r="A1935" s="165"/>
      <c r="I1935" s="17"/>
      <c r="T1935" s="197"/>
    </row>
    <row r="1936" spans="1:20" ht="15" customHeight="1">
      <c r="A1936" s="165"/>
      <c r="I1936" s="17"/>
      <c r="T1936" s="197"/>
    </row>
    <row r="1937" spans="1:20" ht="15" customHeight="1">
      <c r="A1937" s="165"/>
      <c r="I1937" s="17"/>
      <c r="T1937" s="197"/>
    </row>
    <row r="1938" spans="1:20" ht="15" customHeight="1">
      <c r="A1938" s="165"/>
      <c r="I1938" s="17"/>
      <c r="T1938" s="197"/>
    </row>
    <row r="1939" spans="1:20" ht="15" customHeight="1">
      <c r="A1939" s="165"/>
      <c r="I1939" s="17"/>
      <c r="T1939" s="197"/>
    </row>
    <row r="1940" spans="1:20" ht="15" customHeight="1">
      <c r="A1940" s="165"/>
      <c r="I1940" s="17"/>
      <c r="T1940" s="197"/>
    </row>
    <row r="1941" spans="1:20" ht="15" customHeight="1">
      <c r="A1941" s="165"/>
      <c r="I1941" s="17"/>
      <c r="T1941" s="197"/>
    </row>
    <row r="1942" spans="1:20" ht="15" customHeight="1">
      <c r="A1942" s="165"/>
      <c r="I1942" s="17"/>
      <c r="T1942" s="197"/>
    </row>
    <row r="1943" spans="1:20" ht="15" customHeight="1">
      <c r="A1943" s="165"/>
      <c r="I1943" s="17"/>
      <c r="T1943" s="197"/>
    </row>
    <row r="1944" spans="1:20" ht="15" customHeight="1">
      <c r="A1944" s="165"/>
      <c r="I1944" s="17"/>
      <c r="T1944" s="197"/>
    </row>
    <row r="1945" spans="1:20" ht="15" customHeight="1">
      <c r="A1945" s="165"/>
      <c r="I1945" s="17"/>
      <c r="T1945" s="197"/>
    </row>
    <row r="1946" spans="1:20" ht="15" customHeight="1">
      <c r="A1946" s="165"/>
      <c r="I1946" s="17"/>
      <c r="T1946" s="197"/>
    </row>
    <row r="1947" spans="1:20" ht="15" customHeight="1">
      <c r="A1947" s="165"/>
      <c r="I1947" s="17"/>
      <c r="T1947" s="197"/>
    </row>
    <row r="1948" spans="1:20" ht="15" customHeight="1">
      <c r="A1948" s="165"/>
      <c r="I1948" s="17"/>
      <c r="T1948" s="197"/>
    </row>
    <row r="1949" spans="1:20" ht="15" customHeight="1">
      <c r="A1949" s="165"/>
      <c r="I1949" s="17"/>
      <c r="T1949" s="197"/>
    </row>
    <row r="1950" spans="1:20" ht="15" customHeight="1">
      <c r="A1950" s="165"/>
      <c r="I1950" s="17"/>
      <c r="T1950" s="197"/>
    </row>
    <row r="1951" spans="1:20" ht="15" customHeight="1">
      <c r="A1951" s="165"/>
      <c r="I1951" s="17"/>
      <c r="T1951" s="197"/>
    </row>
    <row r="1952" spans="1:20" ht="15" customHeight="1">
      <c r="A1952" s="165"/>
      <c r="I1952" s="17"/>
      <c r="T1952" s="197"/>
    </row>
    <row r="1953" spans="1:20" ht="15" customHeight="1">
      <c r="A1953" s="165"/>
      <c r="I1953" s="17"/>
      <c r="T1953" s="197"/>
    </row>
    <row r="1954" spans="1:20" ht="15" customHeight="1">
      <c r="A1954" s="165"/>
      <c r="I1954" s="17"/>
      <c r="T1954" s="197"/>
    </row>
    <row r="1955" spans="1:20" ht="15" customHeight="1">
      <c r="A1955" s="165"/>
      <c r="I1955" s="17"/>
      <c r="T1955" s="197"/>
    </row>
    <row r="1956" spans="1:20" ht="15" customHeight="1">
      <c r="A1956" s="165"/>
      <c r="I1956" s="17"/>
      <c r="T1956" s="197"/>
    </row>
    <row r="1957" spans="1:20" ht="15" customHeight="1">
      <c r="A1957" s="165"/>
      <c r="I1957" s="17"/>
      <c r="T1957" s="197"/>
    </row>
    <row r="1958" spans="1:20" ht="15" customHeight="1">
      <c r="A1958" s="165"/>
      <c r="I1958" s="17"/>
      <c r="T1958" s="197"/>
    </row>
    <row r="1959" spans="1:20" ht="15" customHeight="1">
      <c r="A1959" s="165"/>
      <c r="I1959" s="17"/>
      <c r="T1959" s="197"/>
    </row>
    <row r="1960" spans="1:20" ht="15" customHeight="1">
      <c r="A1960" s="165"/>
      <c r="I1960" s="17"/>
      <c r="T1960" s="197"/>
    </row>
    <row r="1961" spans="1:20" ht="15" customHeight="1">
      <c r="A1961" s="165"/>
      <c r="I1961" s="17"/>
      <c r="T1961" s="197"/>
    </row>
    <row r="1962" spans="1:20" ht="15" customHeight="1">
      <c r="A1962" s="165"/>
      <c r="I1962" s="17"/>
      <c r="T1962" s="197"/>
    </row>
    <row r="1963" spans="1:20" ht="15" customHeight="1">
      <c r="A1963" s="165"/>
      <c r="I1963" s="17"/>
      <c r="T1963" s="197"/>
    </row>
    <row r="1964" spans="1:20" ht="15" customHeight="1">
      <c r="A1964" s="165"/>
      <c r="I1964" s="17"/>
      <c r="T1964" s="197"/>
    </row>
    <row r="1965" spans="1:20" ht="15" customHeight="1">
      <c r="A1965" s="165"/>
      <c r="I1965" s="17"/>
      <c r="T1965" s="197"/>
    </row>
    <row r="1966" spans="1:20" ht="15" customHeight="1">
      <c r="A1966" s="165"/>
      <c r="I1966" s="17"/>
      <c r="T1966" s="197"/>
    </row>
    <row r="1967" spans="1:20" ht="15" customHeight="1">
      <c r="A1967" s="165"/>
      <c r="I1967" s="17"/>
      <c r="T1967" s="197"/>
    </row>
    <row r="1968" spans="1:20" ht="15" customHeight="1">
      <c r="A1968" s="165"/>
      <c r="I1968" s="17"/>
      <c r="T1968" s="197"/>
    </row>
    <row r="1969" spans="1:20" ht="15" customHeight="1">
      <c r="A1969" s="165"/>
      <c r="I1969" s="17"/>
      <c r="T1969" s="197"/>
    </row>
    <row r="1970" spans="1:20" ht="15" customHeight="1">
      <c r="A1970" s="165"/>
      <c r="I1970" s="17"/>
      <c r="T1970" s="197"/>
    </row>
    <row r="1971" spans="1:20" ht="15" customHeight="1">
      <c r="A1971" s="165"/>
      <c r="I1971" s="17"/>
      <c r="T1971" s="197"/>
    </row>
    <row r="1972" spans="1:20" ht="15" customHeight="1">
      <c r="A1972" s="165"/>
      <c r="I1972" s="17"/>
      <c r="T1972" s="197"/>
    </row>
    <row r="1973" spans="1:20" ht="15" customHeight="1">
      <c r="A1973" s="165"/>
      <c r="I1973" s="17"/>
      <c r="T1973" s="197"/>
    </row>
    <row r="1974" spans="1:20" ht="15" customHeight="1">
      <c r="A1974" s="165"/>
      <c r="I1974" s="17"/>
      <c r="T1974" s="197"/>
    </row>
    <row r="1975" spans="1:20" ht="15" customHeight="1">
      <c r="A1975" s="165"/>
      <c r="I1975" s="17"/>
      <c r="T1975" s="197"/>
    </row>
    <row r="1976" spans="1:20" ht="15" customHeight="1">
      <c r="A1976" s="165"/>
      <c r="I1976" s="17"/>
      <c r="T1976" s="197"/>
    </row>
    <row r="1977" spans="1:20" ht="15" customHeight="1">
      <c r="A1977" s="165"/>
      <c r="I1977" s="17"/>
      <c r="T1977" s="197"/>
    </row>
    <row r="1978" spans="1:20" ht="15" customHeight="1">
      <c r="A1978" s="165"/>
      <c r="I1978" s="17"/>
      <c r="T1978" s="197"/>
    </row>
    <row r="1979" spans="1:20" ht="15" customHeight="1">
      <c r="A1979" s="165"/>
      <c r="I1979" s="17"/>
      <c r="T1979" s="197"/>
    </row>
    <row r="1980" spans="1:20" ht="15" customHeight="1">
      <c r="A1980" s="165"/>
      <c r="I1980" s="17"/>
      <c r="T1980" s="197"/>
    </row>
    <row r="1981" spans="1:20" ht="15" customHeight="1">
      <c r="A1981" s="165"/>
      <c r="I1981" s="17"/>
      <c r="T1981" s="197"/>
    </row>
    <row r="1982" spans="1:20" ht="15" customHeight="1">
      <c r="A1982" s="165"/>
      <c r="I1982" s="17"/>
      <c r="T1982" s="197"/>
    </row>
    <row r="1983" spans="1:20" ht="15" customHeight="1">
      <c r="A1983" s="165"/>
      <c r="I1983" s="17"/>
      <c r="T1983" s="197"/>
    </row>
    <row r="1984" spans="1:20" ht="15" customHeight="1">
      <c r="A1984" s="165"/>
      <c r="I1984" s="17"/>
      <c r="T1984" s="197"/>
    </row>
    <row r="1985" spans="1:20" ht="15" customHeight="1">
      <c r="A1985" s="165"/>
      <c r="I1985" s="17"/>
      <c r="T1985" s="197"/>
    </row>
    <row r="1986" spans="1:20" ht="15" customHeight="1">
      <c r="A1986" s="165"/>
      <c r="I1986" s="17"/>
      <c r="T1986" s="197"/>
    </row>
    <row r="1987" spans="1:20" ht="15" customHeight="1">
      <c r="A1987" s="165"/>
      <c r="I1987" s="17"/>
      <c r="T1987" s="197"/>
    </row>
    <row r="1988" spans="1:20" ht="15" customHeight="1">
      <c r="A1988" s="165"/>
      <c r="I1988" s="17"/>
      <c r="T1988" s="197"/>
    </row>
    <row r="1989" spans="1:20" ht="15" customHeight="1">
      <c r="A1989" s="165"/>
      <c r="I1989" s="17"/>
      <c r="T1989" s="197"/>
    </row>
    <row r="1990" spans="1:20" ht="15" customHeight="1">
      <c r="A1990" s="165"/>
      <c r="I1990" s="17"/>
      <c r="T1990" s="197"/>
    </row>
    <row r="1991" spans="1:20" ht="15" customHeight="1">
      <c r="A1991" s="165"/>
      <c r="I1991" s="17"/>
      <c r="T1991" s="197"/>
    </row>
    <row r="1992" spans="1:20" ht="15" customHeight="1">
      <c r="A1992" s="165"/>
      <c r="I1992" s="17"/>
      <c r="T1992" s="197"/>
    </row>
    <row r="1993" spans="1:20" ht="15" customHeight="1">
      <c r="A1993" s="165"/>
      <c r="I1993" s="17"/>
      <c r="T1993" s="197"/>
    </row>
    <row r="1994" spans="1:20" ht="15" customHeight="1">
      <c r="A1994" s="165"/>
      <c r="I1994" s="17"/>
      <c r="T1994" s="197"/>
    </row>
    <row r="1995" spans="1:20" ht="15" customHeight="1">
      <c r="A1995" s="165"/>
      <c r="I1995" s="17"/>
      <c r="T1995" s="197"/>
    </row>
    <row r="1996" spans="1:20" ht="15" customHeight="1">
      <c r="A1996" s="165"/>
      <c r="I1996" s="17"/>
      <c r="T1996" s="197"/>
    </row>
    <row r="1997" spans="1:20" ht="15" customHeight="1">
      <c r="A1997" s="165"/>
      <c r="I1997" s="17"/>
      <c r="T1997" s="197"/>
    </row>
    <row r="1998" spans="1:20" ht="15" customHeight="1">
      <c r="A1998" s="165"/>
      <c r="I1998" s="17"/>
      <c r="T1998" s="197"/>
    </row>
    <row r="1999" spans="1:20" ht="15" customHeight="1">
      <c r="A1999" s="165"/>
      <c r="I1999" s="17"/>
      <c r="T1999" s="197"/>
    </row>
    <row r="2000" spans="1:20" ht="15" customHeight="1">
      <c r="A2000" s="165"/>
      <c r="I2000" s="17"/>
      <c r="T2000" s="197"/>
    </row>
    <row r="2001" spans="1:20" ht="15" customHeight="1">
      <c r="A2001" s="165"/>
      <c r="I2001" s="17"/>
      <c r="T2001" s="197"/>
    </row>
    <row r="2002" spans="1:20" ht="15" customHeight="1">
      <c r="A2002" s="165"/>
      <c r="I2002" s="17"/>
      <c r="T2002" s="197"/>
    </row>
    <row r="2003" spans="1:20" ht="15" customHeight="1">
      <c r="A2003" s="165"/>
      <c r="I2003" s="17"/>
      <c r="T2003" s="197"/>
    </row>
    <row r="2004" spans="1:20" ht="15" customHeight="1">
      <c r="A2004" s="165"/>
      <c r="I2004" s="17"/>
      <c r="T2004" s="197"/>
    </row>
    <row r="2005" spans="1:20" ht="15" customHeight="1">
      <c r="A2005" s="165"/>
      <c r="I2005" s="17"/>
      <c r="T2005" s="197"/>
    </row>
    <row r="2006" spans="1:20" ht="15" customHeight="1">
      <c r="A2006" s="165"/>
      <c r="I2006" s="17"/>
      <c r="T2006" s="197"/>
    </row>
    <row r="2007" spans="1:20" ht="15" customHeight="1">
      <c r="A2007" s="165"/>
      <c r="I2007" s="17"/>
      <c r="T2007" s="197"/>
    </row>
    <row r="2008" spans="1:20" ht="15" customHeight="1">
      <c r="A2008" s="165"/>
      <c r="I2008" s="17"/>
      <c r="T2008" s="197"/>
    </row>
    <row r="2009" spans="1:20" ht="15" customHeight="1">
      <c r="A2009" s="165"/>
      <c r="I2009" s="17"/>
      <c r="T2009" s="197"/>
    </row>
    <row r="2010" spans="1:20" ht="15" customHeight="1">
      <c r="A2010" s="165"/>
      <c r="I2010" s="17"/>
      <c r="T2010" s="197"/>
    </row>
    <row r="2011" spans="1:20" ht="15" customHeight="1">
      <c r="A2011" s="165"/>
      <c r="I2011" s="17"/>
      <c r="T2011" s="197"/>
    </row>
    <row r="2012" spans="1:20" ht="15" customHeight="1">
      <c r="A2012" s="165"/>
      <c r="I2012" s="17"/>
      <c r="T2012" s="197"/>
    </row>
    <row r="2013" spans="1:20" ht="15" customHeight="1">
      <c r="A2013" s="165"/>
      <c r="I2013" s="17"/>
      <c r="T2013" s="197"/>
    </row>
    <row r="2014" spans="1:20" ht="15" customHeight="1">
      <c r="A2014" s="165"/>
      <c r="I2014" s="17"/>
      <c r="T2014" s="197"/>
    </row>
    <row r="2015" spans="1:20" ht="15" customHeight="1">
      <c r="A2015" s="165"/>
      <c r="I2015" s="17"/>
      <c r="T2015" s="197"/>
    </row>
    <row r="2016" spans="1:20" ht="15" customHeight="1">
      <c r="A2016" s="165"/>
      <c r="I2016" s="17"/>
      <c r="T2016" s="197"/>
    </row>
    <row r="2017" spans="1:20" ht="15" customHeight="1">
      <c r="A2017" s="165"/>
      <c r="I2017" s="17"/>
      <c r="T2017" s="197"/>
    </row>
    <row r="2018" spans="1:20" ht="15" customHeight="1">
      <c r="A2018" s="165"/>
      <c r="I2018" s="17"/>
      <c r="T2018" s="197"/>
    </row>
    <row r="2019" spans="1:20" ht="15" customHeight="1">
      <c r="A2019" s="165"/>
      <c r="I2019" s="17"/>
      <c r="T2019" s="197"/>
    </row>
    <row r="2020" spans="1:20" ht="15" customHeight="1">
      <c r="A2020" s="165"/>
      <c r="I2020" s="17"/>
      <c r="T2020" s="197"/>
    </row>
    <row r="2021" spans="1:20" ht="15" customHeight="1">
      <c r="A2021" s="165"/>
      <c r="I2021" s="17"/>
      <c r="T2021" s="197"/>
    </row>
    <row r="2022" spans="1:20" ht="15" customHeight="1">
      <c r="A2022" s="165"/>
      <c r="I2022" s="17"/>
      <c r="T2022" s="197"/>
    </row>
    <row r="2023" spans="1:20" ht="15" customHeight="1">
      <c r="A2023" s="165"/>
      <c r="I2023" s="17"/>
      <c r="T2023" s="197"/>
    </row>
    <row r="2024" spans="1:20" ht="15" customHeight="1">
      <c r="A2024" s="165"/>
      <c r="I2024" s="17"/>
      <c r="T2024" s="197"/>
    </row>
    <row r="2025" spans="1:20" ht="15" customHeight="1">
      <c r="A2025" s="165"/>
      <c r="I2025" s="17"/>
      <c r="T2025" s="197"/>
    </row>
    <row r="2026" spans="1:20" ht="15" customHeight="1">
      <c r="A2026" s="165"/>
      <c r="I2026" s="17"/>
      <c r="T2026" s="197"/>
    </row>
    <row r="2027" spans="1:20" ht="15" customHeight="1">
      <c r="A2027" s="165"/>
      <c r="I2027" s="17"/>
      <c r="T2027" s="197"/>
    </row>
    <row r="2028" spans="1:20" ht="15" customHeight="1">
      <c r="A2028" s="165"/>
      <c r="I2028" s="17"/>
      <c r="T2028" s="197"/>
    </row>
    <row r="2029" spans="1:20" ht="15" customHeight="1">
      <c r="A2029" s="165"/>
      <c r="I2029" s="17"/>
      <c r="T2029" s="197"/>
    </row>
    <row r="2030" spans="1:20" ht="15" customHeight="1">
      <c r="A2030" s="165"/>
      <c r="I2030" s="17"/>
      <c r="T2030" s="197"/>
    </row>
    <row r="2031" spans="1:20" ht="15" customHeight="1">
      <c r="A2031" s="165"/>
      <c r="I2031" s="17"/>
      <c r="T2031" s="197"/>
    </row>
    <row r="2032" spans="1:20" ht="15" customHeight="1">
      <c r="A2032" s="165"/>
      <c r="I2032" s="17"/>
      <c r="T2032" s="197"/>
    </row>
    <row r="2033" spans="1:20" ht="15" customHeight="1">
      <c r="A2033" s="165"/>
      <c r="I2033" s="17"/>
      <c r="T2033" s="197"/>
    </row>
    <row r="2034" spans="1:20" ht="15" customHeight="1">
      <c r="A2034" s="165"/>
      <c r="I2034" s="17"/>
      <c r="T2034" s="197"/>
    </row>
    <row r="2035" spans="1:20" ht="15" customHeight="1">
      <c r="A2035" s="165"/>
      <c r="I2035" s="17"/>
      <c r="T2035" s="197"/>
    </row>
    <row r="2036" spans="1:20" ht="15" customHeight="1">
      <c r="A2036" s="165"/>
      <c r="I2036" s="17"/>
      <c r="T2036" s="197"/>
    </row>
    <row r="2037" spans="1:20" ht="15" customHeight="1">
      <c r="A2037" s="165"/>
      <c r="I2037" s="17"/>
      <c r="T2037" s="197"/>
    </row>
    <row r="2038" spans="1:20" ht="15" customHeight="1">
      <c r="A2038" s="165"/>
      <c r="I2038" s="17"/>
      <c r="T2038" s="197"/>
    </row>
    <row r="2039" spans="1:20" ht="15" customHeight="1">
      <c r="A2039" s="165"/>
      <c r="I2039" s="17"/>
      <c r="T2039" s="197"/>
    </row>
    <row r="2040" spans="1:20" ht="15" customHeight="1">
      <c r="A2040" s="165"/>
      <c r="I2040" s="17"/>
      <c r="T2040" s="197"/>
    </row>
    <row r="2041" spans="1:20" ht="15" customHeight="1">
      <c r="A2041" s="165"/>
      <c r="I2041" s="17"/>
      <c r="T2041" s="197"/>
    </row>
    <row r="2042" spans="1:20" ht="15" customHeight="1">
      <c r="A2042" s="165"/>
      <c r="I2042" s="17"/>
      <c r="T2042" s="197"/>
    </row>
    <row r="2043" spans="1:20" ht="15" customHeight="1">
      <c r="A2043" s="165"/>
      <c r="I2043" s="17"/>
      <c r="T2043" s="197"/>
    </row>
    <row r="2044" spans="1:20" ht="15" customHeight="1">
      <c r="A2044" s="165"/>
      <c r="I2044" s="17"/>
      <c r="T2044" s="197"/>
    </row>
    <row r="2045" spans="1:20" ht="15" customHeight="1">
      <c r="A2045" s="165"/>
      <c r="I2045" s="17"/>
      <c r="T2045" s="197"/>
    </row>
    <row r="2046" spans="1:20" ht="15" customHeight="1">
      <c r="A2046" s="165"/>
      <c r="I2046" s="17"/>
      <c r="T2046" s="197"/>
    </row>
    <row r="2047" spans="1:20" ht="15" customHeight="1">
      <c r="A2047" s="165"/>
      <c r="I2047" s="17"/>
      <c r="T2047" s="197"/>
    </row>
    <row r="2048" spans="1:20" ht="15" customHeight="1">
      <c r="A2048" s="165"/>
      <c r="I2048" s="17"/>
      <c r="T2048" s="197"/>
    </row>
    <row r="2049" spans="1:20" ht="15" customHeight="1">
      <c r="A2049" s="165"/>
      <c r="I2049" s="17"/>
      <c r="T2049" s="197"/>
    </row>
    <row r="2050" spans="1:20" ht="15" customHeight="1">
      <c r="A2050" s="165"/>
      <c r="I2050" s="17"/>
      <c r="T2050" s="197"/>
    </row>
    <row r="2051" spans="1:20" ht="15" customHeight="1">
      <c r="A2051" s="165"/>
      <c r="I2051" s="17"/>
      <c r="T2051" s="197"/>
    </row>
    <row r="2052" spans="1:20" ht="15" customHeight="1">
      <c r="A2052" s="165"/>
      <c r="I2052" s="17"/>
      <c r="T2052" s="197"/>
    </row>
    <row r="2053" spans="1:20" ht="15" customHeight="1">
      <c r="A2053" s="165"/>
      <c r="I2053" s="17"/>
      <c r="T2053" s="197"/>
    </row>
    <row r="2054" spans="1:20" ht="15" customHeight="1">
      <c r="A2054" s="165"/>
      <c r="I2054" s="17"/>
      <c r="T2054" s="197"/>
    </row>
    <row r="2055" spans="1:20" ht="15" customHeight="1">
      <c r="A2055" s="165"/>
      <c r="I2055" s="17"/>
      <c r="T2055" s="197"/>
    </row>
    <row r="2056" spans="1:20" ht="15" customHeight="1">
      <c r="A2056" s="165"/>
      <c r="I2056" s="17"/>
      <c r="T2056" s="197"/>
    </row>
    <row r="2057" spans="1:20" ht="15" customHeight="1">
      <c r="A2057" s="165"/>
      <c r="I2057" s="17"/>
      <c r="T2057" s="197"/>
    </row>
    <row r="2058" spans="1:20" ht="15" customHeight="1">
      <c r="A2058" s="165"/>
      <c r="I2058" s="17"/>
      <c r="T2058" s="197"/>
    </row>
    <row r="2059" spans="1:20" ht="15" customHeight="1">
      <c r="A2059" s="165"/>
      <c r="I2059" s="17"/>
      <c r="T2059" s="197"/>
    </row>
    <row r="2060" spans="1:20" ht="15" customHeight="1">
      <c r="A2060" s="165"/>
      <c r="I2060" s="17"/>
      <c r="T2060" s="197"/>
    </row>
    <row r="2061" spans="1:20" ht="15" customHeight="1">
      <c r="A2061" s="165"/>
      <c r="I2061" s="17"/>
      <c r="T2061" s="197"/>
    </row>
    <row r="2062" spans="1:20" ht="15" customHeight="1">
      <c r="A2062" s="165"/>
      <c r="I2062" s="17"/>
      <c r="T2062" s="197"/>
    </row>
    <row r="2063" spans="1:20" ht="15" customHeight="1">
      <c r="A2063" s="165"/>
      <c r="I2063" s="17"/>
      <c r="T2063" s="197"/>
    </row>
    <row r="2064" spans="1:20" ht="15" customHeight="1">
      <c r="A2064" s="165"/>
      <c r="I2064" s="17"/>
      <c r="T2064" s="197"/>
    </row>
    <row r="2065" spans="1:20" ht="15" customHeight="1">
      <c r="A2065" s="165"/>
      <c r="I2065" s="17"/>
      <c r="T2065" s="197"/>
    </row>
    <row r="2066" spans="1:20" ht="15" customHeight="1">
      <c r="A2066" s="165"/>
      <c r="I2066" s="17"/>
      <c r="T2066" s="197"/>
    </row>
    <row r="2067" spans="1:20" ht="15" customHeight="1">
      <c r="A2067" s="165"/>
      <c r="I2067" s="17"/>
      <c r="T2067" s="197"/>
    </row>
    <row r="2068" spans="1:20" ht="15" customHeight="1">
      <c r="A2068" s="165"/>
      <c r="I2068" s="17"/>
      <c r="T2068" s="197"/>
    </row>
    <row r="2069" spans="1:20" ht="15" customHeight="1">
      <c r="A2069" s="165"/>
      <c r="I2069" s="17"/>
      <c r="T2069" s="197"/>
    </row>
    <row r="2070" spans="1:20" ht="15" customHeight="1">
      <c r="A2070" s="165"/>
      <c r="I2070" s="17"/>
      <c r="T2070" s="197"/>
    </row>
    <row r="2071" spans="1:20" ht="15" customHeight="1">
      <c r="A2071" s="165"/>
      <c r="I2071" s="17"/>
      <c r="T2071" s="197"/>
    </row>
    <row r="2072" spans="1:20" ht="15" customHeight="1">
      <c r="A2072" s="165"/>
      <c r="I2072" s="17"/>
      <c r="T2072" s="197"/>
    </row>
    <row r="2073" spans="1:20" ht="15" customHeight="1">
      <c r="A2073" s="165"/>
      <c r="I2073" s="17"/>
      <c r="T2073" s="197"/>
    </row>
    <row r="2074" spans="1:20" ht="15" customHeight="1">
      <c r="A2074" s="165"/>
      <c r="I2074" s="17"/>
      <c r="T2074" s="197"/>
    </row>
    <row r="2075" spans="1:20" ht="15" customHeight="1">
      <c r="A2075" s="165"/>
      <c r="I2075" s="17"/>
      <c r="T2075" s="197"/>
    </row>
    <row r="2076" spans="1:20" ht="15" customHeight="1">
      <c r="A2076" s="165"/>
      <c r="I2076" s="17"/>
      <c r="T2076" s="197"/>
    </row>
    <row r="2077" spans="1:20" ht="15" customHeight="1">
      <c r="A2077" s="165"/>
      <c r="I2077" s="17"/>
      <c r="T2077" s="197"/>
    </row>
    <row r="2078" spans="1:20" ht="15" customHeight="1">
      <c r="A2078" s="165"/>
      <c r="I2078" s="17"/>
      <c r="T2078" s="197"/>
    </row>
    <row r="2079" spans="1:20" ht="15" customHeight="1">
      <c r="A2079" s="165"/>
      <c r="I2079" s="17"/>
      <c r="T2079" s="197"/>
    </row>
    <row r="2080" spans="1:20" ht="15" customHeight="1">
      <c r="A2080" s="165"/>
      <c r="I2080" s="17"/>
      <c r="T2080" s="197"/>
    </row>
    <row r="2081" spans="1:20" ht="15" customHeight="1">
      <c r="A2081" s="165"/>
      <c r="I2081" s="17"/>
      <c r="T2081" s="197"/>
    </row>
    <row r="2082" spans="1:20" ht="15" customHeight="1">
      <c r="A2082" s="165"/>
      <c r="I2082" s="17"/>
      <c r="T2082" s="197"/>
    </row>
    <row r="2083" spans="1:20" ht="15" customHeight="1">
      <c r="A2083" s="165"/>
      <c r="I2083" s="17"/>
      <c r="T2083" s="197"/>
    </row>
    <row r="2084" spans="1:20" ht="15" customHeight="1">
      <c r="A2084" s="165"/>
      <c r="I2084" s="17"/>
      <c r="T2084" s="197"/>
    </row>
    <row r="2085" spans="1:20" ht="15" customHeight="1">
      <c r="A2085" s="165"/>
      <c r="I2085" s="17"/>
      <c r="T2085" s="197"/>
    </row>
    <row r="2086" spans="1:20" ht="15" customHeight="1">
      <c r="A2086" s="165"/>
      <c r="I2086" s="17"/>
      <c r="T2086" s="197"/>
    </row>
    <row r="2087" spans="1:20" ht="15" customHeight="1">
      <c r="A2087" s="165"/>
      <c r="I2087" s="17"/>
      <c r="T2087" s="197"/>
    </row>
    <row r="2088" spans="1:20" ht="15" customHeight="1">
      <c r="A2088" s="165"/>
      <c r="I2088" s="17"/>
      <c r="T2088" s="197"/>
    </row>
    <row r="2089" spans="1:20" ht="15" customHeight="1">
      <c r="A2089" s="165"/>
      <c r="I2089" s="17"/>
      <c r="T2089" s="197"/>
    </row>
    <row r="2090" spans="1:20" ht="15" customHeight="1">
      <c r="A2090" s="165"/>
      <c r="I2090" s="17"/>
      <c r="T2090" s="197"/>
    </row>
    <row r="2091" spans="1:20" ht="15" customHeight="1">
      <c r="A2091" s="165"/>
      <c r="I2091" s="17"/>
      <c r="T2091" s="197"/>
    </row>
    <row r="2092" spans="1:20" ht="15" customHeight="1">
      <c r="A2092" s="165"/>
      <c r="I2092" s="17"/>
      <c r="T2092" s="197"/>
    </row>
    <row r="2093" spans="1:20" ht="15" customHeight="1">
      <c r="A2093" s="165"/>
      <c r="I2093" s="17"/>
      <c r="T2093" s="197"/>
    </row>
    <row r="2094" spans="1:20" ht="15" customHeight="1">
      <c r="A2094" s="165"/>
      <c r="I2094" s="17"/>
      <c r="T2094" s="197"/>
    </row>
    <row r="2095" spans="1:20" ht="15" customHeight="1">
      <c r="A2095" s="165"/>
      <c r="I2095" s="17"/>
      <c r="T2095" s="197"/>
    </row>
    <row r="2096" spans="1:20" ht="15" customHeight="1">
      <c r="A2096" s="165"/>
      <c r="I2096" s="17"/>
      <c r="T2096" s="197"/>
    </row>
    <row r="2097" spans="1:20" ht="15" customHeight="1">
      <c r="A2097" s="165"/>
      <c r="I2097" s="17"/>
      <c r="T2097" s="197"/>
    </row>
    <row r="2098" spans="1:20" ht="15" customHeight="1">
      <c r="A2098" s="165"/>
      <c r="I2098" s="17"/>
      <c r="T2098" s="197"/>
    </row>
    <row r="2099" spans="1:20" ht="15" customHeight="1">
      <c r="A2099" s="165"/>
      <c r="I2099" s="17"/>
      <c r="T2099" s="197"/>
    </row>
    <row r="2100" spans="1:20" ht="15" customHeight="1">
      <c r="A2100" s="165"/>
      <c r="I2100" s="17"/>
      <c r="T2100" s="197"/>
    </row>
    <row r="2101" spans="1:20" ht="15" customHeight="1">
      <c r="A2101" s="165"/>
      <c r="I2101" s="17"/>
      <c r="T2101" s="197"/>
    </row>
    <row r="2102" spans="1:20" ht="15" customHeight="1">
      <c r="A2102" s="165"/>
      <c r="I2102" s="17"/>
      <c r="T2102" s="197"/>
    </row>
    <row r="2103" spans="1:20" ht="15" customHeight="1">
      <c r="A2103" s="165"/>
      <c r="I2103" s="17"/>
      <c r="T2103" s="197"/>
    </row>
    <row r="2104" spans="1:20" ht="15" customHeight="1">
      <c r="A2104" s="165"/>
      <c r="I2104" s="17"/>
      <c r="T2104" s="197"/>
    </row>
    <row r="2105" spans="1:20" ht="15" customHeight="1">
      <c r="A2105" s="165"/>
      <c r="I2105" s="17"/>
      <c r="T2105" s="197"/>
    </row>
    <row r="2106" spans="1:20" ht="15" customHeight="1">
      <c r="A2106" s="165"/>
      <c r="I2106" s="17"/>
      <c r="T2106" s="197"/>
    </row>
    <row r="2107" spans="1:20" ht="15" customHeight="1">
      <c r="A2107" s="165"/>
      <c r="I2107" s="17"/>
      <c r="T2107" s="197"/>
    </row>
    <row r="2108" spans="1:20" ht="15" customHeight="1">
      <c r="A2108" s="165"/>
      <c r="I2108" s="17"/>
      <c r="T2108" s="197"/>
    </row>
    <row r="2109" spans="1:20" ht="15" customHeight="1">
      <c r="A2109" s="165"/>
      <c r="I2109" s="17"/>
      <c r="T2109" s="197"/>
    </row>
    <row r="2110" spans="1:20" ht="15" customHeight="1">
      <c r="A2110" s="165"/>
      <c r="I2110" s="17"/>
      <c r="T2110" s="197"/>
    </row>
    <row r="2111" spans="1:20" ht="15" customHeight="1">
      <c r="A2111" s="165"/>
      <c r="I2111" s="17"/>
      <c r="T2111" s="197"/>
    </row>
    <row r="2112" spans="1:20" ht="15" customHeight="1">
      <c r="A2112" s="165"/>
      <c r="I2112" s="17"/>
      <c r="T2112" s="197"/>
    </row>
    <row r="2113" spans="1:20" ht="15" customHeight="1">
      <c r="A2113" s="165"/>
      <c r="I2113" s="17"/>
      <c r="T2113" s="197"/>
    </row>
    <row r="2114" spans="1:20" ht="15" customHeight="1">
      <c r="A2114" s="165"/>
      <c r="I2114" s="17"/>
      <c r="T2114" s="197"/>
    </row>
    <row r="2115" spans="1:20" ht="15" customHeight="1">
      <c r="A2115" s="165"/>
      <c r="I2115" s="17"/>
      <c r="T2115" s="197"/>
    </row>
    <row r="2116" spans="1:20" ht="15" customHeight="1">
      <c r="A2116" s="165"/>
      <c r="I2116" s="17"/>
      <c r="T2116" s="197"/>
    </row>
    <row r="2117" spans="1:20" ht="15" customHeight="1">
      <c r="A2117" s="165"/>
      <c r="I2117" s="17"/>
      <c r="T2117" s="197"/>
    </row>
    <row r="2118" spans="1:20" ht="15" customHeight="1">
      <c r="A2118" s="165"/>
      <c r="I2118" s="17"/>
      <c r="T2118" s="197"/>
    </row>
    <row r="2119" spans="1:20" ht="15" customHeight="1">
      <c r="A2119" s="165"/>
      <c r="I2119" s="17"/>
      <c r="T2119" s="197"/>
    </row>
    <row r="2120" spans="1:20" ht="15" customHeight="1">
      <c r="A2120" s="165"/>
      <c r="I2120" s="17"/>
      <c r="T2120" s="197"/>
    </row>
    <row r="2121" spans="1:20" ht="15" customHeight="1">
      <c r="A2121" s="165"/>
      <c r="I2121" s="17"/>
      <c r="T2121" s="197"/>
    </row>
    <row r="2122" spans="1:20" ht="15" customHeight="1">
      <c r="A2122" s="165"/>
      <c r="I2122" s="17"/>
      <c r="T2122" s="197"/>
    </row>
    <row r="2123" spans="1:20" ht="15" customHeight="1">
      <c r="A2123" s="165"/>
      <c r="I2123" s="17"/>
      <c r="T2123" s="197"/>
    </row>
    <row r="2124" spans="1:20" ht="15" customHeight="1">
      <c r="A2124" s="165"/>
      <c r="I2124" s="17"/>
      <c r="T2124" s="197"/>
    </row>
    <row r="2125" spans="1:20" ht="15" customHeight="1">
      <c r="A2125" s="165"/>
      <c r="I2125" s="17"/>
      <c r="T2125" s="197"/>
    </row>
    <row r="2126" spans="1:20" ht="15" customHeight="1">
      <c r="A2126" s="165"/>
      <c r="I2126" s="17"/>
      <c r="T2126" s="197"/>
    </row>
    <row r="2127" spans="1:20" ht="15" customHeight="1">
      <c r="A2127" s="165"/>
      <c r="I2127" s="17"/>
      <c r="T2127" s="197"/>
    </row>
    <row r="2128" spans="1:20" ht="15" customHeight="1">
      <c r="A2128" s="165"/>
      <c r="I2128" s="17"/>
      <c r="T2128" s="197"/>
    </row>
    <row r="2129" spans="1:20" ht="15" customHeight="1">
      <c r="A2129" s="165"/>
      <c r="I2129" s="17"/>
      <c r="T2129" s="197"/>
    </row>
    <row r="2130" spans="1:20" ht="15" customHeight="1">
      <c r="A2130" s="165"/>
      <c r="I2130" s="17"/>
      <c r="T2130" s="197"/>
    </row>
    <row r="2131" spans="1:20" ht="15" customHeight="1">
      <c r="A2131" s="165"/>
      <c r="I2131" s="17"/>
      <c r="T2131" s="197"/>
    </row>
    <row r="2132" spans="1:20" ht="15" customHeight="1">
      <c r="A2132" s="165"/>
      <c r="I2132" s="17"/>
      <c r="T2132" s="197"/>
    </row>
    <row r="2133" spans="1:20" ht="15" customHeight="1">
      <c r="A2133" s="165"/>
      <c r="I2133" s="17"/>
      <c r="T2133" s="197"/>
    </row>
    <row r="2134" spans="1:20" ht="15" customHeight="1">
      <c r="A2134" s="165"/>
      <c r="I2134" s="17"/>
      <c r="T2134" s="197"/>
    </row>
    <row r="2135" spans="1:20" ht="15" customHeight="1">
      <c r="A2135" s="165"/>
      <c r="I2135" s="17"/>
      <c r="T2135" s="197"/>
    </row>
    <row r="2136" spans="1:20" ht="15" customHeight="1">
      <c r="A2136" s="165"/>
      <c r="I2136" s="17"/>
      <c r="T2136" s="197"/>
    </row>
    <row r="2137" spans="1:20" ht="15" customHeight="1">
      <c r="A2137" s="165"/>
      <c r="I2137" s="17"/>
      <c r="T2137" s="197"/>
    </row>
    <row r="2138" spans="1:20" ht="15" customHeight="1">
      <c r="A2138" s="165"/>
      <c r="I2138" s="17"/>
      <c r="T2138" s="197"/>
    </row>
    <row r="2139" spans="1:20" ht="15" customHeight="1">
      <c r="A2139" s="165"/>
      <c r="I2139" s="17"/>
      <c r="T2139" s="197"/>
    </row>
    <row r="2140" spans="1:20" ht="15" customHeight="1">
      <c r="A2140" s="165"/>
      <c r="I2140" s="17"/>
      <c r="T2140" s="197"/>
    </row>
    <row r="2141" spans="1:20" ht="15" customHeight="1">
      <c r="A2141" s="165"/>
      <c r="I2141" s="17"/>
      <c r="T2141" s="197"/>
    </row>
    <row r="2142" spans="1:20" ht="15" customHeight="1">
      <c r="A2142" s="165"/>
      <c r="I2142" s="17"/>
      <c r="T2142" s="197"/>
    </row>
    <row r="2143" spans="1:20" ht="15" customHeight="1">
      <c r="A2143" s="165"/>
      <c r="I2143" s="17"/>
      <c r="T2143" s="197"/>
    </row>
    <row r="2144" spans="1:20" ht="15" customHeight="1">
      <c r="A2144" s="165"/>
      <c r="I2144" s="17"/>
      <c r="T2144" s="197"/>
    </row>
    <row r="2145" spans="1:20" ht="15" customHeight="1">
      <c r="A2145" s="165"/>
      <c r="I2145" s="17"/>
      <c r="T2145" s="197"/>
    </row>
    <row r="2146" spans="1:20" ht="15" customHeight="1">
      <c r="A2146" s="165"/>
      <c r="I2146" s="17"/>
      <c r="T2146" s="197"/>
    </row>
    <row r="2147" spans="1:20" ht="15" customHeight="1">
      <c r="A2147" s="165"/>
      <c r="I2147" s="17"/>
      <c r="T2147" s="197"/>
    </row>
    <row r="2148" spans="1:20" ht="15" customHeight="1">
      <c r="A2148" s="165"/>
      <c r="I2148" s="17"/>
      <c r="T2148" s="197"/>
    </row>
    <row r="2149" spans="1:20" ht="15" customHeight="1">
      <c r="A2149" s="165"/>
      <c r="I2149" s="17"/>
      <c r="T2149" s="197"/>
    </row>
    <row r="2150" spans="1:20" ht="15" customHeight="1">
      <c r="A2150" s="165"/>
      <c r="I2150" s="17"/>
      <c r="T2150" s="197"/>
    </row>
    <row r="2151" spans="1:20" ht="15" customHeight="1">
      <c r="A2151" s="165"/>
      <c r="I2151" s="17"/>
      <c r="T2151" s="197"/>
    </row>
    <row r="2152" spans="1:20" ht="15" customHeight="1">
      <c r="A2152" s="165"/>
      <c r="I2152" s="17"/>
      <c r="T2152" s="197"/>
    </row>
    <row r="2153" spans="1:20" ht="15" customHeight="1">
      <c r="A2153" s="165"/>
      <c r="I2153" s="17"/>
      <c r="T2153" s="197"/>
    </row>
    <row r="2154" spans="1:20" ht="15" customHeight="1">
      <c r="A2154" s="165"/>
      <c r="I2154" s="17"/>
      <c r="T2154" s="197"/>
    </row>
    <row r="2155" spans="1:20" ht="15" customHeight="1">
      <c r="A2155" s="165"/>
      <c r="I2155" s="17"/>
      <c r="T2155" s="197"/>
    </row>
    <row r="2156" spans="1:20" ht="15" customHeight="1">
      <c r="A2156" s="165"/>
      <c r="I2156" s="17"/>
      <c r="T2156" s="197"/>
    </row>
    <row r="2157" spans="1:20" ht="15" customHeight="1">
      <c r="A2157" s="165"/>
      <c r="I2157" s="17"/>
      <c r="T2157" s="197"/>
    </row>
    <row r="2158" spans="1:20" ht="15" customHeight="1">
      <c r="A2158" s="165"/>
      <c r="I2158" s="17"/>
      <c r="T2158" s="197"/>
    </row>
    <row r="2159" spans="1:20" ht="15" customHeight="1">
      <c r="A2159" s="165"/>
      <c r="I2159" s="17"/>
      <c r="T2159" s="197"/>
    </row>
    <row r="2160" spans="1:20" ht="15" customHeight="1">
      <c r="A2160" s="165"/>
      <c r="I2160" s="17"/>
      <c r="T2160" s="197"/>
    </row>
    <row r="2161" spans="1:20" ht="15" customHeight="1">
      <c r="A2161" s="165"/>
      <c r="I2161" s="17"/>
      <c r="T2161" s="197"/>
    </row>
    <row r="2162" spans="1:20" ht="15" customHeight="1">
      <c r="A2162" s="165"/>
      <c r="I2162" s="17"/>
      <c r="T2162" s="197"/>
    </row>
    <row r="2163" spans="1:20" ht="15" customHeight="1">
      <c r="A2163" s="165"/>
      <c r="I2163" s="17"/>
      <c r="T2163" s="197"/>
    </row>
    <row r="2164" spans="1:20" ht="15" customHeight="1">
      <c r="A2164" s="165"/>
      <c r="I2164" s="17"/>
      <c r="T2164" s="197"/>
    </row>
    <row r="2165" spans="1:20" ht="15" customHeight="1">
      <c r="A2165" s="165"/>
      <c r="I2165" s="17"/>
      <c r="T2165" s="197"/>
    </row>
    <row r="2166" spans="1:20" ht="15" customHeight="1">
      <c r="A2166" s="165"/>
      <c r="I2166" s="17"/>
      <c r="T2166" s="197"/>
    </row>
    <row r="2167" spans="1:20" ht="15" customHeight="1">
      <c r="A2167" s="165"/>
      <c r="I2167" s="17"/>
      <c r="T2167" s="197"/>
    </row>
    <row r="2168" spans="1:20" ht="15" customHeight="1">
      <c r="A2168" s="165"/>
      <c r="I2168" s="17"/>
      <c r="T2168" s="197"/>
    </row>
    <row r="2169" spans="1:20" ht="15" customHeight="1">
      <c r="A2169" s="165"/>
      <c r="I2169" s="17"/>
      <c r="T2169" s="197"/>
    </row>
    <row r="2170" spans="1:20" ht="15" customHeight="1">
      <c r="A2170" s="165"/>
      <c r="I2170" s="17"/>
      <c r="T2170" s="197"/>
    </row>
    <row r="2171" spans="1:20" ht="15" customHeight="1">
      <c r="A2171" s="165"/>
      <c r="I2171" s="17"/>
      <c r="T2171" s="197"/>
    </row>
    <row r="2172" spans="1:20" ht="15" customHeight="1">
      <c r="A2172" s="165"/>
      <c r="I2172" s="17"/>
      <c r="T2172" s="197"/>
    </row>
    <row r="2173" spans="1:20" ht="15" customHeight="1">
      <c r="A2173" s="165"/>
      <c r="I2173" s="17"/>
      <c r="T2173" s="197"/>
    </row>
    <row r="2174" spans="1:20" ht="15" customHeight="1">
      <c r="A2174" s="165"/>
      <c r="I2174" s="17"/>
      <c r="T2174" s="197"/>
    </row>
    <row r="2175" spans="1:20" ht="15" customHeight="1">
      <c r="A2175" s="165"/>
      <c r="I2175" s="17"/>
      <c r="T2175" s="197"/>
    </row>
    <row r="2176" spans="1:20" ht="15" customHeight="1">
      <c r="A2176" s="165"/>
      <c r="I2176" s="17"/>
      <c r="T2176" s="197"/>
    </row>
    <row r="2177" spans="1:20" ht="15" customHeight="1">
      <c r="A2177" s="165"/>
      <c r="I2177" s="17"/>
      <c r="T2177" s="197"/>
    </row>
    <row r="2178" spans="1:20" ht="15" customHeight="1">
      <c r="A2178" s="165"/>
      <c r="I2178" s="17"/>
      <c r="T2178" s="197"/>
    </row>
    <row r="2179" spans="1:20" ht="15" customHeight="1">
      <c r="A2179" s="165"/>
      <c r="I2179" s="17"/>
      <c r="T2179" s="197"/>
    </row>
    <row r="2180" spans="1:20" ht="15" customHeight="1">
      <c r="A2180" s="165"/>
      <c r="I2180" s="17"/>
      <c r="T2180" s="197"/>
    </row>
    <row r="2181" spans="1:20" ht="15" customHeight="1">
      <c r="A2181" s="165"/>
      <c r="I2181" s="17"/>
      <c r="T2181" s="197"/>
    </row>
    <row r="2182" spans="1:20" ht="15" customHeight="1">
      <c r="A2182" s="165"/>
      <c r="I2182" s="17"/>
      <c r="T2182" s="197"/>
    </row>
    <row r="2183" spans="1:20" ht="15" customHeight="1">
      <c r="A2183" s="165"/>
      <c r="I2183" s="17"/>
      <c r="T2183" s="197"/>
    </row>
    <row r="2184" spans="1:20" ht="15" customHeight="1">
      <c r="A2184" s="165"/>
      <c r="I2184" s="17"/>
      <c r="T2184" s="197"/>
    </row>
    <row r="2185" spans="1:20" ht="15" customHeight="1">
      <c r="A2185" s="165"/>
      <c r="I2185" s="17"/>
      <c r="T2185" s="197"/>
    </row>
    <row r="2186" spans="1:20" ht="15" customHeight="1">
      <c r="A2186" s="165"/>
      <c r="I2186" s="17"/>
      <c r="T2186" s="197"/>
    </row>
    <row r="2187" spans="1:20" ht="15" customHeight="1">
      <c r="A2187" s="165"/>
      <c r="I2187" s="17"/>
      <c r="T2187" s="197"/>
    </row>
    <row r="2188" spans="1:20" ht="15" customHeight="1">
      <c r="A2188" s="165"/>
      <c r="I2188" s="17"/>
      <c r="T2188" s="197"/>
    </row>
    <row r="2189" spans="1:20" ht="15" customHeight="1">
      <c r="A2189" s="165"/>
      <c r="I2189" s="17"/>
      <c r="T2189" s="197"/>
    </row>
    <row r="2190" spans="1:20" ht="15" customHeight="1">
      <c r="A2190" s="165"/>
      <c r="I2190" s="17"/>
      <c r="T2190" s="197"/>
    </row>
    <row r="2191" spans="1:20" ht="15" customHeight="1">
      <c r="A2191" s="165"/>
      <c r="I2191" s="17"/>
      <c r="T2191" s="197"/>
    </row>
    <row r="2192" spans="1:20" ht="15" customHeight="1">
      <c r="A2192" s="165"/>
      <c r="I2192" s="17"/>
      <c r="T2192" s="197"/>
    </row>
    <row r="2193" spans="1:20" ht="15" customHeight="1">
      <c r="A2193" s="165"/>
      <c r="I2193" s="17"/>
      <c r="T2193" s="197"/>
    </row>
    <row r="2194" spans="1:20" ht="15" customHeight="1">
      <c r="A2194" s="165"/>
      <c r="I2194" s="17"/>
      <c r="T2194" s="197"/>
    </row>
    <row r="2195" spans="1:20" ht="15" customHeight="1">
      <c r="A2195" s="165"/>
      <c r="I2195" s="17"/>
      <c r="T2195" s="197"/>
    </row>
    <row r="2196" spans="1:20" ht="15" customHeight="1">
      <c r="A2196" s="165"/>
      <c r="I2196" s="17"/>
      <c r="T2196" s="197"/>
    </row>
    <row r="2197" spans="1:20" ht="15" customHeight="1">
      <c r="A2197" s="165"/>
      <c r="I2197" s="17"/>
      <c r="T2197" s="197"/>
    </row>
    <row r="2198" spans="1:20" ht="15" customHeight="1">
      <c r="A2198" s="165"/>
      <c r="I2198" s="17"/>
      <c r="T2198" s="197"/>
    </row>
    <row r="2199" spans="1:20" ht="15" customHeight="1">
      <c r="A2199" s="165"/>
      <c r="I2199" s="17"/>
      <c r="T2199" s="197"/>
    </row>
    <row r="2200" spans="1:20" ht="15" customHeight="1">
      <c r="A2200" s="165"/>
      <c r="I2200" s="17"/>
      <c r="T2200" s="197"/>
    </row>
    <row r="2201" spans="1:20" ht="15" customHeight="1">
      <c r="A2201" s="165"/>
      <c r="I2201" s="17"/>
      <c r="T2201" s="197"/>
    </row>
    <row r="2202" spans="1:20" ht="15" customHeight="1">
      <c r="A2202" s="165"/>
      <c r="I2202" s="17"/>
      <c r="T2202" s="197"/>
    </row>
    <row r="2203" spans="1:20" ht="15" customHeight="1">
      <c r="A2203" s="165"/>
      <c r="I2203" s="17"/>
      <c r="T2203" s="197"/>
    </row>
    <row r="2204" spans="1:20" ht="15" customHeight="1">
      <c r="A2204" s="165"/>
      <c r="I2204" s="17"/>
      <c r="T2204" s="197"/>
    </row>
    <row r="2205" spans="1:20" ht="15" customHeight="1">
      <c r="A2205" s="165"/>
      <c r="I2205" s="17"/>
      <c r="T2205" s="197"/>
    </row>
    <row r="2206" spans="1:20" ht="15" customHeight="1">
      <c r="A2206" s="165"/>
      <c r="I2206" s="17"/>
      <c r="T2206" s="197"/>
    </row>
    <row r="2207" spans="1:20" ht="15" customHeight="1">
      <c r="A2207" s="165"/>
      <c r="I2207" s="17"/>
      <c r="T2207" s="197"/>
    </row>
    <row r="2208" spans="1:20" ht="15" customHeight="1">
      <c r="A2208" s="165"/>
      <c r="I2208" s="17"/>
      <c r="T2208" s="197"/>
    </row>
    <row r="2209" spans="1:20" ht="15" customHeight="1">
      <c r="A2209" s="165"/>
      <c r="I2209" s="17"/>
      <c r="T2209" s="197"/>
    </row>
    <row r="2210" spans="1:20" ht="15" customHeight="1">
      <c r="A2210" s="165"/>
      <c r="I2210" s="17"/>
      <c r="T2210" s="197"/>
    </row>
    <row r="2211" spans="1:20" ht="15" customHeight="1">
      <c r="A2211" s="165"/>
      <c r="I2211" s="17"/>
      <c r="T2211" s="197"/>
    </row>
    <row r="2212" spans="1:20" ht="15" customHeight="1">
      <c r="A2212" s="165"/>
      <c r="I2212" s="17"/>
      <c r="T2212" s="197"/>
    </row>
    <row r="2213" spans="1:20" ht="15" customHeight="1">
      <c r="A2213" s="165"/>
      <c r="I2213" s="17"/>
      <c r="T2213" s="197"/>
    </row>
    <row r="2214" spans="1:20" ht="15" customHeight="1">
      <c r="A2214" s="165"/>
      <c r="I2214" s="17"/>
      <c r="T2214" s="197"/>
    </row>
    <row r="2215" spans="1:20" ht="15" customHeight="1">
      <c r="A2215" s="165"/>
      <c r="I2215" s="17"/>
      <c r="T2215" s="197"/>
    </row>
    <row r="2216" spans="1:20" ht="15" customHeight="1">
      <c r="A2216" s="165"/>
      <c r="I2216" s="17"/>
      <c r="T2216" s="197"/>
    </row>
    <row r="2217" spans="1:20" ht="15" customHeight="1">
      <c r="A2217" s="165"/>
      <c r="I2217" s="17"/>
      <c r="T2217" s="197"/>
    </row>
    <row r="2218" spans="1:20" ht="15" customHeight="1">
      <c r="A2218" s="165"/>
      <c r="I2218" s="17"/>
      <c r="T2218" s="197"/>
    </row>
    <row r="2219" spans="1:20" ht="15" customHeight="1">
      <c r="A2219" s="165"/>
      <c r="I2219" s="17"/>
      <c r="T2219" s="197"/>
    </row>
    <row r="2220" spans="1:20" ht="15" customHeight="1">
      <c r="A2220" s="165"/>
      <c r="I2220" s="17"/>
      <c r="T2220" s="197"/>
    </row>
    <row r="2221" spans="1:20" ht="15" customHeight="1">
      <c r="A2221" s="165"/>
      <c r="I2221" s="17"/>
      <c r="T2221" s="197"/>
    </row>
    <row r="2222" spans="1:20" ht="15" customHeight="1">
      <c r="A2222" s="165"/>
      <c r="I2222" s="17"/>
      <c r="T2222" s="197"/>
    </row>
    <row r="2223" spans="1:20" ht="15" customHeight="1">
      <c r="A2223" s="165"/>
      <c r="I2223" s="17"/>
      <c r="T2223" s="197"/>
    </row>
    <row r="2224" spans="1:20" ht="15" customHeight="1">
      <c r="A2224" s="165"/>
      <c r="I2224" s="17"/>
      <c r="T2224" s="197"/>
    </row>
    <row r="2225" spans="1:20" ht="15" customHeight="1">
      <c r="A2225" s="165"/>
      <c r="I2225" s="17"/>
      <c r="T2225" s="197"/>
    </row>
    <row r="2226" spans="1:20" ht="15" customHeight="1">
      <c r="A2226" s="165"/>
      <c r="I2226" s="17"/>
      <c r="T2226" s="197"/>
    </row>
    <row r="2227" spans="1:20" ht="15" customHeight="1">
      <c r="A2227" s="165"/>
      <c r="I2227" s="17"/>
      <c r="T2227" s="197"/>
    </row>
    <row r="2228" spans="1:20" ht="15" customHeight="1">
      <c r="A2228" s="165"/>
      <c r="I2228" s="17"/>
      <c r="T2228" s="197"/>
    </row>
    <row r="2229" spans="1:20" ht="15" customHeight="1">
      <c r="A2229" s="165"/>
      <c r="I2229" s="17"/>
      <c r="T2229" s="197"/>
    </row>
    <row r="2230" spans="1:20" ht="15" customHeight="1">
      <c r="A2230" s="165"/>
      <c r="I2230" s="17"/>
      <c r="T2230" s="197"/>
    </row>
    <row r="2231" spans="1:20" ht="15" customHeight="1">
      <c r="A2231" s="165"/>
      <c r="I2231" s="17"/>
      <c r="T2231" s="197"/>
    </row>
    <row r="2232" spans="1:20" ht="15" customHeight="1">
      <c r="A2232" s="165"/>
      <c r="I2232" s="17"/>
      <c r="T2232" s="197"/>
    </row>
    <row r="2233" spans="1:20" ht="15" customHeight="1">
      <c r="A2233" s="165"/>
      <c r="I2233" s="17"/>
      <c r="T2233" s="197"/>
    </row>
    <row r="2234" spans="1:20" ht="15" customHeight="1">
      <c r="A2234" s="165"/>
      <c r="I2234" s="17"/>
      <c r="T2234" s="197"/>
    </row>
    <row r="2235" spans="1:20" ht="15" customHeight="1">
      <c r="A2235" s="165"/>
      <c r="I2235" s="17"/>
      <c r="T2235" s="197"/>
    </row>
    <row r="2236" spans="1:20" ht="15" customHeight="1">
      <c r="A2236" s="165"/>
      <c r="I2236" s="17"/>
      <c r="T2236" s="197"/>
    </row>
    <row r="2237" spans="1:20" ht="15" customHeight="1">
      <c r="A2237" s="165"/>
      <c r="I2237" s="17"/>
      <c r="T2237" s="197"/>
    </row>
    <row r="2238" spans="1:20" ht="15" customHeight="1">
      <c r="A2238" s="165"/>
      <c r="I2238" s="17"/>
      <c r="T2238" s="197"/>
    </row>
    <row r="2239" spans="1:20" ht="15" customHeight="1">
      <c r="A2239" s="165"/>
      <c r="I2239" s="17"/>
      <c r="T2239" s="197"/>
    </row>
    <row r="2240" spans="1:20" ht="15" customHeight="1">
      <c r="A2240" s="165"/>
      <c r="I2240" s="17"/>
      <c r="T2240" s="197"/>
    </row>
    <row r="2241" spans="1:20" ht="15" customHeight="1">
      <c r="A2241" s="165"/>
      <c r="I2241" s="17"/>
      <c r="T2241" s="197"/>
    </row>
    <row r="2242" spans="1:20" ht="15" customHeight="1">
      <c r="A2242" s="165"/>
      <c r="I2242" s="17"/>
      <c r="T2242" s="197"/>
    </row>
    <row r="2243" spans="1:20" ht="15" customHeight="1">
      <c r="A2243" s="165"/>
      <c r="I2243" s="17"/>
      <c r="T2243" s="197"/>
    </row>
    <row r="2244" spans="1:20" ht="15" customHeight="1">
      <c r="A2244" s="165"/>
      <c r="I2244" s="17"/>
      <c r="T2244" s="197"/>
    </row>
    <row r="2245" spans="1:20" ht="15" customHeight="1">
      <c r="A2245" s="165"/>
      <c r="I2245" s="17"/>
      <c r="T2245" s="197"/>
    </row>
    <row r="2246" spans="1:20" ht="15" customHeight="1">
      <c r="A2246" s="165"/>
      <c r="I2246" s="17"/>
      <c r="T2246" s="197"/>
    </row>
    <row r="2247" spans="1:20" ht="15" customHeight="1">
      <c r="A2247" s="165"/>
      <c r="I2247" s="17"/>
      <c r="T2247" s="197"/>
    </row>
    <row r="2248" spans="1:20" ht="15" customHeight="1">
      <c r="A2248" s="165"/>
      <c r="I2248" s="17"/>
      <c r="T2248" s="197"/>
    </row>
    <row r="2249" spans="1:20" ht="15" customHeight="1">
      <c r="A2249" s="165"/>
      <c r="I2249" s="17"/>
      <c r="T2249" s="197"/>
    </row>
    <row r="2250" spans="1:20" ht="15" customHeight="1">
      <c r="A2250" s="165"/>
      <c r="I2250" s="17"/>
      <c r="T2250" s="197"/>
    </row>
    <row r="2251" spans="1:20" ht="15" customHeight="1">
      <c r="A2251" s="165"/>
      <c r="I2251" s="17"/>
      <c r="T2251" s="197"/>
    </row>
    <row r="2252" spans="1:20" ht="15" customHeight="1">
      <c r="A2252" s="165"/>
      <c r="I2252" s="17"/>
      <c r="T2252" s="197"/>
    </row>
    <row r="2253" spans="1:20" ht="15" customHeight="1">
      <c r="A2253" s="165"/>
      <c r="I2253" s="17"/>
      <c r="T2253" s="197"/>
    </row>
    <row r="2254" spans="1:20" ht="15" customHeight="1">
      <c r="A2254" s="165"/>
      <c r="I2254" s="17"/>
      <c r="T2254" s="197"/>
    </row>
    <row r="2255" spans="1:20" ht="15" customHeight="1">
      <c r="A2255" s="165"/>
      <c r="I2255" s="17"/>
      <c r="T2255" s="197"/>
    </row>
    <row r="2256" spans="1:20" ht="15" customHeight="1">
      <c r="A2256" s="165"/>
      <c r="I2256" s="17"/>
      <c r="T2256" s="197"/>
    </row>
    <row r="2257" spans="1:20" ht="15" customHeight="1">
      <c r="A2257" s="165"/>
      <c r="I2257" s="17"/>
      <c r="T2257" s="197"/>
    </row>
    <row r="2258" spans="1:20" ht="15" customHeight="1">
      <c r="A2258" s="165"/>
      <c r="I2258" s="17"/>
      <c r="T2258" s="197"/>
    </row>
    <row r="2259" spans="1:20" ht="15" customHeight="1">
      <c r="A2259" s="165"/>
      <c r="I2259" s="17"/>
      <c r="T2259" s="197"/>
    </row>
    <row r="2260" spans="1:20" ht="15" customHeight="1">
      <c r="A2260" s="165"/>
      <c r="I2260" s="17"/>
      <c r="T2260" s="197"/>
    </row>
    <row r="2261" spans="1:20" ht="15" customHeight="1">
      <c r="A2261" s="165"/>
      <c r="I2261" s="17"/>
      <c r="T2261" s="197"/>
    </row>
    <row r="2262" spans="1:20" ht="15" customHeight="1">
      <c r="A2262" s="165"/>
      <c r="I2262" s="17"/>
      <c r="T2262" s="197"/>
    </row>
    <row r="2263" spans="1:20" ht="15" customHeight="1">
      <c r="A2263" s="165"/>
      <c r="I2263" s="17"/>
      <c r="T2263" s="197"/>
    </row>
    <row r="2264" spans="1:20" ht="15" customHeight="1">
      <c r="A2264" s="165"/>
      <c r="I2264" s="17"/>
      <c r="T2264" s="197"/>
    </row>
    <row r="2265" spans="1:20" ht="15" customHeight="1">
      <c r="A2265" s="165"/>
      <c r="I2265" s="17"/>
      <c r="T2265" s="197"/>
    </row>
    <row r="2266" spans="1:20" ht="15" customHeight="1">
      <c r="A2266" s="165"/>
      <c r="I2266" s="17"/>
      <c r="T2266" s="197"/>
    </row>
    <row r="2267" spans="1:20" ht="15" customHeight="1">
      <c r="A2267" s="165"/>
      <c r="I2267" s="17"/>
      <c r="T2267" s="197"/>
    </row>
    <row r="2268" spans="1:20" ht="15" customHeight="1">
      <c r="A2268" s="165"/>
      <c r="I2268" s="17"/>
      <c r="T2268" s="197"/>
    </row>
    <row r="2269" spans="1:20" ht="15" customHeight="1">
      <c r="A2269" s="165"/>
      <c r="I2269" s="17"/>
      <c r="T2269" s="197"/>
    </row>
    <row r="2270" spans="1:20" ht="15" customHeight="1">
      <c r="A2270" s="165"/>
      <c r="I2270" s="17"/>
      <c r="T2270" s="197"/>
    </row>
    <row r="2271" spans="1:20" ht="15" customHeight="1">
      <c r="A2271" s="165"/>
      <c r="I2271" s="17"/>
      <c r="T2271" s="197"/>
    </row>
    <row r="2272" spans="1:20" ht="15" customHeight="1">
      <c r="A2272" s="165"/>
      <c r="I2272" s="17"/>
      <c r="T2272" s="197"/>
    </row>
    <row r="2273" spans="1:20" ht="15" customHeight="1">
      <c r="A2273" s="165"/>
      <c r="I2273" s="17"/>
      <c r="T2273" s="197"/>
    </row>
    <row r="2274" spans="1:20" ht="15" customHeight="1">
      <c r="A2274" s="165"/>
      <c r="I2274" s="17"/>
      <c r="T2274" s="197"/>
    </row>
    <row r="2275" spans="1:20" ht="15" customHeight="1">
      <c r="A2275" s="165"/>
      <c r="I2275" s="17"/>
      <c r="T2275" s="197"/>
    </row>
    <row r="2276" spans="1:20" ht="15" customHeight="1">
      <c r="A2276" s="165"/>
      <c r="I2276" s="17"/>
      <c r="T2276" s="197"/>
    </row>
    <row r="2277" spans="1:20" ht="15" customHeight="1">
      <c r="A2277" s="165"/>
      <c r="I2277" s="17"/>
      <c r="T2277" s="197"/>
    </row>
    <row r="2278" spans="1:20" ht="15" customHeight="1">
      <c r="A2278" s="165"/>
      <c r="I2278" s="17"/>
      <c r="T2278" s="197"/>
    </row>
    <row r="2279" spans="1:20" ht="15" customHeight="1">
      <c r="A2279" s="165"/>
      <c r="I2279" s="17"/>
      <c r="T2279" s="197"/>
    </row>
    <row r="2280" spans="1:20" ht="15" customHeight="1">
      <c r="A2280" s="165"/>
      <c r="I2280" s="17"/>
      <c r="T2280" s="197"/>
    </row>
    <row r="2281" spans="1:20" ht="15" customHeight="1">
      <c r="A2281" s="165"/>
      <c r="I2281" s="17"/>
      <c r="T2281" s="197"/>
    </row>
    <row r="2282" spans="1:20" ht="15" customHeight="1">
      <c r="A2282" s="165"/>
      <c r="I2282" s="17"/>
      <c r="T2282" s="197"/>
    </row>
    <row r="2283" spans="1:20" ht="15" customHeight="1">
      <c r="A2283" s="165"/>
      <c r="I2283" s="17"/>
      <c r="T2283" s="197"/>
    </row>
    <row r="2284" spans="1:20" ht="15" customHeight="1">
      <c r="A2284" s="165"/>
      <c r="I2284" s="17"/>
      <c r="T2284" s="197"/>
    </row>
    <row r="2285" spans="1:20" ht="15" customHeight="1">
      <c r="A2285" s="165"/>
      <c r="I2285" s="17"/>
      <c r="T2285" s="197"/>
    </row>
    <row r="2286" spans="1:20" ht="15" customHeight="1">
      <c r="A2286" s="165"/>
      <c r="I2286" s="17"/>
      <c r="T2286" s="197"/>
    </row>
    <row r="2287" spans="1:20" ht="15" customHeight="1">
      <c r="A2287" s="165"/>
      <c r="I2287" s="17"/>
      <c r="T2287" s="197"/>
    </row>
    <row r="2288" spans="1:20" ht="15" customHeight="1">
      <c r="A2288" s="165"/>
      <c r="I2288" s="17"/>
      <c r="T2288" s="197"/>
    </row>
    <row r="2289" spans="1:20" ht="15" customHeight="1">
      <c r="A2289" s="165"/>
      <c r="I2289" s="17"/>
      <c r="T2289" s="197"/>
    </row>
    <row r="2290" spans="1:20" ht="15" customHeight="1">
      <c r="A2290" s="165"/>
      <c r="I2290" s="17"/>
      <c r="T2290" s="197"/>
    </row>
    <row r="2291" spans="1:20" ht="15" customHeight="1">
      <c r="A2291" s="165"/>
      <c r="I2291" s="17"/>
      <c r="T2291" s="197"/>
    </row>
    <row r="2292" spans="1:20" ht="15" customHeight="1">
      <c r="A2292" s="165"/>
      <c r="I2292" s="17"/>
      <c r="T2292" s="197"/>
    </row>
    <row r="2293" spans="1:20" ht="15" customHeight="1">
      <c r="A2293" s="165"/>
      <c r="I2293" s="17"/>
      <c r="T2293" s="197"/>
    </row>
    <row r="2294" spans="1:20" ht="15" customHeight="1">
      <c r="A2294" s="165"/>
      <c r="I2294" s="17"/>
      <c r="T2294" s="197"/>
    </row>
    <row r="2295" spans="1:20" ht="15" customHeight="1">
      <c r="A2295" s="165"/>
      <c r="I2295" s="17"/>
      <c r="T2295" s="197"/>
    </row>
    <row r="2296" spans="1:20" ht="15" customHeight="1">
      <c r="A2296" s="165"/>
      <c r="I2296" s="17"/>
      <c r="T2296" s="197"/>
    </row>
    <row r="2297" spans="1:20" ht="15" customHeight="1">
      <c r="A2297" s="165"/>
      <c r="I2297" s="17"/>
      <c r="T2297" s="197"/>
    </row>
    <row r="2298" spans="1:20" ht="15" customHeight="1">
      <c r="A2298" s="165"/>
      <c r="I2298" s="17"/>
      <c r="T2298" s="197"/>
    </row>
    <row r="2299" spans="1:20" ht="15" customHeight="1">
      <c r="A2299" s="165"/>
      <c r="I2299" s="17"/>
      <c r="T2299" s="197"/>
    </row>
    <row r="2300" spans="1:20" ht="15" customHeight="1">
      <c r="A2300" s="165"/>
      <c r="I2300" s="17"/>
      <c r="T2300" s="197"/>
    </row>
    <row r="2301" spans="1:20" ht="15" customHeight="1">
      <c r="A2301" s="165"/>
      <c r="I2301" s="17"/>
      <c r="T2301" s="197"/>
    </row>
    <row r="2302" spans="1:20" ht="15" customHeight="1">
      <c r="A2302" s="165"/>
      <c r="I2302" s="17"/>
      <c r="T2302" s="197"/>
    </row>
    <row r="2303" spans="1:20" ht="15" customHeight="1">
      <c r="A2303" s="165"/>
      <c r="I2303" s="17"/>
      <c r="T2303" s="197"/>
    </row>
    <row r="2304" spans="1:20" ht="15" customHeight="1">
      <c r="A2304" s="165"/>
      <c r="I2304" s="17"/>
      <c r="T2304" s="197"/>
    </row>
    <row r="2305" spans="1:20" ht="15" customHeight="1">
      <c r="A2305" s="165"/>
      <c r="I2305" s="17"/>
      <c r="T2305" s="197"/>
    </row>
    <row r="2306" spans="1:20" ht="15" customHeight="1">
      <c r="A2306" s="165"/>
      <c r="I2306" s="17"/>
      <c r="T2306" s="197"/>
    </row>
    <row r="2307" spans="1:20" ht="15" customHeight="1">
      <c r="A2307" s="165"/>
      <c r="I2307" s="17"/>
      <c r="T2307" s="197"/>
    </row>
    <row r="2308" spans="1:20" ht="15" customHeight="1">
      <c r="A2308" s="165"/>
      <c r="I2308" s="17"/>
      <c r="T2308" s="197"/>
    </row>
    <row r="2309" spans="1:20" ht="15" customHeight="1">
      <c r="A2309" s="165"/>
      <c r="I2309" s="17"/>
      <c r="T2309" s="197"/>
    </row>
    <row r="2310" spans="1:20" ht="15" customHeight="1">
      <c r="A2310" s="165"/>
      <c r="I2310" s="17"/>
      <c r="T2310" s="197"/>
    </row>
    <row r="2311" spans="1:20" ht="15" customHeight="1">
      <c r="A2311" s="165"/>
      <c r="I2311" s="17"/>
      <c r="T2311" s="197"/>
    </row>
    <row r="2312" spans="1:20" ht="15" customHeight="1">
      <c r="A2312" s="165"/>
      <c r="I2312" s="17"/>
      <c r="T2312" s="197"/>
    </row>
    <row r="2313" spans="1:20" ht="15" customHeight="1">
      <c r="A2313" s="165"/>
      <c r="I2313" s="17"/>
      <c r="T2313" s="197"/>
    </row>
    <row r="2314" spans="1:20" ht="15" customHeight="1">
      <c r="A2314" s="165"/>
      <c r="I2314" s="17"/>
      <c r="T2314" s="197"/>
    </row>
    <row r="2315" spans="1:20" ht="15" customHeight="1">
      <c r="A2315" s="165"/>
      <c r="I2315" s="17"/>
      <c r="T2315" s="197"/>
    </row>
    <row r="2316" spans="1:20" ht="15" customHeight="1">
      <c r="A2316" s="165"/>
      <c r="I2316" s="17"/>
      <c r="T2316" s="197"/>
    </row>
    <row r="2317" spans="1:20" ht="15" customHeight="1">
      <c r="A2317" s="165"/>
      <c r="I2317" s="17"/>
      <c r="T2317" s="197"/>
    </row>
    <row r="2318" spans="1:20" ht="15" customHeight="1">
      <c r="A2318" s="165"/>
      <c r="I2318" s="17"/>
      <c r="T2318" s="197"/>
    </row>
    <row r="2319" spans="1:20" ht="15" customHeight="1">
      <c r="A2319" s="165"/>
      <c r="I2319" s="17"/>
      <c r="T2319" s="197"/>
    </row>
    <row r="2320" spans="1:20" ht="15" customHeight="1">
      <c r="A2320" s="165"/>
      <c r="I2320" s="17"/>
      <c r="T2320" s="197"/>
    </row>
    <row r="2321" spans="1:20" ht="15" customHeight="1">
      <c r="A2321" s="165"/>
      <c r="I2321" s="17"/>
      <c r="T2321" s="197"/>
    </row>
    <row r="2322" spans="1:20" ht="15" customHeight="1">
      <c r="A2322" s="165"/>
      <c r="I2322" s="17"/>
      <c r="T2322" s="197"/>
    </row>
    <row r="2323" spans="1:20" ht="15" customHeight="1">
      <c r="A2323" s="165"/>
      <c r="I2323" s="17"/>
      <c r="T2323" s="197"/>
    </row>
    <row r="2324" spans="1:20" ht="15" customHeight="1">
      <c r="A2324" s="165"/>
      <c r="I2324" s="17"/>
      <c r="T2324" s="197"/>
    </row>
    <row r="2325" spans="1:20" ht="15" customHeight="1">
      <c r="A2325" s="165"/>
      <c r="I2325" s="17"/>
      <c r="T2325" s="197"/>
    </row>
    <row r="2326" spans="1:20" ht="15" customHeight="1">
      <c r="A2326" s="165"/>
      <c r="I2326" s="17"/>
      <c r="T2326" s="197"/>
    </row>
    <row r="2327" spans="1:20" ht="15" customHeight="1">
      <c r="A2327" s="165"/>
      <c r="I2327" s="17"/>
      <c r="T2327" s="197"/>
    </row>
    <row r="2328" spans="1:20" ht="15" customHeight="1">
      <c r="A2328" s="165"/>
      <c r="I2328" s="17"/>
      <c r="T2328" s="197"/>
    </row>
    <row r="2329" spans="1:20" ht="15" customHeight="1">
      <c r="A2329" s="165"/>
      <c r="I2329" s="17"/>
      <c r="T2329" s="197"/>
    </row>
    <row r="2330" spans="1:20" ht="15" customHeight="1">
      <c r="A2330" s="165"/>
      <c r="I2330" s="17"/>
      <c r="T2330" s="197"/>
    </row>
    <row r="2331" spans="1:20" ht="15" customHeight="1">
      <c r="A2331" s="165"/>
      <c r="I2331" s="17"/>
      <c r="T2331" s="197"/>
    </row>
    <row r="2332" spans="1:20" ht="15" customHeight="1">
      <c r="A2332" s="165"/>
      <c r="I2332" s="17"/>
      <c r="T2332" s="197"/>
    </row>
    <row r="2333" spans="1:20" ht="15" customHeight="1">
      <c r="A2333" s="165"/>
      <c r="I2333" s="17"/>
      <c r="T2333" s="197"/>
    </row>
    <row r="2334" spans="1:20" ht="15" customHeight="1">
      <c r="A2334" s="165"/>
      <c r="I2334" s="17"/>
      <c r="T2334" s="197"/>
    </row>
    <row r="2335" spans="1:20" ht="15" customHeight="1">
      <c r="A2335" s="165"/>
      <c r="I2335" s="17"/>
      <c r="T2335" s="197"/>
    </row>
    <row r="2336" spans="1:20" ht="15" customHeight="1">
      <c r="A2336" s="165"/>
      <c r="I2336" s="17"/>
      <c r="T2336" s="197"/>
    </row>
    <row r="2337" spans="1:20" ht="15" customHeight="1">
      <c r="A2337" s="165"/>
      <c r="I2337" s="17"/>
      <c r="T2337" s="197"/>
    </row>
    <row r="2338" spans="1:20" ht="15" customHeight="1">
      <c r="A2338" s="165"/>
      <c r="I2338" s="17"/>
      <c r="T2338" s="197"/>
    </row>
    <row r="2339" spans="1:20" ht="15" customHeight="1">
      <c r="A2339" s="165"/>
      <c r="I2339" s="17"/>
      <c r="T2339" s="197"/>
    </row>
    <row r="2340" spans="1:20" ht="15" customHeight="1">
      <c r="A2340" s="165"/>
      <c r="I2340" s="17"/>
      <c r="T2340" s="197"/>
    </row>
    <row r="2341" spans="1:20" ht="15" customHeight="1">
      <c r="A2341" s="165"/>
      <c r="I2341" s="17"/>
      <c r="T2341" s="197"/>
    </row>
    <row r="2342" spans="1:20" ht="15" customHeight="1">
      <c r="A2342" s="165"/>
      <c r="I2342" s="17"/>
      <c r="T2342" s="197"/>
    </row>
    <row r="2343" spans="1:20" ht="15" customHeight="1">
      <c r="A2343" s="165"/>
      <c r="I2343" s="17"/>
      <c r="T2343" s="197"/>
    </row>
    <row r="2344" spans="1:20" ht="15" customHeight="1">
      <c r="A2344" s="165"/>
      <c r="I2344" s="17"/>
      <c r="T2344" s="197"/>
    </row>
    <row r="2345" spans="1:20" ht="15" customHeight="1">
      <c r="A2345" s="165"/>
      <c r="I2345" s="17"/>
      <c r="T2345" s="197"/>
    </row>
    <row r="2346" spans="1:20" ht="15" customHeight="1">
      <c r="A2346" s="165"/>
      <c r="I2346" s="17"/>
      <c r="T2346" s="197"/>
    </row>
    <row r="2347" spans="1:20" ht="15" customHeight="1">
      <c r="A2347" s="165"/>
      <c r="I2347" s="17"/>
      <c r="T2347" s="197"/>
    </row>
    <row r="2348" spans="1:20" ht="15" customHeight="1">
      <c r="A2348" s="165"/>
      <c r="I2348" s="17"/>
      <c r="T2348" s="197"/>
    </row>
    <row r="2349" spans="1:20" ht="15" customHeight="1">
      <c r="A2349" s="165"/>
      <c r="I2349" s="17"/>
      <c r="T2349" s="197"/>
    </row>
    <row r="2350" spans="1:20" ht="15" customHeight="1">
      <c r="A2350" s="165"/>
      <c r="I2350" s="17"/>
      <c r="T2350" s="197"/>
    </row>
    <row r="2351" spans="1:20" ht="15" customHeight="1">
      <c r="A2351" s="165"/>
      <c r="I2351" s="17"/>
      <c r="T2351" s="197"/>
    </row>
    <row r="2352" spans="1:20" ht="15" customHeight="1">
      <c r="A2352" s="165"/>
      <c r="I2352" s="17"/>
      <c r="T2352" s="197"/>
    </row>
    <row r="2353" spans="1:20" ht="15" customHeight="1">
      <c r="A2353" s="165"/>
      <c r="I2353" s="17"/>
      <c r="T2353" s="197"/>
    </row>
    <row r="2354" spans="1:20" ht="15" customHeight="1">
      <c r="A2354" s="165"/>
      <c r="I2354" s="17"/>
      <c r="T2354" s="197"/>
    </row>
    <row r="2355" spans="1:20" ht="15" customHeight="1">
      <c r="A2355" s="165"/>
      <c r="I2355" s="17"/>
      <c r="T2355" s="197"/>
    </row>
    <row r="2356" spans="1:20" ht="15" customHeight="1">
      <c r="A2356" s="165"/>
      <c r="I2356" s="17"/>
      <c r="T2356" s="197"/>
    </row>
    <row r="2357" spans="1:20" ht="15" customHeight="1">
      <c r="A2357" s="165"/>
      <c r="I2357" s="17"/>
      <c r="T2357" s="197"/>
    </row>
    <row r="2358" spans="1:20" ht="15" customHeight="1">
      <c r="A2358" s="165"/>
      <c r="I2358" s="17"/>
      <c r="T2358" s="197"/>
    </row>
    <row r="2359" spans="1:20" ht="15" customHeight="1">
      <c r="A2359" s="165"/>
      <c r="I2359" s="17"/>
      <c r="T2359" s="197"/>
    </row>
    <row r="2360" spans="1:20" ht="15" customHeight="1">
      <c r="A2360" s="165"/>
      <c r="I2360" s="17"/>
      <c r="T2360" s="197"/>
    </row>
    <row r="2361" spans="1:20" ht="15" customHeight="1">
      <c r="A2361" s="165"/>
      <c r="I2361" s="17"/>
      <c r="T2361" s="197"/>
    </row>
    <row r="2362" spans="1:20" ht="15" customHeight="1">
      <c r="A2362" s="165"/>
      <c r="I2362" s="17"/>
      <c r="T2362" s="197"/>
    </row>
    <row r="2363" spans="1:20" ht="15" customHeight="1">
      <c r="A2363" s="165"/>
      <c r="I2363" s="17"/>
      <c r="T2363" s="197"/>
    </row>
    <row r="2364" spans="1:20" ht="15" customHeight="1">
      <c r="A2364" s="165"/>
      <c r="I2364" s="17"/>
      <c r="T2364" s="197"/>
    </row>
    <row r="2365" spans="1:20" ht="15" customHeight="1">
      <c r="A2365" s="165"/>
      <c r="I2365" s="17"/>
      <c r="T2365" s="197"/>
    </row>
    <row r="2366" spans="1:20" ht="15" customHeight="1">
      <c r="A2366" s="165"/>
      <c r="I2366" s="17"/>
      <c r="T2366" s="197"/>
    </row>
    <row r="2367" spans="1:20" ht="15" customHeight="1">
      <c r="A2367" s="165"/>
      <c r="I2367" s="17"/>
      <c r="T2367" s="197"/>
    </row>
    <row r="2368" spans="1:20" ht="15" customHeight="1">
      <c r="A2368" s="165"/>
      <c r="I2368" s="17"/>
      <c r="T2368" s="197"/>
    </row>
    <row r="2369" spans="1:20" ht="15" customHeight="1">
      <c r="A2369" s="165"/>
      <c r="I2369" s="17"/>
      <c r="T2369" s="197"/>
    </row>
    <row r="2370" spans="1:20" ht="15" customHeight="1">
      <c r="A2370" s="165"/>
      <c r="I2370" s="17"/>
      <c r="T2370" s="197"/>
    </row>
    <row r="2371" spans="1:20" ht="15" customHeight="1">
      <c r="A2371" s="165"/>
      <c r="I2371" s="17"/>
      <c r="T2371" s="197"/>
    </row>
    <row r="2372" spans="1:20" ht="15" customHeight="1">
      <c r="A2372" s="165"/>
      <c r="I2372" s="17"/>
      <c r="T2372" s="197"/>
    </row>
    <row r="2373" spans="1:20" ht="15" customHeight="1">
      <c r="A2373" s="165"/>
      <c r="I2373" s="17"/>
      <c r="T2373" s="197"/>
    </row>
    <row r="2374" spans="1:20" ht="15" customHeight="1">
      <c r="A2374" s="165"/>
      <c r="I2374" s="17"/>
      <c r="T2374" s="197"/>
    </row>
    <row r="2375" spans="1:20" ht="15" customHeight="1">
      <c r="A2375" s="165"/>
      <c r="I2375" s="17"/>
      <c r="T2375" s="197"/>
    </row>
    <row r="2376" spans="1:20" ht="15" customHeight="1">
      <c r="A2376" s="165"/>
      <c r="I2376" s="17"/>
      <c r="T2376" s="197"/>
    </row>
    <row r="2377" spans="1:20" ht="15" customHeight="1">
      <c r="A2377" s="165"/>
      <c r="I2377" s="17"/>
      <c r="T2377" s="197"/>
    </row>
    <row r="2378" spans="1:20" ht="15" customHeight="1">
      <c r="A2378" s="165"/>
      <c r="I2378" s="17"/>
      <c r="T2378" s="197"/>
    </row>
    <row r="2379" spans="1:20" ht="15" customHeight="1">
      <c r="A2379" s="165"/>
      <c r="I2379" s="17"/>
      <c r="T2379" s="197"/>
    </row>
    <row r="2380" spans="1:20" ht="15" customHeight="1">
      <c r="A2380" s="165"/>
      <c r="I2380" s="17"/>
      <c r="T2380" s="197"/>
    </row>
    <row r="2381" spans="1:20" ht="15" customHeight="1">
      <c r="A2381" s="165"/>
      <c r="I2381" s="17"/>
      <c r="T2381" s="197"/>
    </row>
    <row r="2382" spans="1:20" ht="15" customHeight="1">
      <c r="A2382" s="165"/>
      <c r="I2382" s="17"/>
      <c r="T2382" s="197"/>
    </row>
    <row r="2383" spans="1:20" ht="15" customHeight="1">
      <c r="A2383" s="165"/>
      <c r="I2383" s="17"/>
      <c r="T2383" s="197"/>
    </row>
    <row r="2384" spans="1:20" ht="15" customHeight="1">
      <c r="A2384" s="165"/>
      <c r="I2384" s="17"/>
      <c r="T2384" s="197"/>
    </row>
    <row r="2385" spans="1:20" ht="15" customHeight="1">
      <c r="A2385" s="165"/>
      <c r="I2385" s="17"/>
      <c r="T2385" s="197"/>
    </row>
    <row r="2386" spans="1:20" ht="15" customHeight="1">
      <c r="A2386" s="165"/>
      <c r="I2386" s="17"/>
      <c r="T2386" s="197"/>
    </row>
    <row r="2387" spans="1:20" ht="15" customHeight="1">
      <c r="A2387" s="165"/>
      <c r="I2387" s="17"/>
      <c r="T2387" s="197"/>
    </row>
    <row r="2388" spans="1:20" ht="15" customHeight="1">
      <c r="A2388" s="165"/>
      <c r="I2388" s="17"/>
      <c r="T2388" s="197"/>
    </row>
    <row r="2389" spans="1:20" ht="15" customHeight="1">
      <c r="A2389" s="165"/>
      <c r="I2389" s="17"/>
      <c r="T2389" s="197"/>
    </row>
    <row r="2390" spans="1:20" ht="15" customHeight="1">
      <c r="A2390" s="165"/>
      <c r="I2390" s="17"/>
      <c r="T2390" s="197"/>
    </row>
    <row r="2391" spans="1:20" ht="15" customHeight="1">
      <c r="A2391" s="165"/>
      <c r="I2391" s="17"/>
      <c r="T2391" s="197"/>
    </row>
    <row r="2392" spans="1:20" ht="15" customHeight="1">
      <c r="A2392" s="165"/>
      <c r="I2392" s="17"/>
      <c r="T2392" s="197"/>
    </row>
    <row r="2393" spans="1:20" ht="15" customHeight="1">
      <c r="A2393" s="165"/>
      <c r="I2393" s="17"/>
      <c r="T2393" s="197"/>
    </row>
    <row r="2394" spans="1:20" ht="15" customHeight="1">
      <c r="A2394" s="165"/>
      <c r="I2394" s="17"/>
      <c r="T2394" s="197"/>
    </row>
    <row r="2395" spans="1:20" ht="15" customHeight="1">
      <c r="A2395" s="165"/>
      <c r="I2395" s="17"/>
      <c r="T2395" s="197"/>
    </row>
    <row r="2396" spans="1:20" ht="15" customHeight="1">
      <c r="A2396" s="165"/>
      <c r="I2396" s="17"/>
      <c r="T2396" s="197"/>
    </row>
    <row r="2397" spans="1:20" ht="15" customHeight="1">
      <c r="A2397" s="165"/>
      <c r="I2397" s="17"/>
      <c r="T2397" s="197"/>
    </row>
    <row r="2398" spans="1:20" ht="15" customHeight="1">
      <c r="A2398" s="165"/>
      <c r="I2398" s="17"/>
      <c r="T2398" s="197"/>
    </row>
    <row r="2399" spans="1:20" ht="15" customHeight="1">
      <c r="A2399" s="165"/>
      <c r="I2399" s="17"/>
      <c r="T2399" s="197"/>
    </row>
    <row r="2400" spans="1:20" ht="15" customHeight="1">
      <c r="A2400" s="165"/>
      <c r="I2400" s="17"/>
      <c r="T2400" s="197"/>
    </row>
    <row r="2401" spans="1:20" ht="15" customHeight="1">
      <c r="A2401" s="165"/>
      <c r="I2401" s="17"/>
      <c r="T2401" s="197"/>
    </row>
    <row r="2402" spans="1:20" ht="15" customHeight="1">
      <c r="A2402" s="165"/>
      <c r="I2402" s="17"/>
      <c r="T2402" s="197"/>
    </row>
    <row r="2403" spans="1:20" ht="15" customHeight="1">
      <c r="A2403" s="165"/>
      <c r="I2403" s="17"/>
      <c r="T2403" s="197"/>
    </row>
    <row r="2404" spans="1:20" ht="15" customHeight="1">
      <c r="A2404" s="165"/>
      <c r="I2404" s="17"/>
      <c r="T2404" s="197"/>
    </row>
    <row r="2405" spans="1:20" ht="15" customHeight="1">
      <c r="A2405" s="165"/>
      <c r="I2405" s="17"/>
      <c r="T2405" s="197"/>
    </row>
    <row r="2406" spans="1:20" ht="15" customHeight="1">
      <c r="A2406" s="165"/>
      <c r="I2406" s="17"/>
      <c r="T2406" s="197"/>
    </row>
    <row r="2407" spans="1:20" ht="15" customHeight="1">
      <c r="A2407" s="165"/>
      <c r="I2407" s="17"/>
      <c r="T2407" s="197"/>
    </row>
    <row r="2408" spans="1:20" ht="15" customHeight="1">
      <c r="A2408" s="165"/>
      <c r="I2408" s="17"/>
      <c r="T2408" s="197"/>
    </row>
    <row r="2409" spans="1:20" ht="15" customHeight="1">
      <c r="A2409" s="165"/>
      <c r="I2409" s="17"/>
      <c r="T2409" s="197"/>
    </row>
    <row r="2410" spans="1:20" ht="15" customHeight="1">
      <c r="A2410" s="165"/>
      <c r="I2410" s="17"/>
      <c r="T2410" s="197"/>
    </row>
    <row r="2411" spans="1:20" ht="15" customHeight="1">
      <c r="A2411" s="165"/>
      <c r="I2411" s="17"/>
      <c r="T2411" s="197"/>
    </row>
    <row r="2412" spans="1:20" ht="15" customHeight="1">
      <c r="A2412" s="165"/>
      <c r="I2412" s="17"/>
      <c r="T2412" s="197"/>
    </row>
    <row r="2413" spans="1:20" ht="15" customHeight="1">
      <c r="A2413" s="165"/>
      <c r="I2413" s="17"/>
      <c r="T2413" s="197"/>
    </row>
    <row r="2414" spans="1:20" ht="15" customHeight="1">
      <c r="A2414" s="165"/>
      <c r="I2414" s="17"/>
      <c r="T2414" s="197"/>
    </row>
    <row r="2415" spans="1:20" ht="15" customHeight="1">
      <c r="A2415" s="165"/>
      <c r="I2415" s="17"/>
      <c r="T2415" s="197"/>
    </row>
    <row r="2416" spans="1:20" ht="15" customHeight="1">
      <c r="A2416" s="165"/>
      <c r="I2416" s="17"/>
      <c r="T2416" s="197"/>
    </row>
    <row r="2417" spans="1:20" ht="15" customHeight="1">
      <c r="A2417" s="165"/>
      <c r="I2417" s="17"/>
      <c r="T2417" s="197"/>
    </row>
    <row r="2418" spans="1:20" ht="15" customHeight="1">
      <c r="A2418" s="165"/>
      <c r="I2418" s="17"/>
      <c r="T2418" s="197"/>
    </row>
    <row r="2419" spans="1:20" ht="15" customHeight="1">
      <c r="A2419" s="165"/>
      <c r="I2419" s="17"/>
      <c r="T2419" s="197"/>
    </row>
    <row r="2420" spans="1:20" ht="15" customHeight="1">
      <c r="A2420" s="165"/>
      <c r="I2420" s="17"/>
      <c r="T2420" s="197"/>
    </row>
    <row r="2421" spans="1:20" ht="15" customHeight="1">
      <c r="A2421" s="165"/>
      <c r="I2421" s="17"/>
      <c r="T2421" s="197"/>
    </row>
    <row r="2422" spans="1:20" ht="15" customHeight="1">
      <c r="A2422" s="165"/>
      <c r="I2422" s="17"/>
      <c r="T2422" s="197"/>
    </row>
    <row r="2423" spans="1:20" ht="15" customHeight="1">
      <c r="A2423" s="165"/>
      <c r="I2423" s="17"/>
      <c r="T2423" s="197"/>
    </row>
    <row r="2424" spans="1:20" ht="15" customHeight="1">
      <c r="A2424" s="165"/>
      <c r="I2424" s="17"/>
      <c r="T2424" s="197"/>
    </row>
    <row r="2425" spans="1:20" ht="15" customHeight="1">
      <c r="A2425" s="165"/>
      <c r="I2425" s="17"/>
      <c r="T2425" s="197"/>
    </row>
    <row r="2426" spans="1:20" ht="15" customHeight="1">
      <c r="A2426" s="165"/>
      <c r="I2426" s="17"/>
      <c r="T2426" s="197"/>
    </row>
    <row r="2427" spans="1:20" ht="15" customHeight="1">
      <c r="A2427" s="165"/>
      <c r="I2427" s="17"/>
      <c r="T2427" s="197"/>
    </row>
    <row r="2428" spans="1:20" ht="15" customHeight="1">
      <c r="A2428" s="165"/>
      <c r="I2428" s="17"/>
      <c r="T2428" s="197"/>
    </row>
    <row r="2429" spans="1:20" ht="15" customHeight="1">
      <c r="A2429" s="165"/>
      <c r="I2429" s="17"/>
      <c r="T2429" s="197"/>
    </row>
    <row r="2430" spans="1:20" ht="15" customHeight="1">
      <c r="A2430" s="165"/>
      <c r="I2430" s="17"/>
      <c r="T2430" s="197"/>
    </row>
    <row r="2431" spans="1:20" ht="15" customHeight="1">
      <c r="A2431" s="165"/>
      <c r="I2431" s="17"/>
      <c r="T2431" s="197"/>
    </row>
    <row r="2432" spans="1:20" ht="15" customHeight="1">
      <c r="A2432" s="165"/>
      <c r="I2432" s="17"/>
      <c r="T2432" s="197"/>
    </row>
    <row r="2433" spans="1:20" ht="15" customHeight="1">
      <c r="A2433" s="165"/>
      <c r="I2433" s="17"/>
      <c r="T2433" s="197"/>
    </row>
    <row r="2434" spans="1:20" ht="15" customHeight="1">
      <c r="A2434" s="165"/>
      <c r="I2434" s="17"/>
      <c r="T2434" s="197"/>
    </row>
    <row r="2435" spans="1:20" ht="15" customHeight="1">
      <c r="A2435" s="165"/>
      <c r="I2435" s="17"/>
      <c r="T2435" s="197"/>
    </row>
    <row r="2436" spans="1:20" ht="15" customHeight="1">
      <c r="A2436" s="165"/>
      <c r="I2436" s="17"/>
      <c r="T2436" s="197"/>
    </row>
    <row r="2437" spans="1:20" ht="15" customHeight="1">
      <c r="A2437" s="165"/>
      <c r="I2437" s="17"/>
      <c r="T2437" s="197"/>
    </row>
    <row r="2438" spans="1:20" ht="15" customHeight="1">
      <c r="A2438" s="165"/>
      <c r="I2438" s="17"/>
      <c r="T2438" s="197"/>
    </row>
    <row r="2439" spans="1:20" ht="15" customHeight="1">
      <c r="A2439" s="165"/>
      <c r="I2439" s="17"/>
      <c r="T2439" s="197"/>
    </row>
    <row r="2440" spans="1:20" ht="15" customHeight="1">
      <c r="A2440" s="165"/>
      <c r="I2440" s="17"/>
      <c r="T2440" s="197"/>
    </row>
    <row r="2441" spans="1:20" ht="15" customHeight="1">
      <c r="A2441" s="165"/>
      <c r="I2441" s="17"/>
      <c r="T2441" s="197"/>
    </row>
    <row r="2442" spans="1:20" ht="15" customHeight="1">
      <c r="A2442" s="165"/>
      <c r="I2442" s="17"/>
      <c r="T2442" s="197"/>
    </row>
    <row r="2443" spans="1:20" ht="15" customHeight="1">
      <c r="A2443" s="165"/>
      <c r="I2443" s="17"/>
      <c r="T2443" s="197"/>
    </row>
    <row r="2444" spans="1:20" ht="15" customHeight="1">
      <c r="A2444" s="165"/>
      <c r="I2444" s="17"/>
      <c r="T2444" s="197"/>
    </row>
    <row r="2445" spans="1:20" ht="15" customHeight="1">
      <c r="A2445" s="165"/>
      <c r="I2445" s="17"/>
      <c r="T2445" s="197"/>
    </row>
    <row r="2446" spans="1:20" ht="15" customHeight="1">
      <c r="A2446" s="165"/>
      <c r="I2446" s="17"/>
      <c r="T2446" s="197"/>
    </row>
    <row r="2447" spans="1:20" ht="15" customHeight="1">
      <c r="A2447" s="165"/>
      <c r="I2447" s="17"/>
      <c r="T2447" s="197"/>
    </row>
    <row r="2448" spans="1:20" ht="15" customHeight="1">
      <c r="A2448" s="165"/>
      <c r="I2448" s="17"/>
      <c r="T2448" s="197"/>
    </row>
    <row r="2449" spans="1:20" ht="15" customHeight="1">
      <c r="A2449" s="165"/>
      <c r="I2449" s="17"/>
      <c r="T2449" s="197"/>
    </row>
    <row r="2450" spans="1:20" ht="15" customHeight="1">
      <c r="A2450" s="165"/>
      <c r="I2450" s="17"/>
      <c r="T2450" s="197"/>
    </row>
    <row r="2451" spans="1:20" ht="15" customHeight="1">
      <c r="A2451" s="165"/>
      <c r="I2451" s="17"/>
      <c r="T2451" s="197"/>
    </row>
    <row r="2452" spans="1:20" ht="15" customHeight="1">
      <c r="A2452" s="165"/>
      <c r="I2452" s="17"/>
      <c r="T2452" s="197"/>
    </row>
    <row r="2453" spans="1:20" ht="15" customHeight="1">
      <c r="A2453" s="165"/>
      <c r="I2453" s="17"/>
      <c r="T2453" s="197"/>
    </row>
    <row r="2454" spans="1:20" ht="15" customHeight="1">
      <c r="A2454" s="165"/>
      <c r="I2454" s="17"/>
      <c r="T2454" s="197"/>
    </row>
    <row r="2455" spans="1:20" ht="15" customHeight="1">
      <c r="A2455" s="165"/>
      <c r="I2455" s="17"/>
      <c r="T2455" s="197"/>
    </row>
    <row r="2456" spans="1:20" ht="15" customHeight="1">
      <c r="A2456" s="165"/>
      <c r="I2456" s="17"/>
      <c r="T2456" s="197"/>
    </row>
    <row r="2457" spans="1:20" ht="15" customHeight="1">
      <c r="A2457" s="165"/>
      <c r="I2457" s="17"/>
      <c r="T2457" s="197"/>
    </row>
    <row r="2458" spans="1:20" ht="15" customHeight="1">
      <c r="A2458" s="165"/>
      <c r="I2458" s="17"/>
      <c r="T2458" s="197"/>
    </row>
    <row r="2459" spans="1:20" ht="15" customHeight="1">
      <c r="A2459" s="165"/>
      <c r="I2459" s="17"/>
      <c r="T2459" s="197"/>
    </row>
    <row r="2460" spans="1:20" ht="15" customHeight="1">
      <c r="A2460" s="165"/>
      <c r="I2460" s="17"/>
      <c r="T2460" s="197"/>
    </row>
    <row r="2461" spans="1:20" ht="15" customHeight="1">
      <c r="A2461" s="165"/>
      <c r="I2461" s="17"/>
      <c r="T2461" s="197"/>
    </row>
    <row r="2462" spans="1:20" ht="15" customHeight="1">
      <c r="A2462" s="165"/>
      <c r="I2462" s="17"/>
      <c r="T2462" s="197"/>
    </row>
    <row r="2463" spans="1:20" ht="15" customHeight="1">
      <c r="A2463" s="165"/>
      <c r="I2463" s="17"/>
      <c r="T2463" s="197"/>
    </row>
    <row r="2464" spans="1:20" ht="15" customHeight="1">
      <c r="A2464" s="165"/>
      <c r="I2464" s="17"/>
      <c r="T2464" s="197"/>
    </row>
    <row r="2465" spans="1:20" ht="15" customHeight="1">
      <c r="A2465" s="165"/>
      <c r="I2465" s="17"/>
      <c r="T2465" s="197"/>
    </row>
    <row r="2466" spans="1:20" ht="15" customHeight="1">
      <c r="A2466" s="165"/>
      <c r="I2466" s="17"/>
      <c r="T2466" s="197"/>
    </row>
    <row r="2467" spans="1:20" ht="15" customHeight="1">
      <c r="A2467" s="165"/>
      <c r="I2467" s="17"/>
      <c r="T2467" s="197"/>
    </row>
    <row r="2468" spans="1:20" ht="15" customHeight="1">
      <c r="A2468" s="165"/>
      <c r="I2468" s="17"/>
      <c r="T2468" s="197"/>
    </row>
    <row r="2469" spans="1:20" ht="15" customHeight="1">
      <c r="A2469" s="165"/>
      <c r="I2469" s="17"/>
      <c r="T2469" s="197"/>
    </row>
    <row r="2470" spans="1:20" ht="15" customHeight="1">
      <c r="A2470" s="165"/>
      <c r="I2470" s="17"/>
      <c r="T2470" s="197"/>
    </row>
    <row r="2471" spans="1:20" ht="15" customHeight="1">
      <c r="A2471" s="165"/>
      <c r="I2471" s="17"/>
      <c r="T2471" s="197"/>
    </row>
    <row r="2472" spans="1:20" ht="15" customHeight="1">
      <c r="A2472" s="165"/>
      <c r="I2472" s="17"/>
      <c r="T2472" s="197"/>
    </row>
    <row r="2473" spans="1:20" ht="15" customHeight="1">
      <c r="A2473" s="165"/>
      <c r="I2473" s="17"/>
      <c r="T2473" s="197"/>
    </row>
    <row r="2474" spans="1:20" ht="15" customHeight="1">
      <c r="A2474" s="165"/>
      <c r="I2474" s="17"/>
      <c r="T2474" s="197"/>
    </row>
    <row r="2475" spans="1:20" ht="15" customHeight="1">
      <c r="A2475" s="165"/>
      <c r="I2475" s="17"/>
      <c r="T2475" s="197"/>
    </row>
    <row r="2476" spans="1:20" ht="15" customHeight="1">
      <c r="A2476" s="165"/>
      <c r="I2476" s="17"/>
      <c r="T2476" s="197"/>
    </row>
    <row r="2477" spans="1:20" ht="15" customHeight="1">
      <c r="A2477" s="165"/>
      <c r="I2477" s="17"/>
      <c r="T2477" s="197"/>
    </row>
    <row r="2478" spans="1:20" ht="15" customHeight="1">
      <c r="A2478" s="165"/>
      <c r="I2478" s="17"/>
      <c r="T2478" s="197"/>
    </row>
    <row r="2479" spans="1:20" ht="15" customHeight="1">
      <c r="A2479" s="165"/>
      <c r="I2479" s="17"/>
      <c r="T2479" s="197"/>
    </row>
    <row r="2480" spans="1:20" ht="15" customHeight="1">
      <c r="A2480" s="165"/>
      <c r="I2480" s="17"/>
      <c r="T2480" s="197"/>
    </row>
    <row r="2481" spans="1:20" ht="15" customHeight="1">
      <c r="A2481" s="165"/>
      <c r="I2481" s="17"/>
      <c r="T2481" s="197"/>
    </row>
    <row r="2482" spans="1:20" ht="15" customHeight="1">
      <c r="A2482" s="165"/>
      <c r="I2482" s="17"/>
      <c r="T2482" s="197"/>
    </row>
    <row r="2483" spans="1:20" ht="15" customHeight="1">
      <c r="A2483" s="165"/>
      <c r="I2483" s="17"/>
      <c r="T2483" s="197"/>
    </row>
    <row r="2484" spans="1:20" ht="15" customHeight="1">
      <c r="A2484" s="165"/>
      <c r="I2484" s="17"/>
      <c r="T2484" s="197"/>
    </row>
    <row r="2485" spans="1:20" ht="15" customHeight="1">
      <c r="A2485" s="165"/>
      <c r="I2485" s="17"/>
      <c r="T2485" s="197"/>
    </row>
    <row r="2486" spans="1:20" ht="15" customHeight="1">
      <c r="A2486" s="165"/>
      <c r="I2486" s="17"/>
      <c r="T2486" s="197"/>
    </row>
    <row r="2487" spans="1:20" ht="15" customHeight="1">
      <c r="A2487" s="165"/>
      <c r="I2487" s="17"/>
      <c r="T2487" s="197"/>
    </row>
    <row r="2488" spans="1:20" ht="15" customHeight="1">
      <c r="A2488" s="165"/>
      <c r="I2488" s="17"/>
      <c r="T2488" s="197"/>
    </row>
    <row r="2489" spans="1:20" ht="15" customHeight="1">
      <c r="A2489" s="165"/>
      <c r="I2489" s="17"/>
      <c r="T2489" s="197"/>
    </row>
    <row r="2490" spans="1:20" ht="15" customHeight="1">
      <c r="A2490" s="165"/>
      <c r="I2490" s="17"/>
      <c r="T2490" s="197"/>
    </row>
    <row r="2491" spans="1:20" ht="15" customHeight="1">
      <c r="A2491" s="165"/>
      <c r="I2491" s="17"/>
      <c r="T2491" s="197"/>
    </row>
    <row r="2492" spans="1:20" ht="15" customHeight="1">
      <c r="A2492" s="165"/>
      <c r="I2492" s="17"/>
      <c r="T2492" s="197"/>
    </row>
    <row r="2493" spans="1:20" ht="15" customHeight="1">
      <c r="A2493" s="165"/>
      <c r="I2493" s="17"/>
      <c r="T2493" s="197"/>
    </row>
    <row r="2494" spans="1:20" ht="15" customHeight="1">
      <c r="A2494" s="165"/>
      <c r="I2494" s="17"/>
      <c r="T2494" s="197"/>
    </row>
    <row r="2495" spans="1:20" ht="15" customHeight="1">
      <c r="A2495" s="165"/>
      <c r="I2495" s="17"/>
      <c r="T2495" s="197"/>
    </row>
    <row r="2496" spans="1:20" ht="15" customHeight="1">
      <c r="A2496" s="165"/>
      <c r="I2496" s="17"/>
      <c r="T2496" s="197"/>
    </row>
    <row r="2497" spans="1:20" ht="15" customHeight="1">
      <c r="A2497" s="165"/>
      <c r="I2497" s="17"/>
      <c r="T2497" s="197"/>
    </row>
    <row r="2498" spans="1:20" ht="15" customHeight="1">
      <c r="A2498" s="165"/>
      <c r="I2498" s="17"/>
      <c r="T2498" s="197"/>
    </row>
    <row r="2499" spans="1:20" ht="15" customHeight="1">
      <c r="A2499" s="165"/>
      <c r="I2499" s="17"/>
      <c r="T2499" s="197"/>
    </row>
    <row r="2500" spans="1:20" ht="15" customHeight="1">
      <c r="A2500" s="165"/>
      <c r="I2500" s="17"/>
      <c r="T2500" s="197"/>
    </row>
    <row r="2501" spans="1:20" ht="15" customHeight="1">
      <c r="A2501" s="165"/>
      <c r="I2501" s="17"/>
      <c r="T2501" s="197"/>
    </row>
    <row r="2502" spans="1:20" ht="15" customHeight="1">
      <c r="A2502" s="165"/>
      <c r="I2502" s="17"/>
      <c r="T2502" s="197"/>
    </row>
    <row r="2503" spans="1:20" ht="15" customHeight="1">
      <c r="A2503" s="165"/>
      <c r="I2503" s="17"/>
      <c r="T2503" s="197"/>
    </row>
    <row r="2504" spans="1:20" ht="15" customHeight="1">
      <c r="A2504" s="165"/>
      <c r="I2504" s="17"/>
      <c r="T2504" s="197"/>
    </row>
    <row r="2505" spans="1:20" ht="15" customHeight="1">
      <c r="A2505" s="165"/>
      <c r="I2505" s="17"/>
      <c r="T2505" s="197"/>
    </row>
    <row r="2506" spans="1:20" ht="15" customHeight="1">
      <c r="A2506" s="165"/>
      <c r="I2506" s="17"/>
      <c r="T2506" s="197"/>
    </row>
    <row r="2507" spans="1:20" ht="15" customHeight="1">
      <c r="A2507" s="165"/>
      <c r="I2507" s="17"/>
      <c r="T2507" s="197"/>
    </row>
    <row r="2508" spans="1:20" ht="15" customHeight="1">
      <c r="A2508" s="165"/>
      <c r="I2508" s="17"/>
      <c r="T2508" s="197"/>
    </row>
    <row r="2509" spans="1:20" ht="15" customHeight="1">
      <c r="A2509" s="165"/>
      <c r="I2509" s="17"/>
      <c r="T2509" s="197"/>
    </row>
    <row r="2510" spans="1:20" ht="15" customHeight="1">
      <c r="A2510" s="165"/>
      <c r="I2510" s="17"/>
      <c r="T2510" s="197"/>
    </row>
    <row r="2511" spans="1:20" ht="15" customHeight="1">
      <c r="A2511" s="165"/>
      <c r="I2511" s="17"/>
      <c r="T2511" s="197"/>
    </row>
    <row r="2512" spans="1:20" ht="15" customHeight="1">
      <c r="A2512" s="165"/>
      <c r="I2512" s="17"/>
      <c r="T2512" s="197"/>
    </row>
    <row r="2513" spans="1:20" ht="15" customHeight="1">
      <c r="A2513" s="165"/>
      <c r="I2513" s="17"/>
      <c r="T2513" s="197"/>
    </row>
    <row r="2514" spans="1:20" ht="15" customHeight="1">
      <c r="A2514" s="165"/>
      <c r="I2514" s="17"/>
      <c r="T2514" s="197"/>
    </row>
    <row r="2515" spans="1:20" ht="15" customHeight="1">
      <c r="A2515" s="165"/>
      <c r="I2515" s="17"/>
      <c r="T2515" s="197"/>
    </row>
    <row r="2516" spans="1:20" ht="15" customHeight="1">
      <c r="A2516" s="165"/>
      <c r="I2516" s="17"/>
      <c r="T2516" s="197"/>
    </row>
    <row r="2517" spans="1:20" ht="15" customHeight="1">
      <c r="A2517" s="165"/>
      <c r="I2517" s="17"/>
      <c r="T2517" s="197"/>
    </row>
    <row r="2518" spans="1:20" ht="15" customHeight="1">
      <c r="A2518" s="165"/>
      <c r="I2518" s="17"/>
      <c r="T2518" s="197"/>
    </row>
    <row r="2519" spans="1:20" ht="15" customHeight="1">
      <c r="A2519" s="165"/>
      <c r="I2519" s="17"/>
      <c r="T2519" s="197"/>
    </row>
    <row r="2520" spans="1:20" ht="15" customHeight="1">
      <c r="A2520" s="165"/>
      <c r="I2520" s="17"/>
      <c r="T2520" s="197"/>
    </row>
    <row r="2521" spans="1:20" ht="15" customHeight="1">
      <c r="A2521" s="165"/>
      <c r="I2521" s="17"/>
      <c r="T2521" s="197"/>
    </row>
    <row r="2522" spans="1:20" ht="15" customHeight="1">
      <c r="A2522" s="165"/>
      <c r="I2522" s="17"/>
      <c r="T2522" s="197"/>
    </row>
    <row r="2523" spans="1:20" ht="15" customHeight="1">
      <c r="A2523" s="165"/>
      <c r="I2523" s="17"/>
      <c r="T2523" s="197"/>
    </row>
    <row r="2524" spans="1:20" ht="15" customHeight="1">
      <c r="A2524" s="165"/>
      <c r="I2524" s="17"/>
      <c r="T2524" s="197"/>
    </row>
    <row r="2525" spans="1:20" ht="15" customHeight="1">
      <c r="A2525" s="165"/>
      <c r="I2525" s="17"/>
      <c r="T2525" s="197"/>
    </row>
    <row r="2526" spans="1:20" ht="15" customHeight="1">
      <c r="A2526" s="165"/>
      <c r="I2526" s="17"/>
      <c r="T2526" s="197"/>
    </row>
    <row r="2527" spans="1:20" ht="15" customHeight="1">
      <c r="A2527" s="165"/>
      <c r="I2527" s="17"/>
      <c r="T2527" s="197"/>
    </row>
    <row r="2528" spans="1:20" ht="15" customHeight="1">
      <c r="A2528" s="165"/>
      <c r="I2528" s="17"/>
      <c r="T2528" s="197"/>
    </row>
    <row r="2529" spans="1:20" ht="15" customHeight="1">
      <c r="A2529" s="165"/>
      <c r="I2529" s="17"/>
      <c r="T2529" s="197"/>
    </row>
    <row r="2530" spans="1:20" ht="15" customHeight="1">
      <c r="A2530" s="165"/>
      <c r="I2530" s="17"/>
      <c r="T2530" s="197"/>
    </row>
    <row r="2531" spans="1:20" ht="15" customHeight="1">
      <c r="A2531" s="165"/>
      <c r="I2531" s="17"/>
      <c r="T2531" s="197"/>
    </row>
    <row r="2532" spans="1:20" ht="15" customHeight="1">
      <c r="A2532" s="165"/>
      <c r="I2532" s="17"/>
      <c r="T2532" s="197"/>
    </row>
    <row r="2533" spans="1:20" ht="15" customHeight="1">
      <c r="A2533" s="165"/>
      <c r="I2533" s="17"/>
      <c r="T2533" s="197"/>
    </row>
    <row r="2534" spans="1:20" ht="15" customHeight="1">
      <c r="A2534" s="165"/>
      <c r="I2534" s="17"/>
      <c r="T2534" s="197"/>
    </row>
    <row r="2535" spans="1:20" ht="15" customHeight="1">
      <c r="A2535" s="165"/>
      <c r="I2535" s="17"/>
      <c r="T2535" s="197"/>
    </row>
    <row r="2536" spans="1:20" ht="15" customHeight="1">
      <c r="A2536" s="165"/>
      <c r="I2536" s="17"/>
      <c r="T2536" s="197"/>
    </row>
    <row r="2537" spans="1:20" ht="15" customHeight="1">
      <c r="A2537" s="165"/>
      <c r="I2537" s="17"/>
      <c r="T2537" s="197"/>
    </row>
    <row r="2538" spans="1:20" ht="15" customHeight="1">
      <c r="A2538" s="165"/>
      <c r="I2538" s="17"/>
      <c r="T2538" s="197"/>
    </row>
    <row r="2539" spans="1:20" ht="15" customHeight="1">
      <c r="A2539" s="165"/>
      <c r="I2539" s="17"/>
      <c r="T2539" s="197"/>
    </row>
    <row r="2540" spans="1:20" ht="15" customHeight="1">
      <c r="A2540" s="165"/>
      <c r="I2540" s="17"/>
      <c r="T2540" s="197"/>
    </row>
    <row r="2541" spans="1:20" ht="15" customHeight="1">
      <c r="A2541" s="165"/>
      <c r="I2541" s="17"/>
      <c r="T2541" s="197"/>
    </row>
    <row r="2542" spans="1:20" ht="15" customHeight="1">
      <c r="A2542" s="165"/>
      <c r="I2542" s="17"/>
      <c r="T2542" s="197"/>
    </row>
    <row r="2543" spans="1:20" ht="15" customHeight="1">
      <c r="A2543" s="165"/>
      <c r="I2543" s="17"/>
      <c r="T2543" s="197"/>
    </row>
    <row r="2544" spans="1:20" ht="15" customHeight="1">
      <c r="A2544" s="165"/>
      <c r="I2544" s="17"/>
      <c r="T2544" s="197"/>
    </row>
    <row r="2545" spans="1:20" ht="15" customHeight="1">
      <c r="A2545" s="165"/>
      <c r="I2545" s="17"/>
      <c r="T2545" s="197"/>
    </row>
    <row r="2546" spans="1:20" ht="15" customHeight="1">
      <c r="A2546" s="165"/>
      <c r="I2546" s="17"/>
      <c r="T2546" s="197"/>
    </row>
    <row r="2547" spans="1:20" ht="15" customHeight="1">
      <c r="A2547" s="165"/>
      <c r="I2547" s="17"/>
      <c r="T2547" s="197"/>
    </row>
    <row r="2548" spans="1:20" ht="15" customHeight="1">
      <c r="A2548" s="165"/>
      <c r="I2548" s="17"/>
      <c r="T2548" s="197"/>
    </row>
    <row r="2549" spans="1:20" ht="15" customHeight="1">
      <c r="A2549" s="165"/>
      <c r="I2549" s="17"/>
      <c r="T2549" s="197"/>
    </row>
    <row r="2550" spans="1:20" ht="15" customHeight="1">
      <c r="A2550" s="165"/>
      <c r="I2550" s="17"/>
      <c r="T2550" s="197"/>
    </row>
    <row r="2551" spans="1:20" ht="15" customHeight="1">
      <c r="A2551" s="165"/>
      <c r="I2551" s="17"/>
      <c r="T2551" s="197"/>
    </row>
    <row r="2552" spans="1:20" ht="15" customHeight="1">
      <c r="A2552" s="165"/>
      <c r="I2552" s="17"/>
      <c r="T2552" s="197"/>
    </row>
    <row r="2553" spans="1:20" ht="15" customHeight="1">
      <c r="A2553" s="165"/>
      <c r="I2553" s="17"/>
      <c r="T2553" s="197"/>
    </row>
    <row r="2554" spans="1:20" ht="15" customHeight="1">
      <c r="A2554" s="165"/>
      <c r="I2554" s="17"/>
      <c r="T2554" s="197"/>
    </row>
    <row r="2555" spans="1:20" ht="15" customHeight="1">
      <c r="A2555" s="165"/>
      <c r="I2555" s="17"/>
      <c r="T2555" s="197"/>
    </row>
    <row r="2556" spans="1:20" ht="15" customHeight="1">
      <c r="A2556" s="165"/>
      <c r="I2556" s="17"/>
      <c r="T2556" s="197"/>
    </row>
    <row r="2557" spans="1:20" ht="15" customHeight="1">
      <c r="A2557" s="165"/>
      <c r="I2557" s="17"/>
      <c r="T2557" s="197"/>
    </row>
    <row r="2558" spans="1:20" ht="15" customHeight="1">
      <c r="A2558" s="165"/>
      <c r="I2558" s="17"/>
      <c r="T2558" s="197"/>
    </row>
    <row r="2559" spans="1:20" ht="15" customHeight="1">
      <c r="A2559" s="165"/>
      <c r="I2559" s="17"/>
      <c r="T2559" s="197"/>
    </row>
    <row r="2560" spans="1:20" ht="15" customHeight="1">
      <c r="A2560" s="165"/>
      <c r="I2560" s="17"/>
      <c r="T2560" s="197"/>
    </row>
    <row r="2561" spans="1:20" ht="15" customHeight="1">
      <c r="A2561" s="165"/>
      <c r="I2561" s="17"/>
      <c r="T2561" s="197"/>
    </row>
    <row r="2562" spans="1:20" ht="15" customHeight="1">
      <c r="A2562" s="165"/>
      <c r="I2562" s="17"/>
      <c r="T2562" s="197"/>
    </row>
    <row r="2563" spans="1:20" ht="15" customHeight="1">
      <c r="A2563" s="165"/>
      <c r="I2563" s="17"/>
      <c r="T2563" s="197"/>
    </row>
    <row r="2564" spans="1:20" ht="15" customHeight="1">
      <c r="A2564" s="165"/>
      <c r="I2564" s="17"/>
      <c r="T2564" s="197"/>
    </row>
    <row r="2565" spans="1:20" ht="15" customHeight="1">
      <c r="A2565" s="165"/>
      <c r="I2565" s="17"/>
      <c r="T2565" s="197"/>
    </row>
    <row r="2566" spans="1:20" ht="15" customHeight="1">
      <c r="A2566" s="165"/>
      <c r="I2566" s="17"/>
      <c r="T2566" s="197"/>
    </row>
    <row r="2567" spans="1:20" ht="15" customHeight="1">
      <c r="A2567" s="165"/>
      <c r="I2567" s="17"/>
      <c r="T2567" s="197"/>
    </row>
    <row r="2568" spans="1:20" ht="15" customHeight="1">
      <c r="A2568" s="165"/>
      <c r="I2568" s="17"/>
      <c r="T2568" s="197"/>
    </row>
    <row r="2569" spans="1:20" ht="15" customHeight="1">
      <c r="A2569" s="165"/>
      <c r="I2569" s="17"/>
      <c r="T2569" s="197"/>
    </row>
    <row r="2570" spans="1:20" ht="15" customHeight="1">
      <c r="A2570" s="165"/>
      <c r="I2570" s="17"/>
      <c r="T2570" s="197"/>
    </row>
    <row r="2571" spans="1:20" ht="15" customHeight="1">
      <c r="A2571" s="165"/>
      <c r="I2571" s="17"/>
      <c r="T2571" s="197"/>
    </row>
    <row r="2572" spans="1:20" ht="15" customHeight="1">
      <c r="A2572" s="165"/>
      <c r="I2572" s="17"/>
      <c r="T2572" s="197"/>
    </row>
    <row r="2573" spans="1:20" ht="15" customHeight="1">
      <c r="A2573" s="165"/>
      <c r="I2573" s="17"/>
      <c r="T2573" s="197"/>
    </row>
    <row r="2574" spans="1:20" ht="15" customHeight="1">
      <c r="A2574" s="165"/>
      <c r="I2574" s="17"/>
      <c r="T2574" s="197"/>
    </row>
    <row r="2575" spans="1:20" ht="15" customHeight="1">
      <c r="A2575" s="165"/>
      <c r="I2575" s="17"/>
      <c r="T2575" s="197"/>
    </row>
    <row r="2576" spans="1:20" ht="15" customHeight="1">
      <c r="A2576" s="165"/>
      <c r="I2576" s="17"/>
      <c r="T2576" s="197"/>
    </row>
    <row r="2577" spans="1:20" ht="15" customHeight="1">
      <c r="A2577" s="165"/>
      <c r="I2577" s="17"/>
      <c r="T2577" s="197"/>
    </row>
    <row r="2578" spans="1:20" ht="15" customHeight="1">
      <c r="A2578" s="165"/>
      <c r="I2578" s="17"/>
      <c r="T2578" s="197"/>
    </row>
    <row r="2579" spans="1:20" ht="15" customHeight="1">
      <c r="A2579" s="165"/>
      <c r="I2579" s="17"/>
      <c r="T2579" s="197"/>
    </row>
    <row r="2580" spans="1:20" ht="15" customHeight="1">
      <c r="A2580" s="165"/>
      <c r="I2580" s="17"/>
      <c r="T2580" s="197"/>
    </row>
    <row r="2581" spans="1:20" ht="15" customHeight="1">
      <c r="A2581" s="165"/>
      <c r="I2581" s="17"/>
      <c r="T2581" s="197"/>
    </row>
    <row r="2582" spans="1:20" ht="15" customHeight="1">
      <c r="A2582" s="165"/>
      <c r="I2582" s="17"/>
      <c r="T2582" s="197"/>
    </row>
    <row r="2583" spans="1:20" ht="15" customHeight="1">
      <c r="A2583" s="165"/>
      <c r="I2583" s="17"/>
      <c r="T2583" s="197"/>
    </row>
    <row r="2584" spans="1:20" ht="15" customHeight="1">
      <c r="A2584" s="165"/>
      <c r="I2584" s="17"/>
      <c r="T2584" s="197"/>
    </row>
    <row r="2585" spans="1:20" ht="15" customHeight="1">
      <c r="A2585" s="165"/>
      <c r="I2585" s="17"/>
      <c r="T2585" s="197"/>
    </row>
    <row r="2586" spans="1:20" ht="15" customHeight="1">
      <c r="A2586" s="165"/>
      <c r="I2586" s="17"/>
      <c r="T2586" s="197"/>
    </row>
    <row r="2587" spans="1:20" ht="15" customHeight="1">
      <c r="A2587" s="165"/>
      <c r="I2587" s="17"/>
      <c r="T2587" s="197"/>
    </row>
    <row r="2588" spans="1:20" ht="15" customHeight="1">
      <c r="A2588" s="165"/>
      <c r="I2588" s="17"/>
      <c r="T2588" s="197"/>
    </row>
    <row r="2589" spans="1:20" ht="15" customHeight="1">
      <c r="A2589" s="165"/>
      <c r="I2589" s="17"/>
      <c r="T2589" s="197"/>
    </row>
    <row r="2590" spans="1:20" ht="15" customHeight="1">
      <c r="A2590" s="165"/>
      <c r="I2590" s="17"/>
      <c r="T2590" s="197"/>
    </row>
    <row r="2591" spans="1:20" ht="15" customHeight="1">
      <c r="A2591" s="165"/>
      <c r="I2591" s="17"/>
      <c r="T2591" s="197"/>
    </row>
    <row r="2592" spans="1:20" ht="15" customHeight="1">
      <c r="A2592" s="165"/>
      <c r="I2592" s="17"/>
      <c r="T2592" s="197"/>
    </row>
    <row r="2593" spans="1:20" ht="15" customHeight="1">
      <c r="A2593" s="165"/>
      <c r="I2593" s="17"/>
      <c r="T2593" s="197"/>
    </row>
    <row r="2594" spans="1:20" ht="15" customHeight="1">
      <c r="A2594" s="165"/>
      <c r="I2594" s="17"/>
      <c r="T2594" s="197"/>
    </row>
    <row r="2595" spans="1:20" ht="15" customHeight="1">
      <c r="A2595" s="165"/>
      <c r="I2595" s="17"/>
      <c r="T2595" s="197"/>
    </row>
    <row r="2596" spans="1:20" ht="15" customHeight="1">
      <c r="A2596" s="165"/>
      <c r="I2596" s="17"/>
      <c r="T2596" s="197"/>
    </row>
    <row r="2597" spans="1:20" ht="15" customHeight="1">
      <c r="A2597" s="165"/>
      <c r="I2597" s="17"/>
      <c r="T2597" s="197"/>
    </row>
    <row r="2598" spans="1:20" ht="15" customHeight="1">
      <c r="A2598" s="165"/>
      <c r="I2598" s="17"/>
      <c r="T2598" s="197"/>
    </row>
    <row r="2599" spans="1:20" ht="15" customHeight="1">
      <c r="A2599" s="165"/>
      <c r="I2599" s="17"/>
      <c r="T2599" s="197"/>
    </row>
    <row r="2600" spans="1:20" ht="15" customHeight="1">
      <c r="A2600" s="165"/>
      <c r="I2600" s="17"/>
      <c r="T2600" s="197"/>
    </row>
    <row r="2601" spans="1:20" ht="15" customHeight="1">
      <c r="A2601" s="165"/>
      <c r="I2601" s="17"/>
      <c r="T2601" s="197"/>
    </row>
    <row r="2602" spans="1:20" ht="15" customHeight="1">
      <c r="A2602" s="165"/>
      <c r="I2602" s="17"/>
      <c r="T2602" s="197"/>
    </row>
    <row r="2603" spans="1:20" ht="15" customHeight="1">
      <c r="A2603" s="165"/>
      <c r="I2603" s="17"/>
      <c r="T2603" s="197"/>
    </row>
    <row r="2604" spans="1:20" ht="15" customHeight="1">
      <c r="A2604" s="165"/>
      <c r="I2604" s="17"/>
      <c r="T2604" s="197"/>
    </row>
    <row r="2605" spans="1:20" ht="15" customHeight="1">
      <c r="A2605" s="165"/>
      <c r="I2605" s="17"/>
      <c r="T2605" s="197"/>
    </row>
    <row r="2606" spans="1:20" ht="15" customHeight="1">
      <c r="A2606" s="165"/>
      <c r="I2606" s="17"/>
      <c r="T2606" s="197"/>
    </row>
    <row r="2607" spans="1:20" ht="15" customHeight="1">
      <c r="A2607" s="165"/>
      <c r="I2607" s="17"/>
      <c r="T2607" s="197"/>
    </row>
    <row r="2608" spans="1:20" ht="15" customHeight="1">
      <c r="A2608" s="165"/>
      <c r="I2608" s="17"/>
      <c r="T2608" s="197"/>
    </row>
    <row r="2609" spans="1:20" ht="15" customHeight="1">
      <c r="A2609" s="165"/>
      <c r="I2609" s="17"/>
      <c r="T2609" s="197"/>
    </row>
    <row r="2610" spans="1:20" ht="15" customHeight="1">
      <c r="A2610" s="165"/>
      <c r="I2610" s="17"/>
      <c r="T2610" s="197"/>
    </row>
    <row r="2611" spans="1:20" ht="15" customHeight="1">
      <c r="A2611" s="165"/>
      <c r="I2611" s="17"/>
      <c r="T2611" s="197"/>
    </row>
    <row r="2612" spans="1:20" ht="15" customHeight="1">
      <c r="A2612" s="165"/>
      <c r="I2612" s="17"/>
      <c r="T2612" s="197"/>
    </row>
    <row r="2613" spans="1:20" ht="15" customHeight="1">
      <c r="A2613" s="165"/>
      <c r="I2613" s="17"/>
      <c r="T2613" s="197"/>
    </row>
    <row r="2614" spans="1:20" ht="15" customHeight="1">
      <c r="A2614" s="165"/>
      <c r="I2614" s="17"/>
      <c r="T2614" s="197"/>
    </row>
    <row r="2615" spans="1:20" ht="15" customHeight="1">
      <c r="A2615" s="165"/>
      <c r="I2615" s="17"/>
      <c r="T2615" s="197"/>
    </row>
    <row r="2616" spans="1:20" ht="15" customHeight="1">
      <c r="A2616" s="165"/>
      <c r="I2616" s="17"/>
      <c r="T2616" s="197"/>
    </row>
    <row r="2617" spans="1:20" ht="15" customHeight="1">
      <c r="A2617" s="165"/>
      <c r="I2617" s="17"/>
      <c r="T2617" s="197"/>
    </row>
    <row r="2618" spans="1:20" ht="15" customHeight="1">
      <c r="A2618" s="165"/>
      <c r="I2618" s="17"/>
      <c r="T2618" s="197"/>
    </row>
    <row r="2619" spans="1:20" ht="15" customHeight="1">
      <c r="A2619" s="165"/>
      <c r="I2619" s="17"/>
      <c r="T2619" s="197"/>
    </row>
    <row r="2620" spans="1:20" ht="15" customHeight="1">
      <c r="A2620" s="165"/>
      <c r="I2620" s="17"/>
      <c r="T2620" s="197"/>
    </row>
    <row r="2621" spans="1:20" ht="15" customHeight="1">
      <c r="A2621" s="165"/>
      <c r="I2621" s="17"/>
      <c r="T2621" s="197"/>
    </row>
    <row r="2622" spans="1:20" ht="15" customHeight="1">
      <c r="A2622" s="165"/>
      <c r="I2622" s="17"/>
      <c r="T2622" s="197"/>
    </row>
    <row r="2623" spans="1:20" ht="15" customHeight="1">
      <c r="A2623" s="165"/>
      <c r="I2623" s="17"/>
      <c r="T2623" s="197"/>
    </row>
    <row r="2624" spans="1:20" ht="15" customHeight="1">
      <c r="A2624" s="165"/>
      <c r="I2624" s="17"/>
      <c r="T2624" s="197"/>
    </row>
    <row r="2625" spans="1:20" ht="15" customHeight="1">
      <c r="A2625" s="165"/>
      <c r="I2625" s="17"/>
      <c r="T2625" s="197"/>
    </row>
    <row r="2626" spans="1:20" ht="15" customHeight="1">
      <c r="A2626" s="165"/>
      <c r="I2626" s="17"/>
      <c r="T2626" s="197"/>
    </row>
    <row r="2627" spans="1:20" ht="15" customHeight="1">
      <c r="A2627" s="165"/>
      <c r="I2627" s="17"/>
      <c r="T2627" s="197"/>
    </row>
    <row r="2628" spans="1:20" ht="15" customHeight="1">
      <c r="A2628" s="165"/>
      <c r="I2628" s="17"/>
      <c r="T2628" s="197"/>
    </row>
    <row r="2629" spans="1:20" ht="15" customHeight="1">
      <c r="A2629" s="165"/>
      <c r="I2629" s="17"/>
      <c r="T2629" s="197"/>
    </row>
    <row r="2630" spans="1:20" ht="15" customHeight="1">
      <c r="A2630" s="165"/>
      <c r="I2630" s="17"/>
      <c r="T2630" s="197"/>
    </row>
    <row r="2631" spans="1:20" ht="15" customHeight="1">
      <c r="A2631" s="165"/>
      <c r="I2631" s="17"/>
      <c r="T2631" s="197"/>
    </row>
    <row r="2632" spans="1:20" ht="15" customHeight="1">
      <c r="A2632" s="165"/>
      <c r="I2632" s="17"/>
      <c r="T2632" s="197"/>
    </row>
    <row r="2633" spans="1:20" ht="15" customHeight="1">
      <c r="A2633" s="165"/>
      <c r="I2633" s="17"/>
      <c r="T2633" s="197"/>
    </row>
    <row r="2634" spans="1:20" ht="15" customHeight="1">
      <c r="A2634" s="165"/>
      <c r="I2634" s="17"/>
      <c r="T2634" s="197"/>
    </row>
    <row r="2635" spans="1:20" ht="15" customHeight="1">
      <c r="A2635" s="165"/>
      <c r="I2635" s="17"/>
      <c r="T2635" s="197"/>
    </row>
    <row r="2636" spans="1:20" ht="15" customHeight="1">
      <c r="A2636" s="165"/>
      <c r="I2636" s="17"/>
      <c r="T2636" s="197"/>
    </row>
    <row r="2637" spans="1:20" ht="15" customHeight="1">
      <c r="A2637" s="165"/>
      <c r="I2637" s="17"/>
      <c r="T2637" s="197"/>
    </row>
    <row r="2638" spans="1:20" ht="15" customHeight="1">
      <c r="A2638" s="165"/>
      <c r="I2638" s="17"/>
      <c r="T2638" s="197"/>
    </row>
    <row r="2639" spans="1:20" ht="15" customHeight="1">
      <c r="A2639" s="165"/>
      <c r="I2639" s="17"/>
      <c r="T2639" s="197"/>
    </row>
    <row r="2640" spans="1:20" ht="15" customHeight="1">
      <c r="A2640" s="165"/>
      <c r="I2640" s="17"/>
      <c r="T2640" s="197"/>
    </row>
    <row r="2641" spans="1:20" ht="15" customHeight="1">
      <c r="A2641" s="165"/>
      <c r="I2641" s="17"/>
      <c r="T2641" s="197"/>
    </row>
    <row r="2642" spans="1:20" ht="15" customHeight="1">
      <c r="A2642" s="165"/>
      <c r="I2642" s="17"/>
      <c r="T2642" s="197"/>
    </row>
    <row r="2643" spans="1:20" ht="15" customHeight="1">
      <c r="A2643" s="165"/>
      <c r="I2643" s="17"/>
      <c r="T2643" s="197"/>
    </row>
    <row r="2644" spans="1:20" ht="15" customHeight="1">
      <c r="A2644" s="165"/>
      <c r="I2644" s="17"/>
      <c r="T2644" s="197"/>
    </row>
    <row r="2645" spans="1:20" ht="15" customHeight="1">
      <c r="A2645" s="165"/>
      <c r="I2645" s="17"/>
      <c r="T2645" s="197"/>
    </row>
    <row r="2646" spans="1:20" ht="15" customHeight="1">
      <c r="A2646" s="165"/>
      <c r="I2646" s="17"/>
      <c r="T2646" s="197"/>
    </row>
    <row r="2647" spans="1:20" ht="15" customHeight="1">
      <c r="A2647" s="165"/>
      <c r="I2647" s="17"/>
      <c r="T2647" s="197"/>
    </row>
    <row r="2648" spans="1:20" ht="15" customHeight="1">
      <c r="A2648" s="165"/>
      <c r="I2648" s="17"/>
      <c r="T2648" s="197"/>
    </row>
    <row r="2649" spans="1:20" ht="15" customHeight="1">
      <c r="A2649" s="165"/>
      <c r="I2649" s="17"/>
      <c r="T2649" s="197"/>
    </row>
    <row r="2650" spans="1:20" ht="15" customHeight="1">
      <c r="A2650" s="165"/>
      <c r="I2650" s="17"/>
      <c r="T2650" s="197"/>
    </row>
    <row r="2651" spans="1:20" ht="15" customHeight="1">
      <c r="A2651" s="165"/>
      <c r="I2651" s="17"/>
      <c r="T2651" s="197"/>
    </row>
    <row r="2652" spans="1:20" ht="15" customHeight="1">
      <c r="A2652" s="165"/>
      <c r="I2652" s="17"/>
      <c r="T2652" s="197"/>
    </row>
    <row r="2653" spans="1:20" ht="15" customHeight="1">
      <c r="A2653" s="165"/>
      <c r="I2653" s="17"/>
      <c r="T2653" s="197"/>
    </row>
    <row r="2654" spans="1:20" ht="15" customHeight="1">
      <c r="A2654" s="165"/>
      <c r="I2654" s="17"/>
      <c r="T2654" s="197"/>
    </row>
    <row r="2655" spans="1:20" ht="15" customHeight="1">
      <c r="A2655" s="165"/>
      <c r="I2655" s="17"/>
      <c r="T2655" s="197"/>
    </row>
    <row r="2656" spans="1:20" ht="15" customHeight="1">
      <c r="A2656" s="165"/>
      <c r="I2656" s="17"/>
      <c r="T2656" s="197"/>
    </row>
    <row r="2657" spans="1:20" ht="15" customHeight="1">
      <c r="A2657" s="165"/>
      <c r="I2657" s="17"/>
      <c r="T2657" s="197"/>
    </row>
    <row r="2658" spans="1:20" ht="15" customHeight="1">
      <c r="A2658" s="165"/>
      <c r="I2658" s="17"/>
      <c r="T2658" s="197"/>
    </row>
    <row r="2659" spans="1:20" ht="15" customHeight="1">
      <c r="A2659" s="165"/>
      <c r="I2659" s="17"/>
      <c r="T2659" s="197"/>
    </row>
    <row r="2660" spans="1:20" ht="15" customHeight="1">
      <c r="A2660" s="165"/>
      <c r="I2660" s="17"/>
      <c r="T2660" s="197"/>
    </row>
    <row r="2661" spans="1:20" ht="15" customHeight="1">
      <c r="A2661" s="165"/>
      <c r="I2661" s="17"/>
      <c r="T2661" s="197"/>
    </row>
    <row r="2662" spans="1:20" ht="15" customHeight="1">
      <c r="A2662" s="165"/>
      <c r="I2662" s="17"/>
      <c r="T2662" s="197"/>
    </row>
    <row r="2663" spans="1:20" ht="15" customHeight="1">
      <c r="A2663" s="165"/>
      <c r="I2663" s="17"/>
      <c r="T2663" s="197"/>
    </row>
    <row r="2664" spans="1:20" ht="15" customHeight="1">
      <c r="A2664" s="165"/>
      <c r="I2664" s="17"/>
      <c r="T2664" s="197"/>
    </row>
    <row r="2665" spans="1:20" ht="15" customHeight="1">
      <c r="A2665" s="165"/>
      <c r="I2665" s="17"/>
      <c r="T2665" s="197"/>
    </row>
    <row r="2666" spans="1:20" ht="15" customHeight="1">
      <c r="A2666" s="165"/>
      <c r="I2666" s="17"/>
      <c r="T2666" s="197"/>
    </row>
    <row r="2667" spans="1:20" ht="15" customHeight="1">
      <c r="A2667" s="165"/>
      <c r="I2667" s="17"/>
      <c r="T2667" s="197"/>
    </row>
    <row r="2668" spans="1:20" ht="15" customHeight="1">
      <c r="A2668" s="165"/>
      <c r="I2668" s="17"/>
      <c r="T2668" s="197"/>
    </row>
    <row r="2669" spans="1:20" ht="15" customHeight="1">
      <c r="A2669" s="165"/>
      <c r="I2669" s="17"/>
      <c r="T2669" s="197"/>
    </row>
    <row r="2670" spans="1:20" ht="15" customHeight="1">
      <c r="A2670" s="165"/>
      <c r="I2670" s="17"/>
      <c r="T2670" s="197"/>
    </row>
    <row r="2671" spans="1:20" ht="15" customHeight="1">
      <c r="A2671" s="165"/>
      <c r="I2671" s="17"/>
      <c r="T2671" s="197"/>
    </row>
    <row r="2672" spans="1:20" ht="15" customHeight="1">
      <c r="A2672" s="165"/>
      <c r="I2672" s="17"/>
      <c r="T2672" s="197"/>
    </row>
    <row r="2673" spans="1:20" ht="15" customHeight="1">
      <c r="A2673" s="165"/>
      <c r="I2673" s="17"/>
      <c r="T2673" s="197"/>
    </row>
    <row r="2674" spans="1:20" ht="15" customHeight="1">
      <c r="A2674" s="165"/>
      <c r="I2674" s="17"/>
      <c r="T2674" s="197"/>
    </row>
    <row r="2675" spans="1:20" ht="15" customHeight="1">
      <c r="A2675" s="165"/>
      <c r="I2675" s="17"/>
      <c r="T2675" s="197"/>
    </row>
    <row r="2676" spans="1:20" ht="15" customHeight="1">
      <c r="A2676" s="165"/>
      <c r="I2676" s="17"/>
      <c r="T2676" s="197"/>
    </row>
    <row r="2677" spans="1:20" ht="15" customHeight="1">
      <c r="A2677" s="165"/>
      <c r="I2677" s="17"/>
      <c r="T2677" s="197"/>
    </row>
    <row r="2678" spans="1:20" ht="15" customHeight="1">
      <c r="A2678" s="165"/>
      <c r="I2678" s="17"/>
      <c r="T2678" s="197"/>
    </row>
    <row r="2679" spans="1:20" ht="15" customHeight="1">
      <c r="A2679" s="165"/>
      <c r="I2679" s="17"/>
      <c r="T2679" s="197"/>
    </row>
    <row r="2680" spans="1:20" ht="15" customHeight="1">
      <c r="A2680" s="165"/>
      <c r="I2680" s="17"/>
      <c r="T2680" s="197"/>
    </row>
    <row r="2681" spans="1:20" ht="15" customHeight="1">
      <c r="A2681" s="165"/>
      <c r="I2681" s="17"/>
      <c r="T2681" s="197"/>
    </row>
    <row r="2682" spans="1:20" ht="15" customHeight="1">
      <c r="A2682" s="165"/>
      <c r="I2682" s="17"/>
      <c r="T2682" s="197"/>
    </row>
    <row r="2683" spans="1:20" ht="15" customHeight="1">
      <c r="A2683" s="165"/>
      <c r="I2683" s="17"/>
      <c r="T2683" s="197"/>
    </row>
    <row r="2684" spans="1:20" ht="15" customHeight="1">
      <c r="A2684" s="165"/>
      <c r="I2684" s="17"/>
      <c r="T2684" s="197"/>
    </row>
    <row r="2685" spans="1:20" ht="15" customHeight="1">
      <c r="A2685" s="165"/>
      <c r="I2685" s="17"/>
      <c r="T2685" s="197"/>
    </row>
    <row r="2686" spans="1:20" ht="15" customHeight="1">
      <c r="A2686" s="165"/>
      <c r="I2686" s="17"/>
      <c r="T2686" s="197"/>
    </row>
    <row r="2687" spans="1:20" ht="15" customHeight="1">
      <c r="A2687" s="165"/>
      <c r="I2687" s="17"/>
      <c r="T2687" s="197"/>
    </row>
    <row r="2688" spans="1:20" ht="15" customHeight="1">
      <c r="A2688" s="165"/>
      <c r="I2688" s="17"/>
      <c r="T2688" s="197"/>
    </row>
    <row r="2689" spans="1:20" ht="15" customHeight="1">
      <c r="A2689" s="165"/>
      <c r="I2689" s="17"/>
      <c r="T2689" s="197"/>
    </row>
    <row r="2690" spans="1:20" ht="15" customHeight="1">
      <c r="A2690" s="165"/>
      <c r="I2690" s="17"/>
      <c r="T2690" s="197"/>
    </row>
    <row r="2691" spans="1:20" ht="15" customHeight="1">
      <c r="A2691" s="165"/>
      <c r="I2691" s="17"/>
      <c r="T2691" s="197"/>
    </row>
    <row r="2692" spans="1:20" ht="15" customHeight="1">
      <c r="A2692" s="165"/>
      <c r="I2692" s="17"/>
      <c r="T2692" s="197"/>
    </row>
    <row r="2693" spans="1:20" ht="15" customHeight="1">
      <c r="A2693" s="165"/>
      <c r="I2693" s="17"/>
      <c r="T2693" s="197"/>
    </row>
    <row r="2694" spans="1:20" ht="15" customHeight="1">
      <c r="A2694" s="165"/>
      <c r="I2694" s="17"/>
      <c r="T2694" s="197"/>
    </row>
    <row r="2695" spans="1:20" ht="15" customHeight="1">
      <c r="A2695" s="165"/>
      <c r="I2695" s="17"/>
      <c r="T2695" s="197"/>
    </row>
    <row r="2696" spans="1:20" ht="15" customHeight="1">
      <c r="A2696" s="165"/>
      <c r="I2696" s="17"/>
      <c r="T2696" s="197"/>
    </row>
    <row r="2697" spans="1:20" ht="15" customHeight="1">
      <c r="A2697" s="165"/>
      <c r="I2697" s="17"/>
      <c r="T2697" s="197"/>
    </row>
    <row r="2698" spans="1:20" ht="15" customHeight="1">
      <c r="A2698" s="165"/>
      <c r="I2698" s="17"/>
      <c r="T2698" s="197"/>
    </row>
    <row r="2699" spans="1:20" ht="15" customHeight="1">
      <c r="A2699" s="165"/>
      <c r="I2699" s="17"/>
      <c r="T2699" s="197"/>
    </row>
    <row r="2700" spans="1:20" ht="15" customHeight="1">
      <c r="A2700" s="165"/>
      <c r="I2700" s="17"/>
      <c r="T2700" s="197"/>
    </row>
    <row r="2701" spans="1:20" ht="15" customHeight="1">
      <c r="A2701" s="165"/>
      <c r="I2701" s="17"/>
      <c r="T2701" s="197"/>
    </row>
    <row r="2702" spans="1:20" ht="15" customHeight="1">
      <c r="A2702" s="165"/>
      <c r="I2702" s="17"/>
      <c r="T2702" s="197"/>
    </row>
    <row r="2703" spans="1:20" ht="15" customHeight="1">
      <c r="A2703" s="165"/>
      <c r="I2703" s="17"/>
      <c r="T2703" s="197"/>
    </row>
    <row r="2704" spans="1:20" ht="15" customHeight="1">
      <c r="A2704" s="165"/>
      <c r="I2704" s="17"/>
      <c r="T2704" s="197"/>
    </row>
    <row r="2705" spans="1:20" ht="15" customHeight="1">
      <c r="A2705" s="165"/>
      <c r="I2705" s="17"/>
      <c r="T2705" s="197"/>
    </row>
    <row r="2706" spans="1:20" ht="15" customHeight="1">
      <c r="A2706" s="165"/>
      <c r="I2706" s="17"/>
      <c r="T2706" s="197"/>
    </row>
    <row r="2707" spans="1:20" ht="15" customHeight="1">
      <c r="A2707" s="165"/>
      <c r="I2707" s="17"/>
      <c r="T2707" s="197"/>
    </row>
    <row r="2708" spans="1:20" ht="15" customHeight="1">
      <c r="A2708" s="165"/>
      <c r="I2708" s="17"/>
      <c r="T2708" s="197"/>
    </row>
    <row r="2709" spans="1:20" ht="15" customHeight="1">
      <c r="A2709" s="165"/>
      <c r="I2709" s="17"/>
      <c r="T2709" s="197"/>
    </row>
    <row r="2710" spans="1:20" ht="15" customHeight="1">
      <c r="A2710" s="165"/>
      <c r="I2710" s="17"/>
      <c r="T2710" s="197"/>
    </row>
    <row r="2711" spans="1:20" ht="15" customHeight="1">
      <c r="A2711" s="165"/>
      <c r="I2711" s="17"/>
      <c r="T2711" s="197"/>
    </row>
    <row r="2712" spans="1:20" ht="15" customHeight="1">
      <c r="A2712" s="165"/>
      <c r="I2712" s="17"/>
      <c r="T2712" s="197"/>
    </row>
    <row r="2713" spans="1:20" ht="15" customHeight="1">
      <c r="A2713" s="165"/>
      <c r="I2713" s="17"/>
      <c r="T2713" s="197"/>
    </row>
    <row r="2714" spans="1:20" ht="15" customHeight="1">
      <c r="A2714" s="165"/>
      <c r="I2714" s="17"/>
      <c r="T2714" s="197"/>
    </row>
    <row r="2715" spans="1:20" ht="15" customHeight="1">
      <c r="A2715" s="165"/>
      <c r="I2715" s="17"/>
      <c r="T2715" s="197"/>
    </row>
    <row r="2716" spans="1:20" ht="15" customHeight="1">
      <c r="A2716" s="165"/>
      <c r="I2716" s="17"/>
      <c r="T2716" s="197"/>
    </row>
    <row r="2717" spans="1:20" ht="15" customHeight="1">
      <c r="A2717" s="165"/>
      <c r="I2717" s="17"/>
      <c r="T2717" s="197"/>
    </row>
    <row r="2718" spans="1:20" ht="15" customHeight="1">
      <c r="A2718" s="165"/>
      <c r="I2718" s="17"/>
      <c r="T2718" s="197"/>
    </row>
    <row r="2719" spans="1:20" ht="15" customHeight="1">
      <c r="A2719" s="165"/>
      <c r="I2719" s="17"/>
      <c r="T2719" s="197"/>
    </row>
    <row r="2720" spans="1:20" ht="15" customHeight="1">
      <c r="A2720" s="165"/>
      <c r="I2720" s="17"/>
      <c r="T2720" s="197"/>
    </row>
    <row r="2721" spans="1:20" ht="15" customHeight="1">
      <c r="A2721" s="165"/>
      <c r="I2721" s="17"/>
      <c r="T2721" s="197"/>
    </row>
    <row r="2722" spans="1:20" ht="15" customHeight="1">
      <c r="A2722" s="165"/>
      <c r="I2722" s="17"/>
      <c r="T2722" s="197"/>
    </row>
    <row r="2723" spans="1:20" ht="15" customHeight="1">
      <c r="A2723" s="165"/>
      <c r="I2723" s="17"/>
      <c r="T2723" s="197"/>
    </row>
    <row r="2724" spans="1:20" ht="15" customHeight="1">
      <c r="A2724" s="165"/>
      <c r="I2724" s="17"/>
      <c r="T2724" s="197"/>
    </row>
    <row r="2725" spans="1:20" ht="15" customHeight="1">
      <c r="A2725" s="165"/>
      <c r="I2725" s="17"/>
      <c r="T2725" s="197"/>
    </row>
    <row r="2726" spans="1:20" ht="15" customHeight="1">
      <c r="A2726" s="165"/>
      <c r="I2726" s="17"/>
      <c r="T2726" s="197"/>
    </row>
    <row r="2727" spans="1:20" ht="15" customHeight="1">
      <c r="A2727" s="165"/>
      <c r="I2727" s="17"/>
      <c r="T2727" s="197"/>
    </row>
    <row r="2728" spans="1:20" ht="15" customHeight="1">
      <c r="A2728" s="165"/>
      <c r="I2728" s="17"/>
      <c r="T2728" s="197"/>
    </row>
    <row r="2729" spans="1:20" ht="15" customHeight="1">
      <c r="A2729" s="165"/>
      <c r="I2729" s="17"/>
      <c r="T2729" s="197"/>
    </row>
    <row r="2730" spans="1:20" ht="15" customHeight="1">
      <c r="A2730" s="165"/>
      <c r="I2730" s="17"/>
      <c r="T2730" s="197"/>
    </row>
    <row r="2731" spans="1:20" ht="15" customHeight="1">
      <c r="A2731" s="165"/>
      <c r="I2731" s="17"/>
      <c r="T2731" s="197"/>
    </row>
    <row r="2732" spans="1:20" ht="15" customHeight="1">
      <c r="A2732" s="165"/>
      <c r="I2732" s="17"/>
      <c r="T2732" s="197"/>
    </row>
    <row r="2733" spans="1:20" ht="15" customHeight="1">
      <c r="A2733" s="165"/>
      <c r="I2733" s="17"/>
      <c r="T2733" s="197"/>
    </row>
    <row r="2734" spans="1:20" ht="15" customHeight="1">
      <c r="A2734" s="165"/>
      <c r="I2734" s="17"/>
      <c r="T2734" s="197"/>
    </row>
    <row r="2735" spans="1:20" ht="15" customHeight="1">
      <c r="A2735" s="165"/>
      <c r="I2735" s="17"/>
      <c r="T2735" s="197"/>
    </row>
    <row r="2736" spans="1:20" ht="15" customHeight="1">
      <c r="A2736" s="165"/>
      <c r="I2736" s="17"/>
      <c r="T2736" s="197"/>
    </row>
    <row r="2737" spans="1:20" ht="15" customHeight="1">
      <c r="A2737" s="165"/>
      <c r="I2737" s="17"/>
      <c r="T2737" s="197"/>
    </row>
    <row r="2738" spans="1:20" ht="15" customHeight="1">
      <c r="A2738" s="165"/>
      <c r="I2738" s="17"/>
      <c r="T2738" s="197"/>
    </row>
    <row r="2739" spans="1:20" ht="15" customHeight="1">
      <c r="A2739" s="165"/>
      <c r="I2739" s="17"/>
      <c r="T2739" s="197"/>
    </row>
    <row r="2740" spans="1:20" ht="15" customHeight="1">
      <c r="A2740" s="165"/>
      <c r="I2740" s="17"/>
      <c r="T2740" s="197"/>
    </row>
    <row r="2741" spans="1:20" ht="15" customHeight="1">
      <c r="A2741" s="165"/>
      <c r="I2741" s="17"/>
      <c r="T2741" s="197"/>
    </row>
    <row r="2742" spans="1:20" ht="15" customHeight="1">
      <c r="A2742" s="165"/>
      <c r="I2742" s="17"/>
      <c r="T2742" s="197"/>
    </row>
    <row r="2743" spans="1:20" ht="15" customHeight="1">
      <c r="A2743" s="165"/>
      <c r="I2743" s="17"/>
      <c r="T2743" s="197"/>
    </row>
    <row r="2744" spans="1:20" ht="15" customHeight="1">
      <c r="A2744" s="165"/>
      <c r="I2744" s="17"/>
      <c r="T2744" s="197"/>
    </row>
    <row r="2745" spans="1:20" ht="15" customHeight="1">
      <c r="A2745" s="165"/>
      <c r="I2745" s="17"/>
      <c r="T2745" s="197"/>
    </row>
    <row r="2746" spans="1:20" ht="15" customHeight="1">
      <c r="A2746" s="165"/>
      <c r="I2746" s="17"/>
      <c r="T2746" s="197"/>
    </row>
    <row r="2747" spans="1:20" ht="15" customHeight="1">
      <c r="A2747" s="165"/>
      <c r="I2747" s="17"/>
      <c r="T2747" s="197"/>
    </row>
    <row r="2748" spans="1:20" ht="15" customHeight="1">
      <c r="A2748" s="165"/>
      <c r="I2748" s="17"/>
      <c r="T2748" s="197"/>
    </row>
    <row r="2749" spans="1:20" ht="15" customHeight="1">
      <c r="A2749" s="165"/>
      <c r="I2749" s="17"/>
      <c r="T2749" s="197"/>
    </row>
    <row r="2750" spans="1:20" ht="15" customHeight="1">
      <c r="A2750" s="165"/>
      <c r="I2750" s="17"/>
      <c r="T2750" s="197"/>
    </row>
    <row r="2751" spans="1:20" ht="15" customHeight="1">
      <c r="A2751" s="165"/>
      <c r="I2751" s="17"/>
      <c r="T2751" s="197"/>
    </row>
    <row r="2752" spans="1:20" ht="15" customHeight="1">
      <c r="A2752" s="165"/>
      <c r="I2752" s="17"/>
      <c r="T2752" s="197"/>
    </row>
    <row r="2753" spans="1:20" ht="15" customHeight="1">
      <c r="A2753" s="165"/>
      <c r="I2753" s="17"/>
      <c r="T2753" s="197"/>
    </row>
    <row r="2754" spans="1:20" ht="15" customHeight="1">
      <c r="A2754" s="165"/>
      <c r="I2754" s="17"/>
      <c r="T2754" s="197"/>
    </row>
    <row r="2755" spans="1:20" ht="15" customHeight="1">
      <c r="A2755" s="165"/>
      <c r="I2755" s="17"/>
      <c r="T2755" s="197"/>
    </row>
    <row r="2756" spans="1:20" ht="15" customHeight="1">
      <c r="A2756" s="165"/>
      <c r="I2756" s="17"/>
      <c r="T2756" s="197"/>
    </row>
    <row r="2757" spans="1:20" ht="15" customHeight="1">
      <c r="A2757" s="165"/>
      <c r="I2757" s="17"/>
      <c r="T2757" s="197"/>
    </row>
    <row r="2758" spans="1:20" ht="15" customHeight="1">
      <c r="A2758" s="165"/>
      <c r="I2758" s="17"/>
      <c r="T2758" s="197"/>
    </row>
    <row r="2759" spans="1:20" ht="15" customHeight="1">
      <c r="A2759" s="165"/>
      <c r="I2759" s="17"/>
      <c r="T2759" s="197"/>
    </row>
    <row r="2760" spans="1:20" ht="15" customHeight="1">
      <c r="A2760" s="165"/>
      <c r="I2760" s="17"/>
      <c r="T2760" s="197"/>
    </row>
    <row r="2761" spans="1:20" ht="15" customHeight="1">
      <c r="A2761" s="165"/>
      <c r="I2761" s="17"/>
      <c r="T2761" s="197"/>
    </row>
    <row r="2762" spans="1:20" ht="15" customHeight="1">
      <c r="A2762" s="165"/>
      <c r="I2762" s="17"/>
      <c r="T2762" s="197"/>
    </row>
    <row r="2763" spans="1:20" ht="15" customHeight="1">
      <c r="A2763" s="165"/>
      <c r="I2763" s="17"/>
      <c r="T2763" s="197"/>
    </row>
    <row r="2764" spans="1:20" ht="15" customHeight="1">
      <c r="A2764" s="165"/>
      <c r="I2764" s="17"/>
      <c r="T2764" s="197"/>
    </row>
    <row r="2765" spans="1:20" ht="15" customHeight="1">
      <c r="A2765" s="165"/>
      <c r="I2765" s="17"/>
      <c r="T2765" s="197"/>
    </row>
    <row r="2766" spans="1:20" ht="15" customHeight="1">
      <c r="A2766" s="165"/>
      <c r="I2766" s="17"/>
      <c r="T2766" s="197"/>
    </row>
    <row r="2767" spans="1:20" ht="15" customHeight="1">
      <c r="A2767" s="165"/>
      <c r="I2767" s="17"/>
      <c r="T2767" s="197"/>
    </row>
    <row r="2768" spans="1:20" ht="15" customHeight="1">
      <c r="A2768" s="165"/>
      <c r="I2768" s="17"/>
      <c r="T2768" s="197"/>
    </row>
    <row r="2769" spans="1:20" ht="15" customHeight="1">
      <c r="A2769" s="165"/>
      <c r="I2769" s="17"/>
      <c r="T2769" s="197"/>
    </row>
    <row r="2770" spans="1:20" ht="15" customHeight="1">
      <c r="A2770" s="165"/>
      <c r="I2770" s="17"/>
      <c r="T2770" s="197"/>
    </row>
    <row r="2771" spans="1:20" ht="15" customHeight="1">
      <c r="A2771" s="165"/>
      <c r="I2771" s="17"/>
      <c r="T2771" s="197"/>
    </row>
    <row r="2772" spans="1:20" ht="15" customHeight="1">
      <c r="A2772" s="165"/>
      <c r="I2772" s="17"/>
      <c r="T2772" s="197"/>
    </row>
    <row r="2773" spans="1:20" ht="15" customHeight="1">
      <c r="A2773" s="165"/>
      <c r="I2773" s="17"/>
      <c r="T2773" s="197"/>
    </row>
    <row r="2774" spans="1:20" ht="15" customHeight="1">
      <c r="A2774" s="165"/>
      <c r="I2774" s="17"/>
      <c r="T2774" s="197"/>
    </row>
    <row r="2775" spans="1:20" ht="15" customHeight="1">
      <c r="A2775" s="165"/>
      <c r="I2775" s="17"/>
      <c r="T2775" s="197"/>
    </row>
    <row r="2776" spans="1:20" ht="15" customHeight="1">
      <c r="A2776" s="165"/>
      <c r="I2776" s="17"/>
      <c r="T2776" s="197"/>
    </row>
    <row r="2777" spans="1:20" ht="15" customHeight="1">
      <c r="A2777" s="165"/>
      <c r="I2777" s="17"/>
      <c r="T2777" s="197"/>
    </row>
    <row r="2778" spans="1:20" ht="15" customHeight="1">
      <c r="A2778" s="165"/>
      <c r="I2778" s="17"/>
      <c r="T2778" s="197"/>
    </row>
    <row r="2779" spans="1:20" ht="15" customHeight="1">
      <c r="A2779" s="165"/>
      <c r="I2779" s="17"/>
      <c r="T2779" s="197"/>
    </row>
    <row r="2780" spans="1:20" ht="15" customHeight="1">
      <c r="A2780" s="165"/>
      <c r="I2780" s="17"/>
      <c r="T2780" s="197"/>
    </row>
    <row r="2781" spans="1:20" ht="15" customHeight="1">
      <c r="A2781" s="165"/>
      <c r="I2781" s="17"/>
      <c r="T2781" s="197"/>
    </row>
    <row r="2782" spans="1:20" ht="15" customHeight="1">
      <c r="A2782" s="165"/>
      <c r="I2782" s="17"/>
      <c r="T2782" s="197"/>
    </row>
    <row r="2783" spans="1:20" ht="15" customHeight="1">
      <c r="A2783" s="165"/>
      <c r="I2783" s="17"/>
      <c r="T2783" s="197"/>
    </row>
    <row r="2784" spans="1:20" ht="15" customHeight="1">
      <c r="A2784" s="165"/>
      <c r="I2784" s="17"/>
      <c r="T2784" s="197"/>
    </row>
    <row r="2785" spans="1:20" ht="15" customHeight="1">
      <c r="A2785" s="165"/>
      <c r="I2785" s="17"/>
      <c r="T2785" s="197"/>
    </row>
    <row r="2786" spans="1:20" ht="15" customHeight="1">
      <c r="A2786" s="165"/>
      <c r="I2786" s="17"/>
      <c r="T2786" s="197"/>
    </row>
    <row r="2787" spans="1:20" ht="15" customHeight="1">
      <c r="A2787" s="165"/>
      <c r="I2787" s="17"/>
      <c r="T2787" s="197"/>
    </row>
    <row r="2788" spans="1:20" ht="15" customHeight="1">
      <c r="A2788" s="165"/>
      <c r="I2788" s="17"/>
      <c r="T2788" s="197"/>
    </row>
    <row r="2789" spans="1:20" ht="15" customHeight="1">
      <c r="A2789" s="165"/>
      <c r="I2789" s="17"/>
      <c r="T2789" s="197"/>
    </row>
    <row r="2790" spans="1:20" ht="15" customHeight="1">
      <c r="A2790" s="165"/>
      <c r="I2790" s="17"/>
      <c r="T2790" s="197"/>
    </row>
    <row r="2791" spans="1:20" ht="15" customHeight="1">
      <c r="A2791" s="165"/>
      <c r="I2791" s="17"/>
      <c r="T2791" s="197"/>
    </row>
    <row r="2792" spans="1:20" ht="15" customHeight="1">
      <c r="A2792" s="165"/>
      <c r="I2792" s="17"/>
      <c r="T2792" s="197"/>
    </row>
    <row r="2793" spans="1:20" ht="15" customHeight="1">
      <c r="A2793" s="165"/>
      <c r="I2793" s="17"/>
      <c r="T2793" s="197"/>
    </row>
    <row r="2794" spans="1:20" ht="15" customHeight="1">
      <c r="A2794" s="165"/>
      <c r="I2794" s="17"/>
      <c r="T2794" s="197"/>
    </row>
    <row r="2795" spans="1:20" ht="15" customHeight="1">
      <c r="A2795" s="165"/>
      <c r="I2795" s="17"/>
      <c r="T2795" s="197"/>
    </row>
    <row r="2796" spans="1:20" ht="15" customHeight="1">
      <c r="A2796" s="165"/>
      <c r="I2796" s="17"/>
      <c r="T2796" s="197"/>
    </row>
    <row r="2797" spans="1:20" ht="15" customHeight="1">
      <c r="A2797" s="165"/>
      <c r="I2797" s="17"/>
      <c r="T2797" s="197"/>
    </row>
    <row r="2798" spans="1:20" ht="15" customHeight="1">
      <c r="A2798" s="165"/>
      <c r="I2798" s="17"/>
      <c r="T2798" s="197"/>
    </row>
    <row r="2799" spans="1:20" ht="15" customHeight="1">
      <c r="A2799" s="165"/>
      <c r="I2799" s="17"/>
      <c r="T2799" s="197"/>
    </row>
    <row r="2800" spans="1:20" ht="15" customHeight="1">
      <c r="A2800" s="165"/>
      <c r="I2800" s="17"/>
      <c r="T2800" s="197"/>
    </row>
    <row r="2801" spans="1:20" ht="15" customHeight="1">
      <c r="A2801" s="165"/>
      <c r="I2801" s="17"/>
      <c r="T2801" s="197"/>
    </row>
    <row r="2802" spans="1:20" ht="15" customHeight="1">
      <c r="A2802" s="165"/>
      <c r="I2802" s="17"/>
      <c r="T2802" s="197"/>
    </row>
    <row r="2803" spans="1:20" ht="15" customHeight="1">
      <c r="A2803" s="165"/>
      <c r="I2803" s="17"/>
      <c r="T2803" s="197"/>
    </row>
    <row r="2804" spans="1:20" ht="15" customHeight="1">
      <c r="A2804" s="165"/>
      <c r="I2804" s="17"/>
      <c r="T2804" s="197"/>
    </row>
    <row r="2805" spans="1:20" ht="15" customHeight="1">
      <c r="A2805" s="165"/>
      <c r="I2805" s="17"/>
      <c r="T2805" s="197"/>
    </row>
    <row r="2806" spans="1:20" ht="15" customHeight="1">
      <c r="A2806" s="165"/>
      <c r="I2806" s="17"/>
      <c r="T2806" s="197"/>
    </row>
    <row r="2807" spans="1:20" ht="15" customHeight="1">
      <c r="A2807" s="165"/>
      <c r="I2807" s="17"/>
      <c r="T2807" s="197"/>
    </row>
    <row r="2808" spans="1:20" ht="15" customHeight="1">
      <c r="A2808" s="165"/>
      <c r="I2808" s="17"/>
      <c r="T2808" s="197"/>
    </row>
    <row r="2809" spans="1:20" ht="15" customHeight="1">
      <c r="A2809" s="165"/>
      <c r="I2809" s="17"/>
      <c r="T2809" s="197"/>
    </row>
    <row r="2810" spans="1:20" ht="15" customHeight="1">
      <c r="A2810" s="165"/>
      <c r="I2810" s="17"/>
      <c r="T2810" s="197"/>
    </row>
    <row r="2811" spans="1:20" ht="15" customHeight="1">
      <c r="A2811" s="165"/>
      <c r="I2811" s="17"/>
      <c r="T2811" s="197"/>
    </row>
    <row r="2812" spans="1:20" ht="15" customHeight="1">
      <c r="A2812" s="165"/>
      <c r="I2812" s="17"/>
      <c r="T2812" s="197"/>
    </row>
    <row r="2813" spans="1:20" ht="15" customHeight="1">
      <c r="A2813" s="165"/>
      <c r="I2813" s="17"/>
      <c r="T2813" s="197"/>
    </row>
    <row r="2814" spans="1:20" ht="15" customHeight="1">
      <c r="A2814" s="165"/>
      <c r="I2814" s="17"/>
      <c r="T2814" s="197"/>
    </row>
    <row r="2815" spans="1:20" ht="15" customHeight="1">
      <c r="A2815" s="165"/>
      <c r="I2815" s="17"/>
      <c r="T2815" s="197"/>
    </row>
    <row r="2816" spans="1:20" ht="15" customHeight="1">
      <c r="A2816" s="165"/>
      <c r="I2816" s="17"/>
      <c r="T2816" s="197"/>
    </row>
    <row r="2817" spans="1:20" ht="15" customHeight="1">
      <c r="A2817" s="165"/>
      <c r="I2817" s="17"/>
      <c r="T2817" s="197"/>
    </row>
    <row r="2818" spans="1:20" ht="15" customHeight="1">
      <c r="A2818" s="165"/>
      <c r="I2818" s="17"/>
      <c r="T2818" s="197"/>
    </row>
    <row r="2819" spans="1:20" ht="15" customHeight="1">
      <c r="A2819" s="165"/>
      <c r="I2819" s="17"/>
      <c r="T2819" s="197"/>
    </row>
    <row r="2820" spans="1:20" ht="15" customHeight="1">
      <c r="A2820" s="165"/>
      <c r="I2820" s="17"/>
      <c r="T2820" s="197"/>
    </row>
    <row r="2821" spans="1:20" ht="15" customHeight="1">
      <c r="A2821" s="165"/>
      <c r="I2821" s="17"/>
      <c r="T2821" s="197"/>
    </row>
    <row r="2822" spans="1:20" ht="15" customHeight="1">
      <c r="A2822" s="165"/>
      <c r="I2822" s="17"/>
      <c r="T2822" s="197"/>
    </row>
    <row r="2823" spans="1:20" ht="15" customHeight="1">
      <c r="A2823" s="165"/>
      <c r="I2823" s="17"/>
      <c r="T2823" s="197"/>
    </row>
    <row r="2824" spans="1:20" ht="15" customHeight="1">
      <c r="A2824" s="165"/>
      <c r="I2824" s="17"/>
      <c r="T2824" s="197"/>
    </row>
    <row r="2825" spans="1:20" ht="15" customHeight="1">
      <c r="A2825" s="165"/>
      <c r="I2825" s="17"/>
      <c r="T2825" s="197"/>
    </row>
    <row r="2826" spans="1:20" ht="15" customHeight="1">
      <c r="A2826" s="165"/>
      <c r="I2826" s="17"/>
      <c r="T2826" s="197"/>
    </row>
    <row r="2827" spans="1:20" ht="15" customHeight="1">
      <c r="A2827" s="165"/>
      <c r="I2827" s="17"/>
      <c r="T2827" s="197"/>
    </row>
    <row r="2828" spans="1:20" ht="15" customHeight="1">
      <c r="A2828" s="165"/>
      <c r="I2828" s="17"/>
      <c r="T2828" s="197"/>
    </row>
    <row r="2829" spans="1:20" ht="15" customHeight="1">
      <c r="A2829" s="165"/>
      <c r="I2829" s="17"/>
      <c r="T2829" s="197"/>
    </row>
    <row r="2830" spans="1:20" ht="15" customHeight="1">
      <c r="A2830" s="165"/>
      <c r="I2830" s="17"/>
      <c r="T2830" s="197"/>
    </row>
    <row r="2831" spans="1:20" ht="15" customHeight="1">
      <c r="A2831" s="165"/>
      <c r="I2831" s="17"/>
      <c r="T2831" s="197"/>
    </row>
    <row r="2832" spans="1:20" ht="15" customHeight="1">
      <c r="A2832" s="165"/>
      <c r="I2832" s="17"/>
      <c r="T2832" s="197"/>
    </row>
    <row r="2833" spans="1:20" ht="15" customHeight="1">
      <c r="A2833" s="165"/>
      <c r="I2833" s="17"/>
      <c r="T2833" s="197"/>
    </row>
    <row r="2834" spans="1:20" ht="15" customHeight="1">
      <c r="A2834" s="165"/>
      <c r="I2834" s="17"/>
      <c r="T2834" s="197"/>
    </row>
    <row r="2835" spans="1:20" ht="15" customHeight="1">
      <c r="A2835" s="165"/>
      <c r="I2835" s="17"/>
      <c r="T2835" s="197"/>
    </row>
    <row r="2836" spans="1:20" ht="15" customHeight="1">
      <c r="A2836" s="165"/>
      <c r="I2836" s="17"/>
      <c r="T2836" s="197"/>
    </row>
    <row r="2837" spans="1:20" ht="15" customHeight="1">
      <c r="A2837" s="165"/>
      <c r="I2837" s="17"/>
      <c r="T2837" s="197"/>
    </row>
    <row r="2838" spans="1:20" ht="15" customHeight="1">
      <c r="A2838" s="165"/>
      <c r="I2838" s="17"/>
      <c r="T2838" s="197"/>
    </row>
    <row r="2839" spans="1:20" ht="15" customHeight="1">
      <c r="A2839" s="165"/>
      <c r="I2839" s="17"/>
      <c r="T2839" s="197"/>
    </row>
    <row r="2840" spans="1:20" ht="15" customHeight="1">
      <c r="A2840" s="165"/>
      <c r="I2840" s="17"/>
      <c r="T2840" s="197"/>
    </row>
    <row r="2841" spans="1:20" ht="15" customHeight="1">
      <c r="A2841" s="165"/>
      <c r="I2841" s="17"/>
      <c r="T2841" s="197"/>
    </row>
    <row r="2842" spans="1:20" ht="15" customHeight="1">
      <c r="A2842" s="165"/>
      <c r="I2842" s="17"/>
      <c r="T2842" s="197"/>
    </row>
    <row r="2843" spans="1:20" ht="15" customHeight="1">
      <c r="A2843" s="165"/>
      <c r="I2843" s="17"/>
      <c r="T2843" s="197"/>
    </row>
    <row r="2844" spans="1:20" ht="15" customHeight="1">
      <c r="A2844" s="165"/>
      <c r="I2844" s="17"/>
      <c r="T2844" s="197"/>
    </row>
    <row r="2845" spans="1:20" ht="15" customHeight="1">
      <c r="A2845" s="165"/>
      <c r="I2845" s="17"/>
      <c r="T2845" s="197"/>
    </row>
    <row r="2846" spans="1:20" ht="15" customHeight="1">
      <c r="A2846" s="165"/>
      <c r="I2846" s="17"/>
      <c r="T2846" s="197"/>
    </row>
    <row r="2847" spans="1:20" ht="15" customHeight="1">
      <c r="A2847" s="165"/>
      <c r="I2847" s="17"/>
      <c r="T2847" s="197"/>
    </row>
    <row r="2848" spans="1:20" ht="15" customHeight="1">
      <c r="A2848" s="165"/>
      <c r="I2848" s="17"/>
      <c r="T2848" s="197"/>
    </row>
    <row r="2849" spans="1:20" ht="15" customHeight="1">
      <c r="A2849" s="165"/>
      <c r="I2849" s="17"/>
      <c r="T2849" s="197"/>
    </row>
    <row r="2850" spans="1:20" ht="15" customHeight="1">
      <c r="A2850" s="165"/>
      <c r="I2850" s="17"/>
      <c r="T2850" s="197"/>
    </row>
    <row r="2851" spans="1:20" ht="15" customHeight="1">
      <c r="A2851" s="165"/>
      <c r="I2851" s="17"/>
      <c r="T2851" s="197"/>
    </row>
    <row r="2852" spans="1:20" ht="15" customHeight="1">
      <c r="A2852" s="165"/>
      <c r="I2852" s="17"/>
      <c r="T2852" s="197"/>
    </row>
    <row r="2853" spans="1:20" ht="15" customHeight="1">
      <c r="A2853" s="165"/>
      <c r="I2853" s="17"/>
      <c r="T2853" s="197"/>
    </row>
    <row r="2854" spans="1:20" ht="15" customHeight="1">
      <c r="A2854" s="165"/>
      <c r="I2854" s="17"/>
      <c r="T2854" s="197"/>
    </row>
    <row r="2855" spans="1:20" ht="15" customHeight="1">
      <c r="A2855" s="165"/>
      <c r="I2855" s="17"/>
      <c r="T2855" s="197"/>
    </row>
    <row r="2856" spans="1:20" ht="15" customHeight="1">
      <c r="A2856" s="165"/>
      <c r="I2856" s="17"/>
      <c r="T2856" s="197"/>
    </row>
    <row r="2857" spans="1:20" ht="15" customHeight="1">
      <c r="A2857" s="165"/>
      <c r="I2857" s="17"/>
      <c r="T2857" s="197"/>
    </row>
    <row r="2858" spans="1:20" ht="15" customHeight="1">
      <c r="A2858" s="165"/>
      <c r="I2858" s="17"/>
      <c r="T2858" s="197"/>
    </row>
    <row r="2859" spans="1:20" ht="15" customHeight="1">
      <c r="A2859" s="165"/>
      <c r="I2859" s="17"/>
      <c r="T2859" s="197"/>
    </row>
    <row r="2860" spans="1:20" ht="15" customHeight="1">
      <c r="A2860" s="165"/>
      <c r="I2860" s="17"/>
      <c r="T2860" s="197"/>
    </row>
    <row r="2861" spans="1:20" ht="15" customHeight="1">
      <c r="A2861" s="165"/>
      <c r="I2861" s="17"/>
      <c r="T2861" s="197"/>
    </row>
    <row r="2862" spans="1:20" ht="15" customHeight="1">
      <c r="A2862" s="165"/>
      <c r="I2862" s="17"/>
      <c r="T2862" s="197"/>
    </row>
    <row r="2863" spans="1:20" ht="15" customHeight="1">
      <c r="A2863" s="165"/>
      <c r="I2863" s="17"/>
      <c r="T2863" s="197"/>
    </row>
    <row r="2864" spans="1:20" ht="15" customHeight="1">
      <c r="A2864" s="165"/>
      <c r="I2864" s="17"/>
      <c r="T2864" s="197"/>
    </row>
    <row r="2865" spans="1:20" ht="15" customHeight="1">
      <c r="A2865" s="165"/>
      <c r="I2865" s="17"/>
      <c r="T2865" s="197"/>
    </row>
    <row r="2866" spans="1:20" ht="15" customHeight="1">
      <c r="A2866" s="165"/>
      <c r="I2866" s="17"/>
      <c r="T2866" s="197"/>
    </row>
    <row r="2867" spans="1:20" ht="15" customHeight="1">
      <c r="A2867" s="165"/>
      <c r="I2867" s="17"/>
      <c r="T2867" s="197"/>
    </row>
    <row r="2868" spans="1:20" ht="15" customHeight="1">
      <c r="A2868" s="165"/>
      <c r="I2868" s="17"/>
      <c r="T2868" s="197"/>
    </row>
    <row r="2869" spans="1:20" ht="15" customHeight="1">
      <c r="A2869" s="165"/>
      <c r="I2869" s="17"/>
      <c r="T2869" s="197"/>
    </row>
    <row r="2870" spans="1:20" ht="15" customHeight="1">
      <c r="A2870" s="165"/>
      <c r="I2870" s="17"/>
      <c r="T2870" s="197"/>
    </row>
    <row r="2871" spans="1:20" ht="15" customHeight="1">
      <c r="A2871" s="165"/>
      <c r="I2871" s="17"/>
      <c r="T2871" s="197"/>
    </row>
    <row r="2872" spans="1:20" ht="15" customHeight="1">
      <c r="A2872" s="165"/>
      <c r="I2872" s="17"/>
      <c r="T2872" s="197"/>
    </row>
    <row r="2873" spans="1:20" ht="15" customHeight="1">
      <c r="A2873" s="165"/>
      <c r="I2873" s="17"/>
      <c r="T2873" s="197"/>
    </row>
    <row r="2874" spans="1:20" ht="15" customHeight="1">
      <c r="A2874" s="165"/>
      <c r="I2874" s="17"/>
      <c r="T2874" s="197"/>
    </row>
    <row r="2875" spans="1:20" ht="15" customHeight="1">
      <c r="A2875" s="165"/>
      <c r="I2875" s="17"/>
      <c r="T2875" s="197"/>
    </row>
    <row r="2876" spans="1:20" ht="15" customHeight="1">
      <c r="A2876" s="165"/>
      <c r="I2876" s="17"/>
      <c r="T2876" s="197"/>
    </row>
    <row r="2877" spans="1:20" ht="15" customHeight="1">
      <c r="A2877" s="165"/>
      <c r="I2877" s="17"/>
      <c r="T2877" s="197"/>
    </row>
    <row r="2878" spans="1:20" ht="15" customHeight="1">
      <c r="A2878" s="165"/>
      <c r="I2878" s="17"/>
      <c r="T2878" s="197"/>
    </row>
    <row r="2879" spans="1:20" ht="15" customHeight="1">
      <c r="A2879" s="165"/>
      <c r="I2879" s="17"/>
      <c r="T2879" s="197"/>
    </row>
    <row r="2880" spans="1:20" ht="15" customHeight="1">
      <c r="A2880" s="165"/>
      <c r="I2880" s="17"/>
      <c r="T2880" s="197"/>
    </row>
    <row r="2881" spans="1:20" ht="15" customHeight="1">
      <c r="A2881" s="165"/>
      <c r="I2881" s="17"/>
      <c r="T2881" s="197"/>
    </row>
    <row r="2882" spans="1:20" ht="15" customHeight="1">
      <c r="A2882" s="165"/>
      <c r="I2882" s="17"/>
      <c r="T2882" s="197"/>
    </row>
    <row r="2883" spans="1:20" ht="15" customHeight="1">
      <c r="A2883" s="165"/>
      <c r="I2883" s="17"/>
      <c r="T2883" s="197"/>
    </row>
    <row r="2884" spans="1:20" ht="15" customHeight="1">
      <c r="A2884" s="165"/>
      <c r="I2884" s="17"/>
      <c r="T2884" s="197"/>
    </row>
    <row r="2885" spans="1:20" ht="15" customHeight="1">
      <c r="A2885" s="165"/>
      <c r="I2885" s="17"/>
      <c r="T2885" s="197"/>
    </row>
    <row r="2886" spans="1:20" ht="15" customHeight="1">
      <c r="A2886" s="165"/>
      <c r="I2886" s="17"/>
      <c r="T2886" s="197"/>
    </row>
    <row r="2887" spans="1:20" ht="15" customHeight="1">
      <c r="A2887" s="165"/>
      <c r="I2887" s="17"/>
      <c r="T2887" s="197"/>
    </row>
    <row r="2888" spans="1:20" ht="15" customHeight="1">
      <c r="A2888" s="165"/>
      <c r="I2888" s="17"/>
      <c r="T2888" s="197"/>
    </row>
    <row r="2889" spans="1:20" ht="15" customHeight="1">
      <c r="A2889" s="165"/>
      <c r="I2889" s="17"/>
      <c r="T2889" s="197"/>
    </row>
    <row r="2890" spans="1:20" ht="15" customHeight="1">
      <c r="A2890" s="165"/>
      <c r="I2890" s="17"/>
      <c r="T2890" s="197"/>
    </row>
    <row r="2891" spans="1:20" ht="15" customHeight="1">
      <c r="A2891" s="165"/>
      <c r="I2891" s="17"/>
      <c r="T2891" s="197"/>
    </row>
    <row r="2892" spans="1:20" ht="15" customHeight="1">
      <c r="A2892" s="165"/>
      <c r="I2892" s="17"/>
      <c r="T2892" s="197"/>
    </row>
    <row r="2893" spans="1:20" ht="15" customHeight="1">
      <c r="A2893" s="165"/>
      <c r="I2893" s="17"/>
      <c r="T2893" s="197"/>
    </row>
    <row r="2894" spans="1:20" ht="15" customHeight="1">
      <c r="A2894" s="165"/>
      <c r="I2894" s="17"/>
      <c r="T2894" s="197"/>
    </row>
    <row r="2895" spans="1:20" ht="15" customHeight="1">
      <c r="A2895" s="165"/>
      <c r="I2895" s="17"/>
      <c r="T2895" s="197"/>
    </row>
    <row r="2896" spans="1:20" ht="15" customHeight="1">
      <c r="A2896" s="165"/>
      <c r="I2896" s="17"/>
      <c r="T2896" s="197"/>
    </row>
    <row r="2897" spans="1:20" ht="15" customHeight="1">
      <c r="A2897" s="165"/>
      <c r="I2897" s="17"/>
      <c r="T2897" s="197"/>
    </row>
    <row r="2898" spans="1:20" ht="15" customHeight="1">
      <c r="A2898" s="165"/>
      <c r="I2898" s="17"/>
      <c r="T2898" s="197"/>
    </row>
    <row r="2899" spans="1:20" ht="15" customHeight="1">
      <c r="A2899" s="165"/>
      <c r="I2899" s="17"/>
      <c r="T2899" s="197"/>
    </row>
    <row r="2900" spans="1:20" ht="15" customHeight="1">
      <c r="A2900" s="165"/>
      <c r="I2900" s="17"/>
      <c r="T2900" s="197"/>
    </row>
    <row r="2901" spans="1:20" ht="15" customHeight="1">
      <c r="A2901" s="165"/>
      <c r="I2901" s="17"/>
      <c r="T2901" s="197"/>
    </row>
    <row r="2902" spans="1:20" ht="15" customHeight="1">
      <c r="A2902" s="165"/>
      <c r="I2902" s="17"/>
      <c r="T2902" s="197"/>
    </row>
    <row r="2903" spans="1:20" ht="15" customHeight="1">
      <c r="A2903" s="165"/>
      <c r="I2903" s="17"/>
      <c r="T2903" s="197"/>
    </row>
    <row r="2904" spans="1:20" ht="15" customHeight="1">
      <c r="A2904" s="165"/>
      <c r="I2904" s="17"/>
      <c r="T2904" s="197"/>
    </row>
    <row r="2905" spans="1:20" ht="15" customHeight="1">
      <c r="A2905" s="165"/>
      <c r="I2905" s="17"/>
      <c r="T2905" s="197"/>
    </row>
    <row r="2906" spans="1:20" ht="15" customHeight="1">
      <c r="A2906" s="165"/>
      <c r="I2906" s="17"/>
      <c r="T2906" s="197"/>
    </row>
    <row r="2907" spans="1:20" ht="15" customHeight="1">
      <c r="A2907" s="165"/>
      <c r="I2907" s="17"/>
      <c r="T2907" s="197"/>
    </row>
    <row r="2908" spans="1:20" ht="15" customHeight="1">
      <c r="A2908" s="165"/>
      <c r="I2908" s="17"/>
      <c r="T2908" s="197"/>
    </row>
    <row r="2909" spans="1:20" ht="15" customHeight="1">
      <c r="A2909" s="165"/>
      <c r="I2909" s="17"/>
      <c r="T2909" s="197"/>
    </row>
    <row r="2910" spans="1:20" ht="15" customHeight="1">
      <c r="A2910" s="165"/>
      <c r="I2910" s="17"/>
      <c r="T2910" s="197"/>
    </row>
    <row r="2911" spans="1:20" ht="15" customHeight="1">
      <c r="A2911" s="165"/>
      <c r="I2911" s="17"/>
      <c r="T2911" s="197"/>
    </row>
    <row r="2912" spans="1:20" ht="15" customHeight="1">
      <c r="A2912" s="165"/>
      <c r="I2912" s="17"/>
      <c r="T2912" s="197"/>
    </row>
    <row r="2913" spans="1:20" ht="15" customHeight="1">
      <c r="A2913" s="165"/>
      <c r="I2913" s="17"/>
      <c r="T2913" s="197"/>
    </row>
    <row r="2914" spans="1:20" ht="15" customHeight="1">
      <c r="A2914" s="165"/>
      <c r="I2914" s="17"/>
      <c r="T2914" s="197"/>
    </row>
    <row r="2915" spans="1:20" ht="15" customHeight="1">
      <c r="A2915" s="165"/>
      <c r="I2915" s="17"/>
      <c r="T2915" s="197"/>
    </row>
    <row r="2916" spans="1:20" ht="15" customHeight="1">
      <c r="A2916" s="165"/>
      <c r="I2916" s="17"/>
      <c r="T2916" s="197"/>
    </row>
    <row r="2917" spans="1:20" ht="15" customHeight="1">
      <c r="A2917" s="165"/>
      <c r="I2917" s="17"/>
      <c r="T2917" s="197"/>
    </row>
    <row r="2918" spans="1:20" ht="15" customHeight="1">
      <c r="A2918" s="165"/>
      <c r="I2918" s="17"/>
      <c r="T2918" s="197"/>
    </row>
    <row r="2919" spans="1:20" ht="15" customHeight="1">
      <c r="A2919" s="165"/>
      <c r="I2919" s="17"/>
      <c r="T2919" s="197"/>
    </row>
    <row r="2920" spans="1:20" ht="15" customHeight="1">
      <c r="A2920" s="165"/>
      <c r="I2920" s="17"/>
      <c r="T2920" s="197"/>
    </row>
    <row r="2921" spans="1:20" ht="15" customHeight="1">
      <c r="A2921" s="165"/>
      <c r="I2921" s="17"/>
      <c r="T2921" s="197"/>
    </row>
    <row r="2922" spans="1:20" ht="15" customHeight="1">
      <c r="A2922" s="165"/>
      <c r="I2922" s="17"/>
      <c r="T2922" s="197"/>
    </row>
    <row r="2923" spans="1:20" ht="15" customHeight="1">
      <c r="A2923" s="165"/>
      <c r="I2923" s="17"/>
      <c r="T2923" s="197"/>
    </row>
    <row r="2924" spans="1:20" ht="15" customHeight="1">
      <c r="A2924" s="165"/>
      <c r="I2924" s="17"/>
      <c r="T2924" s="197"/>
    </row>
    <row r="2925" spans="1:20" ht="15" customHeight="1">
      <c r="A2925" s="165"/>
      <c r="I2925" s="17"/>
      <c r="T2925" s="197"/>
    </row>
    <row r="2926" spans="1:20" ht="15" customHeight="1">
      <c r="A2926" s="165"/>
      <c r="I2926" s="17"/>
      <c r="T2926" s="197"/>
    </row>
    <row r="2927" spans="1:20" ht="15" customHeight="1">
      <c r="A2927" s="165"/>
      <c r="I2927" s="17"/>
      <c r="T2927" s="197"/>
    </row>
    <row r="2928" spans="1:20" ht="15" customHeight="1">
      <c r="A2928" s="165"/>
      <c r="I2928" s="17"/>
      <c r="T2928" s="197"/>
    </row>
    <row r="2929" spans="1:20" ht="15" customHeight="1">
      <c r="A2929" s="165"/>
      <c r="I2929" s="17"/>
      <c r="T2929" s="197"/>
    </row>
    <row r="2930" spans="1:20" ht="15" customHeight="1">
      <c r="A2930" s="165"/>
      <c r="I2930" s="17"/>
      <c r="T2930" s="197"/>
    </row>
    <row r="2931" spans="1:20" ht="15" customHeight="1">
      <c r="A2931" s="165"/>
      <c r="I2931" s="17"/>
      <c r="T2931" s="197"/>
    </row>
    <row r="2932" spans="1:20" ht="15" customHeight="1">
      <c r="A2932" s="165"/>
      <c r="I2932" s="17"/>
      <c r="T2932" s="197"/>
    </row>
    <row r="2933" spans="1:20" ht="15" customHeight="1">
      <c r="A2933" s="165"/>
      <c r="I2933" s="17"/>
      <c r="T2933" s="197"/>
    </row>
    <row r="2934" spans="1:20" ht="15" customHeight="1">
      <c r="A2934" s="165"/>
      <c r="I2934" s="17"/>
      <c r="T2934" s="197"/>
    </row>
    <row r="2935" spans="1:20" ht="15" customHeight="1">
      <c r="A2935" s="165"/>
      <c r="I2935" s="17"/>
      <c r="T2935" s="197"/>
    </row>
    <row r="2936" spans="1:20" ht="15" customHeight="1">
      <c r="A2936" s="165"/>
      <c r="I2936" s="17"/>
      <c r="T2936" s="197"/>
    </row>
    <row r="2937" spans="1:20" ht="15" customHeight="1">
      <c r="A2937" s="165"/>
      <c r="I2937" s="17"/>
      <c r="T2937" s="197"/>
    </row>
    <row r="2938" spans="1:20" ht="15" customHeight="1">
      <c r="A2938" s="165"/>
      <c r="I2938" s="17"/>
      <c r="T2938" s="197"/>
    </row>
    <row r="2939" spans="1:20" ht="15" customHeight="1">
      <c r="A2939" s="165"/>
      <c r="I2939" s="17"/>
      <c r="T2939" s="197"/>
    </row>
    <row r="2940" spans="1:20" ht="15" customHeight="1">
      <c r="A2940" s="165"/>
      <c r="I2940" s="17"/>
      <c r="T2940" s="197"/>
    </row>
    <row r="2941" spans="1:20" ht="15" customHeight="1">
      <c r="A2941" s="165"/>
      <c r="I2941" s="17"/>
      <c r="T2941" s="197"/>
    </row>
    <row r="2942" spans="1:20" ht="15" customHeight="1">
      <c r="A2942" s="165"/>
      <c r="I2942" s="17"/>
      <c r="T2942" s="197"/>
    </row>
    <row r="2943" spans="1:20" ht="15" customHeight="1">
      <c r="A2943" s="165"/>
      <c r="I2943" s="17"/>
      <c r="T2943" s="197"/>
    </row>
    <row r="2944" spans="1:20" ht="15" customHeight="1">
      <c r="A2944" s="165"/>
      <c r="I2944" s="17"/>
      <c r="T2944" s="197"/>
    </row>
    <row r="2945" spans="1:20" ht="15" customHeight="1">
      <c r="A2945" s="165"/>
      <c r="I2945" s="17"/>
      <c r="T2945" s="197"/>
    </row>
    <row r="2946" spans="1:20" ht="15" customHeight="1">
      <c r="A2946" s="165"/>
      <c r="I2946" s="17"/>
      <c r="T2946" s="197"/>
    </row>
    <row r="2947" spans="1:20" ht="15" customHeight="1">
      <c r="A2947" s="165"/>
      <c r="I2947" s="17"/>
      <c r="T2947" s="197"/>
    </row>
    <row r="2948" spans="1:20" ht="15" customHeight="1">
      <c r="A2948" s="165"/>
      <c r="I2948" s="17"/>
      <c r="T2948" s="197"/>
    </row>
    <row r="2949" spans="1:20" ht="15" customHeight="1">
      <c r="A2949" s="165"/>
      <c r="I2949" s="17"/>
      <c r="T2949" s="197"/>
    </row>
    <row r="2950" spans="1:20" ht="15" customHeight="1">
      <c r="A2950" s="165"/>
      <c r="I2950" s="17"/>
      <c r="T2950" s="197"/>
    </row>
    <row r="2951" spans="1:20" ht="15" customHeight="1">
      <c r="A2951" s="165"/>
      <c r="I2951" s="17"/>
      <c r="T2951" s="197"/>
    </row>
    <row r="2952" spans="1:20" ht="15" customHeight="1">
      <c r="A2952" s="165"/>
      <c r="I2952" s="17"/>
      <c r="T2952" s="197"/>
    </row>
    <row r="2953" spans="1:20" ht="15" customHeight="1">
      <c r="A2953" s="165"/>
      <c r="I2953" s="17"/>
      <c r="T2953" s="197"/>
    </row>
    <row r="2954" spans="1:20" ht="15" customHeight="1">
      <c r="A2954" s="165"/>
      <c r="I2954" s="17"/>
      <c r="T2954" s="197"/>
    </row>
    <row r="2955" spans="1:20" ht="15" customHeight="1">
      <c r="A2955" s="165"/>
      <c r="I2955" s="17"/>
      <c r="T2955" s="197"/>
    </row>
    <row r="2956" spans="1:20" ht="15" customHeight="1">
      <c r="A2956" s="165"/>
      <c r="I2956" s="17"/>
      <c r="T2956" s="197"/>
    </row>
    <row r="2957" spans="1:20" ht="15" customHeight="1">
      <c r="A2957" s="165"/>
      <c r="I2957" s="17"/>
      <c r="T2957" s="197"/>
    </row>
    <row r="2958" spans="1:20" ht="15" customHeight="1">
      <c r="A2958" s="165"/>
      <c r="I2958" s="17"/>
      <c r="T2958" s="197"/>
    </row>
    <row r="2959" spans="1:20" ht="15" customHeight="1">
      <c r="A2959" s="165"/>
      <c r="I2959" s="17"/>
      <c r="T2959" s="197"/>
    </row>
    <row r="2960" spans="1:20" ht="15" customHeight="1">
      <c r="A2960" s="165"/>
      <c r="I2960" s="17"/>
      <c r="T2960" s="197"/>
    </row>
    <row r="2961" spans="1:20" ht="15" customHeight="1">
      <c r="A2961" s="165"/>
      <c r="I2961" s="17"/>
      <c r="T2961" s="197"/>
    </row>
    <row r="2962" spans="1:20" ht="15" customHeight="1">
      <c r="A2962" s="165"/>
      <c r="I2962" s="17"/>
      <c r="T2962" s="197"/>
    </row>
    <row r="2963" spans="1:20" ht="15" customHeight="1">
      <c r="A2963" s="165"/>
      <c r="I2963" s="17"/>
      <c r="T2963" s="197"/>
    </row>
    <row r="2964" spans="1:20" ht="15" customHeight="1">
      <c r="A2964" s="165"/>
      <c r="I2964" s="17"/>
      <c r="T2964" s="197"/>
    </row>
    <row r="2965" spans="1:20" ht="15" customHeight="1">
      <c r="A2965" s="165"/>
      <c r="I2965" s="17"/>
      <c r="T2965" s="197"/>
    </row>
    <row r="2966" spans="1:20" ht="15" customHeight="1">
      <c r="A2966" s="165"/>
      <c r="I2966" s="17"/>
      <c r="T2966" s="197"/>
    </row>
    <row r="2967" spans="1:20" ht="15" customHeight="1">
      <c r="A2967" s="165"/>
      <c r="I2967" s="17"/>
      <c r="T2967" s="197"/>
    </row>
    <row r="2968" spans="1:20" ht="15" customHeight="1">
      <c r="A2968" s="165"/>
      <c r="I2968" s="17"/>
      <c r="T2968" s="197"/>
    </row>
    <row r="2969" spans="1:20" ht="15" customHeight="1">
      <c r="A2969" s="165"/>
      <c r="I2969" s="17"/>
      <c r="T2969" s="197"/>
    </row>
    <row r="2970" spans="1:20" ht="15" customHeight="1">
      <c r="A2970" s="165"/>
      <c r="I2970" s="17"/>
      <c r="T2970" s="197"/>
    </row>
    <row r="2971" spans="1:20" ht="15" customHeight="1">
      <c r="A2971" s="165"/>
      <c r="I2971" s="17"/>
      <c r="T2971" s="197"/>
    </row>
    <row r="2972" spans="1:20" ht="15" customHeight="1">
      <c r="A2972" s="165"/>
      <c r="I2972" s="17"/>
      <c r="T2972" s="197"/>
    </row>
    <row r="2973" spans="1:20" ht="15" customHeight="1">
      <c r="A2973" s="165"/>
      <c r="I2973" s="17"/>
      <c r="T2973" s="197"/>
    </row>
    <row r="2974" spans="1:20" ht="15" customHeight="1">
      <c r="A2974" s="165"/>
      <c r="I2974" s="17"/>
      <c r="T2974" s="197"/>
    </row>
    <row r="2975" spans="1:20" ht="15" customHeight="1">
      <c r="A2975" s="165"/>
      <c r="I2975" s="17"/>
      <c r="T2975" s="197"/>
    </row>
    <row r="2976" spans="1:20" ht="15" customHeight="1">
      <c r="A2976" s="165"/>
      <c r="I2976" s="17"/>
      <c r="T2976" s="197"/>
    </row>
    <row r="2977" spans="1:20" ht="15" customHeight="1">
      <c r="A2977" s="165"/>
      <c r="I2977" s="17"/>
      <c r="T2977" s="197"/>
    </row>
    <row r="2978" spans="1:20" ht="15" customHeight="1">
      <c r="A2978" s="165"/>
      <c r="I2978" s="17"/>
      <c r="T2978" s="197"/>
    </row>
    <row r="2979" spans="1:20" ht="15" customHeight="1">
      <c r="A2979" s="165"/>
      <c r="I2979" s="17"/>
      <c r="T2979" s="197"/>
    </row>
    <row r="2980" spans="1:20" ht="15" customHeight="1">
      <c r="A2980" s="165"/>
      <c r="I2980" s="17"/>
      <c r="T2980" s="197"/>
    </row>
    <row r="2981" spans="1:20" ht="15" customHeight="1">
      <c r="A2981" s="165"/>
      <c r="I2981" s="17"/>
      <c r="T2981" s="197"/>
    </row>
    <row r="2982" spans="1:20" ht="15" customHeight="1">
      <c r="A2982" s="165"/>
      <c r="I2982" s="17"/>
      <c r="T2982" s="197"/>
    </row>
    <row r="2983" spans="1:20" ht="15" customHeight="1">
      <c r="A2983" s="165"/>
      <c r="I2983" s="17"/>
      <c r="T2983" s="197"/>
    </row>
    <row r="2984" spans="1:20" ht="15" customHeight="1">
      <c r="A2984" s="165"/>
      <c r="I2984" s="17"/>
      <c r="T2984" s="197"/>
    </row>
    <row r="2985" spans="1:20" ht="15" customHeight="1">
      <c r="A2985" s="165"/>
      <c r="I2985" s="17"/>
      <c r="T2985" s="197"/>
    </row>
    <row r="2986" spans="1:20" ht="15" customHeight="1">
      <c r="A2986" s="165"/>
      <c r="I2986" s="17"/>
      <c r="T2986" s="197"/>
    </row>
    <row r="2987" spans="1:20" ht="15" customHeight="1">
      <c r="A2987" s="165"/>
      <c r="I2987" s="17"/>
      <c r="T2987" s="197"/>
    </row>
    <row r="2988" spans="1:20" ht="15" customHeight="1">
      <c r="A2988" s="165"/>
      <c r="I2988" s="17"/>
      <c r="T2988" s="197"/>
    </row>
    <row r="2989" spans="1:20" ht="15" customHeight="1">
      <c r="A2989" s="165"/>
      <c r="I2989" s="17"/>
      <c r="T2989" s="197"/>
    </row>
    <row r="2990" spans="1:20" ht="15" customHeight="1">
      <c r="A2990" s="165"/>
      <c r="I2990" s="17"/>
      <c r="T2990" s="197"/>
    </row>
    <row r="2991" spans="1:20" ht="15" customHeight="1">
      <c r="A2991" s="165"/>
      <c r="I2991" s="17"/>
      <c r="T2991" s="197"/>
    </row>
    <row r="2992" spans="1:20" ht="15" customHeight="1">
      <c r="A2992" s="165"/>
      <c r="I2992" s="17"/>
      <c r="T2992" s="197"/>
    </row>
    <row r="2993" spans="1:20" ht="15" customHeight="1">
      <c r="A2993" s="165"/>
      <c r="I2993" s="17"/>
      <c r="T2993" s="197"/>
    </row>
    <row r="2994" spans="1:20" ht="15" customHeight="1">
      <c r="A2994" s="165"/>
      <c r="I2994" s="17"/>
      <c r="T2994" s="197"/>
    </row>
    <row r="2995" spans="1:20" ht="15" customHeight="1">
      <c r="A2995" s="165"/>
      <c r="I2995" s="17"/>
      <c r="T2995" s="197"/>
    </row>
    <row r="2996" spans="1:20" ht="15" customHeight="1">
      <c r="A2996" s="165"/>
      <c r="I2996" s="17"/>
      <c r="T2996" s="197"/>
    </row>
    <row r="2997" spans="1:20" ht="15" customHeight="1">
      <c r="A2997" s="165"/>
      <c r="I2997" s="17"/>
      <c r="T2997" s="197"/>
    </row>
    <row r="2998" spans="1:20" ht="15" customHeight="1">
      <c r="A2998" s="165"/>
      <c r="I2998" s="17"/>
      <c r="T2998" s="197"/>
    </row>
    <row r="2999" spans="1:20" ht="15" customHeight="1">
      <c r="A2999" s="165"/>
      <c r="I2999" s="17"/>
      <c r="T2999" s="197"/>
    </row>
    <row r="3000" spans="1:20" ht="15" customHeight="1">
      <c r="A3000" s="165"/>
      <c r="I3000" s="17"/>
      <c r="T3000" s="197"/>
    </row>
    <row r="3001" spans="1:20" ht="15" customHeight="1">
      <c r="A3001" s="165"/>
      <c r="I3001" s="17"/>
      <c r="T3001" s="197"/>
    </row>
    <row r="3002" spans="1:20" ht="15" customHeight="1">
      <c r="A3002" s="165"/>
      <c r="I3002" s="17"/>
      <c r="T3002" s="197"/>
    </row>
    <row r="3003" spans="1:20" ht="15" customHeight="1">
      <c r="A3003" s="165"/>
      <c r="I3003" s="17"/>
      <c r="T3003" s="197"/>
    </row>
    <row r="3004" spans="1:20" ht="15" customHeight="1">
      <c r="A3004" s="165"/>
      <c r="I3004" s="17"/>
      <c r="T3004" s="197"/>
    </row>
    <row r="3005" spans="1:20" ht="15" customHeight="1">
      <c r="A3005" s="165"/>
      <c r="I3005" s="17"/>
      <c r="T3005" s="197"/>
    </row>
    <row r="3006" spans="1:20" ht="15" customHeight="1">
      <c r="A3006" s="165"/>
      <c r="I3006" s="17"/>
      <c r="T3006" s="197"/>
    </row>
    <row r="3007" spans="1:20" ht="15" customHeight="1">
      <c r="A3007" s="165"/>
      <c r="I3007" s="17"/>
      <c r="T3007" s="197"/>
    </row>
    <row r="3008" spans="1:20" ht="15" customHeight="1">
      <c r="A3008" s="165"/>
      <c r="I3008" s="17"/>
      <c r="T3008" s="197"/>
    </row>
    <row r="3009" spans="1:20" ht="15" customHeight="1">
      <c r="A3009" s="165"/>
      <c r="I3009" s="17"/>
      <c r="T3009" s="197"/>
    </row>
    <row r="3010" spans="1:20" ht="15" customHeight="1">
      <c r="A3010" s="165"/>
      <c r="I3010" s="17"/>
      <c r="T3010" s="197"/>
    </row>
    <row r="3011" spans="1:20" ht="15" customHeight="1">
      <c r="A3011" s="165"/>
      <c r="I3011" s="17"/>
      <c r="T3011" s="197"/>
    </row>
    <row r="3012" spans="1:20" ht="15" customHeight="1">
      <c r="A3012" s="165"/>
      <c r="I3012" s="17"/>
      <c r="T3012" s="197"/>
    </row>
    <row r="3013" spans="1:20" ht="15" customHeight="1">
      <c r="A3013" s="165"/>
      <c r="I3013" s="17"/>
      <c r="T3013" s="197"/>
    </row>
    <row r="3014" spans="1:20" ht="15" customHeight="1">
      <c r="A3014" s="165"/>
      <c r="I3014" s="17"/>
      <c r="T3014" s="197"/>
    </row>
    <row r="3015" spans="1:20" ht="15" customHeight="1">
      <c r="A3015" s="165"/>
      <c r="I3015" s="17"/>
      <c r="T3015" s="197"/>
    </row>
    <row r="3016" spans="1:20" ht="15" customHeight="1">
      <c r="A3016" s="165"/>
      <c r="I3016" s="17"/>
      <c r="T3016" s="197"/>
    </row>
    <row r="3017" spans="1:20" ht="15" customHeight="1">
      <c r="A3017" s="165"/>
      <c r="I3017" s="17"/>
      <c r="T3017" s="197"/>
    </row>
    <row r="3018" spans="1:20" ht="15" customHeight="1">
      <c r="A3018" s="165"/>
      <c r="I3018" s="17"/>
      <c r="T3018" s="197"/>
    </row>
    <row r="3019" spans="1:20" ht="15" customHeight="1">
      <c r="A3019" s="165"/>
      <c r="I3019" s="17"/>
      <c r="T3019" s="197"/>
    </row>
    <row r="3020" spans="1:20" ht="15" customHeight="1">
      <c r="A3020" s="165"/>
      <c r="I3020" s="17"/>
      <c r="T3020" s="197"/>
    </row>
    <row r="3021" spans="1:20" ht="15" customHeight="1">
      <c r="A3021" s="165"/>
      <c r="I3021" s="17"/>
      <c r="T3021" s="197"/>
    </row>
    <row r="3022" spans="1:20" ht="15" customHeight="1">
      <c r="A3022" s="165"/>
      <c r="I3022" s="17"/>
      <c r="T3022" s="197"/>
    </row>
    <row r="3023" spans="1:20" ht="15" customHeight="1">
      <c r="A3023" s="165"/>
      <c r="I3023" s="17"/>
      <c r="T3023" s="197"/>
    </row>
    <row r="3024" spans="1:20" ht="15" customHeight="1">
      <c r="A3024" s="165"/>
      <c r="I3024" s="17"/>
      <c r="T3024" s="197"/>
    </row>
    <row r="3025" spans="1:20" ht="15" customHeight="1">
      <c r="A3025" s="165"/>
      <c r="I3025" s="17"/>
      <c r="T3025" s="197"/>
    </row>
    <row r="3026" spans="1:20" ht="15" customHeight="1">
      <c r="A3026" s="165"/>
      <c r="I3026" s="17"/>
      <c r="T3026" s="197"/>
    </row>
    <row r="3027" spans="1:20" ht="15" customHeight="1">
      <c r="A3027" s="165"/>
      <c r="I3027" s="17"/>
      <c r="T3027" s="197"/>
    </row>
    <row r="3028" spans="1:20" ht="15" customHeight="1">
      <c r="A3028" s="165"/>
      <c r="I3028" s="17"/>
      <c r="T3028" s="197"/>
    </row>
    <row r="3029" spans="1:20" ht="15" customHeight="1">
      <c r="A3029" s="165"/>
      <c r="I3029" s="17"/>
      <c r="T3029" s="197"/>
    </row>
    <row r="3030" spans="1:20" ht="15" customHeight="1">
      <c r="A3030" s="165"/>
      <c r="I3030" s="17"/>
      <c r="T3030" s="197"/>
    </row>
    <row r="3031" spans="1:20" ht="15" customHeight="1">
      <c r="A3031" s="165"/>
      <c r="I3031" s="17"/>
      <c r="T3031" s="197"/>
    </row>
    <row r="3032" spans="1:20" ht="15" customHeight="1">
      <c r="A3032" s="165"/>
      <c r="I3032" s="17"/>
      <c r="T3032" s="197"/>
    </row>
    <row r="3033" spans="1:20" ht="15" customHeight="1">
      <c r="A3033" s="165"/>
      <c r="I3033" s="17"/>
      <c r="T3033" s="197"/>
    </row>
    <row r="3034" spans="1:20" ht="15" customHeight="1">
      <c r="A3034" s="165"/>
      <c r="I3034" s="17"/>
      <c r="T3034" s="197"/>
    </row>
    <row r="3035" spans="1:20" ht="15" customHeight="1">
      <c r="A3035" s="165"/>
      <c r="I3035" s="17"/>
      <c r="T3035" s="197"/>
    </row>
    <row r="3036" spans="1:20" ht="15" customHeight="1">
      <c r="A3036" s="165"/>
      <c r="I3036" s="17"/>
      <c r="T3036" s="197"/>
    </row>
    <row r="3037" spans="1:20" ht="15" customHeight="1">
      <c r="A3037" s="165"/>
      <c r="I3037" s="17"/>
      <c r="T3037" s="197"/>
    </row>
    <row r="3038" spans="1:20" ht="15" customHeight="1">
      <c r="A3038" s="165"/>
      <c r="I3038" s="17"/>
      <c r="T3038" s="197"/>
    </row>
    <row r="3039" spans="1:20" ht="15" customHeight="1">
      <c r="A3039" s="165"/>
      <c r="I3039" s="17"/>
      <c r="T3039" s="197"/>
    </row>
    <row r="3040" spans="1:20" ht="15" customHeight="1">
      <c r="A3040" s="165"/>
      <c r="I3040" s="17"/>
      <c r="T3040" s="197"/>
    </row>
    <row r="3041" spans="1:20" ht="15" customHeight="1">
      <c r="A3041" s="165"/>
      <c r="I3041" s="17"/>
      <c r="T3041" s="197"/>
    </row>
    <row r="3042" spans="1:20" ht="15" customHeight="1">
      <c r="A3042" s="165"/>
      <c r="I3042" s="17"/>
      <c r="T3042" s="197"/>
    </row>
    <row r="3043" spans="1:20" ht="15" customHeight="1">
      <c r="A3043" s="165"/>
      <c r="I3043" s="17"/>
      <c r="T3043" s="197"/>
    </row>
    <row r="3044" spans="1:20" ht="15" customHeight="1">
      <c r="A3044" s="165"/>
      <c r="I3044" s="17"/>
      <c r="T3044" s="197"/>
    </row>
    <row r="3045" spans="1:20" ht="15" customHeight="1">
      <c r="A3045" s="165"/>
      <c r="I3045" s="17"/>
      <c r="T3045" s="197"/>
    </row>
    <row r="3046" spans="1:20" ht="15" customHeight="1">
      <c r="A3046" s="165"/>
      <c r="I3046" s="17"/>
      <c r="T3046" s="197"/>
    </row>
    <row r="3047" spans="1:20" ht="15" customHeight="1">
      <c r="A3047" s="165"/>
      <c r="I3047" s="17"/>
      <c r="T3047" s="197"/>
    </row>
    <row r="3048" spans="1:20" ht="15" customHeight="1">
      <c r="A3048" s="165"/>
      <c r="I3048" s="17"/>
      <c r="T3048" s="197"/>
    </row>
    <row r="3049" spans="1:20" ht="15" customHeight="1">
      <c r="A3049" s="165"/>
      <c r="I3049" s="17"/>
      <c r="T3049" s="197"/>
    </row>
    <row r="3050" spans="1:20" ht="15" customHeight="1">
      <c r="A3050" s="165"/>
      <c r="I3050" s="17"/>
      <c r="T3050" s="197"/>
    </row>
    <row r="3051" spans="1:20" ht="15" customHeight="1">
      <c r="A3051" s="165"/>
      <c r="I3051" s="17"/>
      <c r="T3051" s="197"/>
    </row>
    <row r="3052" spans="1:20" ht="15" customHeight="1">
      <c r="A3052" s="165"/>
      <c r="I3052" s="17"/>
      <c r="T3052" s="197"/>
    </row>
    <row r="3053" spans="1:20" ht="15" customHeight="1">
      <c r="A3053" s="165"/>
      <c r="I3053" s="17"/>
      <c r="T3053" s="197"/>
    </row>
    <row r="3054" spans="1:20" ht="15" customHeight="1">
      <c r="A3054" s="165"/>
      <c r="I3054" s="17"/>
      <c r="T3054" s="197"/>
    </row>
    <row r="3055" spans="1:20" ht="15" customHeight="1">
      <c r="A3055" s="165"/>
      <c r="I3055" s="17"/>
      <c r="T3055" s="197"/>
    </row>
    <row r="3056" spans="1:20" ht="15" customHeight="1">
      <c r="A3056" s="165"/>
      <c r="I3056" s="17"/>
      <c r="T3056" s="197"/>
    </row>
    <row r="3057" spans="1:20" ht="15" customHeight="1">
      <c r="A3057" s="165"/>
      <c r="I3057" s="17"/>
      <c r="T3057" s="197"/>
    </row>
    <row r="3058" spans="1:20" ht="15" customHeight="1">
      <c r="A3058" s="165"/>
      <c r="I3058" s="17"/>
      <c r="T3058" s="197"/>
    </row>
    <row r="3059" spans="1:20" ht="15" customHeight="1">
      <c r="A3059" s="165"/>
      <c r="I3059" s="17"/>
      <c r="T3059" s="197"/>
    </row>
    <row r="3060" spans="1:20" ht="15" customHeight="1">
      <c r="A3060" s="165"/>
      <c r="I3060" s="17"/>
      <c r="T3060" s="197"/>
    </row>
    <row r="3061" spans="1:20" ht="15" customHeight="1">
      <c r="A3061" s="165"/>
      <c r="I3061" s="17"/>
      <c r="T3061" s="197"/>
    </row>
    <row r="3062" spans="1:20" ht="15" customHeight="1">
      <c r="A3062" s="165"/>
      <c r="I3062" s="17"/>
      <c r="T3062" s="197"/>
    </row>
    <row r="3063" spans="1:20" ht="15" customHeight="1">
      <c r="A3063" s="165"/>
      <c r="I3063" s="17"/>
      <c r="T3063" s="197"/>
    </row>
    <row r="3064" spans="1:20" ht="15" customHeight="1">
      <c r="A3064" s="165"/>
      <c r="I3064" s="17"/>
      <c r="T3064" s="197"/>
    </row>
    <row r="3065" spans="1:20" ht="15" customHeight="1">
      <c r="A3065" s="165"/>
      <c r="I3065" s="17"/>
      <c r="T3065" s="197"/>
    </row>
    <row r="3066" spans="1:20" ht="15" customHeight="1">
      <c r="A3066" s="165"/>
      <c r="I3066" s="17"/>
      <c r="T3066" s="197"/>
    </row>
    <row r="3067" spans="1:20" ht="15" customHeight="1">
      <c r="A3067" s="165"/>
      <c r="I3067" s="17"/>
      <c r="T3067" s="197"/>
    </row>
    <row r="3068" spans="1:20" ht="15" customHeight="1">
      <c r="A3068" s="165"/>
      <c r="I3068" s="17"/>
      <c r="T3068" s="197"/>
    </row>
    <row r="3069" spans="1:20" ht="15" customHeight="1">
      <c r="A3069" s="165"/>
      <c r="I3069" s="17"/>
      <c r="T3069" s="197"/>
    </row>
    <row r="3070" spans="1:20" ht="15" customHeight="1">
      <c r="A3070" s="165"/>
      <c r="I3070" s="17"/>
      <c r="T3070" s="197"/>
    </row>
    <row r="3071" spans="1:20" ht="15" customHeight="1">
      <c r="A3071" s="165"/>
      <c r="I3071" s="17"/>
      <c r="T3071" s="197"/>
    </row>
    <row r="3072" spans="1:20" ht="15" customHeight="1">
      <c r="A3072" s="165"/>
      <c r="I3072" s="17"/>
      <c r="T3072" s="197"/>
    </row>
    <row r="3073" spans="1:20" ht="15" customHeight="1">
      <c r="A3073" s="165"/>
      <c r="I3073" s="17"/>
      <c r="T3073" s="197"/>
    </row>
    <row r="3074" spans="1:20" ht="15" customHeight="1">
      <c r="A3074" s="165"/>
      <c r="I3074" s="17"/>
      <c r="T3074" s="197"/>
    </row>
    <row r="3075" spans="1:20" ht="15" customHeight="1">
      <c r="A3075" s="165"/>
      <c r="I3075" s="17"/>
      <c r="T3075" s="197"/>
    </row>
    <row r="3076" spans="1:20" ht="15" customHeight="1">
      <c r="A3076" s="165"/>
      <c r="I3076" s="17"/>
      <c r="T3076" s="197"/>
    </row>
    <row r="3077" spans="1:20" ht="15" customHeight="1">
      <c r="A3077" s="165"/>
      <c r="I3077" s="17"/>
      <c r="T3077" s="197"/>
    </row>
    <row r="3078" spans="1:20" ht="15" customHeight="1">
      <c r="A3078" s="165"/>
      <c r="I3078" s="17"/>
      <c r="T3078" s="197"/>
    </row>
    <row r="3079" spans="1:20" ht="15" customHeight="1">
      <c r="A3079" s="165"/>
      <c r="I3079" s="17"/>
      <c r="T3079" s="197"/>
    </row>
    <row r="3080" spans="1:20" ht="15" customHeight="1">
      <c r="A3080" s="165"/>
      <c r="I3080" s="17"/>
      <c r="T3080" s="197"/>
    </row>
    <row r="3081" spans="1:20" ht="15" customHeight="1">
      <c r="A3081" s="165"/>
      <c r="I3081" s="17"/>
      <c r="T3081" s="197"/>
    </row>
    <row r="3082" spans="1:20" ht="15" customHeight="1">
      <c r="A3082" s="165"/>
      <c r="I3082" s="17"/>
      <c r="T3082" s="197"/>
    </row>
    <row r="3083" spans="1:20" ht="15" customHeight="1">
      <c r="A3083" s="165"/>
      <c r="I3083" s="17"/>
      <c r="T3083" s="197"/>
    </row>
    <row r="3084" spans="1:20" ht="15" customHeight="1">
      <c r="A3084" s="165"/>
      <c r="I3084" s="17"/>
      <c r="T3084" s="197"/>
    </row>
    <row r="3085" spans="1:20" ht="15" customHeight="1">
      <c r="A3085" s="165"/>
      <c r="I3085" s="17"/>
      <c r="T3085" s="197"/>
    </row>
    <row r="3086" spans="1:20" ht="15" customHeight="1">
      <c r="A3086" s="165"/>
      <c r="I3086" s="17"/>
      <c r="T3086" s="197"/>
    </row>
    <row r="3087" spans="1:20" ht="15" customHeight="1">
      <c r="A3087" s="165"/>
      <c r="I3087" s="17"/>
      <c r="T3087" s="197"/>
    </row>
    <row r="3088" spans="1:20" ht="15" customHeight="1">
      <c r="A3088" s="165"/>
      <c r="I3088" s="17"/>
      <c r="T3088" s="197"/>
    </row>
    <row r="3089" spans="1:20" ht="15" customHeight="1">
      <c r="A3089" s="165"/>
      <c r="I3089" s="17"/>
      <c r="T3089" s="197"/>
    </row>
    <row r="3090" spans="1:20" ht="15" customHeight="1">
      <c r="A3090" s="165"/>
      <c r="I3090" s="17"/>
      <c r="T3090" s="197"/>
    </row>
    <row r="3091" spans="1:20" ht="15" customHeight="1">
      <c r="A3091" s="165"/>
      <c r="I3091" s="17"/>
      <c r="T3091" s="197"/>
    </row>
    <row r="3092" spans="1:20" ht="15" customHeight="1">
      <c r="A3092" s="165"/>
      <c r="I3092" s="17"/>
      <c r="T3092" s="197"/>
    </row>
    <row r="3093" spans="1:20" ht="15" customHeight="1">
      <c r="A3093" s="165"/>
      <c r="I3093" s="17"/>
      <c r="T3093" s="197"/>
    </row>
    <row r="3094" spans="1:20" ht="15" customHeight="1">
      <c r="A3094" s="165"/>
      <c r="I3094" s="17"/>
      <c r="T3094" s="197"/>
    </row>
    <row r="3095" spans="1:20" ht="15" customHeight="1">
      <c r="A3095" s="165"/>
      <c r="I3095" s="17"/>
      <c r="T3095" s="197"/>
    </row>
    <row r="3096" spans="1:20" ht="15" customHeight="1">
      <c r="A3096" s="165"/>
      <c r="I3096" s="17"/>
      <c r="T3096" s="197"/>
    </row>
    <row r="3097" spans="1:20" ht="15" customHeight="1">
      <c r="A3097" s="165"/>
      <c r="I3097" s="17"/>
      <c r="T3097" s="197"/>
    </row>
    <row r="3098" spans="1:20" ht="15" customHeight="1">
      <c r="A3098" s="165"/>
      <c r="I3098" s="17"/>
      <c r="T3098" s="197"/>
    </row>
    <row r="3099" spans="1:20" ht="15" customHeight="1">
      <c r="A3099" s="165"/>
      <c r="I3099" s="17"/>
      <c r="T3099" s="197"/>
    </row>
    <row r="3100" spans="1:20" ht="15" customHeight="1">
      <c r="A3100" s="165"/>
      <c r="I3100" s="17"/>
      <c r="T3100" s="197"/>
    </row>
    <row r="3101" spans="1:20" ht="15" customHeight="1">
      <c r="A3101" s="165"/>
      <c r="I3101" s="17"/>
      <c r="T3101" s="197"/>
    </row>
    <row r="3102" spans="1:20" ht="15" customHeight="1">
      <c r="A3102" s="165"/>
      <c r="I3102" s="17"/>
      <c r="T3102" s="197"/>
    </row>
    <row r="3103" spans="1:20" ht="15" customHeight="1">
      <c r="A3103" s="165"/>
      <c r="I3103" s="17"/>
      <c r="T3103" s="197"/>
    </row>
    <row r="3104" spans="1:20" ht="15" customHeight="1">
      <c r="A3104" s="165"/>
      <c r="I3104" s="17"/>
      <c r="T3104" s="197"/>
    </row>
    <row r="3105" spans="1:20" ht="15" customHeight="1">
      <c r="A3105" s="165"/>
      <c r="I3105" s="17"/>
      <c r="T3105" s="197"/>
    </row>
    <row r="3106" spans="1:20" ht="15" customHeight="1">
      <c r="A3106" s="165"/>
      <c r="I3106" s="17"/>
      <c r="T3106" s="197"/>
    </row>
    <row r="3107" spans="1:20" ht="15" customHeight="1">
      <c r="A3107" s="165"/>
      <c r="I3107" s="17"/>
      <c r="T3107" s="197"/>
    </row>
    <row r="3108" spans="1:20" ht="15" customHeight="1">
      <c r="A3108" s="165"/>
      <c r="I3108" s="17"/>
      <c r="T3108" s="197"/>
    </row>
    <row r="3109" spans="1:20" ht="15" customHeight="1">
      <c r="A3109" s="165"/>
      <c r="I3109" s="17"/>
      <c r="T3109" s="197"/>
    </row>
    <row r="3110" spans="1:20" ht="15" customHeight="1">
      <c r="A3110" s="165"/>
      <c r="I3110" s="17"/>
      <c r="T3110" s="197"/>
    </row>
    <row r="3111" spans="1:20" ht="15" customHeight="1">
      <c r="A3111" s="165"/>
      <c r="I3111" s="17"/>
      <c r="T3111" s="197"/>
    </row>
    <row r="3112" spans="1:20" ht="15" customHeight="1">
      <c r="A3112" s="165"/>
      <c r="I3112" s="17"/>
      <c r="T3112" s="197"/>
    </row>
    <row r="3113" spans="1:20" ht="15" customHeight="1">
      <c r="A3113" s="165"/>
      <c r="I3113" s="17"/>
      <c r="T3113" s="197"/>
    </row>
    <row r="3114" spans="1:20" ht="15" customHeight="1">
      <c r="A3114" s="165"/>
      <c r="I3114" s="17"/>
      <c r="T3114" s="197"/>
    </row>
    <row r="3115" spans="1:20" ht="15" customHeight="1">
      <c r="A3115" s="165"/>
      <c r="I3115" s="17"/>
      <c r="T3115" s="197"/>
    </row>
    <row r="3116" spans="1:20" ht="15" customHeight="1">
      <c r="A3116" s="165"/>
      <c r="I3116" s="17"/>
      <c r="T3116" s="197"/>
    </row>
    <row r="3117" spans="1:20" ht="15" customHeight="1">
      <c r="A3117" s="165"/>
      <c r="I3117" s="17"/>
      <c r="T3117" s="197"/>
    </row>
    <row r="3118" spans="1:20" ht="15" customHeight="1">
      <c r="A3118" s="165"/>
      <c r="I3118" s="17"/>
      <c r="T3118" s="197"/>
    </row>
    <row r="3119" spans="1:20" ht="15" customHeight="1">
      <c r="A3119" s="165"/>
      <c r="I3119" s="17"/>
      <c r="T3119" s="197"/>
    </row>
    <row r="3120" spans="1:20" ht="15" customHeight="1">
      <c r="A3120" s="165"/>
      <c r="I3120" s="17"/>
      <c r="T3120" s="197"/>
    </row>
    <row r="3121" spans="1:20" ht="15" customHeight="1">
      <c r="A3121" s="165"/>
      <c r="I3121" s="17"/>
      <c r="T3121" s="197"/>
    </row>
    <row r="3122" spans="1:20" ht="15" customHeight="1">
      <c r="A3122" s="165"/>
      <c r="I3122" s="17"/>
      <c r="T3122" s="197"/>
    </row>
    <row r="3123" spans="1:20" ht="15" customHeight="1">
      <c r="A3123" s="165"/>
      <c r="I3123" s="17"/>
      <c r="T3123" s="197"/>
    </row>
    <row r="3124" spans="1:20" ht="15" customHeight="1">
      <c r="A3124" s="165"/>
      <c r="I3124" s="17"/>
      <c r="T3124" s="197"/>
    </row>
    <row r="3125" spans="1:20" ht="15" customHeight="1">
      <c r="A3125" s="165"/>
      <c r="I3125" s="17"/>
      <c r="T3125" s="197"/>
    </row>
    <row r="3126" spans="1:20" ht="15" customHeight="1">
      <c r="A3126" s="165"/>
      <c r="I3126" s="17"/>
      <c r="T3126" s="197"/>
    </row>
    <row r="3127" spans="1:20" ht="15" customHeight="1">
      <c r="A3127" s="165"/>
      <c r="I3127" s="17"/>
      <c r="T3127" s="197"/>
    </row>
    <row r="3128" spans="1:20" ht="15" customHeight="1">
      <c r="A3128" s="165"/>
      <c r="I3128" s="17"/>
      <c r="T3128" s="197"/>
    </row>
    <row r="3129" spans="1:20" ht="15" customHeight="1">
      <c r="A3129" s="165"/>
      <c r="I3129" s="17"/>
      <c r="T3129" s="197"/>
    </row>
    <row r="3130" spans="1:20" ht="15" customHeight="1">
      <c r="A3130" s="165"/>
      <c r="I3130" s="17"/>
      <c r="T3130" s="197"/>
    </row>
    <row r="3131" spans="1:20" ht="15" customHeight="1">
      <c r="A3131" s="165"/>
      <c r="I3131" s="17"/>
      <c r="T3131" s="197"/>
    </row>
    <row r="3132" spans="1:20" ht="15" customHeight="1">
      <c r="A3132" s="165"/>
      <c r="I3132" s="17"/>
      <c r="T3132" s="197"/>
    </row>
    <row r="3133" spans="1:20" ht="15" customHeight="1">
      <c r="A3133" s="165"/>
      <c r="I3133" s="17"/>
      <c r="T3133" s="197"/>
    </row>
    <row r="3134" spans="1:20" ht="15" customHeight="1">
      <c r="A3134" s="165"/>
      <c r="I3134" s="17"/>
      <c r="T3134" s="197"/>
    </row>
    <row r="3135" spans="1:20" ht="15" customHeight="1">
      <c r="A3135" s="165"/>
      <c r="I3135" s="17"/>
      <c r="T3135" s="197"/>
    </row>
    <row r="3136" spans="1:20" ht="15" customHeight="1">
      <c r="A3136" s="165"/>
      <c r="I3136" s="17"/>
      <c r="T3136" s="197"/>
    </row>
    <row r="3137" spans="1:20" ht="15" customHeight="1">
      <c r="A3137" s="165"/>
      <c r="I3137" s="17"/>
      <c r="T3137" s="197"/>
    </row>
    <row r="3138" spans="1:20" ht="15" customHeight="1">
      <c r="A3138" s="165"/>
      <c r="I3138" s="17"/>
      <c r="T3138" s="197"/>
    </row>
    <row r="3139" spans="1:20" ht="15" customHeight="1">
      <c r="A3139" s="165"/>
      <c r="I3139" s="17"/>
      <c r="T3139" s="197"/>
    </row>
    <row r="3140" spans="1:20" ht="15" customHeight="1">
      <c r="A3140" s="165"/>
      <c r="I3140" s="17"/>
      <c r="T3140" s="197"/>
    </row>
    <row r="3141" spans="1:20" ht="15" customHeight="1">
      <c r="A3141" s="165"/>
      <c r="I3141" s="17"/>
      <c r="T3141" s="197"/>
    </row>
    <row r="3142" spans="1:20" ht="15" customHeight="1">
      <c r="A3142" s="165"/>
      <c r="I3142" s="17"/>
      <c r="T3142" s="197"/>
    </row>
    <row r="3143" spans="1:20" ht="15" customHeight="1">
      <c r="A3143" s="165"/>
      <c r="I3143" s="17"/>
      <c r="T3143" s="197"/>
    </row>
    <row r="3144" spans="1:20" ht="15" customHeight="1">
      <c r="A3144" s="165"/>
      <c r="I3144" s="17"/>
      <c r="T3144" s="197"/>
    </row>
    <row r="3145" spans="1:20" ht="15" customHeight="1">
      <c r="A3145" s="165"/>
      <c r="I3145" s="17"/>
      <c r="T3145" s="197"/>
    </row>
    <row r="3146" spans="1:20" ht="15" customHeight="1">
      <c r="A3146" s="165"/>
      <c r="I3146" s="17"/>
      <c r="T3146" s="197"/>
    </row>
    <row r="3147" spans="1:20" ht="15" customHeight="1">
      <c r="A3147" s="165"/>
      <c r="I3147" s="17"/>
      <c r="T3147" s="197"/>
    </row>
    <row r="3148" spans="1:20" ht="15" customHeight="1">
      <c r="A3148" s="165"/>
      <c r="I3148" s="17"/>
      <c r="T3148" s="197"/>
    </row>
    <row r="3149" spans="1:20" ht="15" customHeight="1">
      <c r="A3149" s="165"/>
      <c r="I3149" s="17"/>
      <c r="T3149" s="197"/>
    </row>
    <row r="3150" spans="1:20" ht="15" customHeight="1">
      <c r="A3150" s="165"/>
      <c r="I3150" s="17"/>
      <c r="T3150" s="197"/>
    </row>
    <row r="3151" spans="1:20" ht="15" customHeight="1">
      <c r="A3151" s="165"/>
      <c r="I3151" s="17"/>
      <c r="T3151" s="197"/>
    </row>
    <row r="3152" spans="1:20" ht="15" customHeight="1">
      <c r="A3152" s="165"/>
      <c r="I3152" s="17"/>
      <c r="T3152" s="197"/>
    </row>
    <row r="3153" spans="1:20" ht="15" customHeight="1">
      <c r="A3153" s="165"/>
      <c r="I3153" s="17"/>
      <c r="T3153" s="197"/>
    </row>
    <row r="3154" spans="1:20" ht="15" customHeight="1">
      <c r="A3154" s="165"/>
      <c r="I3154" s="17"/>
      <c r="T3154" s="197"/>
    </row>
    <row r="3155" spans="1:20" ht="15" customHeight="1">
      <c r="A3155" s="165"/>
      <c r="I3155" s="17"/>
      <c r="T3155" s="197"/>
    </row>
    <row r="3156" spans="1:20" ht="15" customHeight="1">
      <c r="A3156" s="165"/>
      <c r="I3156" s="17"/>
      <c r="T3156" s="197"/>
    </row>
    <row r="3157" spans="1:20" ht="15" customHeight="1">
      <c r="A3157" s="165"/>
      <c r="I3157" s="17"/>
      <c r="T3157" s="197"/>
    </row>
    <row r="3158" spans="1:20" ht="15" customHeight="1">
      <c r="A3158" s="165"/>
      <c r="I3158" s="17"/>
      <c r="T3158" s="197"/>
    </row>
    <row r="3159" spans="1:20" ht="15" customHeight="1">
      <c r="A3159" s="165"/>
      <c r="I3159" s="17"/>
      <c r="T3159" s="197"/>
    </row>
    <row r="3160" spans="1:20" ht="15" customHeight="1">
      <c r="A3160" s="165"/>
      <c r="I3160" s="17"/>
      <c r="T3160" s="197"/>
    </row>
    <row r="3161" spans="1:20" ht="15" customHeight="1">
      <c r="A3161" s="165"/>
      <c r="I3161" s="17"/>
      <c r="T3161" s="197"/>
    </row>
    <row r="3162" spans="1:20" ht="15" customHeight="1">
      <c r="A3162" s="165"/>
      <c r="I3162" s="17"/>
      <c r="T3162" s="197"/>
    </row>
    <row r="3163" spans="1:20" ht="15" customHeight="1">
      <c r="A3163" s="165"/>
      <c r="I3163" s="17"/>
      <c r="T3163" s="197"/>
    </row>
    <row r="3164" spans="1:20" ht="15" customHeight="1">
      <c r="A3164" s="165"/>
      <c r="I3164" s="17"/>
      <c r="T3164" s="197"/>
    </row>
    <row r="3165" spans="1:20" ht="15" customHeight="1">
      <c r="A3165" s="165"/>
      <c r="I3165" s="17"/>
      <c r="T3165" s="197"/>
    </row>
    <row r="3166" spans="1:20" ht="15" customHeight="1">
      <c r="A3166" s="165"/>
      <c r="I3166" s="17"/>
      <c r="T3166" s="197"/>
    </row>
    <row r="3167" spans="1:20" ht="15" customHeight="1">
      <c r="A3167" s="165"/>
      <c r="I3167" s="17"/>
      <c r="T3167" s="197"/>
    </row>
    <row r="3168" spans="1:20" ht="15" customHeight="1">
      <c r="A3168" s="165"/>
      <c r="I3168" s="17"/>
      <c r="T3168" s="197"/>
    </row>
    <row r="3169" spans="1:20" ht="15" customHeight="1">
      <c r="A3169" s="165"/>
      <c r="I3169" s="17"/>
      <c r="T3169" s="197"/>
    </row>
    <row r="3170" spans="1:20" ht="15" customHeight="1">
      <c r="A3170" s="165"/>
      <c r="I3170" s="17"/>
      <c r="T3170" s="197"/>
    </row>
    <row r="3171" spans="1:20" ht="15" customHeight="1">
      <c r="A3171" s="165"/>
      <c r="I3171" s="17"/>
      <c r="T3171" s="197"/>
    </row>
    <row r="3172" spans="1:20" ht="15" customHeight="1">
      <c r="A3172" s="165"/>
      <c r="I3172" s="17"/>
      <c r="T3172" s="197"/>
    </row>
    <row r="3173" spans="1:20" ht="15" customHeight="1">
      <c r="A3173" s="165"/>
      <c r="I3173" s="17"/>
      <c r="T3173" s="197"/>
    </row>
    <row r="3174" spans="1:20" ht="15" customHeight="1">
      <c r="A3174" s="165"/>
      <c r="I3174" s="17"/>
      <c r="T3174" s="197"/>
    </row>
    <row r="3175" spans="1:20" ht="15" customHeight="1">
      <c r="A3175" s="165"/>
      <c r="I3175" s="17"/>
      <c r="T3175" s="197"/>
    </row>
    <row r="3176" spans="1:20" ht="15" customHeight="1">
      <c r="A3176" s="165"/>
      <c r="I3176" s="17"/>
      <c r="T3176" s="197"/>
    </row>
    <row r="3177" spans="1:20" ht="15" customHeight="1">
      <c r="A3177" s="165"/>
      <c r="I3177" s="17"/>
      <c r="T3177" s="197"/>
    </row>
    <row r="3178" spans="1:20" ht="15" customHeight="1">
      <c r="A3178" s="165"/>
      <c r="I3178" s="17"/>
      <c r="T3178" s="197"/>
    </row>
    <row r="3179" spans="1:20" ht="15" customHeight="1">
      <c r="A3179" s="165"/>
      <c r="I3179" s="17"/>
      <c r="T3179" s="197"/>
    </row>
    <row r="3180" spans="1:20" ht="15" customHeight="1">
      <c r="A3180" s="165"/>
      <c r="I3180" s="17"/>
      <c r="T3180" s="197"/>
    </row>
    <row r="3181" spans="1:20" ht="15" customHeight="1">
      <c r="A3181" s="165"/>
      <c r="I3181" s="17"/>
      <c r="T3181" s="197"/>
    </row>
    <row r="3182" spans="1:20" ht="15" customHeight="1">
      <c r="A3182" s="165"/>
      <c r="I3182" s="17"/>
      <c r="T3182" s="197"/>
    </row>
    <row r="3183" spans="1:20" ht="15" customHeight="1">
      <c r="A3183" s="165"/>
      <c r="I3183" s="17"/>
      <c r="T3183" s="197"/>
    </row>
    <row r="3184" spans="1:20" ht="15" customHeight="1">
      <c r="A3184" s="165"/>
      <c r="I3184" s="17"/>
      <c r="T3184" s="197"/>
    </row>
    <row r="3185" spans="1:20" ht="15" customHeight="1">
      <c r="A3185" s="165"/>
      <c r="I3185" s="17"/>
      <c r="T3185" s="197"/>
    </row>
    <row r="3186" spans="1:20" ht="15" customHeight="1">
      <c r="A3186" s="165"/>
      <c r="I3186" s="17"/>
      <c r="T3186" s="197"/>
    </row>
    <row r="3187" spans="1:20" ht="15" customHeight="1">
      <c r="A3187" s="165"/>
      <c r="I3187" s="17"/>
      <c r="T3187" s="197"/>
    </row>
    <row r="3188" spans="1:20" ht="15" customHeight="1">
      <c r="A3188" s="165"/>
      <c r="I3188" s="17"/>
      <c r="T3188" s="197"/>
    </row>
    <row r="3189" spans="1:20" ht="15" customHeight="1">
      <c r="A3189" s="165"/>
      <c r="I3189" s="17"/>
      <c r="T3189" s="197"/>
    </row>
    <row r="3190" spans="1:20" ht="15" customHeight="1">
      <c r="A3190" s="165"/>
      <c r="I3190" s="17"/>
      <c r="T3190" s="197"/>
    </row>
    <row r="3191" spans="1:20" ht="15" customHeight="1">
      <c r="A3191" s="165"/>
      <c r="I3191" s="17"/>
      <c r="T3191" s="197"/>
    </row>
    <row r="3192" spans="1:20" ht="15" customHeight="1">
      <c r="A3192" s="165"/>
      <c r="I3192" s="17"/>
      <c r="T3192" s="197"/>
    </row>
    <row r="3193" spans="1:20" ht="15" customHeight="1">
      <c r="A3193" s="165"/>
      <c r="I3193" s="17"/>
      <c r="T3193" s="197"/>
    </row>
    <row r="3194" spans="1:20" ht="15" customHeight="1">
      <c r="A3194" s="165"/>
      <c r="I3194" s="17"/>
      <c r="T3194" s="197"/>
    </row>
    <row r="3195" spans="1:20" ht="15" customHeight="1">
      <c r="A3195" s="165"/>
      <c r="I3195" s="17"/>
      <c r="T3195" s="197"/>
    </row>
    <row r="3196" spans="1:20" ht="15" customHeight="1">
      <c r="A3196" s="165"/>
      <c r="I3196" s="17"/>
      <c r="T3196" s="197"/>
    </row>
    <row r="3197" spans="1:20" ht="15" customHeight="1">
      <c r="A3197" s="165"/>
      <c r="I3197" s="17"/>
      <c r="T3197" s="197"/>
    </row>
    <row r="3198" spans="1:20" ht="15" customHeight="1">
      <c r="A3198" s="165"/>
      <c r="I3198" s="17"/>
      <c r="T3198" s="197"/>
    </row>
    <row r="3199" spans="1:20" ht="15" customHeight="1">
      <c r="A3199" s="165"/>
      <c r="I3199" s="17"/>
      <c r="T3199" s="197"/>
    </row>
    <row r="3200" spans="1:20" ht="15" customHeight="1">
      <c r="A3200" s="165"/>
      <c r="I3200" s="17"/>
      <c r="T3200" s="197"/>
    </row>
    <row r="3201" spans="1:20" ht="15" customHeight="1">
      <c r="A3201" s="165"/>
      <c r="I3201" s="17"/>
      <c r="T3201" s="197"/>
    </row>
    <row r="3202" spans="1:20" ht="15" customHeight="1">
      <c r="A3202" s="165"/>
      <c r="I3202" s="17"/>
      <c r="T3202" s="197"/>
    </row>
    <row r="3203" spans="1:20" ht="15" customHeight="1">
      <c r="A3203" s="165"/>
      <c r="I3203" s="17"/>
      <c r="T3203" s="197"/>
    </row>
    <row r="3204" spans="1:20" ht="15" customHeight="1">
      <c r="A3204" s="165"/>
      <c r="I3204" s="17"/>
      <c r="T3204" s="197"/>
    </row>
    <row r="3205" spans="1:20" ht="15" customHeight="1">
      <c r="A3205" s="165"/>
      <c r="I3205" s="17"/>
      <c r="T3205" s="197"/>
    </row>
    <row r="3206" spans="1:20" ht="15" customHeight="1">
      <c r="A3206" s="165"/>
      <c r="I3206" s="17"/>
      <c r="T3206" s="197"/>
    </row>
    <row r="3207" spans="1:20" ht="15" customHeight="1">
      <c r="A3207" s="165"/>
      <c r="I3207" s="17"/>
      <c r="T3207" s="197"/>
    </row>
    <row r="3208" spans="1:20" ht="15" customHeight="1">
      <c r="A3208" s="165"/>
      <c r="I3208" s="17"/>
      <c r="T3208" s="197"/>
    </row>
    <row r="3209" spans="1:20" ht="15" customHeight="1">
      <c r="A3209" s="165"/>
      <c r="I3209" s="17"/>
      <c r="T3209" s="197"/>
    </row>
    <row r="3210" spans="1:20" ht="15" customHeight="1">
      <c r="A3210" s="165"/>
      <c r="I3210" s="17"/>
      <c r="T3210" s="197"/>
    </row>
    <row r="3211" spans="1:20" ht="15" customHeight="1">
      <c r="A3211" s="165"/>
      <c r="I3211" s="17"/>
      <c r="T3211" s="197"/>
    </row>
    <row r="3212" spans="1:20" ht="15" customHeight="1">
      <c r="A3212" s="165"/>
      <c r="I3212" s="17"/>
      <c r="T3212" s="197"/>
    </row>
    <row r="3213" spans="1:20" ht="15" customHeight="1">
      <c r="A3213" s="165"/>
      <c r="I3213" s="17"/>
      <c r="T3213" s="197"/>
    </row>
    <row r="3214" spans="1:20" ht="15" customHeight="1">
      <c r="A3214" s="165"/>
      <c r="I3214" s="17"/>
      <c r="T3214" s="197"/>
    </row>
    <row r="3215" spans="1:20" ht="15" customHeight="1">
      <c r="A3215" s="165"/>
      <c r="I3215" s="17"/>
      <c r="T3215" s="197"/>
    </row>
    <row r="3216" spans="1:20" ht="15" customHeight="1">
      <c r="A3216" s="165"/>
      <c r="I3216" s="17"/>
      <c r="T3216" s="197"/>
    </row>
    <row r="3217" spans="1:20" ht="15" customHeight="1">
      <c r="A3217" s="165"/>
      <c r="I3217" s="17"/>
      <c r="T3217" s="197"/>
    </row>
    <row r="3218" spans="1:20" ht="15" customHeight="1">
      <c r="A3218" s="165"/>
      <c r="I3218" s="17"/>
      <c r="T3218" s="197"/>
    </row>
    <row r="3219" spans="1:20" ht="15" customHeight="1">
      <c r="A3219" s="165"/>
      <c r="I3219" s="17"/>
      <c r="T3219" s="197"/>
    </row>
    <row r="3220" spans="1:20" ht="15" customHeight="1">
      <c r="A3220" s="165"/>
      <c r="I3220" s="17"/>
      <c r="T3220" s="197"/>
    </row>
    <row r="3221" spans="1:20" ht="15" customHeight="1">
      <c r="A3221" s="165"/>
      <c r="I3221" s="17"/>
      <c r="T3221" s="197"/>
    </row>
    <row r="3222" spans="1:20" ht="15" customHeight="1">
      <c r="A3222" s="165"/>
      <c r="I3222" s="17"/>
      <c r="T3222" s="197"/>
    </row>
    <row r="3223" spans="1:20" ht="15" customHeight="1">
      <c r="A3223" s="165"/>
      <c r="I3223" s="17"/>
      <c r="T3223" s="197"/>
    </row>
    <row r="3224" spans="1:20" ht="15" customHeight="1">
      <c r="A3224" s="165"/>
      <c r="I3224" s="17"/>
      <c r="T3224" s="197"/>
    </row>
    <row r="3225" spans="1:20" ht="15" customHeight="1">
      <c r="A3225" s="165"/>
      <c r="I3225" s="17"/>
      <c r="T3225" s="197"/>
    </row>
    <row r="3226" spans="1:20" ht="15" customHeight="1">
      <c r="A3226" s="165"/>
      <c r="I3226" s="17"/>
      <c r="T3226" s="197"/>
    </row>
    <row r="3227" spans="1:20" ht="15" customHeight="1">
      <c r="A3227" s="165"/>
      <c r="I3227" s="17"/>
      <c r="T3227" s="197"/>
    </row>
    <row r="3228" spans="1:20" ht="15" customHeight="1">
      <c r="A3228" s="165"/>
      <c r="I3228" s="17"/>
      <c r="T3228" s="197"/>
    </row>
    <row r="3229" spans="1:20" ht="15" customHeight="1">
      <c r="A3229" s="165"/>
      <c r="I3229" s="17"/>
      <c r="T3229" s="197"/>
    </row>
    <row r="3230" spans="1:20" ht="15" customHeight="1">
      <c r="A3230" s="165"/>
      <c r="I3230" s="17"/>
      <c r="T3230" s="197"/>
    </row>
    <row r="3231" spans="1:20" ht="15" customHeight="1">
      <c r="A3231" s="165"/>
      <c r="I3231" s="17"/>
      <c r="T3231" s="197"/>
    </row>
    <row r="3232" spans="1:20" ht="15" customHeight="1">
      <c r="A3232" s="165"/>
      <c r="I3232" s="17"/>
      <c r="T3232" s="197"/>
    </row>
    <row r="3233" spans="1:20" ht="15" customHeight="1">
      <c r="A3233" s="165"/>
      <c r="I3233" s="17"/>
      <c r="T3233" s="197"/>
    </row>
    <row r="3234" spans="1:20" ht="15" customHeight="1">
      <c r="A3234" s="165"/>
      <c r="I3234" s="17"/>
      <c r="T3234" s="197"/>
    </row>
    <row r="3235" spans="1:20" ht="15" customHeight="1">
      <c r="A3235" s="165"/>
      <c r="I3235" s="17"/>
      <c r="T3235" s="197"/>
    </row>
    <row r="3236" spans="1:20" ht="15" customHeight="1">
      <c r="A3236" s="165"/>
      <c r="I3236" s="17"/>
      <c r="T3236" s="197"/>
    </row>
    <row r="3237" spans="1:20" ht="15" customHeight="1">
      <c r="A3237" s="165"/>
      <c r="I3237" s="17"/>
      <c r="T3237" s="197"/>
    </row>
    <row r="3238" spans="1:20" ht="15" customHeight="1">
      <c r="A3238" s="165"/>
      <c r="I3238" s="17"/>
      <c r="T3238" s="197"/>
    </row>
    <row r="3239" spans="1:20" ht="15" customHeight="1">
      <c r="A3239" s="165"/>
      <c r="I3239" s="17"/>
      <c r="T3239" s="197"/>
    </row>
    <row r="3240" spans="1:20" ht="15" customHeight="1">
      <c r="A3240" s="165"/>
      <c r="I3240" s="17"/>
      <c r="T3240" s="197"/>
    </row>
    <row r="3241" spans="1:20" ht="15" customHeight="1">
      <c r="A3241" s="165"/>
      <c r="I3241" s="17"/>
      <c r="T3241" s="197"/>
    </row>
    <row r="3242" spans="1:20" ht="15" customHeight="1">
      <c r="A3242" s="165"/>
      <c r="I3242" s="17"/>
      <c r="T3242" s="197"/>
    </row>
    <row r="3243" spans="1:20" ht="15" customHeight="1">
      <c r="A3243" s="165"/>
      <c r="I3243" s="17"/>
      <c r="T3243" s="197"/>
    </row>
    <row r="3244" spans="1:20" ht="15" customHeight="1">
      <c r="A3244" s="165"/>
      <c r="I3244" s="17"/>
      <c r="T3244" s="197"/>
    </row>
    <row r="3245" spans="1:20" ht="15" customHeight="1">
      <c r="A3245" s="165"/>
      <c r="I3245" s="17"/>
      <c r="T3245" s="197"/>
    </row>
    <row r="3246" spans="1:20" ht="15" customHeight="1">
      <c r="A3246" s="165"/>
      <c r="I3246" s="17"/>
      <c r="T3246" s="197"/>
    </row>
    <row r="3247" spans="1:20" ht="15" customHeight="1">
      <c r="A3247" s="165"/>
      <c r="I3247" s="17"/>
      <c r="T3247" s="197"/>
    </row>
    <row r="3248" spans="1:20" ht="15" customHeight="1">
      <c r="A3248" s="165"/>
      <c r="I3248" s="17"/>
      <c r="T3248" s="197"/>
    </row>
    <row r="3249" spans="1:20" ht="15" customHeight="1">
      <c r="A3249" s="165"/>
      <c r="I3249" s="17"/>
      <c r="T3249" s="197"/>
    </row>
    <row r="3250" spans="1:20" ht="15" customHeight="1">
      <c r="A3250" s="165"/>
      <c r="I3250" s="17"/>
      <c r="T3250" s="197"/>
    </row>
    <row r="3251" spans="1:20" ht="15" customHeight="1">
      <c r="A3251" s="165"/>
      <c r="I3251" s="17"/>
      <c r="T3251" s="197"/>
    </row>
    <row r="3252" spans="1:20" ht="15" customHeight="1">
      <c r="A3252" s="165"/>
      <c r="I3252" s="17"/>
      <c r="T3252" s="197"/>
    </row>
    <row r="3253" spans="1:20" ht="15" customHeight="1">
      <c r="A3253" s="165"/>
      <c r="I3253" s="17"/>
      <c r="T3253" s="197"/>
    </row>
    <row r="3254" spans="1:20" ht="15" customHeight="1">
      <c r="A3254" s="165"/>
      <c r="I3254" s="17"/>
      <c r="T3254" s="197"/>
    </row>
    <row r="3255" spans="1:20" ht="15" customHeight="1">
      <c r="A3255" s="165"/>
      <c r="I3255" s="17"/>
      <c r="T3255" s="197"/>
    </row>
    <row r="3256" spans="1:20" ht="15" customHeight="1">
      <c r="A3256" s="165"/>
      <c r="I3256" s="17"/>
      <c r="T3256" s="197"/>
    </row>
    <row r="3257" spans="1:20" ht="15" customHeight="1">
      <c r="A3257" s="165"/>
      <c r="I3257" s="17"/>
      <c r="T3257" s="197"/>
    </row>
    <row r="3258" spans="1:20" ht="15" customHeight="1">
      <c r="A3258" s="165"/>
      <c r="I3258" s="17"/>
      <c r="T3258" s="197"/>
    </row>
    <row r="3259" spans="1:20" ht="15" customHeight="1">
      <c r="A3259" s="165"/>
      <c r="I3259" s="17"/>
      <c r="T3259" s="197"/>
    </row>
    <row r="3260" spans="1:20" ht="15" customHeight="1">
      <c r="A3260" s="165"/>
      <c r="I3260" s="17"/>
      <c r="T3260" s="197"/>
    </row>
    <row r="3261" spans="1:20" ht="15" customHeight="1">
      <c r="A3261" s="165"/>
      <c r="I3261" s="17"/>
      <c r="T3261" s="197"/>
    </row>
    <row r="3262" spans="1:20" ht="15" customHeight="1">
      <c r="A3262" s="165"/>
      <c r="I3262" s="17"/>
      <c r="T3262" s="197"/>
    </row>
    <row r="3263" spans="1:20" ht="15" customHeight="1">
      <c r="A3263" s="165"/>
      <c r="I3263" s="17"/>
      <c r="T3263" s="197"/>
    </row>
    <row r="3264" spans="1:20" ht="15" customHeight="1">
      <c r="A3264" s="165"/>
      <c r="I3264" s="17"/>
      <c r="T3264" s="197"/>
    </row>
    <row r="3265" spans="1:20" ht="15" customHeight="1">
      <c r="A3265" s="165"/>
      <c r="I3265" s="17"/>
      <c r="T3265" s="197"/>
    </row>
    <row r="3266" spans="1:20" ht="15" customHeight="1">
      <c r="A3266" s="165"/>
      <c r="I3266" s="17"/>
      <c r="T3266" s="197"/>
    </row>
    <row r="3267" spans="1:20" ht="15" customHeight="1">
      <c r="A3267" s="165"/>
      <c r="I3267" s="17"/>
      <c r="T3267" s="197"/>
    </row>
    <row r="3268" spans="1:20" ht="15" customHeight="1">
      <c r="A3268" s="165"/>
      <c r="I3268" s="17"/>
      <c r="T3268" s="197"/>
    </row>
    <row r="3269" spans="1:20" ht="15" customHeight="1">
      <c r="A3269" s="165"/>
      <c r="I3269" s="17"/>
      <c r="T3269" s="197"/>
    </row>
    <row r="3270" spans="1:20" ht="15" customHeight="1">
      <c r="A3270" s="165"/>
      <c r="I3270" s="17"/>
      <c r="T3270" s="197"/>
    </row>
    <row r="3271" spans="1:20" ht="15" customHeight="1">
      <c r="A3271" s="165"/>
      <c r="I3271" s="17"/>
      <c r="T3271" s="197"/>
    </row>
    <row r="3272" spans="1:20" ht="15" customHeight="1">
      <c r="A3272" s="165"/>
      <c r="I3272" s="17"/>
      <c r="T3272" s="197"/>
    </row>
    <row r="3273" spans="1:20" ht="15" customHeight="1">
      <c r="A3273" s="165"/>
      <c r="I3273" s="17"/>
      <c r="T3273" s="197"/>
    </row>
    <row r="3274" spans="1:20" ht="15" customHeight="1">
      <c r="A3274" s="165"/>
      <c r="I3274" s="17"/>
      <c r="T3274" s="197"/>
    </row>
    <row r="3275" spans="1:20" ht="15" customHeight="1">
      <c r="A3275" s="165"/>
      <c r="I3275" s="17"/>
      <c r="T3275" s="197"/>
    </row>
    <row r="3276" spans="1:20" ht="15" customHeight="1">
      <c r="A3276" s="165"/>
      <c r="I3276" s="17"/>
      <c r="T3276" s="197"/>
    </row>
    <row r="3277" spans="1:20" ht="15" customHeight="1">
      <c r="A3277" s="165"/>
      <c r="I3277" s="17"/>
      <c r="T3277" s="197"/>
    </row>
    <row r="3278" spans="1:20" ht="15" customHeight="1">
      <c r="A3278" s="165"/>
      <c r="I3278" s="17"/>
      <c r="T3278" s="197"/>
    </row>
    <row r="3279" spans="1:20" ht="15" customHeight="1">
      <c r="A3279" s="165"/>
      <c r="I3279" s="17"/>
      <c r="T3279" s="197"/>
    </row>
    <row r="3280" spans="1:20" ht="15" customHeight="1">
      <c r="A3280" s="165"/>
      <c r="I3280" s="17"/>
      <c r="T3280" s="197"/>
    </row>
    <row r="3281" spans="1:20" ht="15" customHeight="1">
      <c r="A3281" s="165"/>
      <c r="I3281" s="17"/>
      <c r="T3281" s="197"/>
    </row>
    <row r="3282" spans="1:20" ht="15" customHeight="1">
      <c r="A3282" s="165"/>
      <c r="I3282" s="17"/>
      <c r="T3282" s="197"/>
    </row>
    <row r="3283" spans="1:20" ht="15" customHeight="1">
      <c r="A3283" s="165"/>
      <c r="I3283" s="17"/>
      <c r="T3283" s="197"/>
    </row>
    <row r="3284" spans="1:20" ht="15" customHeight="1">
      <c r="A3284" s="165"/>
      <c r="I3284" s="17"/>
      <c r="T3284" s="197"/>
    </row>
    <row r="3285" spans="1:20" ht="15" customHeight="1">
      <c r="A3285" s="165"/>
      <c r="I3285" s="17"/>
      <c r="T3285" s="197"/>
    </row>
    <row r="3286" spans="1:20" ht="15" customHeight="1">
      <c r="A3286" s="165"/>
      <c r="I3286" s="17"/>
      <c r="T3286" s="197"/>
    </row>
    <row r="3287" spans="1:20" ht="15" customHeight="1">
      <c r="A3287" s="165"/>
      <c r="I3287" s="17"/>
      <c r="T3287" s="197"/>
    </row>
    <row r="3288" spans="1:20" ht="15" customHeight="1">
      <c r="A3288" s="165"/>
      <c r="I3288" s="17"/>
      <c r="T3288" s="197"/>
    </row>
    <row r="3289" spans="1:20" ht="15" customHeight="1">
      <c r="A3289" s="165"/>
      <c r="I3289" s="17"/>
      <c r="T3289" s="197"/>
    </row>
    <row r="3290" spans="1:20" ht="15" customHeight="1">
      <c r="A3290" s="165"/>
      <c r="I3290" s="17"/>
      <c r="T3290" s="197"/>
    </row>
    <row r="3291" spans="1:20" ht="15" customHeight="1">
      <c r="A3291" s="165"/>
      <c r="I3291" s="17"/>
      <c r="T3291" s="197"/>
    </row>
    <row r="3292" spans="1:20" ht="15" customHeight="1">
      <c r="A3292" s="165"/>
      <c r="I3292" s="17"/>
      <c r="T3292" s="197"/>
    </row>
    <row r="3293" spans="1:20" ht="15" customHeight="1">
      <c r="A3293" s="165"/>
      <c r="I3293" s="17"/>
      <c r="T3293" s="197"/>
    </row>
    <row r="3294" spans="1:20" ht="15" customHeight="1">
      <c r="A3294" s="165"/>
      <c r="I3294" s="17"/>
      <c r="T3294" s="197"/>
    </row>
    <row r="3295" spans="1:20" ht="15" customHeight="1">
      <c r="A3295" s="165"/>
      <c r="I3295" s="17"/>
      <c r="T3295" s="197"/>
    </row>
    <row r="3296" spans="1:20" ht="15" customHeight="1">
      <c r="A3296" s="165"/>
      <c r="I3296" s="17"/>
      <c r="T3296" s="197"/>
    </row>
    <row r="3297" spans="1:20" ht="15" customHeight="1">
      <c r="A3297" s="165"/>
      <c r="I3297" s="17"/>
      <c r="T3297" s="197"/>
    </row>
    <row r="3298" spans="1:20" ht="15" customHeight="1">
      <c r="A3298" s="165"/>
      <c r="I3298" s="17"/>
      <c r="T3298" s="197"/>
    </row>
    <row r="3299" spans="1:20" ht="15" customHeight="1">
      <c r="A3299" s="165"/>
      <c r="I3299" s="17"/>
      <c r="T3299" s="197"/>
    </row>
    <row r="3300" spans="1:20" ht="15" customHeight="1">
      <c r="A3300" s="165"/>
      <c r="I3300" s="17"/>
      <c r="T3300" s="197"/>
    </row>
    <row r="3301" spans="1:20" ht="15" customHeight="1">
      <c r="A3301" s="165"/>
      <c r="I3301" s="17"/>
      <c r="T3301" s="197"/>
    </row>
    <row r="3302" spans="1:20" ht="15" customHeight="1">
      <c r="A3302" s="165"/>
      <c r="I3302" s="17"/>
      <c r="T3302" s="197"/>
    </row>
    <row r="3303" spans="1:20" ht="15" customHeight="1">
      <c r="A3303" s="165"/>
      <c r="I3303" s="17"/>
      <c r="T3303" s="197"/>
    </row>
    <row r="3304" spans="1:20" ht="15" customHeight="1">
      <c r="A3304" s="165"/>
      <c r="I3304" s="17"/>
      <c r="T3304" s="197"/>
    </row>
    <row r="3305" spans="1:20" ht="15" customHeight="1">
      <c r="A3305" s="165"/>
      <c r="I3305" s="17"/>
      <c r="T3305" s="197"/>
    </row>
    <row r="3306" spans="1:20" ht="15" customHeight="1">
      <c r="A3306" s="165"/>
      <c r="I3306" s="17"/>
      <c r="T3306" s="197"/>
    </row>
    <row r="3307" spans="1:20" ht="15" customHeight="1">
      <c r="A3307" s="165"/>
      <c r="I3307" s="17"/>
      <c r="T3307" s="197"/>
    </row>
    <row r="3308" spans="1:20" ht="15" customHeight="1">
      <c r="A3308" s="165"/>
      <c r="I3308" s="17"/>
      <c r="T3308" s="197"/>
    </row>
    <row r="3309" spans="1:20" ht="15" customHeight="1">
      <c r="A3309" s="165"/>
      <c r="I3309" s="17"/>
      <c r="T3309" s="197"/>
    </row>
    <row r="3310" spans="1:20" ht="15" customHeight="1">
      <c r="A3310" s="165"/>
      <c r="I3310" s="17"/>
      <c r="T3310" s="197"/>
    </row>
    <row r="3311" spans="1:20" ht="15" customHeight="1">
      <c r="A3311" s="165"/>
      <c r="I3311" s="17"/>
      <c r="T3311" s="197"/>
    </row>
    <row r="3312" spans="1:20" ht="15" customHeight="1">
      <c r="A3312" s="165"/>
      <c r="I3312" s="17"/>
      <c r="T3312" s="197"/>
    </row>
    <row r="3313" spans="1:20" ht="15" customHeight="1">
      <c r="A3313" s="165"/>
      <c r="I3313" s="17"/>
      <c r="T3313" s="197"/>
    </row>
    <row r="3314" spans="1:20" ht="15" customHeight="1">
      <c r="A3314" s="165"/>
      <c r="I3314" s="17"/>
      <c r="T3314" s="197"/>
    </row>
    <row r="3315" spans="1:20" ht="15" customHeight="1">
      <c r="A3315" s="165"/>
      <c r="I3315" s="17"/>
      <c r="T3315" s="197"/>
    </row>
    <row r="3316" spans="1:20" ht="15" customHeight="1">
      <c r="A3316" s="165"/>
      <c r="I3316" s="17"/>
      <c r="T3316" s="197"/>
    </row>
    <row r="3317" spans="1:20" ht="15" customHeight="1">
      <c r="A3317" s="165"/>
      <c r="I3317" s="17"/>
      <c r="T3317" s="197"/>
    </row>
    <row r="3318" spans="1:20" ht="15" customHeight="1">
      <c r="A3318" s="165"/>
      <c r="I3318" s="17"/>
      <c r="T3318" s="197"/>
    </row>
    <row r="3319" spans="1:20" ht="15" customHeight="1">
      <c r="A3319" s="165"/>
      <c r="I3319" s="17"/>
      <c r="T3319" s="197"/>
    </row>
    <row r="3320" spans="1:20" ht="15" customHeight="1">
      <c r="A3320" s="165"/>
      <c r="I3320" s="17"/>
      <c r="T3320" s="197"/>
    </row>
    <row r="3321" spans="1:20" ht="15" customHeight="1">
      <c r="A3321" s="165"/>
      <c r="I3321" s="17"/>
      <c r="T3321" s="197"/>
    </row>
    <row r="3322" spans="1:20" ht="15" customHeight="1">
      <c r="A3322" s="165"/>
      <c r="I3322" s="17"/>
      <c r="T3322" s="197"/>
    </row>
    <row r="3323" spans="1:20" ht="15" customHeight="1">
      <c r="A3323" s="165"/>
      <c r="I3323" s="17"/>
      <c r="T3323" s="197"/>
    </row>
    <row r="3324" spans="1:20" ht="15" customHeight="1">
      <c r="A3324" s="165"/>
      <c r="I3324" s="17"/>
      <c r="T3324" s="197"/>
    </row>
    <row r="3325" spans="1:20" ht="15" customHeight="1">
      <c r="A3325" s="165"/>
      <c r="I3325" s="17"/>
      <c r="T3325" s="197"/>
    </row>
    <row r="3326" spans="1:20" ht="15" customHeight="1">
      <c r="A3326" s="165"/>
      <c r="I3326" s="17"/>
      <c r="T3326" s="197"/>
    </row>
    <row r="3327" spans="1:20" ht="15" customHeight="1">
      <c r="A3327" s="165"/>
      <c r="I3327" s="17"/>
      <c r="T3327" s="197"/>
    </row>
    <row r="3328" spans="1:20" ht="15" customHeight="1">
      <c r="A3328" s="165"/>
      <c r="I3328" s="17"/>
      <c r="T3328" s="197"/>
    </row>
    <row r="3329" spans="1:20" ht="15" customHeight="1">
      <c r="A3329" s="165"/>
      <c r="I3329" s="17"/>
      <c r="T3329" s="197"/>
    </row>
    <row r="3330" spans="1:20" ht="15" customHeight="1">
      <c r="A3330" s="165"/>
      <c r="I3330" s="17"/>
      <c r="T3330" s="197"/>
    </row>
    <row r="3331" spans="1:20" ht="15" customHeight="1">
      <c r="A3331" s="165"/>
      <c r="I3331" s="17"/>
      <c r="T3331" s="197"/>
    </row>
    <row r="3332" spans="1:20" ht="15" customHeight="1">
      <c r="A3332" s="165"/>
      <c r="I3332" s="17"/>
      <c r="T3332" s="197"/>
    </row>
    <row r="3333" spans="1:20" ht="15" customHeight="1">
      <c r="A3333" s="165"/>
      <c r="I3333" s="17"/>
      <c r="T3333" s="197"/>
    </row>
    <row r="3334" spans="1:20" ht="15" customHeight="1">
      <c r="A3334" s="165"/>
      <c r="I3334" s="17"/>
      <c r="T3334" s="197"/>
    </row>
    <row r="3335" spans="1:20" ht="15" customHeight="1">
      <c r="A3335" s="165"/>
      <c r="I3335" s="17"/>
      <c r="T3335" s="197"/>
    </row>
    <row r="3336" spans="1:20" ht="15" customHeight="1">
      <c r="A3336" s="165"/>
      <c r="I3336" s="17"/>
      <c r="T3336" s="197"/>
    </row>
    <row r="3337" spans="1:20" ht="15" customHeight="1">
      <c r="A3337" s="165"/>
      <c r="I3337" s="17"/>
      <c r="T3337" s="197"/>
    </row>
    <row r="3338" spans="1:20" ht="15" customHeight="1">
      <c r="A3338" s="165"/>
      <c r="I3338" s="17"/>
      <c r="T3338" s="197"/>
    </row>
    <row r="3339" spans="1:20" ht="15" customHeight="1">
      <c r="A3339" s="165"/>
      <c r="I3339" s="17"/>
      <c r="T3339" s="197"/>
    </row>
    <row r="3340" spans="1:20" ht="15" customHeight="1">
      <c r="A3340" s="165"/>
      <c r="I3340" s="17"/>
      <c r="T3340" s="197"/>
    </row>
    <row r="3341" spans="1:20" ht="15" customHeight="1">
      <c r="A3341" s="165"/>
      <c r="I3341" s="17"/>
      <c r="T3341" s="197"/>
    </row>
    <row r="3342" spans="1:20" ht="15" customHeight="1">
      <c r="A3342" s="165"/>
      <c r="I3342" s="17"/>
      <c r="T3342" s="197"/>
    </row>
    <row r="3343" spans="1:20" ht="15" customHeight="1">
      <c r="A3343" s="165"/>
      <c r="I3343" s="17"/>
      <c r="T3343" s="197"/>
    </row>
    <row r="3344" spans="1:20" ht="15" customHeight="1">
      <c r="A3344" s="165"/>
      <c r="I3344" s="17"/>
      <c r="T3344" s="197"/>
    </row>
    <row r="3345" spans="1:20" ht="15" customHeight="1">
      <c r="A3345" s="165"/>
      <c r="I3345" s="17"/>
      <c r="T3345" s="197"/>
    </row>
    <row r="3346" spans="1:20" ht="15" customHeight="1">
      <c r="A3346" s="165"/>
      <c r="I3346" s="17"/>
      <c r="T3346" s="197"/>
    </row>
    <row r="3347" spans="1:20" ht="15" customHeight="1">
      <c r="A3347" s="165"/>
      <c r="I3347" s="17"/>
      <c r="T3347" s="197"/>
    </row>
    <row r="3348" spans="1:20" ht="15" customHeight="1">
      <c r="A3348" s="165"/>
      <c r="I3348" s="17"/>
      <c r="T3348" s="197"/>
    </row>
    <row r="3349" spans="1:20" ht="15" customHeight="1">
      <c r="A3349" s="165"/>
      <c r="I3349" s="17"/>
      <c r="T3349" s="197"/>
    </row>
    <row r="3350" spans="1:20" ht="15" customHeight="1">
      <c r="A3350" s="165"/>
      <c r="I3350" s="17"/>
      <c r="T3350" s="197"/>
    </row>
    <row r="3351" spans="1:20" ht="15" customHeight="1">
      <c r="A3351" s="165"/>
      <c r="I3351" s="17"/>
      <c r="T3351" s="197"/>
    </row>
    <row r="3352" spans="1:20" ht="15" customHeight="1">
      <c r="A3352" s="165"/>
      <c r="I3352" s="17"/>
      <c r="T3352" s="197"/>
    </row>
    <row r="3353" spans="1:20" ht="15" customHeight="1">
      <c r="A3353" s="165"/>
      <c r="I3353" s="17"/>
      <c r="T3353" s="197"/>
    </row>
    <row r="3354" spans="1:20" ht="15" customHeight="1">
      <c r="A3354" s="165"/>
      <c r="I3354" s="17"/>
      <c r="T3354" s="197"/>
    </row>
    <row r="3355" spans="1:20" ht="15" customHeight="1">
      <c r="A3355" s="165"/>
      <c r="I3355" s="17"/>
      <c r="T3355" s="197"/>
    </row>
    <row r="3356" spans="1:20" ht="15" customHeight="1">
      <c r="A3356" s="165"/>
      <c r="I3356" s="17"/>
      <c r="T3356" s="197"/>
    </row>
    <row r="3357" spans="1:20" ht="15" customHeight="1">
      <c r="A3357" s="165"/>
      <c r="I3357" s="17"/>
      <c r="T3357" s="197"/>
    </row>
    <row r="3358" spans="1:20" ht="15" customHeight="1">
      <c r="A3358" s="165"/>
      <c r="I3358" s="17"/>
      <c r="T3358" s="197"/>
    </row>
    <row r="3359" spans="1:20" ht="15" customHeight="1">
      <c r="A3359" s="165"/>
      <c r="I3359" s="17"/>
      <c r="T3359" s="197"/>
    </row>
    <row r="3360" spans="1:20" ht="15" customHeight="1">
      <c r="A3360" s="165"/>
      <c r="I3360" s="17"/>
      <c r="T3360" s="197"/>
    </row>
    <row r="3361" spans="1:20" ht="15" customHeight="1">
      <c r="A3361" s="165"/>
      <c r="I3361" s="17"/>
      <c r="T3361" s="197"/>
    </row>
    <row r="3362" spans="1:20" ht="15" customHeight="1">
      <c r="A3362" s="165"/>
      <c r="I3362" s="17"/>
      <c r="T3362" s="197"/>
    </row>
    <row r="3363" spans="1:20" ht="15" customHeight="1">
      <c r="A3363" s="165"/>
      <c r="I3363" s="17"/>
      <c r="T3363" s="197"/>
    </row>
    <row r="3364" spans="1:20" ht="15" customHeight="1">
      <c r="A3364" s="165"/>
      <c r="I3364" s="17"/>
      <c r="T3364" s="197"/>
    </row>
    <row r="3365" spans="1:20" ht="15" customHeight="1">
      <c r="A3365" s="165"/>
      <c r="I3365" s="17"/>
      <c r="T3365" s="197"/>
    </row>
    <row r="3366" spans="1:20" ht="15" customHeight="1">
      <c r="A3366" s="165"/>
      <c r="I3366" s="17"/>
      <c r="T3366" s="197"/>
    </row>
    <row r="3367" spans="1:20" ht="15" customHeight="1">
      <c r="A3367" s="165"/>
      <c r="I3367" s="17"/>
      <c r="T3367" s="197"/>
    </row>
    <row r="3368" spans="1:20" ht="15" customHeight="1">
      <c r="A3368" s="165"/>
      <c r="I3368" s="17"/>
      <c r="T3368" s="197"/>
    </row>
    <row r="3369" spans="1:20" ht="15" customHeight="1">
      <c r="A3369" s="165"/>
      <c r="I3369" s="17"/>
      <c r="T3369" s="197"/>
    </row>
    <row r="3370" spans="1:20" ht="15" customHeight="1">
      <c r="A3370" s="165"/>
      <c r="I3370" s="17"/>
      <c r="T3370" s="197"/>
    </row>
    <row r="3371" spans="1:20" ht="15" customHeight="1">
      <c r="A3371" s="165"/>
      <c r="I3371" s="17"/>
      <c r="T3371" s="197"/>
    </row>
    <row r="3372" spans="1:20" ht="15" customHeight="1">
      <c r="A3372" s="165"/>
      <c r="I3372" s="17"/>
      <c r="T3372" s="197"/>
    </row>
    <row r="3373" spans="1:20" ht="15" customHeight="1">
      <c r="A3373" s="165"/>
      <c r="I3373" s="17"/>
      <c r="T3373" s="197"/>
    </row>
    <row r="3374" spans="1:20" ht="15" customHeight="1">
      <c r="A3374" s="165"/>
      <c r="I3374" s="17"/>
      <c r="T3374" s="197"/>
    </row>
    <row r="3375" spans="1:20" ht="15" customHeight="1">
      <c r="A3375" s="165"/>
      <c r="I3375" s="17"/>
      <c r="T3375" s="197"/>
    </row>
    <row r="3376" spans="1:20" ht="15" customHeight="1">
      <c r="A3376" s="165"/>
      <c r="I3376" s="17"/>
      <c r="T3376" s="197"/>
    </row>
    <row r="3377" spans="1:20" ht="15" customHeight="1">
      <c r="A3377" s="165"/>
      <c r="I3377" s="17"/>
      <c r="T3377" s="197"/>
    </row>
    <row r="3378" spans="1:20" ht="15" customHeight="1">
      <c r="A3378" s="165"/>
      <c r="I3378" s="17"/>
      <c r="T3378" s="197"/>
    </row>
    <row r="3379" spans="1:20" ht="15" customHeight="1">
      <c r="A3379" s="165"/>
      <c r="I3379" s="17"/>
      <c r="T3379" s="197"/>
    </row>
    <row r="3380" spans="1:20" ht="15" customHeight="1">
      <c r="A3380" s="165"/>
      <c r="I3380" s="17"/>
      <c r="T3380" s="197"/>
    </row>
    <row r="3381" spans="1:20" ht="15" customHeight="1">
      <c r="A3381" s="165"/>
      <c r="I3381" s="17"/>
      <c r="T3381" s="197"/>
    </row>
    <row r="3382" spans="1:20" ht="15" customHeight="1">
      <c r="A3382" s="165"/>
      <c r="I3382" s="17"/>
      <c r="T3382" s="197"/>
    </row>
    <row r="3383" spans="1:20" ht="15" customHeight="1">
      <c r="A3383" s="165"/>
      <c r="I3383" s="17"/>
      <c r="T3383" s="197"/>
    </row>
    <row r="3384" spans="1:20" ht="15" customHeight="1">
      <c r="A3384" s="165"/>
      <c r="I3384" s="17"/>
      <c r="T3384" s="197"/>
    </row>
    <row r="3385" spans="1:20" ht="15" customHeight="1">
      <c r="A3385" s="165"/>
      <c r="I3385" s="17"/>
      <c r="T3385" s="197"/>
    </row>
    <row r="3386" spans="1:20" ht="15" customHeight="1">
      <c r="A3386" s="165"/>
      <c r="I3386" s="17"/>
      <c r="T3386" s="197"/>
    </row>
    <row r="3387" spans="1:20" ht="15" customHeight="1">
      <c r="A3387" s="165"/>
      <c r="I3387" s="17"/>
      <c r="T3387" s="197"/>
    </row>
    <row r="3388" spans="1:20" ht="15" customHeight="1">
      <c r="A3388" s="165"/>
      <c r="I3388" s="17"/>
      <c r="T3388" s="197"/>
    </row>
    <row r="3389" spans="1:20" ht="15" customHeight="1">
      <c r="A3389" s="165"/>
      <c r="I3389" s="17"/>
      <c r="T3389" s="197"/>
    </row>
    <row r="3390" spans="1:20" ht="15" customHeight="1">
      <c r="A3390" s="165"/>
      <c r="I3390" s="17"/>
      <c r="T3390" s="197"/>
    </row>
    <row r="3391" spans="1:20" ht="15" customHeight="1">
      <c r="A3391" s="165"/>
      <c r="I3391" s="17"/>
      <c r="T3391" s="197"/>
    </row>
    <row r="3392" spans="1:20" ht="15" customHeight="1">
      <c r="A3392" s="165"/>
      <c r="I3392" s="17"/>
      <c r="T3392" s="197"/>
    </row>
    <row r="3393" spans="1:20" ht="15" customHeight="1">
      <c r="A3393" s="165"/>
      <c r="I3393" s="17"/>
      <c r="T3393" s="197"/>
    </row>
    <row r="3394" spans="1:20" ht="15" customHeight="1">
      <c r="A3394" s="165"/>
      <c r="I3394" s="17"/>
      <c r="T3394" s="197"/>
    </row>
    <row r="3395" spans="1:20" ht="15" customHeight="1">
      <c r="A3395" s="165"/>
      <c r="I3395" s="17"/>
      <c r="T3395" s="197"/>
    </row>
    <row r="3396" spans="1:20" ht="15" customHeight="1">
      <c r="A3396" s="165"/>
      <c r="I3396" s="17"/>
      <c r="T3396" s="197"/>
    </row>
    <row r="3397" spans="1:20" ht="15" customHeight="1">
      <c r="A3397" s="165"/>
      <c r="I3397" s="17"/>
      <c r="T3397" s="197"/>
    </row>
    <row r="3398" spans="1:20" ht="15" customHeight="1">
      <c r="A3398" s="165"/>
      <c r="I3398" s="17"/>
      <c r="T3398" s="197"/>
    </row>
    <row r="3399" spans="1:20" ht="15" customHeight="1">
      <c r="A3399" s="165"/>
      <c r="I3399" s="17"/>
      <c r="T3399" s="197"/>
    </row>
    <row r="3400" spans="1:20" ht="15" customHeight="1">
      <c r="A3400" s="165"/>
      <c r="I3400" s="17"/>
      <c r="T3400" s="197"/>
    </row>
    <row r="3401" spans="1:20" ht="15" customHeight="1">
      <c r="A3401" s="165"/>
      <c r="I3401" s="17"/>
      <c r="T3401" s="197"/>
    </row>
    <row r="3402" spans="1:20" ht="15" customHeight="1">
      <c r="A3402" s="165"/>
      <c r="I3402" s="17"/>
      <c r="T3402" s="197"/>
    </row>
    <row r="3403" spans="1:20" ht="15" customHeight="1">
      <c r="A3403" s="165"/>
      <c r="I3403" s="17"/>
      <c r="T3403" s="197"/>
    </row>
    <row r="3404" spans="1:20" ht="15" customHeight="1">
      <c r="A3404" s="165"/>
      <c r="I3404" s="17"/>
      <c r="T3404" s="197"/>
    </row>
    <row r="3405" spans="1:20" ht="15" customHeight="1">
      <c r="A3405" s="165"/>
      <c r="I3405" s="17"/>
      <c r="T3405" s="197"/>
    </row>
    <row r="3406" spans="1:20" ht="15" customHeight="1">
      <c r="A3406" s="165"/>
      <c r="I3406" s="17"/>
      <c r="T3406" s="197"/>
    </row>
    <row r="3407" spans="1:20" ht="15" customHeight="1">
      <c r="A3407" s="165"/>
      <c r="I3407" s="17"/>
      <c r="T3407" s="197"/>
    </row>
    <row r="3408" spans="1:20" ht="15" customHeight="1">
      <c r="A3408" s="165"/>
      <c r="I3408" s="17"/>
      <c r="T3408" s="197"/>
    </row>
    <row r="3409" spans="1:20" ht="15" customHeight="1">
      <c r="A3409" s="165"/>
      <c r="I3409" s="17"/>
      <c r="T3409" s="197"/>
    </row>
    <row r="3410" spans="1:20" ht="15" customHeight="1">
      <c r="A3410" s="165"/>
      <c r="I3410" s="17"/>
      <c r="T3410" s="197"/>
    </row>
    <row r="3411" spans="1:20" ht="15" customHeight="1">
      <c r="A3411" s="165"/>
      <c r="I3411" s="17"/>
      <c r="T3411" s="197"/>
    </row>
    <row r="3412" spans="1:20" ht="15" customHeight="1">
      <c r="A3412" s="165"/>
      <c r="I3412" s="17"/>
      <c r="T3412" s="197"/>
    </row>
    <row r="3413" spans="1:20" ht="15" customHeight="1">
      <c r="A3413" s="165"/>
      <c r="I3413" s="17"/>
      <c r="T3413" s="197"/>
    </row>
    <row r="3414" spans="1:20" ht="15" customHeight="1">
      <c r="A3414" s="165"/>
      <c r="I3414" s="17"/>
      <c r="T3414" s="197"/>
    </row>
    <row r="3415" spans="1:20" ht="15" customHeight="1">
      <c r="A3415" s="165"/>
      <c r="I3415" s="17"/>
      <c r="T3415" s="197"/>
    </row>
    <row r="3416" spans="1:20" ht="15" customHeight="1">
      <c r="A3416" s="165"/>
      <c r="I3416" s="17"/>
      <c r="T3416" s="197"/>
    </row>
    <row r="3417" spans="1:20" ht="15" customHeight="1">
      <c r="A3417" s="165"/>
      <c r="I3417" s="17"/>
      <c r="T3417" s="197"/>
    </row>
    <row r="3418" spans="1:20" ht="15" customHeight="1">
      <c r="A3418" s="165"/>
      <c r="I3418" s="17"/>
      <c r="T3418" s="197"/>
    </row>
    <row r="3419" spans="1:20" ht="15" customHeight="1">
      <c r="A3419" s="165"/>
      <c r="I3419" s="17"/>
      <c r="T3419" s="197"/>
    </row>
    <row r="3420" spans="1:20" ht="15" customHeight="1">
      <c r="A3420" s="165"/>
      <c r="I3420" s="17"/>
      <c r="T3420" s="197"/>
    </row>
    <row r="3421" spans="1:20" ht="15" customHeight="1">
      <c r="A3421" s="165"/>
      <c r="I3421" s="17"/>
      <c r="T3421" s="197"/>
    </row>
    <row r="3422" spans="1:20" ht="15" customHeight="1">
      <c r="A3422" s="165"/>
      <c r="I3422" s="17"/>
      <c r="T3422" s="197"/>
    </row>
    <row r="3423" spans="1:20" ht="15" customHeight="1">
      <c r="A3423" s="165"/>
      <c r="I3423" s="17"/>
      <c r="T3423" s="197"/>
    </row>
    <row r="3424" spans="1:20" ht="15" customHeight="1">
      <c r="A3424" s="165"/>
      <c r="I3424" s="17"/>
      <c r="T3424" s="197"/>
    </row>
    <row r="3425" spans="1:20" ht="15" customHeight="1">
      <c r="A3425" s="165"/>
      <c r="I3425" s="17"/>
      <c r="T3425" s="197"/>
    </row>
    <row r="3426" spans="1:20" ht="15" customHeight="1">
      <c r="A3426" s="165"/>
      <c r="I3426" s="17"/>
      <c r="T3426" s="197"/>
    </row>
    <row r="3427" spans="1:20" ht="15" customHeight="1">
      <c r="A3427" s="165"/>
      <c r="I3427" s="17"/>
      <c r="T3427" s="197"/>
    </row>
    <row r="3428" spans="1:20" ht="15" customHeight="1">
      <c r="A3428" s="165"/>
      <c r="I3428" s="17"/>
      <c r="T3428" s="197"/>
    </row>
    <row r="3429" spans="1:20" ht="15" customHeight="1">
      <c r="A3429" s="165"/>
      <c r="I3429" s="17"/>
      <c r="T3429" s="197"/>
    </row>
    <row r="3430" spans="1:20" ht="15" customHeight="1">
      <c r="A3430" s="165"/>
      <c r="I3430" s="17"/>
      <c r="T3430" s="197"/>
    </row>
    <row r="3431" spans="1:20" ht="15" customHeight="1">
      <c r="A3431" s="165"/>
      <c r="I3431" s="17"/>
      <c r="T3431" s="197"/>
    </row>
    <row r="3432" spans="1:20" ht="15" customHeight="1">
      <c r="A3432" s="165"/>
      <c r="I3432" s="17"/>
      <c r="T3432" s="197"/>
    </row>
    <row r="3433" spans="1:20" ht="15" customHeight="1">
      <c r="A3433" s="165"/>
      <c r="I3433" s="17"/>
      <c r="T3433" s="197"/>
    </row>
    <row r="3434" spans="1:20" ht="15" customHeight="1">
      <c r="A3434" s="165"/>
      <c r="I3434" s="17"/>
      <c r="T3434" s="197"/>
    </row>
    <row r="3435" spans="1:20" ht="15" customHeight="1">
      <c r="A3435" s="165"/>
      <c r="I3435" s="17"/>
      <c r="T3435" s="197"/>
    </row>
    <row r="3436" spans="1:20" ht="15" customHeight="1">
      <c r="A3436" s="165"/>
      <c r="I3436" s="17"/>
      <c r="T3436" s="197"/>
    </row>
    <row r="3437" spans="1:20" ht="15" customHeight="1">
      <c r="A3437" s="165"/>
      <c r="I3437" s="17"/>
      <c r="T3437" s="197"/>
    </row>
    <row r="3438" spans="1:20" ht="15" customHeight="1">
      <c r="A3438" s="165"/>
      <c r="I3438" s="17"/>
      <c r="T3438" s="197"/>
    </row>
    <row r="3439" spans="1:20" ht="15" customHeight="1">
      <c r="A3439" s="165"/>
      <c r="I3439" s="17"/>
      <c r="T3439" s="197"/>
    </row>
    <row r="3440" spans="1:20" ht="15" customHeight="1">
      <c r="A3440" s="165"/>
      <c r="I3440" s="17"/>
      <c r="T3440" s="197"/>
    </row>
    <row r="3441" spans="1:20" ht="15" customHeight="1">
      <c r="A3441" s="165"/>
      <c r="I3441" s="17"/>
      <c r="T3441" s="197"/>
    </row>
    <row r="3442" spans="1:20" ht="15" customHeight="1">
      <c r="A3442" s="165"/>
      <c r="I3442" s="17"/>
      <c r="T3442" s="197"/>
    </row>
    <row r="3443" spans="1:20" ht="15" customHeight="1">
      <c r="A3443" s="165"/>
      <c r="I3443" s="17"/>
      <c r="T3443" s="197"/>
    </row>
    <row r="3444" spans="1:20" ht="15" customHeight="1">
      <c r="A3444" s="165"/>
      <c r="I3444" s="17"/>
      <c r="T3444" s="197"/>
    </row>
    <row r="3445" spans="1:20" ht="15" customHeight="1">
      <c r="A3445" s="165"/>
      <c r="I3445" s="17"/>
      <c r="T3445" s="197"/>
    </row>
    <row r="3446" spans="1:20" ht="15" customHeight="1">
      <c r="A3446" s="165"/>
      <c r="I3446" s="17"/>
      <c r="T3446" s="197"/>
    </row>
    <row r="3447" spans="1:20" ht="15" customHeight="1">
      <c r="A3447" s="165"/>
      <c r="I3447" s="17"/>
      <c r="T3447" s="197"/>
    </row>
    <row r="3448" spans="1:20" ht="15" customHeight="1">
      <c r="A3448" s="165"/>
      <c r="I3448" s="17"/>
      <c r="T3448" s="197"/>
    </row>
    <row r="3449" spans="1:20" ht="15" customHeight="1">
      <c r="A3449" s="165"/>
      <c r="I3449" s="17"/>
      <c r="T3449" s="197"/>
    </row>
    <row r="3450" spans="1:20" ht="15" customHeight="1">
      <c r="A3450" s="165"/>
      <c r="I3450" s="17"/>
      <c r="T3450" s="197"/>
    </row>
    <row r="3451" spans="1:20" ht="15" customHeight="1">
      <c r="A3451" s="165"/>
      <c r="I3451" s="17"/>
      <c r="T3451" s="197"/>
    </row>
    <row r="3452" spans="1:20" ht="15" customHeight="1">
      <c r="A3452" s="165"/>
      <c r="I3452" s="17"/>
      <c r="T3452" s="197"/>
    </row>
    <row r="3453" spans="1:20" ht="15" customHeight="1">
      <c r="A3453" s="165"/>
      <c r="I3453" s="17"/>
      <c r="T3453" s="197"/>
    </row>
    <row r="3454" spans="1:20" ht="15" customHeight="1">
      <c r="A3454" s="165"/>
      <c r="I3454" s="17"/>
      <c r="T3454" s="197"/>
    </row>
    <row r="3455" spans="1:20" ht="15" customHeight="1">
      <c r="A3455" s="165"/>
      <c r="I3455" s="17"/>
      <c r="T3455" s="197"/>
    </row>
    <row r="3456" spans="1:20" ht="15" customHeight="1">
      <c r="A3456" s="165"/>
      <c r="I3456" s="17"/>
      <c r="T3456" s="197"/>
    </row>
    <row r="3457" spans="1:20" ht="15" customHeight="1">
      <c r="A3457" s="165"/>
      <c r="I3457" s="17"/>
      <c r="T3457" s="197"/>
    </row>
    <row r="3458" spans="1:20" ht="15" customHeight="1">
      <c r="A3458" s="165"/>
      <c r="I3458" s="17"/>
      <c r="T3458" s="197"/>
    </row>
    <row r="3459" spans="1:20" ht="15" customHeight="1">
      <c r="A3459" s="165"/>
      <c r="I3459" s="17"/>
      <c r="T3459" s="197"/>
    </row>
    <row r="3460" spans="1:20" ht="15" customHeight="1">
      <c r="A3460" s="165"/>
      <c r="I3460" s="17"/>
      <c r="T3460" s="197"/>
    </row>
    <row r="3461" spans="1:20" ht="15" customHeight="1">
      <c r="A3461" s="165"/>
      <c r="I3461" s="17"/>
      <c r="T3461" s="197"/>
    </row>
    <row r="3462" spans="1:20" ht="15" customHeight="1">
      <c r="A3462" s="165"/>
      <c r="I3462" s="17"/>
      <c r="T3462" s="197"/>
    </row>
    <row r="3463" spans="1:20" ht="15" customHeight="1">
      <c r="A3463" s="165"/>
      <c r="I3463" s="17"/>
      <c r="T3463" s="197"/>
    </row>
    <row r="3464" spans="1:20" ht="15" customHeight="1">
      <c r="A3464" s="165"/>
      <c r="I3464" s="17"/>
      <c r="T3464" s="197"/>
    </row>
    <row r="3465" spans="1:20" ht="15" customHeight="1">
      <c r="A3465" s="165"/>
      <c r="I3465" s="17"/>
      <c r="T3465" s="197"/>
    </row>
    <row r="3466" spans="1:20" ht="15" customHeight="1">
      <c r="A3466" s="165"/>
      <c r="I3466" s="17"/>
      <c r="T3466" s="197"/>
    </row>
    <row r="3467" spans="1:20" ht="15" customHeight="1">
      <c r="A3467" s="165"/>
      <c r="I3467" s="17"/>
      <c r="T3467" s="197"/>
    </row>
    <row r="3468" spans="1:20" ht="15" customHeight="1">
      <c r="A3468" s="165"/>
      <c r="I3468" s="17"/>
      <c r="T3468" s="197"/>
    </row>
    <row r="3469" spans="1:20" ht="15" customHeight="1">
      <c r="A3469" s="165"/>
      <c r="I3469" s="17"/>
      <c r="T3469" s="197"/>
    </row>
    <row r="3470" spans="1:20" ht="15" customHeight="1">
      <c r="A3470" s="165"/>
      <c r="I3470" s="17"/>
      <c r="T3470" s="197"/>
    </row>
    <row r="3471" spans="1:20" ht="15" customHeight="1">
      <c r="A3471" s="165"/>
      <c r="I3471" s="17"/>
      <c r="T3471" s="197"/>
    </row>
    <row r="3472" spans="1:20" ht="15" customHeight="1">
      <c r="A3472" s="165"/>
      <c r="I3472" s="17"/>
      <c r="T3472" s="197"/>
    </row>
    <row r="3473" spans="1:20" ht="15" customHeight="1">
      <c r="A3473" s="165"/>
      <c r="I3473" s="17"/>
      <c r="T3473" s="197"/>
    </row>
    <row r="3474" spans="1:20" ht="15" customHeight="1">
      <c r="A3474" s="165"/>
      <c r="I3474" s="17"/>
      <c r="T3474" s="197"/>
    </row>
    <row r="3475" spans="1:20" ht="15" customHeight="1">
      <c r="A3475" s="165"/>
      <c r="I3475" s="17"/>
      <c r="T3475" s="197"/>
    </row>
    <row r="3476" spans="1:20" ht="15" customHeight="1">
      <c r="A3476" s="165"/>
      <c r="I3476" s="17"/>
      <c r="T3476" s="197"/>
    </row>
    <row r="3477" spans="1:20" ht="15" customHeight="1">
      <c r="A3477" s="165"/>
      <c r="I3477" s="17"/>
      <c r="T3477" s="197"/>
    </row>
    <row r="3478" spans="1:20" ht="15" customHeight="1">
      <c r="A3478" s="165"/>
      <c r="I3478" s="17"/>
      <c r="T3478" s="197"/>
    </row>
    <row r="3479" spans="1:20" ht="15" customHeight="1">
      <c r="A3479" s="165"/>
      <c r="I3479" s="17"/>
      <c r="T3479" s="197"/>
    </row>
    <row r="3480" spans="1:20" ht="15" customHeight="1">
      <c r="A3480" s="165"/>
      <c r="I3480" s="17"/>
      <c r="T3480" s="197"/>
    </row>
    <row r="3481" spans="1:20" ht="15" customHeight="1">
      <c r="A3481" s="165"/>
      <c r="I3481" s="17"/>
      <c r="T3481" s="197"/>
    </row>
    <row r="3482" spans="1:20" ht="15" customHeight="1">
      <c r="A3482" s="165"/>
      <c r="I3482" s="17"/>
      <c r="T3482" s="197"/>
    </row>
    <row r="3483" spans="1:20" ht="15" customHeight="1">
      <c r="A3483" s="165"/>
      <c r="I3483" s="17"/>
      <c r="T3483" s="197"/>
    </row>
    <row r="3484" spans="1:20" ht="15" customHeight="1">
      <c r="A3484" s="165"/>
      <c r="I3484" s="17"/>
      <c r="T3484" s="197"/>
    </row>
    <row r="3485" spans="1:20" ht="15" customHeight="1">
      <c r="A3485" s="165"/>
      <c r="I3485" s="17"/>
      <c r="T3485" s="197"/>
    </row>
    <row r="3486" spans="1:20" ht="15" customHeight="1">
      <c r="A3486" s="165"/>
      <c r="I3486" s="17"/>
      <c r="T3486" s="197"/>
    </row>
    <row r="3487" spans="1:20" ht="15" customHeight="1">
      <c r="A3487" s="165"/>
      <c r="I3487" s="17"/>
      <c r="T3487" s="197"/>
    </row>
    <row r="3488" spans="1:20" ht="15" customHeight="1">
      <c r="A3488" s="165"/>
      <c r="I3488" s="17"/>
      <c r="T3488" s="197"/>
    </row>
    <row r="3489" spans="1:20" ht="15" customHeight="1">
      <c r="A3489" s="165"/>
      <c r="I3489" s="17"/>
      <c r="T3489" s="197"/>
    </row>
    <row r="3490" spans="1:20" ht="15" customHeight="1">
      <c r="A3490" s="165"/>
      <c r="I3490" s="17"/>
      <c r="T3490" s="197"/>
    </row>
    <row r="3491" spans="1:20" ht="15" customHeight="1">
      <c r="A3491" s="165"/>
      <c r="I3491" s="17"/>
      <c r="T3491" s="197"/>
    </row>
    <row r="3492" spans="1:20" ht="15" customHeight="1">
      <c r="A3492" s="165"/>
      <c r="I3492" s="17"/>
      <c r="T3492" s="197"/>
    </row>
    <row r="3493" spans="1:20" ht="15" customHeight="1">
      <c r="A3493" s="165"/>
      <c r="I3493" s="17"/>
      <c r="T3493" s="197"/>
    </row>
    <row r="3494" spans="1:20" ht="15" customHeight="1">
      <c r="A3494" s="165"/>
      <c r="I3494" s="17"/>
      <c r="T3494" s="197"/>
    </row>
    <row r="3495" spans="1:20" ht="15" customHeight="1">
      <c r="A3495" s="165"/>
      <c r="I3495" s="17"/>
      <c r="T3495" s="197"/>
    </row>
    <row r="3496" spans="1:20" ht="15" customHeight="1">
      <c r="A3496" s="165"/>
      <c r="I3496" s="17"/>
      <c r="T3496" s="197"/>
    </row>
    <row r="3497" spans="1:20" ht="15" customHeight="1">
      <c r="A3497" s="165"/>
      <c r="I3497" s="17"/>
      <c r="T3497" s="197"/>
    </row>
    <row r="3498" spans="1:20" ht="15" customHeight="1">
      <c r="A3498" s="165"/>
      <c r="I3498" s="17"/>
      <c r="T3498" s="197"/>
    </row>
    <row r="3499" spans="1:20" ht="15" customHeight="1">
      <c r="A3499" s="165"/>
      <c r="I3499" s="17"/>
      <c r="T3499" s="197"/>
    </row>
    <row r="3500" spans="1:20" ht="15" customHeight="1">
      <c r="A3500" s="165"/>
      <c r="I3500" s="17"/>
      <c r="T3500" s="197"/>
    </row>
    <row r="3501" spans="1:20" ht="15" customHeight="1">
      <c r="A3501" s="165"/>
      <c r="I3501" s="17"/>
      <c r="T3501" s="197"/>
    </row>
    <row r="3502" spans="1:20" ht="15" customHeight="1">
      <c r="A3502" s="165"/>
      <c r="I3502" s="17"/>
      <c r="T3502" s="197"/>
    </row>
    <row r="3503" spans="1:20" ht="15" customHeight="1">
      <c r="A3503" s="165"/>
      <c r="I3503" s="17"/>
      <c r="T3503" s="197"/>
    </row>
    <row r="3504" spans="1:20" ht="15" customHeight="1">
      <c r="A3504" s="165"/>
      <c r="I3504" s="17"/>
      <c r="T3504" s="197"/>
    </row>
    <row r="3505" spans="1:20" ht="15" customHeight="1">
      <c r="A3505" s="165"/>
      <c r="I3505" s="17"/>
      <c r="T3505" s="197"/>
    </row>
    <row r="3506" spans="1:20" ht="15" customHeight="1">
      <c r="A3506" s="165"/>
      <c r="I3506" s="17"/>
      <c r="T3506" s="197"/>
    </row>
    <row r="3507" spans="1:20" ht="15" customHeight="1">
      <c r="A3507" s="165"/>
      <c r="I3507" s="17"/>
      <c r="T3507" s="197"/>
    </row>
    <row r="3508" spans="1:20" ht="15" customHeight="1">
      <c r="A3508" s="165"/>
      <c r="I3508" s="17"/>
      <c r="T3508" s="197"/>
    </row>
    <row r="3509" spans="1:20" ht="15" customHeight="1">
      <c r="A3509" s="165"/>
      <c r="I3509" s="17"/>
      <c r="T3509" s="197"/>
    </row>
    <row r="3510" spans="1:20" ht="15" customHeight="1">
      <c r="A3510" s="165"/>
      <c r="I3510" s="17"/>
      <c r="T3510" s="197"/>
    </row>
    <row r="3511" spans="1:20" ht="15" customHeight="1">
      <c r="A3511" s="165"/>
      <c r="I3511" s="17"/>
      <c r="T3511" s="197"/>
    </row>
    <row r="3512" spans="1:20" ht="15" customHeight="1">
      <c r="A3512" s="165"/>
      <c r="I3512" s="17"/>
      <c r="T3512" s="197"/>
    </row>
    <row r="3513" spans="1:20" ht="15" customHeight="1">
      <c r="A3513" s="165"/>
      <c r="I3513" s="17"/>
      <c r="T3513" s="197"/>
    </row>
    <row r="3514" spans="1:20" ht="15" customHeight="1">
      <c r="A3514" s="165"/>
      <c r="I3514" s="17"/>
      <c r="T3514" s="197"/>
    </row>
    <row r="3515" spans="1:20" ht="15" customHeight="1">
      <c r="A3515" s="165"/>
      <c r="I3515" s="17"/>
      <c r="T3515" s="197"/>
    </row>
    <row r="3516" spans="1:20" ht="15" customHeight="1">
      <c r="A3516" s="165"/>
      <c r="I3516" s="17"/>
      <c r="T3516" s="197"/>
    </row>
    <row r="3517" spans="1:20" ht="15" customHeight="1">
      <c r="A3517" s="165"/>
      <c r="I3517" s="17"/>
      <c r="T3517" s="197"/>
    </row>
    <row r="3518" spans="1:20" ht="15" customHeight="1">
      <c r="A3518" s="165"/>
      <c r="I3518" s="17"/>
      <c r="T3518" s="197"/>
    </row>
    <row r="3519" spans="1:20" ht="15" customHeight="1">
      <c r="A3519" s="165"/>
      <c r="I3519" s="17"/>
      <c r="T3519" s="197"/>
    </row>
    <row r="3520" spans="1:20" ht="15" customHeight="1">
      <c r="A3520" s="165"/>
      <c r="I3520" s="17"/>
      <c r="T3520" s="197"/>
    </row>
    <row r="3521" spans="1:20" ht="15" customHeight="1">
      <c r="A3521" s="165"/>
      <c r="I3521" s="17"/>
      <c r="T3521" s="197"/>
    </row>
    <row r="3522" spans="1:20" ht="15" customHeight="1">
      <c r="A3522" s="165"/>
      <c r="I3522" s="17"/>
      <c r="T3522" s="197"/>
    </row>
    <row r="3523" spans="1:20" ht="15" customHeight="1">
      <c r="A3523" s="165"/>
      <c r="I3523" s="17"/>
      <c r="T3523" s="197"/>
    </row>
    <row r="3524" spans="1:20" ht="15" customHeight="1">
      <c r="A3524" s="165"/>
      <c r="I3524" s="17"/>
      <c r="T3524" s="197"/>
    </row>
    <row r="3525" spans="1:20" ht="15" customHeight="1">
      <c r="A3525" s="165"/>
      <c r="I3525" s="17"/>
      <c r="T3525" s="197"/>
    </row>
    <row r="3526" spans="1:20" ht="15" customHeight="1">
      <c r="A3526" s="165"/>
      <c r="I3526" s="17"/>
      <c r="T3526" s="197"/>
    </row>
    <row r="3527" spans="1:20" ht="15" customHeight="1">
      <c r="A3527" s="165"/>
      <c r="I3527" s="17"/>
      <c r="T3527" s="197"/>
    </row>
    <row r="3528" spans="1:20" ht="15" customHeight="1">
      <c r="A3528" s="165"/>
      <c r="I3528" s="17"/>
      <c r="T3528" s="197"/>
    </row>
    <row r="3529" spans="1:20" ht="15" customHeight="1">
      <c r="A3529" s="165"/>
      <c r="I3529" s="17"/>
      <c r="T3529" s="197"/>
    </row>
    <row r="3530" spans="1:20" ht="15" customHeight="1">
      <c r="A3530" s="165"/>
      <c r="I3530" s="17"/>
      <c r="T3530" s="197"/>
    </row>
    <row r="3531" spans="1:20" ht="15" customHeight="1">
      <c r="A3531" s="165"/>
      <c r="I3531" s="17"/>
      <c r="T3531" s="197"/>
    </row>
    <row r="3532" spans="1:20" ht="15" customHeight="1">
      <c r="A3532" s="165"/>
      <c r="I3532" s="17"/>
      <c r="T3532" s="197"/>
    </row>
    <row r="3533" spans="1:20" ht="15" customHeight="1">
      <c r="A3533" s="165"/>
      <c r="I3533" s="17"/>
      <c r="T3533" s="197"/>
    </row>
    <row r="3534" spans="1:20" ht="15" customHeight="1">
      <c r="A3534" s="165"/>
      <c r="I3534" s="17"/>
      <c r="T3534" s="197"/>
    </row>
    <row r="3535" spans="1:20" ht="15" customHeight="1">
      <c r="A3535" s="165"/>
      <c r="I3535" s="17"/>
      <c r="T3535" s="197"/>
    </row>
    <row r="3536" spans="1:20" ht="15" customHeight="1">
      <c r="A3536" s="165"/>
      <c r="I3536" s="17"/>
      <c r="T3536" s="197"/>
    </row>
    <row r="3537" spans="1:20" ht="15" customHeight="1">
      <c r="A3537" s="165"/>
      <c r="I3537" s="17"/>
      <c r="T3537" s="197"/>
    </row>
    <row r="3538" spans="1:20" ht="15" customHeight="1">
      <c r="A3538" s="165"/>
      <c r="I3538" s="17"/>
      <c r="T3538" s="197"/>
    </row>
    <row r="3539" spans="1:20" ht="15" customHeight="1">
      <c r="A3539" s="165"/>
      <c r="I3539" s="17"/>
      <c r="T3539" s="197"/>
    </row>
    <row r="3540" spans="1:20" ht="15" customHeight="1">
      <c r="A3540" s="165"/>
      <c r="I3540" s="17"/>
      <c r="T3540" s="197"/>
    </row>
    <row r="3541" spans="1:20" ht="15" customHeight="1">
      <c r="A3541" s="165"/>
      <c r="I3541" s="17"/>
      <c r="T3541" s="197"/>
    </row>
    <row r="3542" spans="1:20" ht="15" customHeight="1">
      <c r="A3542" s="165"/>
      <c r="I3542" s="17"/>
      <c r="T3542" s="197"/>
    </row>
    <row r="3543" spans="1:20" ht="15" customHeight="1">
      <c r="A3543" s="165"/>
      <c r="I3543" s="17"/>
      <c r="T3543" s="197"/>
    </row>
    <row r="3544" spans="1:20" ht="15" customHeight="1">
      <c r="A3544" s="165"/>
      <c r="I3544" s="17"/>
      <c r="T3544" s="197"/>
    </row>
    <row r="3545" spans="1:20" ht="15" customHeight="1">
      <c r="A3545" s="165"/>
      <c r="I3545" s="17"/>
      <c r="T3545" s="197"/>
    </row>
    <row r="3546" spans="1:20" ht="15" customHeight="1">
      <c r="A3546" s="165"/>
      <c r="I3546" s="17"/>
      <c r="T3546" s="197"/>
    </row>
    <row r="3547" spans="1:20" ht="15" customHeight="1">
      <c r="A3547" s="165"/>
      <c r="I3547" s="17"/>
      <c r="T3547" s="197"/>
    </row>
    <row r="3548" spans="1:20" ht="15" customHeight="1">
      <c r="A3548" s="165"/>
      <c r="I3548" s="17"/>
      <c r="T3548" s="197"/>
    </row>
    <row r="3549" spans="1:20" ht="15" customHeight="1">
      <c r="A3549" s="165"/>
      <c r="I3549" s="17"/>
      <c r="T3549" s="197"/>
    </row>
    <row r="3550" spans="1:20" ht="15" customHeight="1">
      <c r="A3550" s="165"/>
      <c r="I3550" s="17"/>
      <c r="T3550" s="197"/>
    </row>
    <row r="3551" spans="1:20" ht="15" customHeight="1">
      <c r="A3551" s="165"/>
      <c r="I3551" s="17"/>
      <c r="T3551" s="197"/>
    </row>
    <row r="3552" spans="1:20" ht="15" customHeight="1">
      <c r="A3552" s="165"/>
      <c r="I3552" s="17"/>
      <c r="T3552" s="197"/>
    </row>
    <row r="3553" spans="1:20" ht="15" customHeight="1">
      <c r="A3553" s="165"/>
      <c r="I3553" s="17"/>
      <c r="T3553" s="197"/>
    </row>
    <row r="3554" spans="1:20" ht="15" customHeight="1">
      <c r="A3554" s="165"/>
      <c r="I3554" s="17"/>
      <c r="T3554" s="197"/>
    </row>
    <row r="3555" spans="1:20" ht="15" customHeight="1">
      <c r="A3555" s="165"/>
      <c r="I3555" s="17"/>
      <c r="T3555" s="197"/>
    </row>
    <row r="3556" spans="1:20" ht="15" customHeight="1">
      <c r="A3556" s="165"/>
      <c r="I3556" s="17"/>
      <c r="T3556" s="197"/>
    </row>
    <row r="3557" spans="1:20" ht="15" customHeight="1">
      <c r="A3557" s="165"/>
      <c r="I3557" s="17"/>
      <c r="T3557" s="197"/>
    </row>
    <row r="3558" spans="1:20" ht="15" customHeight="1">
      <c r="A3558" s="165"/>
      <c r="I3558" s="17"/>
      <c r="T3558" s="197"/>
    </row>
    <row r="3559" spans="1:20" ht="15" customHeight="1">
      <c r="A3559" s="165"/>
      <c r="I3559" s="17"/>
      <c r="T3559" s="197"/>
    </row>
    <row r="3560" spans="1:20" ht="15" customHeight="1">
      <c r="A3560" s="165"/>
      <c r="I3560" s="17"/>
      <c r="T3560" s="197"/>
    </row>
    <row r="3561" spans="1:20" ht="15" customHeight="1">
      <c r="A3561" s="165"/>
      <c r="I3561" s="17"/>
      <c r="T3561" s="197"/>
    </row>
    <row r="3562" spans="1:20" ht="15" customHeight="1">
      <c r="A3562" s="165"/>
      <c r="I3562" s="17"/>
      <c r="T3562" s="197"/>
    </row>
    <row r="3563" spans="1:20" ht="15" customHeight="1">
      <c r="A3563" s="165"/>
      <c r="I3563" s="17"/>
      <c r="T3563" s="197"/>
    </row>
    <row r="3564" spans="1:20" ht="15" customHeight="1">
      <c r="A3564" s="165"/>
      <c r="I3564" s="17"/>
      <c r="T3564" s="197"/>
    </row>
    <row r="3565" spans="1:20" ht="15" customHeight="1">
      <c r="A3565" s="165"/>
      <c r="I3565" s="17"/>
      <c r="T3565" s="197"/>
    </row>
    <row r="3566" spans="1:20" ht="15" customHeight="1">
      <c r="A3566" s="165"/>
      <c r="I3566" s="17"/>
      <c r="T3566" s="197"/>
    </row>
    <row r="3567" spans="1:20" ht="15" customHeight="1">
      <c r="A3567" s="165"/>
      <c r="I3567" s="17"/>
      <c r="T3567" s="197"/>
    </row>
    <row r="3568" spans="1:20" ht="15" customHeight="1">
      <c r="A3568" s="165"/>
      <c r="I3568" s="17"/>
      <c r="T3568" s="197"/>
    </row>
    <row r="3569" spans="1:20" ht="15" customHeight="1">
      <c r="A3569" s="165"/>
      <c r="I3569" s="17"/>
      <c r="T3569" s="197"/>
    </row>
    <row r="3570" spans="1:20" ht="15" customHeight="1">
      <c r="A3570" s="165"/>
      <c r="I3570" s="17"/>
      <c r="T3570" s="197"/>
    </row>
    <row r="3571" spans="1:20" ht="15" customHeight="1">
      <c r="A3571" s="165"/>
      <c r="I3571" s="17"/>
      <c r="T3571" s="197"/>
    </row>
    <row r="3572" spans="1:20" ht="15" customHeight="1">
      <c r="A3572" s="165"/>
      <c r="I3572" s="17"/>
      <c r="T3572" s="197"/>
    </row>
    <row r="3573" spans="1:20" ht="15" customHeight="1">
      <c r="A3573" s="165"/>
      <c r="I3573" s="17"/>
      <c r="T3573" s="197"/>
    </row>
    <row r="3574" spans="1:20" ht="15" customHeight="1">
      <c r="A3574" s="165"/>
      <c r="I3574" s="17"/>
      <c r="T3574" s="197"/>
    </row>
    <row r="3575" spans="1:20" ht="15" customHeight="1">
      <c r="A3575" s="165"/>
      <c r="I3575" s="17"/>
      <c r="T3575" s="197"/>
    </row>
    <row r="3576" spans="1:20" ht="15" customHeight="1">
      <c r="A3576" s="165"/>
      <c r="I3576" s="17"/>
      <c r="T3576" s="197"/>
    </row>
    <row r="3577" spans="1:20" ht="15" customHeight="1">
      <c r="A3577" s="165"/>
      <c r="I3577" s="17"/>
      <c r="T3577" s="197"/>
    </row>
    <row r="3578" spans="1:20" ht="15" customHeight="1">
      <c r="A3578" s="165"/>
      <c r="I3578" s="17"/>
      <c r="T3578" s="197"/>
    </row>
    <row r="3579" spans="1:20" ht="15" customHeight="1">
      <c r="A3579" s="165"/>
      <c r="I3579" s="17"/>
      <c r="T3579" s="197"/>
    </row>
    <row r="3580" spans="1:20" ht="15" customHeight="1">
      <c r="A3580" s="165"/>
      <c r="I3580" s="17"/>
      <c r="T3580" s="197"/>
    </row>
    <row r="3581" spans="1:20" ht="15" customHeight="1">
      <c r="A3581" s="165"/>
      <c r="I3581" s="17"/>
      <c r="T3581" s="197"/>
    </row>
    <row r="3582" spans="1:20" ht="15" customHeight="1">
      <c r="A3582" s="165"/>
      <c r="I3582" s="17"/>
      <c r="T3582" s="197"/>
    </row>
    <row r="3583" spans="1:20" ht="15" customHeight="1">
      <c r="A3583" s="165"/>
      <c r="I3583" s="17"/>
      <c r="T3583" s="197"/>
    </row>
    <row r="3584" spans="1:20" ht="15" customHeight="1">
      <c r="A3584" s="165"/>
      <c r="I3584" s="17"/>
      <c r="T3584" s="197"/>
    </row>
    <row r="3585" spans="1:20" ht="15" customHeight="1">
      <c r="A3585" s="165"/>
      <c r="I3585" s="17"/>
      <c r="T3585" s="197"/>
    </row>
    <row r="3586" spans="1:20" ht="15" customHeight="1">
      <c r="A3586" s="165"/>
      <c r="I3586" s="17"/>
      <c r="T3586" s="197"/>
    </row>
    <row r="3587" spans="1:20" ht="15" customHeight="1">
      <c r="A3587" s="165"/>
      <c r="I3587" s="17"/>
      <c r="T3587" s="197"/>
    </row>
    <row r="3588" spans="1:20" ht="15" customHeight="1">
      <c r="A3588" s="165"/>
      <c r="I3588" s="17"/>
      <c r="T3588" s="197"/>
    </row>
    <row r="3589" spans="1:20" ht="15" customHeight="1">
      <c r="A3589" s="165"/>
      <c r="I3589" s="17"/>
      <c r="T3589" s="197"/>
    </row>
    <row r="3590" spans="1:20" ht="15" customHeight="1">
      <c r="A3590" s="165"/>
      <c r="I3590" s="17"/>
      <c r="T3590" s="197"/>
    </row>
    <row r="3591" spans="1:20" ht="15" customHeight="1">
      <c r="A3591" s="165"/>
      <c r="I3591" s="17"/>
      <c r="T3591" s="197"/>
    </row>
    <row r="3592" spans="1:20" ht="15" customHeight="1">
      <c r="A3592" s="165"/>
      <c r="I3592" s="17"/>
      <c r="T3592" s="197"/>
    </row>
    <row r="3593" spans="1:20" ht="15" customHeight="1">
      <c r="A3593" s="165"/>
      <c r="I3593" s="17"/>
      <c r="T3593" s="197"/>
    </row>
    <row r="3594" spans="1:20" ht="15" customHeight="1">
      <c r="A3594" s="165"/>
      <c r="I3594" s="17"/>
      <c r="T3594" s="197"/>
    </row>
    <row r="3595" spans="1:20" ht="15" customHeight="1">
      <c r="A3595" s="165"/>
      <c r="I3595" s="17"/>
      <c r="T3595" s="197"/>
    </row>
    <row r="3596" spans="1:20" ht="15" customHeight="1">
      <c r="A3596" s="165"/>
      <c r="I3596" s="17"/>
      <c r="T3596" s="197"/>
    </row>
    <row r="3597" spans="1:20" ht="15" customHeight="1">
      <c r="A3597" s="165"/>
      <c r="I3597" s="17"/>
      <c r="T3597" s="197"/>
    </row>
    <row r="3598" spans="1:20" ht="15" customHeight="1">
      <c r="A3598" s="165"/>
      <c r="I3598" s="17"/>
      <c r="T3598" s="197"/>
    </row>
    <row r="3599" spans="1:20" ht="15" customHeight="1">
      <c r="A3599" s="165"/>
      <c r="I3599" s="17"/>
      <c r="T3599" s="197"/>
    </row>
    <row r="3600" spans="1:20" ht="15" customHeight="1">
      <c r="A3600" s="165"/>
      <c r="I3600" s="17"/>
      <c r="T3600" s="197"/>
    </row>
    <row r="3601" spans="1:20" ht="15" customHeight="1">
      <c r="A3601" s="165"/>
      <c r="I3601" s="17"/>
      <c r="T3601" s="197"/>
    </row>
    <row r="3602" spans="1:20" ht="15" customHeight="1">
      <c r="A3602" s="165"/>
      <c r="I3602" s="17"/>
      <c r="T3602" s="197"/>
    </row>
    <row r="3603" spans="1:20" ht="15" customHeight="1">
      <c r="A3603" s="165"/>
      <c r="I3603" s="17"/>
      <c r="T3603" s="197"/>
    </row>
    <row r="3604" spans="1:20" ht="15" customHeight="1">
      <c r="A3604" s="165"/>
      <c r="I3604" s="17"/>
      <c r="T3604" s="197"/>
    </row>
    <row r="3605" spans="1:20" ht="15" customHeight="1">
      <c r="A3605" s="165"/>
      <c r="I3605" s="17"/>
      <c r="T3605" s="197"/>
    </row>
    <row r="3606" spans="1:20" ht="15" customHeight="1">
      <c r="A3606" s="165"/>
      <c r="I3606" s="17"/>
      <c r="T3606" s="197"/>
    </row>
    <row r="3607" spans="1:20" ht="15" customHeight="1">
      <c r="A3607" s="165"/>
      <c r="I3607" s="17"/>
      <c r="T3607" s="197"/>
    </row>
    <row r="3608" spans="1:20" ht="15" customHeight="1">
      <c r="A3608" s="165"/>
      <c r="I3608" s="17"/>
      <c r="T3608" s="197"/>
    </row>
    <row r="3609" spans="1:20" ht="15" customHeight="1">
      <c r="A3609" s="165"/>
      <c r="I3609" s="17"/>
      <c r="T3609" s="197"/>
    </row>
    <row r="3610" spans="1:20" ht="15" customHeight="1">
      <c r="A3610" s="165"/>
      <c r="I3610" s="17"/>
      <c r="T3610" s="197"/>
    </row>
    <row r="3611" spans="1:20" ht="15" customHeight="1">
      <c r="A3611" s="165"/>
      <c r="I3611" s="17"/>
      <c r="T3611" s="197"/>
    </row>
    <row r="3612" spans="1:20" ht="15" customHeight="1">
      <c r="A3612" s="165"/>
      <c r="I3612" s="17"/>
      <c r="T3612" s="197"/>
    </row>
    <row r="3613" spans="1:20" ht="15" customHeight="1">
      <c r="A3613" s="165"/>
      <c r="I3613" s="17"/>
      <c r="T3613" s="197"/>
    </row>
    <row r="3614" spans="1:20" ht="15" customHeight="1">
      <c r="A3614" s="165"/>
      <c r="I3614" s="17"/>
      <c r="T3614" s="197"/>
    </row>
    <row r="3615" spans="1:20" ht="15" customHeight="1">
      <c r="A3615" s="165"/>
      <c r="I3615" s="17"/>
      <c r="T3615" s="197"/>
    </row>
    <row r="3616" spans="1:20" ht="15" customHeight="1">
      <c r="A3616" s="165"/>
      <c r="I3616" s="17"/>
      <c r="T3616" s="197"/>
    </row>
    <row r="3617" spans="1:20" ht="15" customHeight="1">
      <c r="A3617" s="165"/>
      <c r="I3617" s="17"/>
      <c r="T3617" s="197"/>
    </row>
    <row r="3618" spans="1:20" ht="15" customHeight="1">
      <c r="A3618" s="165"/>
      <c r="I3618" s="17"/>
      <c r="T3618" s="197"/>
    </row>
    <row r="3619" spans="1:20" ht="15" customHeight="1">
      <c r="A3619" s="165"/>
      <c r="I3619" s="17"/>
      <c r="T3619" s="197"/>
    </row>
    <row r="3620" spans="1:20" ht="15" customHeight="1">
      <c r="A3620" s="165"/>
      <c r="I3620" s="17"/>
      <c r="T3620" s="197"/>
    </row>
    <row r="3621" spans="1:20" ht="15" customHeight="1">
      <c r="A3621" s="165"/>
      <c r="I3621" s="17"/>
      <c r="T3621" s="197"/>
    </row>
    <row r="3622" spans="1:20" ht="15" customHeight="1">
      <c r="A3622" s="165"/>
      <c r="I3622" s="17"/>
      <c r="T3622" s="197"/>
    </row>
    <row r="3623" spans="1:20" ht="15" customHeight="1">
      <c r="A3623" s="165"/>
      <c r="I3623" s="17"/>
      <c r="T3623" s="197"/>
    </row>
    <row r="3624" spans="1:20" ht="15" customHeight="1">
      <c r="A3624" s="165"/>
      <c r="I3624" s="17"/>
      <c r="T3624" s="197"/>
    </row>
    <row r="3625" spans="1:20" ht="15" customHeight="1">
      <c r="A3625" s="165"/>
      <c r="I3625" s="17"/>
      <c r="T3625" s="197"/>
    </row>
    <row r="3626" spans="1:20" ht="15" customHeight="1">
      <c r="A3626" s="165"/>
      <c r="I3626" s="17"/>
      <c r="T3626" s="197"/>
    </row>
    <row r="3627" spans="1:20" ht="15" customHeight="1">
      <c r="A3627" s="165"/>
      <c r="I3627" s="17"/>
      <c r="T3627" s="197"/>
    </row>
    <row r="3628" spans="1:20" ht="15" customHeight="1">
      <c r="A3628" s="165"/>
      <c r="I3628" s="17"/>
      <c r="T3628" s="197"/>
    </row>
    <row r="3629" spans="1:20" ht="15" customHeight="1">
      <c r="A3629" s="165"/>
      <c r="I3629" s="17"/>
      <c r="T3629" s="197"/>
    </row>
    <row r="3630" spans="1:20" ht="15" customHeight="1">
      <c r="A3630" s="165"/>
      <c r="I3630" s="17"/>
      <c r="T3630" s="197"/>
    </row>
    <row r="3631" spans="1:20" ht="15" customHeight="1">
      <c r="A3631" s="165"/>
      <c r="I3631" s="17"/>
      <c r="T3631" s="197"/>
    </row>
    <row r="3632" spans="1:20" ht="15" customHeight="1">
      <c r="A3632" s="165"/>
      <c r="I3632" s="17"/>
      <c r="T3632" s="197"/>
    </row>
    <row r="3633" spans="1:20" ht="15" customHeight="1">
      <c r="A3633" s="165"/>
      <c r="I3633" s="17"/>
      <c r="T3633" s="197"/>
    </row>
    <row r="3634" spans="1:20" ht="15" customHeight="1">
      <c r="A3634" s="165"/>
      <c r="I3634" s="17"/>
      <c r="T3634" s="197"/>
    </row>
    <row r="3635" spans="1:20" ht="15" customHeight="1">
      <c r="A3635" s="165"/>
      <c r="I3635" s="17"/>
      <c r="T3635" s="197"/>
    </row>
    <row r="3636" spans="1:20" ht="15" customHeight="1">
      <c r="A3636" s="165"/>
      <c r="I3636" s="17"/>
      <c r="T3636" s="197"/>
    </row>
    <row r="3637" spans="1:20" ht="15" customHeight="1">
      <c r="A3637" s="165"/>
      <c r="I3637" s="17"/>
      <c r="T3637" s="197"/>
    </row>
    <row r="3638" spans="1:20" ht="15" customHeight="1">
      <c r="A3638" s="165"/>
      <c r="I3638" s="17"/>
      <c r="T3638" s="197"/>
    </row>
    <row r="3639" spans="1:20" ht="15" customHeight="1">
      <c r="A3639" s="165"/>
      <c r="I3639" s="17"/>
      <c r="T3639" s="197"/>
    </row>
    <row r="3640" spans="1:20" ht="15" customHeight="1">
      <c r="A3640" s="165"/>
      <c r="I3640" s="17"/>
      <c r="T3640" s="197"/>
    </row>
    <row r="3641" spans="1:20" ht="15" customHeight="1">
      <c r="A3641" s="165"/>
      <c r="I3641" s="17"/>
      <c r="T3641" s="197"/>
    </row>
    <row r="3642" spans="1:20" ht="15" customHeight="1">
      <c r="A3642" s="165"/>
      <c r="I3642" s="17"/>
      <c r="T3642" s="197"/>
    </row>
    <row r="3643" spans="1:20" ht="15" customHeight="1">
      <c r="A3643" s="165"/>
      <c r="I3643" s="17"/>
      <c r="T3643" s="197"/>
    </row>
    <row r="3644" spans="1:20" ht="15" customHeight="1">
      <c r="A3644" s="165"/>
      <c r="I3644" s="17"/>
      <c r="T3644" s="197"/>
    </row>
    <row r="3645" spans="1:20" ht="15" customHeight="1">
      <c r="A3645" s="165"/>
      <c r="I3645" s="17"/>
      <c r="T3645" s="197"/>
    </row>
    <row r="3646" spans="1:20" ht="15" customHeight="1">
      <c r="A3646" s="165"/>
      <c r="I3646" s="17"/>
      <c r="T3646" s="197"/>
    </row>
    <row r="3647" spans="1:20" ht="15" customHeight="1">
      <c r="A3647" s="165"/>
      <c r="I3647" s="17"/>
      <c r="T3647" s="197"/>
    </row>
    <row r="3648" spans="1:20" ht="15" customHeight="1">
      <c r="A3648" s="165"/>
      <c r="I3648" s="17"/>
      <c r="T3648" s="197"/>
    </row>
    <row r="3649" spans="1:20" ht="15" customHeight="1">
      <c r="A3649" s="165"/>
      <c r="I3649" s="17"/>
      <c r="T3649" s="197"/>
    </row>
    <row r="3650" spans="1:20" ht="15" customHeight="1">
      <c r="A3650" s="165"/>
      <c r="I3650" s="17"/>
      <c r="T3650" s="197"/>
    </row>
    <row r="3651" spans="1:20" ht="15" customHeight="1">
      <c r="A3651" s="165"/>
      <c r="I3651" s="17"/>
      <c r="T3651" s="197"/>
    </row>
    <row r="3652" spans="1:20" ht="15" customHeight="1">
      <c r="A3652" s="165"/>
      <c r="I3652" s="17"/>
      <c r="T3652" s="197"/>
    </row>
    <row r="3653" spans="1:20" ht="15" customHeight="1">
      <c r="A3653" s="165"/>
      <c r="I3653" s="17"/>
      <c r="T3653" s="197"/>
    </row>
    <row r="3654" spans="1:20" ht="15" customHeight="1">
      <c r="A3654" s="165"/>
      <c r="I3654" s="17"/>
      <c r="T3654" s="197"/>
    </row>
    <row r="3655" spans="1:20" ht="15" customHeight="1">
      <c r="A3655" s="165"/>
      <c r="I3655" s="17"/>
      <c r="T3655" s="197"/>
    </row>
    <row r="3656" spans="1:20" ht="15" customHeight="1">
      <c r="A3656" s="165"/>
      <c r="I3656" s="17"/>
      <c r="T3656" s="197"/>
    </row>
    <row r="3657" spans="1:20" ht="15" customHeight="1">
      <c r="A3657" s="165"/>
      <c r="I3657" s="17"/>
      <c r="T3657" s="197"/>
    </row>
    <row r="3658" spans="1:20" ht="15" customHeight="1">
      <c r="A3658" s="165"/>
      <c r="I3658" s="17"/>
      <c r="T3658" s="197"/>
    </row>
    <row r="3659" spans="1:20" ht="15" customHeight="1">
      <c r="A3659" s="165"/>
      <c r="I3659" s="17"/>
      <c r="T3659" s="197"/>
    </row>
    <row r="3660" spans="1:20" ht="15" customHeight="1">
      <c r="A3660" s="165"/>
      <c r="I3660" s="17"/>
      <c r="T3660" s="197"/>
    </row>
    <row r="3661" spans="1:20" ht="15" customHeight="1">
      <c r="A3661" s="165"/>
      <c r="I3661" s="17"/>
      <c r="T3661" s="197"/>
    </row>
    <row r="3662" spans="1:20" ht="15" customHeight="1">
      <c r="A3662" s="165"/>
      <c r="I3662" s="17"/>
      <c r="T3662" s="197"/>
    </row>
    <row r="3663" spans="1:20" ht="15" customHeight="1">
      <c r="A3663" s="165"/>
      <c r="I3663" s="17"/>
      <c r="T3663" s="197"/>
    </row>
    <row r="3664" spans="1:20" ht="15" customHeight="1">
      <c r="A3664" s="165"/>
      <c r="I3664" s="17"/>
      <c r="T3664" s="197"/>
    </row>
    <row r="3665" spans="1:20" ht="15" customHeight="1">
      <c r="A3665" s="165"/>
      <c r="I3665" s="17"/>
      <c r="T3665" s="197"/>
    </row>
    <row r="3666" spans="1:20" ht="15" customHeight="1">
      <c r="A3666" s="165"/>
      <c r="I3666" s="17"/>
      <c r="T3666" s="197"/>
    </row>
    <row r="3667" spans="1:20" ht="15" customHeight="1">
      <c r="A3667" s="165"/>
      <c r="I3667" s="17"/>
      <c r="T3667" s="197"/>
    </row>
    <row r="3668" spans="1:20" ht="15" customHeight="1">
      <c r="A3668" s="165"/>
      <c r="I3668" s="17"/>
      <c r="T3668" s="197"/>
    </row>
    <row r="3669" spans="1:20" ht="15" customHeight="1">
      <c r="A3669" s="165"/>
      <c r="I3669" s="17"/>
      <c r="T3669" s="197"/>
    </row>
    <row r="3670" spans="1:20" ht="15" customHeight="1">
      <c r="A3670" s="165"/>
      <c r="I3670" s="17"/>
      <c r="T3670" s="197"/>
    </row>
    <row r="3671" spans="1:20" ht="15" customHeight="1">
      <c r="A3671" s="165"/>
      <c r="I3671" s="17"/>
      <c r="T3671" s="197"/>
    </row>
    <row r="3672" spans="1:20" ht="15" customHeight="1">
      <c r="A3672" s="165"/>
      <c r="I3672" s="17"/>
      <c r="T3672" s="197"/>
    </row>
    <row r="3673" spans="1:20" ht="15" customHeight="1">
      <c r="A3673" s="165"/>
      <c r="I3673" s="17"/>
      <c r="T3673" s="197"/>
    </row>
    <row r="3674" spans="1:20" ht="15" customHeight="1">
      <c r="A3674" s="165"/>
      <c r="I3674" s="17"/>
      <c r="T3674" s="197"/>
    </row>
    <row r="3675" spans="1:20" ht="15" customHeight="1">
      <c r="A3675" s="165"/>
      <c r="I3675" s="17"/>
      <c r="T3675" s="197"/>
    </row>
    <row r="3676" spans="1:20" ht="15" customHeight="1">
      <c r="A3676" s="165"/>
      <c r="I3676" s="17"/>
      <c r="T3676" s="197"/>
    </row>
    <row r="3677" spans="1:20" ht="15" customHeight="1">
      <c r="A3677" s="165"/>
      <c r="I3677" s="17"/>
      <c r="T3677" s="197"/>
    </row>
    <row r="3678" spans="1:20" ht="15" customHeight="1">
      <c r="A3678" s="165"/>
      <c r="I3678" s="17"/>
      <c r="T3678" s="197"/>
    </row>
    <row r="3679" spans="1:20" ht="15" customHeight="1">
      <c r="A3679" s="165"/>
      <c r="I3679" s="17"/>
      <c r="T3679" s="197"/>
    </row>
    <row r="3680" spans="1:20" ht="15" customHeight="1">
      <c r="A3680" s="165"/>
      <c r="I3680" s="17"/>
      <c r="T3680" s="197"/>
    </row>
    <row r="3681" spans="1:20" ht="15" customHeight="1">
      <c r="A3681" s="165"/>
      <c r="I3681" s="17"/>
      <c r="T3681" s="197"/>
    </row>
    <row r="3682" spans="1:20" ht="15" customHeight="1">
      <c r="A3682" s="165"/>
      <c r="I3682" s="17"/>
      <c r="T3682" s="197"/>
    </row>
    <row r="3683" spans="1:20" ht="15" customHeight="1">
      <c r="A3683" s="165"/>
      <c r="I3683" s="17"/>
      <c r="T3683" s="197"/>
    </row>
    <row r="3684" spans="1:20" ht="15" customHeight="1">
      <c r="A3684" s="165"/>
      <c r="I3684" s="17"/>
      <c r="T3684" s="197"/>
    </row>
    <row r="3685" spans="1:20" ht="15" customHeight="1">
      <c r="A3685" s="165"/>
      <c r="I3685" s="17"/>
      <c r="T3685" s="197"/>
    </row>
    <row r="3686" spans="1:20" ht="15" customHeight="1">
      <c r="A3686" s="165"/>
      <c r="I3686" s="17"/>
      <c r="T3686" s="197"/>
    </row>
    <row r="3687" spans="1:20" ht="15" customHeight="1">
      <c r="A3687" s="165"/>
      <c r="I3687" s="17"/>
      <c r="T3687" s="197"/>
    </row>
    <row r="3688" spans="1:20" ht="15" customHeight="1">
      <c r="A3688" s="165"/>
      <c r="I3688" s="17"/>
      <c r="T3688" s="197"/>
    </row>
    <row r="3689" spans="1:20" ht="15" customHeight="1">
      <c r="A3689" s="165"/>
      <c r="I3689" s="17"/>
      <c r="T3689" s="197"/>
    </row>
    <row r="3690" spans="1:20" ht="15" customHeight="1">
      <c r="A3690" s="165"/>
      <c r="I3690" s="17"/>
      <c r="T3690" s="197"/>
    </row>
    <row r="3691" spans="1:20" ht="15" customHeight="1">
      <c r="A3691" s="165"/>
      <c r="I3691" s="17"/>
      <c r="T3691" s="197"/>
    </row>
    <row r="3692" spans="1:20" ht="15" customHeight="1">
      <c r="A3692" s="165"/>
      <c r="I3692" s="17"/>
      <c r="T3692" s="197"/>
    </row>
    <row r="3693" spans="1:20" ht="15" customHeight="1">
      <c r="A3693" s="165"/>
      <c r="I3693" s="17"/>
      <c r="T3693" s="197"/>
    </row>
    <row r="3694" spans="1:20" ht="15" customHeight="1">
      <c r="A3694" s="165"/>
      <c r="I3694" s="17"/>
      <c r="T3694" s="197"/>
    </row>
    <row r="3695" spans="1:20" ht="15" customHeight="1">
      <c r="A3695" s="165"/>
      <c r="I3695" s="17"/>
      <c r="T3695" s="197"/>
    </row>
    <row r="3696" spans="1:20" ht="15" customHeight="1">
      <c r="A3696" s="165"/>
      <c r="I3696" s="17"/>
      <c r="T3696" s="197"/>
    </row>
    <row r="3697" spans="1:20" ht="15" customHeight="1">
      <c r="A3697" s="165"/>
      <c r="I3697" s="17"/>
      <c r="T3697" s="197"/>
    </row>
    <row r="3698" spans="1:20" ht="15" customHeight="1">
      <c r="A3698" s="165"/>
      <c r="I3698" s="17"/>
      <c r="T3698" s="197"/>
    </row>
    <row r="3699" spans="1:20" ht="15" customHeight="1">
      <c r="A3699" s="165"/>
      <c r="I3699" s="17"/>
      <c r="T3699" s="197"/>
    </row>
    <row r="3700" spans="1:20" ht="15" customHeight="1">
      <c r="A3700" s="165"/>
      <c r="I3700" s="17"/>
      <c r="T3700" s="197"/>
    </row>
    <row r="3701" spans="1:20" ht="15" customHeight="1">
      <c r="A3701" s="165"/>
      <c r="I3701" s="17"/>
      <c r="T3701" s="197"/>
    </row>
    <row r="3702" spans="1:20" ht="15" customHeight="1">
      <c r="A3702" s="165"/>
      <c r="I3702" s="17"/>
      <c r="T3702" s="197"/>
    </row>
    <row r="3703" spans="1:20" ht="15" customHeight="1">
      <c r="A3703" s="165"/>
      <c r="I3703" s="17"/>
      <c r="T3703" s="197"/>
    </row>
    <row r="3704" spans="1:20" ht="15" customHeight="1">
      <c r="A3704" s="165"/>
      <c r="I3704" s="17"/>
      <c r="T3704" s="197"/>
    </row>
    <row r="3705" spans="1:20" ht="15" customHeight="1">
      <c r="A3705" s="165"/>
      <c r="I3705" s="17"/>
      <c r="T3705" s="197"/>
    </row>
    <row r="3706" spans="1:20" ht="15" customHeight="1">
      <c r="A3706" s="165"/>
      <c r="I3706" s="17"/>
      <c r="T3706" s="197"/>
    </row>
    <row r="3707" spans="1:20" ht="15" customHeight="1">
      <c r="A3707" s="165"/>
      <c r="I3707" s="17"/>
      <c r="T3707" s="197"/>
    </row>
    <row r="3708" spans="1:20" ht="15" customHeight="1">
      <c r="A3708" s="165"/>
      <c r="I3708" s="17"/>
      <c r="T3708" s="197"/>
    </row>
    <row r="3709" spans="1:20" ht="15" customHeight="1">
      <c r="A3709" s="165"/>
      <c r="I3709" s="17"/>
      <c r="T3709" s="197"/>
    </row>
    <row r="3710" spans="1:20" ht="15" customHeight="1">
      <c r="A3710" s="165"/>
      <c r="I3710" s="17"/>
      <c r="T3710" s="197"/>
    </row>
    <row r="3711" spans="1:20" ht="15" customHeight="1">
      <c r="A3711" s="165"/>
      <c r="I3711" s="17"/>
      <c r="T3711" s="197"/>
    </row>
    <row r="3712" spans="1:20" ht="15" customHeight="1">
      <c r="A3712" s="165"/>
      <c r="I3712" s="17"/>
      <c r="T3712" s="197"/>
    </row>
    <row r="3713" spans="1:20" ht="15" customHeight="1">
      <c r="A3713" s="165"/>
      <c r="I3713" s="17"/>
      <c r="T3713" s="197"/>
    </row>
    <row r="3714" spans="1:20" ht="15" customHeight="1">
      <c r="A3714" s="165"/>
      <c r="I3714" s="17"/>
      <c r="T3714" s="197"/>
    </row>
    <row r="3715" spans="1:20" ht="15" customHeight="1">
      <c r="A3715" s="165"/>
      <c r="I3715" s="17"/>
      <c r="T3715" s="197"/>
    </row>
    <row r="3716" spans="1:20" ht="15" customHeight="1">
      <c r="A3716" s="165"/>
      <c r="I3716" s="17"/>
      <c r="T3716" s="197"/>
    </row>
    <row r="3717" spans="1:20" ht="15" customHeight="1">
      <c r="A3717" s="165"/>
      <c r="I3717" s="17"/>
      <c r="T3717" s="197"/>
    </row>
    <row r="3718" spans="1:20" ht="15" customHeight="1">
      <c r="A3718" s="165"/>
      <c r="I3718" s="17"/>
      <c r="T3718" s="197"/>
    </row>
    <row r="3719" spans="1:20" ht="15" customHeight="1">
      <c r="A3719" s="165"/>
      <c r="I3719" s="17"/>
      <c r="T3719" s="197"/>
    </row>
    <row r="3720" spans="1:20" ht="15" customHeight="1">
      <c r="A3720" s="165"/>
      <c r="I3720" s="17"/>
      <c r="T3720" s="197"/>
    </row>
    <row r="3721" spans="1:20" ht="15" customHeight="1">
      <c r="A3721" s="165"/>
      <c r="I3721" s="17"/>
      <c r="T3721" s="197"/>
    </row>
    <row r="3722" spans="1:20" ht="15" customHeight="1">
      <c r="A3722" s="165"/>
      <c r="I3722" s="17"/>
      <c r="T3722" s="197"/>
    </row>
    <row r="3723" spans="1:20" ht="15" customHeight="1">
      <c r="A3723" s="165"/>
      <c r="I3723" s="17"/>
      <c r="T3723" s="197"/>
    </row>
    <row r="3724" spans="1:20" ht="15" customHeight="1">
      <c r="A3724" s="165"/>
      <c r="I3724" s="17"/>
      <c r="T3724" s="197"/>
    </row>
    <row r="3725" spans="1:20" ht="15" customHeight="1">
      <c r="A3725" s="165"/>
      <c r="I3725" s="17"/>
      <c r="T3725" s="197"/>
    </row>
    <row r="3726" spans="1:20" ht="15" customHeight="1">
      <c r="A3726" s="165"/>
      <c r="I3726" s="17"/>
      <c r="T3726" s="197"/>
    </row>
    <row r="3727" spans="1:20" ht="15" customHeight="1">
      <c r="A3727" s="165"/>
      <c r="I3727" s="17"/>
      <c r="T3727" s="197"/>
    </row>
    <row r="3728" spans="1:20" ht="15" customHeight="1">
      <c r="A3728" s="165"/>
      <c r="I3728" s="17"/>
      <c r="T3728" s="197"/>
    </row>
    <row r="3729" spans="1:20" ht="15" customHeight="1">
      <c r="A3729" s="165"/>
      <c r="I3729" s="17"/>
      <c r="T3729" s="197"/>
    </row>
    <row r="3730" spans="1:20" ht="15" customHeight="1">
      <c r="A3730" s="165"/>
      <c r="I3730" s="17"/>
      <c r="T3730" s="197"/>
    </row>
    <row r="3731" spans="1:20" ht="15" customHeight="1">
      <c r="A3731" s="165"/>
      <c r="I3731" s="17"/>
      <c r="T3731" s="197"/>
    </row>
    <row r="3732" spans="1:20" ht="15" customHeight="1">
      <c r="A3732" s="165"/>
      <c r="I3732" s="17"/>
      <c r="T3732" s="197"/>
    </row>
    <row r="3733" spans="1:20" ht="15" customHeight="1">
      <c r="A3733" s="165"/>
      <c r="I3733" s="17"/>
      <c r="T3733" s="197"/>
    </row>
    <row r="3734" spans="1:20" ht="15" customHeight="1">
      <c r="A3734" s="165"/>
      <c r="I3734" s="17"/>
      <c r="T3734" s="197"/>
    </row>
    <row r="3735" spans="1:20" ht="15" customHeight="1">
      <c r="A3735" s="165"/>
      <c r="I3735" s="17"/>
      <c r="T3735" s="197"/>
    </row>
    <row r="3736" spans="1:20" ht="15" customHeight="1">
      <c r="A3736" s="165"/>
      <c r="I3736" s="17"/>
      <c r="T3736" s="197"/>
    </row>
    <row r="3737" spans="1:20" ht="15" customHeight="1">
      <c r="A3737" s="165"/>
      <c r="I3737" s="17"/>
      <c r="T3737" s="197"/>
    </row>
    <row r="3738" spans="1:20" ht="15" customHeight="1">
      <c r="A3738" s="165"/>
      <c r="I3738" s="17"/>
      <c r="T3738" s="197"/>
    </row>
    <row r="3739" spans="1:20" ht="15" customHeight="1">
      <c r="A3739" s="165"/>
      <c r="I3739" s="17"/>
      <c r="T3739" s="197"/>
    </row>
    <row r="3740" spans="1:20" ht="15" customHeight="1">
      <c r="A3740" s="165"/>
      <c r="I3740" s="17"/>
      <c r="T3740" s="197"/>
    </row>
    <row r="3741" spans="1:20" ht="15" customHeight="1">
      <c r="A3741" s="165"/>
      <c r="I3741" s="17"/>
      <c r="T3741" s="197"/>
    </row>
    <row r="3742" spans="1:20" ht="15" customHeight="1">
      <c r="A3742" s="165"/>
      <c r="I3742" s="17"/>
      <c r="T3742" s="197"/>
    </row>
    <row r="3743" spans="1:20" ht="15" customHeight="1">
      <c r="A3743" s="165"/>
      <c r="I3743" s="17"/>
      <c r="T3743" s="197"/>
    </row>
    <row r="3744" spans="1:20" ht="15" customHeight="1">
      <c r="A3744" s="165"/>
      <c r="I3744" s="17"/>
      <c r="T3744" s="197"/>
    </row>
    <row r="3745" spans="1:20" ht="15" customHeight="1">
      <c r="A3745" s="165"/>
      <c r="I3745" s="17"/>
      <c r="T3745" s="197"/>
    </row>
    <row r="3746" spans="1:20" ht="15" customHeight="1">
      <c r="A3746" s="165"/>
      <c r="I3746" s="17"/>
      <c r="T3746" s="197"/>
    </row>
    <row r="3747" spans="1:20" ht="15" customHeight="1">
      <c r="A3747" s="165"/>
      <c r="I3747" s="17"/>
      <c r="T3747" s="197"/>
    </row>
    <row r="3748" spans="1:20" ht="15" customHeight="1">
      <c r="A3748" s="165"/>
      <c r="I3748" s="17"/>
      <c r="T3748" s="197"/>
    </row>
    <row r="3749" spans="1:20" ht="15" customHeight="1">
      <c r="A3749" s="165"/>
      <c r="I3749" s="17"/>
      <c r="T3749" s="197"/>
    </row>
    <row r="3750" spans="1:20" ht="15" customHeight="1">
      <c r="A3750" s="165"/>
      <c r="I3750" s="17"/>
      <c r="T3750" s="197"/>
    </row>
    <row r="3751" spans="1:20" ht="15" customHeight="1">
      <c r="A3751" s="165"/>
      <c r="I3751" s="17"/>
      <c r="T3751" s="197"/>
    </row>
    <row r="3752" spans="1:20" ht="15" customHeight="1">
      <c r="A3752" s="165"/>
      <c r="I3752" s="17"/>
      <c r="T3752" s="197"/>
    </row>
    <row r="3753" spans="1:20" ht="15" customHeight="1">
      <c r="A3753" s="165"/>
      <c r="I3753" s="17"/>
      <c r="T3753" s="197"/>
    </row>
    <row r="3754" spans="1:20" ht="15" customHeight="1">
      <c r="A3754" s="165"/>
      <c r="I3754" s="17"/>
      <c r="T3754" s="197"/>
    </row>
    <row r="3755" spans="1:20" ht="15" customHeight="1">
      <c r="A3755" s="165"/>
      <c r="I3755" s="17"/>
      <c r="T3755" s="197"/>
    </row>
    <row r="3756" spans="1:20" ht="15" customHeight="1">
      <c r="A3756" s="165"/>
      <c r="I3756" s="17"/>
      <c r="T3756" s="197"/>
    </row>
    <row r="3757" spans="1:20" ht="15" customHeight="1">
      <c r="A3757" s="165"/>
      <c r="I3757" s="17"/>
      <c r="T3757" s="197"/>
    </row>
    <row r="3758" spans="1:20" ht="15" customHeight="1">
      <c r="A3758" s="165"/>
      <c r="I3758" s="17"/>
      <c r="T3758" s="197"/>
    </row>
    <row r="3759" spans="1:20" ht="15" customHeight="1">
      <c r="A3759" s="165"/>
      <c r="I3759" s="17"/>
      <c r="T3759" s="197"/>
    </row>
    <row r="3760" spans="1:20" ht="15" customHeight="1">
      <c r="A3760" s="165"/>
      <c r="I3760" s="17"/>
      <c r="T3760" s="197"/>
    </row>
    <row r="3761" spans="1:20" ht="15" customHeight="1">
      <c r="A3761" s="165"/>
      <c r="I3761" s="17"/>
      <c r="T3761" s="197"/>
    </row>
    <row r="3762" spans="1:20" ht="15" customHeight="1">
      <c r="A3762" s="165"/>
      <c r="I3762" s="17"/>
      <c r="T3762" s="197"/>
    </row>
    <row r="3763" spans="1:20" ht="15" customHeight="1">
      <c r="A3763" s="165"/>
      <c r="I3763" s="17"/>
      <c r="T3763" s="197"/>
    </row>
    <row r="3764" spans="1:20" ht="15" customHeight="1">
      <c r="A3764" s="165"/>
      <c r="I3764" s="17"/>
      <c r="T3764" s="197"/>
    </row>
    <row r="3765" spans="1:20" ht="15" customHeight="1">
      <c r="A3765" s="165"/>
      <c r="I3765" s="17"/>
      <c r="T3765" s="197"/>
    </row>
    <row r="3766" spans="1:20" ht="15" customHeight="1">
      <c r="A3766" s="165"/>
      <c r="I3766" s="17"/>
      <c r="T3766" s="197"/>
    </row>
    <row r="3767" spans="1:20" ht="15" customHeight="1">
      <c r="A3767" s="165"/>
      <c r="I3767" s="17"/>
      <c r="T3767" s="197"/>
    </row>
    <row r="3768" spans="1:20" ht="15" customHeight="1">
      <c r="A3768" s="165"/>
      <c r="I3768" s="17"/>
      <c r="T3768" s="197"/>
    </row>
    <row r="3769" spans="1:20" ht="15" customHeight="1">
      <c r="A3769" s="165"/>
      <c r="I3769" s="17"/>
      <c r="T3769" s="197"/>
    </row>
    <row r="3770" spans="1:20" ht="15" customHeight="1">
      <c r="A3770" s="165"/>
      <c r="I3770" s="17"/>
      <c r="T3770" s="197"/>
    </row>
    <row r="3771" spans="1:20" ht="15" customHeight="1">
      <c r="A3771" s="165"/>
      <c r="I3771" s="17"/>
      <c r="T3771" s="197"/>
    </row>
    <row r="3772" spans="1:20" ht="15" customHeight="1">
      <c r="A3772" s="165"/>
      <c r="I3772" s="17"/>
      <c r="T3772" s="197"/>
    </row>
    <row r="3773" spans="1:20" ht="15" customHeight="1">
      <c r="A3773" s="165"/>
      <c r="I3773" s="17"/>
      <c r="T3773" s="197"/>
    </row>
    <row r="3774" spans="1:20" ht="15" customHeight="1">
      <c r="A3774" s="165"/>
      <c r="I3774" s="17"/>
      <c r="T3774" s="197"/>
    </row>
    <row r="3775" spans="1:20" ht="15" customHeight="1">
      <c r="A3775" s="165"/>
      <c r="I3775" s="17"/>
      <c r="T3775" s="197"/>
    </row>
    <row r="3776" spans="1:20" ht="15" customHeight="1">
      <c r="A3776" s="165"/>
      <c r="I3776" s="17"/>
      <c r="T3776" s="197"/>
    </row>
    <row r="3777" spans="1:20" ht="15" customHeight="1">
      <c r="A3777" s="165"/>
      <c r="I3777" s="17"/>
      <c r="T3777" s="197"/>
    </row>
    <row r="3778" spans="1:20" ht="15" customHeight="1">
      <c r="A3778" s="165"/>
      <c r="I3778" s="17"/>
      <c r="T3778" s="197"/>
    </row>
    <row r="3779" spans="1:20" ht="15" customHeight="1">
      <c r="A3779" s="165"/>
      <c r="I3779" s="17"/>
      <c r="T3779" s="197"/>
    </row>
    <row r="3780" spans="1:20" ht="15" customHeight="1">
      <c r="A3780" s="165"/>
      <c r="I3780" s="17"/>
      <c r="T3780" s="197"/>
    </row>
    <row r="3781" spans="1:20" ht="15" customHeight="1">
      <c r="A3781" s="165"/>
      <c r="I3781" s="17"/>
      <c r="T3781" s="197"/>
    </row>
    <row r="3782" spans="1:20" ht="15" customHeight="1">
      <c r="A3782" s="165"/>
      <c r="I3782" s="17"/>
      <c r="T3782" s="197"/>
    </row>
    <row r="3783" spans="1:20" ht="15" customHeight="1">
      <c r="A3783" s="165"/>
      <c r="I3783" s="17"/>
      <c r="T3783" s="197"/>
    </row>
    <row r="3784" spans="1:20" ht="15" customHeight="1">
      <c r="A3784" s="165"/>
      <c r="I3784" s="17"/>
      <c r="T3784" s="197"/>
    </row>
    <row r="3785" spans="1:20" ht="15" customHeight="1">
      <c r="A3785" s="165"/>
      <c r="I3785" s="17"/>
      <c r="T3785" s="197"/>
    </row>
    <row r="3786" spans="1:20" ht="15" customHeight="1">
      <c r="A3786" s="165"/>
      <c r="I3786" s="17"/>
      <c r="T3786" s="197"/>
    </row>
    <row r="3787" spans="1:20" ht="15" customHeight="1">
      <c r="A3787" s="165"/>
      <c r="I3787" s="17"/>
      <c r="T3787" s="197"/>
    </row>
    <row r="3788" spans="1:20" ht="15" customHeight="1">
      <c r="A3788" s="165"/>
      <c r="I3788" s="17"/>
      <c r="T3788" s="197"/>
    </row>
    <row r="3789" spans="1:20" ht="15" customHeight="1">
      <c r="A3789" s="165"/>
      <c r="I3789" s="17"/>
      <c r="T3789" s="197"/>
    </row>
    <row r="3790" spans="1:20" ht="15" customHeight="1">
      <c r="A3790" s="165"/>
      <c r="I3790" s="17"/>
      <c r="T3790" s="197"/>
    </row>
    <row r="3791" spans="1:20" ht="15" customHeight="1">
      <c r="A3791" s="165"/>
      <c r="I3791" s="17"/>
      <c r="T3791" s="197"/>
    </row>
    <row r="3792" spans="1:20" ht="15" customHeight="1">
      <c r="A3792" s="165"/>
      <c r="I3792" s="17"/>
      <c r="T3792" s="197"/>
    </row>
    <row r="3793" spans="1:20" ht="15" customHeight="1">
      <c r="A3793" s="165"/>
      <c r="I3793" s="17"/>
      <c r="T3793" s="197"/>
    </row>
    <row r="3794" spans="1:20" ht="15" customHeight="1">
      <c r="A3794" s="165"/>
      <c r="I3794" s="17"/>
      <c r="T3794" s="197"/>
    </row>
    <row r="3795" spans="1:20" ht="15" customHeight="1">
      <c r="A3795" s="165"/>
      <c r="I3795" s="17"/>
      <c r="T3795" s="197"/>
    </row>
    <row r="3796" spans="1:20" ht="15" customHeight="1">
      <c r="A3796" s="165"/>
      <c r="I3796" s="17"/>
      <c r="T3796" s="197"/>
    </row>
    <row r="3797" spans="1:20" ht="15" customHeight="1">
      <c r="A3797" s="165"/>
      <c r="I3797" s="17"/>
      <c r="T3797" s="197"/>
    </row>
    <row r="3798" spans="1:20" ht="15" customHeight="1">
      <c r="A3798" s="165"/>
      <c r="I3798" s="17"/>
      <c r="T3798" s="197"/>
    </row>
    <row r="3799" spans="1:20" ht="15" customHeight="1">
      <c r="A3799" s="165"/>
      <c r="I3799" s="17"/>
      <c r="T3799" s="197"/>
    </row>
    <row r="3800" spans="1:20" ht="15" customHeight="1">
      <c r="A3800" s="165"/>
      <c r="I3800" s="17"/>
      <c r="T3800" s="197"/>
    </row>
    <row r="3801" spans="1:20" ht="15" customHeight="1">
      <c r="A3801" s="165"/>
      <c r="I3801" s="17"/>
      <c r="T3801" s="197"/>
    </row>
    <row r="3802" spans="1:20" ht="15" customHeight="1">
      <c r="A3802" s="165"/>
      <c r="I3802" s="17"/>
      <c r="T3802" s="197"/>
    </row>
    <row r="3803" spans="1:20" ht="15" customHeight="1">
      <c r="A3803" s="165"/>
      <c r="I3803" s="17"/>
      <c r="T3803" s="197"/>
    </row>
    <row r="3804" spans="1:20" ht="15" customHeight="1">
      <c r="A3804" s="165"/>
      <c r="I3804" s="17"/>
      <c r="T3804" s="197"/>
    </row>
    <row r="3805" spans="1:20" ht="15" customHeight="1">
      <c r="A3805" s="165"/>
      <c r="I3805" s="17"/>
      <c r="T3805" s="197"/>
    </row>
    <row r="3806" spans="1:20" ht="15" customHeight="1">
      <c r="A3806" s="165"/>
      <c r="I3806" s="17"/>
      <c r="T3806" s="197"/>
    </row>
    <row r="3807" spans="1:20" ht="15" customHeight="1">
      <c r="A3807" s="165"/>
      <c r="I3807" s="17"/>
      <c r="T3807" s="197"/>
    </row>
    <row r="3808" spans="1:20" ht="15" customHeight="1">
      <c r="A3808" s="165"/>
      <c r="I3808" s="17"/>
      <c r="T3808" s="197"/>
    </row>
    <row r="3809" spans="1:20" ht="15" customHeight="1">
      <c r="A3809" s="165"/>
      <c r="I3809" s="17"/>
      <c r="T3809" s="197"/>
    </row>
    <row r="3810" spans="1:20" ht="15" customHeight="1">
      <c r="A3810" s="165"/>
      <c r="I3810" s="17"/>
      <c r="T3810" s="197"/>
    </row>
    <row r="3811" spans="1:20" ht="15" customHeight="1">
      <c r="A3811" s="165"/>
      <c r="I3811" s="17"/>
      <c r="T3811" s="197"/>
    </row>
    <row r="3812" spans="1:20" ht="15" customHeight="1">
      <c r="A3812" s="165"/>
      <c r="I3812" s="17"/>
      <c r="T3812" s="197"/>
    </row>
    <row r="3813" spans="1:20" ht="15" customHeight="1">
      <c r="A3813" s="165"/>
      <c r="I3813" s="17"/>
      <c r="T3813" s="197"/>
    </row>
    <row r="3814" spans="1:20" ht="15" customHeight="1">
      <c r="A3814" s="165"/>
      <c r="I3814" s="17"/>
      <c r="T3814" s="197"/>
    </row>
    <row r="3815" spans="1:20" ht="15" customHeight="1">
      <c r="A3815" s="165"/>
      <c r="I3815" s="17"/>
      <c r="T3815" s="197"/>
    </row>
    <row r="3816" spans="1:20" ht="15" customHeight="1">
      <c r="A3816" s="165"/>
      <c r="I3816" s="17"/>
      <c r="T3816" s="197"/>
    </row>
    <row r="3817" spans="1:20" ht="15" customHeight="1">
      <c r="A3817" s="165"/>
      <c r="I3817" s="17"/>
      <c r="T3817" s="197"/>
    </row>
    <row r="3818" spans="1:20" ht="15" customHeight="1">
      <c r="A3818" s="165"/>
      <c r="I3818" s="17"/>
      <c r="T3818" s="197"/>
    </row>
    <row r="3819" spans="1:20" ht="15" customHeight="1">
      <c r="A3819" s="165"/>
      <c r="I3819" s="17"/>
      <c r="T3819" s="197"/>
    </row>
    <row r="3820" spans="1:20" ht="15" customHeight="1">
      <c r="A3820" s="165"/>
      <c r="I3820" s="17"/>
      <c r="T3820" s="197"/>
    </row>
    <row r="3821" spans="1:20" ht="15" customHeight="1">
      <c r="A3821" s="165"/>
      <c r="I3821" s="17"/>
      <c r="T3821" s="197"/>
    </row>
    <row r="3822" spans="1:20" ht="15" customHeight="1">
      <c r="A3822" s="165"/>
      <c r="I3822" s="17"/>
      <c r="T3822" s="197"/>
    </row>
    <row r="3823" spans="1:20" ht="15" customHeight="1">
      <c r="A3823" s="165"/>
      <c r="I3823" s="17"/>
      <c r="T3823" s="197"/>
    </row>
    <row r="3824" spans="1:20" ht="15" customHeight="1">
      <c r="A3824" s="165"/>
      <c r="I3824" s="17"/>
      <c r="T3824" s="197"/>
    </row>
    <row r="3825" spans="1:20" ht="15" customHeight="1">
      <c r="A3825" s="165"/>
      <c r="I3825" s="17"/>
      <c r="T3825" s="197"/>
    </row>
    <row r="3826" spans="1:20" ht="15" customHeight="1">
      <c r="A3826" s="165"/>
      <c r="I3826" s="17"/>
      <c r="T3826" s="197"/>
    </row>
    <row r="3827" spans="1:20" ht="15" customHeight="1">
      <c r="A3827" s="165"/>
      <c r="I3827" s="17"/>
      <c r="T3827" s="197"/>
    </row>
    <row r="3828" spans="1:20" ht="15" customHeight="1">
      <c r="A3828" s="165"/>
      <c r="I3828" s="17"/>
      <c r="T3828" s="197"/>
    </row>
    <row r="3829" spans="1:20" ht="15" customHeight="1">
      <c r="A3829" s="165"/>
      <c r="I3829" s="17"/>
      <c r="T3829" s="197"/>
    </row>
    <row r="3830" spans="1:20" ht="15" customHeight="1">
      <c r="A3830" s="165"/>
      <c r="I3830" s="17"/>
      <c r="T3830" s="197"/>
    </row>
    <row r="3831" spans="1:20" ht="15" customHeight="1">
      <c r="A3831" s="165"/>
      <c r="I3831" s="17"/>
      <c r="T3831" s="197"/>
    </row>
    <row r="3832" spans="1:20" ht="15" customHeight="1">
      <c r="A3832" s="165"/>
      <c r="I3832" s="17"/>
      <c r="T3832" s="197"/>
    </row>
    <row r="3833" spans="1:20" ht="15" customHeight="1">
      <c r="A3833" s="165"/>
      <c r="I3833" s="17"/>
      <c r="T3833" s="197"/>
    </row>
    <row r="3834" spans="1:20" ht="15" customHeight="1">
      <c r="A3834" s="165"/>
      <c r="I3834" s="17"/>
      <c r="T3834" s="197"/>
    </row>
    <row r="3835" spans="1:20" ht="15" customHeight="1">
      <c r="A3835" s="165"/>
      <c r="I3835" s="17"/>
      <c r="T3835" s="197"/>
    </row>
    <row r="3836" spans="1:20" ht="15" customHeight="1">
      <c r="A3836" s="165"/>
      <c r="I3836" s="17"/>
      <c r="T3836" s="197"/>
    </row>
    <row r="3837" spans="1:20" ht="15" customHeight="1">
      <c r="A3837" s="165"/>
      <c r="I3837" s="17"/>
      <c r="T3837" s="197"/>
    </row>
    <row r="3838" spans="1:20" ht="15" customHeight="1">
      <c r="A3838" s="165"/>
      <c r="I3838" s="17"/>
      <c r="T3838" s="197"/>
    </row>
    <row r="3839" spans="1:20" ht="15" customHeight="1">
      <c r="A3839" s="165"/>
      <c r="I3839" s="17"/>
      <c r="T3839" s="197"/>
    </row>
    <row r="3840" spans="1:20" ht="15" customHeight="1">
      <c r="A3840" s="165"/>
      <c r="I3840" s="17"/>
      <c r="T3840" s="197"/>
    </row>
    <row r="3841" spans="1:20" ht="15" customHeight="1">
      <c r="A3841" s="165"/>
      <c r="I3841" s="17"/>
      <c r="T3841" s="197"/>
    </row>
    <row r="3842" spans="1:20" ht="15" customHeight="1">
      <c r="A3842" s="165"/>
      <c r="I3842" s="17"/>
      <c r="T3842" s="197"/>
    </row>
    <row r="3843" spans="1:20" ht="15" customHeight="1">
      <c r="A3843" s="165"/>
      <c r="I3843" s="17"/>
      <c r="T3843" s="197"/>
    </row>
    <row r="3844" spans="1:20" ht="15" customHeight="1">
      <c r="A3844" s="165"/>
      <c r="I3844" s="17"/>
      <c r="T3844" s="197"/>
    </row>
    <row r="3845" spans="1:20" ht="15" customHeight="1">
      <c r="A3845" s="165"/>
      <c r="I3845" s="17"/>
      <c r="T3845" s="197"/>
    </row>
    <row r="3846" spans="1:20" ht="15" customHeight="1">
      <c r="A3846" s="165"/>
      <c r="I3846" s="17"/>
      <c r="T3846" s="197"/>
    </row>
    <row r="3847" spans="1:20" ht="15" customHeight="1">
      <c r="A3847" s="165"/>
      <c r="I3847" s="17"/>
      <c r="T3847" s="197"/>
    </row>
    <row r="3848" spans="1:20" ht="15" customHeight="1">
      <c r="A3848" s="165"/>
      <c r="I3848" s="17"/>
      <c r="T3848" s="197"/>
    </row>
    <row r="3849" spans="1:20" ht="15" customHeight="1">
      <c r="A3849" s="165"/>
      <c r="I3849" s="17"/>
      <c r="T3849" s="197"/>
    </row>
    <row r="3850" spans="1:20" ht="15" customHeight="1">
      <c r="A3850" s="165"/>
      <c r="I3850" s="17"/>
      <c r="T3850" s="197"/>
    </row>
    <row r="3851" spans="1:20" ht="15" customHeight="1">
      <c r="A3851" s="165"/>
      <c r="I3851" s="17"/>
      <c r="T3851" s="197"/>
    </row>
    <row r="3852" spans="1:20" ht="15" customHeight="1">
      <c r="A3852" s="165"/>
      <c r="I3852" s="17"/>
      <c r="T3852" s="197"/>
    </row>
    <row r="3853" spans="1:20" ht="15" customHeight="1">
      <c r="A3853" s="165"/>
      <c r="I3853" s="17"/>
      <c r="T3853" s="197"/>
    </row>
    <row r="3854" spans="1:20" ht="15" customHeight="1">
      <c r="A3854" s="165"/>
      <c r="I3854" s="17"/>
      <c r="T3854" s="197"/>
    </row>
    <row r="3855" spans="1:20" ht="15" customHeight="1">
      <c r="A3855" s="165"/>
      <c r="I3855" s="17"/>
      <c r="T3855" s="197"/>
    </row>
    <row r="3856" spans="1:20" ht="15" customHeight="1">
      <c r="A3856" s="165"/>
      <c r="I3856" s="17"/>
      <c r="T3856" s="197"/>
    </row>
    <row r="3857" spans="1:20" ht="15" customHeight="1">
      <c r="A3857" s="165"/>
      <c r="I3857" s="17"/>
      <c r="T3857" s="197"/>
    </row>
    <row r="3858" spans="1:20" ht="15" customHeight="1">
      <c r="A3858" s="165"/>
      <c r="I3858" s="17"/>
      <c r="T3858" s="197"/>
    </row>
    <row r="3859" spans="1:20" ht="15" customHeight="1">
      <c r="A3859" s="165"/>
      <c r="I3859" s="17"/>
      <c r="T3859" s="197"/>
    </row>
    <row r="3860" spans="1:20" ht="15" customHeight="1">
      <c r="A3860" s="165"/>
      <c r="I3860" s="17"/>
      <c r="T3860" s="197"/>
    </row>
    <row r="3861" spans="1:20" ht="15" customHeight="1">
      <c r="A3861" s="165"/>
      <c r="I3861" s="17"/>
      <c r="T3861" s="197"/>
    </row>
    <row r="3862" spans="1:20" ht="15" customHeight="1">
      <c r="A3862" s="165"/>
      <c r="I3862" s="17"/>
      <c r="T3862" s="197"/>
    </row>
    <row r="3863" spans="1:20" ht="15" customHeight="1">
      <c r="A3863" s="165"/>
      <c r="I3863" s="17"/>
      <c r="T3863" s="197"/>
    </row>
    <row r="3864" spans="1:20" ht="15" customHeight="1">
      <c r="A3864" s="165"/>
      <c r="I3864" s="17"/>
      <c r="T3864" s="197"/>
    </row>
    <row r="3865" spans="1:20" ht="15" customHeight="1">
      <c r="A3865" s="165"/>
      <c r="I3865" s="17"/>
      <c r="T3865" s="197"/>
    </row>
    <row r="3866" spans="1:20" ht="15" customHeight="1">
      <c r="A3866" s="165"/>
      <c r="I3866" s="17"/>
      <c r="T3866" s="197"/>
    </row>
    <row r="3867" spans="1:20" ht="15" customHeight="1">
      <c r="A3867" s="165"/>
      <c r="I3867" s="17"/>
      <c r="T3867" s="197"/>
    </row>
    <row r="3868" spans="1:20" ht="15" customHeight="1">
      <c r="A3868" s="165"/>
      <c r="I3868" s="17"/>
      <c r="T3868" s="197"/>
    </row>
    <row r="3869" spans="1:20" ht="15" customHeight="1">
      <c r="A3869" s="165"/>
      <c r="I3869" s="17"/>
      <c r="T3869" s="197"/>
    </row>
    <row r="3870" spans="1:20" ht="15" customHeight="1">
      <c r="A3870" s="165"/>
      <c r="I3870" s="17"/>
      <c r="T3870" s="197"/>
    </row>
    <row r="3871" spans="1:20" ht="15" customHeight="1">
      <c r="A3871" s="165"/>
      <c r="I3871" s="17"/>
      <c r="T3871" s="197"/>
    </row>
    <row r="3872" spans="1:20" ht="15" customHeight="1">
      <c r="A3872" s="165"/>
      <c r="I3872" s="17"/>
      <c r="T3872" s="197"/>
    </row>
    <row r="3873" spans="1:20" ht="15" customHeight="1">
      <c r="A3873" s="165"/>
      <c r="I3873" s="17"/>
      <c r="T3873" s="197"/>
    </row>
    <row r="3874" spans="1:20" ht="15" customHeight="1">
      <c r="A3874" s="165"/>
      <c r="I3874" s="17"/>
      <c r="T3874" s="197"/>
    </row>
    <row r="3875" spans="1:20" ht="15" customHeight="1">
      <c r="A3875" s="165"/>
      <c r="I3875" s="17"/>
      <c r="T3875" s="197"/>
    </row>
    <row r="3876" spans="1:20" ht="15" customHeight="1">
      <c r="A3876" s="165"/>
      <c r="I3876" s="17"/>
      <c r="T3876" s="197"/>
    </row>
    <row r="3877" spans="1:20" ht="15" customHeight="1">
      <c r="A3877" s="165"/>
      <c r="I3877" s="17"/>
      <c r="T3877" s="197"/>
    </row>
    <row r="3878" spans="1:20" ht="15" customHeight="1">
      <c r="A3878" s="165"/>
      <c r="I3878" s="17"/>
      <c r="T3878" s="197"/>
    </row>
    <row r="3879" spans="1:20" ht="15" customHeight="1">
      <c r="A3879" s="165"/>
      <c r="I3879" s="17"/>
      <c r="T3879" s="197"/>
    </row>
    <row r="3880" spans="1:20" ht="15" customHeight="1">
      <c r="A3880" s="165"/>
      <c r="I3880" s="17"/>
      <c r="T3880" s="197"/>
    </row>
    <row r="3881" spans="1:20" ht="15" customHeight="1">
      <c r="A3881" s="165"/>
      <c r="I3881" s="17"/>
      <c r="T3881" s="197"/>
    </row>
    <row r="3882" spans="1:20" ht="15" customHeight="1">
      <c r="A3882" s="165"/>
      <c r="I3882" s="17"/>
      <c r="T3882" s="197"/>
    </row>
    <row r="3883" spans="1:20" ht="15" customHeight="1">
      <c r="A3883" s="165"/>
      <c r="I3883" s="17"/>
      <c r="T3883" s="197"/>
    </row>
    <row r="3884" spans="1:20" ht="15" customHeight="1">
      <c r="A3884" s="165"/>
      <c r="I3884" s="17"/>
      <c r="T3884" s="197"/>
    </row>
    <row r="3885" spans="1:20" ht="15" customHeight="1">
      <c r="A3885" s="165"/>
      <c r="I3885" s="17"/>
      <c r="T3885" s="197"/>
    </row>
    <row r="3886" spans="1:20" ht="15" customHeight="1">
      <c r="A3886" s="165"/>
      <c r="I3886" s="17"/>
      <c r="T3886" s="197"/>
    </row>
    <row r="3887" spans="1:20" ht="15" customHeight="1">
      <c r="A3887" s="165"/>
      <c r="I3887" s="17"/>
      <c r="T3887" s="197"/>
    </row>
    <row r="3888" spans="1:20" ht="15" customHeight="1">
      <c r="A3888" s="165"/>
      <c r="I3888" s="17"/>
      <c r="T3888" s="197"/>
    </row>
    <row r="3889" spans="1:20" ht="15" customHeight="1">
      <c r="A3889" s="165"/>
      <c r="I3889" s="17"/>
      <c r="T3889" s="197"/>
    </row>
    <row r="3890" spans="1:20" ht="15" customHeight="1">
      <c r="A3890" s="165"/>
      <c r="I3890" s="17"/>
      <c r="T3890" s="197"/>
    </row>
    <row r="3891" spans="1:20" ht="15" customHeight="1">
      <c r="A3891" s="165"/>
      <c r="I3891" s="17"/>
      <c r="T3891" s="197"/>
    </row>
    <row r="3892" spans="1:20" ht="15" customHeight="1">
      <c r="A3892" s="165"/>
      <c r="I3892" s="17"/>
      <c r="T3892" s="197"/>
    </row>
    <row r="3893" spans="1:20" ht="15" customHeight="1">
      <c r="A3893" s="165"/>
      <c r="I3893" s="17"/>
      <c r="T3893" s="197"/>
    </row>
    <row r="3894" spans="1:20" ht="15" customHeight="1">
      <c r="A3894" s="165"/>
      <c r="I3894" s="17"/>
      <c r="T3894" s="197"/>
    </row>
    <row r="3895" spans="1:20" ht="15" customHeight="1">
      <c r="A3895" s="165"/>
      <c r="I3895" s="17"/>
      <c r="T3895" s="197"/>
    </row>
    <row r="3896" spans="1:20" ht="15" customHeight="1">
      <c r="A3896" s="165"/>
      <c r="I3896" s="17"/>
      <c r="T3896" s="197"/>
    </row>
    <row r="3897" spans="1:20" ht="15" customHeight="1">
      <c r="A3897" s="165"/>
      <c r="I3897" s="17"/>
      <c r="T3897" s="197"/>
    </row>
    <row r="3898" spans="1:20" ht="15" customHeight="1">
      <c r="A3898" s="165"/>
      <c r="I3898" s="17"/>
      <c r="T3898" s="197"/>
    </row>
    <row r="3899" spans="1:20" ht="15" customHeight="1">
      <c r="A3899" s="165"/>
      <c r="I3899" s="17"/>
      <c r="T3899" s="197"/>
    </row>
    <row r="3900" spans="1:20" ht="15" customHeight="1">
      <c r="A3900" s="165"/>
      <c r="I3900" s="17"/>
      <c r="T3900" s="197"/>
    </row>
    <row r="3901" spans="1:20" ht="15" customHeight="1">
      <c r="A3901" s="165"/>
      <c r="I3901" s="17"/>
      <c r="T3901" s="197"/>
    </row>
    <row r="3902" spans="1:20" ht="15" customHeight="1">
      <c r="A3902" s="165"/>
      <c r="I3902" s="17"/>
      <c r="T3902" s="197"/>
    </row>
    <row r="3903" spans="1:20" ht="15" customHeight="1">
      <c r="A3903" s="165"/>
      <c r="I3903" s="17"/>
      <c r="T3903" s="197"/>
    </row>
    <row r="3904" spans="1:20" ht="15" customHeight="1">
      <c r="A3904" s="165"/>
      <c r="I3904" s="17"/>
      <c r="T3904" s="197"/>
    </row>
    <row r="3905" spans="1:20" ht="15" customHeight="1">
      <c r="A3905" s="165"/>
      <c r="I3905" s="17"/>
      <c r="T3905" s="197"/>
    </row>
    <row r="3906" spans="1:20" ht="15" customHeight="1">
      <c r="A3906" s="165"/>
      <c r="I3906" s="17"/>
      <c r="T3906" s="197"/>
    </row>
    <row r="3907" spans="1:20" ht="15" customHeight="1">
      <c r="A3907" s="165"/>
      <c r="I3907" s="17"/>
      <c r="T3907" s="197"/>
    </row>
    <row r="3908" spans="1:20" ht="15" customHeight="1">
      <c r="A3908" s="165"/>
      <c r="I3908" s="17"/>
      <c r="T3908" s="197"/>
    </row>
    <row r="3909" spans="1:20" ht="15" customHeight="1">
      <c r="A3909" s="165"/>
      <c r="I3909" s="17"/>
      <c r="T3909" s="197"/>
    </row>
    <row r="3910" spans="1:20" ht="15" customHeight="1">
      <c r="A3910" s="165"/>
      <c r="I3910" s="17"/>
      <c r="T3910" s="197"/>
    </row>
    <row r="3911" spans="1:20" ht="15" customHeight="1">
      <c r="A3911" s="165"/>
      <c r="I3911" s="17"/>
      <c r="T3911" s="197"/>
    </row>
    <row r="3912" spans="1:20" ht="15" customHeight="1">
      <c r="A3912" s="165"/>
      <c r="I3912" s="17"/>
      <c r="T3912" s="197"/>
    </row>
    <row r="3913" spans="1:20" ht="15" customHeight="1">
      <c r="A3913" s="165"/>
      <c r="I3913" s="17"/>
      <c r="T3913" s="197"/>
    </row>
    <row r="3914" spans="1:20" ht="15" customHeight="1">
      <c r="A3914" s="165"/>
      <c r="I3914" s="17"/>
      <c r="T3914" s="197"/>
    </row>
    <row r="3915" spans="1:20" ht="15" customHeight="1">
      <c r="A3915" s="165"/>
      <c r="I3915" s="17"/>
      <c r="T3915" s="197"/>
    </row>
    <row r="3916" spans="1:20" ht="15" customHeight="1">
      <c r="A3916" s="165"/>
      <c r="I3916" s="17"/>
      <c r="T3916" s="197"/>
    </row>
    <row r="3917" spans="1:20" ht="15" customHeight="1">
      <c r="A3917" s="165"/>
      <c r="I3917" s="17"/>
      <c r="T3917" s="197"/>
    </row>
    <row r="3918" spans="1:20" ht="15" customHeight="1">
      <c r="A3918" s="165"/>
      <c r="I3918" s="17"/>
      <c r="T3918" s="197"/>
    </row>
    <row r="3919" spans="1:20" ht="15" customHeight="1">
      <c r="A3919" s="165"/>
      <c r="I3919" s="17"/>
      <c r="T3919" s="197"/>
    </row>
    <row r="3920" spans="1:20" ht="15" customHeight="1">
      <c r="A3920" s="165"/>
      <c r="I3920" s="17"/>
      <c r="T3920" s="197"/>
    </row>
    <row r="3921" spans="1:20" ht="15" customHeight="1">
      <c r="A3921" s="165"/>
      <c r="I3921" s="17"/>
      <c r="T3921" s="197"/>
    </row>
    <row r="3922" spans="1:20" ht="15" customHeight="1">
      <c r="A3922" s="165"/>
      <c r="I3922" s="17"/>
      <c r="T3922" s="197"/>
    </row>
    <row r="3923" spans="1:20" ht="15" customHeight="1">
      <c r="A3923" s="165"/>
      <c r="I3923" s="17"/>
      <c r="T3923" s="197"/>
    </row>
    <row r="3924" spans="1:20" ht="15" customHeight="1">
      <c r="A3924" s="165"/>
      <c r="I3924" s="17"/>
      <c r="T3924" s="197"/>
    </row>
    <row r="3925" spans="1:20" ht="15" customHeight="1">
      <c r="A3925" s="165"/>
      <c r="I3925" s="17"/>
      <c r="T3925" s="197"/>
    </row>
    <row r="3926" spans="1:20" ht="15" customHeight="1">
      <c r="A3926" s="165"/>
      <c r="I3926" s="17"/>
      <c r="T3926" s="197"/>
    </row>
    <row r="3927" spans="1:20" ht="15" customHeight="1">
      <c r="A3927" s="165"/>
      <c r="I3927" s="17"/>
      <c r="T3927" s="197"/>
    </row>
    <row r="3928" spans="1:20" ht="15" customHeight="1">
      <c r="A3928" s="165"/>
      <c r="I3928" s="17"/>
      <c r="T3928" s="197"/>
    </row>
    <row r="3929" spans="1:20" ht="15" customHeight="1">
      <c r="A3929" s="165"/>
      <c r="I3929" s="17"/>
      <c r="T3929" s="197"/>
    </row>
    <row r="3930" spans="1:20" ht="15" customHeight="1">
      <c r="A3930" s="165"/>
      <c r="I3930" s="17"/>
      <c r="T3930" s="197"/>
    </row>
    <row r="3931" spans="1:20" ht="15" customHeight="1">
      <c r="A3931" s="165"/>
      <c r="I3931" s="17"/>
      <c r="T3931" s="197"/>
    </row>
    <row r="3932" spans="1:20" ht="15" customHeight="1">
      <c r="A3932" s="165"/>
      <c r="I3932" s="17"/>
      <c r="T3932" s="197"/>
    </row>
    <row r="3933" spans="1:20" ht="15" customHeight="1">
      <c r="A3933" s="165"/>
      <c r="I3933" s="17"/>
      <c r="T3933" s="197"/>
    </row>
    <row r="3934" spans="1:20" ht="15" customHeight="1">
      <c r="A3934" s="165"/>
      <c r="I3934" s="17"/>
      <c r="T3934" s="197"/>
    </row>
    <row r="3935" spans="1:20" ht="15" customHeight="1">
      <c r="A3935" s="165"/>
      <c r="I3935" s="17"/>
      <c r="T3935" s="197"/>
    </row>
    <row r="3936" spans="1:20" ht="15" customHeight="1">
      <c r="A3936" s="165"/>
      <c r="I3936" s="17"/>
      <c r="T3936" s="197"/>
    </row>
    <row r="3937" spans="1:20" ht="15" customHeight="1">
      <c r="A3937" s="165"/>
      <c r="I3937" s="17"/>
      <c r="T3937" s="197"/>
    </row>
    <row r="3938" spans="1:20" ht="15" customHeight="1">
      <c r="A3938" s="165"/>
      <c r="I3938" s="17"/>
      <c r="T3938" s="197"/>
    </row>
    <row r="3939" spans="1:20" ht="15" customHeight="1">
      <c r="A3939" s="165"/>
      <c r="I3939" s="17"/>
      <c r="T3939" s="197"/>
    </row>
    <row r="3940" spans="1:20" ht="15" customHeight="1">
      <c r="A3940" s="165"/>
      <c r="I3940" s="17"/>
      <c r="T3940" s="197"/>
    </row>
    <row r="3941" spans="1:20" ht="15" customHeight="1">
      <c r="A3941" s="165"/>
      <c r="I3941" s="17"/>
      <c r="T3941" s="197"/>
    </row>
    <row r="3942" spans="1:20" ht="15" customHeight="1">
      <c r="A3942" s="165"/>
      <c r="I3942" s="17"/>
      <c r="T3942" s="197"/>
    </row>
    <row r="3943" spans="1:20" ht="15" customHeight="1">
      <c r="A3943" s="165"/>
      <c r="I3943" s="17"/>
      <c r="T3943" s="197"/>
    </row>
    <row r="3944" spans="1:20" ht="15" customHeight="1">
      <c r="A3944" s="165"/>
      <c r="I3944" s="17"/>
      <c r="T3944" s="197"/>
    </row>
    <row r="3945" spans="1:20" ht="15" customHeight="1">
      <c r="A3945" s="165"/>
      <c r="I3945" s="17"/>
      <c r="T3945" s="197"/>
    </row>
    <row r="3946" spans="1:20" ht="15" customHeight="1">
      <c r="A3946" s="165"/>
      <c r="I3946" s="17"/>
      <c r="T3946" s="197"/>
    </row>
    <row r="3947" spans="1:20" ht="15" customHeight="1">
      <c r="A3947" s="165"/>
      <c r="I3947" s="17"/>
      <c r="T3947" s="197"/>
    </row>
    <row r="3948" spans="1:20" ht="15" customHeight="1">
      <c r="A3948" s="165"/>
      <c r="I3948" s="17"/>
      <c r="T3948" s="197"/>
    </row>
    <row r="3949" spans="1:20" ht="15" customHeight="1">
      <c r="A3949" s="165"/>
      <c r="I3949" s="17"/>
      <c r="T3949" s="197"/>
    </row>
    <row r="3950" spans="1:20" ht="15" customHeight="1">
      <c r="A3950" s="165"/>
      <c r="I3950" s="17"/>
      <c r="T3950" s="197"/>
    </row>
    <row r="3951" spans="1:20" ht="15" customHeight="1">
      <c r="A3951" s="165"/>
      <c r="I3951" s="17"/>
      <c r="T3951" s="197"/>
    </row>
    <row r="3952" spans="1:20" ht="15" customHeight="1">
      <c r="A3952" s="165"/>
      <c r="I3952" s="17"/>
      <c r="T3952" s="197"/>
    </row>
    <row r="3953" spans="1:20" ht="15" customHeight="1">
      <c r="A3953" s="165"/>
      <c r="I3953" s="17"/>
      <c r="T3953" s="197"/>
    </row>
    <row r="3954" spans="1:20" ht="15" customHeight="1">
      <c r="A3954" s="165"/>
      <c r="I3954" s="17"/>
      <c r="T3954" s="197"/>
    </row>
    <row r="3955" spans="1:20" ht="15" customHeight="1">
      <c r="A3955" s="165"/>
      <c r="I3955" s="17"/>
      <c r="T3955" s="197"/>
    </row>
    <row r="3956" spans="1:20" ht="15" customHeight="1">
      <c r="A3956" s="165"/>
      <c r="I3956" s="17"/>
      <c r="T3956" s="197"/>
    </row>
    <row r="3957" spans="1:20" ht="15" customHeight="1">
      <c r="A3957" s="165"/>
      <c r="I3957" s="17"/>
      <c r="T3957" s="197"/>
    </row>
    <row r="3958" spans="1:20" ht="15" customHeight="1">
      <c r="A3958" s="165"/>
      <c r="I3958" s="17"/>
      <c r="T3958" s="197"/>
    </row>
    <row r="3959" spans="1:20" ht="15" customHeight="1">
      <c r="A3959" s="165"/>
      <c r="I3959" s="17"/>
      <c r="T3959" s="197"/>
    </row>
    <row r="3960" spans="1:20" ht="15" customHeight="1">
      <c r="A3960" s="165"/>
      <c r="I3960" s="17"/>
      <c r="T3960" s="197"/>
    </row>
    <row r="3961" spans="1:20" ht="15" customHeight="1">
      <c r="A3961" s="165"/>
      <c r="I3961" s="17"/>
      <c r="T3961" s="197"/>
    </row>
    <row r="3962" spans="1:20" ht="15" customHeight="1">
      <c r="A3962" s="165"/>
      <c r="I3962" s="17"/>
      <c r="T3962" s="197"/>
    </row>
    <row r="3963" spans="1:20" ht="15" customHeight="1">
      <c r="A3963" s="165"/>
      <c r="I3963" s="17"/>
      <c r="T3963" s="197"/>
    </row>
    <row r="3964" spans="1:20" ht="15" customHeight="1">
      <c r="A3964" s="165"/>
      <c r="I3964" s="17"/>
      <c r="T3964" s="197"/>
    </row>
    <row r="3965" spans="1:20" ht="15" customHeight="1">
      <c r="A3965" s="165"/>
      <c r="I3965" s="17"/>
      <c r="T3965" s="197"/>
    </row>
    <row r="3966" spans="1:20" ht="15" customHeight="1">
      <c r="A3966" s="165"/>
      <c r="I3966" s="17"/>
      <c r="T3966" s="197"/>
    </row>
    <row r="3967" spans="1:20" ht="15" customHeight="1">
      <c r="A3967" s="165"/>
      <c r="I3967" s="17"/>
      <c r="T3967" s="197"/>
    </row>
    <row r="3968" spans="1:20" ht="15" customHeight="1">
      <c r="A3968" s="165"/>
      <c r="I3968" s="17"/>
      <c r="T3968" s="197"/>
    </row>
    <row r="3969" spans="1:20" ht="15" customHeight="1">
      <c r="A3969" s="165"/>
      <c r="I3969" s="17"/>
      <c r="T3969" s="197"/>
    </row>
    <row r="3970" spans="1:20" ht="15" customHeight="1">
      <c r="A3970" s="165"/>
      <c r="I3970" s="17"/>
      <c r="T3970" s="197"/>
    </row>
    <row r="3971" spans="1:20" ht="15" customHeight="1">
      <c r="A3971" s="165"/>
      <c r="I3971" s="17"/>
      <c r="T3971" s="197"/>
    </row>
    <row r="3972" spans="1:20" ht="15" customHeight="1">
      <c r="A3972" s="165"/>
      <c r="I3972" s="17"/>
      <c r="T3972" s="197"/>
    </row>
    <row r="3973" spans="1:20" ht="15" customHeight="1">
      <c r="A3973" s="165"/>
      <c r="I3973" s="17"/>
      <c r="T3973" s="197"/>
    </row>
    <row r="3974" spans="1:20" ht="15" customHeight="1">
      <c r="A3974" s="165"/>
      <c r="I3974" s="17"/>
      <c r="T3974" s="197"/>
    </row>
    <row r="3975" spans="1:20" ht="15" customHeight="1">
      <c r="A3975" s="165"/>
      <c r="I3975" s="17"/>
      <c r="T3975" s="197"/>
    </row>
    <row r="3976" spans="1:20" ht="15" customHeight="1">
      <c r="A3976" s="165"/>
      <c r="I3976" s="17"/>
      <c r="T3976" s="197"/>
    </row>
    <row r="3977" spans="1:20" ht="15" customHeight="1">
      <c r="A3977" s="165"/>
      <c r="I3977" s="17"/>
      <c r="T3977" s="197"/>
    </row>
    <row r="3978" spans="1:20" ht="15" customHeight="1">
      <c r="A3978" s="165"/>
      <c r="I3978" s="17"/>
      <c r="T3978" s="197"/>
    </row>
    <row r="3979" spans="1:20" ht="15" customHeight="1">
      <c r="A3979" s="165"/>
      <c r="I3979" s="17"/>
      <c r="T3979" s="197"/>
    </row>
    <row r="3980" spans="1:20" ht="15" customHeight="1">
      <c r="A3980" s="165"/>
      <c r="I3980" s="17"/>
      <c r="T3980" s="197"/>
    </row>
    <row r="3981" spans="1:20" ht="15" customHeight="1">
      <c r="A3981" s="165"/>
      <c r="I3981" s="17"/>
      <c r="T3981" s="197"/>
    </row>
    <row r="3982" spans="1:20" ht="15" customHeight="1">
      <c r="A3982" s="165"/>
      <c r="I3982" s="17"/>
      <c r="T3982" s="197"/>
    </row>
    <row r="3983" spans="1:20" ht="15" customHeight="1">
      <c r="A3983" s="165"/>
      <c r="I3983" s="17"/>
      <c r="T3983" s="197"/>
    </row>
    <row r="3984" spans="1:20" ht="15" customHeight="1">
      <c r="A3984" s="165"/>
      <c r="I3984" s="17"/>
      <c r="T3984" s="197"/>
    </row>
    <row r="3985" spans="1:20" ht="15" customHeight="1">
      <c r="A3985" s="165"/>
      <c r="I3985" s="17"/>
      <c r="T3985" s="197"/>
    </row>
    <row r="3986" spans="1:20" ht="15" customHeight="1">
      <c r="A3986" s="165"/>
      <c r="I3986" s="17"/>
      <c r="T3986" s="197"/>
    </row>
    <row r="3987" spans="1:20" ht="15" customHeight="1">
      <c r="A3987" s="165"/>
      <c r="I3987" s="17"/>
      <c r="T3987" s="197"/>
    </row>
    <row r="3988" spans="1:20" ht="15" customHeight="1">
      <c r="A3988" s="165"/>
      <c r="I3988" s="17"/>
      <c r="T3988" s="197"/>
    </row>
    <row r="3989" spans="1:20" ht="15" customHeight="1">
      <c r="A3989" s="165"/>
      <c r="I3989" s="17"/>
      <c r="T3989" s="197"/>
    </row>
    <row r="3990" spans="1:20" ht="15" customHeight="1">
      <c r="A3990" s="165"/>
      <c r="I3990" s="17"/>
      <c r="T3990" s="197"/>
    </row>
    <row r="3991" spans="1:20" ht="15" customHeight="1">
      <c r="A3991" s="165"/>
      <c r="I3991" s="17"/>
      <c r="T3991" s="197"/>
    </row>
    <row r="3992" spans="1:20" ht="15" customHeight="1">
      <c r="A3992" s="165"/>
      <c r="I3992" s="17"/>
      <c r="T3992" s="197"/>
    </row>
    <row r="3993" spans="1:20" ht="15" customHeight="1">
      <c r="A3993" s="165"/>
      <c r="I3993" s="17"/>
      <c r="T3993" s="197"/>
    </row>
    <row r="3994" spans="1:20" ht="15" customHeight="1">
      <c r="A3994" s="165"/>
      <c r="I3994" s="17"/>
      <c r="T3994" s="197"/>
    </row>
    <row r="3995" spans="1:20" ht="15" customHeight="1">
      <c r="A3995" s="165"/>
      <c r="I3995" s="17"/>
      <c r="T3995" s="197"/>
    </row>
    <row r="3996" spans="1:20" ht="15" customHeight="1">
      <c r="A3996" s="165"/>
      <c r="I3996" s="17"/>
      <c r="T3996" s="197"/>
    </row>
    <row r="3997" spans="1:20" ht="15" customHeight="1">
      <c r="A3997" s="165"/>
      <c r="I3997" s="17"/>
      <c r="T3997" s="197"/>
    </row>
    <row r="3998" spans="1:20" ht="15" customHeight="1">
      <c r="A3998" s="165"/>
      <c r="I3998" s="17"/>
      <c r="T3998" s="197"/>
    </row>
    <row r="3999" spans="1:20" ht="15" customHeight="1">
      <c r="A3999" s="165"/>
      <c r="I3999" s="17"/>
      <c r="T3999" s="197"/>
    </row>
    <row r="4000" spans="1:20" ht="15" customHeight="1">
      <c r="A4000" s="165"/>
      <c r="I4000" s="17"/>
      <c r="T4000" s="197"/>
    </row>
    <row r="4001" spans="1:20" ht="15" customHeight="1">
      <c r="A4001" s="165"/>
      <c r="I4001" s="17"/>
      <c r="T4001" s="197"/>
    </row>
    <row r="4002" spans="1:20" ht="15" customHeight="1">
      <c r="A4002" s="165"/>
      <c r="I4002" s="17"/>
      <c r="T4002" s="197"/>
    </row>
    <row r="4003" spans="1:20" ht="15" customHeight="1">
      <c r="A4003" s="165"/>
      <c r="I4003" s="17"/>
      <c r="T4003" s="197"/>
    </row>
    <row r="4004" spans="1:20" ht="15" customHeight="1">
      <c r="A4004" s="165"/>
      <c r="I4004" s="17"/>
      <c r="T4004" s="197"/>
    </row>
    <row r="4005" spans="1:20" ht="15" customHeight="1">
      <c r="A4005" s="165"/>
      <c r="I4005" s="17"/>
      <c r="T4005" s="197"/>
    </row>
    <row r="4006" spans="1:20" ht="15" customHeight="1">
      <c r="A4006" s="165"/>
      <c r="I4006" s="17"/>
      <c r="T4006" s="197"/>
    </row>
    <row r="4007" spans="1:20" ht="15" customHeight="1">
      <c r="A4007" s="165"/>
      <c r="I4007" s="17"/>
      <c r="T4007" s="197"/>
    </row>
    <row r="4008" spans="1:20" ht="15" customHeight="1">
      <c r="A4008" s="165"/>
      <c r="I4008" s="17"/>
      <c r="T4008" s="197"/>
    </row>
    <row r="4009" spans="1:20" ht="15" customHeight="1">
      <c r="A4009" s="165"/>
      <c r="I4009" s="17"/>
      <c r="T4009" s="197"/>
    </row>
    <row r="4010" spans="1:20" ht="15" customHeight="1">
      <c r="A4010" s="165"/>
      <c r="I4010" s="17"/>
      <c r="T4010" s="197"/>
    </row>
    <row r="4011" spans="1:20" ht="15" customHeight="1">
      <c r="A4011" s="165"/>
      <c r="I4011" s="17"/>
      <c r="T4011" s="197"/>
    </row>
    <row r="4012" spans="1:20" ht="15" customHeight="1">
      <c r="A4012" s="165"/>
      <c r="I4012" s="17"/>
      <c r="T4012" s="197"/>
    </row>
    <row r="4013" spans="1:20" ht="15" customHeight="1">
      <c r="A4013" s="165"/>
      <c r="I4013" s="17"/>
      <c r="T4013" s="197"/>
    </row>
    <row r="4014" spans="1:20" ht="15" customHeight="1">
      <c r="A4014" s="165"/>
      <c r="I4014" s="17"/>
      <c r="T4014" s="197"/>
    </row>
    <row r="4015" spans="1:20" ht="15" customHeight="1">
      <c r="A4015" s="165"/>
      <c r="I4015" s="17"/>
      <c r="T4015" s="197"/>
    </row>
    <row r="4016" spans="1:20" ht="15" customHeight="1">
      <c r="A4016" s="165"/>
      <c r="I4016" s="17"/>
      <c r="T4016" s="197"/>
    </row>
    <row r="4017" spans="1:20" ht="15" customHeight="1">
      <c r="A4017" s="165"/>
      <c r="I4017" s="17"/>
      <c r="T4017" s="197"/>
    </row>
    <row r="4018" spans="1:20" ht="15" customHeight="1">
      <c r="A4018" s="165"/>
      <c r="I4018" s="17"/>
      <c r="T4018" s="197"/>
    </row>
    <row r="4019" spans="1:20" ht="15" customHeight="1">
      <c r="A4019" s="165"/>
      <c r="I4019" s="17"/>
      <c r="T4019" s="197"/>
    </row>
    <row r="4020" spans="1:20" ht="15" customHeight="1">
      <c r="A4020" s="165"/>
      <c r="I4020" s="17"/>
      <c r="T4020" s="197"/>
    </row>
    <row r="4021" spans="1:20" ht="15" customHeight="1">
      <c r="A4021" s="165"/>
      <c r="I4021" s="17"/>
      <c r="T4021" s="197"/>
    </row>
    <row r="4022" spans="1:20" ht="15" customHeight="1">
      <c r="A4022" s="165"/>
      <c r="I4022" s="17"/>
      <c r="T4022" s="197"/>
    </row>
    <row r="4023" spans="1:20" ht="15" customHeight="1">
      <c r="A4023" s="165"/>
      <c r="I4023" s="17"/>
      <c r="T4023" s="197"/>
    </row>
    <row r="4024" spans="1:20" ht="15" customHeight="1">
      <c r="A4024" s="165"/>
      <c r="I4024" s="17"/>
      <c r="T4024" s="197"/>
    </row>
    <row r="4025" spans="1:20" ht="15" customHeight="1">
      <c r="A4025" s="165"/>
      <c r="I4025" s="17"/>
      <c r="T4025" s="197"/>
    </row>
    <row r="4026" spans="1:20" ht="15" customHeight="1">
      <c r="A4026" s="165"/>
      <c r="I4026" s="17"/>
      <c r="T4026" s="197"/>
    </row>
    <row r="4027" spans="1:20" ht="15" customHeight="1">
      <c r="A4027" s="165"/>
      <c r="I4027" s="17"/>
      <c r="T4027" s="197"/>
    </row>
    <row r="4028" spans="1:20" ht="15" customHeight="1">
      <c r="A4028" s="165"/>
      <c r="I4028" s="17"/>
      <c r="T4028" s="197"/>
    </row>
    <row r="4029" spans="1:20" ht="15" customHeight="1">
      <c r="A4029" s="165"/>
      <c r="I4029" s="17"/>
      <c r="T4029" s="197"/>
    </row>
    <row r="4030" spans="1:20" ht="15" customHeight="1">
      <c r="A4030" s="165"/>
      <c r="I4030" s="17"/>
      <c r="T4030" s="197"/>
    </row>
    <row r="4031" spans="1:20" ht="15" customHeight="1">
      <c r="A4031" s="165"/>
      <c r="I4031" s="17"/>
      <c r="T4031" s="197"/>
    </row>
    <row r="4032" spans="1:20" ht="15" customHeight="1">
      <c r="A4032" s="165"/>
      <c r="I4032" s="17"/>
      <c r="T4032" s="197"/>
    </row>
    <row r="4033" spans="1:20" ht="15" customHeight="1">
      <c r="A4033" s="165"/>
      <c r="I4033" s="17"/>
      <c r="T4033" s="197"/>
    </row>
    <row r="4034" spans="1:20" ht="15" customHeight="1">
      <c r="A4034" s="165"/>
      <c r="I4034" s="17"/>
      <c r="T4034" s="197"/>
    </row>
    <row r="4035" spans="1:20" ht="15" customHeight="1">
      <c r="A4035" s="165"/>
      <c r="I4035" s="17"/>
      <c r="T4035" s="197"/>
    </row>
    <row r="4036" spans="1:20" ht="15" customHeight="1">
      <c r="A4036" s="165"/>
      <c r="I4036" s="17"/>
      <c r="T4036" s="197"/>
    </row>
    <row r="4037" spans="1:20" ht="15" customHeight="1">
      <c r="A4037" s="165"/>
      <c r="I4037" s="17"/>
      <c r="T4037" s="197"/>
    </row>
    <row r="4038" spans="1:20" ht="15" customHeight="1">
      <c r="A4038" s="165"/>
      <c r="I4038" s="17"/>
      <c r="T4038" s="197"/>
    </row>
    <row r="4039" spans="1:20" ht="15" customHeight="1">
      <c r="A4039" s="165"/>
      <c r="I4039" s="17"/>
      <c r="T4039" s="197"/>
    </row>
    <row r="4040" spans="1:20" ht="15" customHeight="1">
      <c r="A4040" s="165"/>
      <c r="I4040" s="17"/>
      <c r="T4040" s="197"/>
    </row>
    <row r="4041" spans="1:20" ht="15" customHeight="1">
      <c r="A4041" s="165"/>
      <c r="I4041" s="17"/>
      <c r="T4041" s="197"/>
    </row>
    <row r="4042" spans="1:20" ht="15" customHeight="1">
      <c r="A4042" s="165"/>
      <c r="I4042" s="17"/>
      <c r="T4042" s="197"/>
    </row>
    <row r="4043" spans="1:20" ht="15" customHeight="1">
      <c r="A4043" s="165"/>
      <c r="I4043" s="17"/>
      <c r="T4043" s="197"/>
    </row>
    <row r="4044" spans="1:20" ht="15" customHeight="1">
      <c r="A4044" s="165"/>
      <c r="I4044" s="17"/>
      <c r="T4044" s="197"/>
    </row>
    <row r="4045" spans="1:20" ht="15" customHeight="1">
      <c r="A4045" s="165"/>
      <c r="I4045" s="17"/>
      <c r="T4045" s="197"/>
    </row>
    <row r="4046" spans="1:20" ht="15" customHeight="1">
      <c r="A4046" s="165"/>
      <c r="I4046" s="17"/>
      <c r="T4046" s="197"/>
    </row>
    <row r="4047" spans="1:20" ht="15" customHeight="1">
      <c r="A4047" s="165"/>
      <c r="I4047" s="17"/>
      <c r="T4047" s="197"/>
    </row>
    <row r="4048" spans="1:20" ht="15" customHeight="1">
      <c r="A4048" s="165"/>
      <c r="I4048" s="17"/>
      <c r="T4048" s="197"/>
    </row>
    <row r="4049" spans="1:20" ht="15" customHeight="1">
      <c r="A4049" s="165"/>
      <c r="I4049" s="17"/>
      <c r="T4049" s="197"/>
    </row>
    <row r="4050" spans="1:20" ht="15" customHeight="1">
      <c r="A4050" s="165"/>
      <c r="I4050" s="17"/>
      <c r="T4050" s="197"/>
    </row>
    <row r="4051" spans="1:20" ht="15" customHeight="1">
      <c r="A4051" s="165"/>
      <c r="I4051" s="17"/>
      <c r="T4051" s="197"/>
    </row>
    <row r="4052" spans="1:20" ht="15" customHeight="1">
      <c r="A4052" s="165"/>
      <c r="I4052" s="17"/>
      <c r="T4052" s="197"/>
    </row>
    <row r="4053" spans="1:20" ht="15" customHeight="1">
      <c r="A4053" s="165"/>
      <c r="I4053" s="17"/>
      <c r="T4053" s="197"/>
    </row>
    <row r="4054" spans="1:20" ht="15" customHeight="1">
      <c r="A4054" s="165"/>
      <c r="I4054" s="17"/>
      <c r="T4054" s="197"/>
    </row>
    <row r="4055" spans="1:20" ht="15" customHeight="1">
      <c r="A4055" s="165"/>
      <c r="I4055" s="17"/>
      <c r="T4055" s="197"/>
    </row>
    <row r="4056" spans="1:20" ht="15" customHeight="1">
      <c r="A4056" s="165"/>
      <c r="I4056" s="17"/>
      <c r="T4056" s="197"/>
    </row>
    <row r="4057" spans="1:20" ht="15" customHeight="1">
      <c r="A4057" s="165"/>
      <c r="I4057" s="17"/>
      <c r="T4057" s="197"/>
    </row>
    <row r="4058" spans="1:20" ht="15" customHeight="1">
      <c r="A4058" s="165"/>
      <c r="I4058" s="17"/>
      <c r="T4058" s="197"/>
    </row>
    <row r="4059" spans="1:20" ht="15" customHeight="1">
      <c r="A4059" s="165"/>
      <c r="I4059" s="17"/>
      <c r="T4059" s="197"/>
    </row>
    <row r="4060" spans="1:20" ht="15" customHeight="1">
      <c r="A4060" s="165"/>
      <c r="I4060" s="17"/>
      <c r="T4060" s="197"/>
    </row>
    <row r="4061" spans="1:20" ht="15" customHeight="1">
      <c r="A4061" s="165"/>
      <c r="I4061" s="17"/>
      <c r="T4061" s="197"/>
    </row>
    <row r="4062" spans="1:20" ht="15" customHeight="1">
      <c r="A4062" s="165"/>
      <c r="I4062" s="17"/>
      <c r="T4062" s="197"/>
    </row>
    <row r="4063" spans="1:20" ht="15" customHeight="1">
      <c r="A4063" s="165"/>
      <c r="I4063" s="17"/>
      <c r="T4063" s="197"/>
    </row>
    <row r="4064" spans="1:20" ht="15" customHeight="1">
      <c r="A4064" s="165"/>
      <c r="I4064" s="17"/>
      <c r="T4064" s="197"/>
    </row>
    <row r="4065" spans="1:20" ht="15" customHeight="1">
      <c r="A4065" s="165"/>
      <c r="I4065" s="17"/>
      <c r="T4065" s="197"/>
    </row>
    <row r="4066" spans="1:20" ht="15" customHeight="1">
      <c r="A4066" s="165"/>
      <c r="I4066" s="17"/>
      <c r="T4066" s="197"/>
    </row>
    <row r="4067" spans="1:20" ht="15" customHeight="1">
      <c r="A4067" s="165"/>
      <c r="I4067" s="17"/>
      <c r="T4067" s="197"/>
    </row>
    <row r="4068" spans="1:20" ht="15" customHeight="1">
      <c r="A4068" s="165"/>
      <c r="I4068" s="17"/>
      <c r="T4068" s="197"/>
    </row>
    <row r="4069" spans="1:20" ht="15" customHeight="1">
      <c r="A4069" s="165"/>
      <c r="I4069" s="17"/>
      <c r="T4069" s="197"/>
    </row>
    <row r="4070" spans="1:20" ht="15" customHeight="1">
      <c r="A4070" s="165"/>
      <c r="I4070" s="17"/>
      <c r="T4070" s="197"/>
    </row>
    <row r="4071" spans="1:20" ht="15" customHeight="1">
      <c r="A4071" s="165"/>
      <c r="I4071" s="17"/>
      <c r="T4071" s="197"/>
    </row>
    <row r="4072" spans="1:20" ht="15" customHeight="1">
      <c r="A4072" s="165"/>
      <c r="I4072" s="17"/>
      <c r="T4072" s="197"/>
    </row>
    <row r="4073" spans="1:20" ht="15" customHeight="1">
      <c r="A4073" s="165"/>
      <c r="I4073" s="17"/>
      <c r="T4073" s="197"/>
    </row>
    <row r="4074" spans="1:20" ht="15" customHeight="1">
      <c r="A4074" s="165"/>
      <c r="I4074" s="17"/>
      <c r="T4074" s="197"/>
    </row>
    <row r="4075" spans="1:20" ht="15" customHeight="1">
      <c r="A4075" s="165"/>
      <c r="I4075" s="17"/>
      <c r="T4075" s="197"/>
    </row>
    <row r="4076" spans="1:20" ht="15" customHeight="1">
      <c r="A4076" s="165"/>
      <c r="I4076" s="17"/>
      <c r="T4076" s="197"/>
    </row>
    <row r="4077" spans="1:20" ht="15" customHeight="1">
      <c r="A4077" s="165"/>
      <c r="I4077" s="17"/>
      <c r="T4077" s="197"/>
    </row>
    <row r="4078" spans="1:20" ht="15" customHeight="1">
      <c r="A4078" s="165"/>
      <c r="I4078" s="17"/>
      <c r="T4078" s="197"/>
    </row>
    <row r="4079" spans="1:20" ht="15" customHeight="1">
      <c r="A4079" s="165"/>
      <c r="I4079" s="17"/>
      <c r="T4079" s="197"/>
    </row>
    <row r="4080" spans="1:20" ht="15" customHeight="1">
      <c r="A4080" s="165"/>
      <c r="I4080" s="17"/>
      <c r="T4080" s="197"/>
    </row>
    <row r="4081" spans="1:20" ht="15" customHeight="1">
      <c r="A4081" s="165"/>
      <c r="I4081" s="17"/>
      <c r="T4081" s="197"/>
    </row>
    <row r="4082" spans="1:20" ht="15" customHeight="1">
      <c r="A4082" s="165"/>
      <c r="I4082" s="17"/>
      <c r="T4082" s="197"/>
    </row>
    <row r="4083" spans="1:20" ht="15" customHeight="1">
      <c r="A4083" s="165"/>
      <c r="I4083" s="17"/>
      <c r="T4083" s="197"/>
    </row>
    <row r="4084" spans="1:20" ht="15" customHeight="1">
      <c r="A4084" s="165"/>
      <c r="I4084" s="17"/>
      <c r="T4084" s="197"/>
    </row>
    <row r="4085" spans="1:20" ht="15" customHeight="1">
      <c r="A4085" s="165"/>
      <c r="I4085" s="17"/>
      <c r="T4085" s="197"/>
    </row>
    <row r="4086" spans="1:20" ht="15" customHeight="1">
      <c r="A4086" s="165"/>
      <c r="I4086" s="17"/>
      <c r="T4086" s="197"/>
    </row>
    <row r="4087" spans="1:20" ht="15" customHeight="1">
      <c r="A4087" s="165"/>
      <c r="I4087" s="17"/>
      <c r="T4087" s="197"/>
    </row>
    <row r="4088" spans="1:20" ht="15" customHeight="1">
      <c r="A4088" s="165"/>
      <c r="I4088" s="17"/>
      <c r="T4088" s="197"/>
    </row>
    <row r="4089" spans="1:20" ht="15" customHeight="1">
      <c r="A4089" s="165"/>
      <c r="I4089" s="17"/>
      <c r="T4089" s="197"/>
    </row>
    <row r="4090" spans="1:20" ht="15" customHeight="1">
      <c r="A4090" s="165"/>
      <c r="I4090" s="17"/>
      <c r="T4090" s="197"/>
    </row>
    <row r="4091" spans="1:20" ht="15" customHeight="1">
      <c r="A4091" s="165"/>
      <c r="I4091" s="17"/>
      <c r="T4091" s="197"/>
    </row>
    <row r="4092" spans="1:20" ht="15" customHeight="1">
      <c r="A4092" s="165"/>
      <c r="I4092" s="17"/>
      <c r="T4092" s="197"/>
    </row>
    <row r="4093" spans="1:20" ht="15" customHeight="1">
      <c r="A4093" s="165"/>
      <c r="I4093" s="17"/>
      <c r="T4093" s="197"/>
    </row>
    <row r="4094" spans="1:20" ht="15" customHeight="1">
      <c r="A4094" s="165"/>
      <c r="I4094" s="17"/>
      <c r="T4094" s="197"/>
    </row>
    <row r="4095" spans="1:20" ht="15" customHeight="1">
      <c r="A4095" s="165"/>
      <c r="I4095" s="17"/>
      <c r="T4095" s="197"/>
    </row>
    <row r="4096" spans="1:20" ht="15" customHeight="1">
      <c r="A4096" s="165"/>
      <c r="I4096" s="17"/>
      <c r="T4096" s="197"/>
    </row>
    <row r="4097" spans="1:20" ht="15" customHeight="1">
      <c r="A4097" s="165"/>
      <c r="I4097" s="17"/>
      <c r="T4097" s="197"/>
    </row>
    <row r="4098" spans="1:20" ht="15" customHeight="1">
      <c r="A4098" s="165"/>
      <c r="I4098" s="17"/>
      <c r="T4098" s="197"/>
    </row>
    <row r="4099" spans="1:20" ht="15" customHeight="1">
      <c r="A4099" s="165"/>
      <c r="I4099" s="17"/>
      <c r="T4099" s="197"/>
    </row>
    <row r="4100" spans="1:20" ht="15" customHeight="1">
      <c r="A4100" s="165"/>
      <c r="I4100" s="17"/>
      <c r="T4100" s="197"/>
    </row>
    <row r="4101" spans="1:20" ht="15" customHeight="1">
      <c r="A4101" s="165"/>
      <c r="I4101" s="17"/>
      <c r="T4101" s="197"/>
    </row>
    <row r="4102" spans="1:20" ht="15" customHeight="1">
      <c r="A4102" s="165"/>
      <c r="I4102" s="17"/>
      <c r="T4102" s="197"/>
    </row>
    <row r="4103" spans="1:20" ht="15" customHeight="1">
      <c r="A4103" s="165"/>
      <c r="I4103" s="17"/>
      <c r="T4103" s="197"/>
    </row>
    <row r="4104" spans="1:20" ht="15" customHeight="1">
      <c r="A4104" s="165"/>
      <c r="I4104" s="17"/>
      <c r="T4104" s="197"/>
    </row>
    <row r="4105" spans="1:20" ht="15" customHeight="1">
      <c r="A4105" s="165"/>
      <c r="I4105" s="17"/>
      <c r="T4105" s="197"/>
    </row>
    <row r="4106" spans="1:20" ht="15" customHeight="1">
      <c r="A4106" s="165"/>
      <c r="I4106" s="17"/>
      <c r="T4106" s="197"/>
    </row>
    <row r="4107" spans="1:20" ht="15" customHeight="1">
      <c r="A4107" s="165"/>
      <c r="I4107" s="17"/>
      <c r="T4107" s="197"/>
    </row>
    <row r="4108" spans="1:20" ht="15" customHeight="1">
      <c r="A4108" s="165"/>
      <c r="I4108" s="17"/>
      <c r="T4108" s="197"/>
    </row>
    <row r="4109" spans="1:20" ht="15" customHeight="1">
      <c r="A4109" s="165"/>
      <c r="I4109" s="17"/>
      <c r="T4109" s="197"/>
    </row>
    <row r="4110" spans="1:20" ht="15" customHeight="1">
      <c r="A4110" s="165"/>
      <c r="I4110" s="17"/>
      <c r="T4110" s="197"/>
    </row>
    <row r="4111" spans="1:20" ht="15" customHeight="1">
      <c r="A4111" s="165"/>
      <c r="I4111" s="17"/>
      <c r="T4111" s="197"/>
    </row>
    <row r="4112" spans="1:20" ht="15" customHeight="1">
      <c r="A4112" s="165"/>
      <c r="I4112" s="17"/>
      <c r="T4112" s="197"/>
    </row>
    <row r="4113" spans="1:20" ht="15" customHeight="1">
      <c r="A4113" s="165"/>
      <c r="I4113" s="17"/>
      <c r="T4113" s="197"/>
    </row>
    <row r="4114" spans="1:20" ht="15" customHeight="1">
      <c r="A4114" s="165"/>
      <c r="I4114" s="17"/>
      <c r="T4114" s="197"/>
    </row>
    <row r="4115" spans="1:20" ht="15" customHeight="1">
      <c r="A4115" s="165"/>
      <c r="I4115" s="17"/>
      <c r="T4115" s="197"/>
    </row>
    <row r="4116" spans="1:20" ht="15" customHeight="1">
      <c r="A4116" s="165"/>
      <c r="I4116" s="17"/>
      <c r="T4116" s="197"/>
    </row>
    <row r="4117" spans="1:20" ht="15" customHeight="1">
      <c r="A4117" s="165"/>
      <c r="I4117" s="17"/>
      <c r="T4117" s="197"/>
    </row>
    <row r="4118" spans="1:20" ht="15" customHeight="1">
      <c r="A4118" s="165"/>
      <c r="I4118" s="17"/>
      <c r="T4118" s="197"/>
    </row>
    <row r="4119" spans="1:20" ht="15" customHeight="1">
      <c r="A4119" s="165"/>
      <c r="I4119" s="17"/>
      <c r="T4119" s="197"/>
    </row>
    <row r="4120" spans="1:20" ht="15" customHeight="1">
      <c r="A4120" s="165"/>
      <c r="I4120" s="17"/>
      <c r="T4120" s="197"/>
    </row>
    <row r="4121" spans="1:20" ht="15" customHeight="1">
      <c r="A4121" s="165"/>
      <c r="I4121" s="17"/>
      <c r="T4121" s="197"/>
    </row>
    <row r="4122" spans="1:20" ht="15" customHeight="1">
      <c r="A4122" s="165"/>
      <c r="I4122" s="17"/>
      <c r="T4122" s="197"/>
    </row>
    <row r="4123" spans="1:20" ht="15" customHeight="1">
      <c r="A4123" s="165"/>
      <c r="I4123" s="17"/>
      <c r="T4123" s="197"/>
    </row>
    <row r="4124" spans="1:20" ht="15" customHeight="1">
      <c r="A4124" s="165"/>
      <c r="I4124" s="17"/>
      <c r="T4124" s="197"/>
    </row>
    <row r="4125" spans="1:20" ht="15" customHeight="1">
      <c r="A4125" s="165"/>
      <c r="I4125" s="17"/>
      <c r="T4125" s="197"/>
    </row>
    <row r="4126" spans="1:20" ht="15" customHeight="1">
      <c r="A4126" s="165"/>
      <c r="I4126" s="17"/>
      <c r="T4126" s="197"/>
    </row>
    <row r="4127" spans="1:20" ht="15" customHeight="1">
      <c r="A4127" s="165"/>
      <c r="I4127" s="17"/>
      <c r="T4127" s="197"/>
    </row>
    <row r="4128" spans="1:20" ht="15" customHeight="1">
      <c r="A4128" s="165"/>
      <c r="I4128" s="17"/>
      <c r="T4128" s="197"/>
    </row>
    <row r="4129" spans="1:20" ht="15" customHeight="1">
      <c r="A4129" s="165"/>
      <c r="I4129" s="17"/>
      <c r="T4129" s="197"/>
    </row>
    <row r="4130" spans="1:20" ht="15" customHeight="1">
      <c r="A4130" s="165"/>
      <c r="I4130" s="17"/>
      <c r="T4130" s="197"/>
    </row>
    <row r="4131" spans="1:20" ht="15" customHeight="1">
      <c r="A4131" s="165"/>
      <c r="I4131" s="17"/>
      <c r="T4131" s="197"/>
    </row>
    <row r="4132" spans="1:20" ht="15" customHeight="1">
      <c r="A4132" s="165"/>
      <c r="I4132" s="17"/>
      <c r="T4132" s="197"/>
    </row>
    <row r="4133" spans="1:20" ht="15" customHeight="1">
      <c r="A4133" s="165"/>
      <c r="I4133" s="17"/>
      <c r="T4133" s="197"/>
    </row>
    <row r="4134" spans="1:20" ht="15" customHeight="1">
      <c r="A4134" s="165"/>
      <c r="I4134" s="17"/>
      <c r="T4134" s="197"/>
    </row>
    <row r="4135" spans="1:20" ht="15" customHeight="1">
      <c r="A4135" s="165"/>
      <c r="I4135" s="17"/>
      <c r="T4135" s="197"/>
    </row>
    <row r="4136" spans="1:20" ht="15" customHeight="1">
      <c r="A4136" s="165"/>
      <c r="I4136" s="17"/>
      <c r="T4136" s="197"/>
    </row>
    <row r="4137" spans="1:20" ht="15" customHeight="1">
      <c r="A4137" s="165"/>
      <c r="I4137" s="17"/>
      <c r="T4137" s="197"/>
    </row>
    <row r="4138" spans="1:20" ht="15" customHeight="1">
      <c r="A4138" s="165"/>
      <c r="I4138" s="17"/>
      <c r="T4138" s="197"/>
    </row>
    <row r="4139" spans="1:20" ht="15" customHeight="1">
      <c r="A4139" s="165"/>
      <c r="I4139" s="17"/>
      <c r="T4139" s="197"/>
    </row>
    <row r="4140" spans="1:20" ht="15" customHeight="1">
      <c r="A4140" s="165"/>
      <c r="I4140" s="17"/>
      <c r="T4140" s="197"/>
    </row>
    <row r="4141" spans="1:20" ht="15" customHeight="1">
      <c r="A4141" s="165"/>
      <c r="I4141" s="17"/>
      <c r="T4141" s="197"/>
    </row>
    <row r="4142" spans="1:20" ht="15" customHeight="1">
      <c r="A4142" s="165"/>
      <c r="I4142" s="17"/>
      <c r="T4142" s="197"/>
    </row>
    <row r="4143" spans="1:20" ht="15" customHeight="1">
      <c r="A4143" s="165"/>
      <c r="I4143" s="17"/>
      <c r="T4143" s="197"/>
    </row>
    <row r="4144" spans="1:20" ht="15" customHeight="1">
      <c r="A4144" s="165"/>
      <c r="I4144" s="17"/>
      <c r="T4144" s="197"/>
    </row>
    <row r="4145" spans="1:20" ht="15" customHeight="1">
      <c r="A4145" s="165"/>
      <c r="I4145" s="17"/>
      <c r="T4145" s="197"/>
    </row>
    <row r="4146" spans="1:20" ht="15" customHeight="1">
      <c r="A4146" s="165"/>
      <c r="I4146" s="17"/>
      <c r="T4146" s="197"/>
    </row>
    <row r="4147" spans="1:20" ht="15" customHeight="1">
      <c r="A4147" s="165"/>
      <c r="I4147" s="17"/>
      <c r="T4147" s="197"/>
    </row>
    <row r="4148" spans="1:20" ht="15" customHeight="1">
      <c r="A4148" s="165"/>
      <c r="I4148" s="17"/>
      <c r="T4148" s="197"/>
    </row>
    <row r="4149" spans="1:20" ht="15" customHeight="1">
      <c r="A4149" s="165"/>
      <c r="I4149" s="17"/>
      <c r="T4149" s="197"/>
    </row>
    <row r="4150" spans="1:20" ht="15" customHeight="1">
      <c r="A4150" s="165"/>
      <c r="I4150" s="17"/>
      <c r="T4150" s="197"/>
    </row>
    <row r="4151" spans="1:20" ht="15" customHeight="1">
      <c r="A4151" s="165"/>
      <c r="I4151" s="17"/>
      <c r="T4151" s="197"/>
    </row>
    <row r="4152" spans="1:20" ht="15" customHeight="1">
      <c r="A4152" s="165"/>
      <c r="I4152" s="17"/>
      <c r="T4152" s="197"/>
    </row>
    <row r="4153" spans="1:20" ht="15" customHeight="1">
      <c r="A4153" s="165"/>
      <c r="I4153" s="17"/>
      <c r="T4153" s="197"/>
    </row>
    <row r="4154" spans="1:20" ht="15" customHeight="1">
      <c r="A4154" s="165"/>
      <c r="I4154" s="17"/>
      <c r="T4154" s="197"/>
    </row>
    <row r="4155" spans="1:20" ht="15" customHeight="1">
      <c r="A4155" s="165"/>
      <c r="I4155" s="17"/>
      <c r="T4155" s="197"/>
    </row>
    <row r="4156" spans="1:20" ht="15" customHeight="1">
      <c r="A4156" s="165"/>
      <c r="I4156" s="17"/>
      <c r="T4156" s="197"/>
    </row>
    <row r="4157" spans="1:20" ht="15" customHeight="1">
      <c r="A4157" s="165"/>
      <c r="I4157" s="17"/>
      <c r="T4157" s="197"/>
    </row>
    <row r="4158" spans="1:20" ht="15" customHeight="1">
      <c r="A4158" s="165"/>
      <c r="I4158" s="17"/>
      <c r="T4158" s="197"/>
    </row>
    <row r="4159" spans="1:20" ht="15" customHeight="1">
      <c r="A4159" s="165"/>
      <c r="I4159" s="17"/>
      <c r="T4159" s="197"/>
    </row>
    <row r="4160" spans="1:20" ht="15" customHeight="1">
      <c r="A4160" s="165"/>
      <c r="I4160" s="17"/>
      <c r="T4160" s="197"/>
    </row>
    <row r="4161" spans="1:20" ht="15" customHeight="1">
      <c r="A4161" s="165"/>
      <c r="I4161" s="17"/>
      <c r="T4161" s="197"/>
    </row>
    <row r="4162" spans="1:20" ht="15" customHeight="1">
      <c r="A4162" s="165"/>
      <c r="I4162" s="17"/>
      <c r="T4162" s="197"/>
    </row>
    <row r="4163" spans="1:20" ht="15" customHeight="1">
      <c r="A4163" s="165"/>
      <c r="I4163" s="17"/>
      <c r="T4163" s="197"/>
    </row>
    <row r="4164" spans="1:20" ht="15" customHeight="1">
      <c r="A4164" s="165"/>
      <c r="I4164" s="17"/>
      <c r="T4164" s="197"/>
    </row>
    <row r="4165" spans="1:20" ht="15" customHeight="1">
      <c r="A4165" s="165"/>
      <c r="I4165" s="17"/>
      <c r="T4165" s="197"/>
    </row>
    <row r="4166" spans="1:20" ht="15" customHeight="1">
      <c r="A4166" s="165"/>
      <c r="I4166" s="17"/>
      <c r="T4166" s="197"/>
    </row>
    <row r="4167" spans="1:20" ht="15" customHeight="1">
      <c r="A4167" s="165"/>
      <c r="I4167" s="17"/>
      <c r="T4167" s="197"/>
    </row>
    <row r="4168" spans="1:20" ht="15" customHeight="1">
      <c r="A4168" s="165"/>
      <c r="I4168" s="17"/>
      <c r="T4168" s="197"/>
    </row>
    <row r="4169" spans="1:20" ht="15" customHeight="1">
      <c r="A4169" s="165"/>
      <c r="I4169" s="17"/>
      <c r="T4169" s="197"/>
    </row>
    <row r="4170" spans="1:20" ht="15" customHeight="1">
      <c r="A4170" s="165"/>
      <c r="I4170" s="17"/>
      <c r="T4170" s="197"/>
    </row>
    <row r="4171" spans="1:20" ht="15" customHeight="1">
      <c r="A4171" s="165"/>
      <c r="I4171" s="17"/>
      <c r="T4171" s="197"/>
    </row>
    <row r="4172" spans="1:20" ht="15" customHeight="1">
      <c r="A4172" s="165"/>
      <c r="I4172" s="17"/>
      <c r="T4172" s="197"/>
    </row>
    <row r="4173" spans="1:20" ht="15" customHeight="1">
      <c r="A4173" s="165"/>
      <c r="I4173" s="17"/>
      <c r="T4173" s="197"/>
    </row>
    <row r="4174" spans="1:20" ht="15" customHeight="1">
      <c r="A4174" s="165"/>
      <c r="I4174" s="17"/>
      <c r="T4174" s="197"/>
    </row>
    <row r="4175" spans="1:20" ht="15" customHeight="1">
      <c r="A4175" s="165"/>
      <c r="I4175" s="17"/>
      <c r="T4175" s="197"/>
    </row>
    <row r="4176" spans="1:20" ht="15" customHeight="1">
      <c r="A4176" s="165"/>
      <c r="I4176" s="17"/>
      <c r="T4176" s="197"/>
    </row>
    <row r="4177" spans="1:20" ht="15" customHeight="1">
      <c r="A4177" s="165"/>
      <c r="I4177" s="17"/>
      <c r="T4177" s="197"/>
    </row>
    <row r="4178" spans="1:20" ht="15" customHeight="1">
      <c r="A4178" s="165"/>
      <c r="I4178" s="17"/>
      <c r="T4178" s="197"/>
    </row>
    <row r="4179" spans="1:20" ht="15" customHeight="1">
      <c r="A4179" s="165"/>
      <c r="I4179" s="17"/>
      <c r="T4179" s="197"/>
    </row>
    <row r="4180" spans="1:20" ht="15" customHeight="1">
      <c r="A4180" s="165"/>
      <c r="I4180" s="17"/>
      <c r="T4180" s="197"/>
    </row>
    <row r="4181" spans="1:20" ht="15" customHeight="1">
      <c r="A4181" s="165"/>
      <c r="I4181" s="17"/>
      <c r="T4181" s="197"/>
    </row>
    <row r="4182" spans="1:20" ht="15" customHeight="1">
      <c r="A4182" s="165"/>
      <c r="I4182" s="17"/>
      <c r="T4182" s="197"/>
    </row>
    <row r="4183" spans="1:20" ht="15" customHeight="1">
      <c r="A4183" s="165"/>
      <c r="I4183" s="17"/>
      <c r="T4183" s="197"/>
    </row>
    <row r="4184" spans="1:20" ht="15" customHeight="1">
      <c r="A4184" s="165"/>
      <c r="I4184" s="17"/>
      <c r="T4184" s="197"/>
    </row>
    <row r="4185" spans="1:20" ht="15" customHeight="1">
      <c r="A4185" s="165"/>
      <c r="I4185" s="17"/>
      <c r="T4185" s="197"/>
    </row>
    <row r="4186" spans="1:20" ht="15" customHeight="1">
      <c r="A4186" s="165"/>
      <c r="I4186" s="17"/>
      <c r="T4186" s="197"/>
    </row>
    <row r="4187" spans="1:20" ht="15" customHeight="1">
      <c r="A4187" s="165"/>
      <c r="I4187" s="17"/>
      <c r="T4187" s="197"/>
    </row>
    <row r="4188" spans="1:20" ht="15" customHeight="1">
      <c r="A4188" s="165"/>
      <c r="I4188" s="17"/>
      <c r="T4188" s="197"/>
    </row>
    <row r="4189" spans="1:20" ht="15" customHeight="1">
      <c r="A4189" s="165"/>
      <c r="I4189" s="17"/>
      <c r="T4189" s="197"/>
    </row>
    <row r="4190" spans="1:20" ht="15" customHeight="1">
      <c r="A4190" s="165"/>
      <c r="I4190" s="17"/>
      <c r="T4190" s="197"/>
    </row>
    <row r="4191" spans="1:20" ht="15" customHeight="1">
      <c r="A4191" s="165"/>
      <c r="I4191" s="17"/>
      <c r="T4191" s="197"/>
    </row>
    <row r="4192" spans="1:20" ht="15" customHeight="1">
      <c r="A4192" s="165"/>
      <c r="I4192" s="17"/>
      <c r="T4192" s="197"/>
    </row>
    <row r="4193" spans="1:20" ht="15" customHeight="1">
      <c r="A4193" s="165"/>
      <c r="I4193" s="17"/>
      <c r="T4193" s="197"/>
    </row>
    <row r="4194" spans="1:20" ht="15" customHeight="1">
      <c r="A4194" s="165"/>
      <c r="I4194" s="17"/>
      <c r="T4194" s="197"/>
    </row>
    <row r="4195" spans="1:20" ht="15" customHeight="1">
      <c r="A4195" s="165"/>
      <c r="I4195" s="17"/>
      <c r="T4195" s="197"/>
    </row>
    <row r="4196" spans="1:20" ht="15" customHeight="1">
      <c r="A4196" s="165"/>
      <c r="I4196" s="17"/>
      <c r="T4196" s="197"/>
    </row>
    <row r="4197" spans="1:20" ht="15" customHeight="1">
      <c r="A4197" s="165"/>
      <c r="I4197" s="17"/>
      <c r="T4197" s="197"/>
    </row>
    <row r="4198" spans="1:20" ht="15" customHeight="1">
      <c r="A4198" s="165"/>
      <c r="I4198" s="17"/>
      <c r="T4198" s="197"/>
    </row>
    <row r="4199" spans="1:20" ht="15" customHeight="1">
      <c r="A4199" s="165"/>
      <c r="I4199" s="17"/>
      <c r="T4199" s="197"/>
    </row>
    <row r="4200" spans="1:20" ht="15" customHeight="1">
      <c r="A4200" s="165"/>
      <c r="I4200" s="17"/>
      <c r="T4200" s="197"/>
    </row>
    <row r="4201" spans="1:20" ht="15" customHeight="1">
      <c r="A4201" s="165"/>
      <c r="I4201" s="17"/>
      <c r="T4201" s="197"/>
    </row>
    <row r="4202" spans="1:20" ht="15" customHeight="1">
      <c r="A4202" s="165"/>
      <c r="I4202" s="17"/>
      <c r="T4202" s="197"/>
    </row>
    <row r="4203" spans="1:20" ht="15" customHeight="1">
      <c r="A4203" s="165"/>
      <c r="I4203" s="17"/>
      <c r="T4203" s="197"/>
    </row>
    <row r="4204" spans="1:20" ht="15" customHeight="1">
      <c r="A4204" s="165"/>
      <c r="I4204" s="17"/>
      <c r="T4204" s="197"/>
    </row>
    <row r="4205" spans="1:20" ht="15" customHeight="1">
      <c r="A4205" s="165"/>
      <c r="I4205" s="17"/>
      <c r="T4205" s="197"/>
    </row>
    <row r="4206" spans="1:20" ht="15" customHeight="1">
      <c r="A4206" s="165"/>
      <c r="I4206" s="17"/>
      <c r="T4206" s="197"/>
    </row>
    <row r="4207" spans="1:20" ht="15" customHeight="1">
      <c r="A4207" s="165"/>
      <c r="I4207" s="17"/>
      <c r="T4207" s="197"/>
    </row>
    <row r="4208" spans="1:20" ht="15" customHeight="1">
      <c r="A4208" s="165"/>
      <c r="I4208" s="17"/>
      <c r="T4208" s="197"/>
    </row>
    <row r="4209" spans="1:20" ht="15" customHeight="1">
      <c r="A4209" s="165"/>
      <c r="I4209" s="17"/>
      <c r="T4209" s="197"/>
    </row>
    <row r="4210" spans="1:20" ht="15" customHeight="1">
      <c r="A4210" s="165"/>
      <c r="I4210" s="17"/>
      <c r="T4210" s="197"/>
    </row>
    <row r="4211" spans="1:20" ht="15" customHeight="1">
      <c r="A4211" s="165"/>
      <c r="I4211" s="17"/>
      <c r="T4211" s="197"/>
    </row>
    <row r="4212" spans="1:20" ht="15" customHeight="1">
      <c r="A4212" s="165"/>
      <c r="I4212" s="17"/>
      <c r="T4212" s="197"/>
    </row>
    <row r="4213" spans="1:20" ht="15" customHeight="1">
      <c r="A4213" s="165"/>
      <c r="I4213" s="17"/>
      <c r="T4213" s="197"/>
    </row>
    <row r="4214" spans="1:20" ht="15" customHeight="1">
      <c r="A4214" s="165"/>
      <c r="I4214" s="17"/>
      <c r="T4214" s="197"/>
    </row>
    <row r="4215" spans="1:20" ht="15" customHeight="1">
      <c r="A4215" s="165"/>
      <c r="I4215" s="17"/>
      <c r="T4215" s="197"/>
    </row>
    <row r="4216" spans="1:20" ht="15" customHeight="1">
      <c r="A4216" s="165"/>
      <c r="I4216" s="17"/>
      <c r="T4216" s="197"/>
    </row>
    <row r="4217" spans="1:20" ht="15" customHeight="1">
      <c r="A4217" s="165"/>
      <c r="I4217" s="17"/>
      <c r="T4217" s="197"/>
    </row>
    <row r="4218" spans="1:20" ht="15" customHeight="1">
      <c r="A4218" s="165"/>
      <c r="I4218" s="17"/>
      <c r="T4218" s="197"/>
    </row>
    <row r="4219" spans="1:20" ht="15" customHeight="1">
      <c r="A4219" s="165"/>
      <c r="I4219" s="17"/>
      <c r="T4219" s="197"/>
    </row>
    <row r="4220" spans="1:20" ht="15" customHeight="1">
      <c r="A4220" s="165"/>
      <c r="I4220" s="17"/>
      <c r="T4220" s="197"/>
    </row>
    <row r="4221" spans="1:20" ht="15" customHeight="1">
      <c r="A4221" s="165"/>
      <c r="I4221" s="17"/>
      <c r="T4221" s="197"/>
    </row>
    <row r="4222" spans="1:20" ht="15" customHeight="1">
      <c r="A4222" s="165"/>
      <c r="I4222" s="17"/>
      <c r="T4222" s="197"/>
    </row>
    <row r="4223" spans="1:20" ht="15" customHeight="1">
      <c r="A4223" s="165"/>
      <c r="I4223" s="17"/>
      <c r="T4223" s="197"/>
    </row>
    <row r="4224" spans="1:20" ht="15" customHeight="1">
      <c r="A4224" s="165"/>
      <c r="I4224" s="17"/>
      <c r="T4224" s="197"/>
    </row>
    <row r="4225" spans="1:20" ht="15" customHeight="1">
      <c r="A4225" s="165"/>
      <c r="I4225" s="17"/>
      <c r="T4225" s="197"/>
    </row>
    <row r="4226" spans="1:20" ht="15" customHeight="1">
      <c r="A4226" s="165"/>
      <c r="I4226" s="17"/>
      <c r="T4226" s="197"/>
    </row>
    <row r="4227" spans="1:20" ht="15" customHeight="1">
      <c r="A4227" s="165"/>
      <c r="I4227" s="17"/>
      <c r="T4227" s="197"/>
    </row>
    <row r="4228" spans="1:20" ht="15" customHeight="1">
      <c r="A4228" s="165"/>
      <c r="I4228" s="17"/>
      <c r="T4228" s="197"/>
    </row>
    <row r="4229" spans="1:20" ht="15" customHeight="1">
      <c r="A4229" s="165"/>
      <c r="I4229" s="17"/>
      <c r="T4229" s="197"/>
    </row>
    <row r="4230" spans="1:20" ht="15" customHeight="1">
      <c r="A4230" s="165"/>
      <c r="I4230" s="17"/>
      <c r="T4230" s="197"/>
    </row>
    <row r="4231" spans="1:20" ht="15" customHeight="1">
      <c r="A4231" s="165"/>
      <c r="I4231" s="17"/>
      <c r="T4231" s="197"/>
    </row>
    <row r="4232" spans="1:20" ht="15" customHeight="1">
      <c r="A4232" s="165"/>
      <c r="I4232" s="17"/>
      <c r="T4232" s="197"/>
    </row>
    <row r="4233" spans="1:20" ht="15" customHeight="1">
      <c r="A4233" s="165"/>
      <c r="I4233" s="17"/>
      <c r="T4233" s="197"/>
    </row>
    <row r="4234" spans="1:20" ht="15" customHeight="1">
      <c r="A4234" s="165"/>
      <c r="I4234" s="17"/>
      <c r="T4234" s="197"/>
    </row>
    <row r="4235" spans="1:20" ht="15" customHeight="1">
      <c r="A4235" s="165"/>
      <c r="I4235" s="17"/>
      <c r="T4235" s="197"/>
    </row>
    <row r="4236" spans="1:20" ht="15" customHeight="1">
      <c r="A4236" s="165"/>
      <c r="I4236" s="17"/>
      <c r="T4236" s="197"/>
    </row>
    <row r="4237" spans="1:20" ht="15" customHeight="1">
      <c r="A4237" s="165"/>
      <c r="I4237" s="17"/>
      <c r="T4237" s="197"/>
    </row>
    <row r="4238" spans="1:20" ht="15" customHeight="1">
      <c r="A4238" s="165"/>
      <c r="I4238" s="17"/>
      <c r="T4238" s="197"/>
    </row>
    <row r="4239" spans="1:20" ht="15" customHeight="1">
      <c r="A4239" s="165"/>
      <c r="I4239" s="17"/>
      <c r="T4239" s="197"/>
    </row>
    <row r="4240" spans="1:20" ht="15" customHeight="1">
      <c r="A4240" s="165"/>
      <c r="I4240" s="17"/>
      <c r="T4240" s="197"/>
    </row>
    <row r="4241" spans="1:20" ht="15" customHeight="1">
      <c r="A4241" s="165"/>
      <c r="I4241" s="17"/>
      <c r="T4241" s="197"/>
    </row>
    <row r="4242" spans="1:20" ht="15" customHeight="1">
      <c r="A4242" s="165"/>
      <c r="I4242" s="17"/>
      <c r="T4242" s="197"/>
    </row>
    <row r="4243" spans="1:20" ht="15" customHeight="1">
      <c r="A4243" s="165"/>
      <c r="I4243" s="17"/>
      <c r="T4243" s="197"/>
    </row>
    <row r="4244" spans="1:20" ht="15" customHeight="1">
      <c r="A4244" s="165"/>
      <c r="I4244" s="17"/>
      <c r="T4244" s="197"/>
    </row>
    <row r="4245" spans="1:20" ht="15" customHeight="1">
      <c r="A4245" s="165"/>
      <c r="I4245" s="17"/>
      <c r="T4245" s="197"/>
    </row>
    <row r="4246" spans="1:20" ht="15" customHeight="1">
      <c r="A4246" s="165"/>
      <c r="I4246" s="17"/>
      <c r="T4246" s="197"/>
    </row>
    <row r="4247" spans="1:20" ht="15" customHeight="1">
      <c r="A4247" s="165"/>
      <c r="I4247" s="17"/>
      <c r="T4247" s="197"/>
    </row>
    <row r="4248" spans="1:20" ht="15" customHeight="1">
      <c r="A4248" s="165"/>
      <c r="I4248" s="17"/>
      <c r="T4248" s="197"/>
    </row>
    <row r="4249" spans="1:20" ht="15" customHeight="1">
      <c r="A4249" s="165"/>
      <c r="I4249" s="17"/>
      <c r="T4249" s="197"/>
    </row>
    <row r="4250" spans="1:20" ht="15" customHeight="1">
      <c r="A4250" s="165"/>
      <c r="I4250" s="17"/>
      <c r="T4250" s="197"/>
    </row>
    <row r="4251" spans="1:20" ht="15" customHeight="1">
      <c r="A4251" s="165"/>
      <c r="I4251" s="17"/>
      <c r="T4251" s="197"/>
    </row>
    <row r="4252" spans="1:20" ht="15" customHeight="1">
      <c r="A4252" s="165"/>
      <c r="I4252" s="17"/>
      <c r="T4252" s="197"/>
    </row>
    <row r="4253" spans="1:20" ht="15" customHeight="1">
      <c r="A4253" s="165"/>
      <c r="I4253" s="17"/>
      <c r="T4253" s="197"/>
    </row>
    <row r="4254" spans="1:20" ht="15" customHeight="1">
      <c r="A4254" s="165"/>
      <c r="I4254" s="17"/>
      <c r="T4254" s="197"/>
    </row>
    <row r="4255" spans="1:20" ht="15" customHeight="1">
      <c r="A4255" s="165"/>
      <c r="I4255" s="17"/>
      <c r="T4255" s="197"/>
    </row>
    <row r="4256" spans="1:20" ht="15" customHeight="1">
      <c r="A4256" s="165"/>
      <c r="I4256" s="17"/>
      <c r="T4256" s="197"/>
    </row>
    <row r="4257" spans="1:20" ht="15" customHeight="1">
      <c r="A4257" s="165"/>
      <c r="I4257" s="17"/>
      <c r="T4257" s="197"/>
    </row>
    <row r="4258" spans="1:20" ht="15" customHeight="1">
      <c r="A4258" s="165"/>
      <c r="I4258" s="17"/>
      <c r="T4258" s="197"/>
    </row>
    <row r="4259" spans="1:20" ht="15" customHeight="1">
      <c r="A4259" s="165"/>
      <c r="I4259" s="17"/>
      <c r="T4259" s="197"/>
    </row>
    <row r="4260" spans="1:20" ht="15" customHeight="1">
      <c r="A4260" s="165"/>
      <c r="I4260" s="17"/>
      <c r="T4260" s="197"/>
    </row>
    <row r="4261" spans="1:20" ht="15" customHeight="1">
      <c r="A4261" s="165"/>
      <c r="I4261" s="17"/>
      <c r="T4261" s="197"/>
    </row>
    <row r="4262" spans="1:20" ht="15" customHeight="1">
      <c r="A4262" s="165"/>
      <c r="I4262" s="17"/>
      <c r="T4262" s="197"/>
    </row>
    <row r="4263" spans="1:20" ht="15" customHeight="1">
      <c r="A4263" s="165"/>
      <c r="I4263" s="17"/>
      <c r="T4263" s="197"/>
    </row>
    <row r="4264" spans="1:20" ht="15" customHeight="1">
      <c r="A4264" s="165"/>
      <c r="I4264" s="17"/>
      <c r="T4264" s="197"/>
    </row>
    <row r="4265" spans="1:20" ht="15" customHeight="1">
      <c r="A4265" s="165"/>
      <c r="I4265" s="17"/>
      <c r="T4265" s="197"/>
    </row>
    <row r="4266" spans="1:20" ht="15" customHeight="1">
      <c r="A4266" s="165"/>
      <c r="I4266" s="17"/>
      <c r="T4266" s="197"/>
    </row>
    <row r="4267" spans="1:20" ht="15" customHeight="1">
      <c r="A4267" s="165"/>
      <c r="I4267" s="17"/>
      <c r="T4267" s="197"/>
    </row>
    <row r="4268" spans="1:20" ht="15" customHeight="1">
      <c r="A4268" s="165"/>
      <c r="I4268" s="17"/>
      <c r="T4268" s="197"/>
    </row>
    <row r="4269" spans="1:20" ht="15" customHeight="1">
      <c r="A4269" s="165"/>
      <c r="I4269" s="17"/>
      <c r="T4269" s="197"/>
    </row>
    <row r="4270" spans="1:20" ht="15" customHeight="1">
      <c r="A4270" s="165"/>
      <c r="I4270" s="17"/>
      <c r="T4270" s="197"/>
    </row>
    <row r="4271" spans="1:20" ht="15" customHeight="1">
      <c r="A4271" s="165"/>
      <c r="I4271" s="17"/>
      <c r="T4271" s="197"/>
    </row>
    <row r="4272" spans="1:20" ht="15" customHeight="1">
      <c r="A4272" s="165"/>
      <c r="I4272" s="17"/>
      <c r="T4272" s="197"/>
    </row>
    <row r="4273" spans="1:20" ht="15" customHeight="1">
      <c r="A4273" s="165"/>
      <c r="I4273" s="17"/>
      <c r="T4273" s="197"/>
    </row>
    <row r="4274" spans="1:20" ht="15" customHeight="1">
      <c r="A4274" s="165"/>
      <c r="I4274" s="17"/>
      <c r="T4274" s="197"/>
    </row>
    <row r="4275" spans="1:20" ht="15" customHeight="1">
      <c r="A4275" s="165"/>
      <c r="I4275" s="17"/>
      <c r="T4275" s="197"/>
    </row>
    <row r="4276" spans="1:20" ht="15" customHeight="1">
      <c r="A4276" s="165"/>
      <c r="I4276" s="17"/>
      <c r="T4276" s="197"/>
    </row>
    <row r="4277" spans="1:20" ht="15" customHeight="1">
      <c r="A4277" s="165"/>
      <c r="I4277" s="17"/>
      <c r="T4277" s="197"/>
    </row>
    <row r="4278" spans="1:20" ht="15" customHeight="1">
      <c r="A4278" s="165"/>
      <c r="I4278" s="17"/>
      <c r="T4278" s="197"/>
    </row>
    <row r="4279" spans="1:20" ht="15" customHeight="1">
      <c r="A4279" s="165"/>
      <c r="I4279" s="17"/>
      <c r="T4279" s="197"/>
    </row>
    <row r="4280" spans="1:20" ht="15" customHeight="1">
      <c r="A4280" s="165"/>
      <c r="I4280" s="17"/>
      <c r="T4280" s="197"/>
    </row>
    <row r="4281" spans="1:20" ht="15" customHeight="1">
      <c r="A4281" s="165"/>
      <c r="I4281" s="17"/>
      <c r="T4281" s="197"/>
    </row>
    <row r="4282" spans="1:20" ht="15" customHeight="1">
      <c r="A4282" s="165"/>
      <c r="I4282" s="17"/>
      <c r="T4282" s="197"/>
    </row>
    <row r="4283" spans="1:20" ht="15" customHeight="1">
      <c r="A4283" s="165"/>
      <c r="I4283" s="17"/>
      <c r="T4283" s="197"/>
    </row>
    <row r="4284" spans="1:20" ht="15" customHeight="1">
      <c r="A4284" s="165"/>
      <c r="I4284" s="17"/>
      <c r="T4284" s="197"/>
    </row>
    <row r="4285" spans="1:20" ht="15" customHeight="1">
      <c r="A4285" s="165"/>
      <c r="I4285" s="17"/>
      <c r="T4285" s="197"/>
    </row>
    <row r="4286" spans="1:20" ht="15" customHeight="1">
      <c r="A4286" s="165"/>
      <c r="I4286" s="17"/>
      <c r="T4286" s="197"/>
    </row>
    <row r="4287" spans="1:20" ht="15" customHeight="1">
      <c r="A4287" s="165"/>
      <c r="I4287" s="17"/>
      <c r="T4287" s="197"/>
    </row>
    <row r="4288" spans="1:20" ht="15" customHeight="1">
      <c r="A4288" s="165"/>
      <c r="I4288" s="17"/>
      <c r="T4288" s="197"/>
    </row>
    <row r="4289" spans="1:20" ht="15" customHeight="1">
      <c r="A4289" s="165"/>
      <c r="I4289" s="17"/>
      <c r="T4289" s="197"/>
    </row>
    <row r="4290" spans="1:20" ht="15" customHeight="1">
      <c r="A4290" s="165"/>
      <c r="I4290" s="17"/>
      <c r="T4290" s="197"/>
    </row>
    <row r="4291" spans="1:20" ht="15" customHeight="1">
      <c r="A4291" s="165"/>
      <c r="I4291" s="17"/>
      <c r="T4291" s="197"/>
    </row>
    <row r="4292" spans="1:20" ht="15" customHeight="1">
      <c r="A4292" s="165"/>
      <c r="I4292" s="17"/>
      <c r="T4292" s="197"/>
    </row>
    <row r="4293" spans="1:20" ht="15" customHeight="1">
      <c r="A4293" s="165"/>
      <c r="I4293" s="17"/>
      <c r="T4293" s="197"/>
    </row>
    <row r="4294" spans="1:20" ht="15" customHeight="1">
      <c r="A4294" s="165"/>
      <c r="I4294" s="17"/>
      <c r="T4294" s="197"/>
    </row>
    <row r="4295" spans="1:20" ht="15" customHeight="1">
      <c r="A4295" s="165"/>
      <c r="I4295" s="17"/>
      <c r="T4295" s="197"/>
    </row>
    <row r="4296" spans="1:20" ht="15" customHeight="1">
      <c r="A4296" s="165"/>
      <c r="I4296" s="17"/>
      <c r="T4296" s="197"/>
    </row>
    <row r="4297" spans="1:20" ht="15" customHeight="1">
      <c r="A4297" s="165"/>
      <c r="I4297" s="17"/>
      <c r="T4297" s="197"/>
    </row>
    <row r="4298" spans="1:20" ht="15" customHeight="1">
      <c r="A4298" s="165"/>
      <c r="I4298" s="17"/>
      <c r="T4298" s="197"/>
    </row>
    <row r="4299" spans="1:20" ht="15" customHeight="1">
      <c r="A4299" s="165"/>
      <c r="I4299" s="17"/>
      <c r="T4299" s="197"/>
    </row>
    <row r="4300" spans="1:20" ht="15" customHeight="1">
      <c r="A4300" s="165"/>
      <c r="I4300" s="17"/>
      <c r="T4300" s="197"/>
    </row>
    <row r="4301" spans="1:20" ht="15" customHeight="1">
      <c r="A4301" s="165"/>
      <c r="I4301" s="17"/>
      <c r="T4301" s="197"/>
    </row>
    <row r="4302" spans="1:20" ht="15" customHeight="1">
      <c r="A4302" s="165"/>
      <c r="I4302" s="17"/>
      <c r="T4302" s="197"/>
    </row>
    <row r="4303" spans="1:20" ht="15" customHeight="1">
      <c r="A4303" s="165"/>
      <c r="I4303" s="17"/>
      <c r="T4303" s="197"/>
    </row>
    <row r="4304" spans="1:20" ht="15" customHeight="1">
      <c r="A4304" s="165"/>
      <c r="I4304" s="17"/>
      <c r="T4304" s="197"/>
    </row>
    <row r="4305" spans="1:20" ht="15" customHeight="1">
      <c r="A4305" s="165"/>
      <c r="I4305" s="17"/>
      <c r="T4305" s="197"/>
    </row>
    <row r="4306" spans="1:20" ht="15" customHeight="1">
      <c r="A4306" s="165"/>
      <c r="I4306" s="17"/>
      <c r="T4306" s="197"/>
    </row>
    <row r="4307" spans="1:20" ht="15" customHeight="1">
      <c r="A4307" s="165"/>
      <c r="I4307" s="17"/>
      <c r="T4307" s="197"/>
    </row>
    <row r="4308" spans="1:20" ht="15" customHeight="1">
      <c r="A4308" s="165"/>
      <c r="I4308" s="17"/>
      <c r="T4308" s="197"/>
    </row>
    <row r="4309" spans="1:20" ht="15" customHeight="1">
      <c r="A4309" s="165"/>
      <c r="I4309" s="17"/>
      <c r="T4309" s="197"/>
    </row>
    <row r="4310" spans="1:20" ht="15" customHeight="1">
      <c r="A4310" s="165"/>
      <c r="I4310" s="17"/>
      <c r="T4310" s="197"/>
    </row>
    <row r="4311" spans="1:20" ht="15" customHeight="1">
      <c r="A4311" s="165"/>
      <c r="I4311" s="17"/>
      <c r="T4311" s="197"/>
    </row>
    <row r="4312" spans="1:20" ht="15" customHeight="1">
      <c r="A4312" s="165"/>
      <c r="I4312" s="17"/>
      <c r="T4312" s="197"/>
    </row>
    <row r="4313" spans="1:20" ht="15" customHeight="1">
      <c r="A4313" s="165"/>
      <c r="I4313" s="17"/>
      <c r="T4313" s="197"/>
    </row>
    <row r="4314" spans="1:20" ht="15" customHeight="1">
      <c r="A4314" s="165"/>
      <c r="I4314" s="17"/>
      <c r="T4314" s="197"/>
    </row>
    <row r="4315" spans="1:20" ht="15" customHeight="1">
      <c r="A4315" s="165"/>
      <c r="I4315" s="17"/>
      <c r="T4315" s="197"/>
    </row>
    <row r="4316" spans="1:20" ht="15" customHeight="1">
      <c r="A4316" s="165"/>
      <c r="I4316" s="17"/>
      <c r="T4316" s="197"/>
    </row>
    <row r="4317" spans="1:20" ht="15" customHeight="1">
      <c r="A4317" s="165"/>
      <c r="I4317" s="17"/>
      <c r="T4317" s="197"/>
    </row>
    <row r="4318" spans="1:20" ht="15" customHeight="1">
      <c r="A4318" s="165"/>
      <c r="I4318" s="17"/>
      <c r="T4318" s="197"/>
    </row>
    <row r="4319" spans="1:20" ht="15" customHeight="1">
      <c r="A4319" s="165"/>
      <c r="I4319" s="17"/>
      <c r="T4319" s="197"/>
    </row>
    <row r="4320" spans="1:20" ht="15" customHeight="1">
      <c r="A4320" s="165"/>
      <c r="I4320" s="17"/>
      <c r="T4320" s="197"/>
    </row>
    <row r="4321" spans="1:20" ht="15" customHeight="1">
      <c r="A4321" s="165"/>
      <c r="I4321" s="17"/>
      <c r="T4321" s="197"/>
    </row>
    <row r="4322" spans="1:20" ht="15" customHeight="1">
      <c r="A4322" s="165"/>
      <c r="I4322" s="17"/>
      <c r="T4322" s="197"/>
    </row>
    <row r="4323" spans="1:20" ht="15" customHeight="1">
      <c r="A4323" s="165"/>
      <c r="I4323" s="17"/>
      <c r="T4323" s="197"/>
    </row>
    <row r="4324" spans="1:20" ht="15" customHeight="1">
      <c r="A4324" s="165"/>
      <c r="I4324" s="17"/>
      <c r="T4324" s="197"/>
    </row>
    <row r="4325" spans="1:20" ht="15" customHeight="1">
      <c r="A4325" s="165"/>
      <c r="I4325" s="17"/>
      <c r="T4325" s="197"/>
    </row>
    <row r="4326" spans="1:20" ht="15" customHeight="1">
      <c r="A4326" s="165"/>
      <c r="I4326" s="17"/>
      <c r="T4326" s="197"/>
    </row>
    <row r="4327" spans="1:20" ht="15" customHeight="1">
      <c r="A4327" s="165"/>
      <c r="I4327" s="17"/>
      <c r="T4327" s="197"/>
    </row>
    <row r="4328" spans="1:20" ht="15" customHeight="1">
      <c r="A4328" s="165"/>
      <c r="I4328" s="17"/>
      <c r="T4328" s="197"/>
    </row>
    <row r="4329" spans="1:20" ht="15" customHeight="1">
      <c r="A4329" s="165"/>
      <c r="I4329" s="17"/>
      <c r="T4329" s="197"/>
    </row>
    <row r="4330" spans="1:20" ht="15" customHeight="1">
      <c r="A4330" s="165"/>
      <c r="I4330" s="17"/>
      <c r="T4330" s="197"/>
    </row>
    <row r="4331" spans="1:20" ht="15" customHeight="1">
      <c r="A4331" s="165"/>
      <c r="I4331" s="17"/>
      <c r="T4331" s="197"/>
    </row>
    <row r="4332" spans="1:20" ht="15" customHeight="1">
      <c r="A4332" s="165"/>
      <c r="I4332" s="17"/>
      <c r="T4332" s="197"/>
    </row>
    <row r="4333" spans="1:20" ht="15" customHeight="1">
      <c r="A4333" s="165"/>
      <c r="I4333" s="17"/>
      <c r="T4333" s="197"/>
    </row>
    <row r="4334" spans="1:20" ht="15" customHeight="1">
      <c r="A4334" s="165"/>
      <c r="I4334" s="17"/>
      <c r="T4334" s="197"/>
    </row>
    <row r="4335" spans="1:20" ht="15" customHeight="1">
      <c r="A4335" s="165"/>
      <c r="I4335" s="17"/>
      <c r="T4335" s="197"/>
    </row>
    <row r="4336" spans="1:20" ht="15" customHeight="1">
      <c r="A4336" s="165"/>
      <c r="I4336" s="17"/>
      <c r="T4336" s="197"/>
    </row>
    <row r="4337" spans="1:20" ht="15" customHeight="1">
      <c r="A4337" s="165"/>
      <c r="I4337" s="17"/>
      <c r="T4337" s="197"/>
    </row>
    <row r="4338" spans="1:20" ht="15" customHeight="1">
      <c r="A4338" s="165"/>
      <c r="I4338" s="17"/>
      <c r="T4338" s="197"/>
    </row>
    <row r="4339" spans="1:20" ht="15" customHeight="1">
      <c r="A4339" s="165"/>
      <c r="I4339" s="17"/>
      <c r="T4339" s="197"/>
    </row>
    <row r="4340" spans="1:20" ht="15" customHeight="1">
      <c r="A4340" s="165"/>
      <c r="I4340" s="17"/>
      <c r="T4340" s="197"/>
    </row>
    <row r="4341" spans="1:20" ht="15" customHeight="1">
      <c r="A4341" s="165"/>
      <c r="I4341" s="17"/>
      <c r="T4341" s="197"/>
    </row>
    <row r="4342" spans="1:20" ht="15" customHeight="1">
      <c r="A4342" s="165"/>
      <c r="I4342" s="17"/>
      <c r="T4342" s="197"/>
    </row>
    <row r="4343" spans="1:20" ht="15" customHeight="1">
      <c r="A4343" s="165"/>
      <c r="I4343" s="17"/>
      <c r="T4343" s="197"/>
    </row>
    <row r="4344" spans="1:20" ht="15" customHeight="1">
      <c r="A4344" s="165"/>
      <c r="I4344" s="17"/>
      <c r="T4344" s="197"/>
    </row>
    <row r="4345" spans="1:20" ht="15" customHeight="1">
      <c r="A4345" s="165"/>
      <c r="I4345" s="17"/>
      <c r="T4345" s="197"/>
    </row>
    <row r="4346" spans="1:20" ht="15" customHeight="1">
      <c r="A4346" s="165"/>
      <c r="I4346" s="17"/>
      <c r="T4346" s="197"/>
    </row>
    <row r="4347" spans="1:20" ht="15" customHeight="1">
      <c r="A4347" s="165"/>
      <c r="I4347" s="17"/>
      <c r="T4347" s="197"/>
    </row>
    <row r="4348" spans="1:20" ht="15" customHeight="1">
      <c r="A4348" s="165"/>
      <c r="I4348" s="17"/>
      <c r="T4348" s="197"/>
    </row>
    <row r="4349" spans="1:20" ht="15" customHeight="1">
      <c r="A4349" s="165"/>
      <c r="I4349" s="17"/>
      <c r="T4349" s="197"/>
    </row>
    <row r="4350" spans="1:20" ht="15" customHeight="1">
      <c r="A4350" s="165"/>
      <c r="I4350" s="17"/>
      <c r="T4350" s="197"/>
    </row>
    <row r="4351" spans="1:20" ht="15" customHeight="1">
      <c r="A4351" s="165"/>
      <c r="I4351" s="17"/>
      <c r="T4351" s="197"/>
    </row>
    <row r="4352" spans="1:20" ht="15" customHeight="1">
      <c r="A4352" s="165"/>
      <c r="I4352" s="17"/>
      <c r="T4352" s="197"/>
    </row>
    <row r="4353" spans="1:20" ht="15" customHeight="1">
      <c r="A4353" s="165"/>
      <c r="I4353" s="17"/>
      <c r="T4353" s="197"/>
    </row>
    <row r="4354" spans="1:20" ht="15" customHeight="1">
      <c r="A4354" s="165"/>
      <c r="I4354" s="17"/>
      <c r="T4354" s="197"/>
    </row>
    <row r="4355" spans="1:20" ht="15" customHeight="1">
      <c r="A4355" s="165"/>
      <c r="I4355" s="17"/>
      <c r="T4355" s="197"/>
    </row>
    <row r="4356" spans="1:20" ht="15" customHeight="1">
      <c r="A4356" s="165"/>
      <c r="I4356" s="17"/>
      <c r="T4356" s="197"/>
    </row>
    <row r="4357" spans="1:20" ht="15" customHeight="1">
      <c r="A4357" s="165"/>
      <c r="I4357" s="17"/>
      <c r="T4357" s="197"/>
    </row>
    <row r="4358" spans="1:20" ht="15" customHeight="1">
      <c r="A4358" s="165"/>
      <c r="I4358" s="17"/>
      <c r="T4358" s="197"/>
    </row>
    <row r="4359" spans="1:20" ht="15" customHeight="1">
      <c r="A4359" s="165"/>
      <c r="I4359" s="17"/>
      <c r="T4359" s="197"/>
    </row>
    <row r="4360" spans="1:20" ht="15" customHeight="1">
      <c r="A4360" s="165"/>
      <c r="I4360" s="17"/>
      <c r="T4360" s="197"/>
    </row>
    <row r="4361" spans="1:20" ht="15" customHeight="1">
      <c r="A4361" s="165"/>
      <c r="I4361" s="17"/>
      <c r="T4361" s="197"/>
    </row>
    <row r="4362" spans="1:20" ht="15" customHeight="1">
      <c r="A4362" s="165"/>
      <c r="I4362" s="17"/>
      <c r="T4362" s="197"/>
    </row>
    <row r="4363" spans="1:20" ht="15" customHeight="1">
      <c r="A4363" s="165"/>
      <c r="I4363" s="17"/>
      <c r="T4363" s="197"/>
    </row>
    <row r="4364" spans="1:20" ht="15" customHeight="1">
      <c r="A4364" s="165"/>
      <c r="I4364" s="17"/>
      <c r="T4364" s="197"/>
    </row>
    <row r="4365" spans="1:20" ht="15" customHeight="1">
      <c r="A4365" s="165"/>
      <c r="I4365" s="17"/>
      <c r="T4365" s="197"/>
    </row>
    <row r="4366" spans="1:20" ht="15" customHeight="1">
      <c r="A4366" s="165"/>
      <c r="I4366" s="17"/>
      <c r="T4366" s="197"/>
    </row>
    <row r="4367" spans="1:20" ht="15" customHeight="1">
      <c r="A4367" s="165"/>
      <c r="I4367" s="17"/>
      <c r="T4367" s="197"/>
    </row>
    <row r="4368" spans="1:20" ht="15" customHeight="1">
      <c r="A4368" s="165"/>
      <c r="I4368" s="17"/>
      <c r="T4368" s="197"/>
    </row>
    <row r="4369" spans="1:20" ht="15" customHeight="1">
      <c r="A4369" s="165"/>
      <c r="I4369" s="17"/>
      <c r="T4369" s="197"/>
    </row>
    <row r="4370" spans="1:20" ht="15" customHeight="1">
      <c r="A4370" s="165"/>
      <c r="I4370" s="17"/>
      <c r="T4370" s="197"/>
    </row>
    <row r="4371" spans="1:20" ht="15" customHeight="1">
      <c r="A4371" s="165"/>
      <c r="I4371" s="17"/>
      <c r="T4371" s="197"/>
    </row>
    <row r="4372" spans="1:20" ht="15" customHeight="1">
      <c r="A4372" s="165"/>
      <c r="I4372" s="17"/>
      <c r="T4372" s="197"/>
    </row>
    <row r="4373" spans="1:20" ht="15" customHeight="1">
      <c r="A4373" s="165"/>
      <c r="I4373" s="17"/>
      <c r="T4373" s="197"/>
    </row>
    <row r="4374" spans="1:20" ht="15" customHeight="1">
      <c r="A4374" s="165"/>
      <c r="I4374" s="17"/>
      <c r="T4374" s="197"/>
    </row>
    <row r="4375" spans="1:20" ht="15" customHeight="1">
      <c r="A4375" s="165"/>
      <c r="I4375" s="17"/>
      <c r="T4375" s="197"/>
    </row>
    <row r="4376" spans="1:20" ht="15" customHeight="1">
      <c r="A4376" s="165"/>
      <c r="I4376" s="17"/>
      <c r="T4376" s="197"/>
    </row>
    <row r="4377" spans="1:20" ht="15" customHeight="1">
      <c r="A4377" s="165"/>
      <c r="I4377" s="17"/>
      <c r="T4377" s="197"/>
    </row>
    <row r="4378" spans="1:20" ht="15" customHeight="1">
      <c r="A4378" s="165"/>
      <c r="I4378" s="17"/>
      <c r="T4378" s="197"/>
    </row>
    <row r="4379" spans="1:20" ht="15" customHeight="1">
      <c r="A4379" s="165"/>
      <c r="I4379" s="17"/>
      <c r="T4379" s="197"/>
    </row>
    <row r="4380" spans="1:20" ht="15" customHeight="1">
      <c r="A4380" s="165"/>
      <c r="I4380" s="17"/>
      <c r="T4380" s="197"/>
    </row>
    <row r="4381" spans="1:20" ht="15" customHeight="1">
      <c r="A4381" s="165"/>
      <c r="I4381" s="17"/>
      <c r="T4381" s="197"/>
    </row>
    <row r="4382" spans="1:20" ht="15" customHeight="1">
      <c r="A4382" s="165"/>
      <c r="I4382" s="17"/>
      <c r="T4382" s="197"/>
    </row>
    <row r="4383" spans="1:20" ht="15" customHeight="1">
      <c r="A4383" s="165"/>
      <c r="I4383" s="17"/>
      <c r="T4383" s="197"/>
    </row>
    <row r="4384" spans="1:20" ht="15" customHeight="1">
      <c r="A4384" s="165"/>
      <c r="I4384" s="17"/>
      <c r="T4384" s="197"/>
    </row>
    <row r="4385" spans="1:20" ht="15" customHeight="1">
      <c r="A4385" s="165"/>
      <c r="I4385" s="17"/>
      <c r="T4385" s="197"/>
    </row>
    <row r="4386" spans="1:20" ht="15" customHeight="1">
      <c r="A4386" s="165"/>
      <c r="I4386" s="17"/>
      <c r="T4386" s="197"/>
    </row>
    <row r="4387" spans="1:20" ht="15" customHeight="1">
      <c r="A4387" s="165"/>
      <c r="I4387" s="17"/>
      <c r="T4387" s="197"/>
    </row>
    <row r="4388" spans="1:20" ht="15" customHeight="1">
      <c r="A4388" s="165"/>
      <c r="I4388" s="17"/>
      <c r="T4388" s="197"/>
    </row>
    <row r="4389" spans="1:20" ht="15" customHeight="1">
      <c r="A4389" s="165"/>
      <c r="I4389" s="17"/>
      <c r="T4389" s="197"/>
    </row>
    <row r="4390" spans="1:20" ht="15" customHeight="1">
      <c r="A4390" s="165"/>
      <c r="I4390" s="17"/>
      <c r="T4390" s="197"/>
    </row>
    <row r="4391" spans="1:20" ht="15" customHeight="1">
      <c r="A4391" s="165"/>
      <c r="I4391" s="17"/>
      <c r="T4391" s="197"/>
    </row>
    <row r="4392" spans="1:20" ht="15" customHeight="1">
      <c r="A4392" s="165"/>
      <c r="I4392" s="17"/>
      <c r="T4392" s="197"/>
    </row>
    <row r="4393" spans="1:20" ht="15" customHeight="1">
      <c r="A4393" s="165"/>
      <c r="I4393" s="17"/>
      <c r="T4393" s="197"/>
    </row>
    <row r="4394" spans="1:20" ht="15" customHeight="1">
      <c r="A4394" s="165"/>
      <c r="I4394" s="17"/>
      <c r="T4394" s="197"/>
    </row>
    <row r="4395" spans="1:20" ht="15" customHeight="1">
      <c r="A4395" s="165"/>
      <c r="I4395" s="17"/>
      <c r="T4395" s="197"/>
    </row>
    <row r="4396" spans="1:20" ht="15" customHeight="1">
      <c r="A4396" s="165"/>
      <c r="I4396" s="17"/>
      <c r="T4396" s="197"/>
    </row>
    <row r="4397" spans="1:20" ht="15" customHeight="1">
      <c r="A4397" s="165"/>
      <c r="I4397" s="17"/>
      <c r="T4397" s="197"/>
    </row>
    <row r="4398" spans="1:20" ht="15" customHeight="1">
      <c r="A4398" s="165"/>
      <c r="I4398" s="17"/>
      <c r="T4398" s="197"/>
    </row>
    <row r="4399" spans="1:20" ht="15" customHeight="1">
      <c r="A4399" s="165"/>
      <c r="I4399" s="17"/>
      <c r="T4399" s="197"/>
    </row>
    <row r="4400" spans="1:20" ht="15" customHeight="1">
      <c r="A4400" s="165"/>
      <c r="I4400" s="17"/>
      <c r="T4400" s="197"/>
    </row>
    <row r="4401" spans="1:20" ht="15" customHeight="1">
      <c r="A4401" s="165"/>
      <c r="I4401" s="17"/>
      <c r="T4401" s="197"/>
    </row>
    <row r="4402" spans="1:20" ht="15" customHeight="1">
      <c r="A4402" s="165"/>
      <c r="I4402" s="17"/>
      <c r="T4402" s="197"/>
    </row>
    <row r="4403" spans="1:20" ht="15" customHeight="1">
      <c r="A4403" s="165"/>
      <c r="I4403" s="17"/>
      <c r="T4403" s="197"/>
    </row>
    <row r="4404" spans="1:20" ht="15" customHeight="1">
      <c r="A4404" s="165"/>
      <c r="I4404" s="17"/>
      <c r="T4404" s="197"/>
    </row>
    <row r="4405" spans="1:20" ht="15" customHeight="1">
      <c r="A4405" s="165"/>
      <c r="I4405" s="17"/>
      <c r="T4405" s="197"/>
    </row>
    <row r="4406" spans="1:20" ht="15" customHeight="1">
      <c r="A4406" s="165"/>
      <c r="I4406" s="17"/>
      <c r="T4406" s="197"/>
    </row>
    <row r="4407" spans="1:20" ht="15" customHeight="1">
      <c r="A4407" s="165"/>
      <c r="I4407" s="17"/>
      <c r="T4407" s="197"/>
    </row>
    <row r="4408" spans="1:20" ht="15" customHeight="1">
      <c r="A4408" s="165"/>
      <c r="I4408" s="17"/>
      <c r="T4408" s="197"/>
    </row>
    <row r="4409" spans="1:20" ht="15" customHeight="1">
      <c r="A4409" s="165"/>
      <c r="I4409" s="17"/>
      <c r="T4409" s="197"/>
    </row>
    <row r="4410" spans="1:20" ht="15" customHeight="1">
      <c r="A4410" s="165"/>
      <c r="I4410" s="17"/>
      <c r="T4410" s="197"/>
    </row>
    <row r="4411" spans="1:20" ht="15" customHeight="1">
      <c r="A4411" s="165"/>
      <c r="I4411" s="17"/>
      <c r="T4411" s="197"/>
    </row>
    <row r="4412" spans="1:20" ht="15" customHeight="1">
      <c r="A4412" s="165"/>
      <c r="I4412" s="17"/>
      <c r="T4412" s="197"/>
    </row>
    <row r="4413" spans="1:20" ht="15" customHeight="1">
      <c r="A4413" s="165"/>
      <c r="I4413" s="17"/>
      <c r="T4413" s="197"/>
    </row>
    <row r="4414" spans="1:20" ht="15" customHeight="1">
      <c r="A4414" s="165"/>
      <c r="I4414" s="17"/>
      <c r="T4414" s="197"/>
    </row>
    <row r="4415" spans="1:20" ht="15" customHeight="1">
      <c r="A4415" s="165"/>
      <c r="I4415" s="17"/>
      <c r="T4415" s="197"/>
    </row>
    <row r="4416" spans="1:20" ht="15" customHeight="1">
      <c r="A4416" s="165"/>
      <c r="I4416" s="17"/>
      <c r="T4416" s="197"/>
    </row>
    <row r="4417" spans="1:20" ht="15" customHeight="1">
      <c r="A4417" s="165"/>
      <c r="I4417" s="17"/>
      <c r="T4417" s="197"/>
    </row>
    <row r="4418" spans="1:20" ht="15" customHeight="1">
      <c r="A4418" s="165"/>
      <c r="I4418" s="17"/>
      <c r="T4418" s="197"/>
    </row>
    <row r="4419" spans="1:20" ht="15" customHeight="1">
      <c r="A4419" s="165"/>
      <c r="I4419" s="17"/>
      <c r="T4419" s="197"/>
    </row>
    <row r="4420" spans="1:20" ht="15" customHeight="1">
      <c r="A4420" s="165"/>
      <c r="I4420" s="17"/>
      <c r="T4420" s="197"/>
    </row>
    <row r="4421" spans="1:20" ht="15" customHeight="1">
      <c r="A4421" s="165"/>
      <c r="I4421" s="17"/>
      <c r="T4421" s="197"/>
    </row>
    <row r="4422" spans="1:20" ht="15" customHeight="1">
      <c r="A4422" s="165"/>
      <c r="I4422" s="17"/>
      <c r="T4422" s="197"/>
    </row>
    <row r="4423" spans="1:20" ht="15" customHeight="1">
      <c r="A4423" s="165"/>
      <c r="I4423" s="17"/>
      <c r="T4423" s="197"/>
    </row>
    <row r="4424" spans="1:20" ht="15" customHeight="1">
      <c r="A4424" s="165"/>
      <c r="I4424" s="17"/>
      <c r="T4424" s="197"/>
    </row>
    <row r="4425" spans="1:20" ht="15" customHeight="1">
      <c r="A4425" s="165"/>
      <c r="I4425" s="17"/>
      <c r="T4425" s="197"/>
    </row>
    <row r="4426" spans="1:20" ht="15" customHeight="1">
      <c r="A4426" s="165"/>
      <c r="I4426" s="17"/>
      <c r="T4426" s="197"/>
    </row>
    <row r="4427" spans="1:20" ht="15" customHeight="1">
      <c r="A4427" s="165"/>
      <c r="I4427" s="17"/>
      <c r="T4427" s="197"/>
    </row>
    <row r="4428" spans="1:20" ht="15" customHeight="1">
      <c r="A4428" s="165"/>
      <c r="I4428" s="17"/>
      <c r="T4428" s="197"/>
    </row>
    <row r="4429" spans="1:20" ht="15" customHeight="1">
      <c r="A4429" s="165"/>
      <c r="I4429" s="17"/>
      <c r="T4429" s="197"/>
    </row>
    <row r="4430" spans="1:20" ht="15" customHeight="1">
      <c r="A4430" s="165"/>
      <c r="I4430" s="17"/>
      <c r="T4430" s="197"/>
    </row>
    <row r="4431" spans="1:20" ht="15" customHeight="1">
      <c r="A4431" s="165"/>
      <c r="I4431" s="17"/>
      <c r="T4431" s="197"/>
    </row>
    <row r="4432" spans="1:20" ht="15" customHeight="1">
      <c r="A4432" s="165"/>
      <c r="I4432" s="17"/>
      <c r="T4432" s="197"/>
    </row>
    <row r="4433" spans="1:20" ht="15" customHeight="1">
      <c r="A4433" s="165"/>
      <c r="I4433" s="17"/>
      <c r="T4433" s="197"/>
    </row>
    <row r="4434" spans="1:20" ht="15" customHeight="1">
      <c r="A4434" s="165"/>
      <c r="I4434" s="17"/>
      <c r="T4434" s="197"/>
    </row>
    <row r="4435" spans="1:20" ht="15" customHeight="1">
      <c r="A4435" s="165"/>
      <c r="I4435" s="17"/>
      <c r="T4435" s="197"/>
    </row>
    <row r="4436" spans="1:20" ht="15" customHeight="1">
      <c r="A4436" s="165"/>
      <c r="I4436" s="17"/>
      <c r="T4436" s="197"/>
    </row>
    <row r="4437" spans="1:20" ht="15" customHeight="1">
      <c r="A4437" s="165"/>
      <c r="I4437" s="17"/>
      <c r="T4437" s="197"/>
    </row>
    <row r="4438" spans="1:20" ht="15" customHeight="1">
      <c r="A4438" s="165"/>
      <c r="I4438" s="17"/>
      <c r="T4438" s="197"/>
    </row>
    <row r="4439" spans="1:20" ht="15" customHeight="1">
      <c r="A4439" s="165"/>
      <c r="I4439" s="17"/>
      <c r="T4439" s="197"/>
    </row>
    <row r="4440" spans="1:20" ht="15" customHeight="1">
      <c r="A4440" s="165"/>
      <c r="I4440" s="17"/>
      <c r="T4440" s="197"/>
    </row>
    <row r="4441" spans="1:20" ht="15" customHeight="1">
      <c r="A4441" s="165"/>
      <c r="I4441" s="17"/>
      <c r="T4441" s="197"/>
    </row>
    <row r="4442" spans="1:20" ht="15" customHeight="1">
      <c r="A4442" s="165"/>
      <c r="I4442" s="17"/>
      <c r="T4442" s="197"/>
    </row>
    <row r="4443" spans="1:20" ht="15" customHeight="1">
      <c r="A4443" s="165"/>
      <c r="I4443" s="17"/>
      <c r="T4443" s="197"/>
    </row>
    <row r="4444" spans="1:20" ht="15" customHeight="1">
      <c r="A4444" s="165"/>
      <c r="I4444" s="17"/>
      <c r="T4444" s="197"/>
    </row>
    <row r="4445" spans="1:20" ht="15" customHeight="1">
      <c r="A4445" s="165"/>
      <c r="I4445" s="17"/>
      <c r="T4445" s="197"/>
    </row>
    <row r="4446" spans="1:20" ht="15" customHeight="1">
      <c r="A4446" s="165"/>
      <c r="I4446" s="17"/>
      <c r="T4446" s="197"/>
    </row>
    <row r="4447" spans="1:20" ht="15" customHeight="1">
      <c r="A4447" s="165"/>
      <c r="I4447" s="17"/>
      <c r="T4447" s="197"/>
    </row>
    <row r="4448" spans="1:20" ht="15" customHeight="1">
      <c r="A4448" s="165"/>
      <c r="I4448" s="17"/>
      <c r="T4448" s="197"/>
    </row>
    <row r="4449" spans="1:20" ht="15" customHeight="1">
      <c r="A4449" s="165"/>
      <c r="I4449" s="17"/>
      <c r="T4449" s="197"/>
    </row>
    <row r="4450" spans="1:20" ht="15" customHeight="1">
      <c r="A4450" s="165"/>
      <c r="I4450" s="17"/>
      <c r="T4450" s="197"/>
    </row>
    <row r="4451" spans="1:20" ht="15" customHeight="1">
      <c r="A4451" s="165"/>
      <c r="I4451" s="17"/>
      <c r="T4451" s="197"/>
    </row>
    <row r="4452" spans="1:20" ht="15" customHeight="1">
      <c r="A4452" s="165"/>
      <c r="I4452" s="17"/>
      <c r="T4452" s="197"/>
    </row>
    <row r="4453" spans="1:20" ht="15" customHeight="1">
      <c r="A4453" s="165"/>
      <c r="I4453" s="17"/>
      <c r="T4453" s="197"/>
    </row>
    <row r="4454" spans="1:20" ht="15" customHeight="1">
      <c r="A4454" s="165"/>
      <c r="I4454" s="17"/>
      <c r="T4454" s="197"/>
    </row>
    <row r="4455" spans="1:20" ht="15" customHeight="1">
      <c r="A4455" s="165"/>
      <c r="I4455" s="17"/>
      <c r="T4455" s="197"/>
    </row>
    <row r="4456" spans="1:20" ht="15" customHeight="1">
      <c r="A4456" s="165"/>
      <c r="I4456" s="17"/>
      <c r="T4456" s="197"/>
    </row>
    <row r="4457" spans="1:20" ht="15" customHeight="1">
      <c r="A4457" s="165"/>
      <c r="I4457" s="17"/>
      <c r="T4457" s="197"/>
    </row>
    <row r="4458" spans="1:20" ht="15" customHeight="1">
      <c r="A4458" s="165"/>
      <c r="I4458" s="17"/>
      <c r="T4458" s="197"/>
    </row>
    <row r="4459" spans="1:20" ht="15" customHeight="1">
      <c r="A4459" s="165"/>
      <c r="I4459" s="17"/>
      <c r="T4459" s="197"/>
    </row>
    <row r="4460" spans="1:20" ht="15" customHeight="1">
      <c r="A4460" s="165"/>
      <c r="I4460" s="17"/>
      <c r="T4460" s="197"/>
    </row>
    <row r="4461" spans="1:20" ht="15" customHeight="1">
      <c r="A4461" s="165"/>
      <c r="I4461" s="17"/>
      <c r="T4461" s="197"/>
    </row>
    <row r="4462" spans="1:20" ht="15" customHeight="1">
      <c r="A4462" s="165"/>
      <c r="I4462" s="17"/>
      <c r="T4462" s="197"/>
    </row>
    <row r="4463" spans="1:20" ht="15" customHeight="1">
      <c r="A4463" s="165"/>
      <c r="I4463" s="17"/>
      <c r="T4463" s="197"/>
    </row>
    <row r="4464" spans="1:20" ht="15" customHeight="1">
      <c r="A4464" s="165"/>
      <c r="I4464" s="17"/>
      <c r="T4464" s="197"/>
    </row>
    <row r="4465" spans="1:20" ht="15" customHeight="1">
      <c r="A4465" s="165"/>
      <c r="I4465" s="17"/>
      <c r="T4465" s="197"/>
    </row>
    <row r="4466" spans="1:20" ht="15" customHeight="1">
      <c r="A4466" s="165"/>
      <c r="I4466" s="17"/>
      <c r="T4466" s="197"/>
    </row>
    <row r="4467" spans="1:20" ht="15" customHeight="1">
      <c r="A4467" s="165"/>
      <c r="I4467" s="17"/>
      <c r="T4467" s="197"/>
    </row>
    <row r="4468" spans="1:20" ht="15" customHeight="1">
      <c r="A4468" s="165"/>
      <c r="I4468" s="17"/>
      <c r="T4468" s="197"/>
    </row>
    <row r="4469" spans="1:20" ht="15" customHeight="1">
      <c r="A4469" s="165"/>
      <c r="I4469" s="17"/>
      <c r="T4469" s="197"/>
    </row>
    <row r="4470" spans="1:20" ht="15" customHeight="1">
      <c r="A4470" s="165"/>
      <c r="I4470" s="17"/>
      <c r="T4470" s="197"/>
    </row>
    <row r="4471" spans="1:20" ht="15" customHeight="1">
      <c r="A4471" s="165"/>
      <c r="I4471" s="17"/>
      <c r="T4471" s="197"/>
    </row>
    <row r="4472" spans="1:20" ht="15" customHeight="1">
      <c r="A4472" s="165"/>
      <c r="I4472" s="17"/>
      <c r="T4472" s="197"/>
    </row>
    <row r="4473" spans="1:20" ht="15" customHeight="1">
      <c r="A4473" s="165"/>
      <c r="I4473" s="17"/>
      <c r="T4473" s="197"/>
    </row>
    <row r="4474" spans="1:20" ht="15" customHeight="1">
      <c r="A4474" s="165"/>
      <c r="I4474" s="17"/>
      <c r="T4474" s="197"/>
    </row>
    <row r="4475" spans="1:20" ht="15" customHeight="1">
      <c r="A4475" s="165"/>
      <c r="I4475" s="17"/>
      <c r="T4475" s="197"/>
    </row>
    <row r="4476" spans="1:20" ht="15" customHeight="1">
      <c r="A4476" s="165"/>
      <c r="I4476" s="17"/>
      <c r="T4476" s="197"/>
    </row>
    <row r="4477" spans="1:20" ht="15" customHeight="1">
      <c r="A4477" s="165"/>
      <c r="I4477" s="17"/>
      <c r="T4477" s="197"/>
    </row>
    <row r="4478" spans="1:20" ht="15" customHeight="1">
      <c r="A4478" s="165"/>
      <c r="I4478" s="17"/>
      <c r="T4478" s="197"/>
    </row>
    <row r="4479" spans="1:20" ht="15" customHeight="1">
      <c r="A4479" s="165"/>
      <c r="I4479" s="17"/>
      <c r="T4479" s="197"/>
    </row>
    <row r="4480" spans="1:20" ht="15" customHeight="1">
      <c r="A4480" s="165"/>
      <c r="I4480" s="17"/>
      <c r="T4480" s="197"/>
    </row>
    <row r="4481" spans="1:20" ht="15" customHeight="1">
      <c r="A4481" s="165"/>
      <c r="I4481" s="17"/>
      <c r="T4481" s="197"/>
    </row>
    <row r="4482" spans="1:20" ht="15" customHeight="1">
      <c r="A4482" s="165"/>
      <c r="I4482" s="17"/>
      <c r="T4482" s="197"/>
    </row>
    <row r="4483" spans="1:20" ht="15" customHeight="1">
      <c r="A4483" s="165"/>
      <c r="I4483" s="17"/>
      <c r="T4483" s="197"/>
    </row>
    <row r="4484" spans="1:20" ht="15" customHeight="1">
      <c r="A4484" s="165"/>
      <c r="I4484" s="17"/>
      <c r="T4484" s="197"/>
    </row>
    <row r="4485" spans="1:20" ht="15" customHeight="1">
      <c r="A4485" s="165"/>
      <c r="I4485" s="17"/>
      <c r="T4485" s="197"/>
    </row>
    <row r="4486" spans="1:20" ht="15" customHeight="1">
      <c r="A4486" s="165"/>
      <c r="I4486" s="17"/>
      <c r="T4486" s="197"/>
    </row>
    <row r="4487" spans="1:20" ht="15" customHeight="1">
      <c r="A4487" s="165"/>
      <c r="I4487" s="17"/>
      <c r="T4487" s="197"/>
    </row>
    <row r="4488" spans="1:20" ht="15" customHeight="1">
      <c r="A4488" s="165"/>
      <c r="I4488" s="17"/>
      <c r="T4488" s="197"/>
    </row>
    <row r="4489" spans="1:20" ht="15" customHeight="1">
      <c r="A4489" s="165"/>
      <c r="I4489" s="17"/>
      <c r="T4489" s="197"/>
    </row>
    <row r="4490" spans="1:20" ht="15" customHeight="1">
      <c r="A4490" s="165"/>
      <c r="I4490" s="17"/>
      <c r="T4490" s="197"/>
    </row>
    <row r="4491" spans="1:20" ht="15" customHeight="1">
      <c r="A4491" s="165"/>
      <c r="I4491" s="17"/>
      <c r="T4491" s="197"/>
    </row>
    <row r="4492" spans="1:20" ht="15" customHeight="1">
      <c r="A4492" s="165"/>
      <c r="I4492" s="17"/>
      <c r="T4492" s="197"/>
    </row>
    <row r="4493" spans="1:20" ht="15" customHeight="1">
      <c r="A4493" s="165"/>
      <c r="I4493" s="17"/>
      <c r="T4493" s="197"/>
    </row>
    <row r="4494" spans="1:20" ht="15" customHeight="1">
      <c r="A4494" s="165"/>
      <c r="I4494" s="17"/>
      <c r="T4494" s="197"/>
    </row>
    <row r="4495" spans="1:20" ht="15" customHeight="1">
      <c r="A4495" s="165"/>
      <c r="I4495" s="17"/>
      <c r="T4495" s="197"/>
    </row>
    <row r="4496" spans="1:20" ht="15" customHeight="1">
      <c r="A4496" s="165"/>
      <c r="I4496" s="17"/>
      <c r="T4496" s="197"/>
    </row>
    <row r="4497" spans="1:20" ht="15" customHeight="1">
      <c r="A4497" s="165"/>
      <c r="I4497" s="17"/>
      <c r="T4497" s="197"/>
    </row>
    <row r="4498" spans="1:20" ht="15" customHeight="1">
      <c r="A4498" s="165"/>
      <c r="I4498" s="17"/>
      <c r="T4498" s="197"/>
    </row>
    <row r="4499" spans="1:20" ht="15" customHeight="1">
      <c r="A4499" s="165"/>
      <c r="I4499" s="17"/>
      <c r="T4499" s="197"/>
    </row>
    <row r="4500" spans="1:20" ht="15" customHeight="1">
      <c r="A4500" s="165"/>
      <c r="I4500" s="17"/>
      <c r="T4500" s="197"/>
    </row>
    <row r="4501" spans="1:20" ht="15" customHeight="1">
      <c r="A4501" s="165"/>
      <c r="I4501" s="17"/>
      <c r="T4501" s="197"/>
    </row>
    <row r="4502" spans="1:20" ht="15" customHeight="1">
      <c r="A4502" s="165"/>
      <c r="I4502" s="17"/>
      <c r="T4502" s="197"/>
    </row>
    <row r="4503" spans="1:20" ht="15" customHeight="1">
      <c r="A4503" s="165"/>
      <c r="I4503" s="17"/>
      <c r="T4503" s="197"/>
    </row>
    <row r="4504" spans="1:20" ht="15" customHeight="1">
      <c r="A4504" s="165"/>
      <c r="I4504" s="17"/>
      <c r="T4504" s="197"/>
    </row>
    <row r="4505" spans="1:20" ht="15" customHeight="1">
      <c r="A4505" s="165"/>
      <c r="I4505" s="17"/>
      <c r="T4505" s="197"/>
    </row>
    <row r="4506" spans="1:20" ht="15" customHeight="1">
      <c r="A4506" s="165"/>
      <c r="I4506" s="17"/>
      <c r="T4506" s="197"/>
    </row>
    <row r="4507" spans="1:20" ht="15" customHeight="1">
      <c r="A4507" s="165"/>
      <c r="I4507" s="17"/>
      <c r="T4507" s="197"/>
    </row>
    <row r="4508" spans="1:20" ht="15" customHeight="1">
      <c r="A4508" s="165"/>
      <c r="I4508" s="17"/>
      <c r="T4508" s="197"/>
    </row>
    <row r="4509" spans="1:20" ht="15" customHeight="1">
      <c r="A4509" s="165"/>
      <c r="I4509" s="17"/>
      <c r="T4509" s="197"/>
    </row>
    <row r="4510" spans="1:20" ht="15" customHeight="1">
      <c r="A4510" s="165"/>
      <c r="I4510" s="17"/>
      <c r="T4510" s="197"/>
    </row>
    <row r="4511" spans="1:20" ht="15" customHeight="1">
      <c r="A4511" s="165"/>
      <c r="I4511" s="17"/>
      <c r="T4511" s="197"/>
    </row>
    <row r="4512" spans="1:20" ht="15" customHeight="1">
      <c r="A4512" s="165"/>
      <c r="I4512" s="17"/>
      <c r="T4512" s="197"/>
    </row>
    <row r="4513" spans="1:20" ht="15" customHeight="1">
      <c r="A4513" s="165"/>
      <c r="I4513" s="17"/>
      <c r="T4513" s="197"/>
    </row>
    <row r="4514" spans="1:20" ht="15" customHeight="1">
      <c r="A4514" s="165"/>
      <c r="I4514" s="17"/>
      <c r="T4514" s="197"/>
    </row>
    <row r="4515" spans="1:20" ht="15" customHeight="1">
      <c r="A4515" s="165"/>
      <c r="I4515" s="17"/>
      <c r="T4515" s="197"/>
    </row>
    <row r="4516" spans="1:20" ht="15" customHeight="1">
      <c r="A4516" s="165"/>
      <c r="I4516" s="17"/>
      <c r="T4516" s="197"/>
    </row>
    <row r="4517" spans="1:20" ht="15" customHeight="1">
      <c r="A4517" s="165"/>
      <c r="I4517" s="17"/>
      <c r="T4517" s="197"/>
    </row>
    <row r="4518" spans="1:20" ht="15" customHeight="1">
      <c r="A4518" s="165"/>
      <c r="I4518" s="17"/>
      <c r="T4518" s="197"/>
    </row>
    <row r="4519" spans="1:20" ht="15" customHeight="1">
      <c r="A4519" s="165"/>
      <c r="I4519" s="17"/>
      <c r="T4519" s="197"/>
    </row>
    <row r="4520" spans="1:20" ht="15" customHeight="1">
      <c r="A4520" s="165"/>
      <c r="I4520" s="17"/>
      <c r="T4520" s="197"/>
    </row>
    <row r="4521" spans="1:20" ht="15" customHeight="1">
      <c r="A4521" s="165"/>
      <c r="I4521" s="17"/>
      <c r="T4521" s="197"/>
    </row>
    <row r="4522" spans="1:20" ht="15" customHeight="1">
      <c r="A4522" s="165"/>
      <c r="I4522" s="17"/>
      <c r="T4522" s="197"/>
    </row>
    <row r="4523" spans="1:20" ht="15" customHeight="1">
      <c r="A4523" s="165"/>
      <c r="I4523" s="17"/>
      <c r="T4523" s="197"/>
    </row>
    <row r="4524" spans="1:20" ht="15" customHeight="1">
      <c r="A4524" s="165"/>
      <c r="I4524" s="17"/>
      <c r="T4524" s="197"/>
    </row>
    <row r="4525" spans="1:20" ht="15" customHeight="1">
      <c r="A4525" s="165"/>
      <c r="I4525" s="17"/>
      <c r="T4525" s="197"/>
    </row>
    <row r="4526" spans="1:20" ht="15" customHeight="1">
      <c r="A4526" s="165"/>
      <c r="I4526" s="17"/>
      <c r="T4526" s="197"/>
    </row>
    <row r="4527" spans="1:20" ht="15" customHeight="1">
      <c r="A4527" s="165"/>
      <c r="I4527" s="17"/>
      <c r="T4527" s="197"/>
    </row>
    <row r="4528" spans="1:20" ht="15" customHeight="1">
      <c r="A4528" s="165"/>
      <c r="I4528" s="17"/>
      <c r="T4528" s="197"/>
    </row>
    <row r="4529" spans="1:20" ht="15" customHeight="1">
      <c r="A4529" s="165"/>
      <c r="I4529" s="17"/>
      <c r="T4529" s="197"/>
    </row>
    <row r="4530" spans="1:20" ht="15" customHeight="1">
      <c r="A4530" s="165"/>
      <c r="I4530" s="17"/>
      <c r="T4530" s="197"/>
    </row>
    <row r="4531" spans="1:20" ht="15" customHeight="1">
      <c r="A4531" s="165"/>
      <c r="I4531" s="17"/>
      <c r="T4531" s="197"/>
    </row>
    <row r="4532" spans="1:20" ht="15" customHeight="1">
      <c r="A4532" s="165"/>
      <c r="I4532" s="17"/>
      <c r="T4532" s="197"/>
    </row>
    <row r="4533" spans="1:20" ht="15" customHeight="1">
      <c r="A4533" s="165"/>
      <c r="I4533" s="17"/>
      <c r="T4533" s="197"/>
    </row>
    <row r="4534" spans="1:20" ht="15" customHeight="1">
      <c r="A4534" s="165"/>
      <c r="I4534" s="17"/>
      <c r="T4534" s="197"/>
    </row>
    <row r="4535" spans="1:20" ht="15" customHeight="1">
      <c r="A4535" s="165"/>
      <c r="I4535" s="17"/>
      <c r="T4535" s="197"/>
    </row>
    <row r="4536" spans="1:20" ht="15" customHeight="1">
      <c r="A4536" s="165"/>
      <c r="I4536" s="17"/>
      <c r="T4536" s="197"/>
    </row>
    <row r="4537" spans="1:20" ht="15" customHeight="1">
      <c r="A4537" s="165"/>
      <c r="I4537" s="17"/>
      <c r="T4537" s="197"/>
    </row>
    <row r="4538" spans="1:20" ht="15" customHeight="1">
      <c r="A4538" s="165"/>
      <c r="I4538" s="17"/>
      <c r="T4538" s="197"/>
    </row>
    <row r="4539" spans="1:20" ht="15" customHeight="1">
      <c r="A4539" s="165"/>
      <c r="I4539" s="17"/>
      <c r="T4539" s="197"/>
    </row>
    <row r="4540" spans="1:20" ht="15" customHeight="1">
      <c r="A4540" s="165"/>
      <c r="I4540" s="17"/>
      <c r="T4540" s="197"/>
    </row>
    <row r="4541" spans="1:20" ht="15" customHeight="1">
      <c r="A4541" s="165"/>
      <c r="I4541" s="17"/>
      <c r="T4541" s="197"/>
    </row>
    <row r="4542" spans="1:20" ht="15" customHeight="1">
      <c r="A4542" s="165"/>
      <c r="I4542" s="17"/>
      <c r="T4542" s="197"/>
    </row>
    <row r="4543" spans="1:20" ht="15" customHeight="1">
      <c r="A4543" s="165"/>
      <c r="I4543" s="17"/>
      <c r="T4543" s="197"/>
    </row>
    <row r="4544" spans="1:20" ht="15" customHeight="1">
      <c r="A4544" s="165"/>
      <c r="I4544" s="17"/>
      <c r="T4544" s="197"/>
    </row>
    <row r="4545" spans="1:20" ht="15" customHeight="1">
      <c r="A4545" s="165"/>
      <c r="I4545" s="17"/>
      <c r="T4545" s="197"/>
    </row>
    <row r="4546" spans="1:20" ht="15" customHeight="1">
      <c r="A4546" s="165"/>
      <c r="I4546" s="17"/>
      <c r="T4546" s="197"/>
    </row>
    <row r="4547" spans="1:20" ht="15" customHeight="1">
      <c r="A4547" s="165"/>
      <c r="I4547" s="17"/>
      <c r="T4547" s="197"/>
    </row>
    <row r="4548" spans="1:20" ht="15" customHeight="1">
      <c r="A4548" s="165"/>
      <c r="I4548" s="17"/>
      <c r="T4548" s="197"/>
    </row>
    <row r="4549" spans="1:20" ht="15" customHeight="1">
      <c r="A4549" s="165"/>
      <c r="I4549" s="17"/>
      <c r="T4549" s="197"/>
    </row>
    <row r="4550" spans="1:20" ht="15" customHeight="1">
      <c r="A4550" s="165"/>
      <c r="I4550" s="17"/>
      <c r="T4550" s="197"/>
    </row>
    <row r="4551" spans="1:20" ht="15" customHeight="1">
      <c r="A4551" s="165"/>
      <c r="I4551" s="17"/>
      <c r="T4551" s="197"/>
    </row>
    <row r="4552" spans="1:20" ht="15" customHeight="1">
      <c r="A4552" s="165"/>
      <c r="I4552" s="17"/>
      <c r="T4552" s="197"/>
    </row>
    <row r="4553" spans="1:20" ht="15" customHeight="1">
      <c r="A4553" s="165"/>
      <c r="I4553" s="17"/>
      <c r="T4553" s="197"/>
    </row>
    <row r="4554" spans="1:20" ht="15" customHeight="1">
      <c r="A4554" s="165"/>
      <c r="I4554" s="17"/>
      <c r="T4554" s="197"/>
    </row>
    <row r="4555" spans="1:20" ht="15" customHeight="1">
      <c r="A4555" s="165"/>
      <c r="I4555" s="17"/>
      <c r="T4555" s="197"/>
    </row>
    <row r="4556" spans="1:20" ht="15" customHeight="1">
      <c r="A4556" s="165"/>
      <c r="I4556" s="17"/>
      <c r="T4556" s="197"/>
    </row>
    <row r="4557" spans="1:20" ht="15" customHeight="1">
      <c r="A4557" s="165"/>
      <c r="I4557" s="17"/>
      <c r="T4557" s="197"/>
    </row>
    <row r="4558" spans="1:20" ht="15" customHeight="1">
      <c r="A4558" s="165"/>
      <c r="I4558" s="17"/>
      <c r="T4558" s="197"/>
    </row>
    <row r="4559" spans="1:20" ht="15" customHeight="1">
      <c r="A4559" s="165"/>
      <c r="I4559" s="17"/>
      <c r="T4559" s="197"/>
    </row>
    <row r="4560" spans="1:20" ht="15" customHeight="1">
      <c r="A4560" s="165"/>
      <c r="I4560" s="17"/>
      <c r="T4560" s="197"/>
    </row>
    <row r="4561" spans="1:20" ht="15" customHeight="1">
      <c r="A4561" s="165"/>
      <c r="I4561" s="17"/>
      <c r="T4561" s="197"/>
    </row>
    <row r="4562" spans="1:20" ht="15" customHeight="1">
      <c r="A4562" s="165"/>
      <c r="I4562" s="17"/>
      <c r="T4562" s="197"/>
    </row>
    <row r="4563" spans="1:20" ht="15" customHeight="1">
      <c r="A4563" s="165"/>
      <c r="I4563" s="17"/>
      <c r="T4563" s="197"/>
    </row>
    <row r="4564" spans="1:20" ht="15" customHeight="1">
      <c r="A4564" s="165"/>
      <c r="I4564" s="17"/>
      <c r="T4564" s="197"/>
    </row>
    <row r="4565" spans="1:20" ht="15" customHeight="1">
      <c r="A4565" s="165"/>
      <c r="I4565" s="17"/>
      <c r="T4565" s="197"/>
    </row>
    <row r="4566" spans="1:20" ht="15" customHeight="1">
      <c r="A4566" s="165"/>
      <c r="I4566" s="17"/>
      <c r="T4566" s="197"/>
    </row>
    <row r="4567" spans="1:20" ht="15" customHeight="1">
      <c r="A4567" s="165"/>
      <c r="I4567" s="17"/>
      <c r="T4567" s="197"/>
    </row>
    <row r="4568" spans="1:20" ht="15" customHeight="1">
      <c r="A4568" s="165"/>
      <c r="I4568" s="17"/>
      <c r="T4568" s="197"/>
    </row>
    <row r="4569" spans="1:20" ht="15" customHeight="1">
      <c r="A4569" s="165"/>
      <c r="I4569" s="17"/>
      <c r="T4569" s="197"/>
    </row>
    <row r="4570" spans="1:20" ht="15" customHeight="1">
      <c r="A4570" s="165"/>
      <c r="I4570" s="17"/>
      <c r="T4570" s="197"/>
    </row>
    <row r="4571" spans="1:20" ht="15" customHeight="1">
      <c r="A4571" s="165"/>
      <c r="I4571" s="17"/>
      <c r="T4571" s="197"/>
    </row>
    <row r="4572" spans="1:20" ht="15" customHeight="1">
      <c r="A4572" s="165"/>
      <c r="I4572" s="17"/>
      <c r="T4572" s="197"/>
    </row>
    <row r="4573" spans="1:20" ht="15" customHeight="1">
      <c r="A4573" s="165"/>
      <c r="I4573" s="17"/>
      <c r="T4573" s="197"/>
    </row>
    <row r="4574" spans="1:20" ht="15" customHeight="1">
      <c r="A4574" s="165"/>
      <c r="I4574" s="17"/>
      <c r="T4574" s="197"/>
    </row>
    <row r="4575" spans="1:20" ht="15" customHeight="1">
      <c r="A4575" s="165"/>
      <c r="I4575" s="17"/>
      <c r="T4575" s="197"/>
    </row>
    <row r="4576" spans="1:20" ht="15" customHeight="1">
      <c r="A4576" s="165"/>
      <c r="I4576" s="17"/>
      <c r="T4576" s="197"/>
    </row>
    <row r="4577" spans="1:20" ht="15" customHeight="1">
      <c r="A4577" s="165"/>
      <c r="I4577" s="17"/>
      <c r="T4577" s="197"/>
    </row>
    <row r="4578" spans="1:20" ht="15" customHeight="1">
      <c r="A4578" s="165"/>
      <c r="I4578" s="17"/>
      <c r="T4578" s="197"/>
    </row>
    <row r="4579" spans="1:20" ht="15" customHeight="1">
      <c r="A4579" s="165"/>
      <c r="I4579" s="17"/>
      <c r="T4579" s="197"/>
    </row>
    <row r="4580" spans="1:20" ht="15" customHeight="1">
      <c r="A4580" s="165"/>
      <c r="I4580" s="17"/>
      <c r="T4580" s="197"/>
    </row>
    <row r="4581" spans="1:20" ht="15" customHeight="1">
      <c r="A4581" s="165"/>
      <c r="I4581" s="17"/>
      <c r="T4581" s="197"/>
    </row>
    <row r="4582" spans="1:20" ht="15" customHeight="1">
      <c r="A4582" s="165"/>
      <c r="I4582" s="17"/>
      <c r="T4582" s="197"/>
    </row>
    <row r="4583" spans="1:20" ht="15" customHeight="1">
      <c r="A4583" s="165"/>
      <c r="I4583" s="17"/>
      <c r="T4583" s="197"/>
    </row>
    <row r="4584" spans="1:20" ht="15" customHeight="1">
      <c r="A4584" s="165"/>
      <c r="I4584" s="17"/>
      <c r="T4584" s="197"/>
    </row>
    <row r="4585" spans="1:20" ht="15" customHeight="1">
      <c r="A4585" s="165"/>
      <c r="I4585" s="17"/>
      <c r="T4585" s="197"/>
    </row>
    <row r="4586" spans="1:20" ht="15" customHeight="1">
      <c r="A4586" s="165"/>
      <c r="I4586" s="17"/>
      <c r="T4586" s="197"/>
    </row>
    <row r="4587" spans="1:20" ht="15" customHeight="1">
      <c r="A4587" s="165"/>
      <c r="I4587" s="17"/>
      <c r="T4587" s="197"/>
    </row>
    <row r="4588" spans="1:20" ht="15" customHeight="1">
      <c r="A4588" s="165"/>
      <c r="I4588" s="17"/>
      <c r="T4588" s="197"/>
    </row>
    <row r="4589" spans="1:20" ht="15" customHeight="1">
      <c r="A4589" s="165"/>
      <c r="I4589" s="17"/>
      <c r="T4589" s="197"/>
    </row>
    <row r="4590" spans="1:20" ht="15" customHeight="1">
      <c r="A4590" s="165"/>
      <c r="I4590" s="17"/>
      <c r="T4590" s="197"/>
    </row>
    <row r="4591" spans="1:20" ht="15" customHeight="1">
      <c r="A4591" s="165"/>
      <c r="I4591" s="17"/>
      <c r="T4591" s="197"/>
    </row>
    <row r="4592" spans="1:20" ht="15" customHeight="1">
      <c r="A4592" s="165"/>
      <c r="I4592" s="17"/>
      <c r="T4592" s="197"/>
    </row>
    <row r="4593" spans="1:20" ht="15" customHeight="1">
      <c r="A4593" s="165"/>
      <c r="I4593" s="17"/>
      <c r="T4593" s="197"/>
    </row>
    <row r="4594" spans="1:20" ht="15" customHeight="1">
      <c r="A4594" s="165"/>
      <c r="I4594" s="17"/>
      <c r="T4594" s="197"/>
    </row>
    <row r="4595" spans="1:20" ht="15" customHeight="1">
      <c r="A4595" s="165"/>
      <c r="I4595" s="17"/>
      <c r="T4595" s="197"/>
    </row>
    <row r="4596" spans="1:20" ht="15" customHeight="1">
      <c r="A4596" s="165"/>
      <c r="I4596" s="17"/>
      <c r="T4596" s="197"/>
    </row>
    <row r="4597" spans="1:20" ht="15" customHeight="1">
      <c r="A4597" s="165"/>
      <c r="I4597" s="17"/>
      <c r="T4597" s="197"/>
    </row>
    <row r="4598" spans="1:20" ht="15" customHeight="1">
      <c r="A4598" s="165"/>
      <c r="I4598" s="17"/>
      <c r="T4598" s="197"/>
    </row>
    <row r="4599" spans="1:20" ht="15" customHeight="1">
      <c r="A4599" s="165"/>
      <c r="I4599" s="17"/>
      <c r="T4599" s="197"/>
    </row>
    <row r="4600" spans="1:20" ht="15" customHeight="1">
      <c r="A4600" s="165"/>
      <c r="I4600" s="17"/>
      <c r="T4600" s="197"/>
    </row>
    <row r="4601" spans="1:20" ht="15" customHeight="1">
      <c r="A4601" s="165"/>
      <c r="I4601" s="17"/>
      <c r="T4601" s="197"/>
    </row>
    <row r="4602" spans="1:20" ht="15" customHeight="1">
      <c r="A4602" s="165"/>
      <c r="I4602" s="17"/>
      <c r="T4602" s="197"/>
    </row>
    <row r="4603" spans="1:20" ht="15" customHeight="1">
      <c r="A4603" s="165"/>
      <c r="I4603" s="17"/>
      <c r="T4603" s="197"/>
    </row>
    <row r="4604" spans="1:20" ht="15" customHeight="1">
      <c r="A4604" s="165"/>
      <c r="I4604" s="17"/>
      <c r="T4604" s="197"/>
    </row>
    <row r="4605" spans="1:20" ht="15" customHeight="1">
      <c r="A4605" s="165"/>
      <c r="I4605" s="17"/>
      <c r="T4605" s="197"/>
    </row>
    <row r="4606" spans="1:20" ht="15" customHeight="1">
      <c r="A4606" s="165"/>
      <c r="I4606" s="17"/>
      <c r="T4606" s="197"/>
    </row>
    <row r="4607" spans="1:20" ht="15" customHeight="1">
      <c r="A4607" s="165"/>
      <c r="I4607" s="17"/>
      <c r="T4607" s="197"/>
    </row>
    <row r="4608" spans="1:20" ht="15" customHeight="1">
      <c r="A4608" s="165"/>
      <c r="I4608" s="17"/>
      <c r="T4608" s="197"/>
    </row>
    <row r="4609" spans="1:20" ht="15" customHeight="1">
      <c r="A4609" s="165"/>
      <c r="I4609" s="17"/>
      <c r="T4609" s="197"/>
    </row>
    <row r="4610" spans="1:20" ht="15" customHeight="1">
      <c r="A4610" s="165"/>
      <c r="I4610" s="17"/>
      <c r="T4610" s="197"/>
    </row>
    <row r="4611" spans="1:20" ht="15" customHeight="1">
      <c r="A4611" s="165"/>
      <c r="I4611" s="17"/>
      <c r="T4611" s="197"/>
    </row>
    <row r="4612" spans="1:20" ht="15" customHeight="1">
      <c r="A4612" s="165"/>
      <c r="I4612" s="17"/>
      <c r="T4612" s="197"/>
    </row>
    <row r="4613" spans="1:20" ht="15" customHeight="1">
      <c r="A4613" s="165"/>
      <c r="I4613" s="17"/>
      <c r="T4613" s="197"/>
    </row>
    <row r="4614" spans="1:20" ht="15" customHeight="1">
      <c r="A4614" s="165"/>
      <c r="I4614" s="17"/>
      <c r="T4614" s="197"/>
    </row>
    <row r="4615" spans="1:20" ht="15" customHeight="1">
      <c r="A4615" s="165"/>
      <c r="I4615" s="17"/>
      <c r="T4615" s="197"/>
    </row>
    <row r="4616" spans="1:20" ht="15" customHeight="1">
      <c r="A4616" s="165"/>
      <c r="I4616" s="17"/>
      <c r="T4616" s="197"/>
    </row>
    <row r="4617" spans="1:20" ht="15" customHeight="1">
      <c r="A4617" s="165"/>
      <c r="I4617" s="17"/>
      <c r="T4617" s="197"/>
    </row>
    <row r="4618" spans="1:20" ht="15" customHeight="1">
      <c r="A4618" s="165"/>
      <c r="I4618" s="17"/>
      <c r="T4618" s="197"/>
    </row>
    <row r="4619" spans="1:20" ht="15" customHeight="1">
      <c r="A4619" s="165"/>
      <c r="I4619" s="17"/>
      <c r="T4619" s="197"/>
    </row>
    <row r="4620" spans="1:20" ht="15" customHeight="1">
      <c r="A4620" s="165"/>
      <c r="I4620" s="17"/>
      <c r="T4620" s="197"/>
    </row>
    <row r="4621" spans="1:20" ht="15" customHeight="1">
      <c r="A4621" s="165"/>
      <c r="I4621" s="17"/>
      <c r="T4621" s="197"/>
    </row>
    <row r="4622" spans="1:20" ht="15" customHeight="1">
      <c r="A4622" s="165"/>
      <c r="I4622" s="17"/>
      <c r="T4622" s="197"/>
    </row>
    <row r="4623" spans="1:20" ht="15" customHeight="1">
      <c r="A4623" s="165"/>
      <c r="I4623" s="17"/>
      <c r="T4623" s="197"/>
    </row>
    <row r="4624" spans="1:20" ht="15" customHeight="1">
      <c r="A4624" s="165"/>
      <c r="I4624" s="17"/>
      <c r="T4624" s="197"/>
    </row>
    <row r="4625" spans="1:20" ht="15" customHeight="1">
      <c r="A4625" s="165"/>
      <c r="I4625" s="17"/>
      <c r="T4625" s="197"/>
    </row>
    <row r="4626" spans="1:20" ht="15" customHeight="1">
      <c r="A4626" s="165"/>
      <c r="I4626" s="17"/>
      <c r="T4626" s="197"/>
    </row>
    <row r="4627" spans="1:20" ht="15" customHeight="1">
      <c r="A4627" s="165"/>
      <c r="I4627" s="17"/>
      <c r="T4627" s="197"/>
    </row>
    <row r="4628" spans="1:20" ht="15" customHeight="1">
      <c r="A4628" s="165"/>
      <c r="I4628" s="17"/>
      <c r="T4628" s="197"/>
    </row>
    <row r="4629" spans="1:20" ht="15" customHeight="1">
      <c r="A4629" s="165"/>
      <c r="I4629" s="17"/>
      <c r="T4629" s="197"/>
    </row>
    <row r="4630" spans="1:20" ht="15" customHeight="1">
      <c r="A4630" s="165"/>
      <c r="I4630" s="17"/>
      <c r="T4630" s="197"/>
    </row>
    <row r="4631" spans="1:20" ht="15" customHeight="1">
      <c r="A4631" s="165"/>
      <c r="I4631" s="17"/>
      <c r="T4631" s="197"/>
    </row>
    <row r="4632" spans="1:20" ht="15" customHeight="1">
      <c r="A4632" s="165"/>
      <c r="I4632" s="17"/>
      <c r="T4632" s="197"/>
    </row>
    <row r="4633" spans="1:20" ht="15" customHeight="1">
      <c r="A4633" s="165"/>
      <c r="I4633" s="17"/>
      <c r="T4633" s="197"/>
    </row>
    <row r="4634" spans="1:20" ht="15" customHeight="1">
      <c r="A4634" s="165"/>
      <c r="I4634" s="17"/>
      <c r="T4634" s="197"/>
    </row>
    <row r="4635" spans="1:20" ht="15" customHeight="1">
      <c r="A4635" s="165"/>
      <c r="I4635" s="17"/>
      <c r="T4635" s="197"/>
    </row>
    <row r="4636" spans="1:20" ht="15" customHeight="1">
      <c r="A4636" s="165"/>
      <c r="I4636" s="17"/>
      <c r="T4636" s="197"/>
    </row>
    <row r="4637" spans="1:20" ht="15" customHeight="1">
      <c r="A4637" s="165"/>
      <c r="I4637" s="17"/>
      <c r="T4637" s="197"/>
    </row>
    <row r="4638" spans="1:20" ht="15" customHeight="1">
      <c r="A4638" s="165"/>
      <c r="I4638" s="17"/>
      <c r="T4638" s="197"/>
    </row>
    <row r="4639" spans="1:20" ht="15" customHeight="1">
      <c r="A4639" s="165"/>
      <c r="I4639" s="17"/>
      <c r="T4639" s="197"/>
    </row>
    <row r="4640" spans="1:20" ht="15" customHeight="1">
      <c r="A4640" s="165"/>
      <c r="I4640" s="17"/>
      <c r="T4640" s="197"/>
    </row>
    <row r="4641" spans="1:20" ht="15" customHeight="1">
      <c r="A4641" s="165"/>
      <c r="I4641" s="17"/>
      <c r="T4641" s="197"/>
    </row>
    <row r="4642" spans="1:20" ht="15" customHeight="1">
      <c r="A4642" s="165"/>
      <c r="I4642" s="17"/>
      <c r="T4642" s="197"/>
    </row>
    <row r="4643" spans="1:20" ht="15" customHeight="1">
      <c r="A4643" s="165"/>
      <c r="I4643" s="17"/>
      <c r="T4643" s="197"/>
    </row>
    <row r="4644" spans="1:20" ht="15" customHeight="1">
      <c r="A4644" s="165"/>
      <c r="I4644" s="17"/>
      <c r="T4644" s="197"/>
    </row>
    <row r="4645" spans="1:20" ht="15" customHeight="1">
      <c r="A4645" s="165"/>
      <c r="I4645" s="17"/>
      <c r="T4645" s="197"/>
    </row>
    <row r="4646" spans="1:20" ht="15" customHeight="1">
      <c r="A4646" s="165"/>
      <c r="I4646" s="17"/>
      <c r="T4646" s="197"/>
    </row>
    <row r="4647" spans="1:20" ht="15" customHeight="1">
      <c r="A4647" s="165"/>
      <c r="I4647" s="17"/>
      <c r="T4647" s="197"/>
    </row>
    <row r="4648" spans="1:20" ht="15" customHeight="1">
      <c r="A4648" s="165"/>
      <c r="I4648" s="17"/>
      <c r="T4648" s="197"/>
    </row>
    <row r="4649" spans="1:20" ht="15" customHeight="1">
      <c r="A4649" s="165"/>
      <c r="I4649" s="17"/>
      <c r="T4649" s="197"/>
    </row>
    <row r="4650" spans="1:20" ht="15" customHeight="1">
      <c r="A4650" s="165"/>
      <c r="I4650" s="17"/>
      <c r="T4650" s="197"/>
    </row>
    <row r="4651" spans="1:20" ht="15" customHeight="1">
      <c r="A4651" s="165"/>
      <c r="I4651" s="17"/>
      <c r="T4651" s="197"/>
    </row>
    <row r="4652" spans="1:20" ht="15" customHeight="1">
      <c r="A4652" s="165"/>
      <c r="I4652" s="17"/>
      <c r="T4652" s="197"/>
    </row>
    <row r="4653" spans="1:20" ht="15" customHeight="1">
      <c r="A4653" s="165"/>
      <c r="I4653" s="17"/>
      <c r="T4653" s="197"/>
    </row>
    <row r="4654" spans="1:20" ht="15" customHeight="1">
      <c r="A4654" s="165"/>
      <c r="I4654" s="17"/>
      <c r="T4654" s="197"/>
    </row>
    <row r="4655" spans="1:20" ht="15" customHeight="1">
      <c r="A4655" s="165"/>
      <c r="I4655" s="17"/>
      <c r="T4655" s="197"/>
    </row>
    <row r="4656" spans="1:20" ht="15" customHeight="1">
      <c r="A4656" s="165"/>
      <c r="I4656" s="17"/>
      <c r="T4656" s="197"/>
    </row>
    <row r="4657" spans="1:20" ht="15" customHeight="1">
      <c r="A4657" s="165"/>
      <c r="I4657" s="17"/>
      <c r="T4657" s="197"/>
    </row>
    <row r="4658" spans="1:20" ht="15" customHeight="1">
      <c r="A4658" s="165"/>
      <c r="I4658" s="17"/>
      <c r="T4658" s="197"/>
    </row>
    <row r="4659" spans="1:20" ht="15" customHeight="1">
      <c r="A4659" s="165"/>
      <c r="I4659" s="17"/>
      <c r="T4659" s="197"/>
    </row>
    <row r="4660" spans="1:20" ht="15" customHeight="1">
      <c r="A4660" s="165"/>
      <c r="I4660" s="17"/>
      <c r="T4660" s="197"/>
    </row>
    <row r="4661" spans="1:20" ht="15" customHeight="1">
      <c r="A4661" s="165"/>
      <c r="I4661" s="17"/>
      <c r="T4661" s="197"/>
    </row>
    <row r="4662" spans="1:20" ht="15" customHeight="1">
      <c r="A4662" s="165"/>
      <c r="I4662" s="17"/>
      <c r="T4662" s="197"/>
    </row>
    <row r="4663" spans="1:20" ht="15" customHeight="1">
      <c r="A4663" s="165"/>
      <c r="I4663" s="17"/>
      <c r="T4663" s="197"/>
    </row>
    <row r="4664" spans="1:20" ht="15" customHeight="1">
      <c r="A4664" s="165"/>
      <c r="I4664" s="17"/>
      <c r="T4664" s="197"/>
    </row>
    <row r="4665" spans="1:20" ht="15" customHeight="1">
      <c r="A4665" s="165"/>
      <c r="I4665" s="17"/>
      <c r="T4665" s="197"/>
    </row>
    <row r="4666" spans="1:20" ht="15" customHeight="1">
      <c r="A4666" s="165"/>
      <c r="I4666" s="17"/>
      <c r="T4666" s="197"/>
    </row>
    <row r="4667" spans="1:20" ht="15" customHeight="1">
      <c r="A4667" s="165"/>
      <c r="I4667" s="17"/>
      <c r="T4667" s="197"/>
    </row>
    <row r="4668" spans="1:20" ht="15" customHeight="1">
      <c r="A4668" s="165"/>
      <c r="I4668" s="17"/>
      <c r="T4668" s="197"/>
    </row>
    <row r="4669" spans="1:20" ht="15" customHeight="1">
      <c r="A4669" s="165"/>
      <c r="I4669" s="17"/>
      <c r="T4669" s="197"/>
    </row>
    <row r="4670" spans="1:20" ht="15" customHeight="1">
      <c r="A4670" s="165"/>
      <c r="I4670" s="17"/>
      <c r="T4670" s="197"/>
    </row>
    <row r="4671" spans="1:20" ht="15" customHeight="1">
      <c r="A4671" s="165"/>
      <c r="I4671" s="17"/>
      <c r="T4671" s="197"/>
    </row>
    <row r="4672" spans="1:20" ht="15" customHeight="1">
      <c r="A4672" s="165"/>
      <c r="I4672" s="17"/>
      <c r="T4672" s="197"/>
    </row>
    <row r="4673" spans="1:20" ht="15" customHeight="1">
      <c r="A4673" s="165"/>
      <c r="I4673" s="17"/>
      <c r="T4673" s="197"/>
    </row>
    <row r="4674" spans="1:20" ht="15" customHeight="1">
      <c r="A4674" s="165"/>
      <c r="I4674" s="17"/>
      <c r="T4674" s="197"/>
    </row>
    <row r="4675" spans="1:20" ht="15" customHeight="1">
      <c r="A4675" s="165"/>
      <c r="I4675" s="17"/>
      <c r="T4675" s="197"/>
    </row>
    <row r="4676" spans="1:20" ht="15" customHeight="1">
      <c r="A4676" s="165"/>
      <c r="I4676" s="17"/>
      <c r="T4676" s="197"/>
    </row>
    <row r="4677" spans="1:20" ht="15" customHeight="1">
      <c r="A4677" s="165"/>
      <c r="I4677" s="17"/>
      <c r="T4677" s="197"/>
    </row>
    <row r="4678" spans="1:20" ht="15" customHeight="1">
      <c r="A4678" s="165"/>
      <c r="I4678" s="17"/>
      <c r="T4678" s="197"/>
    </row>
    <row r="4679" spans="1:20" ht="15" customHeight="1">
      <c r="A4679" s="165"/>
      <c r="I4679" s="17"/>
      <c r="T4679" s="197"/>
    </row>
    <row r="4680" spans="1:20" ht="15" customHeight="1">
      <c r="A4680" s="165"/>
      <c r="I4680" s="17"/>
      <c r="T4680" s="197"/>
    </row>
    <row r="4681" spans="1:20" ht="15" customHeight="1">
      <c r="A4681" s="165"/>
      <c r="I4681" s="17"/>
      <c r="T4681" s="197"/>
    </row>
    <row r="4682" spans="1:20" ht="15" customHeight="1">
      <c r="A4682" s="165"/>
      <c r="I4682" s="17"/>
      <c r="T4682" s="197"/>
    </row>
    <row r="4683" spans="1:20" ht="15" customHeight="1">
      <c r="A4683" s="165"/>
      <c r="I4683" s="17"/>
      <c r="T4683" s="197"/>
    </row>
    <row r="4684" spans="1:20" ht="15" customHeight="1">
      <c r="A4684" s="165"/>
      <c r="I4684" s="17"/>
      <c r="T4684" s="197"/>
    </row>
    <row r="4685" spans="1:20" ht="15" customHeight="1">
      <c r="A4685" s="165"/>
      <c r="I4685" s="17"/>
      <c r="T4685" s="197"/>
    </row>
    <row r="4686" spans="1:20" ht="15" customHeight="1">
      <c r="A4686" s="165"/>
      <c r="I4686" s="17"/>
      <c r="T4686" s="197"/>
    </row>
    <row r="4687" spans="1:20" ht="15" customHeight="1">
      <c r="A4687" s="165"/>
      <c r="I4687" s="17"/>
      <c r="T4687" s="197"/>
    </row>
    <row r="4688" spans="1:20" ht="15" customHeight="1">
      <c r="A4688" s="165"/>
      <c r="I4688" s="17"/>
      <c r="T4688" s="197"/>
    </row>
    <row r="4689" spans="1:20" ht="15" customHeight="1">
      <c r="A4689" s="165"/>
      <c r="I4689" s="17"/>
      <c r="T4689" s="197"/>
    </row>
    <row r="4690" spans="1:20" ht="15" customHeight="1">
      <c r="A4690" s="165"/>
      <c r="I4690" s="17"/>
      <c r="T4690" s="197"/>
    </row>
    <row r="4691" spans="1:20" ht="15" customHeight="1">
      <c r="A4691" s="165"/>
      <c r="I4691" s="17"/>
      <c r="T4691" s="197"/>
    </row>
    <row r="4692" spans="1:20" ht="15" customHeight="1">
      <c r="A4692" s="165"/>
      <c r="I4692" s="17"/>
      <c r="T4692" s="197"/>
    </row>
    <row r="4693" spans="1:20" ht="15" customHeight="1">
      <c r="A4693" s="165"/>
      <c r="I4693" s="17"/>
      <c r="T4693" s="197"/>
    </row>
    <row r="4694" spans="1:20" ht="15" customHeight="1">
      <c r="A4694" s="165"/>
      <c r="I4694" s="17"/>
      <c r="T4694" s="197"/>
    </row>
    <row r="4695" spans="1:20" ht="15" customHeight="1">
      <c r="A4695" s="165"/>
      <c r="I4695" s="17"/>
      <c r="T4695" s="197"/>
    </row>
    <row r="4696" spans="1:20" ht="15" customHeight="1">
      <c r="A4696" s="165"/>
      <c r="I4696" s="17"/>
      <c r="T4696" s="197"/>
    </row>
    <row r="4697" spans="1:20" ht="15" customHeight="1">
      <c r="A4697" s="165"/>
      <c r="I4697" s="17"/>
      <c r="T4697" s="197"/>
    </row>
    <row r="4698" spans="1:20" ht="15" customHeight="1">
      <c r="A4698" s="165"/>
      <c r="I4698" s="17"/>
      <c r="T4698" s="197"/>
    </row>
    <row r="4699" spans="1:20" ht="15" customHeight="1">
      <c r="A4699" s="165"/>
      <c r="I4699" s="17"/>
      <c r="T4699" s="197"/>
    </row>
    <row r="4700" spans="1:20" ht="15" customHeight="1">
      <c r="A4700" s="165"/>
      <c r="I4700" s="17"/>
      <c r="T4700" s="197"/>
    </row>
    <row r="4701" spans="1:20" ht="15" customHeight="1">
      <c r="A4701" s="165"/>
      <c r="I4701" s="17"/>
      <c r="T4701" s="197"/>
    </row>
    <row r="4702" spans="1:20" ht="15" customHeight="1">
      <c r="A4702" s="165"/>
      <c r="I4702" s="17"/>
      <c r="T4702" s="197"/>
    </row>
    <row r="4703" spans="1:20" ht="15" customHeight="1">
      <c r="A4703" s="165"/>
      <c r="I4703" s="17"/>
      <c r="T4703" s="197"/>
    </row>
    <row r="4704" spans="1:20" ht="15" customHeight="1">
      <c r="A4704" s="165"/>
      <c r="I4704" s="17"/>
      <c r="T4704" s="197"/>
    </row>
    <row r="4705" spans="1:20" ht="15" customHeight="1">
      <c r="A4705" s="165"/>
      <c r="I4705" s="17"/>
      <c r="T4705" s="197"/>
    </row>
    <row r="4706" spans="1:20" ht="15" customHeight="1">
      <c r="A4706" s="165"/>
      <c r="I4706" s="17"/>
      <c r="T4706" s="197"/>
    </row>
    <row r="4707" spans="1:20" ht="15" customHeight="1">
      <c r="A4707" s="165"/>
      <c r="I4707" s="17"/>
      <c r="T4707" s="197"/>
    </row>
    <row r="4708" spans="1:20" ht="15" customHeight="1">
      <c r="A4708" s="165"/>
      <c r="I4708" s="17"/>
      <c r="T4708" s="197"/>
    </row>
    <row r="4709" spans="1:20" ht="15" customHeight="1">
      <c r="A4709" s="165"/>
      <c r="I4709" s="17"/>
      <c r="T4709" s="197"/>
    </row>
    <row r="4710" spans="1:20" ht="15" customHeight="1">
      <c r="A4710" s="165"/>
      <c r="I4710" s="17"/>
      <c r="T4710" s="197"/>
    </row>
    <row r="4711" spans="1:20" ht="15" customHeight="1">
      <c r="A4711" s="165"/>
      <c r="I4711" s="17"/>
      <c r="T4711" s="197"/>
    </row>
    <row r="4712" spans="1:20" ht="15" customHeight="1">
      <c r="A4712" s="165"/>
      <c r="I4712" s="17"/>
      <c r="T4712" s="197"/>
    </row>
    <row r="4713" spans="1:20" ht="15" customHeight="1">
      <c r="A4713" s="165"/>
      <c r="I4713" s="17"/>
      <c r="T4713" s="197"/>
    </row>
    <row r="4714" spans="1:20" ht="15" customHeight="1">
      <c r="A4714" s="165"/>
      <c r="I4714" s="17"/>
      <c r="T4714" s="197"/>
    </row>
    <row r="4715" spans="1:20" ht="15" customHeight="1">
      <c r="A4715" s="165"/>
      <c r="I4715" s="17"/>
      <c r="T4715" s="197"/>
    </row>
    <row r="4716" spans="1:20" ht="15" customHeight="1">
      <c r="A4716" s="165"/>
      <c r="I4716" s="17"/>
      <c r="T4716" s="197"/>
    </row>
    <row r="4717" spans="1:20" ht="15" customHeight="1">
      <c r="A4717" s="165"/>
      <c r="I4717" s="17"/>
      <c r="T4717" s="197"/>
    </row>
    <row r="4718" spans="1:20" ht="15" customHeight="1">
      <c r="A4718" s="165"/>
      <c r="I4718" s="17"/>
      <c r="T4718" s="197"/>
    </row>
    <row r="4719" spans="1:20" ht="15" customHeight="1">
      <c r="A4719" s="165"/>
      <c r="I4719" s="17"/>
      <c r="T4719" s="197"/>
    </row>
    <row r="4720" spans="1:20" ht="15" customHeight="1">
      <c r="A4720" s="165"/>
      <c r="I4720" s="17"/>
      <c r="T4720" s="197"/>
    </row>
    <row r="4721" spans="1:20" ht="15" customHeight="1">
      <c r="A4721" s="165"/>
      <c r="I4721" s="17"/>
      <c r="T4721" s="197"/>
    </row>
    <row r="4722" spans="1:20" ht="15" customHeight="1">
      <c r="A4722" s="165"/>
      <c r="I4722" s="17"/>
      <c r="T4722" s="197"/>
    </row>
    <row r="4723" spans="1:20" ht="15" customHeight="1">
      <c r="A4723" s="165"/>
      <c r="I4723" s="17"/>
      <c r="T4723" s="197"/>
    </row>
    <row r="4724" spans="1:20" ht="15" customHeight="1">
      <c r="A4724" s="165"/>
      <c r="I4724" s="17"/>
      <c r="T4724" s="197"/>
    </row>
    <row r="4725" spans="1:20" ht="15" customHeight="1">
      <c r="A4725" s="165"/>
      <c r="I4725" s="17"/>
      <c r="T4725" s="197"/>
    </row>
    <row r="4726" spans="1:20" ht="15" customHeight="1">
      <c r="A4726" s="165"/>
      <c r="I4726" s="17"/>
      <c r="T4726" s="197"/>
    </row>
    <row r="4727" spans="1:20" ht="15" customHeight="1">
      <c r="A4727" s="165"/>
      <c r="I4727" s="17"/>
      <c r="T4727" s="197"/>
    </row>
    <row r="4728" spans="1:20" ht="15" customHeight="1">
      <c r="A4728" s="165"/>
      <c r="I4728" s="17"/>
      <c r="T4728" s="197"/>
    </row>
    <row r="4729" spans="1:20" ht="15" customHeight="1">
      <c r="A4729" s="165"/>
      <c r="I4729" s="17"/>
      <c r="T4729" s="197"/>
    </row>
    <row r="4730" spans="1:20" ht="15" customHeight="1">
      <c r="A4730" s="165"/>
      <c r="I4730" s="17"/>
      <c r="T4730" s="197"/>
    </row>
    <row r="4731" spans="1:20" ht="15" customHeight="1">
      <c r="A4731" s="165"/>
      <c r="I4731" s="17"/>
      <c r="T4731" s="197"/>
    </row>
    <row r="4732" spans="1:20" ht="15" customHeight="1">
      <c r="A4732" s="165"/>
      <c r="I4732" s="17"/>
      <c r="T4732" s="197"/>
    </row>
    <row r="4733" spans="1:20" ht="15" customHeight="1">
      <c r="A4733" s="165"/>
      <c r="I4733" s="17"/>
      <c r="T4733" s="197"/>
    </row>
    <row r="4734" spans="1:20" ht="15" customHeight="1">
      <c r="A4734" s="165"/>
      <c r="I4734" s="17"/>
      <c r="T4734" s="197"/>
    </row>
    <row r="4735" spans="1:20" ht="15" customHeight="1">
      <c r="A4735" s="165"/>
      <c r="I4735" s="17"/>
      <c r="T4735" s="197"/>
    </row>
    <row r="4736" spans="1:20" ht="15" customHeight="1">
      <c r="A4736" s="165"/>
      <c r="I4736" s="17"/>
      <c r="T4736" s="197"/>
    </row>
    <row r="4737" spans="1:20" ht="15" customHeight="1">
      <c r="A4737" s="165"/>
      <c r="I4737" s="17"/>
      <c r="T4737" s="197"/>
    </row>
    <row r="4738" spans="1:20" ht="15" customHeight="1">
      <c r="A4738" s="165"/>
      <c r="I4738" s="17"/>
      <c r="T4738" s="197"/>
    </row>
    <row r="4739" spans="1:20" ht="15" customHeight="1">
      <c r="A4739" s="165"/>
      <c r="I4739" s="17"/>
      <c r="T4739" s="197"/>
    </row>
    <row r="4740" spans="1:20" ht="15" customHeight="1">
      <c r="A4740" s="165"/>
      <c r="I4740" s="17"/>
      <c r="T4740" s="197"/>
    </row>
    <row r="4741" spans="1:20" ht="15" customHeight="1">
      <c r="A4741" s="165"/>
      <c r="I4741" s="17"/>
      <c r="T4741" s="197"/>
    </row>
    <row r="4742" spans="1:20" ht="15" customHeight="1">
      <c r="A4742" s="165"/>
      <c r="I4742" s="17"/>
      <c r="T4742" s="197"/>
    </row>
    <row r="4743" spans="1:20" ht="15" customHeight="1">
      <c r="A4743" s="165"/>
      <c r="I4743" s="17"/>
      <c r="T4743" s="197"/>
    </row>
    <row r="4744" spans="1:20" ht="15" customHeight="1">
      <c r="A4744" s="165"/>
      <c r="I4744" s="17"/>
      <c r="T4744" s="197"/>
    </row>
    <row r="4745" spans="1:20" ht="15" customHeight="1">
      <c r="A4745" s="165"/>
      <c r="I4745" s="17"/>
      <c r="T4745" s="197"/>
    </row>
    <row r="4746" spans="1:20" ht="15" customHeight="1">
      <c r="A4746" s="165"/>
      <c r="I4746" s="17"/>
      <c r="T4746" s="197"/>
    </row>
    <row r="4747" spans="1:20" ht="15" customHeight="1">
      <c r="A4747" s="165"/>
      <c r="I4747" s="17"/>
      <c r="T4747" s="197"/>
    </row>
    <row r="4748" spans="1:20" ht="15" customHeight="1">
      <c r="A4748" s="165"/>
      <c r="I4748" s="17"/>
      <c r="T4748" s="197"/>
    </row>
    <row r="4749" spans="1:20" ht="15" customHeight="1">
      <c r="A4749" s="165"/>
      <c r="I4749" s="17"/>
      <c r="T4749" s="197"/>
    </row>
    <row r="4750" spans="1:20" ht="15" customHeight="1">
      <c r="A4750" s="165"/>
      <c r="I4750" s="17"/>
      <c r="T4750" s="197"/>
    </row>
    <row r="4751" spans="1:20" ht="15" customHeight="1">
      <c r="A4751" s="165"/>
      <c r="I4751" s="17"/>
      <c r="T4751" s="197"/>
    </row>
    <row r="4752" spans="1:20" ht="15" customHeight="1">
      <c r="A4752" s="165"/>
      <c r="I4752" s="17"/>
      <c r="T4752" s="197"/>
    </row>
    <row r="4753" spans="1:20" ht="15" customHeight="1">
      <c r="A4753" s="165"/>
      <c r="I4753" s="17"/>
      <c r="T4753" s="197"/>
    </row>
    <row r="4754" spans="1:20" ht="15" customHeight="1">
      <c r="A4754" s="165"/>
      <c r="I4754" s="17"/>
      <c r="T4754" s="197"/>
    </row>
    <row r="4755" spans="1:20" ht="15" customHeight="1">
      <c r="A4755" s="165"/>
      <c r="I4755" s="17"/>
      <c r="T4755" s="197"/>
    </row>
    <row r="4756" spans="1:20" ht="15" customHeight="1">
      <c r="A4756" s="165"/>
      <c r="I4756" s="17"/>
      <c r="T4756" s="197"/>
    </row>
    <row r="4757" spans="1:20" ht="15" customHeight="1">
      <c r="A4757" s="165"/>
      <c r="I4757" s="17"/>
      <c r="T4757" s="197"/>
    </row>
    <row r="4758" spans="1:20" ht="15" customHeight="1">
      <c r="A4758" s="165"/>
      <c r="I4758" s="17"/>
      <c r="T4758" s="197"/>
    </row>
    <row r="4759" spans="1:20" ht="15" customHeight="1">
      <c r="A4759" s="165"/>
      <c r="I4759" s="17"/>
      <c r="T4759" s="197"/>
    </row>
    <row r="4760" spans="1:20" ht="15" customHeight="1">
      <c r="A4760" s="165"/>
      <c r="I4760" s="17"/>
      <c r="T4760" s="197"/>
    </row>
    <row r="4761" spans="1:20" ht="15" customHeight="1">
      <c r="A4761" s="165"/>
      <c r="I4761" s="17"/>
      <c r="T4761" s="197"/>
    </row>
    <row r="4762" spans="1:20" ht="15" customHeight="1">
      <c r="A4762" s="165"/>
      <c r="I4762" s="17"/>
      <c r="T4762" s="197"/>
    </row>
    <row r="4763" spans="1:20" ht="15" customHeight="1">
      <c r="A4763" s="165"/>
      <c r="I4763" s="17"/>
      <c r="T4763" s="197"/>
    </row>
    <row r="4764" spans="1:20" ht="15" customHeight="1">
      <c r="A4764" s="165"/>
      <c r="I4764" s="17"/>
      <c r="T4764" s="197"/>
    </row>
    <row r="4765" spans="1:20" ht="15" customHeight="1">
      <c r="A4765" s="165"/>
      <c r="I4765" s="17"/>
      <c r="T4765" s="197"/>
    </row>
    <row r="4766" spans="1:20" ht="15" customHeight="1">
      <c r="A4766" s="165"/>
      <c r="I4766" s="17"/>
      <c r="T4766" s="197"/>
    </row>
    <row r="4767" spans="1:20" ht="15" customHeight="1">
      <c r="A4767" s="165"/>
      <c r="I4767" s="17"/>
      <c r="T4767" s="197"/>
    </row>
    <row r="4768" spans="1:20" ht="15" customHeight="1">
      <c r="A4768" s="165"/>
      <c r="I4768" s="17"/>
      <c r="T4768" s="197"/>
    </row>
    <row r="4769" spans="1:20" ht="15" customHeight="1">
      <c r="A4769" s="165"/>
      <c r="I4769" s="17"/>
      <c r="T4769" s="197"/>
    </row>
    <row r="4770" spans="1:20" ht="15" customHeight="1">
      <c r="A4770" s="165"/>
      <c r="I4770" s="17"/>
      <c r="T4770" s="197"/>
    </row>
    <row r="4771" spans="1:20" ht="15" customHeight="1">
      <c r="A4771" s="165"/>
      <c r="I4771" s="17"/>
      <c r="T4771" s="197"/>
    </row>
    <row r="4772" spans="1:20" ht="15" customHeight="1">
      <c r="A4772" s="165"/>
      <c r="I4772" s="17"/>
      <c r="T4772" s="197"/>
    </row>
    <row r="4773" spans="1:20" ht="15" customHeight="1">
      <c r="A4773" s="165"/>
      <c r="I4773" s="17"/>
      <c r="T4773" s="197"/>
    </row>
    <row r="4774" spans="1:20" ht="15" customHeight="1">
      <c r="A4774" s="165"/>
      <c r="I4774" s="17"/>
      <c r="T4774" s="197"/>
    </row>
    <row r="4775" spans="1:20" ht="15" customHeight="1">
      <c r="A4775" s="165"/>
      <c r="I4775" s="17"/>
      <c r="T4775" s="197"/>
    </row>
    <row r="4776" spans="1:20" ht="15" customHeight="1">
      <c r="A4776" s="165"/>
      <c r="I4776" s="17"/>
      <c r="T4776" s="197"/>
    </row>
    <row r="4777" spans="1:20" ht="15" customHeight="1">
      <c r="A4777" s="165"/>
      <c r="I4777" s="17"/>
      <c r="T4777" s="197"/>
    </row>
    <row r="4778" spans="1:20" ht="15" customHeight="1">
      <c r="A4778" s="165"/>
      <c r="I4778" s="17"/>
      <c r="T4778" s="197"/>
    </row>
    <row r="4779" spans="1:20" ht="15" customHeight="1">
      <c r="A4779" s="165"/>
      <c r="I4779" s="17"/>
      <c r="T4779" s="197"/>
    </row>
    <row r="4780" spans="1:20" ht="15" customHeight="1">
      <c r="A4780" s="165"/>
      <c r="I4780" s="17"/>
      <c r="T4780" s="197"/>
    </row>
    <row r="4781" spans="1:20" ht="15" customHeight="1">
      <c r="A4781" s="165"/>
      <c r="I4781" s="17"/>
      <c r="T4781" s="197"/>
    </row>
    <row r="4782" spans="1:20" ht="15" customHeight="1">
      <c r="A4782" s="165"/>
      <c r="I4782" s="17"/>
      <c r="T4782" s="197"/>
    </row>
    <row r="4783" spans="1:20" ht="15" customHeight="1">
      <c r="A4783" s="165"/>
      <c r="I4783" s="17"/>
      <c r="T4783" s="197"/>
    </row>
    <row r="4784" spans="1:20" ht="15" customHeight="1">
      <c r="A4784" s="165"/>
      <c r="I4784" s="17"/>
      <c r="T4784" s="197"/>
    </row>
    <row r="4785" spans="1:20" ht="15" customHeight="1">
      <c r="A4785" s="165"/>
      <c r="I4785" s="17"/>
      <c r="T4785" s="197"/>
    </row>
    <row r="4786" spans="1:20" ht="15" customHeight="1">
      <c r="A4786" s="165"/>
      <c r="I4786" s="17"/>
      <c r="T4786" s="197"/>
    </row>
    <row r="4787" spans="1:20" ht="15" customHeight="1">
      <c r="A4787" s="165"/>
      <c r="I4787" s="17"/>
      <c r="T4787" s="197"/>
    </row>
    <row r="4788" spans="1:20" ht="15" customHeight="1">
      <c r="A4788" s="165"/>
      <c r="I4788" s="17"/>
      <c r="T4788" s="197"/>
    </row>
    <row r="4789" spans="1:20" ht="15" customHeight="1">
      <c r="A4789" s="165"/>
      <c r="I4789" s="17"/>
      <c r="T4789" s="197"/>
    </row>
    <row r="4790" spans="1:20" ht="15" customHeight="1">
      <c r="A4790" s="165"/>
      <c r="I4790" s="17"/>
      <c r="T4790" s="197"/>
    </row>
    <row r="4791" spans="1:20" ht="15" customHeight="1">
      <c r="A4791" s="165"/>
      <c r="I4791" s="17"/>
      <c r="T4791" s="197"/>
    </row>
    <row r="4792" spans="1:20" ht="15" customHeight="1">
      <c r="A4792" s="165"/>
      <c r="I4792" s="17"/>
      <c r="T4792" s="197"/>
    </row>
    <row r="4793" spans="1:20" ht="15" customHeight="1">
      <c r="A4793" s="165"/>
      <c r="I4793" s="17"/>
      <c r="T4793" s="197"/>
    </row>
    <row r="4794" spans="1:20" ht="15" customHeight="1">
      <c r="A4794" s="165"/>
      <c r="I4794" s="17"/>
      <c r="T4794" s="197"/>
    </row>
    <row r="4795" spans="1:20" ht="15" customHeight="1">
      <c r="A4795" s="165"/>
      <c r="I4795" s="17"/>
      <c r="T4795" s="197"/>
    </row>
    <row r="4796" spans="1:20" ht="15" customHeight="1">
      <c r="A4796" s="165"/>
      <c r="I4796" s="17"/>
      <c r="T4796" s="197"/>
    </row>
    <row r="4797" spans="1:20" ht="15" customHeight="1">
      <c r="A4797" s="165"/>
      <c r="I4797" s="17"/>
      <c r="T4797" s="197"/>
    </row>
    <row r="4798" spans="1:20" ht="15" customHeight="1">
      <c r="A4798" s="165"/>
      <c r="I4798" s="17"/>
      <c r="T4798" s="197"/>
    </row>
    <row r="4799" spans="1:20" ht="15" customHeight="1">
      <c r="A4799" s="165"/>
      <c r="I4799" s="17"/>
      <c r="T4799" s="197"/>
    </row>
    <row r="4800" spans="1:20" ht="15" customHeight="1">
      <c r="A4800" s="165"/>
      <c r="I4800" s="17"/>
      <c r="T4800" s="197"/>
    </row>
    <row r="4801" spans="1:20" ht="15" customHeight="1">
      <c r="A4801" s="165"/>
      <c r="I4801" s="17"/>
      <c r="T4801" s="197"/>
    </row>
    <row r="4802" spans="1:20" ht="15" customHeight="1">
      <c r="A4802" s="165"/>
      <c r="I4802" s="17"/>
      <c r="T4802" s="197"/>
    </row>
    <row r="4803" spans="1:20" ht="15" customHeight="1">
      <c r="A4803" s="165"/>
      <c r="I4803" s="17"/>
      <c r="T4803" s="197"/>
    </row>
    <row r="4804" spans="1:20" ht="15" customHeight="1">
      <c r="A4804" s="165"/>
      <c r="I4804" s="17"/>
      <c r="T4804" s="197"/>
    </row>
    <row r="4805" spans="1:20" ht="15" customHeight="1">
      <c r="A4805" s="165"/>
      <c r="I4805" s="17"/>
      <c r="T4805" s="197"/>
    </row>
    <row r="4806" spans="1:20" ht="15" customHeight="1">
      <c r="A4806" s="165"/>
      <c r="I4806" s="17"/>
      <c r="T4806" s="197"/>
    </row>
    <row r="4807" spans="1:20" ht="15" customHeight="1">
      <c r="A4807" s="165"/>
      <c r="I4807" s="17"/>
      <c r="T4807" s="197"/>
    </row>
    <row r="4808" spans="1:20" ht="15" customHeight="1">
      <c r="A4808" s="165"/>
      <c r="I4808" s="17"/>
      <c r="T4808" s="197"/>
    </row>
    <row r="4809" spans="1:20" ht="15" customHeight="1">
      <c r="A4809" s="165"/>
      <c r="I4809" s="17"/>
      <c r="T4809" s="197"/>
    </row>
    <row r="4810" spans="1:20" ht="15" customHeight="1">
      <c r="A4810" s="165"/>
      <c r="I4810" s="17"/>
      <c r="T4810" s="197"/>
    </row>
    <row r="4811" spans="1:20" ht="15" customHeight="1">
      <c r="A4811" s="165"/>
      <c r="I4811" s="17"/>
      <c r="T4811" s="197"/>
    </row>
    <row r="4812" spans="1:20" ht="15" customHeight="1">
      <c r="A4812" s="165"/>
      <c r="I4812" s="17"/>
      <c r="T4812" s="197"/>
    </row>
    <row r="4813" spans="1:20" ht="15" customHeight="1">
      <c r="A4813" s="165"/>
      <c r="I4813" s="17"/>
      <c r="T4813" s="197"/>
    </row>
    <row r="4814" spans="1:20" ht="15" customHeight="1">
      <c r="A4814" s="165"/>
      <c r="I4814" s="17"/>
      <c r="T4814" s="197"/>
    </row>
    <row r="4815" spans="1:20" ht="15" customHeight="1">
      <c r="A4815" s="165"/>
      <c r="I4815" s="17"/>
      <c r="T4815" s="197"/>
    </row>
    <row r="4816" spans="1:20" ht="15" customHeight="1">
      <c r="A4816" s="165"/>
      <c r="I4816" s="17"/>
      <c r="T4816" s="197"/>
    </row>
    <row r="4817" spans="1:20" ht="15" customHeight="1">
      <c r="A4817" s="165"/>
      <c r="I4817" s="17"/>
      <c r="T4817" s="197"/>
    </row>
    <row r="4818" spans="1:20" ht="15" customHeight="1">
      <c r="A4818" s="165"/>
      <c r="I4818" s="17"/>
      <c r="T4818" s="197"/>
    </row>
    <row r="4819" spans="1:20" ht="15" customHeight="1">
      <c r="A4819" s="165"/>
      <c r="I4819" s="17"/>
      <c r="T4819" s="197"/>
    </row>
    <row r="4820" spans="1:20" ht="15" customHeight="1">
      <c r="A4820" s="165"/>
      <c r="I4820" s="17"/>
      <c r="T4820" s="197"/>
    </row>
    <row r="4821" spans="1:20" ht="15" customHeight="1">
      <c r="A4821" s="165"/>
      <c r="I4821" s="17"/>
      <c r="T4821" s="197"/>
    </row>
    <row r="4822" spans="1:20" ht="15" customHeight="1">
      <c r="A4822" s="165"/>
      <c r="I4822" s="17"/>
      <c r="T4822" s="197"/>
    </row>
    <row r="4823" spans="1:20" ht="15" customHeight="1">
      <c r="A4823" s="165"/>
      <c r="I4823" s="17"/>
      <c r="T4823" s="197"/>
    </row>
    <row r="4824" spans="1:20" ht="15" customHeight="1">
      <c r="A4824" s="165"/>
      <c r="I4824" s="17"/>
      <c r="T4824" s="197"/>
    </row>
    <row r="4825" spans="1:20" ht="15" customHeight="1">
      <c r="A4825" s="165"/>
      <c r="I4825" s="17"/>
      <c r="T4825" s="197"/>
    </row>
    <row r="4826" spans="1:20" ht="15" customHeight="1">
      <c r="A4826" s="165"/>
      <c r="I4826" s="17"/>
      <c r="T4826" s="197"/>
    </row>
    <row r="4827" spans="1:20" ht="15" customHeight="1">
      <c r="A4827" s="165"/>
      <c r="I4827" s="17"/>
      <c r="T4827" s="197"/>
    </row>
    <row r="4828" spans="1:20" ht="15" customHeight="1">
      <c r="A4828" s="165"/>
      <c r="I4828" s="17"/>
      <c r="T4828" s="197"/>
    </row>
    <row r="4829" spans="1:20" ht="15" customHeight="1">
      <c r="A4829" s="165"/>
      <c r="I4829" s="17"/>
      <c r="T4829" s="197"/>
    </row>
    <row r="4830" spans="1:20" ht="15" customHeight="1">
      <c r="A4830" s="165"/>
      <c r="I4830" s="17"/>
      <c r="T4830" s="197"/>
    </row>
    <row r="4831" spans="1:20" ht="15" customHeight="1">
      <c r="A4831" s="165"/>
      <c r="I4831" s="17"/>
      <c r="T4831" s="197"/>
    </row>
    <row r="4832" spans="1:20" ht="15" customHeight="1">
      <c r="A4832" s="165"/>
      <c r="I4832" s="17"/>
      <c r="T4832" s="197"/>
    </row>
    <row r="4833" spans="1:20" ht="15" customHeight="1">
      <c r="A4833" s="165"/>
      <c r="I4833" s="17"/>
      <c r="T4833" s="197"/>
    </row>
    <row r="4834" spans="1:20" ht="15" customHeight="1">
      <c r="A4834" s="165"/>
      <c r="I4834" s="17"/>
      <c r="T4834" s="197"/>
    </row>
    <row r="4835" spans="1:20" ht="15" customHeight="1">
      <c r="A4835" s="165"/>
      <c r="I4835" s="17"/>
      <c r="T4835" s="197"/>
    </row>
    <row r="4836" spans="1:20" ht="15" customHeight="1">
      <c r="A4836" s="165"/>
      <c r="I4836" s="17"/>
      <c r="T4836" s="197"/>
    </row>
    <row r="4837" spans="1:20" ht="15" customHeight="1">
      <c r="A4837" s="165"/>
      <c r="I4837" s="17"/>
      <c r="T4837" s="197"/>
    </row>
    <row r="4838" spans="1:20" ht="15" customHeight="1">
      <c r="A4838" s="165"/>
      <c r="I4838" s="17"/>
      <c r="T4838" s="197"/>
    </row>
    <row r="4839" spans="1:20" ht="15" customHeight="1">
      <c r="A4839" s="165"/>
      <c r="I4839" s="17"/>
      <c r="T4839" s="197"/>
    </row>
    <row r="4840" spans="1:20" ht="15" customHeight="1">
      <c r="A4840" s="165"/>
      <c r="I4840" s="17"/>
      <c r="T4840" s="197"/>
    </row>
    <row r="4841" spans="1:20" ht="15" customHeight="1">
      <c r="A4841" s="165"/>
      <c r="I4841" s="17"/>
      <c r="T4841" s="197"/>
    </row>
    <row r="4842" spans="1:20" ht="15" customHeight="1">
      <c r="A4842" s="165"/>
      <c r="I4842" s="17"/>
      <c r="T4842" s="197"/>
    </row>
    <row r="4843" spans="1:20" ht="15" customHeight="1">
      <c r="A4843" s="165"/>
      <c r="I4843" s="17"/>
      <c r="T4843" s="197"/>
    </row>
    <row r="4844" spans="1:20" ht="15" customHeight="1">
      <c r="A4844" s="165"/>
      <c r="I4844" s="17"/>
      <c r="T4844" s="197"/>
    </row>
    <row r="4845" spans="1:20" ht="15" customHeight="1">
      <c r="A4845" s="165"/>
      <c r="I4845" s="17"/>
      <c r="T4845" s="197"/>
    </row>
    <row r="4846" spans="1:20" ht="15" customHeight="1">
      <c r="A4846" s="165"/>
      <c r="I4846" s="17"/>
      <c r="T4846" s="197"/>
    </row>
    <row r="4847" spans="1:20" ht="15" customHeight="1">
      <c r="A4847" s="165"/>
      <c r="I4847" s="17"/>
      <c r="T4847" s="197"/>
    </row>
    <row r="4848" spans="1:20" ht="15" customHeight="1">
      <c r="A4848" s="165"/>
      <c r="I4848" s="17"/>
      <c r="T4848" s="197"/>
    </row>
    <row r="4849" spans="1:20" ht="15" customHeight="1">
      <c r="A4849" s="165"/>
      <c r="I4849" s="17"/>
      <c r="T4849" s="197"/>
    </row>
    <row r="4850" spans="1:20" ht="15" customHeight="1">
      <c r="A4850" s="165"/>
      <c r="I4850" s="17"/>
      <c r="T4850" s="197"/>
    </row>
    <row r="4851" spans="1:20" ht="15" customHeight="1">
      <c r="A4851" s="165"/>
      <c r="I4851" s="17"/>
      <c r="T4851" s="197"/>
    </row>
    <row r="4852" spans="1:20" ht="15" customHeight="1">
      <c r="A4852" s="165"/>
      <c r="I4852" s="17"/>
      <c r="T4852" s="197"/>
    </row>
    <row r="4853" spans="1:20" ht="15" customHeight="1">
      <c r="A4853" s="165"/>
      <c r="I4853" s="17"/>
      <c r="T4853" s="197"/>
    </row>
    <row r="4854" spans="1:20" ht="15" customHeight="1">
      <c r="A4854" s="165"/>
      <c r="I4854" s="17"/>
      <c r="T4854" s="197"/>
    </row>
    <row r="4855" spans="1:20" ht="15" customHeight="1">
      <c r="A4855" s="165"/>
      <c r="I4855" s="17"/>
      <c r="T4855" s="197"/>
    </row>
    <row r="4856" spans="1:20" ht="15" customHeight="1">
      <c r="A4856" s="165"/>
      <c r="I4856" s="17"/>
      <c r="T4856" s="197"/>
    </row>
    <row r="4857" spans="1:20" ht="15" customHeight="1">
      <c r="A4857" s="165"/>
      <c r="I4857" s="17"/>
      <c r="T4857" s="197"/>
    </row>
    <row r="4858" spans="1:20" ht="15" customHeight="1">
      <c r="A4858" s="165"/>
      <c r="I4858" s="17"/>
      <c r="T4858" s="197"/>
    </row>
    <row r="4859" spans="1:20" ht="15" customHeight="1">
      <c r="A4859" s="165"/>
      <c r="I4859" s="17"/>
      <c r="T4859" s="197"/>
    </row>
    <row r="4860" spans="1:20" ht="15" customHeight="1">
      <c r="A4860" s="165"/>
      <c r="I4860" s="17"/>
      <c r="T4860" s="197"/>
    </row>
    <row r="4861" spans="1:20" ht="15" customHeight="1">
      <c r="A4861" s="165"/>
      <c r="I4861" s="17"/>
      <c r="T4861" s="197"/>
    </row>
    <row r="4862" spans="1:20" ht="15" customHeight="1">
      <c r="A4862" s="165"/>
      <c r="I4862" s="17"/>
      <c r="T4862" s="197"/>
    </row>
    <row r="4863" spans="1:20" ht="15" customHeight="1">
      <c r="A4863" s="165"/>
      <c r="I4863" s="17"/>
      <c r="T4863" s="197"/>
    </row>
    <row r="4864" spans="1:20" ht="15" customHeight="1">
      <c r="A4864" s="165"/>
      <c r="I4864" s="17"/>
      <c r="T4864" s="197"/>
    </row>
    <row r="4865" spans="1:20" ht="15" customHeight="1">
      <c r="A4865" s="165"/>
      <c r="I4865" s="17"/>
      <c r="T4865" s="197"/>
    </row>
    <row r="4866" spans="1:20" ht="15" customHeight="1">
      <c r="A4866" s="165"/>
      <c r="I4866" s="17"/>
      <c r="T4866" s="197"/>
    </row>
    <row r="4867" spans="1:20" ht="15" customHeight="1">
      <c r="A4867" s="165"/>
      <c r="I4867" s="17"/>
      <c r="T4867" s="197"/>
    </row>
    <row r="4868" spans="1:20" ht="15" customHeight="1">
      <c r="A4868" s="165"/>
      <c r="I4868" s="17"/>
      <c r="T4868" s="197"/>
    </row>
    <row r="4869" spans="1:20" ht="15" customHeight="1">
      <c r="A4869" s="165"/>
      <c r="I4869" s="17"/>
      <c r="T4869" s="197"/>
    </row>
    <row r="4870" spans="1:20" ht="15" customHeight="1">
      <c r="A4870" s="165"/>
      <c r="I4870" s="17"/>
      <c r="T4870" s="197"/>
    </row>
    <row r="4871" spans="1:20" ht="15" customHeight="1">
      <c r="A4871" s="165"/>
      <c r="I4871" s="17"/>
      <c r="T4871" s="197"/>
    </row>
    <row r="4872" spans="1:20" ht="15" customHeight="1">
      <c r="A4872" s="165"/>
      <c r="I4872" s="17"/>
      <c r="T4872" s="197"/>
    </row>
    <row r="4873" spans="1:20" ht="15" customHeight="1">
      <c r="A4873" s="165"/>
      <c r="I4873" s="17"/>
      <c r="T4873" s="197"/>
    </row>
    <row r="4874" spans="1:20" ht="15" customHeight="1">
      <c r="A4874" s="165"/>
      <c r="I4874" s="17"/>
      <c r="T4874" s="197"/>
    </row>
    <row r="4875" spans="1:20" ht="15" customHeight="1">
      <c r="A4875" s="165"/>
      <c r="I4875" s="17"/>
      <c r="T4875" s="197"/>
    </row>
    <row r="4876" spans="1:20" ht="15" customHeight="1">
      <c r="A4876" s="165"/>
      <c r="I4876" s="17"/>
      <c r="T4876" s="197"/>
    </row>
    <row r="4877" spans="1:20" ht="15" customHeight="1">
      <c r="A4877" s="165"/>
      <c r="I4877" s="17"/>
      <c r="T4877" s="197"/>
    </row>
    <row r="4878" spans="1:20" ht="15" customHeight="1">
      <c r="A4878" s="165"/>
      <c r="I4878" s="17"/>
      <c r="T4878" s="197"/>
    </row>
    <row r="4879" spans="1:20" ht="15" customHeight="1">
      <c r="A4879" s="165"/>
      <c r="I4879" s="17"/>
      <c r="T4879" s="197"/>
    </row>
    <row r="4880" spans="1:20" ht="15" customHeight="1">
      <c r="A4880" s="165"/>
      <c r="I4880" s="17"/>
      <c r="T4880" s="197"/>
    </row>
    <row r="4881" spans="1:20" ht="15" customHeight="1">
      <c r="A4881" s="165"/>
      <c r="I4881" s="17"/>
      <c r="T4881" s="197"/>
    </row>
    <row r="4882" spans="1:20" ht="15" customHeight="1">
      <c r="A4882" s="165"/>
      <c r="I4882" s="17"/>
      <c r="T4882" s="197"/>
    </row>
    <row r="4883" spans="1:20" ht="15" customHeight="1">
      <c r="A4883" s="165"/>
      <c r="I4883" s="17"/>
      <c r="T4883" s="197"/>
    </row>
    <row r="4884" spans="1:20" ht="15" customHeight="1">
      <c r="A4884" s="165"/>
      <c r="I4884" s="17"/>
      <c r="T4884" s="197"/>
    </row>
    <row r="4885" spans="1:20" ht="15" customHeight="1">
      <c r="A4885" s="165"/>
      <c r="I4885" s="17"/>
      <c r="T4885" s="197"/>
    </row>
    <row r="4886" spans="1:20" ht="15" customHeight="1">
      <c r="A4886" s="165"/>
      <c r="I4886" s="17"/>
      <c r="T4886" s="197"/>
    </row>
    <row r="4887" spans="1:20" ht="15" customHeight="1">
      <c r="A4887" s="165"/>
      <c r="I4887" s="17"/>
      <c r="T4887" s="197"/>
    </row>
    <row r="4888" spans="1:20" ht="15" customHeight="1">
      <c r="A4888" s="165"/>
      <c r="I4888" s="17"/>
      <c r="T4888" s="197"/>
    </row>
    <row r="4889" spans="1:20" ht="15" customHeight="1">
      <c r="A4889" s="165"/>
      <c r="I4889" s="17"/>
      <c r="T4889" s="197"/>
    </row>
    <row r="4890" spans="1:20" ht="15" customHeight="1">
      <c r="A4890" s="165"/>
      <c r="I4890" s="17"/>
      <c r="T4890" s="197"/>
    </row>
    <row r="4891" spans="1:20" ht="15" customHeight="1">
      <c r="A4891" s="165"/>
      <c r="I4891" s="17"/>
      <c r="T4891" s="197"/>
    </row>
    <row r="4892" spans="1:20" ht="15" customHeight="1">
      <c r="A4892" s="165"/>
      <c r="I4892" s="17"/>
      <c r="T4892" s="197"/>
    </row>
    <row r="4893" spans="1:20" ht="15" customHeight="1">
      <c r="A4893" s="165"/>
      <c r="I4893" s="17"/>
      <c r="T4893" s="197"/>
    </row>
    <row r="4894" spans="1:20" ht="15" customHeight="1">
      <c r="A4894" s="165"/>
      <c r="I4894" s="17"/>
      <c r="T4894" s="197"/>
    </row>
    <row r="4895" spans="1:20" ht="15" customHeight="1">
      <c r="A4895" s="165"/>
      <c r="I4895" s="17"/>
      <c r="T4895" s="197"/>
    </row>
    <row r="4896" spans="1:20" ht="15" customHeight="1">
      <c r="A4896" s="165"/>
      <c r="I4896" s="17"/>
      <c r="T4896" s="197"/>
    </row>
    <row r="4897" spans="1:20" ht="15" customHeight="1">
      <c r="A4897" s="165"/>
      <c r="I4897" s="17"/>
      <c r="T4897" s="197"/>
    </row>
    <row r="4898" spans="1:20" ht="15" customHeight="1">
      <c r="A4898" s="165"/>
      <c r="I4898" s="17"/>
      <c r="T4898" s="197"/>
    </row>
    <row r="4899" spans="1:20" ht="15" customHeight="1">
      <c r="A4899" s="165"/>
      <c r="I4899" s="17"/>
      <c r="T4899" s="197"/>
    </row>
    <row r="4900" spans="1:20" ht="15" customHeight="1">
      <c r="A4900" s="165"/>
      <c r="I4900" s="17"/>
      <c r="T4900" s="197"/>
    </row>
    <row r="4901" spans="1:20" ht="15" customHeight="1">
      <c r="A4901" s="165"/>
      <c r="I4901" s="17"/>
      <c r="T4901" s="197"/>
    </row>
    <row r="4902" spans="1:20" ht="15" customHeight="1">
      <c r="A4902" s="165"/>
      <c r="I4902" s="17"/>
      <c r="T4902" s="197"/>
    </row>
    <row r="4903" spans="1:20" ht="15" customHeight="1">
      <c r="A4903" s="165"/>
      <c r="I4903" s="17"/>
      <c r="T4903" s="197"/>
    </row>
    <row r="4904" spans="1:20" ht="15" customHeight="1">
      <c r="A4904" s="165"/>
      <c r="I4904" s="17"/>
      <c r="T4904" s="197"/>
    </row>
    <row r="4905" spans="1:20" ht="15" customHeight="1">
      <c r="A4905" s="165"/>
      <c r="I4905" s="17"/>
      <c r="T4905" s="197"/>
    </row>
    <row r="4906" spans="1:20" ht="15" customHeight="1">
      <c r="A4906" s="165"/>
      <c r="I4906" s="17"/>
      <c r="T4906" s="197"/>
    </row>
    <row r="4907" spans="1:20" ht="15" customHeight="1">
      <c r="A4907" s="165"/>
      <c r="I4907" s="17"/>
      <c r="T4907" s="197"/>
    </row>
    <row r="4908" spans="1:20" ht="15" customHeight="1">
      <c r="A4908" s="165"/>
      <c r="I4908" s="17"/>
      <c r="T4908" s="197"/>
    </row>
    <row r="4909" spans="1:20" ht="15" customHeight="1">
      <c r="A4909" s="165"/>
      <c r="I4909" s="17"/>
      <c r="T4909" s="197"/>
    </row>
    <row r="4910" spans="1:20" ht="15" customHeight="1">
      <c r="A4910" s="165"/>
      <c r="I4910" s="17"/>
      <c r="T4910" s="197"/>
    </row>
    <row r="4911" spans="1:20" ht="15" customHeight="1">
      <c r="A4911" s="165"/>
      <c r="I4911" s="17"/>
      <c r="T4911" s="197"/>
    </row>
    <row r="4912" spans="1:20" ht="15" customHeight="1">
      <c r="A4912" s="165"/>
      <c r="I4912" s="17"/>
      <c r="T4912" s="197"/>
    </row>
    <row r="4913" spans="1:20" ht="15" customHeight="1">
      <c r="A4913" s="165"/>
      <c r="I4913" s="17"/>
      <c r="T4913" s="197"/>
    </row>
    <row r="4914" spans="1:20" ht="15" customHeight="1">
      <c r="A4914" s="165"/>
      <c r="I4914" s="17"/>
      <c r="T4914" s="197"/>
    </row>
    <row r="4915" spans="1:20" ht="15" customHeight="1">
      <c r="A4915" s="165"/>
      <c r="I4915" s="17"/>
      <c r="T4915" s="197"/>
    </row>
    <row r="4916" spans="1:20" ht="15" customHeight="1">
      <c r="A4916" s="165"/>
      <c r="I4916" s="17"/>
      <c r="T4916" s="197"/>
    </row>
    <row r="4917" spans="1:20" ht="15" customHeight="1">
      <c r="A4917" s="165"/>
      <c r="I4917" s="17"/>
      <c r="T4917" s="197"/>
    </row>
    <row r="4918" spans="1:20" ht="15" customHeight="1">
      <c r="A4918" s="165"/>
      <c r="I4918" s="17"/>
      <c r="T4918" s="197"/>
    </row>
    <row r="4919" spans="1:20" ht="15" customHeight="1">
      <c r="A4919" s="165"/>
      <c r="I4919" s="17"/>
      <c r="T4919" s="197"/>
    </row>
    <row r="4920" spans="1:20" ht="15" customHeight="1">
      <c r="A4920" s="165"/>
      <c r="I4920" s="17"/>
      <c r="T4920" s="197"/>
    </row>
    <row r="4921" spans="1:20" ht="15" customHeight="1">
      <c r="A4921" s="165"/>
      <c r="I4921" s="17"/>
      <c r="T4921" s="197"/>
    </row>
    <row r="4922" spans="1:20" ht="15" customHeight="1">
      <c r="A4922" s="165"/>
      <c r="I4922" s="17"/>
      <c r="T4922" s="197"/>
    </row>
    <row r="4923" spans="1:20" ht="15" customHeight="1">
      <c r="A4923" s="165"/>
      <c r="I4923" s="17"/>
      <c r="T4923" s="197"/>
    </row>
    <row r="4924" spans="1:20" ht="15" customHeight="1">
      <c r="A4924" s="165"/>
      <c r="I4924" s="17"/>
      <c r="T4924" s="197"/>
    </row>
    <row r="4925" spans="1:20" ht="15" customHeight="1">
      <c r="A4925" s="165"/>
      <c r="I4925" s="17"/>
      <c r="T4925" s="197"/>
    </row>
    <row r="4926" spans="1:20" ht="15" customHeight="1">
      <c r="A4926" s="165"/>
      <c r="I4926" s="17"/>
      <c r="T4926" s="197"/>
    </row>
    <row r="4927" spans="1:20" ht="15" customHeight="1">
      <c r="A4927" s="165"/>
      <c r="I4927" s="17"/>
      <c r="T4927" s="197"/>
    </row>
    <row r="4928" spans="1:20" ht="15" customHeight="1">
      <c r="A4928" s="165"/>
      <c r="I4928" s="17"/>
      <c r="T4928" s="197"/>
    </row>
    <row r="4929" spans="1:20" ht="15" customHeight="1">
      <c r="A4929" s="165"/>
      <c r="I4929" s="17"/>
      <c r="T4929" s="197"/>
    </row>
    <row r="4930" spans="1:20" ht="15" customHeight="1">
      <c r="A4930" s="165"/>
      <c r="I4930" s="17"/>
      <c r="T4930" s="197"/>
    </row>
    <row r="4931" spans="1:20" ht="15" customHeight="1">
      <c r="A4931" s="165"/>
      <c r="I4931" s="17"/>
      <c r="T4931" s="197"/>
    </row>
    <row r="4932" spans="1:20" ht="15" customHeight="1">
      <c r="A4932" s="165"/>
      <c r="I4932" s="17"/>
      <c r="T4932" s="197"/>
    </row>
    <row r="4933" spans="1:20" ht="15" customHeight="1">
      <c r="A4933" s="165"/>
      <c r="I4933" s="17"/>
      <c r="T4933" s="197"/>
    </row>
    <row r="4934" spans="1:20" ht="15" customHeight="1">
      <c r="A4934" s="165"/>
      <c r="I4934" s="17"/>
      <c r="T4934" s="197"/>
    </row>
    <row r="4935" spans="1:20" ht="15" customHeight="1">
      <c r="A4935" s="165"/>
      <c r="I4935" s="17"/>
      <c r="T4935" s="197"/>
    </row>
    <row r="4936" spans="1:20" ht="15" customHeight="1">
      <c r="A4936" s="165"/>
      <c r="I4936" s="17"/>
      <c r="T4936" s="197"/>
    </row>
    <row r="4937" spans="1:20" ht="15" customHeight="1">
      <c r="A4937" s="165"/>
      <c r="I4937" s="17"/>
      <c r="T4937" s="197"/>
    </row>
    <row r="4938" spans="1:20" ht="15" customHeight="1">
      <c r="A4938" s="165"/>
      <c r="I4938" s="17"/>
      <c r="T4938" s="197"/>
    </row>
    <row r="4939" spans="1:20" ht="15" customHeight="1">
      <c r="A4939" s="165"/>
      <c r="I4939" s="17"/>
      <c r="T4939" s="197"/>
    </row>
    <row r="4940" spans="1:20" ht="15" customHeight="1">
      <c r="A4940" s="165"/>
      <c r="I4940" s="17"/>
      <c r="T4940" s="197"/>
    </row>
    <row r="4941" spans="1:20" ht="15" customHeight="1">
      <c r="A4941" s="165"/>
      <c r="I4941" s="17"/>
      <c r="T4941" s="197"/>
    </row>
    <row r="4942" spans="1:20" ht="15" customHeight="1">
      <c r="A4942" s="165"/>
      <c r="I4942" s="17"/>
      <c r="T4942" s="197"/>
    </row>
    <row r="4943" spans="1:20" ht="15" customHeight="1">
      <c r="A4943" s="165"/>
      <c r="I4943" s="17"/>
      <c r="T4943" s="197"/>
    </row>
    <row r="4944" spans="1:20" ht="15" customHeight="1">
      <c r="A4944" s="165"/>
      <c r="I4944" s="17"/>
      <c r="T4944" s="197"/>
    </row>
    <row r="4945" spans="1:20" ht="15" customHeight="1">
      <c r="A4945" s="165"/>
      <c r="I4945" s="17"/>
      <c r="T4945" s="197"/>
    </row>
    <row r="4946" spans="1:20" ht="15" customHeight="1">
      <c r="A4946" s="165"/>
      <c r="I4946" s="17"/>
      <c r="T4946" s="197"/>
    </row>
    <row r="4947" spans="1:20" ht="15" customHeight="1">
      <c r="A4947" s="165"/>
      <c r="I4947" s="17"/>
      <c r="T4947" s="197"/>
    </row>
    <row r="4948" spans="1:20" ht="15" customHeight="1">
      <c r="A4948" s="165"/>
      <c r="I4948" s="17"/>
      <c r="T4948" s="197"/>
    </row>
    <row r="4949" spans="1:20" ht="15" customHeight="1">
      <c r="A4949" s="165"/>
      <c r="I4949" s="17"/>
      <c r="T4949" s="197"/>
    </row>
    <row r="4950" spans="1:20" ht="15" customHeight="1">
      <c r="A4950" s="165"/>
      <c r="I4950" s="17"/>
      <c r="T4950" s="197"/>
    </row>
    <row r="4951" spans="1:20" ht="15" customHeight="1">
      <c r="A4951" s="165"/>
      <c r="I4951" s="17"/>
      <c r="T4951" s="197"/>
    </row>
    <row r="4952" spans="1:20" ht="15" customHeight="1">
      <c r="A4952" s="165"/>
      <c r="I4952" s="17"/>
      <c r="T4952" s="197"/>
    </row>
    <row r="4953" spans="1:20" ht="15" customHeight="1">
      <c r="A4953" s="165"/>
      <c r="I4953" s="17"/>
      <c r="T4953" s="197"/>
    </row>
    <row r="4954" spans="1:20" ht="15" customHeight="1">
      <c r="A4954" s="165"/>
      <c r="I4954" s="17"/>
      <c r="T4954" s="197"/>
    </row>
    <row r="4955" spans="1:20" ht="15" customHeight="1">
      <c r="A4955" s="165"/>
      <c r="I4955" s="17"/>
      <c r="T4955" s="197"/>
    </row>
    <row r="4956" spans="1:20" ht="15" customHeight="1">
      <c r="A4956" s="165"/>
      <c r="I4956" s="17"/>
      <c r="T4956" s="197"/>
    </row>
    <row r="4957" spans="1:20" ht="15" customHeight="1">
      <c r="A4957" s="165"/>
      <c r="I4957" s="17"/>
      <c r="T4957" s="197"/>
    </row>
    <row r="4958" spans="1:20" ht="15" customHeight="1">
      <c r="A4958" s="165"/>
      <c r="I4958" s="17"/>
      <c r="T4958" s="197"/>
    </row>
    <row r="4959" spans="1:20" ht="15" customHeight="1">
      <c r="A4959" s="165"/>
      <c r="I4959" s="17"/>
      <c r="T4959" s="197"/>
    </row>
    <row r="4960" spans="1:20" ht="15" customHeight="1">
      <c r="A4960" s="165"/>
      <c r="I4960" s="17"/>
      <c r="T4960" s="197"/>
    </row>
    <row r="4961" spans="1:20" ht="15" customHeight="1">
      <c r="A4961" s="165"/>
      <c r="I4961" s="17"/>
      <c r="T4961" s="197"/>
    </row>
    <row r="4962" spans="1:20" ht="15" customHeight="1">
      <c r="A4962" s="165"/>
      <c r="I4962" s="17"/>
      <c r="T4962" s="197"/>
    </row>
    <row r="4963" spans="1:20" ht="15" customHeight="1">
      <c r="A4963" s="165"/>
      <c r="I4963" s="17"/>
      <c r="T4963" s="197"/>
    </row>
    <row r="4964" spans="1:20" ht="15" customHeight="1">
      <c r="A4964" s="165"/>
      <c r="I4964" s="17"/>
      <c r="T4964" s="197"/>
    </row>
    <row r="4965" spans="1:20" ht="15" customHeight="1">
      <c r="A4965" s="165"/>
      <c r="I4965" s="17"/>
      <c r="T4965" s="197"/>
    </row>
    <row r="4966" spans="1:20" ht="15" customHeight="1">
      <c r="A4966" s="165"/>
      <c r="I4966" s="17"/>
      <c r="T4966" s="197"/>
    </row>
    <row r="4967" spans="1:20" ht="15" customHeight="1">
      <c r="A4967" s="165"/>
      <c r="I4967" s="17"/>
      <c r="T4967" s="197"/>
    </row>
    <row r="4968" spans="1:20" ht="15" customHeight="1">
      <c r="A4968" s="165"/>
      <c r="I4968" s="17"/>
      <c r="T4968" s="197"/>
    </row>
    <row r="4969" spans="1:20" ht="15" customHeight="1">
      <c r="A4969" s="165"/>
      <c r="I4969" s="17"/>
      <c r="T4969" s="197"/>
    </row>
    <row r="4970" spans="1:20" ht="15" customHeight="1">
      <c r="A4970" s="165"/>
      <c r="I4970" s="17"/>
      <c r="T4970" s="197"/>
    </row>
    <row r="4971" spans="1:20" ht="15" customHeight="1">
      <c r="A4971" s="165"/>
      <c r="I4971" s="17"/>
      <c r="T4971" s="197"/>
    </row>
    <row r="4972" spans="1:20" ht="15" customHeight="1">
      <c r="A4972" s="165"/>
      <c r="I4972" s="17"/>
      <c r="T4972" s="197"/>
    </row>
    <row r="4973" spans="1:20" ht="15" customHeight="1">
      <c r="A4973" s="165"/>
      <c r="I4973" s="17"/>
      <c r="T4973" s="197"/>
    </row>
    <row r="4974" spans="1:20" ht="15" customHeight="1">
      <c r="A4974" s="165"/>
      <c r="I4974" s="17"/>
      <c r="T4974" s="197"/>
    </row>
    <row r="4975" spans="1:20" ht="15" customHeight="1">
      <c r="A4975" s="165"/>
      <c r="I4975" s="17"/>
      <c r="T4975" s="197"/>
    </row>
    <row r="4976" spans="1:20" ht="15" customHeight="1">
      <c r="A4976" s="165"/>
      <c r="I4976" s="17"/>
      <c r="T4976" s="197"/>
    </row>
    <row r="4977" spans="1:20" ht="15" customHeight="1">
      <c r="A4977" s="165"/>
      <c r="I4977" s="17"/>
      <c r="T4977" s="197"/>
    </row>
    <row r="4978" spans="1:20" ht="15" customHeight="1">
      <c r="A4978" s="165"/>
      <c r="I4978" s="17"/>
      <c r="T4978" s="197"/>
    </row>
    <row r="4979" spans="1:20" ht="15" customHeight="1">
      <c r="A4979" s="165"/>
      <c r="I4979" s="17"/>
      <c r="T4979" s="197"/>
    </row>
    <row r="4980" spans="1:20" ht="15" customHeight="1">
      <c r="A4980" s="165"/>
      <c r="I4980" s="17"/>
      <c r="T4980" s="197"/>
    </row>
    <row r="4981" spans="1:20" ht="15" customHeight="1">
      <c r="A4981" s="165"/>
      <c r="I4981" s="17"/>
      <c r="T4981" s="197"/>
    </row>
    <row r="4982" spans="1:20" ht="15" customHeight="1">
      <c r="A4982" s="165"/>
      <c r="I4982" s="17"/>
      <c r="T4982" s="197"/>
    </row>
    <row r="4983" spans="1:20" ht="15" customHeight="1">
      <c r="A4983" s="165"/>
      <c r="I4983" s="17"/>
      <c r="T4983" s="197"/>
    </row>
    <row r="4984" spans="1:20" ht="15" customHeight="1">
      <c r="A4984" s="165"/>
      <c r="I4984" s="17"/>
      <c r="T4984" s="197"/>
    </row>
    <row r="4985" spans="1:20" ht="15" customHeight="1">
      <c r="A4985" s="165"/>
      <c r="I4985" s="17"/>
      <c r="T4985" s="197"/>
    </row>
    <row r="4986" spans="1:20" ht="15" customHeight="1">
      <c r="A4986" s="165"/>
      <c r="I4986" s="17"/>
      <c r="T4986" s="197"/>
    </row>
    <row r="4987" spans="1:20" ht="15" customHeight="1">
      <c r="A4987" s="165"/>
      <c r="I4987" s="17"/>
      <c r="T4987" s="197"/>
    </row>
    <row r="4988" spans="1:20" ht="15" customHeight="1">
      <c r="A4988" s="165"/>
      <c r="I4988" s="17"/>
      <c r="T4988" s="197"/>
    </row>
    <row r="4989" spans="1:20" ht="15" customHeight="1">
      <c r="A4989" s="165"/>
      <c r="I4989" s="17"/>
      <c r="T4989" s="197"/>
    </row>
    <row r="4990" spans="1:20" ht="15" customHeight="1">
      <c r="A4990" s="165"/>
      <c r="I4990" s="17"/>
      <c r="T4990" s="197"/>
    </row>
    <row r="4991" spans="1:20" ht="15" customHeight="1">
      <c r="A4991" s="165"/>
      <c r="I4991" s="17"/>
      <c r="T4991" s="197"/>
    </row>
    <row r="4992" spans="1:20" ht="15" customHeight="1">
      <c r="A4992" s="165"/>
      <c r="I4992" s="17"/>
      <c r="T4992" s="197"/>
    </row>
    <row r="4993" spans="1:20" ht="15" customHeight="1">
      <c r="A4993" s="165"/>
      <c r="I4993" s="17"/>
      <c r="T4993" s="197"/>
    </row>
    <row r="4994" spans="1:20" ht="15" customHeight="1">
      <c r="A4994" s="165"/>
      <c r="I4994" s="17"/>
      <c r="T4994" s="197"/>
    </row>
    <row r="4995" spans="1:20" ht="15" customHeight="1">
      <c r="A4995" s="165"/>
      <c r="I4995" s="17"/>
      <c r="T4995" s="197"/>
    </row>
    <row r="4996" spans="1:20" ht="15" customHeight="1">
      <c r="A4996" s="165"/>
      <c r="I4996" s="17"/>
      <c r="T4996" s="197"/>
    </row>
    <row r="4997" spans="1:20" ht="15" customHeight="1">
      <c r="A4997" s="165"/>
      <c r="I4997" s="17"/>
      <c r="T4997" s="197"/>
    </row>
    <row r="4998" spans="1:20" ht="15" customHeight="1">
      <c r="A4998" s="165"/>
      <c r="I4998" s="17"/>
      <c r="T4998" s="197"/>
    </row>
    <row r="4999" spans="1:20" ht="15" customHeight="1">
      <c r="A4999" s="165"/>
      <c r="I4999" s="17"/>
      <c r="T4999" s="197"/>
    </row>
    <row r="5000" spans="1:20" ht="15" customHeight="1">
      <c r="A5000" s="165"/>
      <c r="I5000" s="17"/>
      <c r="T5000" s="197"/>
    </row>
    <row r="5001" spans="1:20" ht="15" customHeight="1">
      <c r="A5001" s="165"/>
      <c r="I5001" s="17"/>
      <c r="T5001" s="197"/>
    </row>
    <row r="5002" spans="1:20" ht="15" customHeight="1">
      <c r="A5002" s="165"/>
      <c r="I5002" s="17"/>
      <c r="T5002" s="197"/>
    </row>
    <row r="5003" spans="1:20" ht="15" customHeight="1">
      <c r="A5003" s="165"/>
      <c r="I5003" s="17"/>
      <c r="T5003" s="197"/>
    </row>
    <row r="5004" spans="1:20" ht="15" customHeight="1">
      <c r="A5004" s="165"/>
      <c r="I5004" s="17"/>
      <c r="T5004" s="197"/>
    </row>
    <row r="5005" spans="1:20" ht="15" customHeight="1">
      <c r="A5005" s="165"/>
      <c r="I5005" s="17"/>
      <c r="T5005" s="197"/>
    </row>
    <row r="5006" spans="1:20" ht="15" customHeight="1">
      <c r="A5006" s="165"/>
      <c r="I5006" s="17"/>
      <c r="T5006" s="197"/>
    </row>
    <row r="5007" spans="1:20" ht="15" customHeight="1">
      <c r="A5007" s="165"/>
      <c r="I5007" s="17"/>
      <c r="T5007" s="197"/>
    </row>
    <row r="5008" spans="1:20" ht="15" customHeight="1">
      <c r="A5008" s="165"/>
      <c r="I5008" s="17"/>
      <c r="T5008" s="197"/>
    </row>
    <row r="5009" spans="1:20" ht="15" customHeight="1">
      <c r="A5009" s="165"/>
      <c r="I5009" s="17"/>
      <c r="T5009" s="197"/>
    </row>
    <row r="5010" spans="1:20" ht="15" customHeight="1">
      <c r="A5010" s="165"/>
      <c r="I5010" s="17"/>
      <c r="T5010" s="197"/>
    </row>
    <row r="5011" spans="1:20" ht="15" customHeight="1">
      <c r="A5011" s="165"/>
      <c r="I5011" s="17"/>
      <c r="T5011" s="197"/>
    </row>
    <row r="5012" spans="1:20" ht="15" customHeight="1">
      <c r="A5012" s="165"/>
      <c r="I5012" s="17"/>
      <c r="T5012" s="197"/>
    </row>
    <row r="5013" spans="1:20" ht="15" customHeight="1">
      <c r="A5013" s="165"/>
      <c r="I5013" s="17"/>
      <c r="T5013" s="197"/>
    </row>
    <row r="5014" spans="1:20" ht="15" customHeight="1">
      <c r="A5014" s="165"/>
      <c r="I5014" s="17"/>
      <c r="T5014" s="197"/>
    </row>
    <row r="5015" spans="1:20" ht="15" customHeight="1">
      <c r="A5015" s="165"/>
      <c r="I5015" s="17"/>
      <c r="T5015" s="197"/>
    </row>
    <row r="5016" spans="1:20" ht="15" customHeight="1">
      <c r="A5016" s="165"/>
      <c r="I5016" s="17"/>
      <c r="T5016" s="197"/>
    </row>
    <row r="5017" spans="1:20" ht="15" customHeight="1">
      <c r="A5017" s="165"/>
      <c r="I5017" s="17"/>
      <c r="T5017" s="197"/>
    </row>
    <row r="5018" spans="1:20" ht="15" customHeight="1">
      <c r="A5018" s="165"/>
      <c r="I5018" s="17"/>
      <c r="T5018" s="197"/>
    </row>
    <row r="5019" spans="1:20" ht="15" customHeight="1">
      <c r="A5019" s="165"/>
      <c r="I5019" s="17"/>
      <c r="T5019" s="197"/>
    </row>
    <row r="5020" spans="1:20" ht="15" customHeight="1">
      <c r="A5020" s="165"/>
      <c r="I5020" s="17"/>
      <c r="T5020" s="197"/>
    </row>
    <row r="5021" spans="1:20" ht="15" customHeight="1">
      <c r="A5021" s="165"/>
      <c r="I5021" s="17"/>
      <c r="T5021" s="197"/>
    </row>
    <row r="5022" spans="1:20" ht="15" customHeight="1">
      <c r="A5022" s="165"/>
      <c r="I5022" s="17"/>
      <c r="T5022" s="197"/>
    </row>
    <row r="5023" spans="1:20" ht="15" customHeight="1">
      <c r="A5023" s="165"/>
      <c r="I5023" s="17"/>
      <c r="T5023" s="197"/>
    </row>
    <row r="5024" spans="1:20" ht="15" customHeight="1">
      <c r="A5024" s="165"/>
      <c r="I5024" s="17"/>
      <c r="T5024" s="197"/>
    </row>
    <row r="5025" spans="1:20" ht="15" customHeight="1">
      <c r="A5025" s="165"/>
      <c r="I5025" s="17"/>
      <c r="T5025" s="197"/>
    </row>
    <row r="5026" spans="1:20" ht="15" customHeight="1">
      <c r="A5026" s="165"/>
      <c r="I5026" s="17"/>
      <c r="T5026" s="197"/>
    </row>
    <row r="5027" spans="1:20" ht="15" customHeight="1">
      <c r="A5027" s="165"/>
      <c r="I5027" s="17"/>
      <c r="T5027" s="197"/>
    </row>
    <row r="5028" spans="1:20" ht="15" customHeight="1">
      <c r="A5028" s="165"/>
      <c r="I5028" s="17"/>
      <c r="T5028" s="197"/>
    </row>
    <row r="5029" spans="1:20" ht="15" customHeight="1">
      <c r="A5029" s="165"/>
      <c r="I5029" s="17"/>
      <c r="T5029" s="197"/>
    </row>
    <row r="5030" spans="1:20" ht="15" customHeight="1">
      <c r="A5030" s="165"/>
      <c r="I5030" s="17"/>
      <c r="T5030" s="197"/>
    </row>
    <row r="5031" spans="1:20" ht="15" customHeight="1">
      <c r="A5031" s="165"/>
      <c r="I5031" s="17"/>
      <c r="T5031" s="197"/>
    </row>
    <row r="5032" spans="1:20" ht="15" customHeight="1">
      <c r="A5032" s="165"/>
      <c r="I5032" s="17"/>
      <c r="T5032" s="197"/>
    </row>
    <row r="5033" spans="1:20" ht="15" customHeight="1">
      <c r="A5033" s="165"/>
      <c r="I5033" s="17"/>
      <c r="T5033" s="197"/>
    </row>
    <row r="5034" spans="1:20" ht="15" customHeight="1">
      <c r="A5034" s="165"/>
      <c r="I5034" s="17"/>
      <c r="T5034" s="197"/>
    </row>
    <row r="5035" spans="1:20" ht="15" customHeight="1">
      <c r="A5035" s="165"/>
      <c r="I5035" s="17"/>
      <c r="T5035" s="197"/>
    </row>
    <row r="5036" spans="1:20" ht="15" customHeight="1">
      <c r="A5036" s="165"/>
      <c r="I5036" s="17"/>
      <c r="T5036" s="197"/>
    </row>
    <row r="5037" spans="1:20" ht="15" customHeight="1">
      <c r="A5037" s="165"/>
      <c r="I5037" s="17"/>
      <c r="T5037" s="197"/>
    </row>
    <row r="5038" spans="1:20" ht="15" customHeight="1">
      <c r="A5038" s="165"/>
      <c r="I5038" s="17"/>
      <c r="T5038" s="197"/>
    </row>
    <row r="5039" spans="1:20" ht="15" customHeight="1">
      <c r="A5039" s="165"/>
      <c r="I5039" s="17"/>
      <c r="T5039" s="197"/>
    </row>
    <row r="5040" spans="1:20" ht="15" customHeight="1">
      <c r="A5040" s="165"/>
      <c r="I5040" s="17"/>
      <c r="T5040" s="197"/>
    </row>
    <row r="5041" spans="1:20" ht="15" customHeight="1">
      <c r="A5041" s="165"/>
      <c r="I5041" s="17"/>
      <c r="T5041" s="197"/>
    </row>
    <row r="5042" spans="1:20" ht="15" customHeight="1">
      <c r="A5042" s="165"/>
      <c r="I5042" s="17"/>
      <c r="T5042" s="197"/>
    </row>
    <row r="5043" spans="1:20" ht="15" customHeight="1">
      <c r="A5043" s="165"/>
      <c r="I5043" s="17"/>
      <c r="T5043" s="197"/>
    </row>
    <row r="5044" spans="1:20" ht="15" customHeight="1">
      <c r="A5044" s="165"/>
      <c r="I5044" s="17"/>
      <c r="T5044" s="197"/>
    </row>
    <row r="5045" spans="1:20" ht="15" customHeight="1">
      <c r="A5045" s="165"/>
      <c r="I5045" s="17"/>
      <c r="T5045" s="197"/>
    </row>
    <row r="5046" spans="1:20" ht="15" customHeight="1">
      <c r="A5046" s="165"/>
      <c r="I5046" s="17"/>
      <c r="T5046" s="197"/>
    </row>
    <row r="5047" spans="1:20" ht="15" customHeight="1">
      <c r="A5047" s="165"/>
      <c r="I5047" s="17"/>
      <c r="T5047" s="197"/>
    </row>
    <row r="5048" spans="1:20" ht="15" customHeight="1">
      <c r="A5048" s="165"/>
      <c r="I5048" s="17"/>
      <c r="T5048" s="197"/>
    </row>
    <row r="5049" spans="1:20" ht="15" customHeight="1">
      <c r="A5049" s="165"/>
      <c r="I5049" s="17"/>
      <c r="T5049" s="197"/>
    </row>
    <row r="5050" spans="1:20" ht="15" customHeight="1">
      <c r="A5050" s="165"/>
      <c r="I5050" s="17"/>
      <c r="T5050" s="197"/>
    </row>
    <row r="5051" spans="1:20" ht="15" customHeight="1">
      <c r="A5051" s="165"/>
      <c r="I5051" s="17"/>
      <c r="T5051" s="197"/>
    </row>
    <row r="5052" spans="1:20" ht="15" customHeight="1">
      <c r="A5052" s="165"/>
      <c r="I5052" s="17"/>
      <c r="T5052" s="197"/>
    </row>
    <row r="5053" spans="1:20" ht="15" customHeight="1">
      <c r="A5053" s="165"/>
      <c r="I5053" s="17"/>
      <c r="T5053" s="197"/>
    </row>
    <row r="5054" spans="1:20" ht="15" customHeight="1">
      <c r="A5054" s="165"/>
      <c r="I5054" s="17"/>
      <c r="T5054" s="197"/>
    </row>
    <row r="5055" spans="1:20" ht="15" customHeight="1">
      <c r="A5055" s="165"/>
      <c r="I5055" s="17"/>
      <c r="T5055" s="197"/>
    </row>
    <row r="5056" spans="1:20" ht="15" customHeight="1">
      <c r="A5056" s="165"/>
      <c r="I5056" s="17"/>
      <c r="T5056" s="197"/>
    </row>
    <row r="5057" spans="1:20" ht="15" customHeight="1">
      <c r="A5057" s="165"/>
      <c r="I5057" s="17"/>
      <c r="T5057" s="197"/>
    </row>
    <row r="5058" spans="1:20" ht="15" customHeight="1">
      <c r="A5058" s="165"/>
      <c r="I5058" s="17"/>
      <c r="T5058" s="197"/>
    </row>
    <row r="5059" spans="1:20" ht="15" customHeight="1">
      <c r="A5059" s="165"/>
      <c r="I5059" s="17"/>
      <c r="T5059" s="197"/>
    </row>
    <row r="5060" spans="1:20" ht="15" customHeight="1">
      <c r="A5060" s="165"/>
      <c r="I5060" s="17"/>
      <c r="T5060" s="197"/>
    </row>
    <row r="5061" spans="1:20" ht="15" customHeight="1">
      <c r="A5061" s="165"/>
      <c r="I5061" s="17"/>
      <c r="T5061" s="197"/>
    </row>
    <row r="5062" spans="1:20" ht="15" customHeight="1">
      <c r="A5062" s="165"/>
      <c r="I5062" s="17"/>
      <c r="T5062" s="197"/>
    </row>
    <row r="5063" spans="1:20" ht="15" customHeight="1">
      <c r="A5063" s="165"/>
      <c r="I5063" s="17"/>
      <c r="T5063" s="197"/>
    </row>
    <row r="5064" spans="1:20" ht="15" customHeight="1">
      <c r="A5064" s="165"/>
      <c r="I5064" s="17"/>
      <c r="T5064" s="197"/>
    </row>
    <row r="5065" spans="1:20" ht="15" customHeight="1">
      <c r="A5065" s="165"/>
      <c r="I5065" s="17"/>
      <c r="T5065" s="197"/>
    </row>
    <row r="5066" spans="1:20" ht="15" customHeight="1">
      <c r="A5066" s="165"/>
      <c r="I5066" s="17"/>
      <c r="T5066" s="197"/>
    </row>
    <row r="5067" spans="1:20" ht="15" customHeight="1">
      <c r="A5067" s="165"/>
      <c r="I5067" s="17"/>
      <c r="T5067" s="197"/>
    </row>
    <row r="5068" spans="1:20" ht="15" customHeight="1">
      <c r="A5068" s="165"/>
      <c r="I5068" s="17"/>
      <c r="T5068" s="197"/>
    </row>
    <row r="5069" spans="1:20" ht="15" customHeight="1">
      <c r="A5069" s="165"/>
      <c r="I5069" s="17"/>
      <c r="T5069" s="197"/>
    </row>
    <row r="5070" spans="1:20" ht="15" customHeight="1">
      <c r="A5070" s="165"/>
      <c r="I5070" s="17"/>
      <c r="T5070" s="197"/>
    </row>
    <row r="5071" spans="1:20" ht="15" customHeight="1">
      <c r="A5071" s="165"/>
      <c r="I5071" s="17"/>
      <c r="T5071" s="197"/>
    </row>
    <row r="5072" spans="1:20" ht="15" customHeight="1">
      <c r="A5072" s="165"/>
      <c r="I5072" s="17"/>
      <c r="T5072" s="197"/>
    </row>
    <row r="5073" spans="1:20" ht="15" customHeight="1">
      <c r="A5073" s="165"/>
      <c r="I5073" s="17"/>
      <c r="T5073" s="197"/>
    </row>
    <row r="5074" spans="1:20" ht="15" customHeight="1">
      <c r="A5074" s="165"/>
      <c r="I5074" s="17"/>
      <c r="T5074" s="197"/>
    </row>
    <row r="5075" spans="1:20" ht="15" customHeight="1">
      <c r="A5075" s="165"/>
      <c r="I5075" s="17"/>
      <c r="T5075" s="197"/>
    </row>
    <row r="5076" spans="1:20" ht="15" customHeight="1">
      <c r="A5076" s="165"/>
      <c r="I5076" s="17"/>
      <c r="T5076" s="197"/>
    </row>
    <row r="5077" spans="1:20" ht="15" customHeight="1">
      <c r="A5077" s="165"/>
      <c r="I5077" s="17"/>
      <c r="T5077" s="197"/>
    </row>
    <row r="5078" spans="1:20" ht="15" customHeight="1">
      <c r="A5078" s="165"/>
      <c r="I5078" s="17"/>
      <c r="T5078" s="197"/>
    </row>
    <row r="5079" spans="1:20" ht="15" customHeight="1">
      <c r="A5079" s="165"/>
      <c r="I5079" s="17"/>
      <c r="T5079" s="197"/>
    </row>
    <row r="5080" spans="1:20" ht="15" customHeight="1">
      <c r="A5080" s="165"/>
      <c r="I5080" s="17"/>
      <c r="T5080" s="197"/>
    </row>
    <row r="5081" spans="1:20" ht="15" customHeight="1">
      <c r="A5081" s="165"/>
      <c r="I5081" s="17"/>
      <c r="T5081" s="197"/>
    </row>
    <row r="5082" spans="1:20" ht="15" customHeight="1">
      <c r="A5082" s="165"/>
      <c r="I5082" s="17"/>
      <c r="T5082" s="197"/>
    </row>
    <row r="5083" spans="1:20" ht="15" customHeight="1">
      <c r="A5083" s="165"/>
      <c r="I5083" s="17"/>
      <c r="T5083" s="197"/>
    </row>
    <row r="5084" spans="1:20" ht="15" customHeight="1">
      <c r="A5084" s="165"/>
      <c r="I5084" s="17"/>
      <c r="T5084" s="197"/>
    </row>
    <row r="5085" spans="1:20" ht="15" customHeight="1">
      <c r="A5085" s="165"/>
      <c r="I5085" s="17"/>
      <c r="T5085" s="197"/>
    </row>
    <row r="5086" spans="1:20" ht="15" customHeight="1">
      <c r="A5086" s="165"/>
      <c r="I5086" s="17"/>
      <c r="T5086" s="197"/>
    </row>
    <row r="5087" spans="1:20" ht="15" customHeight="1">
      <c r="A5087" s="165"/>
      <c r="I5087" s="17"/>
      <c r="T5087" s="197"/>
    </row>
    <row r="5088" spans="1:20" ht="15" customHeight="1">
      <c r="A5088" s="165"/>
      <c r="I5088" s="17"/>
      <c r="T5088" s="197"/>
    </row>
    <row r="5089" spans="1:20" ht="15" customHeight="1">
      <c r="A5089" s="165"/>
      <c r="I5089" s="17"/>
      <c r="T5089" s="197"/>
    </row>
    <row r="5090" spans="1:20" ht="15" customHeight="1">
      <c r="A5090" s="165"/>
      <c r="I5090" s="17"/>
      <c r="T5090" s="197"/>
    </row>
    <row r="5091" spans="1:20" ht="15" customHeight="1">
      <c r="A5091" s="165"/>
      <c r="I5091" s="17"/>
      <c r="T5091" s="197"/>
    </row>
    <row r="5092" spans="1:20" ht="15" customHeight="1">
      <c r="A5092" s="165"/>
      <c r="I5092" s="17"/>
      <c r="T5092" s="197"/>
    </row>
    <row r="5093" spans="1:20" ht="15" customHeight="1">
      <c r="A5093" s="165"/>
      <c r="I5093" s="17"/>
      <c r="T5093" s="197"/>
    </row>
    <row r="5094" spans="1:20" ht="15" customHeight="1">
      <c r="A5094" s="165"/>
      <c r="I5094" s="17"/>
      <c r="T5094" s="197"/>
    </row>
    <row r="5095" spans="1:20" ht="15" customHeight="1">
      <c r="A5095" s="165"/>
      <c r="I5095" s="17"/>
      <c r="T5095" s="197"/>
    </row>
    <row r="5096" spans="1:20" ht="15" customHeight="1">
      <c r="A5096" s="165"/>
      <c r="I5096" s="17"/>
      <c r="T5096" s="197"/>
    </row>
    <row r="5097" spans="1:20" ht="15" customHeight="1">
      <c r="A5097" s="165"/>
      <c r="I5097" s="17"/>
      <c r="T5097" s="197"/>
    </row>
    <row r="5098" spans="1:20" ht="15" customHeight="1">
      <c r="A5098" s="165"/>
      <c r="I5098" s="17"/>
      <c r="T5098" s="197"/>
    </row>
    <row r="5099" spans="1:20" ht="15" customHeight="1">
      <c r="A5099" s="165"/>
      <c r="I5099" s="17"/>
      <c r="T5099" s="197"/>
    </row>
    <row r="5100" spans="1:20" ht="15" customHeight="1">
      <c r="A5100" s="165"/>
      <c r="I5100" s="17"/>
      <c r="T5100" s="197"/>
    </row>
    <row r="5101" spans="1:20" ht="15" customHeight="1">
      <c r="A5101" s="165"/>
      <c r="I5101" s="17"/>
      <c r="T5101" s="197"/>
    </row>
    <row r="5102" spans="1:20" ht="15" customHeight="1">
      <c r="A5102" s="165"/>
      <c r="I5102" s="17"/>
      <c r="T5102" s="197"/>
    </row>
    <row r="5103" spans="1:20" ht="15" customHeight="1">
      <c r="A5103" s="165"/>
      <c r="I5103" s="17"/>
      <c r="T5103" s="197"/>
    </row>
    <row r="5104" spans="1:20" ht="15" customHeight="1">
      <c r="A5104" s="165"/>
      <c r="I5104" s="17"/>
      <c r="T5104" s="197"/>
    </row>
    <row r="5105" spans="1:20" ht="15" customHeight="1">
      <c r="A5105" s="165"/>
      <c r="I5105" s="17"/>
      <c r="T5105" s="197"/>
    </row>
    <row r="5106" spans="1:20" ht="15" customHeight="1">
      <c r="A5106" s="165"/>
      <c r="I5106" s="17"/>
      <c r="T5106" s="197"/>
    </row>
    <row r="5107" spans="1:20" ht="15" customHeight="1">
      <c r="A5107" s="165"/>
      <c r="I5107" s="17"/>
      <c r="T5107" s="197"/>
    </row>
    <row r="5108" spans="1:20" ht="15" customHeight="1">
      <c r="A5108" s="165"/>
      <c r="I5108" s="17"/>
      <c r="T5108" s="197"/>
    </row>
    <row r="5109" spans="1:20" ht="15" customHeight="1">
      <c r="A5109" s="165"/>
      <c r="I5109" s="17"/>
      <c r="T5109" s="197"/>
    </row>
    <row r="5110" spans="1:20" ht="15" customHeight="1">
      <c r="A5110" s="165"/>
      <c r="I5110" s="17"/>
      <c r="T5110" s="197"/>
    </row>
    <row r="5111" spans="1:20" ht="15" customHeight="1">
      <c r="A5111" s="165"/>
      <c r="I5111" s="17"/>
      <c r="T5111" s="197"/>
    </row>
    <row r="5112" spans="1:20" ht="15" customHeight="1">
      <c r="A5112" s="165"/>
      <c r="I5112" s="17"/>
      <c r="T5112" s="197"/>
    </row>
    <row r="5113" spans="1:20" ht="15" customHeight="1">
      <c r="A5113" s="165"/>
      <c r="I5113" s="17"/>
      <c r="T5113" s="197"/>
    </row>
    <row r="5114" spans="1:20" ht="15" customHeight="1">
      <c r="A5114" s="165"/>
      <c r="I5114" s="17"/>
      <c r="T5114" s="197"/>
    </row>
    <row r="5115" spans="1:20" ht="15" customHeight="1">
      <c r="A5115" s="165"/>
      <c r="I5115" s="17"/>
      <c r="T5115" s="197"/>
    </row>
    <row r="5116" spans="1:20" ht="15" customHeight="1">
      <c r="A5116" s="165"/>
      <c r="I5116" s="17"/>
      <c r="T5116" s="197"/>
    </row>
    <row r="5117" spans="1:20" ht="15" customHeight="1">
      <c r="A5117" s="165"/>
      <c r="I5117" s="17"/>
      <c r="T5117" s="197"/>
    </row>
    <row r="5118" spans="1:20" ht="15" customHeight="1">
      <c r="A5118" s="165"/>
      <c r="I5118" s="17"/>
      <c r="T5118" s="197"/>
    </row>
    <row r="5119" spans="1:20" ht="15" customHeight="1">
      <c r="A5119" s="165"/>
      <c r="I5119" s="17"/>
      <c r="T5119" s="197"/>
    </row>
    <row r="5120" spans="1:20" ht="15" customHeight="1">
      <c r="A5120" s="165"/>
      <c r="I5120" s="17"/>
      <c r="T5120" s="197"/>
    </row>
    <row r="5121" spans="1:20" ht="15" customHeight="1">
      <c r="A5121" s="165"/>
      <c r="I5121" s="17"/>
      <c r="T5121" s="197"/>
    </row>
    <row r="5122" spans="1:20" ht="15" customHeight="1">
      <c r="A5122" s="165"/>
      <c r="I5122" s="17"/>
      <c r="T5122" s="197"/>
    </row>
    <row r="5123" spans="1:20" ht="15" customHeight="1">
      <c r="A5123" s="165"/>
      <c r="I5123" s="17"/>
      <c r="T5123" s="197"/>
    </row>
    <row r="5124" spans="1:20" ht="15" customHeight="1">
      <c r="A5124" s="165"/>
      <c r="I5124" s="17"/>
      <c r="T5124" s="197"/>
    </row>
    <row r="5125" spans="1:20" ht="15" customHeight="1">
      <c r="A5125" s="165"/>
      <c r="I5125" s="17"/>
      <c r="T5125" s="197"/>
    </row>
    <row r="5126" spans="1:20" ht="15" customHeight="1">
      <c r="A5126" s="165"/>
      <c r="I5126" s="17"/>
      <c r="T5126" s="197"/>
    </row>
    <row r="5127" spans="1:20" ht="15" customHeight="1">
      <c r="A5127" s="165"/>
      <c r="I5127" s="17"/>
      <c r="T5127" s="197"/>
    </row>
    <row r="5128" spans="1:20" ht="15" customHeight="1">
      <c r="A5128" s="165"/>
      <c r="I5128" s="17"/>
      <c r="T5128" s="197"/>
    </row>
    <row r="5129" spans="1:20" ht="15" customHeight="1">
      <c r="A5129" s="165"/>
      <c r="I5129" s="17"/>
      <c r="T5129" s="197"/>
    </row>
    <row r="5130" spans="1:20" ht="15" customHeight="1">
      <c r="A5130" s="165"/>
      <c r="I5130" s="17"/>
      <c r="T5130" s="197"/>
    </row>
    <row r="5131" spans="1:20" ht="15" customHeight="1">
      <c r="A5131" s="165"/>
      <c r="I5131" s="17"/>
      <c r="T5131" s="197"/>
    </row>
    <row r="5132" spans="1:20" ht="15" customHeight="1">
      <c r="A5132" s="165"/>
      <c r="I5132" s="17"/>
      <c r="T5132" s="197"/>
    </row>
    <row r="5133" spans="1:20" ht="15" customHeight="1">
      <c r="A5133" s="165"/>
      <c r="I5133" s="17"/>
      <c r="T5133" s="197"/>
    </row>
    <row r="5134" spans="1:20" ht="15" customHeight="1">
      <c r="A5134" s="165"/>
      <c r="I5134" s="17"/>
      <c r="T5134" s="197"/>
    </row>
    <row r="5135" spans="1:20" ht="15" customHeight="1">
      <c r="A5135" s="165"/>
      <c r="I5135" s="17"/>
      <c r="T5135" s="197"/>
    </row>
    <row r="5136" spans="1:20" ht="15" customHeight="1">
      <c r="A5136" s="165"/>
      <c r="I5136" s="17"/>
      <c r="T5136" s="197"/>
    </row>
    <row r="5137" spans="1:20" ht="15" customHeight="1">
      <c r="A5137" s="165"/>
      <c r="I5137" s="17"/>
      <c r="T5137" s="197"/>
    </row>
    <row r="5138" spans="1:20" ht="15" customHeight="1">
      <c r="A5138" s="165"/>
      <c r="I5138" s="17"/>
      <c r="T5138" s="197"/>
    </row>
    <row r="5139" spans="1:20" ht="15" customHeight="1">
      <c r="A5139" s="165"/>
      <c r="I5139" s="17"/>
      <c r="T5139" s="197"/>
    </row>
    <row r="5140" spans="1:20" ht="15" customHeight="1">
      <c r="A5140" s="165"/>
      <c r="I5140" s="17"/>
      <c r="T5140" s="197"/>
    </row>
    <row r="5141" spans="1:20" ht="15" customHeight="1">
      <c r="A5141" s="165"/>
      <c r="I5141" s="17"/>
      <c r="T5141" s="197"/>
    </row>
    <row r="5142" spans="1:20" ht="15" customHeight="1">
      <c r="A5142" s="165"/>
      <c r="I5142" s="17"/>
      <c r="T5142" s="197"/>
    </row>
    <row r="5143" spans="1:20" ht="15" customHeight="1">
      <c r="A5143" s="165"/>
      <c r="I5143" s="17"/>
      <c r="T5143" s="197"/>
    </row>
    <row r="5144" spans="1:20" ht="15" customHeight="1">
      <c r="A5144" s="165"/>
      <c r="I5144" s="17"/>
      <c r="T5144" s="197"/>
    </row>
    <row r="5145" spans="1:20" ht="15" customHeight="1">
      <c r="A5145" s="165"/>
      <c r="I5145" s="17"/>
      <c r="T5145" s="197"/>
    </row>
    <row r="5146" spans="1:20" ht="15" customHeight="1">
      <c r="A5146" s="165"/>
      <c r="I5146" s="17"/>
      <c r="T5146" s="197"/>
    </row>
    <row r="5147" spans="1:20" ht="15" customHeight="1">
      <c r="A5147" s="165"/>
      <c r="I5147" s="17"/>
      <c r="T5147" s="197"/>
    </row>
    <row r="5148" spans="1:20" ht="15" customHeight="1">
      <c r="A5148" s="165"/>
      <c r="I5148" s="17"/>
      <c r="T5148" s="197"/>
    </row>
    <row r="5149" spans="1:20" ht="15" customHeight="1">
      <c r="A5149" s="165"/>
      <c r="I5149" s="17"/>
      <c r="T5149" s="197"/>
    </row>
    <row r="5150" spans="1:20" ht="15" customHeight="1">
      <c r="A5150" s="165"/>
      <c r="I5150" s="17"/>
      <c r="T5150" s="197"/>
    </row>
    <row r="5151" spans="1:20" ht="15" customHeight="1">
      <c r="A5151" s="165"/>
      <c r="I5151" s="17"/>
      <c r="T5151" s="197"/>
    </row>
    <row r="5152" spans="1:20" ht="15" customHeight="1">
      <c r="A5152" s="165"/>
      <c r="I5152" s="17"/>
      <c r="T5152" s="197"/>
    </row>
    <row r="5153" spans="1:20" ht="15" customHeight="1">
      <c r="A5153" s="165"/>
      <c r="I5153" s="17"/>
      <c r="T5153" s="197"/>
    </row>
    <row r="5154" spans="1:20" ht="15" customHeight="1">
      <c r="A5154" s="165"/>
      <c r="I5154" s="17"/>
      <c r="T5154" s="197"/>
    </row>
    <row r="5155" spans="1:20" ht="15" customHeight="1">
      <c r="A5155" s="165"/>
      <c r="I5155" s="17"/>
      <c r="T5155" s="197"/>
    </row>
    <row r="5156" spans="1:20" ht="15" customHeight="1">
      <c r="A5156" s="165"/>
      <c r="I5156" s="17"/>
      <c r="T5156" s="197"/>
    </row>
    <row r="5157" spans="1:20" ht="15" customHeight="1">
      <c r="A5157" s="165"/>
      <c r="I5157" s="17"/>
      <c r="T5157" s="197"/>
    </row>
    <row r="5158" spans="1:20" ht="15" customHeight="1">
      <c r="A5158" s="165"/>
      <c r="I5158" s="17"/>
      <c r="T5158" s="197"/>
    </row>
    <row r="5159" spans="1:20" ht="15" customHeight="1">
      <c r="A5159" s="165"/>
      <c r="I5159" s="17"/>
      <c r="T5159" s="197"/>
    </row>
    <row r="5160" spans="1:20" ht="15" customHeight="1">
      <c r="A5160" s="165"/>
      <c r="I5160" s="17"/>
      <c r="T5160" s="197"/>
    </row>
    <row r="5161" spans="1:20" ht="15" customHeight="1">
      <c r="A5161" s="165"/>
      <c r="I5161" s="17"/>
      <c r="T5161" s="197"/>
    </row>
    <row r="5162" spans="1:20" ht="15" customHeight="1">
      <c r="A5162" s="165"/>
      <c r="I5162" s="17"/>
      <c r="T5162" s="197"/>
    </row>
    <row r="5163" spans="1:20" ht="15" customHeight="1">
      <c r="A5163" s="165"/>
      <c r="I5163" s="17"/>
      <c r="T5163" s="197"/>
    </row>
    <row r="5164" spans="1:20" ht="15" customHeight="1">
      <c r="A5164" s="165"/>
      <c r="I5164" s="17"/>
      <c r="T5164" s="197"/>
    </row>
    <row r="5165" spans="1:20" ht="15" customHeight="1">
      <c r="A5165" s="165"/>
      <c r="I5165" s="17"/>
      <c r="T5165" s="197"/>
    </row>
    <row r="5166" spans="1:20" ht="15" customHeight="1">
      <c r="A5166" s="165"/>
      <c r="I5166" s="17"/>
      <c r="T5166" s="197"/>
    </row>
    <row r="5167" spans="1:20" ht="15" customHeight="1">
      <c r="A5167" s="165"/>
      <c r="I5167" s="17"/>
      <c r="T5167" s="197"/>
    </row>
    <row r="5168" spans="1:20" ht="15" customHeight="1">
      <c r="A5168" s="165"/>
      <c r="I5168" s="17"/>
      <c r="T5168" s="197"/>
    </row>
    <row r="5169" spans="1:20" ht="15" customHeight="1">
      <c r="A5169" s="165"/>
      <c r="I5169" s="17"/>
      <c r="T5169" s="197"/>
    </row>
    <row r="5170" spans="1:20" ht="15" customHeight="1">
      <c r="A5170" s="165"/>
      <c r="I5170" s="17"/>
      <c r="T5170" s="197"/>
    </row>
    <row r="5171" spans="1:20" ht="15" customHeight="1">
      <c r="A5171" s="165"/>
      <c r="I5171" s="17"/>
      <c r="T5171" s="197"/>
    </row>
    <row r="5172" spans="1:20" ht="15" customHeight="1">
      <c r="A5172" s="165"/>
      <c r="I5172" s="17"/>
      <c r="T5172" s="197"/>
    </row>
    <row r="5173" spans="1:20" ht="15" customHeight="1">
      <c r="A5173" s="165"/>
      <c r="I5173" s="17"/>
      <c r="T5173" s="197"/>
    </row>
    <row r="5174" spans="1:20" ht="15" customHeight="1">
      <c r="A5174" s="165"/>
      <c r="I5174" s="17"/>
      <c r="T5174" s="197"/>
    </row>
    <row r="5175" spans="1:20" ht="15" customHeight="1">
      <c r="A5175" s="165"/>
      <c r="I5175" s="17"/>
      <c r="T5175" s="197"/>
    </row>
    <row r="5176" spans="1:20" ht="15" customHeight="1">
      <c r="A5176" s="165"/>
      <c r="I5176" s="17"/>
      <c r="T5176" s="197"/>
    </row>
    <row r="5177" spans="1:20" ht="15" customHeight="1">
      <c r="A5177" s="165"/>
      <c r="I5177" s="17"/>
      <c r="T5177" s="197"/>
    </row>
    <row r="5178" spans="1:20" ht="15" customHeight="1">
      <c r="A5178" s="165"/>
      <c r="I5178" s="17"/>
      <c r="T5178" s="197"/>
    </row>
    <row r="5179" spans="1:20" ht="15" customHeight="1">
      <c r="A5179" s="165"/>
      <c r="I5179" s="17"/>
      <c r="T5179" s="197"/>
    </row>
    <row r="5180" spans="1:20" ht="15" customHeight="1">
      <c r="A5180" s="165"/>
      <c r="I5180" s="17"/>
      <c r="T5180" s="197"/>
    </row>
    <row r="5181" spans="1:20" ht="15" customHeight="1">
      <c r="A5181" s="165"/>
      <c r="I5181" s="17"/>
      <c r="T5181" s="197"/>
    </row>
    <row r="5182" spans="1:20" ht="15" customHeight="1">
      <c r="A5182" s="165"/>
      <c r="I5182" s="17"/>
      <c r="T5182" s="197"/>
    </row>
    <row r="5183" spans="1:20" ht="15" customHeight="1">
      <c r="A5183" s="165"/>
      <c r="I5183" s="17"/>
      <c r="T5183" s="197"/>
    </row>
    <row r="5184" spans="1:20" ht="15" customHeight="1">
      <c r="A5184" s="165"/>
      <c r="I5184" s="17"/>
      <c r="T5184" s="197"/>
    </row>
    <row r="5185" spans="1:20" ht="15" customHeight="1">
      <c r="A5185" s="165"/>
      <c r="I5185" s="17"/>
      <c r="T5185" s="197"/>
    </row>
    <row r="5186" spans="1:20" ht="15" customHeight="1">
      <c r="A5186" s="165"/>
      <c r="I5186" s="17"/>
      <c r="T5186" s="197"/>
    </row>
    <row r="5187" spans="1:20" ht="15" customHeight="1">
      <c r="A5187" s="165"/>
      <c r="I5187" s="17"/>
      <c r="T5187" s="197"/>
    </row>
    <row r="5188" spans="1:20" ht="15" customHeight="1">
      <c r="A5188" s="165"/>
      <c r="I5188" s="17"/>
      <c r="T5188" s="197"/>
    </row>
    <row r="5189" spans="1:20" ht="15" customHeight="1">
      <c r="A5189" s="165"/>
      <c r="I5189" s="17"/>
      <c r="T5189" s="197"/>
    </row>
    <row r="5190" spans="1:20" ht="15" customHeight="1">
      <c r="A5190" s="165"/>
      <c r="I5190" s="17"/>
      <c r="T5190" s="197"/>
    </row>
    <row r="5191" spans="1:20" ht="15" customHeight="1">
      <c r="A5191" s="165"/>
      <c r="I5191" s="17"/>
      <c r="T5191" s="197"/>
    </row>
    <row r="5192" spans="1:20" ht="15" customHeight="1">
      <c r="A5192" s="165"/>
      <c r="I5192" s="17"/>
      <c r="T5192" s="197"/>
    </row>
    <row r="5193" spans="1:20" ht="15" customHeight="1">
      <c r="A5193" s="165"/>
      <c r="I5193" s="17"/>
      <c r="T5193" s="197"/>
    </row>
    <row r="5194" spans="1:20" ht="15" customHeight="1">
      <c r="A5194" s="165"/>
      <c r="I5194" s="17"/>
      <c r="T5194" s="197"/>
    </row>
    <row r="5195" spans="1:20" ht="15" customHeight="1">
      <c r="A5195" s="165"/>
      <c r="I5195" s="17"/>
      <c r="T5195" s="197"/>
    </row>
    <row r="5196" spans="1:20" ht="15" customHeight="1">
      <c r="A5196" s="165"/>
      <c r="I5196" s="17"/>
      <c r="T5196" s="197"/>
    </row>
    <row r="5197" spans="1:20" ht="15" customHeight="1">
      <c r="A5197" s="165"/>
      <c r="I5197" s="17"/>
      <c r="T5197" s="197"/>
    </row>
    <row r="5198" spans="1:20" ht="15" customHeight="1">
      <c r="A5198" s="165"/>
      <c r="I5198" s="17"/>
      <c r="T5198" s="197"/>
    </row>
    <row r="5199" spans="1:20" ht="15" customHeight="1">
      <c r="A5199" s="165"/>
      <c r="I5199" s="17"/>
      <c r="T5199" s="197"/>
    </row>
    <row r="5200" spans="1:20" ht="15" customHeight="1">
      <c r="A5200" s="165"/>
      <c r="I5200" s="17"/>
      <c r="T5200" s="197"/>
    </row>
    <row r="5201" spans="1:20" ht="15" customHeight="1">
      <c r="A5201" s="165"/>
      <c r="I5201" s="17"/>
      <c r="T5201" s="197"/>
    </row>
    <row r="5202" spans="1:20" ht="15" customHeight="1">
      <c r="A5202" s="165"/>
      <c r="I5202" s="17"/>
      <c r="T5202" s="197"/>
    </row>
    <row r="5203" spans="1:20" ht="15" customHeight="1">
      <c r="A5203" s="165"/>
      <c r="I5203" s="17"/>
      <c r="T5203" s="197"/>
    </row>
    <row r="5204" spans="1:20" ht="15" customHeight="1">
      <c r="A5204" s="165"/>
      <c r="I5204" s="17"/>
      <c r="T5204" s="197"/>
    </row>
    <row r="5205" spans="1:20" ht="15" customHeight="1">
      <c r="A5205" s="165"/>
      <c r="I5205" s="17"/>
      <c r="T5205" s="197"/>
    </row>
    <row r="5206" spans="1:20" ht="15" customHeight="1">
      <c r="A5206" s="165"/>
      <c r="I5206" s="17"/>
      <c r="T5206" s="197"/>
    </row>
    <row r="5207" spans="1:20" ht="15" customHeight="1">
      <c r="A5207" s="165"/>
      <c r="I5207" s="17"/>
      <c r="T5207" s="197"/>
    </row>
    <row r="5208" spans="1:20" ht="15" customHeight="1">
      <c r="A5208" s="165"/>
      <c r="I5208" s="17"/>
      <c r="T5208" s="197"/>
    </row>
    <row r="5209" spans="1:20" ht="15" customHeight="1">
      <c r="A5209" s="165"/>
      <c r="I5209" s="17"/>
      <c r="T5209" s="197"/>
    </row>
    <row r="5210" spans="1:20" ht="15" customHeight="1">
      <c r="A5210" s="165"/>
      <c r="I5210" s="17"/>
      <c r="T5210" s="197"/>
    </row>
    <row r="5211" spans="1:20" ht="15" customHeight="1">
      <c r="A5211" s="165"/>
      <c r="I5211" s="17"/>
      <c r="T5211" s="197"/>
    </row>
    <row r="5212" spans="1:20" ht="15" customHeight="1">
      <c r="A5212" s="165"/>
      <c r="I5212" s="17"/>
      <c r="T5212" s="197"/>
    </row>
    <row r="5213" spans="1:20" ht="15" customHeight="1">
      <c r="A5213" s="165"/>
      <c r="I5213" s="17"/>
      <c r="T5213" s="197"/>
    </row>
    <row r="5214" spans="1:20" ht="15" customHeight="1">
      <c r="A5214" s="165"/>
      <c r="I5214" s="17"/>
      <c r="T5214" s="197"/>
    </row>
    <row r="5215" spans="1:20" ht="15" customHeight="1">
      <c r="A5215" s="165"/>
      <c r="I5215" s="17"/>
      <c r="T5215" s="197"/>
    </row>
    <row r="5216" spans="1:20" ht="15" customHeight="1">
      <c r="A5216" s="165"/>
      <c r="I5216" s="17"/>
      <c r="T5216" s="197"/>
    </row>
    <row r="5217" spans="1:20" ht="15" customHeight="1">
      <c r="A5217" s="165"/>
      <c r="I5217" s="17"/>
      <c r="T5217" s="197"/>
    </row>
    <row r="5218" spans="1:20" ht="15" customHeight="1">
      <c r="A5218" s="165"/>
      <c r="I5218" s="17"/>
      <c r="T5218" s="197"/>
    </row>
    <row r="5219" spans="1:20" ht="15" customHeight="1">
      <c r="A5219" s="165"/>
      <c r="I5219" s="17"/>
      <c r="T5219" s="197"/>
    </row>
    <row r="5220" spans="1:20" ht="15" customHeight="1">
      <c r="A5220" s="165"/>
      <c r="I5220" s="17"/>
      <c r="T5220" s="197"/>
    </row>
    <row r="5221" spans="1:20" ht="15" customHeight="1">
      <c r="A5221" s="165"/>
      <c r="I5221" s="17"/>
      <c r="T5221" s="197"/>
    </row>
    <row r="5222" spans="1:20" ht="15" customHeight="1">
      <c r="A5222" s="165"/>
      <c r="I5222" s="17"/>
      <c r="T5222" s="197"/>
    </row>
    <row r="5223" spans="1:20" ht="15" customHeight="1">
      <c r="A5223" s="165"/>
      <c r="I5223" s="17"/>
      <c r="T5223" s="197"/>
    </row>
    <row r="5224" spans="1:20" ht="15" customHeight="1">
      <c r="A5224" s="165"/>
      <c r="I5224" s="17"/>
      <c r="T5224" s="197"/>
    </row>
    <row r="5225" spans="1:20" ht="15" customHeight="1">
      <c r="A5225" s="165"/>
      <c r="I5225" s="17"/>
      <c r="T5225" s="197"/>
    </row>
    <row r="5226" spans="1:20" ht="15" customHeight="1">
      <c r="A5226" s="165"/>
      <c r="I5226" s="17"/>
      <c r="T5226" s="197"/>
    </row>
    <row r="5227" spans="1:20" ht="15" customHeight="1">
      <c r="A5227" s="165"/>
      <c r="I5227" s="17"/>
      <c r="T5227" s="197"/>
    </row>
    <row r="5228" spans="1:20" ht="15" customHeight="1">
      <c r="A5228" s="165"/>
      <c r="I5228" s="17"/>
      <c r="T5228" s="197"/>
    </row>
    <row r="5229" spans="1:20" ht="15" customHeight="1">
      <c r="A5229" s="165"/>
      <c r="I5229" s="17"/>
      <c r="T5229" s="197"/>
    </row>
    <row r="5230" spans="1:20" ht="15" customHeight="1">
      <c r="A5230" s="165"/>
      <c r="I5230" s="17"/>
      <c r="T5230" s="197"/>
    </row>
    <row r="5231" spans="1:20" ht="15" customHeight="1">
      <c r="A5231" s="165"/>
      <c r="I5231" s="17"/>
      <c r="T5231" s="197"/>
    </row>
    <row r="5232" spans="1:20" ht="15" customHeight="1">
      <c r="A5232" s="165"/>
      <c r="I5232" s="17"/>
      <c r="T5232" s="197"/>
    </row>
    <row r="5233" spans="1:20" ht="15" customHeight="1">
      <c r="A5233" s="165"/>
      <c r="I5233" s="17"/>
      <c r="T5233" s="197"/>
    </row>
    <row r="5234" spans="1:20" ht="15" customHeight="1">
      <c r="A5234" s="165"/>
      <c r="I5234" s="17"/>
      <c r="T5234" s="197"/>
    </row>
    <row r="5235" spans="1:20" ht="15" customHeight="1">
      <c r="A5235" s="165"/>
      <c r="I5235" s="17"/>
      <c r="T5235" s="197"/>
    </row>
    <row r="5236" spans="1:20" ht="15" customHeight="1">
      <c r="A5236" s="165"/>
      <c r="I5236" s="17"/>
      <c r="T5236" s="197"/>
    </row>
    <row r="5237" spans="1:20" ht="15" customHeight="1">
      <c r="A5237" s="165"/>
      <c r="I5237" s="17"/>
      <c r="T5237" s="197"/>
    </row>
    <row r="5238" spans="1:20" ht="15" customHeight="1">
      <c r="A5238" s="165"/>
      <c r="I5238" s="17"/>
      <c r="T5238" s="197"/>
    </row>
    <row r="5239" spans="1:20" ht="15" customHeight="1">
      <c r="A5239" s="165"/>
      <c r="I5239" s="17"/>
      <c r="T5239" s="197"/>
    </row>
    <row r="5240" spans="1:20" ht="15" customHeight="1">
      <c r="A5240" s="165"/>
      <c r="I5240" s="17"/>
      <c r="T5240" s="197"/>
    </row>
    <row r="5241" spans="1:20" ht="15" customHeight="1">
      <c r="A5241" s="165"/>
      <c r="I5241" s="17"/>
      <c r="T5241" s="197"/>
    </row>
    <row r="5242" spans="1:20" ht="15" customHeight="1">
      <c r="A5242" s="165"/>
      <c r="I5242" s="17"/>
      <c r="T5242" s="197"/>
    </row>
    <row r="5243" spans="1:20" ht="15" customHeight="1">
      <c r="A5243" s="165"/>
      <c r="I5243" s="17"/>
      <c r="T5243" s="197"/>
    </row>
    <row r="5244" spans="1:20" ht="15" customHeight="1">
      <c r="A5244" s="165"/>
      <c r="I5244" s="17"/>
      <c r="T5244" s="197"/>
    </row>
    <row r="5245" spans="1:20" ht="15" customHeight="1">
      <c r="A5245" s="165"/>
      <c r="I5245" s="17"/>
      <c r="T5245" s="197"/>
    </row>
    <row r="5246" spans="1:20" ht="15" customHeight="1">
      <c r="A5246" s="165"/>
      <c r="I5246" s="17"/>
      <c r="T5246" s="197"/>
    </row>
    <row r="5247" spans="1:20" ht="15" customHeight="1">
      <c r="A5247" s="165"/>
      <c r="I5247" s="17"/>
      <c r="T5247" s="197"/>
    </row>
    <row r="5248" spans="1:20" ht="15" customHeight="1">
      <c r="A5248" s="165"/>
      <c r="I5248" s="17"/>
      <c r="T5248" s="197"/>
    </row>
    <row r="5249" spans="1:20" ht="15" customHeight="1">
      <c r="A5249" s="165"/>
      <c r="I5249" s="17"/>
      <c r="T5249" s="197"/>
    </row>
    <row r="5250" spans="1:20" ht="15" customHeight="1">
      <c r="A5250" s="165"/>
      <c r="I5250" s="17"/>
      <c r="T5250" s="197"/>
    </row>
    <row r="5251" spans="1:20" ht="15" customHeight="1">
      <c r="A5251" s="165"/>
      <c r="I5251" s="17"/>
      <c r="T5251" s="197"/>
    </row>
    <row r="5252" spans="1:20" ht="15" customHeight="1">
      <c r="A5252" s="165"/>
      <c r="I5252" s="17"/>
      <c r="T5252" s="197"/>
    </row>
    <row r="5253" spans="1:20" ht="15" customHeight="1">
      <c r="A5253" s="165"/>
      <c r="I5253" s="17"/>
      <c r="T5253" s="197"/>
    </row>
    <row r="5254" spans="1:20" ht="15" customHeight="1">
      <c r="A5254" s="165"/>
      <c r="I5254" s="17"/>
      <c r="T5254" s="197"/>
    </row>
    <row r="5255" spans="1:20" ht="15" customHeight="1">
      <c r="A5255" s="165"/>
      <c r="I5255" s="17"/>
      <c r="T5255" s="197"/>
    </row>
    <row r="5256" spans="1:20" ht="15" customHeight="1">
      <c r="A5256" s="165"/>
      <c r="I5256" s="17"/>
      <c r="T5256" s="197"/>
    </row>
    <row r="5257" spans="1:20" ht="15" customHeight="1">
      <c r="A5257" s="165"/>
      <c r="I5257" s="17"/>
      <c r="T5257" s="197"/>
    </row>
    <row r="5258" spans="1:20" ht="15" customHeight="1">
      <c r="A5258" s="165"/>
      <c r="I5258" s="17"/>
      <c r="T5258" s="197"/>
    </row>
    <row r="5259" spans="1:20" ht="15" customHeight="1">
      <c r="A5259" s="165"/>
      <c r="I5259" s="17"/>
      <c r="T5259" s="197"/>
    </row>
    <row r="5260" spans="1:20" ht="15" customHeight="1">
      <c r="A5260" s="165"/>
      <c r="I5260" s="17"/>
      <c r="T5260" s="197"/>
    </row>
    <row r="5261" spans="1:20" ht="15" customHeight="1">
      <c r="A5261" s="165"/>
      <c r="I5261" s="17"/>
      <c r="T5261" s="197"/>
    </row>
    <row r="5262" spans="1:20" ht="15" customHeight="1">
      <c r="A5262" s="165"/>
      <c r="I5262" s="17"/>
      <c r="T5262" s="197"/>
    </row>
    <row r="5263" spans="1:20" ht="15" customHeight="1">
      <c r="A5263" s="165"/>
      <c r="I5263" s="17"/>
      <c r="T5263" s="197"/>
    </row>
    <row r="5264" spans="1:20" ht="15" customHeight="1">
      <c r="A5264" s="165"/>
      <c r="I5264" s="17"/>
      <c r="T5264" s="197"/>
    </row>
    <row r="5265" spans="1:20" ht="15" customHeight="1">
      <c r="A5265" s="165"/>
      <c r="I5265" s="17"/>
      <c r="T5265" s="197"/>
    </row>
    <row r="5266" spans="1:20" ht="15" customHeight="1">
      <c r="A5266" s="165"/>
      <c r="I5266" s="17"/>
      <c r="T5266" s="197"/>
    </row>
    <row r="5267" spans="1:20" ht="15" customHeight="1">
      <c r="A5267" s="165"/>
      <c r="I5267" s="17"/>
      <c r="T5267" s="197"/>
    </row>
    <row r="5268" spans="1:20" ht="15" customHeight="1">
      <c r="A5268" s="165"/>
      <c r="I5268" s="17"/>
      <c r="T5268" s="197"/>
    </row>
    <row r="5269" spans="1:20" ht="15" customHeight="1">
      <c r="A5269" s="165"/>
      <c r="I5269" s="17"/>
      <c r="T5269" s="197"/>
    </row>
    <row r="5270" spans="1:20" ht="15" customHeight="1">
      <c r="A5270" s="165"/>
      <c r="I5270" s="17"/>
      <c r="T5270" s="197"/>
    </row>
    <row r="5271" spans="1:20" ht="15" customHeight="1">
      <c r="A5271" s="165"/>
      <c r="I5271" s="17"/>
      <c r="T5271" s="197"/>
    </row>
    <row r="5272" spans="1:20" ht="15" customHeight="1">
      <c r="A5272" s="165"/>
      <c r="I5272" s="17"/>
      <c r="T5272" s="197"/>
    </row>
    <row r="5273" spans="1:20" ht="15" customHeight="1">
      <c r="A5273" s="165"/>
      <c r="I5273" s="17"/>
      <c r="T5273" s="197"/>
    </row>
    <row r="5274" spans="1:20" ht="15" customHeight="1">
      <c r="A5274" s="165"/>
      <c r="I5274" s="17"/>
      <c r="T5274" s="197"/>
    </row>
    <row r="5275" spans="1:20" ht="15" customHeight="1">
      <c r="A5275" s="165"/>
      <c r="I5275" s="17"/>
      <c r="T5275" s="197"/>
    </row>
    <row r="5276" spans="1:20" ht="15" customHeight="1">
      <c r="A5276" s="165"/>
      <c r="I5276" s="17"/>
      <c r="T5276" s="197"/>
    </row>
    <row r="5277" spans="1:20" ht="15" customHeight="1">
      <c r="A5277" s="165"/>
      <c r="I5277" s="17"/>
      <c r="T5277" s="197"/>
    </row>
    <row r="5278" spans="1:20" ht="15" customHeight="1">
      <c r="A5278" s="165"/>
      <c r="I5278" s="17"/>
      <c r="T5278" s="197"/>
    </row>
    <row r="5279" spans="1:20" ht="15" customHeight="1">
      <c r="A5279" s="165"/>
      <c r="I5279" s="17"/>
      <c r="T5279" s="197"/>
    </row>
    <row r="5280" spans="1:20" ht="15" customHeight="1">
      <c r="A5280" s="165"/>
      <c r="I5280" s="17"/>
      <c r="T5280" s="197"/>
    </row>
    <row r="5281" spans="1:20" ht="15" customHeight="1">
      <c r="A5281" s="165"/>
      <c r="I5281" s="17"/>
      <c r="T5281" s="197"/>
    </row>
    <row r="5282" spans="1:20" ht="15" customHeight="1">
      <c r="A5282" s="165"/>
      <c r="I5282" s="17"/>
      <c r="T5282" s="197"/>
    </row>
    <row r="5283" spans="1:20" ht="15" customHeight="1">
      <c r="A5283" s="165"/>
      <c r="I5283" s="17"/>
      <c r="T5283" s="197"/>
    </row>
    <row r="5284" spans="1:20" ht="15" customHeight="1">
      <c r="A5284" s="165"/>
      <c r="I5284" s="17"/>
      <c r="T5284" s="197"/>
    </row>
    <row r="5285" spans="1:20" ht="15" customHeight="1">
      <c r="A5285" s="165"/>
      <c r="I5285" s="17"/>
      <c r="T5285" s="197"/>
    </row>
    <row r="5286" spans="1:20" ht="15" customHeight="1">
      <c r="A5286" s="165"/>
      <c r="I5286" s="17"/>
      <c r="T5286" s="197"/>
    </row>
    <row r="5287" spans="1:20" ht="15" customHeight="1">
      <c r="A5287" s="165"/>
      <c r="I5287" s="17"/>
      <c r="T5287" s="197"/>
    </row>
    <row r="5288" spans="1:20" ht="15" customHeight="1">
      <c r="A5288" s="165"/>
      <c r="I5288" s="17"/>
      <c r="T5288" s="197"/>
    </row>
    <row r="5289" spans="1:20" ht="15" customHeight="1">
      <c r="A5289" s="165"/>
      <c r="I5289" s="17"/>
      <c r="T5289" s="197"/>
    </row>
    <row r="5290" spans="1:20" ht="15" customHeight="1">
      <c r="A5290" s="165"/>
      <c r="I5290" s="17"/>
      <c r="T5290" s="197"/>
    </row>
    <row r="5291" spans="1:20" ht="15" customHeight="1">
      <c r="A5291" s="165"/>
      <c r="I5291" s="17"/>
      <c r="T5291" s="197"/>
    </row>
    <row r="5292" spans="1:20" ht="15" customHeight="1">
      <c r="A5292" s="165"/>
      <c r="I5292" s="17"/>
      <c r="T5292" s="197"/>
    </row>
    <row r="5293" spans="1:20" ht="15" customHeight="1">
      <c r="A5293" s="165"/>
      <c r="I5293" s="17"/>
      <c r="T5293" s="197"/>
    </row>
    <row r="5294" spans="1:20" ht="15" customHeight="1">
      <c r="A5294" s="165"/>
      <c r="I5294" s="17"/>
      <c r="T5294" s="197"/>
    </row>
    <row r="5295" spans="1:20" ht="15" customHeight="1">
      <c r="A5295" s="165"/>
      <c r="I5295" s="17"/>
      <c r="T5295" s="197"/>
    </row>
    <row r="5296" spans="1:20" ht="15" customHeight="1">
      <c r="A5296" s="165"/>
      <c r="I5296" s="17"/>
      <c r="T5296" s="197"/>
    </row>
    <row r="5297" spans="1:20" ht="15" customHeight="1">
      <c r="A5297" s="165"/>
      <c r="I5297" s="17"/>
      <c r="T5297" s="197"/>
    </row>
    <row r="5298" spans="1:20" ht="15" customHeight="1">
      <c r="A5298" s="165"/>
      <c r="I5298" s="17"/>
      <c r="T5298" s="197"/>
    </row>
    <row r="5299" spans="1:20" ht="15" customHeight="1">
      <c r="A5299" s="165"/>
      <c r="I5299" s="17"/>
      <c r="T5299" s="197"/>
    </row>
    <row r="5300" spans="1:20" ht="15" customHeight="1">
      <c r="A5300" s="165"/>
      <c r="I5300" s="17"/>
      <c r="T5300" s="197"/>
    </row>
    <row r="5301" spans="1:20" ht="15" customHeight="1">
      <c r="A5301" s="165"/>
      <c r="I5301" s="17"/>
      <c r="T5301" s="197"/>
    </row>
    <row r="5302" spans="1:20" ht="15" customHeight="1">
      <c r="A5302" s="165"/>
      <c r="I5302" s="17"/>
      <c r="T5302" s="197"/>
    </row>
    <row r="5303" spans="1:20" ht="15" customHeight="1">
      <c r="A5303" s="165"/>
      <c r="I5303" s="17"/>
      <c r="T5303" s="197"/>
    </row>
    <row r="5304" spans="1:20" ht="15" customHeight="1">
      <c r="A5304" s="165"/>
      <c r="I5304" s="17"/>
      <c r="T5304" s="197"/>
    </row>
    <row r="5305" spans="1:20" ht="15" customHeight="1">
      <c r="A5305" s="165"/>
      <c r="I5305" s="17"/>
      <c r="T5305" s="197"/>
    </row>
    <row r="5306" spans="1:20" ht="15" customHeight="1">
      <c r="A5306" s="165"/>
      <c r="I5306" s="17"/>
      <c r="T5306" s="197"/>
    </row>
    <row r="5307" spans="1:20" ht="15" customHeight="1">
      <c r="A5307" s="165"/>
      <c r="I5307" s="17"/>
      <c r="T5307" s="197"/>
    </row>
    <row r="5308" spans="1:20" ht="15" customHeight="1">
      <c r="A5308" s="165"/>
      <c r="I5308" s="17"/>
      <c r="T5308" s="197"/>
    </row>
    <row r="5309" spans="1:20" ht="15" customHeight="1">
      <c r="A5309" s="165"/>
      <c r="I5309" s="17"/>
      <c r="T5309" s="197"/>
    </row>
    <row r="5310" spans="1:20" ht="15" customHeight="1">
      <c r="A5310" s="165"/>
      <c r="I5310" s="17"/>
      <c r="T5310" s="197"/>
    </row>
    <row r="5311" spans="1:20" ht="15" customHeight="1">
      <c r="A5311" s="165"/>
      <c r="I5311" s="17"/>
      <c r="T5311" s="197"/>
    </row>
    <row r="5312" spans="1:20" ht="15" customHeight="1">
      <c r="A5312" s="165"/>
      <c r="I5312" s="17"/>
      <c r="T5312" s="197"/>
    </row>
    <row r="5313" spans="1:20" ht="15" customHeight="1">
      <c r="A5313" s="165"/>
      <c r="I5313" s="17"/>
      <c r="T5313" s="197"/>
    </row>
    <row r="5314" spans="1:20" ht="15" customHeight="1">
      <c r="A5314" s="165"/>
      <c r="I5314" s="17"/>
      <c r="T5314" s="197"/>
    </row>
    <row r="5315" spans="1:20" ht="15" customHeight="1">
      <c r="A5315" s="165"/>
      <c r="I5315" s="17"/>
      <c r="T5315" s="197"/>
    </row>
    <row r="5316" spans="1:20" ht="15" customHeight="1">
      <c r="A5316" s="165"/>
      <c r="I5316" s="17"/>
      <c r="T5316" s="197"/>
    </row>
    <row r="5317" spans="1:20" ht="15" customHeight="1">
      <c r="A5317" s="165"/>
      <c r="I5317" s="17"/>
      <c r="T5317" s="197"/>
    </row>
    <row r="5318" spans="1:20" ht="15" customHeight="1">
      <c r="A5318" s="165"/>
      <c r="I5318" s="17"/>
      <c r="T5318" s="197"/>
    </row>
    <row r="5319" spans="1:20" ht="15" customHeight="1">
      <c r="A5319" s="165"/>
      <c r="I5319" s="17"/>
      <c r="T5319" s="197"/>
    </row>
    <row r="5320" spans="1:20" ht="15" customHeight="1">
      <c r="A5320" s="165"/>
      <c r="I5320" s="17"/>
      <c r="T5320" s="197"/>
    </row>
    <row r="5321" spans="1:20" ht="15" customHeight="1">
      <c r="A5321" s="165"/>
      <c r="I5321" s="17"/>
      <c r="T5321" s="197"/>
    </row>
    <row r="5322" spans="1:20" ht="15" customHeight="1">
      <c r="A5322" s="165"/>
      <c r="I5322" s="17"/>
      <c r="T5322" s="197"/>
    </row>
    <row r="5323" spans="1:20" ht="15" customHeight="1">
      <c r="A5323" s="165"/>
      <c r="I5323" s="17"/>
      <c r="T5323" s="197"/>
    </row>
    <row r="5324" spans="1:20" ht="15" customHeight="1">
      <c r="A5324" s="165"/>
      <c r="I5324" s="17"/>
      <c r="T5324" s="197"/>
    </row>
    <row r="5325" spans="1:20" ht="15" customHeight="1">
      <c r="A5325" s="165"/>
      <c r="I5325" s="17"/>
      <c r="T5325" s="197"/>
    </row>
    <row r="5326" spans="1:20" ht="15" customHeight="1">
      <c r="A5326" s="165"/>
      <c r="I5326" s="17"/>
      <c r="T5326" s="197"/>
    </row>
    <row r="5327" spans="1:20" ht="15" customHeight="1">
      <c r="A5327" s="165"/>
      <c r="I5327" s="17"/>
      <c r="T5327" s="197"/>
    </row>
    <row r="5328" spans="1:20" ht="15" customHeight="1">
      <c r="A5328" s="165"/>
      <c r="I5328" s="17"/>
      <c r="T5328" s="197"/>
    </row>
    <row r="5329" spans="1:20" ht="15" customHeight="1">
      <c r="A5329" s="165"/>
      <c r="I5329" s="17"/>
      <c r="T5329" s="197"/>
    </row>
    <row r="5330" spans="1:20" ht="15" customHeight="1">
      <c r="A5330" s="165"/>
      <c r="I5330" s="17"/>
      <c r="T5330" s="197"/>
    </row>
    <row r="5331" spans="1:20" ht="15" customHeight="1">
      <c r="A5331" s="165"/>
      <c r="I5331" s="17"/>
      <c r="T5331" s="197"/>
    </row>
    <row r="5332" spans="1:20" ht="15" customHeight="1">
      <c r="A5332" s="165"/>
      <c r="I5332" s="17"/>
      <c r="T5332" s="197"/>
    </row>
    <row r="5333" spans="1:20" ht="15" customHeight="1">
      <c r="A5333" s="165"/>
      <c r="I5333" s="17"/>
      <c r="T5333" s="197"/>
    </row>
    <row r="5334" spans="1:20" ht="15" customHeight="1">
      <c r="A5334" s="165"/>
      <c r="I5334" s="17"/>
      <c r="T5334" s="197"/>
    </row>
    <row r="5335" spans="1:20" ht="15" customHeight="1">
      <c r="A5335" s="165"/>
      <c r="I5335" s="17"/>
      <c r="T5335" s="197"/>
    </row>
    <row r="5336" spans="1:20" ht="15" customHeight="1">
      <c r="A5336" s="165"/>
      <c r="I5336" s="17"/>
      <c r="T5336" s="197"/>
    </row>
    <row r="5337" spans="1:20" ht="15" customHeight="1">
      <c r="A5337" s="165"/>
      <c r="I5337" s="17"/>
      <c r="T5337" s="197"/>
    </row>
    <row r="5338" spans="1:20" ht="15" customHeight="1">
      <c r="A5338" s="165"/>
      <c r="I5338" s="17"/>
      <c r="T5338" s="197"/>
    </row>
    <row r="5339" spans="1:20" ht="15" customHeight="1">
      <c r="A5339" s="165"/>
      <c r="I5339" s="17"/>
      <c r="T5339" s="197"/>
    </row>
    <row r="5340" spans="1:20" ht="15" customHeight="1">
      <c r="A5340" s="165"/>
      <c r="I5340" s="17"/>
      <c r="T5340" s="197"/>
    </row>
    <row r="5341" spans="1:20" ht="15" customHeight="1">
      <c r="A5341" s="165"/>
      <c r="I5341" s="17"/>
      <c r="T5341" s="197"/>
    </row>
    <row r="5342" spans="1:20" ht="15" customHeight="1">
      <c r="A5342" s="165"/>
      <c r="I5342" s="17"/>
      <c r="T5342" s="197"/>
    </row>
    <row r="5343" spans="1:20" ht="15" customHeight="1">
      <c r="A5343" s="165"/>
      <c r="I5343" s="17"/>
      <c r="T5343" s="197"/>
    </row>
    <row r="5344" spans="1:20" ht="15" customHeight="1">
      <c r="A5344" s="165"/>
      <c r="I5344" s="17"/>
      <c r="T5344" s="197"/>
    </row>
    <row r="5345" spans="1:20" ht="15" customHeight="1">
      <c r="A5345" s="165"/>
      <c r="I5345" s="17"/>
      <c r="T5345" s="197"/>
    </row>
    <row r="5346" spans="1:20" ht="15" customHeight="1">
      <c r="A5346" s="165"/>
      <c r="I5346" s="17"/>
      <c r="T5346" s="197"/>
    </row>
    <row r="5347" spans="1:20" ht="15" customHeight="1">
      <c r="A5347" s="165"/>
      <c r="I5347" s="17"/>
      <c r="T5347" s="197"/>
    </row>
    <row r="5348" spans="1:20" ht="15" customHeight="1">
      <c r="A5348" s="165"/>
      <c r="I5348" s="17"/>
      <c r="T5348" s="197"/>
    </row>
    <row r="5349" spans="1:20" ht="15" customHeight="1">
      <c r="A5349" s="165"/>
      <c r="I5349" s="17"/>
      <c r="T5349" s="197"/>
    </row>
    <row r="5350" spans="1:20" ht="15" customHeight="1">
      <c r="A5350" s="165"/>
      <c r="I5350" s="17"/>
      <c r="T5350" s="197"/>
    </row>
    <row r="5351" spans="1:20" ht="15" customHeight="1">
      <c r="A5351" s="165"/>
      <c r="I5351" s="17"/>
      <c r="T5351" s="197"/>
    </row>
    <row r="5352" spans="1:20" ht="15" customHeight="1">
      <c r="A5352" s="165"/>
      <c r="I5352" s="17"/>
      <c r="T5352" s="197"/>
    </row>
    <row r="5353" spans="1:20" ht="15" customHeight="1">
      <c r="A5353" s="165"/>
      <c r="I5353" s="17"/>
      <c r="T5353" s="197"/>
    </row>
    <row r="5354" spans="1:20" ht="15" customHeight="1">
      <c r="A5354" s="165"/>
      <c r="I5354" s="17"/>
      <c r="T5354" s="197"/>
    </row>
    <row r="5355" spans="1:20" ht="15" customHeight="1">
      <c r="A5355" s="165"/>
      <c r="I5355" s="17"/>
      <c r="T5355" s="197"/>
    </row>
    <row r="5356" spans="1:20" ht="15" customHeight="1">
      <c r="A5356" s="165"/>
      <c r="I5356" s="17"/>
      <c r="T5356" s="197"/>
    </row>
    <row r="5357" spans="1:20" ht="15" customHeight="1">
      <c r="A5357" s="165"/>
      <c r="I5357" s="17"/>
      <c r="T5357" s="197"/>
    </row>
    <row r="5358" spans="1:20" ht="15" customHeight="1">
      <c r="A5358" s="165"/>
      <c r="I5358" s="17"/>
      <c r="T5358" s="197"/>
    </row>
    <row r="5359" spans="1:20" ht="15" customHeight="1">
      <c r="A5359" s="165"/>
      <c r="I5359" s="17"/>
      <c r="T5359" s="197"/>
    </row>
    <row r="5360" spans="1:20" ht="15" customHeight="1">
      <c r="A5360" s="165"/>
      <c r="I5360" s="17"/>
      <c r="T5360" s="197"/>
    </row>
    <row r="5361" spans="1:20" ht="15" customHeight="1">
      <c r="A5361" s="165"/>
      <c r="I5361" s="17"/>
      <c r="T5361" s="197"/>
    </row>
    <row r="5362" spans="1:20" ht="15" customHeight="1">
      <c r="A5362" s="165"/>
      <c r="I5362" s="17"/>
      <c r="T5362" s="197"/>
    </row>
    <row r="5363" spans="1:20" ht="15" customHeight="1">
      <c r="A5363" s="165"/>
      <c r="I5363" s="17"/>
      <c r="T5363" s="197"/>
    </row>
    <row r="5364" spans="1:20" ht="15" customHeight="1">
      <c r="A5364" s="165"/>
      <c r="I5364" s="17"/>
      <c r="T5364" s="197"/>
    </row>
    <row r="5365" spans="1:20" ht="15" customHeight="1">
      <c r="A5365" s="165"/>
      <c r="I5365" s="17"/>
      <c r="T5365" s="197"/>
    </row>
    <row r="5366" spans="1:20" ht="15" customHeight="1">
      <c r="A5366" s="165"/>
      <c r="I5366" s="17"/>
      <c r="T5366" s="197"/>
    </row>
    <row r="5367" spans="1:20" ht="15" customHeight="1">
      <c r="A5367" s="165"/>
      <c r="I5367" s="17"/>
      <c r="T5367" s="197"/>
    </row>
    <row r="5368" spans="1:20" ht="15" customHeight="1">
      <c r="A5368" s="165"/>
      <c r="I5368" s="17"/>
      <c r="T5368" s="197"/>
    </row>
    <row r="5369" spans="1:20" ht="15" customHeight="1">
      <c r="A5369" s="165"/>
      <c r="I5369" s="17"/>
      <c r="T5369" s="197"/>
    </row>
    <row r="5370" spans="1:20" ht="15" customHeight="1">
      <c r="A5370" s="165"/>
      <c r="I5370" s="17"/>
      <c r="T5370" s="197"/>
    </row>
    <row r="5371" spans="1:20" ht="15" customHeight="1">
      <c r="A5371" s="165"/>
      <c r="I5371" s="17"/>
      <c r="T5371" s="197"/>
    </row>
    <row r="5372" spans="1:20" ht="15" customHeight="1">
      <c r="A5372" s="165"/>
      <c r="I5372" s="17"/>
      <c r="T5372" s="197"/>
    </row>
    <row r="5373" spans="1:20" ht="15" customHeight="1">
      <c r="A5373" s="165"/>
      <c r="I5373" s="17"/>
      <c r="T5373" s="197"/>
    </row>
    <row r="5374" spans="1:20" ht="15" customHeight="1">
      <c r="A5374" s="165"/>
      <c r="I5374" s="17"/>
      <c r="T5374" s="197"/>
    </row>
    <row r="5375" spans="1:20" ht="15" customHeight="1">
      <c r="A5375" s="165"/>
      <c r="I5375" s="17"/>
      <c r="T5375" s="197"/>
    </row>
    <row r="5376" spans="1:20" ht="15" customHeight="1">
      <c r="A5376" s="165"/>
      <c r="I5376" s="17"/>
      <c r="T5376" s="197"/>
    </row>
    <row r="5377" spans="1:20" ht="15" customHeight="1">
      <c r="A5377" s="165"/>
      <c r="I5377" s="17"/>
      <c r="T5377" s="197"/>
    </row>
    <row r="5378" spans="1:20" ht="15" customHeight="1">
      <c r="A5378" s="165"/>
      <c r="I5378" s="17"/>
      <c r="T5378" s="197"/>
    </row>
    <row r="5379" spans="1:20" ht="15" customHeight="1">
      <c r="A5379" s="165"/>
      <c r="I5379" s="17"/>
      <c r="T5379" s="197"/>
    </row>
    <row r="5380" spans="1:20" ht="15" customHeight="1">
      <c r="A5380" s="165"/>
      <c r="I5380" s="17"/>
      <c r="T5380" s="197"/>
    </row>
    <row r="5381" spans="1:20" ht="15" customHeight="1">
      <c r="A5381" s="165"/>
      <c r="I5381" s="17"/>
      <c r="T5381" s="197"/>
    </row>
    <row r="5382" spans="1:20" ht="15" customHeight="1">
      <c r="A5382" s="165"/>
      <c r="I5382" s="17"/>
      <c r="T5382" s="197"/>
    </row>
    <row r="5383" spans="1:20" ht="15" customHeight="1">
      <c r="A5383" s="165"/>
      <c r="I5383" s="17"/>
      <c r="T5383" s="197"/>
    </row>
    <row r="5384" spans="1:20" ht="15" customHeight="1">
      <c r="A5384" s="165"/>
      <c r="I5384" s="17"/>
      <c r="T5384" s="197"/>
    </row>
    <row r="5385" spans="1:20" ht="15" customHeight="1">
      <c r="A5385" s="165"/>
      <c r="I5385" s="17"/>
      <c r="T5385" s="197"/>
    </row>
    <row r="5386" spans="1:20" ht="15" customHeight="1">
      <c r="A5386" s="165"/>
      <c r="I5386" s="17"/>
      <c r="T5386" s="197"/>
    </row>
    <row r="5387" spans="1:20" ht="15" customHeight="1">
      <c r="A5387" s="165"/>
      <c r="I5387" s="17"/>
      <c r="T5387" s="197"/>
    </row>
    <row r="5388" spans="1:20" ht="15" customHeight="1">
      <c r="A5388" s="165"/>
      <c r="I5388" s="17"/>
      <c r="T5388" s="197"/>
    </row>
    <row r="5389" spans="1:20" ht="15" customHeight="1">
      <c r="A5389" s="165"/>
      <c r="I5389" s="17"/>
      <c r="T5389" s="197"/>
    </row>
    <row r="5390" spans="1:20" ht="15" customHeight="1">
      <c r="A5390" s="165"/>
      <c r="I5390" s="17"/>
      <c r="T5390" s="197"/>
    </row>
    <row r="5391" spans="1:20" ht="15" customHeight="1">
      <c r="A5391" s="165"/>
      <c r="I5391" s="17"/>
      <c r="T5391" s="197"/>
    </row>
    <row r="5392" spans="1:20" ht="15" customHeight="1">
      <c r="A5392" s="165"/>
      <c r="I5392" s="17"/>
      <c r="T5392" s="197"/>
    </row>
    <row r="5393" spans="1:20" ht="15" customHeight="1">
      <c r="A5393" s="165"/>
      <c r="I5393" s="17"/>
      <c r="T5393" s="197"/>
    </row>
    <row r="5394" spans="1:20" ht="15" customHeight="1">
      <c r="A5394" s="165"/>
      <c r="I5394" s="17"/>
      <c r="T5394" s="197"/>
    </row>
    <row r="5395" spans="1:20" ht="15" customHeight="1">
      <c r="A5395" s="165"/>
      <c r="I5395" s="17"/>
      <c r="T5395" s="197"/>
    </row>
    <row r="5396" spans="1:20" ht="15" customHeight="1">
      <c r="A5396" s="165"/>
      <c r="I5396" s="17"/>
      <c r="T5396" s="197"/>
    </row>
    <row r="5397" spans="1:20" ht="15" customHeight="1">
      <c r="A5397" s="165"/>
      <c r="I5397" s="17"/>
      <c r="T5397" s="197"/>
    </row>
    <row r="5398" spans="1:20" ht="15" customHeight="1">
      <c r="A5398" s="165"/>
      <c r="I5398" s="17"/>
      <c r="T5398" s="197"/>
    </row>
    <row r="5399" spans="1:20" ht="15" customHeight="1">
      <c r="A5399" s="165"/>
      <c r="I5399" s="17"/>
      <c r="T5399" s="197"/>
    </row>
    <row r="5400" spans="1:20" ht="15" customHeight="1">
      <c r="A5400" s="165"/>
      <c r="I5400" s="17"/>
      <c r="T5400" s="197"/>
    </row>
    <row r="5401" spans="1:20" ht="15" customHeight="1">
      <c r="A5401" s="165"/>
      <c r="I5401" s="17"/>
      <c r="T5401" s="197"/>
    </row>
    <row r="5402" spans="1:20" ht="15" customHeight="1">
      <c r="A5402" s="165"/>
      <c r="I5402" s="17"/>
      <c r="T5402" s="197"/>
    </row>
    <row r="5403" spans="1:20" ht="15" customHeight="1">
      <c r="A5403" s="165"/>
      <c r="I5403" s="17"/>
      <c r="T5403" s="197"/>
    </row>
    <row r="5404" spans="1:20" ht="15" customHeight="1">
      <c r="A5404" s="165"/>
      <c r="I5404" s="17"/>
      <c r="T5404" s="197"/>
    </row>
    <row r="5405" spans="1:20" ht="15" customHeight="1">
      <c r="A5405" s="165"/>
      <c r="I5405" s="17"/>
      <c r="T5405" s="197"/>
    </row>
    <row r="5406" spans="1:20" ht="15" customHeight="1">
      <c r="A5406" s="165"/>
      <c r="I5406" s="17"/>
      <c r="T5406" s="197"/>
    </row>
    <row r="5407" spans="1:20" ht="15" customHeight="1">
      <c r="A5407" s="165"/>
      <c r="I5407" s="17"/>
      <c r="T5407" s="197"/>
    </row>
    <row r="5408" spans="1:20" ht="15" customHeight="1">
      <c r="A5408" s="165"/>
      <c r="I5408" s="17"/>
      <c r="T5408" s="197"/>
    </row>
    <row r="5409" spans="1:21" ht="15" customHeight="1">
      <c r="A5409" s="165"/>
      <c r="I5409" s="17"/>
      <c r="T5409" s="197"/>
    </row>
    <row r="5410" spans="1:21" ht="15" customHeight="1">
      <c r="A5410" s="165"/>
      <c r="I5410" s="17"/>
      <c r="T5410" s="197"/>
    </row>
    <row r="5411" spans="1:21" ht="15" customHeight="1">
      <c r="A5411" s="165"/>
      <c r="I5411" s="17"/>
      <c r="T5411" s="197"/>
    </row>
    <row r="5412" spans="1:21" ht="15" customHeight="1">
      <c r="A5412" s="165"/>
      <c r="I5412" s="17"/>
      <c r="T5412" s="197"/>
    </row>
    <row r="5413" spans="1:21" ht="15" customHeight="1">
      <c r="A5413" s="165"/>
      <c r="I5413" s="17"/>
      <c r="T5413" s="197"/>
    </row>
    <row r="5414" spans="1:21" ht="15" customHeight="1">
      <c r="A5414" s="165"/>
      <c r="I5414" s="17"/>
      <c r="T5414" s="197"/>
    </row>
    <row r="5415" spans="1:21" ht="15" customHeight="1">
      <c r="A5415" s="165"/>
      <c r="I5415" s="17"/>
      <c r="T5415" s="197"/>
    </row>
    <row r="5416" spans="1:21" ht="15" customHeight="1">
      <c r="A5416" s="165"/>
      <c r="I5416" s="17"/>
      <c r="T5416" s="197"/>
    </row>
    <row r="5417" spans="1:21" ht="15" customHeight="1">
      <c r="A5417" s="165"/>
      <c r="I5417" s="17"/>
      <c r="T5417" s="197"/>
    </row>
    <row r="5418" spans="1:21" ht="15" customHeight="1">
      <c r="A5418" s="165"/>
      <c r="I5418" s="17"/>
      <c r="T5418" s="197"/>
    </row>
    <row r="5419" spans="1:21" ht="15" customHeight="1">
      <c r="A5419" s="165"/>
      <c r="I5419" s="17"/>
      <c r="T5419" s="197"/>
    </row>
    <row r="5420" spans="1:21" ht="15" customHeight="1">
      <c r="A5420" s="165"/>
      <c r="I5420" s="17"/>
      <c r="T5420" s="197"/>
    </row>
    <row r="5421" spans="1:21" ht="15" customHeight="1">
      <c r="A5421" s="165"/>
      <c r="I5421" s="17"/>
      <c r="T5421" s="197"/>
    </row>
    <row r="5422" spans="1:21" ht="15" customHeight="1">
      <c r="A5422" s="165"/>
      <c r="I5422" s="17"/>
      <c r="T5422" s="197"/>
    </row>
    <row r="5423" spans="1:21" ht="15" customHeight="1">
      <c r="A5423" s="165"/>
      <c r="H5423" s="212"/>
      <c r="I5423" s="17"/>
      <c r="J5423" s="281"/>
      <c r="L5423" s="1"/>
      <c r="T5423" s="197"/>
      <c r="U5423" s="66"/>
    </row>
    <row r="5424" spans="1:21">
      <c r="H5424" s="212"/>
      <c r="I5424" s="17"/>
      <c r="J5424" s="281"/>
      <c r="L5424" s="1"/>
    </row>
    <row r="5425" spans="1:20">
      <c r="H5425" s="212"/>
      <c r="I5425" s="17"/>
      <c r="J5425" s="281"/>
      <c r="L5425" s="1"/>
    </row>
    <row r="5426" spans="1:20">
      <c r="H5426" s="212"/>
      <c r="J5426" s="281"/>
      <c r="L5426" s="1"/>
    </row>
    <row r="5427" spans="1:20">
      <c r="A5427" s="1"/>
      <c r="B5427" s="1"/>
      <c r="C5427" s="1"/>
      <c r="D5427" s="1"/>
      <c r="E5427" s="1"/>
      <c r="F5427" s="1"/>
      <c r="G5427" s="1"/>
      <c r="H5427" s="212"/>
      <c r="J5427" s="494"/>
      <c r="L5427" s="1"/>
      <c r="M5427" s="1"/>
      <c r="N5427" s="1"/>
      <c r="O5427" s="1"/>
      <c r="P5427" s="1"/>
      <c r="Q5427" s="633"/>
      <c r="R5427" s="1"/>
      <c r="S5427" s="1"/>
      <c r="T5427" s="1"/>
    </row>
  </sheetData>
  <autoFilter ref="A2:V1381" xr:uid="{00000000-0009-0000-0000-000003000000}"/>
  <sortState xmlns:xlrd2="http://schemas.microsoft.com/office/spreadsheetml/2017/richdata2" ref="A3:W5380">
    <sortCondition ref="H3:H5380"/>
    <sortCondition ref="A3:A5380"/>
  </sortState>
  <pageMargins left="0.7" right="0.7" top="0.75" bottom="0.75" header="0.3" footer="0.3"/>
  <pageSetup scale="10" orientation="landscape" horizont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'C:\Users\Usuario\Dropbox\[REGISTROS HACIENDA EL OCASO 2.019.xlsx]Balance actual'!#REF!</xm:f>
          </x14:formula1>
          <xm:sqref>P1213:P1219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2:B9"/>
  <sheetViews>
    <sheetView workbookViewId="0">
      <selection activeCell="C19" sqref="C19"/>
    </sheetView>
  </sheetViews>
  <sheetFormatPr baseColWidth="10" defaultColWidth="10.81640625" defaultRowHeight="14.5"/>
  <cols>
    <col min="1" max="1" width="23.453125" bestFit="1" customWidth="1"/>
    <col min="2" max="2" width="15.1796875" customWidth="1"/>
  </cols>
  <sheetData>
    <row r="2" spans="1:2">
      <c r="A2" s="173" t="s">
        <v>214</v>
      </c>
      <c r="B2" s="174">
        <v>23</v>
      </c>
    </row>
    <row r="3" spans="1:2">
      <c r="A3" s="173" t="s">
        <v>215</v>
      </c>
      <c r="B3" s="174">
        <v>24</v>
      </c>
    </row>
    <row r="5" spans="1:2">
      <c r="A5" t="s">
        <v>217</v>
      </c>
      <c r="B5" s="175">
        <v>0</v>
      </c>
    </row>
    <row r="6" spans="1:2">
      <c r="A6" t="s">
        <v>218</v>
      </c>
      <c r="B6" s="171">
        <v>0</v>
      </c>
    </row>
    <row r="7" spans="1:2">
      <c r="A7" t="s">
        <v>219</v>
      </c>
      <c r="B7" s="171">
        <v>0</v>
      </c>
    </row>
    <row r="8" spans="1:2">
      <c r="B8" s="24"/>
    </row>
    <row r="9" spans="1:2">
      <c r="A9" s="7" t="s">
        <v>216</v>
      </c>
      <c r="B9" s="172">
        <f>+B5-B6+B7</f>
        <v>0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2</xdr:col>
                <xdr:colOff>107950</xdr:colOff>
                <xdr:row>1</xdr:row>
                <xdr:rowOff>0</xdr:rowOff>
              </from>
              <to>
                <xdr:col>4</xdr:col>
                <xdr:colOff>152400</xdr:colOff>
                <xdr:row>2</xdr:row>
                <xdr:rowOff>177800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autoPict="0" r:id="rId7">
            <anchor moveWithCells="1">
              <from>
                <xdr:col>2</xdr:col>
                <xdr:colOff>127000</xdr:colOff>
                <xdr:row>5</xdr:row>
                <xdr:rowOff>12700</xdr:rowOff>
              </from>
              <to>
                <xdr:col>4</xdr:col>
                <xdr:colOff>88900</xdr:colOff>
                <xdr:row>7</xdr:row>
                <xdr:rowOff>19050</xdr:rowOff>
              </to>
            </anchor>
          </controlPr>
        </control>
      </mc:Choice>
      <mc:Fallback>
        <control shapeId="14338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pageSetUpPr fitToPage="1"/>
  </sheetPr>
  <dimension ref="A1:J200"/>
  <sheetViews>
    <sheetView zoomScaleNormal="100" zoomScalePageLayoutView="90" workbookViewId="0">
      <pane ySplit="1370" topLeftCell="A141" activePane="bottomLeft"/>
      <selection activeCell="C81" sqref="C81"/>
      <selection pane="bottomLeft" activeCell="F149" sqref="F149:G149"/>
    </sheetView>
  </sheetViews>
  <sheetFormatPr baseColWidth="10" defaultColWidth="10.81640625" defaultRowHeight="14.5"/>
  <cols>
    <col min="2" max="2" width="7.453125" customWidth="1"/>
    <col min="3" max="3" width="42.81640625" bestFit="1" customWidth="1"/>
    <col min="4" max="4" width="16.453125" customWidth="1"/>
    <col min="5" max="5" width="17" bestFit="1" customWidth="1"/>
    <col min="6" max="6" width="13.81640625" bestFit="1" customWidth="1"/>
    <col min="7" max="7" width="18.54296875" bestFit="1" customWidth="1"/>
    <col min="8" max="8" width="18.54296875" customWidth="1"/>
    <col min="9" max="9" width="15.81640625" bestFit="1" customWidth="1"/>
    <col min="10" max="10" width="14.1796875" bestFit="1" customWidth="1"/>
  </cols>
  <sheetData>
    <row r="1" spans="1:10" s="3" customFormat="1" ht="10.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</row>
    <row r="2" spans="1:10">
      <c r="D2" s="757" t="s">
        <v>28</v>
      </c>
      <c r="E2" s="757"/>
      <c r="F2" s="758" t="s">
        <v>29</v>
      </c>
      <c r="G2" s="759"/>
      <c r="H2" s="759"/>
    </row>
    <row r="3" spans="1:10">
      <c r="A3" t="s">
        <v>2</v>
      </c>
      <c r="D3" s="5" t="s">
        <v>30</v>
      </c>
      <c r="E3" s="225" t="s">
        <v>91</v>
      </c>
      <c r="F3" s="5" t="s">
        <v>30</v>
      </c>
      <c r="G3" s="147" t="s">
        <v>91</v>
      </c>
      <c r="H3" s="146" t="s">
        <v>197</v>
      </c>
      <c r="I3" s="105" t="s">
        <v>161</v>
      </c>
      <c r="J3" s="105" t="s">
        <v>162</v>
      </c>
    </row>
    <row r="4" spans="1:10">
      <c r="D4" s="8"/>
      <c r="E4" s="8"/>
      <c r="F4" s="9"/>
      <c r="G4" s="148"/>
      <c r="H4" s="8"/>
    </row>
    <row r="5" spans="1:10" s="7" customFormat="1">
      <c r="A5" s="6">
        <v>1</v>
      </c>
      <c r="B5" s="6" t="s">
        <v>59</v>
      </c>
      <c r="C5" s="6"/>
      <c r="D5" s="320">
        <v>72893560</v>
      </c>
      <c r="E5" s="320">
        <v>121563071.7</v>
      </c>
      <c r="F5" s="10">
        <f>+F6+F13+F18+F25+F28</f>
        <v>47534200</v>
      </c>
      <c r="G5" s="149">
        <f>+G6+G13+G18+G25+G28</f>
        <v>80462539</v>
      </c>
      <c r="H5" s="10">
        <f>+G5+F5</f>
        <v>127996739</v>
      </c>
      <c r="I5" s="318">
        <f>+H5/SUM(D5:E5)</f>
        <v>0.65822768748493143</v>
      </c>
    </row>
    <row r="6" spans="1:10" s="7" customFormat="1">
      <c r="A6" s="6">
        <v>10100</v>
      </c>
      <c r="B6" s="6" t="s">
        <v>74</v>
      </c>
      <c r="C6" s="6"/>
      <c r="D6" s="320">
        <v>44880400</v>
      </c>
      <c r="E6" s="320">
        <v>73816694.700000003</v>
      </c>
      <c r="F6" s="10">
        <f>+SUM(F7:F11)</f>
        <v>20596000</v>
      </c>
      <c r="G6" s="149">
        <f>+SUM(G7:G11)</f>
        <v>43120675</v>
      </c>
      <c r="H6" s="10">
        <f t="shared" ref="H6:H11" si="0">+G6+F6</f>
        <v>63716675</v>
      </c>
      <c r="I6" s="318">
        <f t="shared" ref="I6:I11" si="1">+H6/SUM(D6:E6)</f>
        <v>0.53680062819599916</v>
      </c>
      <c r="J6" s="108">
        <f t="shared" ref="J6:J11" si="2">+(F6+G6)/($F$5+$G$5)</f>
        <v>0.49779920565007518</v>
      </c>
    </row>
    <row r="7" spans="1:10">
      <c r="A7" s="1"/>
      <c r="B7" s="1">
        <v>10101</v>
      </c>
      <c r="C7" s="1" t="s">
        <v>183</v>
      </c>
      <c r="D7" s="321">
        <v>13171560</v>
      </c>
      <c r="E7" s="321">
        <v>35562433.200000003</v>
      </c>
      <c r="F7" s="8">
        <v>7296000</v>
      </c>
      <c r="G7" s="148">
        <v>22594251</v>
      </c>
      <c r="H7" s="158">
        <f t="shared" si="0"/>
        <v>29890251</v>
      </c>
      <c r="I7" s="318">
        <f t="shared" si="1"/>
        <v>0.61333473900513447</v>
      </c>
      <c r="J7" s="110">
        <f t="shared" si="2"/>
        <v>0.23352353531444267</v>
      </c>
    </row>
    <row r="8" spans="1:10">
      <c r="A8" s="1"/>
      <c r="B8" s="1">
        <v>10102</v>
      </c>
      <c r="C8" s="1" t="s">
        <v>12</v>
      </c>
      <c r="D8" s="321">
        <v>14035460</v>
      </c>
      <c r="E8" s="321">
        <v>8552076.75</v>
      </c>
      <c r="F8" s="8">
        <v>1260000</v>
      </c>
      <c r="G8" s="148">
        <v>0</v>
      </c>
      <c r="H8" s="158">
        <f t="shared" si="0"/>
        <v>1260000</v>
      </c>
      <c r="I8" s="318">
        <f t="shared" si="1"/>
        <v>5.5782975095768246E-2</v>
      </c>
      <c r="J8" s="110">
        <f t="shared" si="2"/>
        <v>9.8440007913014101E-3</v>
      </c>
    </row>
    <row r="9" spans="1:10">
      <c r="A9" s="1"/>
      <c r="B9" s="1">
        <v>10103</v>
      </c>
      <c r="C9" s="1" t="s">
        <v>222</v>
      </c>
      <c r="D9" s="321">
        <v>271360</v>
      </c>
      <c r="E9" s="321">
        <v>4230903.6000000006</v>
      </c>
      <c r="F9" s="8">
        <v>986000</v>
      </c>
      <c r="G9" s="148">
        <v>4595295</v>
      </c>
      <c r="H9" s="158">
        <f t="shared" si="0"/>
        <v>5581295</v>
      </c>
      <c r="I9" s="318">
        <f t="shared" si="1"/>
        <v>1.2396641991375181</v>
      </c>
      <c r="J9" s="110">
        <f t="shared" si="2"/>
        <v>4.3604978092449682E-2</v>
      </c>
    </row>
    <row r="10" spans="1:10">
      <c r="A10" s="1"/>
      <c r="B10" s="1">
        <v>10104</v>
      </c>
      <c r="C10" s="1" t="s">
        <v>143</v>
      </c>
      <c r="D10" s="321">
        <v>15816260</v>
      </c>
      <c r="E10" s="321">
        <v>25396972.650000002</v>
      </c>
      <c r="F10" s="8">
        <v>9184000</v>
      </c>
      <c r="G10" s="148">
        <v>15863129</v>
      </c>
      <c r="H10" s="158">
        <f t="shared" si="0"/>
        <v>25047129</v>
      </c>
      <c r="I10" s="318">
        <f t="shared" si="1"/>
        <v>0.60774482828635856</v>
      </c>
      <c r="J10" s="110">
        <f t="shared" si="2"/>
        <v>0.195685680710975</v>
      </c>
    </row>
    <row r="11" spans="1:10">
      <c r="A11" s="1"/>
      <c r="B11" s="1">
        <v>10105</v>
      </c>
      <c r="C11" s="1" t="s">
        <v>134</v>
      </c>
      <c r="D11" s="321">
        <v>1585760</v>
      </c>
      <c r="E11" s="321">
        <v>74308.5</v>
      </c>
      <c r="F11" s="8">
        <v>1870000</v>
      </c>
      <c r="G11" s="148">
        <v>68000</v>
      </c>
      <c r="H11" s="158">
        <f t="shared" si="0"/>
        <v>1938000</v>
      </c>
      <c r="I11" s="318">
        <f t="shared" si="1"/>
        <v>1.1674217057910563</v>
      </c>
      <c r="J11" s="110">
        <f t="shared" si="2"/>
        <v>1.5141010740906454E-2</v>
      </c>
    </row>
    <row r="12" spans="1:10">
      <c r="A12" s="1"/>
      <c r="B12" s="1"/>
      <c r="C12" s="1"/>
      <c r="D12" s="321"/>
      <c r="E12" s="321"/>
      <c r="F12" s="8" t="s">
        <v>92</v>
      </c>
      <c r="G12" s="148" t="s">
        <v>92</v>
      </c>
      <c r="H12" s="8"/>
      <c r="I12" s="104"/>
    </row>
    <row r="13" spans="1:10" s="7" customFormat="1">
      <c r="A13" s="6">
        <v>10200</v>
      </c>
      <c r="B13" s="6" t="s">
        <v>75</v>
      </c>
      <c r="C13" s="6"/>
      <c r="D13" s="320">
        <v>3425920</v>
      </c>
      <c r="E13" s="320">
        <v>30712488.449999999</v>
      </c>
      <c r="F13" s="10">
        <f>+SUM(F14:F16)</f>
        <v>2202200</v>
      </c>
      <c r="G13" s="149">
        <f>+SUM(G14:G16)</f>
        <v>21525099</v>
      </c>
      <c r="H13" s="10">
        <f>+G13+F13</f>
        <v>23727299</v>
      </c>
      <c r="I13" s="318">
        <f>+H13/SUM(D13:E13)</f>
        <v>0.69503237196167522</v>
      </c>
      <c r="J13" s="108">
        <f>+(F13+G13)/($F$5+$G$5)</f>
        <v>0.18537424613606757</v>
      </c>
    </row>
    <row r="14" spans="1:10">
      <c r="A14" s="1"/>
      <c r="B14" s="1">
        <v>10201</v>
      </c>
      <c r="C14" s="1" t="s">
        <v>13</v>
      </c>
      <c r="D14" s="321">
        <v>0</v>
      </c>
      <c r="E14" s="321">
        <v>15908838.75</v>
      </c>
      <c r="F14" s="8">
        <v>0</v>
      </c>
      <c r="G14" s="148">
        <v>15680994</v>
      </c>
      <c r="H14" s="8">
        <f>+G14+F14</f>
        <v>15680994</v>
      </c>
      <c r="I14" s="318">
        <f>+H14/SUM(D14:E14)</f>
        <v>0.98567810299793257</v>
      </c>
    </row>
    <row r="15" spans="1:10">
      <c r="A15" s="1"/>
      <c r="B15" s="1">
        <v>10202</v>
      </c>
      <c r="C15" s="1" t="s">
        <v>14</v>
      </c>
      <c r="D15" s="321">
        <v>3425920</v>
      </c>
      <c r="E15" s="321">
        <v>8137788.75</v>
      </c>
      <c r="F15" s="8">
        <v>2202200</v>
      </c>
      <c r="G15" s="148">
        <v>4740440</v>
      </c>
      <c r="H15" s="8">
        <f>+G15+F15</f>
        <v>6942640</v>
      </c>
      <c r="I15" s="318">
        <f>+H15/SUM(D15:E15)</f>
        <v>0.60038177630511491</v>
      </c>
    </row>
    <row r="16" spans="1:10">
      <c r="A16" s="1"/>
      <c r="B16" s="1">
        <v>10203</v>
      </c>
      <c r="C16" s="1" t="s">
        <v>60</v>
      </c>
      <c r="D16" s="321">
        <v>0</v>
      </c>
      <c r="E16" s="321">
        <v>6665860.9500000002</v>
      </c>
      <c r="F16" s="8">
        <v>0</v>
      </c>
      <c r="G16" s="148">
        <v>1103665</v>
      </c>
      <c r="H16" s="8">
        <f>+G16+F16</f>
        <v>1103665</v>
      </c>
      <c r="I16" s="318">
        <f>+H16/SUM(D16:E16)</f>
        <v>0.16556976034731116</v>
      </c>
    </row>
    <row r="17" spans="1:10">
      <c r="A17" s="1"/>
      <c r="B17" s="1"/>
      <c r="C17" s="1"/>
      <c r="D17" s="321"/>
      <c r="E17" s="321"/>
      <c r="F17" s="8" t="s">
        <v>92</v>
      </c>
      <c r="G17" s="148" t="s">
        <v>92</v>
      </c>
      <c r="H17" s="8"/>
      <c r="I17" s="104"/>
    </row>
    <row r="18" spans="1:10" s="7" customFormat="1">
      <c r="A18" s="6">
        <v>10300</v>
      </c>
      <c r="B18" s="6" t="s">
        <v>76</v>
      </c>
      <c r="C18" s="6"/>
      <c r="D18" s="320">
        <v>587240</v>
      </c>
      <c r="E18" s="320">
        <v>16882688.550000001</v>
      </c>
      <c r="F18" s="10">
        <f>+SUM(F19:F23)</f>
        <v>0</v>
      </c>
      <c r="G18" s="149">
        <f>+SUM(G19:G23)</f>
        <v>15816765</v>
      </c>
      <c r="H18" s="10">
        <f t="shared" ref="H18:H23" si="3">+G18+F18</f>
        <v>15816765</v>
      </c>
      <c r="I18" s="318">
        <f t="shared" ref="I18:I23" si="4">+H18/SUM(D18:E18)</f>
        <v>0.90537090376365614</v>
      </c>
      <c r="J18" s="108">
        <f>+(F18+G18)/($F$5+$G$5)</f>
        <v>0.12357162474272099</v>
      </c>
    </row>
    <row r="19" spans="1:10">
      <c r="A19" s="1"/>
      <c r="B19" s="1">
        <v>10301</v>
      </c>
      <c r="C19" s="1" t="s">
        <v>15</v>
      </c>
      <c r="D19" s="321">
        <v>0</v>
      </c>
      <c r="E19" s="321">
        <v>3621366</v>
      </c>
      <c r="F19" s="8">
        <v>0</v>
      </c>
      <c r="G19" s="148">
        <v>4250495</v>
      </c>
      <c r="H19" s="158">
        <f t="shared" si="3"/>
        <v>4250495</v>
      </c>
      <c r="I19" s="318">
        <f t="shared" si="4"/>
        <v>1.1737269858942732</v>
      </c>
      <c r="J19" s="108"/>
    </row>
    <row r="20" spans="1:10">
      <c r="A20" s="1"/>
      <c r="B20" s="1">
        <v>10302</v>
      </c>
      <c r="C20" s="1" t="s">
        <v>135</v>
      </c>
      <c r="D20" s="321">
        <v>0</v>
      </c>
      <c r="E20" s="321">
        <v>3395611.8000000003</v>
      </c>
      <c r="F20" s="8">
        <v>0</v>
      </c>
      <c r="G20" s="148">
        <v>5785220</v>
      </c>
      <c r="H20" s="158">
        <f t="shared" si="3"/>
        <v>5785220</v>
      </c>
      <c r="I20" s="318">
        <f t="shared" si="4"/>
        <v>1.7037342136695366</v>
      </c>
    </row>
    <row r="21" spans="1:10">
      <c r="A21" s="1"/>
      <c r="B21" s="1">
        <v>10303</v>
      </c>
      <c r="C21" s="1" t="s">
        <v>224</v>
      </c>
      <c r="D21" s="321">
        <v>0</v>
      </c>
      <c r="E21" s="321">
        <v>4170340.6500000004</v>
      </c>
      <c r="F21" s="8">
        <v>0</v>
      </c>
      <c r="G21" s="148">
        <v>2694354</v>
      </c>
      <c r="H21" s="158">
        <f t="shared" si="3"/>
        <v>2694354</v>
      </c>
      <c r="I21" s="318">
        <f t="shared" si="4"/>
        <v>0.646075279246073</v>
      </c>
    </row>
    <row r="22" spans="1:10">
      <c r="A22" s="1"/>
      <c r="B22" s="1">
        <v>10304</v>
      </c>
      <c r="C22" s="1" t="s">
        <v>136</v>
      </c>
      <c r="D22" s="321">
        <v>587240</v>
      </c>
      <c r="E22" s="321">
        <v>4484539.5</v>
      </c>
      <c r="F22" s="8">
        <v>0</v>
      </c>
      <c r="G22" s="148">
        <v>1171000</v>
      </c>
      <c r="H22" s="158">
        <f t="shared" si="3"/>
        <v>1171000</v>
      </c>
      <c r="I22" s="318">
        <f t="shared" si="4"/>
        <v>0.23088543182920315</v>
      </c>
    </row>
    <row r="23" spans="1:10">
      <c r="A23" s="1"/>
      <c r="B23" s="1">
        <v>10305</v>
      </c>
      <c r="C23" s="1" t="s">
        <v>189</v>
      </c>
      <c r="D23" s="321">
        <v>0</v>
      </c>
      <c r="E23" s="321">
        <v>1210830.6000000001</v>
      </c>
      <c r="F23" s="8">
        <v>0</v>
      </c>
      <c r="G23" s="148">
        <v>1915696</v>
      </c>
      <c r="H23" s="158">
        <f t="shared" si="3"/>
        <v>1915696</v>
      </c>
      <c r="I23" s="318">
        <f t="shared" si="4"/>
        <v>1.5821337848580965</v>
      </c>
    </row>
    <row r="24" spans="1:10">
      <c r="A24" s="1"/>
      <c r="B24" s="1"/>
      <c r="C24" s="1"/>
      <c r="D24" s="321"/>
      <c r="E24" s="321"/>
      <c r="F24" s="8" t="s">
        <v>92</v>
      </c>
      <c r="G24" s="148" t="s">
        <v>92</v>
      </c>
      <c r="H24" s="8"/>
      <c r="I24" s="104"/>
    </row>
    <row r="25" spans="1:10" s="7" customFormat="1">
      <c r="A25" s="6">
        <v>10500</v>
      </c>
      <c r="B25" s="6" t="s">
        <v>77</v>
      </c>
      <c r="C25" s="6"/>
      <c r="D25" s="320">
        <v>24000000</v>
      </c>
      <c r="E25" s="320">
        <v>151200</v>
      </c>
      <c r="F25" s="10">
        <f>+SUM(F26)</f>
        <v>24736000</v>
      </c>
      <c r="G25" s="149">
        <f>+SUM(G26)</f>
        <v>0</v>
      </c>
      <c r="H25" s="10">
        <f>+G25+F25</f>
        <v>24736000</v>
      </c>
      <c r="I25" s="318">
        <f>+H25/SUM(D25:E25)</f>
        <v>1.0242141177249993</v>
      </c>
      <c r="J25" s="108">
        <f>+(F25+G25)/($F$5+$G$5)</f>
        <v>0.19325492347113624</v>
      </c>
    </row>
    <row r="26" spans="1:10">
      <c r="A26" s="1"/>
      <c r="B26" s="1">
        <v>10501</v>
      </c>
      <c r="C26" s="1" t="s">
        <v>148</v>
      </c>
      <c r="D26" s="321">
        <v>24000000</v>
      </c>
      <c r="E26" s="321">
        <v>151200</v>
      </c>
      <c r="F26" s="8">
        <v>24736000</v>
      </c>
      <c r="G26" s="148">
        <v>0</v>
      </c>
      <c r="H26" s="158">
        <f>+G26+F26</f>
        <v>24736000</v>
      </c>
      <c r="I26" s="318">
        <f>+H26/SUM(D26:E26)</f>
        <v>1.0242141177249993</v>
      </c>
      <c r="J26" s="109"/>
    </row>
    <row r="27" spans="1:10">
      <c r="A27" s="1"/>
      <c r="B27" s="1">
        <v>10502</v>
      </c>
      <c r="C27" s="1" t="s">
        <v>688</v>
      </c>
      <c r="D27" s="321"/>
      <c r="E27" s="321"/>
      <c r="F27" s="8">
        <v>2010000</v>
      </c>
      <c r="G27" s="148">
        <v>0</v>
      </c>
      <c r="H27" s="8"/>
      <c r="I27" s="104"/>
    </row>
    <row r="28" spans="1:10" s="7" customFormat="1">
      <c r="A28" s="60">
        <v>10600</v>
      </c>
      <c r="B28" s="60" t="s">
        <v>160</v>
      </c>
      <c r="C28" s="60"/>
      <c r="D28" s="320"/>
      <c r="E28" s="320"/>
      <c r="F28" s="10">
        <f>+SUM(F29)</f>
        <v>0</v>
      </c>
      <c r="G28" s="149">
        <f>+SUM(G29)</f>
        <v>0</v>
      </c>
      <c r="H28" s="10">
        <f>+G28+F28</f>
        <v>0</v>
      </c>
      <c r="I28" s="318" t="e">
        <f>+H28/SUM(D28:E28)</f>
        <v>#DIV/0!</v>
      </c>
      <c r="J28" s="108">
        <f>+(F28+G28)/($F$5+$G$5)</f>
        <v>0</v>
      </c>
    </row>
    <row r="29" spans="1:10">
      <c r="A29" s="1"/>
      <c r="B29" s="1">
        <v>10601</v>
      </c>
      <c r="C29" s="1"/>
      <c r="D29" s="321"/>
      <c r="E29" s="321"/>
      <c r="F29" s="8">
        <v>0</v>
      </c>
      <c r="G29" s="148">
        <v>0</v>
      </c>
      <c r="H29" s="8">
        <f>+G29+F29</f>
        <v>0</v>
      </c>
      <c r="I29" s="318" t="e">
        <f>+H29/SUM(D29:E29)</f>
        <v>#DIV/0!</v>
      </c>
      <c r="J29" s="108"/>
    </row>
    <row r="30" spans="1:10">
      <c r="A30" s="1"/>
      <c r="B30" s="1"/>
      <c r="C30" s="1"/>
      <c r="D30" s="321"/>
      <c r="E30" s="321"/>
      <c r="F30" s="8" t="s">
        <v>92</v>
      </c>
      <c r="G30" s="148" t="s">
        <v>92</v>
      </c>
      <c r="H30" s="8"/>
      <c r="I30" s="104"/>
    </row>
    <row r="31" spans="1:10" s="7" customFormat="1" hidden="1">
      <c r="A31" s="226">
        <v>2</v>
      </c>
      <c r="B31" s="226" t="s">
        <v>0</v>
      </c>
      <c r="C31" s="226"/>
      <c r="D31" s="320"/>
      <c r="E31" s="320"/>
      <c r="F31" s="10">
        <f>+F32+F39+F44+F52+F55+F58+F62</f>
        <v>0</v>
      </c>
      <c r="G31" s="149">
        <f>+G32+G39+G44+G52+G55+G58+G62</f>
        <v>142870959</v>
      </c>
      <c r="H31" s="10">
        <f t="shared" ref="H31:H37" si="5">+G31+F31</f>
        <v>142870959</v>
      </c>
      <c r="I31" s="104"/>
    </row>
    <row r="32" spans="1:10" s="7" customFormat="1" hidden="1">
      <c r="A32" s="226">
        <v>20100</v>
      </c>
      <c r="B32" s="226" t="s">
        <v>78</v>
      </c>
      <c r="C32" s="226"/>
      <c r="D32" s="320"/>
      <c r="E32" s="320"/>
      <c r="F32" s="10">
        <f>+SUM(F33:F37)</f>
        <v>0</v>
      </c>
      <c r="G32" s="149">
        <f>+SUM(G33:G37)</f>
        <v>0</v>
      </c>
      <c r="H32" s="10">
        <f t="shared" si="5"/>
        <v>0</v>
      </c>
      <c r="I32" s="104"/>
      <c r="J32" s="108">
        <f t="shared" ref="J32:J37" si="6">+(F32+G32)/($F$31+$G$31)</f>
        <v>0</v>
      </c>
    </row>
    <row r="33" spans="1:10" hidden="1">
      <c r="A33" s="232"/>
      <c r="B33" s="232">
        <v>20101</v>
      </c>
      <c r="C33" s="232" t="s">
        <v>183</v>
      </c>
      <c r="D33" s="321"/>
      <c r="E33" s="321"/>
      <c r="F33" s="8">
        <v>0</v>
      </c>
      <c r="G33" s="148">
        <v>0</v>
      </c>
      <c r="H33" s="8">
        <f t="shared" si="5"/>
        <v>0</v>
      </c>
      <c r="I33" s="104"/>
      <c r="J33" s="110">
        <f t="shared" si="6"/>
        <v>0</v>
      </c>
    </row>
    <row r="34" spans="1:10" hidden="1">
      <c r="A34" s="232"/>
      <c r="B34" s="232">
        <v>20102</v>
      </c>
      <c r="C34" s="232" t="s">
        <v>12</v>
      </c>
      <c r="D34" s="321"/>
      <c r="E34" s="321"/>
      <c r="F34" s="8">
        <v>0</v>
      </c>
      <c r="G34" s="148">
        <v>0</v>
      </c>
      <c r="H34" s="8">
        <f t="shared" si="5"/>
        <v>0</v>
      </c>
      <c r="I34" s="104"/>
      <c r="J34" s="110">
        <f t="shared" si="6"/>
        <v>0</v>
      </c>
    </row>
    <row r="35" spans="1:10" hidden="1">
      <c r="A35" s="232"/>
      <c r="B35" s="232">
        <v>20103</v>
      </c>
      <c r="C35" s="232" t="s">
        <v>140</v>
      </c>
      <c r="D35" s="321"/>
      <c r="E35" s="321"/>
      <c r="F35" s="72">
        <v>0</v>
      </c>
      <c r="G35" s="72">
        <v>0</v>
      </c>
      <c r="H35" s="8">
        <f t="shared" si="5"/>
        <v>0</v>
      </c>
      <c r="I35" s="104"/>
      <c r="J35" s="110">
        <f t="shared" si="6"/>
        <v>0</v>
      </c>
    </row>
    <row r="36" spans="1:10" hidden="1">
      <c r="A36" s="232"/>
      <c r="B36" s="232">
        <v>20104</v>
      </c>
      <c r="C36" s="232" t="s">
        <v>143</v>
      </c>
      <c r="D36" s="321"/>
      <c r="E36" s="321"/>
      <c r="F36" s="72">
        <v>0</v>
      </c>
      <c r="G36" s="72">
        <v>0</v>
      </c>
      <c r="H36" s="8">
        <f t="shared" si="5"/>
        <v>0</v>
      </c>
      <c r="I36" s="104"/>
      <c r="J36" s="110">
        <f t="shared" si="6"/>
        <v>0</v>
      </c>
    </row>
    <row r="37" spans="1:10" hidden="1">
      <c r="A37" s="232"/>
      <c r="B37" s="232">
        <v>20105</v>
      </c>
      <c r="C37" s="232" t="s">
        <v>134</v>
      </c>
      <c r="D37" s="321"/>
      <c r="E37" s="321"/>
      <c r="F37" s="72">
        <v>0</v>
      </c>
      <c r="G37" s="72">
        <v>0</v>
      </c>
      <c r="H37" s="8">
        <f t="shared" si="5"/>
        <v>0</v>
      </c>
      <c r="I37" s="104"/>
      <c r="J37" s="110">
        <f t="shared" si="6"/>
        <v>0</v>
      </c>
    </row>
    <row r="38" spans="1:10" hidden="1">
      <c r="A38" s="232"/>
      <c r="B38" s="232"/>
      <c r="C38" s="232"/>
      <c r="D38" s="321"/>
      <c r="E38" s="321"/>
      <c r="F38" s="9" t="s">
        <v>92</v>
      </c>
      <c r="G38" s="9" t="s">
        <v>92</v>
      </c>
      <c r="H38" s="8"/>
      <c r="I38" s="104"/>
    </row>
    <row r="39" spans="1:10" s="7" customFormat="1" hidden="1">
      <c r="A39" s="226">
        <v>20200</v>
      </c>
      <c r="B39" s="226" t="s">
        <v>79</v>
      </c>
      <c r="C39" s="226"/>
      <c r="D39" s="320"/>
      <c r="E39" s="320"/>
      <c r="F39" s="10">
        <f>SUM(F40:F42)</f>
        <v>0</v>
      </c>
      <c r="G39" s="149">
        <f>SUM(G40:G42)</f>
        <v>0</v>
      </c>
      <c r="H39" s="10">
        <f>+G39+F39</f>
        <v>0</v>
      </c>
      <c r="I39" s="104"/>
      <c r="J39" s="108">
        <f>+(F39+G39)/($F$31+$G$31)</f>
        <v>0</v>
      </c>
    </row>
    <row r="40" spans="1:10" hidden="1">
      <c r="A40" s="232"/>
      <c r="B40" s="232">
        <v>20201</v>
      </c>
      <c r="C40" s="232" t="s">
        <v>13</v>
      </c>
      <c r="D40" s="321"/>
      <c r="E40" s="321"/>
      <c r="F40" s="8">
        <v>0</v>
      </c>
      <c r="G40" s="148">
        <v>0</v>
      </c>
      <c r="H40" s="8">
        <f>+G40+F40</f>
        <v>0</v>
      </c>
      <c r="I40" s="104"/>
    </row>
    <row r="41" spans="1:10" hidden="1">
      <c r="A41" s="232"/>
      <c r="B41" s="232">
        <v>20202</v>
      </c>
      <c r="C41" s="232" t="s">
        <v>14</v>
      </c>
      <c r="D41" s="321"/>
      <c r="E41" s="321"/>
      <c r="F41" s="8">
        <v>0</v>
      </c>
      <c r="G41" s="148">
        <v>0</v>
      </c>
      <c r="H41" s="8">
        <f>+G41+F41</f>
        <v>0</v>
      </c>
      <c r="I41" s="104"/>
    </row>
    <row r="42" spans="1:10" hidden="1">
      <c r="A42" s="232"/>
      <c r="B42" s="232">
        <v>20203</v>
      </c>
      <c r="C42" s="232" t="s">
        <v>60</v>
      </c>
      <c r="D42" s="321"/>
      <c r="E42" s="321"/>
      <c r="F42" s="8">
        <v>0</v>
      </c>
      <c r="G42" s="148">
        <v>0</v>
      </c>
      <c r="H42" s="8">
        <f>+G42+F42</f>
        <v>0</v>
      </c>
      <c r="I42" s="104"/>
    </row>
    <row r="43" spans="1:10" hidden="1">
      <c r="A43" s="232"/>
      <c r="B43" s="232"/>
      <c r="C43" s="232"/>
      <c r="D43" s="321"/>
      <c r="E43" s="321"/>
      <c r="F43" s="9" t="s">
        <v>92</v>
      </c>
      <c r="G43" s="9" t="s">
        <v>92</v>
      </c>
      <c r="H43" s="8"/>
      <c r="I43" s="104"/>
    </row>
    <row r="44" spans="1:10" s="7" customFormat="1" hidden="1">
      <c r="A44" s="226">
        <v>20300</v>
      </c>
      <c r="B44" s="226" t="s">
        <v>80</v>
      </c>
      <c r="C44" s="226"/>
      <c r="D44" s="320"/>
      <c r="E44" s="320"/>
      <c r="F44" s="10">
        <f>+SUM(F45:F49)</f>
        <v>0</v>
      </c>
      <c r="G44" s="149">
        <f>+SUM(G45:G49)</f>
        <v>0</v>
      </c>
      <c r="H44" s="10">
        <f t="shared" ref="H44:H50" si="7">+G44+F44</f>
        <v>0</v>
      </c>
      <c r="I44" s="104"/>
      <c r="J44" s="108">
        <f>+(F44+G44)/($F$31+$G$31)</f>
        <v>0</v>
      </c>
    </row>
    <row r="45" spans="1:10" hidden="1">
      <c r="A45" s="232"/>
      <c r="B45" s="232">
        <v>20301</v>
      </c>
      <c r="C45" s="232" t="s">
        <v>15</v>
      </c>
      <c r="D45" s="321"/>
      <c r="E45" s="321"/>
      <c r="F45" s="8">
        <v>0</v>
      </c>
      <c r="G45" s="148">
        <v>0</v>
      </c>
      <c r="H45" s="8">
        <f t="shared" si="7"/>
        <v>0</v>
      </c>
      <c r="I45" s="104"/>
    </row>
    <row r="46" spans="1:10" hidden="1">
      <c r="A46" s="232"/>
      <c r="B46" s="232">
        <v>20302</v>
      </c>
      <c r="C46" s="232" t="s">
        <v>135</v>
      </c>
      <c r="D46" s="321"/>
      <c r="E46" s="321"/>
      <c r="F46" s="8">
        <v>0</v>
      </c>
      <c r="G46" s="148">
        <v>0</v>
      </c>
      <c r="H46" s="8">
        <f t="shared" si="7"/>
        <v>0</v>
      </c>
      <c r="I46" s="104"/>
    </row>
    <row r="47" spans="1:10" hidden="1">
      <c r="A47" s="232"/>
      <c r="B47" s="232">
        <v>20303</v>
      </c>
      <c r="C47" s="232" t="s">
        <v>150</v>
      </c>
      <c r="D47" s="321"/>
      <c r="E47" s="321"/>
      <c r="F47" s="8">
        <v>0</v>
      </c>
      <c r="G47" s="148">
        <v>0</v>
      </c>
      <c r="H47" s="8">
        <f t="shared" si="7"/>
        <v>0</v>
      </c>
      <c r="I47" s="104"/>
    </row>
    <row r="48" spans="1:10" hidden="1">
      <c r="A48" s="232"/>
      <c r="B48" s="232">
        <v>20304</v>
      </c>
      <c r="C48" s="232" t="s">
        <v>136</v>
      </c>
      <c r="D48" s="321"/>
      <c r="E48" s="321"/>
      <c r="F48" s="8">
        <v>0</v>
      </c>
      <c r="G48" s="148">
        <v>0</v>
      </c>
      <c r="H48" s="8">
        <f t="shared" si="7"/>
        <v>0</v>
      </c>
      <c r="I48" s="104"/>
    </row>
    <row r="49" spans="1:10" hidden="1">
      <c r="A49" s="232"/>
      <c r="B49" s="232">
        <v>20305</v>
      </c>
      <c r="C49" s="240" t="s">
        <v>189</v>
      </c>
      <c r="D49" s="321"/>
      <c r="E49" s="321"/>
      <c r="F49" s="8">
        <v>0</v>
      </c>
      <c r="G49" s="148">
        <v>0</v>
      </c>
      <c r="H49" s="8">
        <f t="shared" si="7"/>
        <v>0</v>
      </c>
      <c r="I49" s="104"/>
    </row>
    <row r="50" spans="1:10" hidden="1">
      <c r="A50" s="232"/>
      <c r="B50" s="232">
        <v>20306</v>
      </c>
      <c r="C50" s="232" t="s">
        <v>188</v>
      </c>
      <c r="D50" s="321"/>
      <c r="E50" s="321"/>
      <c r="F50" s="8">
        <v>0</v>
      </c>
      <c r="G50" s="148">
        <v>0</v>
      </c>
      <c r="H50" s="8">
        <f t="shared" si="7"/>
        <v>0</v>
      </c>
      <c r="I50" s="104"/>
    </row>
    <row r="51" spans="1:10" hidden="1">
      <c r="A51" s="232"/>
      <c r="B51" s="232"/>
      <c r="C51" s="232"/>
      <c r="D51" s="321"/>
      <c r="E51" s="321"/>
      <c r="F51" s="8" t="s">
        <v>92</v>
      </c>
      <c r="G51" s="148" t="s">
        <v>92</v>
      </c>
      <c r="H51" s="8"/>
      <c r="I51" s="104"/>
    </row>
    <row r="52" spans="1:10" s="7" customFormat="1" hidden="1">
      <c r="A52" s="226">
        <v>20500</v>
      </c>
      <c r="B52" s="226" t="s">
        <v>81</v>
      </c>
      <c r="C52" s="226"/>
      <c r="D52" s="320"/>
      <c r="E52" s="320"/>
      <c r="F52" s="10">
        <f>+SUM(F53)</f>
        <v>0</v>
      </c>
      <c r="G52" s="149">
        <f>+SUM(G53)</f>
        <v>142870959</v>
      </c>
      <c r="H52" s="10">
        <f>+G52+F52</f>
        <v>142870959</v>
      </c>
      <c r="I52" s="104"/>
      <c r="J52" s="108">
        <f>+(F52+G52)/($F$31+$G$31)</f>
        <v>1</v>
      </c>
    </row>
    <row r="53" spans="1:10" hidden="1">
      <c r="A53" s="232"/>
      <c r="B53" s="232">
        <v>20501</v>
      </c>
      <c r="C53" s="232" t="s">
        <v>149</v>
      </c>
      <c r="D53" s="321"/>
      <c r="E53" s="321"/>
      <c r="F53" s="8">
        <v>0</v>
      </c>
      <c r="G53" s="148">
        <v>142870959</v>
      </c>
      <c r="H53" s="158">
        <f>+G53+F53</f>
        <v>142870959</v>
      </c>
      <c r="I53" s="104"/>
    </row>
    <row r="54" spans="1:10" hidden="1">
      <c r="A54" s="232"/>
      <c r="B54" s="232"/>
      <c r="C54" s="232"/>
      <c r="D54" s="321"/>
      <c r="E54" s="321"/>
      <c r="F54" s="8" t="s">
        <v>92</v>
      </c>
      <c r="G54" s="148" t="s">
        <v>92</v>
      </c>
      <c r="H54" s="8"/>
      <c r="I54" s="104"/>
    </row>
    <row r="55" spans="1:10" s="7" customFormat="1" hidden="1">
      <c r="A55" s="226">
        <v>20600</v>
      </c>
      <c r="B55" s="226" t="s">
        <v>141</v>
      </c>
      <c r="C55" s="226"/>
      <c r="D55" s="320"/>
      <c r="E55" s="320"/>
      <c r="F55" s="10">
        <f>+SUM(F56)</f>
        <v>0</v>
      </c>
      <c r="G55" s="149">
        <f>+SUM(G56)</f>
        <v>0</v>
      </c>
      <c r="H55" s="10">
        <f>+G55+F55</f>
        <v>0</v>
      </c>
      <c r="I55" s="104"/>
      <c r="J55" s="108">
        <f>+(F55+G55)/($F$31+$G$31)</f>
        <v>0</v>
      </c>
    </row>
    <row r="56" spans="1:10" hidden="1">
      <c r="A56" s="232"/>
      <c r="B56" s="232">
        <v>20601</v>
      </c>
      <c r="C56" s="232" t="s">
        <v>141</v>
      </c>
      <c r="D56" s="321"/>
      <c r="E56" s="321"/>
      <c r="F56" s="8">
        <v>0</v>
      </c>
      <c r="G56" s="148">
        <v>0</v>
      </c>
      <c r="H56" s="158">
        <f>+G56+F56</f>
        <v>0</v>
      </c>
      <c r="I56" s="104"/>
    </row>
    <row r="57" spans="1:10" hidden="1">
      <c r="A57" s="232"/>
      <c r="B57" s="232"/>
      <c r="C57" s="232"/>
      <c r="D57" s="321"/>
      <c r="E57" s="321"/>
      <c r="F57" s="8" t="s">
        <v>92</v>
      </c>
      <c r="G57" s="148" t="s">
        <v>92</v>
      </c>
      <c r="H57" s="8"/>
      <c r="I57" s="104"/>
    </row>
    <row r="58" spans="1:10" s="7" customFormat="1" hidden="1">
      <c r="A58" s="226">
        <v>20700</v>
      </c>
      <c r="B58" s="226" t="s">
        <v>82</v>
      </c>
      <c r="C58" s="226"/>
      <c r="D58" s="320"/>
      <c r="E58" s="320"/>
      <c r="F58" s="10">
        <f>+SUM(F59:F60)</f>
        <v>0</v>
      </c>
      <c r="G58" s="149">
        <f>+SUM(G59:G60)</f>
        <v>0</v>
      </c>
      <c r="H58" s="10">
        <f>+G58+F58</f>
        <v>0</v>
      </c>
      <c r="I58" s="104"/>
      <c r="J58" s="108">
        <f>+(F58+G58)/($F$31+$G$31)</f>
        <v>0</v>
      </c>
    </row>
    <row r="59" spans="1:10" hidden="1">
      <c r="A59" s="232"/>
      <c r="B59" s="232">
        <v>20701</v>
      </c>
      <c r="C59" s="232" t="s">
        <v>61</v>
      </c>
      <c r="D59" s="321"/>
      <c r="E59" s="321"/>
      <c r="F59" s="8">
        <v>0</v>
      </c>
      <c r="G59" s="148">
        <v>0</v>
      </c>
      <c r="H59" s="8">
        <f>+G59+F59</f>
        <v>0</v>
      </c>
      <c r="I59" s="104"/>
    </row>
    <row r="60" spans="1:10" hidden="1">
      <c r="A60" s="232"/>
      <c r="B60" s="232">
        <v>20702</v>
      </c>
      <c r="C60" s="232" t="s">
        <v>83</v>
      </c>
      <c r="D60" s="321"/>
      <c r="E60" s="321"/>
      <c r="F60" s="8">
        <v>0</v>
      </c>
      <c r="G60" s="148">
        <v>0</v>
      </c>
      <c r="H60" s="8">
        <f>+G60+F60</f>
        <v>0</v>
      </c>
      <c r="I60" s="104"/>
    </row>
    <row r="61" spans="1:10" hidden="1">
      <c r="A61" s="232"/>
      <c r="B61" s="232"/>
      <c r="C61" s="232"/>
      <c r="D61" s="321"/>
      <c r="E61" s="321"/>
      <c r="F61" s="8" t="s">
        <v>92</v>
      </c>
      <c r="G61" s="148" t="s">
        <v>92</v>
      </c>
      <c r="H61" s="8"/>
      <c r="I61" s="104"/>
      <c r="J61" s="108"/>
    </row>
    <row r="62" spans="1:10" hidden="1">
      <c r="A62" s="226">
        <v>20800</v>
      </c>
      <c r="B62" s="226" t="s">
        <v>98</v>
      </c>
      <c r="C62" s="232"/>
      <c r="D62" s="320"/>
      <c r="E62" s="320"/>
      <c r="F62" s="10">
        <f>+SUM(F63)</f>
        <v>0</v>
      </c>
      <c r="G62" s="149">
        <f>+SUM(G63)</f>
        <v>0</v>
      </c>
      <c r="H62" s="10">
        <f>+G62+F62</f>
        <v>0</v>
      </c>
      <c r="I62" s="104"/>
      <c r="J62" s="108">
        <f>+(F62+G62)/($F$31+$G$31)</f>
        <v>0</v>
      </c>
    </row>
    <row r="63" spans="1:10" hidden="1">
      <c r="A63" s="232"/>
      <c r="B63" s="232">
        <v>20801</v>
      </c>
      <c r="C63" s="232" t="s">
        <v>98</v>
      </c>
      <c r="D63" s="321"/>
      <c r="E63" s="321"/>
      <c r="F63" s="8">
        <v>0</v>
      </c>
      <c r="G63" s="148">
        <v>0</v>
      </c>
      <c r="H63" s="8">
        <f>+G63+F63</f>
        <v>0</v>
      </c>
      <c r="I63" s="104"/>
    </row>
    <row r="64" spans="1:10">
      <c r="A64" s="1"/>
      <c r="B64" s="1"/>
      <c r="C64" s="1"/>
      <c r="D64" s="321"/>
      <c r="E64" s="321"/>
      <c r="F64" s="8" t="s">
        <v>92</v>
      </c>
      <c r="G64" s="148" t="s">
        <v>92</v>
      </c>
      <c r="H64" s="8"/>
      <c r="I64" s="104"/>
    </row>
    <row r="65" spans="1:10" s="7" customFormat="1">
      <c r="A65" s="11">
        <v>3</v>
      </c>
      <c r="B65" s="6" t="s">
        <v>1</v>
      </c>
      <c r="C65" s="6"/>
      <c r="D65" s="320">
        <v>0</v>
      </c>
      <c r="E65" s="320">
        <v>0</v>
      </c>
      <c r="F65" s="10">
        <f>+SUM(F66:F67)</f>
        <v>68000</v>
      </c>
      <c r="G65" s="149">
        <f>+SUM(G66:G67)</f>
        <v>0</v>
      </c>
      <c r="H65" s="10">
        <f>+G65+F65</f>
        <v>68000</v>
      </c>
      <c r="I65" s="318" t="e">
        <f>+H65/SUM(D65:E65)</f>
        <v>#DIV/0!</v>
      </c>
    </row>
    <row r="66" spans="1:10">
      <c r="A66" s="12"/>
      <c r="B66" s="1">
        <v>30101</v>
      </c>
      <c r="C66" s="1" t="s">
        <v>62</v>
      </c>
      <c r="D66" s="321"/>
      <c r="E66" s="321"/>
      <c r="F66" s="8">
        <v>34000</v>
      </c>
      <c r="G66" s="148">
        <v>0</v>
      </c>
      <c r="H66" s="8">
        <f>+G66+F66</f>
        <v>34000</v>
      </c>
      <c r="I66" s="318" t="e">
        <f>+H66/SUM(D66:E66)</f>
        <v>#DIV/0!</v>
      </c>
    </row>
    <row r="67" spans="1:10">
      <c r="A67" s="12"/>
      <c r="B67" s="1">
        <v>30102</v>
      </c>
      <c r="C67" s="1" t="s">
        <v>31</v>
      </c>
      <c r="D67" s="321">
        <v>0</v>
      </c>
      <c r="E67" s="321">
        <v>0</v>
      </c>
      <c r="F67" s="8">
        <v>34000</v>
      </c>
      <c r="G67" s="148">
        <v>0</v>
      </c>
      <c r="H67" s="8"/>
      <c r="I67" s="318" t="e">
        <f>+H67/SUM(D67:E67)</f>
        <v>#DIV/0!</v>
      </c>
    </row>
    <row r="68" spans="1:10">
      <c r="A68" s="12"/>
      <c r="B68" s="1"/>
      <c r="C68" s="1"/>
      <c r="D68" s="321"/>
      <c r="E68" s="321"/>
      <c r="F68" s="8" t="s">
        <v>92</v>
      </c>
      <c r="G68" s="148" t="s">
        <v>92</v>
      </c>
      <c r="H68" s="8"/>
      <c r="I68" s="104"/>
    </row>
    <row r="69" spans="1:10" s="7" customFormat="1">
      <c r="A69" s="11">
        <v>4</v>
      </c>
      <c r="B69" s="6" t="s">
        <v>16</v>
      </c>
      <c r="C69" s="6"/>
      <c r="D69" s="320">
        <v>0</v>
      </c>
      <c r="E69" s="320">
        <v>93081392</v>
      </c>
      <c r="F69" s="10">
        <f>+SUM(F70:F87)</f>
        <v>34000</v>
      </c>
      <c r="G69" s="149">
        <f>+SUM(G70:G87)</f>
        <v>77965063</v>
      </c>
      <c r="H69" s="10">
        <f>+G69+F69</f>
        <v>77999063</v>
      </c>
      <c r="I69" s="318">
        <f t="shared" ref="I69:I87" si="8">+H69/SUM(D69:E69)</f>
        <v>0.83796622852395675</v>
      </c>
      <c r="J69" s="108"/>
    </row>
    <row r="70" spans="1:10">
      <c r="A70" s="12"/>
      <c r="B70" s="1">
        <v>40101</v>
      </c>
      <c r="C70" s="1" t="s">
        <v>63</v>
      </c>
      <c r="D70" s="321">
        <v>0</v>
      </c>
      <c r="E70" s="321">
        <v>18144000</v>
      </c>
      <c r="F70" s="8">
        <v>0</v>
      </c>
      <c r="G70" s="148">
        <v>11004135</v>
      </c>
      <c r="H70" s="158">
        <f>+G70+F70</f>
        <v>11004135</v>
      </c>
      <c r="I70" s="318">
        <f t="shared" si="8"/>
        <v>0.60648892195767201</v>
      </c>
      <c r="J70" s="108">
        <f>+(F70+G70)/($F$69+$G$69)</f>
        <v>0.14108034861905969</v>
      </c>
    </row>
    <row r="71" spans="1:10">
      <c r="A71" s="1"/>
      <c r="B71" s="13">
        <v>40102</v>
      </c>
      <c r="C71" s="13" t="s">
        <v>64</v>
      </c>
      <c r="D71" s="321"/>
      <c r="E71" s="321"/>
      <c r="F71" s="8">
        <v>0</v>
      </c>
      <c r="G71" s="148">
        <v>0</v>
      </c>
      <c r="H71" s="158">
        <f t="shared" ref="H71:H87" si="9">+G71+F71</f>
        <v>0</v>
      </c>
      <c r="I71" s="318" t="e">
        <f t="shared" si="8"/>
        <v>#DIV/0!</v>
      </c>
      <c r="J71" s="108">
        <f t="shared" ref="J71:J87" si="10">+(F71+G71)/($F$69+$G$69)</f>
        <v>0</v>
      </c>
    </row>
    <row r="72" spans="1:10">
      <c r="A72" s="1"/>
      <c r="B72" s="1">
        <v>40103</v>
      </c>
      <c r="C72" s="1" t="s">
        <v>65</v>
      </c>
      <c r="D72" s="321"/>
      <c r="E72" s="321"/>
      <c r="F72" s="8">
        <v>34000</v>
      </c>
      <c r="G72" s="148">
        <v>0</v>
      </c>
      <c r="H72" s="158">
        <f t="shared" si="9"/>
        <v>34000</v>
      </c>
      <c r="I72" s="318" t="e">
        <f t="shared" si="8"/>
        <v>#DIV/0!</v>
      </c>
      <c r="J72" s="108">
        <f t="shared" si="10"/>
        <v>4.3590267231799951E-4</v>
      </c>
    </row>
    <row r="73" spans="1:10">
      <c r="A73" s="1"/>
      <c r="B73" s="1">
        <v>40104</v>
      </c>
      <c r="C73" s="1" t="s">
        <v>178</v>
      </c>
      <c r="D73" s="321"/>
      <c r="E73" s="321">
        <v>10000000</v>
      </c>
      <c r="F73" s="8">
        <v>0</v>
      </c>
      <c r="G73" s="148">
        <v>8306132</v>
      </c>
      <c r="H73" s="158">
        <f t="shared" si="9"/>
        <v>8306132</v>
      </c>
      <c r="I73" s="318">
        <f t="shared" si="8"/>
        <v>0.83061320000000005</v>
      </c>
      <c r="J73" s="108">
        <f t="shared" si="10"/>
        <v>0.10649015104194265</v>
      </c>
    </row>
    <row r="74" spans="1:10">
      <c r="A74" s="1"/>
      <c r="B74" s="1">
        <v>40105</v>
      </c>
      <c r="C74" s="13" t="s">
        <v>68</v>
      </c>
      <c r="D74" s="321"/>
      <c r="E74" s="321">
        <v>2000000</v>
      </c>
      <c r="F74" s="8">
        <v>0</v>
      </c>
      <c r="G74" s="148">
        <v>0</v>
      </c>
      <c r="H74" s="158">
        <f t="shared" si="9"/>
        <v>0</v>
      </c>
      <c r="I74" s="318">
        <f t="shared" si="8"/>
        <v>0</v>
      </c>
      <c r="J74" s="108">
        <f t="shared" si="10"/>
        <v>0</v>
      </c>
    </row>
    <row r="75" spans="1:10">
      <c r="A75" s="1"/>
      <c r="B75" s="1">
        <v>40106</v>
      </c>
      <c r="C75" s="1" t="s">
        <v>72</v>
      </c>
      <c r="D75" s="321"/>
      <c r="E75" s="321">
        <v>9937392</v>
      </c>
      <c r="F75" s="8">
        <v>0</v>
      </c>
      <c r="G75" s="148">
        <v>9799980</v>
      </c>
      <c r="H75" s="158">
        <f t="shared" si="9"/>
        <v>9799980</v>
      </c>
      <c r="I75" s="318">
        <f t="shared" si="8"/>
        <v>0.98617222707929808</v>
      </c>
      <c r="J75" s="108">
        <f t="shared" si="10"/>
        <v>0.12564227854891027</v>
      </c>
    </row>
    <row r="76" spans="1:10">
      <c r="A76" s="1"/>
      <c r="B76" s="1">
        <v>40107</v>
      </c>
      <c r="C76" s="1" t="s">
        <v>182</v>
      </c>
      <c r="D76" s="321"/>
      <c r="E76" s="321">
        <v>1000000</v>
      </c>
      <c r="F76" s="8">
        <v>0</v>
      </c>
      <c r="G76" s="148">
        <v>472800</v>
      </c>
      <c r="H76" s="158">
        <f t="shared" si="9"/>
        <v>472800</v>
      </c>
      <c r="I76" s="318">
        <f t="shared" si="8"/>
        <v>0.4728</v>
      </c>
      <c r="J76" s="108">
        <f t="shared" si="10"/>
        <v>6.0616112785867697E-3</v>
      </c>
    </row>
    <row r="77" spans="1:10">
      <c r="A77" s="1"/>
      <c r="B77" s="1">
        <v>40108</v>
      </c>
      <c r="C77" s="1" t="s">
        <v>1215</v>
      </c>
      <c r="D77" s="321"/>
      <c r="E77" s="321">
        <v>1000000</v>
      </c>
      <c r="F77" s="8">
        <v>0</v>
      </c>
      <c r="G77" s="148">
        <v>1977842</v>
      </c>
      <c r="H77" s="158">
        <f t="shared" si="9"/>
        <v>1977842</v>
      </c>
      <c r="I77" s="318">
        <f t="shared" si="8"/>
        <v>1.9778420000000001</v>
      </c>
      <c r="J77" s="108">
        <f t="shared" si="10"/>
        <v>2.535725333008167E-2</v>
      </c>
    </row>
    <row r="78" spans="1:10">
      <c r="A78" s="1"/>
      <c r="B78" s="1">
        <v>40109</v>
      </c>
      <c r="C78" s="1" t="s">
        <v>19</v>
      </c>
      <c r="D78" s="321"/>
      <c r="E78" s="321">
        <v>15000000</v>
      </c>
      <c r="F78" s="8">
        <v>0</v>
      </c>
      <c r="G78" s="148">
        <v>18103400</v>
      </c>
      <c r="H78" s="158">
        <f t="shared" si="9"/>
        <v>18103400</v>
      </c>
      <c r="I78" s="318">
        <f t="shared" si="8"/>
        <v>1.2068933333333334</v>
      </c>
      <c r="J78" s="108">
        <f t="shared" si="10"/>
        <v>0.23209765994240214</v>
      </c>
    </row>
    <row r="79" spans="1:10">
      <c r="A79" s="1"/>
      <c r="B79" s="1">
        <v>40110</v>
      </c>
      <c r="C79" s="1" t="s">
        <v>20</v>
      </c>
      <c r="D79" s="321"/>
      <c r="E79" s="321"/>
      <c r="F79" s="8">
        <v>0</v>
      </c>
      <c r="G79" s="148">
        <v>0</v>
      </c>
      <c r="H79" s="158">
        <f t="shared" si="9"/>
        <v>0</v>
      </c>
      <c r="I79" s="318" t="e">
        <f t="shared" si="8"/>
        <v>#DIV/0!</v>
      </c>
      <c r="J79" s="108">
        <f t="shared" si="10"/>
        <v>0</v>
      </c>
    </row>
    <row r="80" spans="1:10">
      <c r="A80" s="1"/>
      <c r="B80" s="1">
        <v>40111</v>
      </c>
      <c r="C80" s="1" t="s">
        <v>26</v>
      </c>
      <c r="D80" s="321"/>
      <c r="E80" s="321"/>
      <c r="F80" s="8">
        <v>0</v>
      </c>
      <c r="G80" s="148">
        <v>6035000</v>
      </c>
      <c r="H80" s="158">
        <f t="shared" si="9"/>
        <v>6035000</v>
      </c>
      <c r="I80" s="318" t="e">
        <f t="shared" si="8"/>
        <v>#DIV/0!</v>
      </c>
      <c r="J80" s="108">
        <f t="shared" si="10"/>
        <v>7.7372724336444917E-2</v>
      </c>
    </row>
    <row r="81" spans="1:10">
      <c r="A81" s="1"/>
      <c r="B81" s="1">
        <v>40112</v>
      </c>
      <c r="C81" s="1" t="s">
        <v>21</v>
      </c>
      <c r="D81" s="321"/>
      <c r="E81" s="321">
        <v>4000000</v>
      </c>
      <c r="F81" s="8">
        <v>0</v>
      </c>
      <c r="G81" s="148">
        <v>5979474</v>
      </c>
      <c r="H81" s="158">
        <f t="shared" si="9"/>
        <v>5979474</v>
      </c>
      <c r="I81" s="318">
        <f t="shared" si="8"/>
        <v>1.4948684999999999</v>
      </c>
      <c r="J81" s="108">
        <f t="shared" si="10"/>
        <v>7.6660843989882294E-2</v>
      </c>
    </row>
    <row r="82" spans="1:10">
      <c r="A82" s="1"/>
      <c r="B82" s="1">
        <v>40113</v>
      </c>
      <c r="C82" s="1" t="s">
        <v>22</v>
      </c>
      <c r="D82" s="321"/>
      <c r="E82" s="321"/>
      <c r="F82" s="8">
        <v>0</v>
      </c>
      <c r="G82" s="148">
        <v>0</v>
      </c>
      <c r="H82" s="158">
        <f t="shared" si="9"/>
        <v>0</v>
      </c>
      <c r="I82" s="318" t="e">
        <f t="shared" si="8"/>
        <v>#DIV/0!</v>
      </c>
      <c r="J82" s="108">
        <f t="shared" si="10"/>
        <v>0</v>
      </c>
    </row>
    <row r="83" spans="1:10">
      <c r="A83" s="1"/>
      <c r="B83" s="1">
        <v>40114</v>
      </c>
      <c r="C83" s="1" t="s">
        <v>23</v>
      </c>
      <c r="D83" s="321"/>
      <c r="E83" s="321"/>
      <c r="F83" s="8">
        <v>0</v>
      </c>
      <c r="G83" s="148">
        <v>0</v>
      </c>
      <c r="H83" s="158">
        <f t="shared" si="9"/>
        <v>0</v>
      </c>
      <c r="I83" s="318" t="e">
        <f t="shared" si="8"/>
        <v>#DIV/0!</v>
      </c>
      <c r="J83" s="108">
        <f t="shared" si="10"/>
        <v>0</v>
      </c>
    </row>
    <row r="84" spans="1:10">
      <c r="A84" s="1"/>
      <c r="B84" s="1">
        <v>40115</v>
      </c>
      <c r="C84" s="1" t="s">
        <v>27</v>
      </c>
      <c r="D84" s="321"/>
      <c r="E84" s="321">
        <v>30000000</v>
      </c>
      <c r="F84" s="8">
        <v>0</v>
      </c>
      <c r="G84" s="148">
        <v>15620000</v>
      </c>
      <c r="H84" s="158">
        <f t="shared" si="9"/>
        <v>15620000</v>
      </c>
      <c r="I84" s="318">
        <f t="shared" si="8"/>
        <v>0.52066666666666672</v>
      </c>
      <c r="J84" s="108">
        <f t="shared" si="10"/>
        <v>0.20025881592962214</v>
      </c>
    </row>
    <row r="85" spans="1:10">
      <c r="A85" s="1"/>
      <c r="B85" s="1">
        <v>40116</v>
      </c>
      <c r="C85" s="1" t="s">
        <v>24</v>
      </c>
      <c r="D85" s="321"/>
      <c r="E85" s="321">
        <v>2000000</v>
      </c>
      <c r="F85" s="8">
        <v>0</v>
      </c>
      <c r="G85" s="148">
        <v>628000</v>
      </c>
      <c r="H85" s="158">
        <f t="shared" si="9"/>
        <v>628000</v>
      </c>
      <c r="I85" s="318">
        <f t="shared" si="8"/>
        <v>0.314</v>
      </c>
      <c r="J85" s="108">
        <f t="shared" si="10"/>
        <v>8.0513787710501088E-3</v>
      </c>
    </row>
    <row r="86" spans="1:10">
      <c r="A86" s="1"/>
      <c r="B86" s="1">
        <v>40117</v>
      </c>
      <c r="C86" s="1" t="s">
        <v>25</v>
      </c>
      <c r="D86" s="321"/>
      <c r="E86" s="321"/>
      <c r="F86" s="8">
        <v>0</v>
      </c>
      <c r="G86" s="148">
        <v>38300</v>
      </c>
      <c r="H86" s="158">
        <f t="shared" si="9"/>
        <v>38300</v>
      </c>
      <c r="I86" s="318" t="e">
        <f t="shared" si="8"/>
        <v>#DIV/0!</v>
      </c>
      <c r="J86" s="108">
        <f t="shared" si="10"/>
        <v>4.9103153969939353E-4</v>
      </c>
    </row>
    <row r="87" spans="1:10">
      <c r="A87" s="1"/>
      <c r="B87" s="1">
        <v>40118</v>
      </c>
      <c r="C87" s="1" t="s">
        <v>144</v>
      </c>
      <c r="D87" s="321"/>
      <c r="E87" s="321"/>
      <c r="F87" s="8">
        <v>0</v>
      </c>
      <c r="G87" s="148">
        <v>0</v>
      </c>
      <c r="H87" s="158">
        <f t="shared" si="9"/>
        <v>0</v>
      </c>
      <c r="I87" s="318" t="e">
        <f t="shared" si="8"/>
        <v>#DIV/0!</v>
      </c>
      <c r="J87" s="108">
        <f t="shared" si="10"/>
        <v>0</v>
      </c>
    </row>
    <row r="88" spans="1:10">
      <c r="A88" s="1"/>
      <c r="B88" s="1"/>
      <c r="C88" s="1"/>
      <c r="D88" s="321"/>
      <c r="E88" s="321"/>
      <c r="F88" s="8" t="s">
        <v>92</v>
      </c>
      <c r="G88" s="148" t="s">
        <v>92</v>
      </c>
      <c r="H88" s="8"/>
      <c r="I88" s="104"/>
    </row>
    <row r="89" spans="1:10" s="7" customFormat="1">
      <c r="A89" s="6">
        <v>5</v>
      </c>
      <c r="B89" s="6" t="s">
        <v>5</v>
      </c>
      <c r="C89" s="6"/>
      <c r="D89" s="320">
        <v>19690560</v>
      </c>
      <c r="E89" s="320">
        <v>22441312.050000001</v>
      </c>
      <c r="F89" s="10">
        <f>+SUM(F90:F104)</f>
        <v>21422000</v>
      </c>
      <c r="G89" s="10">
        <f>+SUM(G90:G104)</f>
        <v>17387311</v>
      </c>
      <c r="H89" s="10">
        <f>+G89+F89</f>
        <v>38809311</v>
      </c>
      <c r="I89" s="318">
        <f t="shared" ref="I89:I111" si="11">+H89/SUM(D89:E89)</f>
        <v>0.92113901214603167</v>
      </c>
      <c r="J89" s="108"/>
    </row>
    <row r="90" spans="1:10">
      <c r="A90" s="1"/>
      <c r="B90" s="1">
        <v>50101</v>
      </c>
      <c r="C90" s="1" t="s">
        <v>187</v>
      </c>
      <c r="D90" s="321">
        <v>610560</v>
      </c>
      <c r="E90" s="321">
        <v>1102500</v>
      </c>
      <c r="F90" s="8">
        <v>170000</v>
      </c>
      <c r="G90" s="148">
        <v>0</v>
      </c>
      <c r="H90" s="8">
        <f>+G90+F90</f>
        <v>170000</v>
      </c>
      <c r="I90" s="318">
        <f t="shared" si="11"/>
        <v>9.9237621566086412E-2</v>
      </c>
      <c r="J90" s="110">
        <f>+(F90+G90)/($F$89+$G$89)</f>
        <v>4.3803921177575141E-3</v>
      </c>
    </row>
    <row r="91" spans="1:10">
      <c r="A91" s="1"/>
      <c r="B91" s="1">
        <v>50102</v>
      </c>
      <c r="C91" s="1" t="s">
        <v>2153</v>
      </c>
      <c r="D91" s="321">
        <v>101760</v>
      </c>
      <c r="E91" s="321">
        <v>170521.05000000002</v>
      </c>
      <c r="F91" s="8">
        <v>110000</v>
      </c>
      <c r="G91" s="148">
        <v>510000</v>
      </c>
      <c r="H91" s="8">
        <f t="shared" ref="H91:H104" si="12">+G91+F91</f>
        <v>620000</v>
      </c>
      <c r="I91" s="318">
        <f t="shared" si="11"/>
        <v>2.2770589433234516</v>
      </c>
      <c r="J91" s="110">
        <f t="shared" ref="J91:J101" si="13">+(F91+G91)/($F$89+$G$89)</f>
        <v>1.5975547723586229E-2</v>
      </c>
    </row>
    <row r="92" spans="1:10">
      <c r="A92" s="1"/>
      <c r="B92" s="1">
        <v>50103</v>
      </c>
      <c r="C92" s="84" t="s">
        <v>841</v>
      </c>
      <c r="D92" s="321">
        <v>13370840</v>
      </c>
      <c r="E92" s="321">
        <v>3856426.35</v>
      </c>
      <c r="F92" s="8">
        <v>17150000</v>
      </c>
      <c r="G92" s="148">
        <v>6861934</v>
      </c>
      <c r="H92" s="8">
        <f t="shared" si="12"/>
        <v>24011934</v>
      </c>
      <c r="I92" s="318">
        <f t="shared" si="11"/>
        <v>1.3938330964506158</v>
      </c>
      <c r="J92" s="110">
        <f t="shared" si="13"/>
        <v>0.618715802504198</v>
      </c>
    </row>
    <row r="93" spans="1:10">
      <c r="A93" s="1"/>
      <c r="B93" s="1">
        <v>50104</v>
      </c>
      <c r="C93" s="1" t="s">
        <v>145</v>
      </c>
      <c r="D93" s="321">
        <v>2690280</v>
      </c>
      <c r="E93" s="321">
        <v>1566228.3</v>
      </c>
      <c r="F93" s="8">
        <v>538000</v>
      </c>
      <c r="G93" s="148">
        <v>1996168</v>
      </c>
      <c r="H93" s="8">
        <f t="shared" si="12"/>
        <v>2534168</v>
      </c>
      <c r="I93" s="318">
        <f t="shared" si="11"/>
        <v>0.59536310548249138</v>
      </c>
      <c r="J93" s="110">
        <f t="shared" si="13"/>
        <v>6.5297938425137203E-2</v>
      </c>
    </row>
    <row r="94" spans="1:10">
      <c r="A94" s="1"/>
      <c r="B94" s="1">
        <v>50105</v>
      </c>
      <c r="C94" s="1" t="s">
        <v>146</v>
      </c>
      <c r="D94" s="321">
        <v>1035620</v>
      </c>
      <c r="E94" s="321">
        <v>225540</v>
      </c>
      <c r="F94" s="8">
        <v>2200000</v>
      </c>
      <c r="G94" s="148">
        <v>934665</v>
      </c>
      <c r="H94" s="8">
        <f t="shared" si="12"/>
        <v>3134665</v>
      </c>
      <c r="I94" s="318">
        <f t="shared" si="11"/>
        <v>2.485541089156015</v>
      </c>
      <c r="J94" s="110">
        <f t="shared" si="13"/>
        <v>8.0770952104766813E-2</v>
      </c>
    </row>
    <row r="95" spans="1:10">
      <c r="A95" s="1"/>
      <c r="B95" s="1">
        <v>50106</v>
      </c>
      <c r="C95" s="1" t="s">
        <v>4</v>
      </c>
      <c r="D95" s="321">
        <v>0</v>
      </c>
      <c r="E95" s="321">
        <v>3407855.85</v>
      </c>
      <c r="F95" s="8">
        <v>468000</v>
      </c>
      <c r="G95" s="148">
        <v>3296754</v>
      </c>
      <c r="H95" s="8">
        <f t="shared" si="12"/>
        <v>3764754</v>
      </c>
      <c r="I95" s="318">
        <f t="shared" si="11"/>
        <v>1.1047280653024101</v>
      </c>
      <c r="J95" s="110">
        <f t="shared" si="13"/>
        <v>9.7006463217035724E-2</v>
      </c>
    </row>
    <row r="96" spans="1:10">
      <c r="A96" s="1"/>
      <c r="B96" s="1">
        <v>50107</v>
      </c>
      <c r="C96" s="1" t="s">
        <v>10</v>
      </c>
      <c r="D96" s="321">
        <v>0</v>
      </c>
      <c r="E96" s="321">
        <v>147000</v>
      </c>
      <c r="F96" s="8">
        <v>0</v>
      </c>
      <c r="G96" s="148">
        <v>0</v>
      </c>
      <c r="H96" s="8">
        <f t="shared" si="12"/>
        <v>0</v>
      </c>
      <c r="I96" s="318">
        <f t="shared" si="11"/>
        <v>0</v>
      </c>
      <c r="J96" s="110">
        <f t="shared" si="13"/>
        <v>0</v>
      </c>
    </row>
    <row r="97" spans="1:10">
      <c r="A97" s="1"/>
      <c r="B97" s="1">
        <v>50108</v>
      </c>
      <c r="C97" s="1" t="s">
        <v>11</v>
      </c>
      <c r="D97" s="321">
        <v>0</v>
      </c>
      <c r="E97" s="321">
        <v>3500000</v>
      </c>
      <c r="F97" s="8">
        <v>0</v>
      </c>
      <c r="G97" s="148">
        <v>1489000</v>
      </c>
      <c r="H97" s="8">
        <f t="shared" si="12"/>
        <v>1489000</v>
      </c>
      <c r="I97" s="318">
        <f t="shared" si="11"/>
        <v>0.42542857142857143</v>
      </c>
      <c r="J97" s="110">
        <f t="shared" si="13"/>
        <v>3.8367081549064347E-2</v>
      </c>
    </row>
    <row r="98" spans="1:10">
      <c r="A98" s="1"/>
      <c r="B98" s="1">
        <v>50109</v>
      </c>
      <c r="C98" s="1" t="s">
        <v>93</v>
      </c>
      <c r="D98" s="321">
        <v>1429940</v>
      </c>
      <c r="E98" s="321">
        <v>3543204</v>
      </c>
      <c r="F98" s="8">
        <v>360000</v>
      </c>
      <c r="G98" s="148">
        <v>900000</v>
      </c>
      <c r="H98" s="8">
        <f t="shared" si="12"/>
        <v>1260000</v>
      </c>
      <c r="I98" s="318">
        <f t="shared" si="11"/>
        <v>0.25336085180722695</v>
      </c>
      <c r="J98" s="110">
        <f t="shared" si="13"/>
        <v>3.2466435696320399E-2</v>
      </c>
    </row>
    <row r="99" spans="1:10">
      <c r="A99" s="1"/>
      <c r="B99" s="1">
        <v>50110</v>
      </c>
      <c r="C99" s="1" t="s">
        <v>102</v>
      </c>
      <c r="D99" s="321">
        <v>277720</v>
      </c>
      <c r="E99" s="321">
        <v>398212.5</v>
      </c>
      <c r="F99" s="8">
        <v>68000</v>
      </c>
      <c r="G99" s="148">
        <v>12000</v>
      </c>
      <c r="H99" s="8">
        <f t="shared" si="12"/>
        <v>80000</v>
      </c>
      <c r="I99" s="318">
        <f t="shared" si="11"/>
        <v>0.11835501325946007</v>
      </c>
      <c r="J99" s="110">
        <f t="shared" si="13"/>
        <v>2.0613609965917717E-3</v>
      </c>
    </row>
    <row r="100" spans="1:10">
      <c r="A100" s="1"/>
      <c r="B100" s="1">
        <v>50111</v>
      </c>
      <c r="C100" s="1" t="s">
        <v>24</v>
      </c>
      <c r="D100" s="321">
        <v>72080</v>
      </c>
      <c r="E100" s="321">
        <v>208105.80000000002</v>
      </c>
      <c r="F100" s="8">
        <v>248000</v>
      </c>
      <c r="G100" s="148">
        <v>78700</v>
      </c>
      <c r="H100" s="8">
        <f t="shared" si="12"/>
        <v>326700</v>
      </c>
      <c r="I100" s="318">
        <f t="shared" si="11"/>
        <v>1.1660119820490544</v>
      </c>
      <c r="J100" s="110">
        <f t="shared" si="13"/>
        <v>8.4180829698316476E-3</v>
      </c>
    </row>
    <row r="101" spans="1:10">
      <c r="A101" s="1"/>
      <c r="B101" s="1">
        <v>50112</v>
      </c>
      <c r="C101" s="1" t="s">
        <v>195</v>
      </c>
      <c r="D101" s="321">
        <v>101760</v>
      </c>
      <c r="E101" s="321">
        <v>272206.2</v>
      </c>
      <c r="F101" s="8">
        <v>0</v>
      </c>
      <c r="G101" s="148">
        <v>0</v>
      </c>
      <c r="H101" s="8">
        <f t="shared" si="12"/>
        <v>0</v>
      </c>
      <c r="I101" s="318">
        <f t="shared" si="11"/>
        <v>0</v>
      </c>
      <c r="J101" s="110">
        <f t="shared" si="13"/>
        <v>0</v>
      </c>
    </row>
    <row r="102" spans="1:10">
      <c r="A102" s="1"/>
      <c r="B102" s="1">
        <v>50113</v>
      </c>
      <c r="C102" s="84" t="s">
        <v>179</v>
      </c>
      <c r="D102" s="321"/>
      <c r="E102" s="321">
        <v>4000000</v>
      </c>
      <c r="F102" s="8">
        <v>110000</v>
      </c>
      <c r="G102" s="148">
        <v>671400</v>
      </c>
      <c r="H102" s="8">
        <f t="shared" si="12"/>
        <v>781400</v>
      </c>
      <c r="I102" s="318">
        <f t="shared" si="11"/>
        <v>0.19535</v>
      </c>
    </row>
    <row r="103" spans="1:10">
      <c r="A103" s="1"/>
      <c r="B103" s="1">
        <v>50114</v>
      </c>
      <c r="C103" s="84" t="s">
        <v>184</v>
      </c>
      <c r="D103" s="321">
        <v>0</v>
      </c>
      <c r="E103" s="321">
        <v>0</v>
      </c>
      <c r="F103" s="8">
        <v>0</v>
      </c>
      <c r="G103" s="148">
        <v>116880</v>
      </c>
      <c r="H103" s="8">
        <f t="shared" si="12"/>
        <v>116880</v>
      </c>
      <c r="I103" s="318" t="e">
        <f t="shared" si="11"/>
        <v>#DIV/0!</v>
      </c>
    </row>
    <row r="104" spans="1:10">
      <c r="A104" s="1"/>
      <c r="B104" s="1">
        <v>50115</v>
      </c>
      <c r="C104" s="84" t="s">
        <v>226</v>
      </c>
      <c r="D104" s="321">
        <v>0</v>
      </c>
      <c r="E104" s="321">
        <v>43512</v>
      </c>
      <c r="F104" s="8">
        <v>0</v>
      </c>
      <c r="G104" s="148">
        <v>519810</v>
      </c>
      <c r="H104" s="8">
        <f t="shared" si="12"/>
        <v>519810</v>
      </c>
      <c r="I104" s="318">
        <f t="shared" si="11"/>
        <v>11.946359624931054</v>
      </c>
    </row>
    <row r="105" spans="1:10" s="7" customFormat="1">
      <c r="A105" s="1"/>
      <c r="B105" s="1"/>
      <c r="C105" s="120"/>
      <c r="D105" s="321"/>
      <c r="E105" s="321"/>
      <c r="F105" s="10" t="s">
        <v>92</v>
      </c>
      <c r="G105" s="149" t="s">
        <v>92</v>
      </c>
      <c r="H105" s="10"/>
      <c r="I105" s="318"/>
    </row>
    <row r="106" spans="1:10">
      <c r="A106" s="6">
        <v>6</v>
      </c>
      <c r="B106" s="6" t="s">
        <v>94</v>
      </c>
      <c r="C106" s="6"/>
      <c r="D106" s="320">
        <v>1763840</v>
      </c>
      <c r="E106" s="320">
        <v>5329402.05</v>
      </c>
      <c r="F106" s="10">
        <f>+SUM(F107:F111)</f>
        <v>1194000</v>
      </c>
      <c r="G106" s="10">
        <f>+SUM(G107:G111)</f>
        <v>2733104</v>
      </c>
      <c r="H106" s="10">
        <f t="shared" ref="H106:H111" si="14">+G106+F106</f>
        <v>3927104</v>
      </c>
      <c r="I106" s="318">
        <f t="shared" si="11"/>
        <v>0.55364020744223719</v>
      </c>
    </row>
    <row r="107" spans="1:10">
      <c r="A107" s="1"/>
      <c r="B107" s="1">
        <v>60101</v>
      </c>
      <c r="C107" s="1" t="s">
        <v>617</v>
      </c>
      <c r="D107" s="321">
        <v>0</v>
      </c>
      <c r="E107" s="321">
        <v>1416172.8</v>
      </c>
      <c r="F107" s="8">
        <v>0</v>
      </c>
      <c r="G107" s="148">
        <v>848379</v>
      </c>
      <c r="H107" s="8">
        <f t="shared" si="14"/>
        <v>848379</v>
      </c>
      <c r="I107" s="318">
        <f t="shared" si="11"/>
        <v>0.59906460567523956</v>
      </c>
    </row>
    <row r="108" spans="1:10">
      <c r="A108" s="1"/>
      <c r="B108" s="1">
        <v>60102</v>
      </c>
      <c r="C108" s="1" t="s">
        <v>7</v>
      </c>
      <c r="D108" s="321">
        <v>135680</v>
      </c>
      <c r="E108" s="321">
        <v>2517868.5</v>
      </c>
      <c r="F108" s="8">
        <v>34000</v>
      </c>
      <c r="G108" s="148">
        <v>1209060</v>
      </c>
      <c r="H108" s="8">
        <f t="shared" si="14"/>
        <v>1243060</v>
      </c>
      <c r="I108" s="318">
        <f t="shared" si="11"/>
        <v>0.46845196159030067</v>
      </c>
    </row>
    <row r="109" spans="1:10">
      <c r="A109" s="1"/>
      <c r="B109" s="1">
        <v>60103</v>
      </c>
      <c r="C109" s="1" t="s">
        <v>225</v>
      </c>
      <c r="D109" s="321">
        <v>33920</v>
      </c>
      <c r="E109" s="321">
        <v>713821.5</v>
      </c>
      <c r="F109" s="8">
        <v>36000</v>
      </c>
      <c r="G109" s="148">
        <v>316460</v>
      </c>
      <c r="H109" s="8">
        <f t="shared" si="14"/>
        <v>352460</v>
      </c>
      <c r="I109" s="318">
        <f t="shared" si="11"/>
        <v>0.47136610713729277</v>
      </c>
    </row>
    <row r="110" spans="1:10">
      <c r="A110" s="1"/>
      <c r="B110" s="1">
        <v>60104</v>
      </c>
      <c r="C110" s="1" t="s">
        <v>8</v>
      </c>
      <c r="D110" s="321">
        <v>1594240</v>
      </c>
      <c r="E110" s="321">
        <v>0</v>
      </c>
      <c r="F110" s="8">
        <v>1124000</v>
      </c>
      <c r="G110" s="148">
        <v>0</v>
      </c>
      <c r="H110" s="8">
        <f t="shared" si="14"/>
        <v>1124000</v>
      </c>
      <c r="I110" s="318">
        <f t="shared" si="11"/>
        <v>0.70503813729425935</v>
      </c>
    </row>
    <row r="111" spans="1:10">
      <c r="A111" s="1"/>
      <c r="B111" s="1">
        <v>60105</v>
      </c>
      <c r="C111" s="84" t="s">
        <v>193</v>
      </c>
      <c r="D111" s="321">
        <v>0</v>
      </c>
      <c r="E111" s="321">
        <v>681539.25</v>
      </c>
      <c r="F111" s="8">
        <v>0</v>
      </c>
      <c r="G111" s="148">
        <v>359205</v>
      </c>
      <c r="H111" s="8">
        <f t="shared" si="14"/>
        <v>359205</v>
      </c>
      <c r="I111" s="318">
        <f t="shared" si="11"/>
        <v>0.52704961599790479</v>
      </c>
    </row>
    <row r="112" spans="1:10" s="7" customFormat="1">
      <c r="A112" s="1"/>
      <c r="B112" s="1"/>
      <c r="C112" s="120"/>
      <c r="D112" s="321"/>
      <c r="E112" s="321"/>
      <c r="F112" s="10" t="s">
        <v>92</v>
      </c>
      <c r="G112" s="149" t="s">
        <v>92</v>
      </c>
      <c r="H112" s="10"/>
      <c r="I112" s="104"/>
    </row>
    <row r="113" spans="1:9">
      <c r="A113" s="6">
        <v>7</v>
      </c>
      <c r="B113" s="6" t="s">
        <v>237</v>
      </c>
      <c r="C113" s="6"/>
      <c r="D113" s="320">
        <v>750480</v>
      </c>
      <c r="E113" s="320">
        <v>139366046</v>
      </c>
      <c r="F113" s="10">
        <f>+SUM(F114:F129)</f>
        <v>1674000</v>
      </c>
      <c r="G113" s="10">
        <f>+SUM(G114:G129)</f>
        <v>110869125</v>
      </c>
      <c r="H113" s="10">
        <f>+G113+F113</f>
        <v>112543125</v>
      </c>
      <c r="I113" s="318">
        <f>+H113/SUM(D113:E113)</f>
        <v>0.80321092888072321</v>
      </c>
    </row>
    <row r="114" spans="1:9">
      <c r="A114" s="1"/>
      <c r="B114" s="1">
        <v>70101</v>
      </c>
      <c r="C114" s="1" t="s">
        <v>32</v>
      </c>
      <c r="D114" s="321"/>
      <c r="E114" s="321">
        <v>9109276</v>
      </c>
      <c r="F114" s="8">
        <v>0</v>
      </c>
      <c r="G114" s="148">
        <v>2684434</v>
      </c>
      <c r="H114" s="8">
        <f t="shared" ref="H114:H128" si="15">+G114+F114</f>
        <v>2684434</v>
      </c>
      <c r="I114" s="318">
        <f t="shared" ref="I114:I139" si="16">+H114/SUM(D114:E114)</f>
        <v>0.29469235535293914</v>
      </c>
    </row>
    <row r="115" spans="1:9">
      <c r="A115" s="1"/>
      <c r="B115" s="1">
        <v>70102</v>
      </c>
      <c r="C115" s="1" t="s">
        <v>33</v>
      </c>
      <c r="D115" s="321"/>
      <c r="E115" s="321">
        <v>1093103</v>
      </c>
      <c r="F115" s="8">
        <v>0</v>
      </c>
      <c r="G115" s="148">
        <v>0</v>
      </c>
      <c r="H115" s="8">
        <f t="shared" si="15"/>
        <v>0</v>
      </c>
      <c r="I115" s="318">
        <f t="shared" si="16"/>
        <v>0</v>
      </c>
    </row>
    <row r="116" spans="1:9">
      <c r="A116" s="1"/>
      <c r="B116" s="1">
        <v>70103</v>
      </c>
      <c r="C116" s="1" t="s">
        <v>34</v>
      </c>
      <c r="D116" s="321"/>
      <c r="E116" s="321">
        <v>9109276</v>
      </c>
      <c r="F116" s="8">
        <v>0</v>
      </c>
      <c r="G116" s="148">
        <v>4688055</v>
      </c>
      <c r="H116" s="8">
        <f t="shared" si="15"/>
        <v>4688055</v>
      </c>
      <c r="I116" s="318">
        <f t="shared" si="16"/>
        <v>0.51464627924326811</v>
      </c>
    </row>
    <row r="117" spans="1:9">
      <c r="A117" s="1"/>
      <c r="B117" s="1">
        <v>70104</v>
      </c>
      <c r="C117" s="120" t="s">
        <v>35</v>
      </c>
      <c r="D117" s="321"/>
      <c r="E117" s="321">
        <v>3826279.8000000003</v>
      </c>
      <c r="F117" s="8">
        <v>0</v>
      </c>
      <c r="G117" s="148">
        <v>6425597</v>
      </c>
      <c r="H117" s="8">
        <f t="shared" si="15"/>
        <v>6425597</v>
      </c>
      <c r="I117" s="318">
        <f t="shared" si="16"/>
        <v>1.6793327555397279</v>
      </c>
    </row>
    <row r="118" spans="1:9">
      <c r="A118" s="1"/>
      <c r="B118" s="1">
        <v>70105</v>
      </c>
      <c r="C118" s="1" t="s">
        <v>36</v>
      </c>
      <c r="D118" s="321"/>
      <c r="E118" s="321">
        <v>1043539.3500000001</v>
      </c>
      <c r="F118" s="8">
        <v>0</v>
      </c>
      <c r="G118" s="148">
        <v>0</v>
      </c>
      <c r="H118" s="8">
        <f t="shared" si="15"/>
        <v>0</v>
      </c>
      <c r="I118" s="318">
        <f t="shared" si="16"/>
        <v>0</v>
      </c>
    </row>
    <row r="119" spans="1:9">
      <c r="A119" s="1"/>
      <c r="B119" s="1">
        <v>70106</v>
      </c>
      <c r="C119" s="13" t="s">
        <v>17</v>
      </c>
      <c r="D119" s="321">
        <v>0</v>
      </c>
      <c r="E119" s="321">
        <v>300000</v>
      </c>
      <c r="F119" s="8">
        <v>0</v>
      </c>
      <c r="G119" s="148">
        <v>75441</v>
      </c>
      <c r="H119" s="8">
        <f t="shared" si="15"/>
        <v>75441</v>
      </c>
      <c r="I119" s="318">
        <f t="shared" si="16"/>
        <v>0.25147000000000003</v>
      </c>
    </row>
    <row r="120" spans="1:9">
      <c r="A120" s="1"/>
      <c r="B120" s="1">
        <v>70107</v>
      </c>
      <c r="C120" s="13" t="s">
        <v>191</v>
      </c>
      <c r="D120" s="321">
        <v>610560</v>
      </c>
      <c r="E120" s="321">
        <v>47880</v>
      </c>
      <c r="F120" s="8">
        <v>730000</v>
      </c>
      <c r="G120" s="148">
        <v>0</v>
      </c>
      <c r="H120" s="8">
        <f t="shared" si="15"/>
        <v>730000</v>
      </c>
      <c r="I120" s="318">
        <f t="shared" si="16"/>
        <v>1.1086811250835307</v>
      </c>
    </row>
    <row r="121" spans="1:9">
      <c r="A121" s="1"/>
      <c r="B121" s="1">
        <v>70108</v>
      </c>
      <c r="C121" s="13" t="s">
        <v>18</v>
      </c>
      <c r="D121" s="321">
        <v>139920</v>
      </c>
      <c r="E121" s="321">
        <v>0</v>
      </c>
      <c r="F121" s="8">
        <v>944000</v>
      </c>
      <c r="G121" s="148">
        <v>0</v>
      </c>
      <c r="H121" s="8">
        <f t="shared" si="15"/>
        <v>944000</v>
      </c>
      <c r="I121" s="318">
        <f t="shared" si="16"/>
        <v>6.7467124070897659</v>
      </c>
    </row>
    <row r="122" spans="1:9">
      <c r="A122" s="1"/>
      <c r="B122" s="1">
        <v>70109</v>
      </c>
      <c r="C122" s="13" t="s">
        <v>66</v>
      </c>
      <c r="D122" s="321"/>
      <c r="E122" s="321">
        <v>72343.95</v>
      </c>
      <c r="F122" s="8">
        <v>0</v>
      </c>
      <c r="G122" s="148">
        <v>0</v>
      </c>
      <c r="H122" s="8">
        <f t="shared" si="15"/>
        <v>0</v>
      </c>
      <c r="I122" s="318">
        <f t="shared" si="16"/>
        <v>0</v>
      </c>
    </row>
    <row r="123" spans="1:9">
      <c r="A123" s="1"/>
      <c r="B123" s="1">
        <v>70110</v>
      </c>
      <c r="C123" s="13" t="s">
        <v>67</v>
      </c>
      <c r="D123" s="321"/>
      <c r="E123" s="321">
        <v>12960000</v>
      </c>
      <c r="F123" s="8">
        <v>0</v>
      </c>
      <c r="G123" s="148">
        <v>9392400</v>
      </c>
      <c r="H123" s="8">
        <f t="shared" si="15"/>
        <v>9392400</v>
      </c>
      <c r="I123" s="318">
        <f t="shared" si="16"/>
        <v>0.72472222222222227</v>
      </c>
    </row>
    <row r="124" spans="1:9">
      <c r="A124" s="1"/>
      <c r="B124" s="1">
        <v>70111</v>
      </c>
      <c r="C124" s="13" t="s">
        <v>69</v>
      </c>
      <c r="D124" s="321"/>
      <c r="E124" s="321"/>
      <c r="F124" s="8">
        <v>0</v>
      </c>
      <c r="G124" s="148">
        <v>0</v>
      </c>
      <c r="H124" s="8">
        <f t="shared" si="15"/>
        <v>0</v>
      </c>
      <c r="I124" s="318" t="e">
        <f t="shared" si="16"/>
        <v>#DIV/0!</v>
      </c>
    </row>
    <row r="125" spans="1:9">
      <c r="A125" s="1"/>
      <c r="B125" s="1">
        <v>70112</v>
      </c>
      <c r="C125" s="152" t="s">
        <v>159</v>
      </c>
      <c r="D125" s="321"/>
      <c r="E125" s="321"/>
      <c r="F125" s="8">
        <v>0</v>
      </c>
      <c r="G125" s="148">
        <v>0</v>
      </c>
      <c r="H125" s="8">
        <f t="shared" si="15"/>
        <v>0</v>
      </c>
      <c r="I125" s="318" t="e">
        <f t="shared" si="16"/>
        <v>#DIV/0!</v>
      </c>
    </row>
    <row r="126" spans="1:9">
      <c r="A126" s="1"/>
      <c r="B126" s="1">
        <v>70113</v>
      </c>
      <c r="C126" s="13" t="s">
        <v>239</v>
      </c>
      <c r="D126" s="321"/>
      <c r="E126" s="321">
        <v>9843649.2000000011</v>
      </c>
      <c r="F126" s="8">
        <v>0</v>
      </c>
      <c r="G126" s="148">
        <v>9937382</v>
      </c>
      <c r="H126" s="8">
        <f t="shared" si="15"/>
        <v>9937382</v>
      </c>
      <c r="I126" s="318">
        <f t="shared" si="16"/>
        <v>1.0095221597291377</v>
      </c>
    </row>
    <row r="127" spans="1:9">
      <c r="A127" s="1"/>
      <c r="B127" s="1">
        <v>70114</v>
      </c>
      <c r="C127" s="13" t="s">
        <v>70</v>
      </c>
      <c r="D127" s="321"/>
      <c r="E127" s="321"/>
      <c r="F127" s="8">
        <v>0</v>
      </c>
      <c r="G127" s="148">
        <v>855872</v>
      </c>
      <c r="H127" s="8">
        <f t="shared" si="15"/>
        <v>855872</v>
      </c>
      <c r="I127" s="318" t="e">
        <f t="shared" si="16"/>
        <v>#DIV/0!</v>
      </c>
    </row>
    <row r="128" spans="1:9">
      <c r="A128" s="1"/>
      <c r="B128" s="1">
        <v>70115</v>
      </c>
      <c r="C128" s="13" t="s">
        <v>71</v>
      </c>
      <c r="D128" s="321"/>
      <c r="E128" s="321">
        <v>59085698.700000003</v>
      </c>
      <c r="F128" s="8">
        <v>0</v>
      </c>
      <c r="G128" s="148">
        <v>58053344</v>
      </c>
      <c r="H128" s="8">
        <f t="shared" si="15"/>
        <v>58053344</v>
      </c>
      <c r="I128" s="318">
        <f t="shared" si="16"/>
        <v>0.98252784137762927</v>
      </c>
    </row>
    <row r="129" spans="1:9">
      <c r="A129" s="1"/>
      <c r="B129" s="1">
        <v>70116</v>
      </c>
      <c r="C129" s="13" t="s">
        <v>238</v>
      </c>
      <c r="D129" s="321"/>
      <c r="E129" s="321">
        <v>32875000</v>
      </c>
      <c r="F129" s="8">
        <v>0</v>
      </c>
      <c r="G129" s="148">
        <v>18756600</v>
      </c>
      <c r="H129" s="8">
        <f>+G129+F129</f>
        <v>18756600</v>
      </c>
      <c r="I129" s="318">
        <f t="shared" si="16"/>
        <v>0.57054296577946773</v>
      </c>
    </row>
    <row r="130" spans="1:9" s="7" customFormat="1">
      <c r="A130" s="1"/>
      <c r="B130" s="1"/>
      <c r="C130" s="1"/>
      <c r="D130" s="321"/>
      <c r="E130" s="321"/>
      <c r="F130" s="10" t="s">
        <v>92</v>
      </c>
      <c r="G130" s="149" t="s">
        <v>92</v>
      </c>
      <c r="H130" s="10"/>
      <c r="I130" s="318" t="e">
        <f t="shared" si="16"/>
        <v>#DIV/0!</v>
      </c>
    </row>
    <row r="131" spans="1:9">
      <c r="A131" s="6">
        <v>8</v>
      </c>
      <c r="B131" s="6" t="s">
        <v>37</v>
      </c>
      <c r="C131" s="6"/>
      <c r="D131" s="320">
        <v>3000000</v>
      </c>
      <c r="E131" s="320">
        <v>4297467.2</v>
      </c>
      <c r="F131" s="10">
        <f>+SUM(F132:F139)</f>
        <v>1844000</v>
      </c>
      <c r="G131" s="10">
        <f>+SUM(G132:G139)</f>
        <v>14327851</v>
      </c>
      <c r="H131" s="8">
        <f>+G131+F131</f>
        <v>16171851</v>
      </c>
      <c r="I131" s="318">
        <f t="shared" si="16"/>
        <v>2.2160909472809962</v>
      </c>
    </row>
    <row r="132" spans="1:9">
      <c r="A132" s="1"/>
      <c r="B132" s="1">
        <v>80101</v>
      </c>
      <c r="C132" s="1" t="s">
        <v>38</v>
      </c>
      <c r="D132" s="321">
        <v>0</v>
      </c>
      <c r="E132" s="321">
        <v>108822</v>
      </c>
      <c r="F132" s="8">
        <v>0</v>
      </c>
      <c r="G132" s="148">
        <v>0</v>
      </c>
      <c r="H132" s="8">
        <f t="shared" ref="H132:H138" si="17">+G132+F132</f>
        <v>0</v>
      </c>
      <c r="I132" s="318">
        <f t="shared" si="16"/>
        <v>0</v>
      </c>
    </row>
    <row r="133" spans="1:9">
      <c r="A133" s="1"/>
      <c r="B133" s="1">
        <v>80102</v>
      </c>
      <c r="C133" s="1" t="s">
        <v>231</v>
      </c>
      <c r="D133" s="321">
        <v>0</v>
      </c>
      <c r="E133" s="321">
        <v>1239000</v>
      </c>
      <c r="F133" s="8">
        <v>0</v>
      </c>
      <c r="G133" s="148">
        <v>446000</v>
      </c>
      <c r="H133" s="8">
        <f t="shared" si="17"/>
        <v>446000</v>
      </c>
      <c r="I133" s="318">
        <f t="shared" si="16"/>
        <v>0.35996771589991927</v>
      </c>
    </row>
    <row r="134" spans="1:9">
      <c r="A134" s="1"/>
      <c r="B134" s="1">
        <v>80103</v>
      </c>
      <c r="C134" s="1" t="s">
        <v>39</v>
      </c>
      <c r="D134" s="321">
        <v>0</v>
      </c>
      <c r="E134" s="321">
        <v>0</v>
      </c>
      <c r="F134" s="8">
        <v>0</v>
      </c>
      <c r="G134" s="148">
        <v>0</v>
      </c>
      <c r="H134" s="8">
        <f t="shared" si="17"/>
        <v>0</v>
      </c>
      <c r="I134" s="318" t="e">
        <f t="shared" si="16"/>
        <v>#DIV/0!</v>
      </c>
    </row>
    <row r="135" spans="1:9">
      <c r="A135" s="1"/>
      <c r="B135" s="1">
        <v>80104</v>
      </c>
      <c r="C135" s="1" t="s">
        <v>40</v>
      </c>
      <c r="D135" s="321">
        <v>0</v>
      </c>
      <c r="E135" s="321">
        <v>0</v>
      </c>
      <c r="F135" s="8">
        <v>0</v>
      </c>
      <c r="G135" s="148">
        <v>0</v>
      </c>
      <c r="H135" s="8">
        <f t="shared" si="17"/>
        <v>0</v>
      </c>
      <c r="I135" s="318" t="e">
        <f t="shared" si="16"/>
        <v>#DIV/0!</v>
      </c>
    </row>
    <row r="136" spans="1:9">
      <c r="A136" s="1"/>
      <c r="B136" s="1">
        <v>80105</v>
      </c>
      <c r="C136" s="1" t="s">
        <v>41</v>
      </c>
      <c r="D136" s="321">
        <v>0</v>
      </c>
      <c r="E136" s="321">
        <v>949645.20000000007</v>
      </c>
      <c r="F136" s="8">
        <v>0</v>
      </c>
      <c r="G136" s="148">
        <v>1527341</v>
      </c>
      <c r="H136" s="8">
        <f t="shared" si="17"/>
        <v>1527341</v>
      </c>
      <c r="I136" s="318">
        <f t="shared" si="16"/>
        <v>1.6083280366183075</v>
      </c>
    </row>
    <row r="137" spans="1:9">
      <c r="A137" s="1"/>
      <c r="B137" s="1">
        <v>80106</v>
      </c>
      <c r="C137" s="1" t="s">
        <v>42</v>
      </c>
      <c r="D137" s="321">
        <v>0</v>
      </c>
      <c r="E137" s="321">
        <v>2000000</v>
      </c>
      <c r="F137" s="8">
        <v>0</v>
      </c>
      <c r="G137" s="148">
        <v>0</v>
      </c>
      <c r="H137" s="8">
        <f t="shared" si="17"/>
        <v>0</v>
      </c>
      <c r="I137" s="318">
        <f t="shared" si="16"/>
        <v>0</v>
      </c>
    </row>
    <row r="138" spans="1:9">
      <c r="A138" s="1"/>
      <c r="B138" s="1">
        <v>80107</v>
      </c>
      <c r="C138" s="1" t="s">
        <v>95</v>
      </c>
      <c r="D138" s="321">
        <v>0</v>
      </c>
      <c r="E138" s="321">
        <v>0</v>
      </c>
      <c r="F138" s="8">
        <v>0</v>
      </c>
      <c r="G138" s="148">
        <v>0</v>
      </c>
      <c r="H138" s="8">
        <f t="shared" si="17"/>
        <v>0</v>
      </c>
      <c r="I138" s="318" t="e">
        <f t="shared" si="16"/>
        <v>#DIV/0!</v>
      </c>
    </row>
    <row r="139" spans="1:9">
      <c r="A139" s="1"/>
      <c r="B139" s="1">
        <v>80108</v>
      </c>
      <c r="C139" s="1" t="s">
        <v>2550</v>
      </c>
      <c r="D139" s="321">
        <v>0</v>
      </c>
      <c r="E139" s="321">
        <v>0</v>
      </c>
      <c r="F139" s="8">
        <v>1844000</v>
      </c>
      <c r="G139" s="148">
        <v>12354510</v>
      </c>
      <c r="H139" s="8"/>
      <c r="I139" s="318" t="e">
        <f t="shared" si="16"/>
        <v>#DIV/0!</v>
      </c>
    </row>
    <row r="140" spans="1:9" s="7" customFormat="1">
      <c r="A140" s="1"/>
      <c r="B140" s="1"/>
      <c r="C140" s="1"/>
      <c r="D140" s="321"/>
      <c r="E140" s="321"/>
      <c r="F140" s="10" t="s">
        <v>92</v>
      </c>
      <c r="G140" s="149" t="s">
        <v>92</v>
      </c>
      <c r="H140" s="10"/>
      <c r="I140" s="104"/>
    </row>
    <row r="141" spans="1:9">
      <c r="A141" s="6">
        <v>9</v>
      </c>
      <c r="B141" s="6" t="s">
        <v>43</v>
      </c>
      <c r="C141" s="6"/>
      <c r="D141" s="320">
        <v>11530256</v>
      </c>
      <c r="E141" s="320">
        <v>8230967.8500000006</v>
      </c>
      <c r="F141" s="10">
        <f>+SUM(F142:F147)</f>
        <v>20672000</v>
      </c>
      <c r="G141" s="10">
        <f>+SUM(G142:G147)</f>
        <v>20113840</v>
      </c>
      <c r="H141" s="8">
        <f t="shared" ref="H141:H147" si="18">+G141+F141</f>
        <v>40785840</v>
      </c>
      <c r="I141" s="318">
        <f t="shared" ref="I141:I147" si="19">+H141/SUM(D141:E141)</f>
        <v>2.0639328975568483</v>
      </c>
    </row>
    <row r="142" spans="1:9">
      <c r="A142" s="1"/>
      <c r="B142" s="1">
        <v>90101</v>
      </c>
      <c r="C142" s="1" t="s">
        <v>44</v>
      </c>
      <c r="D142" s="321">
        <v>9696456</v>
      </c>
      <c r="E142" s="321">
        <v>0</v>
      </c>
      <c r="F142" s="8">
        <v>9973000</v>
      </c>
      <c r="G142" s="148">
        <v>296000</v>
      </c>
      <c r="H142" s="8">
        <f t="shared" si="18"/>
        <v>10269000</v>
      </c>
      <c r="I142" s="318">
        <f t="shared" si="19"/>
        <v>1.0590467280004159</v>
      </c>
    </row>
    <row r="143" spans="1:9">
      <c r="A143" s="1"/>
      <c r="B143" s="1">
        <v>90102</v>
      </c>
      <c r="C143" s="1" t="s">
        <v>9</v>
      </c>
      <c r="D143" s="321">
        <v>1628160</v>
      </c>
      <c r="E143" s="321">
        <v>2068838.1</v>
      </c>
      <c r="F143" s="8">
        <v>1166000</v>
      </c>
      <c r="G143" s="148">
        <v>1612309</v>
      </c>
      <c r="H143" s="8">
        <f t="shared" si="18"/>
        <v>2778309</v>
      </c>
      <c r="I143" s="318">
        <f t="shared" si="19"/>
        <v>0.75150403783004371</v>
      </c>
    </row>
    <row r="144" spans="1:9">
      <c r="A144" s="1"/>
      <c r="B144" s="1">
        <v>90103</v>
      </c>
      <c r="C144" s="1" t="s">
        <v>181</v>
      </c>
      <c r="D144" s="321">
        <v>0</v>
      </c>
      <c r="E144" s="321">
        <v>1400523.6</v>
      </c>
      <c r="F144" s="8">
        <v>0</v>
      </c>
      <c r="G144" s="148">
        <v>1455093</v>
      </c>
      <c r="H144" s="8">
        <f t="shared" si="18"/>
        <v>1455093</v>
      </c>
      <c r="I144" s="318">
        <f t="shared" si="19"/>
        <v>1.0389635704817826</v>
      </c>
    </row>
    <row r="145" spans="1:9">
      <c r="A145" s="1"/>
      <c r="B145" s="1">
        <v>90104</v>
      </c>
      <c r="C145" s="1" t="s">
        <v>229</v>
      </c>
      <c r="D145" s="321">
        <v>0</v>
      </c>
      <c r="E145" s="321">
        <v>1170096.9000000001</v>
      </c>
      <c r="F145" s="8">
        <v>0</v>
      </c>
      <c r="G145" s="148">
        <v>1327602</v>
      </c>
      <c r="H145" s="8">
        <f t="shared" si="18"/>
        <v>1327602</v>
      </c>
      <c r="I145" s="318">
        <f t="shared" si="19"/>
        <v>1.1346085952368559</v>
      </c>
    </row>
    <row r="146" spans="1:9">
      <c r="A146" s="1"/>
      <c r="B146" s="1">
        <v>90105</v>
      </c>
      <c r="C146" s="1" t="s">
        <v>46</v>
      </c>
      <c r="D146" s="321">
        <v>0</v>
      </c>
      <c r="E146" s="321">
        <v>294000</v>
      </c>
      <c r="F146" s="8">
        <v>9159000</v>
      </c>
      <c r="G146" s="148">
        <v>12333183</v>
      </c>
      <c r="H146" s="8">
        <f t="shared" si="18"/>
        <v>21492183</v>
      </c>
      <c r="I146" s="318">
        <f t="shared" si="19"/>
        <v>73.10266326530612</v>
      </c>
    </row>
    <row r="147" spans="1:9">
      <c r="A147" s="1"/>
      <c r="B147" s="1">
        <v>90106</v>
      </c>
      <c r="C147" s="1" t="s">
        <v>2357</v>
      </c>
      <c r="D147" s="321">
        <v>205640</v>
      </c>
      <c r="E147" s="321">
        <v>3297509.25</v>
      </c>
      <c r="F147">
        <v>374000</v>
      </c>
      <c r="G147">
        <v>3089653</v>
      </c>
      <c r="H147" s="8">
        <f t="shared" si="18"/>
        <v>3463653</v>
      </c>
      <c r="I147" s="318">
        <f t="shared" si="19"/>
        <v>0.9887255017752955</v>
      </c>
    </row>
    <row r="148" spans="1:9" s="7" customFormat="1">
      <c r="A148"/>
      <c r="B148"/>
      <c r="C148"/>
      <c r="D148" s="322"/>
      <c r="E148" s="322"/>
      <c r="F148" s="18" t="s">
        <v>92</v>
      </c>
      <c r="G148" s="150" t="s">
        <v>92</v>
      </c>
      <c r="H148" s="18"/>
      <c r="I148" s="104"/>
    </row>
    <row r="149" spans="1:9">
      <c r="A149" s="6"/>
      <c r="B149" s="6" t="s">
        <v>111</v>
      </c>
      <c r="C149" s="6"/>
      <c r="D149" s="323">
        <f>+D5+D31+D65+D69+D89+D106+D113+D131+D141</f>
        <v>109628696</v>
      </c>
      <c r="E149" s="323">
        <f>+E5+E31+E65+E69+E89+E106+E113+E131+E141</f>
        <v>394309658.85000002</v>
      </c>
      <c r="F149" s="317">
        <f>+F5+F31+F65+F69+F89+F106+F113+F131+F141</f>
        <v>94442200</v>
      </c>
      <c r="G149" s="317">
        <f>+G5+G31+G65+G69+G89+G106+G113+G131+G141</f>
        <v>466729792</v>
      </c>
      <c r="H149" s="10">
        <f>+G149+F149</f>
        <v>561171992</v>
      </c>
      <c r="I149" s="318">
        <f>+H149/SUM(D149:E149)</f>
        <v>1.1135726951504532</v>
      </c>
    </row>
    <row r="150" spans="1:9">
      <c r="F150" s="151" t="s">
        <v>92</v>
      </c>
      <c r="G150" t="s">
        <v>92</v>
      </c>
      <c r="H150" s="316"/>
      <c r="I150" s="319"/>
    </row>
    <row r="151" spans="1:9">
      <c r="F151" t="s">
        <v>92</v>
      </c>
      <c r="G151" t="s">
        <v>92</v>
      </c>
      <c r="H151" s="151"/>
    </row>
    <row r="152" spans="1:9">
      <c r="F152" t="s">
        <v>92</v>
      </c>
      <c r="G152" t="s">
        <v>92</v>
      </c>
      <c r="H152" s="151"/>
    </row>
    <row r="153" spans="1:9">
      <c r="C153" s="24"/>
      <c r="F153" t="s">
        <v>92</v>
      </c>
      <c r="G153" t="s">
        <v>92</v>
      </c>
    </row>
    <row r="154" spans="1:9">
      <c r="C154" s="24"/>
      <c r="F154" t="s">
        <v>92</v>
      </c>
      <c r="G154" t="s">
        <v>92</v>
      </c>
    </row>
    <row r="155" spans="1:9">
      <c r="C155" s="24"/>
      <c r="F155" t="s">
        <v>92</v>
      </c>
      <c r="G155" t="s">
        <v>92</v>
      </c>
    </row>
    <row r="156" spans="1:9">
      <c r="C156" s="24"/>
      <c r="F156" t="s">
        <v>92</v>
      </c>
      <c r="G156" t="s">
        <v>92</v>
      </c>
    </row>
    <row r="157" spans="1:9">
      <c r="F157" t="s">
        <v>92</v>
      </c>
      <c r="G157" t="s">
        <v>92</v>
      </c>
    </row>
    <row r="158" spans="1:9">
      <c r="F158" t="s">
        <v>92</v>
      </c>
      <c r="G158" t="s">
        <v>92</v>
      </c>
    </row>
    <row r="159" spans="1:9">
      <c r="F159" t="s">
        <v>92</v>
      </c>
      <c r="G159" t="s">
        <v>92</v>
      </c>
    </row>
    <row r="160" spans="1:9">
      <c r="F160" t="s">
        <v>92</v>
      </c>
      <c r="G160" t="s">
        <v>92</v>
      </c>
    </row>
    <row r="161" spans="6:7">
      <c r="F161" t="s">
        <v>92</v>
      </c>
      <c r="G161" t="s">
        <v>92</v>
      </c>
    </row>
    <row r="162" spans="6:7">
      <c r="F162" t="s">
        <v>92</v>
      </c>
      <c r="G162" t="s">
        <v>92</v>
      </c>
    </row>
    <row r="163" spans="6:7">
      <c r="F163" t="s">
        <v>92</v>
      </c>
      <c r="G163" t="s">
        <v>92</v>
      </c>
    </row>
    <row r="164" spans="6:7">
      <c r="F164" t="s">
        <v>92</v>
      </c>
      <c r="G164" t="s">
        <v>92</v>
      </c>
    </row>
    <row r="165" spans="6:7">
      <c r="F165" t="s">
        <v>92</v>
      </c>
      <c r="G165" t="s">
        <v>92</v>
      </c>
    </row>
    <row r="166" spans="6:7">
      <c r="F166" t="s">
        <v>92</v>
      </c>
      <c r="G166" t="s">
        <v>92</v>
      </c>
    </row>
    <row r="167" spans="6:7">
      <c r="F167" t="s">
        <v>92</v>
      </c>
      <c r="G167" t="s">
        <v>92</v>
      </c>
    </row>
    <row r="168" spans="6:7">
      <c r="F168" t="s">
        <v>92</v>
      </c>
      <c r="G168" t="s">
        <v>92</v>
      </c>
    </row>
    <row r="169" spans="6:7">
      <c r="F169" t="s">
        <v>92</v>
      </c>
      <c r="G169" t="s">
        <v>92</v>
      </c>
    </row>
    <row r="170" spans="6:7">
      <c r="F170" t="s">
        <v>92</v>
      </c>
      <c r="G170" t="s">
        <v>92</v>
      </c>
    </row>
    <row r="171" spans="6:7">
      <c r="F171" t="s">
        <v>92</v>
      </c>
      <c r="G171" t="s">
        <v>92</v>
      </c>
    </row>
    <row r="172" spans="6:7">
      <c r="F172" t="s">
        <v>92</v>
      </c>
      <c r="G172" t="s">
        <v>92</v>
      </c>
    </row>
    <row r="173" spans="6:7">
      <c r="F173" t="s">
        <v>92</v>
      </c>
      <c r="G173" t="s">
        <v>92</v>
      </c>
    </row>
    <row r="174" spans="6:7">
      <c r="F174" t="s">
        <v>92</v>
      </c>
      <c r="G174" t="s">
        <v>92</v>
      </c>
    </row>
    <row r="175" spans="6:7">
      <c r="F175" t="s">
        <v>92</v>
      </c>
      <c r="G175" t="s">
        <v>92</v>
      </c>
    </row>
    <row r="176" spans="6:7">
      <c r="F176" t="s">
        <v>92</v>
      </c>
      <c r="G176" t="s">
        <v>92</v>
      </c>
    </row>
    <row r="177" spans="6:7">
      <c r="F177" t="s">
        <v>92</v>
      </c>
      <c r="G177" t="s">
        <v>92</v>
      </c>
    </row>
    <row r="178" spans="6:7">
      <c r="F178" t="s">
        <v>92</v>
      </c>
      <c r="G178" t="s">
        <v>92</v>
      </c>
    </row>
    <row r="179" spans="6:7">
      <c r="F179" t="s">
        <v>92</v>
      </c>
      <c r="G179" t="s">
        <v>92</v>
      </c>
    </row>
    <row r="180" spans="6:7">
      <c r="F180" t="s">
        <v>92</v>
      </c>
      <c r="G180" t="s">
        <v>92</v>
      </c>
    </row>
    <row r="181" spans="6:7">
      <c r="F181" t="s">
        <v>92</v>
      </c>
      <c r="G181" t="s">
        <v>92</v>
      </c>
    </row>
    <row r="182" spans="6:7">
      <c r="F182" t="s">
        <v>92</v>
      </c>
      <c r="G182" t="s">
        <v>92</v>
      </c>
    </row>
    <row r="183" spans="6:7">
      <c r="F183" t="s">
        <v>92</v>
      </c>
      <c r="G183" t="s">
        <v>92</v>
      </c>
    </row>
    <row r="184" spans="6:7">
      <c r="F184" t="s">
        <v>92</v>
      </c>
      <c r="G184" t="s">
        <v>92</v>
      </c>
    </row>
    <row r="185" spans="6:7">
      <c r="F185" t="s">
        <v>92</v>
      </c>
      <c r="G185" t="s">
        <v>92</v>
      </c>
    </row>
    <row r="186" spans="6:7">
      <c r="F186" t="s">
        <v>92</v>
      </c>
      <c r="G186" t="s">
        <v>92</v>
      </c>
    </row>
    <row r="187" spans="6:7">
      <c r="F187" t="s">
        <v>92</v>
      </c>
      <c r="G187" t="s">
        <v>92</v>
      </c>
    </row>
    <row r="188" spans="6:7">
      <c r="F188" t="s">
        <v>92</v>
      </c>
      <c r="G188" t="s">
        <v>92</v>
      </c>
    </row>
    <row r="189" spans="6:7">
      <c r="F189" t="s">
        <v>92</v>
      </c>
      <c r="G189" t="s">
        <v>92</v>
      </c>
    </row>
    <row r="190" spans="6:7">
      <c r="F190" t="s">
        <v>92</v>
      </c>
      <c r="G190" t="s">
        <v>92</v>
      </c>
    </row>
    <row r="191" spans="6:7">
      <c r="F191" t="s">
        <v>92</v>
      </c>
      <c r="G191" t="s">
        <v>92</v>
      </c>
    </row>
    <row r="192" spans="6:7">
      <c r="F192" t="s">
        <v>92</v>
      </c>
      <c r="G192" t="s">
        <v>92</v>
      </c>
    </row>
    <row r="193" spans="6:7">
      <c r="F193" t="s">
        <v>92</v>
      </c>
      <c r="G193" t="s">
        <v>92</v>
      </c>
    </row>
    <row r="194" spans="6:7">
      <c r="F194" t="s">
        <v>92</v>
      </c>
      <c r="G194" t="s">
        <v>92</v>
      </c>
    </row>
    <row r="195" spans="6:7">
      <c r="F195" t="s">
        <v>92</v>
      </c>
      <c r="G195" t="s">
        <v>92</v>
      </c>
    </row>
    <row r="196" spans="6:7">
      <c r="F196" t="s">
        <v>92</v>
      </c>
      <c r="G196" t="s">
        <v>92</v>
      </c>
    </row>
    <row r="197" spans="6:7">
      <c r="F197" t="s">
        <v>92</v>
      </c>
      <c r="G197" t="s">
        <v>92</v>
      </c>
    </row>
    <row r="198" spans="6:7">
      <c r="F198" t="s">
        <v>92</v>
      </c>
      <c r="G198" t="s">
        <v>92</v>
      </c>
    </row>
    <row r="199" spans="6:7">
      <c r="F199" t="s">
        <v>92</v>
      </c>
      <c r="G199" t="s">
        <v>92</v>
      </c>
    </row>
    <row r="200" spans="6:7">
      <c r="F200" t="s">
        <v>92</v>
      </c>
      <c r="G200" t="s">
        <v>92</v>
      </c>
    </row>
  </sheetData>
  <sheetProtection selectLockedCells="1" selectUnlockedCells="1"/>
  <dataConsolidate/>
  <mergeCells count="2">
    <mergeCell ref="D2:E2"/>
    <mergeCell ref="F2:H2"/>
  </mergeCells>
  <pageMargins left="0.11811023622047245" right="0.11811023622047245" top="0.15748031496062992" bottom="0.15748031496062992" header="0.31496062992125984" footer="0.31496062992125984"/>
  <pageSetup scale="37" orientation="portrait" horizontalDpi="4294967293" r:id="rId1"/>
  <rowBreaks count="2" manualBreakCount="2">
    <brk id="68" max="16383" man="1"/>
    <brk id="146" max="16383" man="1"/>
  </rowBreaks>
  <ignoredErrors>
    <ignoredError sqref="I7 I14:I15" formulaRange="1"/>
  </ignoredErrors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autoPict="0" r:id="rId5">
            <anchor moveWithCells="1">
              <from>
                <xdr:col>2</xdr:col>
                <xdr:colOff>95250</xdr:colOff>
                <xdr:row>1</xdr:row>
                <xdr:rowOff>95250</xdr:rowOff>
              </from>
              <to>
                <xdr:col>2</xdr:col>
                <xdr:colOff>1384300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2</xdr:col>
                <xdr:colOff>1574800</xdr:colOff>
                <xdr:row>1</xdr:row>
                <xdr:rowOff>107950</xdr:rowOff>
              </from>
              <to>
                <xdr:col>2</xdr:col>
                <xdr:colOff>2743200</xdr:colOff>
                <xdr:row>3</xdr:row>
                <xdr:rowOff>50800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>
    <pageSetUpPr fitToPage="1"/>
  </sheetPr>
  <dimension ref="A1:K201"/>
  <sheetViews>
    <sheetView zoomScaleNormal="100" zoomScalePageLayoutView="90" workbookViewId="0">
      <pane ySplit="4" topLeftCell="A134" activePane="bottomLeft" state="frozen"/>
      <selection activeCell="G406" sqref="G406:H418"/>
      <selection pane="bottomLeft" activeCell="D149" sqref="D149:E149"/>
    </sheetView>
  </sheetViews>
  <sheetFormatPr baseColWidth="10" defaultColWidth="10.81640625" defaultRowHeight="14.5"/>
  <cols>
    <col min="2" max="2" width="7.453125" customWidth="1"/>
    <col min="3" max="3" width="42.81640625" bestFit="1" customWidth="1"/>
    <col min="4" max="4" width="16.453125" style="250" customWidth="1"/>
    <col min="5" max="5" width="17" style="250" bestFit="1" customWidth="1"/>
    <col min="6" max="6" width="13.81640625" bestFit="1" customWidth="1"/>
    <col min="7" max="7" width="18.54296875" bestFit="1" customWidth="1"/>
    <col min="8" max="8" width="18.54296875" customWidth="1"/>
    <col min="9" max="9" width="15.81640625" bestFit="1" customWidth="1"/>
    <col min="10" max="10" width="22.81640625" bestFit="1" customWidth="1"/>
    <col min="11" max="11" width="14.1796875" bestFit="1" customWidth="1"/>
  </cols>
  <sheetData>
    <row r="1" spans="1:11" s="3" customFormat="1" ht="10.5">
      <c r="A1" s="3">
        <v>1</v>
      </c>
      <c r="B1" s="3">
        <v>2</v>
      </c>
      <c r="C1" s="3">
        <v>3</v>
      </c>
      <c r="D1" s="244">
        <v>4</v>
      </c>
      <c r="E1" s="244">
        <v>5</v>
      </c>
      <c r="F1" s="3">
        <v>6</v>
      </c>
      <c r="G1" s="3">
        <v>7</v>
      </c>
    </row>
    <row r="2" spans="1:11">
      <c r="D2" s="760" t="s">
        <v>235</v>
      </c>
      <c r="E2" s="760"/>
      <c r="F2" s="761" t="s">
        <v>236</v>
      </c>
      <c r="G2" s="762"/>
      <c r="H2" s="763"/>
    </row>
    <row r="3" spans="1:11">
      <c r="A3" t="s">
        <v>2</v>
      </c>
      <c r="D3" s="245" t="s">
        <v>30</v>
      </c>
      <c r="E3" s="246" t="s">
        <v>91</v>
      </c>
      <c r="F3" s="224" t="s">
        <v>30</v>
      </c>
      <c r="G3" s="147" t="s">
        <v>91</v>
      </c>
      <c r="H3" s="224" t="s">
        <v>197</v>
      </c>
      <c r="I3" s="253" t="s">
        <v>258</v>
      </c>
      <c r="J3" s="105"/>
      <c r="K3" s="105"/>
    </row>
    <row r="4" spans="1:11">
      <c r="D4" s="247">
        <v>0.06</v>
      </c>
      <c r="E4" s="247">
        <v>0.05</v>
      </c>
      <c r="F4" s="9"/>
      <c r="G4" s="148"/>
      <c r="H4" s="8"/>
      <c r="I4" s="250"/>
    </row>
    <row r="5" spans="1:11" s="7" customFormat="1">
      <c r="A5" s="6">
        <v>1</v>
      </c>
      <c r="B5" s="6" t="s">
        <v>59</v>
      </c>
      <c r="C5" s="6"/>
      <c r="D5" s="248">
        <f>+D6+D13+D18+D25+D28</f>
        <v>72893560</v>
      </c>
      <c r="E5" s="248">
        <f>+E6+E13+E18+E25+E28</f>
        <v>121563071.7</v>
      </c>
      <c r="F5" s="10">
        <f>+F6+F13+F18+F25+F28</f>
        <v>43123000</v>
      </c>
      <c r="G5" s="149">
        <f>+G6+G13+G18+G25+G28</f>
        <v>76537889</v>
      </c>
      <c r="H5" s="10">
        <f>+G5+F5</f>
        <v>119660889</v>
      </c>
      <c r="I5" s="254">
        <f>D5+E5</f>
        <v>194456631.69999999</v>
      </c>
      <c r="J5" s="104"/>
    </row>
    <row r="6" spans="1:11" s="7" customFormat="1">
      <c r="A6" s="6">
        <v>10100</v>
      </c>
      <c r="B6" s="6" t="s">
        <v>74</v>
      </c>
      <c r="C6" s="6"/>
      <c r="D6" s="248">
        <f>+SUM(D7:D11)</f>
        <v>44880400</v>
      </c>
      <c r="E6" s="248">
        <f>+SUM(E7:E11)</f>
        <v>73816694.700000003</v>
      </c>
      <c r="F6" s="10">
        <f>+SUM(F7:F11)</f>
        <v>26718000</v>
      </c>
      <c r="G6" s="149">
        <f>+SUM(G7:G11)</f>
        <v>50204899</v>
      </c>
      <c r="H6" s="10">
        <f t="shared" ref="H6:H11" si="0">+G6+F6</f>
        <v>76922899</v>
      </c>
      <c r="I6" s="254">
        <f t="shared" ref="I6:I69" si="1">D6+E6</f>
        <v>118697094.7</v>
      </c>
      <c r="J6" s="104"/>
      <c r="K6" s="108"/>
    </row>
    <row r="7" spans="1:11">
      <c r="A7" s="1"/>
      <c r="B7" s="1">
        <v>10101</v>
      </c>
      <c r="C7" s="1" t="s">
        <v>183</v>
      </c>
      <c r="D7" s="242">
        <f>+(F7+F33)*(1+$D$4)</f>
        <v>13171560</v>
      </c>
      <c r="E7" s="242">
        <f>+(G7+G33)*(1+$E$4)</f>
        <v>35562433.200000003</v>
      </c>
      <c r="F7" s="8">
        <v>9130000</v>
      </c>
      <c r="G7" s="148">
        <v>26658889</v>
      </c>
      <c r="H7" s="158">
        <f t="shared" si="0"/>
        <v>35788889</v>
      </c>
      <c r="I7" s="254">
        <f t="shared" si="1"/>
        <v>48733993.200000003</v>
      </c>
      <c r="J7" s="106"/>
      <c r="K7" s="110"/>
    </row>
    <row r="8" spans="1:11">
      <c r="A8" s="1"/>
      <c r="B8" s="1">
        <v>10102</v>
      </c>
      <c r="C8" s="1" t="s">
        <v>12</v>
      </c>
      <c r="D8" s="242">
        <f>+(F8+F34)*(1+$D$4)</f>
        <v>14035460</v>
      </c>
      <c r="E8" s="242">
        <f>+(G8+G34)*(1+$E$4)</f>
        <v>8552076.75</v>
      </c>
      <c r="F8" s="8">
        <v>7419000</v>
      </c>
      <c r="G8" s="148">
        <v>7119945</v>
      </c>
      <c r="H8" s="158">
        <f t="shared" si="0"/>
        <v>14538945</v>
      </c>
      <c r="I8" s="254">
        <f t="shared" si="1"/>
        <v>22587536.75</v>
      </c>
      <c r="J8" s="106"/>
      <c r="K8" s="110"/>
    </row>
    <row r="9" spans="1:11">
      <c r="A9" s="1"/>
      <c r="B9" s="1">
        <v>10103</v>
      </c>
      <c r="C9" s="1" t="s">
        <v>222</v>
      </c>
      <c r="D9" s="249">
        <f>+(F9+F35)*(1+$D$4)</f>
        <v>271360</v>
      </c>
      <c r="E9" s="249">
        <f>+(G9+G35)*(1+$E$4)</f>
        <v>4230903.6000000006</v>
      </c>
      <c r="F9" s="8">
        <v>224000</v>
      </c>
      <c r="G9" s="148">
        <v>2440692</v>
      </c>
      <c r="H9" s="158">
        <f t="shared" si="0"/>
        <v>2664692</v>
      </c>
      <c r="I9" s="254">
        <f t="shared" si="1"/>
        <v>4502263.6000000006</v>
      </c>
      <c r="J9" s="106"/>
      <c r="K9" s="107"/>
    </row>
    <row r="10" spans="1:11">
      <c r="A10" s="1"/>
      <c r="B10" s="1">
        <v>10104</v>
      </c>
      <c r="C10" s="1" t="s">
        <v>143</v>
      </c>
      <c r="D10" s="249">
        <f>+(F10+F36)*(1+$D$4)</f>
        <v>15816260</v>
      </c>
      <c r="E10" s="249">
        <f>+(G10+G36)*(1+$E$4)</f>
        <v>25396972.650000002</v>
      </c>
      <c r="F10" s="8">
        <v>8993000</v>
      </c>
      <c r="G10" s="148">
        <v>13914603</v>
      </c>
      <c r="H10" s="158">
        <f t="shared" si="0"/>
        <v>22907603</v>
      </c>
      <c r="I10" s="254">
        <f t="shared" si="1"/>
        <v>41213232.650000006</v>
      </c>
      <c r="J10" s="106"/>
      <c r="K10" s="107"/>
    </row>
    <row r="11" spans="1:11">
      <c r="A11" s="1"/>
      <c r="B11" s="1">
        <v>10105</v>
      </c>
      <c r="C11" s="1" t="s">
        <v>134</v>
      </c>
      <c r="D11" s="249">
        <f>+(F11+F37)*(1+$D$4)</f>
        <v>1585760</v>
      </c>
      <c r="E11" s="249">
        <f>+(G11+G37)*(1+$E$4)</f>
        <v>74308.5</v>
      </c>
      <c r="F11" s="8">
        <v>952000</v>
      </c>
      <c r="G11" s="148">
        <v>70770</v>
      </c>
      <c r="H11" s="158">
        <f t="shared" si="0"/>
        <v>1022770</v>
      </c>
      <c r="I11" s="254">
        <f t="shared" si="1"/>
        <v>1660068.5</v>
      </c>
      <c r="J11" s="106"/>
      <c r="K11" s="107"/>
    </row>
    <row r="12" spans="1:11">
      <c r="A12" s="1"/>
      <c r="B12" s="1"/>
      <c r="C12" s="1"/>
      <c r="D12" s="249"/>
      <c r="E12" s="249"/>
      <c r="F12" s="8" t="s">
        <v>92</v>
      </c>
      <c r="G12" s="148" t="s">
        <v>92</v>
      </c>
      <c r="H12" s="8"/>
      <c r="I12" s="254">
        <f t="shared" si="1"/>
        <v>0</v>
      </c>
      <c r="J12" s="104"/>
    </row>
    <row r="13" spans="1:11" s="7" customFormat="1">
      <c r="A13" s="6">
        <v>10200</v>
      </c>
      <c r="B13" s="6" t="s">
        <v>75</v>
      </c>
      <c r="C13" s="6"/>
      <c r="D13" s="248">
        <f>+SUM(D14:D16)</f>
        <v>3425920</v>
      </c>
      <c r="E13" s="248">
        <f>+SUM(E14:E16)</f>
        <v>30712488.449999999</v>
      </c>
      <c r="F13" s="10">
        <f>+SUM(F14:F16)</f>
        <v>2336000</v>
      </c>
      <c r="G13" s="149">
        <f>+SUM(G14:G16)</f>
        <v>18058049</v>
      </c>
      <c r="H13" s="10">
        <f>+G13+F13</f>
        <v>20394049</v>
      </c>
      <c r="I13" s="254">
        <f t="shared" si="1"/>
        <v>34138408.450000003</v>
      </c>
      <c r="J13" s="104"/>
      <c r="K13" s="108"/>
    </row>
    <row r="14" spans="1:11">
      <c r="A14" s="1"/>
      <c r="B14" s="1">
        <v>10201</v>
      </c>
      <c r="C14" s="1" t="s">
        <v>13</v>
      </c>
      <c r="D14" s="249">
        <f>+(F14+F40)*(1+$D$4)</f>
        <v>0</v>
      </c>
      <c r="E14" s="249">
        <f>+(G14+G40)*(1+$E$4)</f>
        <v>15908838.75</v>
      </c>
      <c r="F14" s="8">
        <v>0</v>
      </c>
      <c r="G14" s="148">
        <v>10335292</v>
      </c>
      <c r="H14" s="8">
        <f>+G14+F14</f>
        <v>10335292</v>
      </c>
      <c r="I14" s="254">
        <f t="shared" si="1"/>
        <v>15908838.75</v>
      </c>
      <c r="J14" s="106"/>
    </row>
    <row r="15" spans="1:11">
      <c r="A15" s="1"/>
      <c r="B15" s="1">
        <v>10202</v>
      </c>
      <c r="C15" s="1" t="s">
        <v>14</v>
      </c>
      <c r="D15" s="249">
        <f>+(F15+F41)*(1+$D$4)</f>
        <v>3425920</v>
      </c>
      <c r="E15" s="249">
        <f>+(G15+G41)*(1+$E$4)</f>
        <v>8137788.75</v>
      </c>
      <c r="F15" s="8">
        <v>2336000</v>
      </c>
      <c r="G15" s="148">
        <v>5854275</v>
      </c>
      <c r="H15" s="8">
        <f>+G15+F15</f>
        <v>8190275</v>
      </c>
      <c r="I15" s="254">
        <f t="shared" si="1"/>
        <v>11563708.75</v>
      </c>
      <c r="J15" s="106"/>
    </row>
    <row r="16" spans="1:11">
      <c r="A16" s="1"/>
      <c r="B16" s="1">
        <v>10203</v>
      </c>
      <c r="C16" s="1" t="s">
        <v>60</v>
      </c>
      <c r="D16" s="249">
        <f>+(F16+F42)*(1+$D$4)</f>
        <v>0</v>
      </c>
      <c r="E16" s="249">
        <f>+(G16+G42)*(1+$E$4)</f>
        <v>6665860.9500000002</v>
      </c>
      <c r="F16" s="8">
        <v>0</v>
      </c>
      <c r="G16" s="148">
        <v>1868482</v>
      </c>
      <c r="H16" s="8">
        <f>+G16+F16</f>
        <v>1868482</v>
      </c>
      <c r="I16" s="254">
        <f t="shared" si="1"/>
        <v>6665860.9500000002</v>
      </c>
      <c r="J16" s="106"/>
    </row>
    <row r="17" spans="1:11">
      <c r="A17" s="1"/>
      <c r="B17" s="1"/>
      <c r="C17" s="1"/>
      <c r="D17" s="249"/>
      <c r="E17" s="249"/>
      <c r="F17" s="8" t="s">
        <v>92</v>
      </c>
      <c r="G17" s="148" t="s">
        <v>92</v>
      </c>
      <c r="H17" s="8"/>
      <c r="I17" s="254">
        <f t="shared" si="1"/>
        <v>0</v>
      </c>
      <c r="J17" s="104"/>
    </row>
    <row r="18" spans="1:11" s="7" customFormat="1">
      <c r="A18" s="6">
        <v>10300</v>
      </c>
      <c r="B18" s="6" t="s">
        <v>76</v>
      </c>
      <c r="C18" s="6"/>
      <c r="D18" s="248">
        <f>+SUM(D19:D23)</f>
        <v>587240</v>
      </c>
      <c r="E18" s="248">
        <f>+SUM(E19:E23)</f>
        <v>16882688.550000001</v>
      </c>
      <c r="F18" s="10">
        <f>+SUM(F19:F23)</f>
        <v>554000</v>
      </c>
      <c r="G18" s="149">
        <f>+SUM(G19:G23)</f>
        <v>8238941</v>
      </c>
      <c r="H18" s="10">
        <f t="shared" ref="H18:H23" si="2">+G18+F18</f>
        <v>8792941</v>
      </c>
      <c r="I18" s="254">
        <f t="shared" si="1"/>
        <v>17469928.550000001</v>
      </c>
      <c r="J18" s="104"/>
      <c r="K18" s="108"/>
    </row>
    <row r="19" spans="1:11">
      <c r="A19" s="1"/>
      <c r="B19" s="1">
        <v>10301</v>
      </c>
      <c r="C19" s="1" t="s">
        <v>15</v>
      </c>
      <c r="D19" s="249">
        <f>+(F19+F45)*(1+$D$4)</f>
        <v>0</v>
      </c>
      <c r="E19" s="249">
        <f>+(G19+G45)*(1+$E$4)</f>
        <v>3621366</v>
      </c>
      <c r="F19" s="8">
        <v>0</v>
      </c>
      <c r="G19" s="148">
        <v>2225070</v>
      </c>
      <c r="H19" s="158">
        <f t="shared" si="2"/>
        <v>2225070</v>
      </c>
      <c r="I19" s="254">
        <f t="shared" si="1"/>
        <v>3621366</v>
      </c>
      <c r="J19" s="106"/>
      <c r="K19" s="108"/>
    </row>
    <row r="20" spans="1:11">
      <c r="A20" s="1"/>
      <c r="B20" s="1">
        <v>10302</v>
      </c>
      <c r="C20" s="1" t="s">
        <v>135</v>
      </c>
      <c r="D20" s="249">
        <f>+(F20+F46)*(1+$D$4)</f>
        <v>0</v>
      </c>
      <c r="E20" s="249">
        <f>+(G20+G46)*(1+$E$4)</f>
        <v>3395611.8000000003</v>
      </c>
      <c r="F20" s="8">
        <v>0</v>
      </c>
      <c r="G20" s="148">
        <v>2245656</v>
      </c>
      <c r="H20" s="158">
        <f t="shared" si="2"/>
        <v>2245656</v>
      </c>
      <c r="I20" s="254">
        <f t="shared" si="1"/>
        <v>3395611.8000000003</v>
      </c>
      <c r="J20" s="106"/>
    </row>
    <row r="21" spans="1:11">
      <c r="A21" s="1"/>
      <c r="B21" s="1">
        <v>10303</v>
      </c>
      <c r="C21" s="1" t="s">
        <v>224</v>
      </c>
      <c r="D21" s="249">
        <f>+(F21+F47)*(1+$D$4)</f>
        <v>0</v>
      </c>
      <c r="E21" s="249">
        <f>+(G21+G47)*(1+$E$4)</f>
        <v>4170340.6500000004</v>
      </c>
      <c r="F21" s="8">
        <v>0</v>
      </c>
      <c r="G21" s="148">
        <v>2696673</v>
      </c>
      <c r="H21" s="158">
        <f t="shared" si="2"/>
        <v>2696673</v>
      </c>
      <c r="I21" s="254">
        <f t="shared" si="1"/>
        <v>4170340.6500000004</v>
      </c>
      <c r="J21" s="106"/>
    </row>
    <row r="22" spans="1:11">
      <c r="A22" s="1"/>
      <c r="B22" s="1">
        <v>10304</v>
      </c>
      <c r="C22" s="1" t="s">
        <v>136</v>
      </c>
      <c r="D22" s="249">
        <f>+(F22+F48)*(1+$D$4)</f>
        <v>587240</v>
      </c>
      <c r="E22" s="249">
        <f>+(G22+G48)*(1+$E$4)</f>
        <v>4484539.5</v>
      </c>
      <c r="F22" s="8">
        <v>554000</v>
      </c>
      <c r="G22" s="148">
        <v>87850</v>
      </c>
      <c r="H22" s="158">
        <f t="shared" si="2"/>
        <v>641850</v>
      </c>
      <c r="I22" s="254">
        <f t="shared" si="1"/>
        <v>5071779.5</v>
      </c>
      <c r="J22" s="106"/>
    </row>
    <row r="23" spans="1:11">
      <c r="A23" s="1"/>
      <c r="B23" s="1">
        <v>10305</v>
      </c>
      <c r="C23" s="1" t="s">
        <v>189</v>
      </c>
      <c r="D23" s="249">
        <f>+(F23+F49)*(1+$D$4)</f>
        <v>0</v>
      </c>
      <c r="E23" s="249">
        <f>+(G23+G49)*(1+$E$4)</f>
        <v>1210830.6000000001</v>
      </c>
      <c r="F23" s="8">
        <v>0</v>
      </c>
      <c r="G23" s="148">
        <v>983692</v>
      </c>
      <c r="H23" s="158">
        <f t="shared" si="2"/>
        <v>983692</v>
      </c>
      <c r="I23" s="254">
        <f t="shared" si="1"/>
        <v>1210830.6000000001</v>
      </c>
      <c r="J23" s="106"/>
    </row>
    <row r="24" spans="1:11">
      <c r="A24" s="1"/>
      <c r="B24" s="1"/>
      <c r="C24" s="1"/>
      <c r="D24" s="249"/>
      <c r="E24" s="249"/>
      <c r="F24" s="8" t="s">
        <v>92</v>
      </c>
      <c r="G24" s="148" t="s">
        <v>92</v>
      </c>
      <c r="H24" s="8"/>
      <c r="I24" s="254">
        <f t="shared" si="1"/>
        <v>0</v>
      </c>
      <c r="J24" s="104"/>
    </row>
    <row r="25" spans="1:11" s="7" customFormat="1">
      <c r="A25" s="6">
        <v>10500</v>
      </c>
      <c r="B25" s="6" t="s">
        <v>77</v>
      </c>
      <c r="C25" s="6"/>
      <c r="D25" s="248">
        <f>+SUM(D26)</f>
        <v>24000000</v>
      </c>
      <c r="E25" s="248">
        <f>+SUM(E26)</f>
        <v>151200</v>
      </c>
      <c r="F25" s="10">
        <f>+SUM(F26)</f>
        <v>13515000</v>
      </c>
      <c r="G25" s="149">
        <f>+SUM(G26)</f>
        <v>36000</v>
      </c>
      <c r="H25" s="10">
        <f>+G25+F25</f>
        <v>13551000</v>
      </c>
      <c r="I25" s="254">
        <f t="shared" si="1"/>
        <v>24151200</v>
      </c>
      <c r="J25" s="104"/>
      <c r="K25" s="108"/>
    </row>
    <row r="26" spans="1:11">
      <c r="A26" s="1"/>
      <c r="B26" s="1">
        <v>10501</v>
      </c>
      <c r="C26" s="1" t="s">
        <v>148</v>
      </c>
      <c r="D26" s="249">
        <v>24000000</v>
      </c>
      <c r="E26" s="249">
        <f>+(G26+G53)*(1+$E$4)</f>
        <v>151200</v>
      </c>
      <c r="F26" s="8">
        <v>13515000</v>
      </c>
      <c r="G26" s="148">
        <v>36000</v>
      </c>
      <c r="H26" s="158">
        <f>+G26+F26</f>
        <v>13551000</v>
      </c>
      <c r="I26" s="254">
        <f t="shared" si="1"/>
        <v>24151200</v>
      </c>
      <c r="J26" s="106"/>
      <c r="K26" s="109"/>
    </row>
    <row r="27" spans="1:11">
      <c r="A27" s="1"/>
      <c r="B27" s="1"/>
      <c r="C27" s="1"/>
      <c r="D27" s="252" t="s">
        <v>259</v>
      </c>
      <c r="E27" s="249"/>
      <c r="F27" s="8" t="s">
        <v>92</v>
      </c>
      <c r="G27" s="148" t="s">
        <v>92</v>
      </c>
      <c r="H27" s="8"/>
      <c r="I27" s="254" t="e">
        <f t="shared" si="1"/>
        <v>#VALUE!</v>
      </c>
      <c r="J27" s="104"/>
    </row>
    <row r="28" spans="1:11" s="7" customFormat="1">
      <c r="A28" s="60">
        <v>10600</v>
      </c>
      <c r="B28" s="60" t="s">
        <v>160</v>
      </c>
      <c r="C28" s="60"/>
      <c r="D28" s="248">
        <f>+SUM(D29)</f>
        <v>0</v>
      </c>
      <c r="E28" s="248">
        <f>+SUM(E29)</f>
        <v>0</v>
      </c>
      <c r="F28" s="10">
        <f>+SUM(F29)</f>
        <v>0</v>
      </c>
      <c r="G28" s="149">
        <f>+SUM(G29)</f>
        <v>0</v>
      </c>
      <c r="H28" s="10">
        <f>+G28+F28</f>
        <v>0</v>
      </c>
      <c r="I28" s="254">
        <f t="shared" si="1"/>
        <v>0</v>
      </c>
      <c r="J28" s="104"/>
      <c r="K28" s="108"/>
    </row>
    <row r="29" spans="1:11">
      <c r="A29" s="1"/>
      <c r="B29" s="1">
        <v>10601</v>
      </c>
      <c r="C29" s="1" t="s">
        <v>160</v>
      </c>
      <c r="D29" s="249"/>
      <c r="E29" s="249"/>
      <c r="F29" s="8"/>
      <c r="G29" s="148"/>
      <c r="H29" s="8"/>
      <c r="I29" s="254">
        <f t="shared" si="1"/>
        <v>0</v>
      </c>
      <c r="J29" s="106"/>
      <c r="K29" s="108"/>
    </row>
    <row r="30" spans="1:11">
      <c r="A30" s="1"/>
      <c r="B30" s="1"/>
      <c r="C30" s="1"/>
      <c r="D30" s="249"/>
      <c r="E30" s="249"/>
      <c r="F30" s="8" t="s">
        <v>92</v>
      </c>
      <c r="G30" s="148" t="s">
        <v>92</v>
      </c>
      <c r="H30" s="8"/>
      <c r="I30" s="254">
        <f t="shared" si="1"/>
        <v>0</v>
      </c>
      <c r="J30" s="104"/>
    </row>
    <row r="31" spans="1:11" s="230" customFormat="1">
      <c r="A31" s="226">
        <v>2</v>
      </c>
      <c r="B31" s="226" t="s">
        <v>0</v>
      </c>
      <c r="C31" s="226"/>
      <c r="D31" s="248"/>
      <c r="E31" s="248">
        <f>+E32+E39+E44+E52+E55+E58+E62</f>
        <v>0</v>
      </c>
      <c r="F31" s="227">
        <f>+F32+F39+F44+F52+F55+F58+F62</f>
        <v>31659000</v>
      </c>
      <c r="G31" s="228">
        <f>+G32+G39+G44+G52+G55+G58+G62</f>
        <v>48447228</v>
      </c>
      <c r="H31" s="227">
        <f t="shared" ref="H31:H37" si="3">+G31+F31</f>
        <v>80106228</v>
      </c>
      <c r="I31" s="254">
        <f t="shared" si="1"/>
        <v>0</v>
      </c>
      <c r="J31" s="229"/>
    </row>
    <row r="32" spans="1:11" s="230" customFormat="1">
      <c r="A32" s="226">
        <v>20100</v>
      </c>
      <c r="B32" s="226" t="s">
        <v>78</v>
      </c>
      <c r="C32" s="226"/>
      <c r="D32" s="248"/>
      <c r="E32" s="248">
        <f>+SUM(E33:E34)</f>
        <v>0</v>
      </c>
      <c r="F32" s="227">
        <f>+SUM(F33:F37)</f>
        <v>15622000</v>
      </c>
      <c r="G32" s="228">
        <f>+SUM(G33:G37)</f>
        <v>20096715</v>
      </c>
      <c r="H32" s="227">
        <f t="shared" si="3"/>
        <v>35718715</v>
      </c>
      <c r="I32" s="254">
        <f t="shared" si="1"/>
        <v>0</v>
      </c>
      <c r="J32" s="229"/>
      <c r="K32" s="231"/>
    </row>
    <row r="33" spans="1:11" s="237" customFormat="1">
      <c r="A33" s="232"/>
      <c r="B33" s="232">
        <v>20101</v>
      </c>
      <c r="C33" s="232" t="s">
        <v>183</v>
      </c>
      <c r="D33" s="249"/>
      <c r="E33" s="249"/>
      <c r="F33" s="233">
        <v>3296000</v>
      </c>
      <c r="G33" s="234">
        <v>7210095</v>
      </c>
      <c r="H33" s="233">
        <f t="shared" si="3"/>
        <v>10506095</v>
      </c>
      <c r="I33" s="254">
        <f t="shared" si="1"/>
        <v>0</v>
      </c>
      <c r="J33" s="235"/>
      <c r="K33" s="236"/>
    </row>
    <row r="34" spans="1:11" s="237" customFormat="1">
      <c r="A34" s="232"/>
      <c r="B34" s="232">
        <v>20102</v>
      </c>
      <c r="C34" s="232" t="s">
        <v>12</v>
      </c>
      <c r="D34" s="249"/>
      <c r="E34" s="249"/>
      <c r="F34" s="233">
        <v>5822000</v>
      </c>
      <c r="G34" s="234">
        <v>1024890</v>
      </c>
      <c r="H34" s="233">
        <f t="shared" si="3"/>
        <v>6846890</v>
      </c>
      <c r="I34" s="254">
        <f t="shared" si="1"/>
        <v>0</v>
      </c>
      <c r="J34" s="235"/>
      <c r="K34" s="236"/>
    </row>
    <row r="35" spans="1:11" s="237" customFormat="1">
      <c r="A35" s="232"/>
      <c r="B35" s="232">
        <v>20103</v>
      </c>
      <c r="C35" s="232" t="s">
        <v>140</v>
      </c>
      <c r="D35" s="249"/>
      <c r="E35" s="249"/>
      <c r="F35" s="238">
        <v>32000</v>
      </c>
      <c r="G35" s="238">
        <v>1588740</v>
      </c>
      <c r="H35" s="233">
        <f t="shared" si="3"/>
        <v>1620740</v>
      </c>
      <c r="I35" s="254">
        <f t="shared" si="1"/>
        <v>0</v>
      </c>
      <c r="J35" s="235"/>
      <c r="K35" s="236"/>
    </row>
    <row r="36" spans="1:11" s="237" customFormat="1">
      <c r="A36" s="232"/>
      <c r="B36" s="232">
        <v>20104</v>
      </c>
      <c r="C36" s="232" t="s">
        <v>143</v>
      </c>
      <c r="D36" s="249"/>
      <c r="E36" s="249"/>
      <c r="F36" s="238">
        <v>5928000</v>
      </c>
      <c r="G36" s="238">
        <v>10272990</v>
      </c>
      <c r="H36" s="233">
        <f t="shared" si="3"/>
        <v>16200990</v>
      </c>
      <c r="I36" s="254">
        <f t="shared" si="1"/>
        <v>0</v>
      </c>
      <c r="J36" s="235"/>
      <c r="K36" s="236"/>
    </row>
    <row r="37" spans="1:11" s="237" customFormat="1">
      <c r="A37" s="232"/>
      <c r="B37" s="232">
        <v>20105</v>
      </c>
      <c r="C37" s="232" t="s">
        <v>134</v>
      </c>
      <c r="D37" s="249"/>
      <c r="E37" s="249"/>
      <c r="F37" s="238">
        <v>544000</v>
      </c>
      <c r="G37" s="238">
        <v>0</v>
      </c>
      <c r="H37" s="233">
        <f t="shared" si="3"/>
        <v>544000</v>
      </c>
      <c r="I37" s="254">
        <f t="shared" si="1"/>
        <v>0</v>
      </c>
      <c r="J37" s="235"/>
      <c r="K37" s="236"/>
    </row>
    <row r="38" spans="1:11" s="237" customFormat="1">
      <c r="A38" s="232"/>
      <c r="B38" s="232"/>
      <c r="C38" s="232"/>
      <c r="D38" s="249"/>
      <c r="E38" s="249"/>
      <c r="F38" s="239" t="s">
        <v>92</v>
      </c>
      <c r="G38" s="239" t="s">
        <v>92</v>
      </c>
      <c r="H38" s="233"/>
      <c r="I38" s="254">
        <f t="shared" si="1"/>
        <v>0</v>
      </c>
      <c r="J38" s="229"/>
    </row>
    <row r="39" spans="1:11" s="230" customFormat="1">
      <c r="A39" s="226">
        <v>20200</v>
      </c>
      <c r="B39" s="226" t="s">
        <v>79</v>
      </c>
      <c r="C39" s="226"/>
      <c r="D39" s="248"/>
      <c r="E39" s="248">
        <f>SUM(E40:E42)</f>
        <v>0</v>
      </c>
      <c r="F39" s="227">
        <f>SUM(F40:F42)</f>
        <v>896000</v>
      </c>
      <c r="G39" s="228">
        <f>SUM(G40:G42)</f>
        <v>11191940</v>
      </c>
      <c r="H39" s="227">
        <f>+G39+F39</f>
        <v>12087940</v>
      </c>
      <c r="I39" s="254">
        <f t="shared" si="1"/>
        <v>0</v>
      </c>
      <c r="J39" s="229"/>
      <c r="K39" s="231"/>
    </row>
    <row r="40" spans="1:11" s="237" customFormat="1">
      <c r="A40" s="232"/>
      <c r="B40" s="232">
        <v>20201</v>
      </c>
      <c r="C40" s="232" t="s">
        <v>13</v>
      </c>
      <c r="D40" s="249"/>
      <c r="E40" s="249"/>
      <c r="F40" s="233">
        <v>0</v>
      </c>
      <c r="G40" s="234">
        <v>4815983</v>
      </c>
      <c r="H40" s="233">
        <f>+G40+F40</f>
        <v>4815983</v>
      </c>
      <c r="I40" s="254">
        <f t="shared" si="1"/>
        <v>0</v>
      </c>
      <c r="J40" s="235"/>
    </row>
    <row r="41" spans="1:11" s="237" customFormat="1">
      <c r="A41" s="232"/>
      <c r="B41" s="232">
        <v>20202</v>
      </c>
      <c r="C41" s="232" t="s">
        <v>14</v>
      </c>
      <c r="D41" s="249"/>
      <c r="E41" s="249"/>
      <c r="F41" s="233">
        <v>896000</v>
      </c>
      <c r="G41" s="234">
        <v>1896000</v>
      </c>
      <c r="H41" s="233">
        <f>+G41+F41</f>
        <v>2792000</v>
      </c>
      <c r="I41" s="254">
        <f t="shared" si="1"/>
        <v>0</v>
      </c>
      <c r="J41" s="235"/>
    </row>
    <row r="42" spans="1:11" s="237" customFormat="1">
      <c r="A42" s="232"/>
      <c r="B42" s="232">
        <v>20203</v>
      </c>
      <c r="C42" s="232" t="s">
        <v>60</v>
      </c>
      <c r="D42" s="249"/>
      <c r="E42" s="249"/>
      <c r="F42" s="233">
        <v>0</v>
      </c>
      <c r="G42" s="234">
        <v>4479957</v>
      </c>
      <c r="H42" s="233">
        <f>+G42+F42</f>
        <v>4479957</v>
      </c>
      <c r="I42" s="254">
        <f t="shared" si="1"/>
        <v>0</v>
      </c>
      <c r="J42" s="235"/>
    </row>
    <row r="43" spans="1:11" s="237" customFormat="1">
      <c r="A43" s="232"/>
      <c r="B43" s="232"/>
      <c r="C43" s="232"/>
      <c r="D43" s="249"/>
      <c r="E43" s="249"/>
      <c r="F43" s="239" t="s">
        <v>92</v>
      </c>
      <c r="G43" s="239" t="s">
        <v>92</v>
      </c>
      <c r="H43" s="233"/>
      <c r="I43" s="254">
        <f t="shared" si="1"/>
        <v>0</v>
      </c>
      <c r="J43" s="229"/>
    </row>
    <row r="44" spans="1:11" s="230" customFormat="1">
      <c r="A44" s="226">
        <v>20300</v>
      </c>
      <c r="B44" s="226" t="s">
        <v>80</v>
      </c>
      <c r="C44" s="226"/>
      <c r="D44" s="248"/>
      <c r="E44" s="248">
        <f>+SUM(E45:E49)</f>
        <v>0</v>
      </c>
      <c r="F44" s="227">
        <f>+SUM(F45:F49)</f>
        <v>0</v>
      </c>
      <c r="G44" s="228">
        <f>+SUM(G45:G49)</f>
        <v>7839810</v>
      </c>
      <c r="H44" s="227">
        <f t="shared" ref="H44:H50" si="4">+G44+F44</f>
        <v>7839810</v>
      </c>
      <c r="I44" s="254">
        <f t="shared" si="1"/>
        <v>0</v>
      </c>
      <c r="J44" s="229"/>
      <c r="K44" s="231"/>
    </row>
    <row r="45" spans="1:11" s="237" customFormat="1">
      <c r="A45" s="232"/>
      <c r="B45" s="232">
        <v>20301</v>
      </c>
      <c r="C45" s="232" t="s">
        <v>15</v>
      </c>
      <c r="D45" s="249"/>
      <c r="E45" s="249"/>
      <c r="F45" s="233">
        <v>0</v>
      </c>
      <c r="G45" s="234">
        <v>1223850</v>
      </c>
      <c r="H45" s="233">
        <f t="shared" si="4"/>
        <v>1223850</v>
      </c>
      <c r="I45" s="254">
        <f t="shared" si="1"/>
        <v>0</v>
      </c>
      <c r="J45" s="235"/>
    </row>
    <row r="46" spans="1:11" s="237" customFormat="1">
      <c r="A46" s="232"/>
      <c r="B46" s="232">
        <v>20302</v>
      </c>
      <c r="C46" s="232" t="s">
        <v>135</v>
      </c>
      <c r="D46" s="249"/>
      <c r="E46" s="249"/>
      <c r="F46" s="233">
        <v>0</v>
      </c>
      <c r="G46" s="234">
        <v>988260</v>
      </c>
      <c r="H46" s="233">
        <f t="shared" si="4"/>
        <v>988260</v>
      </c>
      <c r="I46" s="254">
        <f t="shared" si="1"/>
        <v>0</v>
      </c>
      <c r="J46" s="235"/>
    </row>
    <row r="47" spans="1:11" s="237" customFormat="1">
      <c r="A47" s="232"/>
      <c r="B47" s="232">
        <v>20303</v>
      </c>
      <c r="C47" s="232" t="s">
        <v>150</v>
      </c>
      <c r="D47" s="249"/>
      <c r="E47" s="249"/>
      <c r="F47" s="233">
        <v>0</v>
      </c>
      <c r="G47" s="234">
        <v>1275080</v>
      </c>
      <c r="H47" s="233">
        <f t="shared" si="4"/>
        <v>1275080</v>
      </c>
      <c r="I47" s="254">
        <f t="shared" si="1"/>
        <v>0</v>
      </c>
      <c r="J47" s="235"/>
    </row>
    <row r="48" spans="1:11" s="237" customFormat="1">
      <c r="A48" s="232"/>
      <c r="B48" s="232">
        <v>20304</v>
      </c>
      <c r="C48" s="232" t="s">
        <v>136</v>
      </c>
      <c r="D48" s="249"/>
      <c r="E48" s="249"/>
      <c r="F48" s="233">
        <v>0</v>
      </c>
      <c r="G48" s="234">
        <v>4183140</v>
      </c>
      <c r="H48" s="233">
        <f t="shared" si="4"/>
        <v>4183140</v>
      </c>
      <c r="I48" s="254">
        <f t="shared" si="1"/>
        <v>0</v>
      </c>
      <c r="J48" s="235"/>
    </row>
    <row r="49" spans="1:11" s="237" customFormat="1">
      <c r="A49" s="232"/>
      <c r="B49" s="232">
        <v>20305</v>
      </c>
      <c r="C49" s="240" t="s">
        <v>189</v>
      </c>
      <c r="D49" s="249"/>
      <c r="E49" s="249"/>
      <c r="F49" s="233">
        <v>0</v>
      </c>
      <c r="G49" s="234">
        <v>169480</v>
      </c>
      <c r="H49" s="233">
        <f t="shared" si="4"/>
        <v>169480</v>
      </c>
      <c r="I49" s="254">
        <f t="shared" si="1"/>
        <v>0</v>
      </c>
      <c r="J49" s="235"/>
    </row>
    <row r="50" spans="1:11" s="237" customFormat="1">
      <c r="A50" s="232"/>
      <c r="B50" s="232">
        <v>20306</v>
      </c>
      <c r="C50" s="232" t="s">
        <v>188</v>
      </c>
      <c r="D50" s="249"/>
      <c r="E50" s="249"/>
      <c r="F50" s="233">
        <v>0</v>
      </c>
      <c r="G50" s="234">
        <v>155640</v>
      </c>
      <c r="H50" s="233">
        <f t="shared" si="4"/>
        <v>155640</v>
      </c>
      <c r="I50" s="254">
        <f t="shared" si="1"/>
        <v>0</v>
      </c>
      <c r="J50" s="229"/>
    </row>
    <row r="51" spans="1:11" s="237" customFormat="1">
      <c r="A51" s="232"/>
      <c r="B51" s="232"/>
      <c r="C51" s="232"/>
      <c r="D51" s="249"/>
      <c r="E51" s="249"/>
      <c r="F51" s="233" t="s">
        <v>92</v>
      </c>
      <c r="G51" s="234" t="s">
        <v>92</v>
      </c>
      <c r="H51" s="233"/>
      <c r="I51" s="254">
        <f t="shared" si="1"/>
        <v>0</v>
      </c>
      <c r="J51" s="229"/>
    </row>
    <row r="52" spans="1:11" s="230" customFormat="1">
      <c r="A52" s="226">
        <v>20500</v>
      </c>
      <c r="B52" s="226" t="s">
        <v>81</v>
      </c>
      <c r="C52" s="226"/>
      <c r="D52" s="248"/>
      <c r="E52" s="248">
        <f>+SUM(E53)</f>
        <v>0</v>
      </c>
      <c r="F52" s="227">
        <f>+SUM(F53)</f>
        <v>6554000</v>
      </c>
      <c r="G52" s="228">
        <f>+SUM(G53)</f>
        <v>108000</v>
      </c>
      <c r="H52" s="227">
        <f>+G52+F52</f>
        <v>6662000</v>
      </c>
      <c r="I52" s="254">
        <f t="shared" si="1"/>
        <v>0</v>
      </c>
      <c r="J52" s="229"/>
      <c r="K52" s="231"/>
    </row>
    <row r="53" spans="1:11" s="237" customFormat="1">
      <c r="A53" s="232"/>
      <c r="B53" s="232">
        <v>20501</v>
      </c>
      <c r="C53" s="232" t="s">
        <v>149</v>
      </c>
      <c r="D53" s="249"/>
      <c r="E53" s="249"/>
      <c r="F53" s="233">
        <v>6554000</v>
      </c>
      <c r="G53" s="234">
        <v>108000</v>
      </c>
      <c r="H53" s="241">
        <f>+G53+F53</f>
        <v>6662000</v>
      </c>
      <c r="I53" s="254">
        <f t="shared" si="1"/>
        <v>0</v>
      </c>
      <c r="J53" s="235"/>
    </row>
    <row r="54" spans="1:11" s="237" customFormat="1">
      <c r="A54" s="232"/>
      <c r="B54" s="232"/>
      <c r="C54" s="232"/>
      <c r="D54" s="249"/>
      <c r="E54" s="249"/>
      <c r="F54" s="233" t="s">
        <v>92</v>
      </c>
      <c r="G54" s="234" t="s">
        <v>92</v>
      </c>
      <c r="H54" s="233"/>
      <c r="I54" s="254">
        <f t="shared" si="1"/>
        <v>0</v>
      </c>
      <c r="J54" s="229"/>
    </row>
    <row r="55" spans="1:11" s="230" customFormat="1">
      <c r="A55" s="226">
        <v>20600</v>
      </c>
      <c r="B55" s="226" t="s">
        <v>141</v>
      </c>
      <c r="C55" s="226"/>
      <c r="D55" s="248"/>
      <c r="E55" s="248">
        <f>+SUM(E56)</f>
        <v>0</v>
      </c>
      <c r="F55" s="227">
        <f>+SUM(F56)</f>
        <v>0</v>
      </c>
      <c r="G55" s="228">
        <f>+SUM(G56)</f>
        <v>6948000</v>
      </c>
      <c r="H55" s="227">
        <f>+G55+F55</f>
        <v>6948000</v>
      </c>
      <c r="I55" s="254">
        <f t="shared" si="1"/>
        <v>0</v>
      </c>
      <c r="J55" s="229"/>
      <c r="K55" s="231"/>
    </row>
    <row r="56" spans="1:11" s="237" customFormat="1">
      <c r="A56" s="232"/>
      <c r="B56" s="232">
        <v>20601</v>
      </c>
      <c r="C56" s="232" t="s">
        <v>141</v>
      </c>
      <c r="D56" s="249"/>
      <c r="E56" s="249"/>
      <c r="F56" s="233">
        <v>0</v>
      </c>
      <c r="G56" s="234">
        <v>6948000</v>
      </c>
      <c r="H56" s="241">
        <f>+G56+F56</f>
        <v>6948000</v>
      </c>
      <c r="I56" s="254">
        <f t="shared" si="1"/>
        <v>0</v>
      </c>
      <c r="J56" s="235"/>
    </row>
    <row r="57" spans="1:11" s="237" customFormat="1">
      <c r="A57" s="232"/>
      <c r="B57" s="232"/>
      <c r="C57" s="232"/>
      <c r="D57" s="249"/>
      <c r="E57" s="249"/>
      <c r="F57" s="233" t="s">
        <v>92</v>
      </c>
      <c r="G57" s="234" t="s">
        <v>92</v>
      </c>
      <c r="H57" s="233"/>
      <c r="I57" s="254">
        <f t="shared" si="1"/>
        <v>0</v>
      </c>
      <c r="J57" s="229"/>
    </row>
    <row r="58" spans="1:11" s="230" customFormat="1">
      <c r="A58" s="226">
        <v>20700</v>
      </c>
      <c r="B58" s="226" t="s">
        <v>82</v>
      </c>
      <c r="C58" s="226"/>
      <c r="D58" s="248"/>
      <c r="E58" s="248">
        <f>+SUM(E59:E60)</f>
        <v>0</v>
      </c>
      <c r="F58" s="227">
        <f>+SUM(F59:F60)</f>
        <v>0</v>
      </c>
      <c r="G58" s="228">
        <f>+SUM(G59:G60)</f>
        <v>979660</v>
      </c>
      <c r="H58" s="227">
        <f>+G58+F58</f>
        <v>979660</v>
      </c>
      <c r="I58" s="254">
        <f t="shared" si="1"/>
        <v>0</v>
      </c>
      <c r="J58" s="229"/>
      <c r="K58" s="231"/>
    </row>
    <row r="59" spans="1:11" s="237" customFormat="1">
      <c r="A59" s="232"/>
      <c r="B59" s="232">
        <v>20701</v>
      </c>
      <c r="C59" s="232" t="s">
        <v>61</v>
      </c>
      <c r="D59" s="249"/>
      <c r="E59" s="249"/>
      <c r="F59" s="233">
        <v>0</v>
      </c>
      <c r="G59" s="234">
        <v>979660</v>
      </c>
      <c r="H59" s="233">
        <f>+G59+F59</f>
        <v>979660</v>
      </c>
      <c r="I59" s="254">
        <f t="shared" si="1"/>
        <v>0</v>
      </c>
      <c r="J59" s="235"/>
    </row>
    <row r="60" spans="1:11" s="237" customFormat="1">
      <c r="A60" s="232"/>
      <c r="B60" s="232">
        <v>20702</v>
      </c>
      <c r="C60" s="232" t="s">
        <v>83</v>
      </c>
      <c r="D60" s="249"/>
      <c r="E60" s="249"/>
      <c r="F60" s="233">
        <v>0</v>
      </c>
      <c r="G60" s="234">
        <v>0</v>
      </c>
      <c r="H60" s="233">
        <f>+G60+F60</f>
        <v>0</v>
      </c>
      <c r="I60" s="254">
        <f t="shared" si="1"/>
        <v>0</v>
      </c>
      <c r="J60" s="235"/>
    </row>
    <row r="61" spans="1:11" s="237" customFormat="1">
      <c r="A61" s="232"/>
      <c r="B61" s="232"/>
      <c r="C61" s="232"/>
      <c r="D61" s="249"/>
      <c r="E61" s="249"/>
      <c r="F61" s="233" t="s">
        <v>92</v>
      </c>
      <c r="G61" s="234" t="s">
        <v>92</v>
      </c>
      <c r="H61" s="233"/>
      <c r="I61" s="254">
        <f t="shared" si="1"/>
        <v>0</v>
      </c>
      <c r="J61" s="229"/>
      <c r="K61" s="231"/>
    </row>
    <row r="62" spans="1:11" s="237" customFormat="1">
      <c r="A62" s="226">
        <v>20800</v>
      </c>
      <c r="B62" s="226" t="s">
        <v>98</v>
      </c>
      <c r="C62" s="232"/>
      <c r="D62" s="248"/>
      <c r="E62" s="248">
        <f>+SUM(E63)</f>
        <v>0</v>
      </c>
      <c r="F62" s="227">
        <f>+SUM(F63)</f>
        <v>8587000</v>
      </c>
      <c r="G62" s="228">
        <f>+SUM(G63)</f>
        <v>1283103</v>
      </c>
      <c r="H62" s="227">
        <f>+G62+F62</f>
        <v>9870103</v>
      </c>
      <c r="I62" s="254">
        <f t="shared" si="1"/>
        <v>0</v>
      </c>
      <c r="J62" s="229"/>
      <c r="K62" s="231"/>
    </row>
    <row r="63" spans="1:11" s="237" customFormat="1">
      <c r="A63" s="232"/>
      <c r="B63" s="232">
        <v>20801</v>
      </c>
      <c r="C63" s="232" t="s">
        <v>98</v>
      </c>
      <c r="D63" s="249"/>
      <c r="E63" s="249"/>
      <c r="F63" s="233">
        <v>8587000</v>
      </c>
      <c r="G63" s="234">
        <v>1283103</v>
      </c>
      <c r="H63" s="233">
        <f>+G63+F63</f>
        <v>9870103</v>
      </c>
      <c r="I63" s="254">
        <f t="shared" si="1"/>
        <v>0</v>
      </c>
      <c r="J63" s="235"/>
    </row>
    <row r="64" spans="1:11">
      <c r="A64" s="1"/>
      <c r="B64" s="1"/>
      <c r="C64" s="1"/>
      <c r="D64" s="249"/>
      <c r="E64" s="249"/>
      <c r="F64" s="8" t="s">
        <v>92</v>
      </c>
      <c r="G64" s="148" t="s">
        <v>92</v>
      </c>
      <c r="H64" s="8"/>
      <c r="I64" s="254">
        <f t="shared" si="1"/>
        <v>0</v>
      </c>
      <c r="J64" s="104"/>
    </row>
    <row r="65" spans="1:11" s="7" customFormat="1">
      <c r="A65" s="11">
        <v>3</v>
      </c>
      <c r="B65" s="6" t="s">
        <v>1</v>
      </c>
      <c r="C65" s="6"/>
      <c r="D65" s="248">
        <f>+SUM(D66:D67)</f>
        <v>0</v>
      </c>
      <c r="E65" s="248">
        <f>+SUM(E66:E67)</f>
        <v>0</v>
      </c>
      <c r="F65" s="10">
        <f>+SUM(F66:F67)</f>
        <v>1056000</v>
      </c>
      <c r="G65" s="149">
        <f>+SUM(G66:G67)</f>
        <v>781550</v>
      </c>
      <c r="H65" s="10">
        <f>+G65+F65</f>
        <v>1837550</v>
      </c>
      <c r="I65" s="254">
        <f t="shared" si="1"/>
        <v>0</v>
      </c>
      <c r="J65" s="104"/>
    </row>
    <row r="66" spans="1:11">
      <c r="A66" s="12"/>
      <c r="B66" s="1">
        <v>30101</v>
      </c>
      <c r="C66" s="1" t="s">
        <v>62</v>
      </c>
      <c r="D66" s="249"/>
      <c r="E66" s="249"/>
      <c r="F66" s="8">
        <v>1056000</v>
      </c>
      <c r="G66" s="148">
        <v>781550</v>
      </c>
      <c r="H66" s="8">
        <f>+G66+F66</f>
        <v>1837550</v>
      </c>
      <c r="I66" s="254">
        <f t="shared" si="1"/>
        <v>0</v>
      </c>
      <c r="J66" s="106"/>
    </row>
    <row r="67" spans="1:11">
      <c r="A67" s="12"/>
      <c r="B67" s="1">
        <v>30102</v>
      </c>
      <c r="C67" s="1" t="s">
        <v>31</v>
      </c>
      <c r="D67" s="249">
        <f>+F67*(1+D$4)</f>
        <v>0</v>
      </c>
      <c r="E67" s="249">
        <f>+G67*(1+E$4)</f>
        <v>0</v>
      </c>
      <c r="F67" s="8">
        <v>0</v>
      </c>
      <c r="G67" s="148">
        <v>0</v>
      </c>
      <c r="H67" s="8"/>
      <c r="I67" s="254">
        <f t="shared" si="1"/>
        <v>0</v>
      </c>
      <c r="J67" s="106"/>
    </row>
    <row r="68" spans="1:11">
      <c r="A68" s="12"/>
      <c r="B68" s="1"/>
      <c r="C68" s="1"/>
      <c r="D68" s="249"/>
      <c r="E68" s="249"/>
      <c r="F68" s="8" t="s">
        <v>92</v>
      </c>
      <c r="G68" s="148" t="s">
        <v>92</v>
      </c>
      <c r="H68" s="8"/>
      <c r="I68" s="254">
        <f t="shared" si="1"/>
        <v>0</v>
      </c>
      <c r="J68" s="104"/>
    </row>
    <row r="69" spans="1:11" s="7" customFormat="1">
      <c r="A69" s="11">
        <v>4</v>
      </c>
      <c r="B69" s="6" t="s">
        <v>16</v>
      </c>
      <c r="C69" s="6"/>
      <c r="D69" s="248">
        <f>+SUM(D70:D87)</f>
        <v>0</v>
      </c>
      <c r="E69" s="248">
        <f>+SUM(E70:E87)</f>
        <v>93081392</v>
      </c>
      <c r="F69" s="10">
        <f>+SUM(F70:F87)</f>
        <v>0</v>
      </c>
      <c r="G69" s="149">
        <f>+SUM(G70:G87)</f>
        <v>24066261</v>
      </c>
      <c r="H69" s="10">
        <f>+G69+F69</f>
        <v>24066261</v>
      </c>
      <c r="I69" s="254">
        <f t="shared" si="1"/>
        <v>93081392</v>
      </c>
      <c r="J69" s="104"/>
      <c r="K69" s="108"/>
    </row>
    <row r="70" spans="1:11">
      <c r="A70" s="12"/>
      <c r="B70" s="1">
        <v>40101</v>
      </c>
      <c r="C70" s="1" t="s">
        <v>63</v>
      </c>
      <c r="D70" s="249">
        <f>+F70*(1+D$4)</f>
        <v>0</v>
      </c>
      <c r="E70" s="249">
        <f>(980000+350000+110000)*12*(1+E$4)</f>
        <v>18144000</v>
      </c>
      <c r="F70" s="8">
        <v>0</v>
      </c>
      <c r="G70" s="148">
        <v>13014032</v>
      </c>
      <c r="H70" s="158">
        <f>+G70+F70</f>
        <v>13014032</v>
      </c>
      <c r="I70" s="254">
        <f t="shared" ref="I70:I133" si="5">D70+E70</f>
        <v>18144000</v>
      </c>
      <c r="J70" s="106"/>
      <c r="K70" s="108"/>
    </row>
    <row r="71" spans="1:11">
      <c r="A71" s="1"/>
      <c r="B71" s="1">
        <v>40102</v>
      </c>
      <c r="C71" s="1" t="s">
        <v>64</v>
      </c>
      <c r="D71" s="249"/>
      <c r="E71" s="249"/>
      <c r="F71" s="8">
        <v>0</v>
      </c>
      <c r="G71" s="148">
        <v>0</v>
      </c>
      <c r="H71" s="158">
        <f t="shared" ref="H71:H87" si="6">+G71+F71</f>
        <v>0</v>
      </c>
      <c r="I71" s="254">
        <f t="shared" si="5"/>
        <v>0</v>
      </c>
      <c r="J71" s="106"/>
      <c r="K71" s="108"/>
    </row>
    <row r="72" spans="1:11">
      <c r="A72" s="1"/>
      <c r="B72" s="1">
        <v>40103</v>
      </c>
      <c r="C72" s="1" t="s">
        <v>65</v>
      </c>
      <c r="D72" s="249"/>
      <c r="E72" s="249"/>
      <c r="F72" s="8">
        <v>0</v>
      </c>
      <c r="G72" s="148">
        <v>0</v>
      </c>
      <c r="H72" s="158">
        <f t="shared" si="6"/>
        <v>0</v>
      </c>
      <c r="I72" s="254">
        <f t="shared" si="5"/>
        <v>0</v>
      </c>
      <c r="J72" s="106"/>
      <c r="K72" s="108"/>
    </row>
    <row r="73" spans="1:11">
      <c r="A73" s="1"/>
      <c r="B73" s="1">
        <v>40104</v>
      </c>
      <c r="C73" s="1" t="s">
        <v>178</v>
      </c>
      <c r="D73" s="249"/>
      <c r="E73" s="249">
        <v>10000000</v>
      </c>
      <c r="F73" s="8">
        <v>0</v>
      </c>
      <c r="G73" s="148">
        <v>8969743</v>
      </c>
      <c r="H73" s="158">
        <f t="shared" si="6"/>
        <v>8969743</v>
      </c>
      <c r="I73" s="254">
        <f t="shared" si="5"/>
        <v>10000000</v>
      </c>
      <c r="J73" s="106"/>
      <c r="K73" s="108"/>
    </row>
    <row r="74" spans="1:11">
      <c r="A74" s="1"/>
      <c r="B74" s="1">
        <v>40105</v>
      </c>
      <c r="C74" s="13" t="s">
        <v>68</v>
      </c>
      <c r="D74" s="249"/>
      <c r="E74" s="249">
        <v>2000000</v>
      </c>
      <c r="F74" s="8">
        <v>0</v>
      </c>
      <c r="G74" s="148">
        <v>0</v>
      </c>
      <c r="H74" s="158">
        <f t="shared" si="6"/>
        <v>0</v>
      </c>
      <c r="I74" s="254">
        <f t="shared" si="5"/>
        <v>2000000</v>
      </c>
      <c r="J74" s="106"/>
      <c r="K74" s="108"/>
    </row>
    <row r="75" spans="1:11">
      <c r="A75" s="1"/>
      <c r="B75" s="1">
        <v>40106</v>
      </c>
      <c r="C75" s="1" t="s">
        <v>72</v>
      </c>
      <c r="D75" s="249"/>
      <c r="E75" s="249">
        <f>828116*12</f>
        <v>9937392</v>
      </c>
      <c r="F75" s="8">
        <v>0</v>
      </c>
      <c r="G75" s="148">
        <v>0</v>
      </c>
      <c r="H75" s="158">
        <f t="shared" si="6"/>
        <v>0</v>
      </c>
      <c r="I75" s="254">
        <f t="shared" si="5"/>
        <v>9937392</v>
      </c>
      <c r="J75" s="106"/>
      <c r="K75" s="108"/>
    </row>
    <row r="76" spans="1:11">
      <c r="A76" s="1"/>
      <c r="B76" s="1">
        <v>40107</v>
      </c>
      <c r="C76" s="1" t="s">
        <v>182</v>
      </c>
      <c r="D76" s="249"/>
      <c r="E76" s="249">
        <v>1000000</v>
      </c>
      <c r="F76" s="8">
        <v>0</v>
      </c>
      <c r="G76" s="148">
        <v>178600</v>
      </c>
      <c r="H76" s="158">
        <f t="shared" si="6"/>
        <v>178600</v>
      </c>
      <c r="I76" s="254">
        <f t="shared" si="5"/>
        <v>1000000</v>
      </c>
      <c r="J76" s="106"/>
      <c r="K76" s="108"/>
    </row>
    <row r="77" spans="1:11">
      <c r="A77" s="1"/>
      <c r="B77" s="1">
        <v>40108</v>
      </c>
      <c r="C77" s="1" t="s">
        <v>73</v>
      </c>
      <c r="D77" s="249"/>
      <c r="E77" s="249">
        <v>1000000</v>
      </c>
      <c r="F77" s="8">
        <v>0</v>
      </c>
      <c r="G77" s="148">
        <v>410408</v>
      </c>
      <c r="H77" s="158">
        <f t="shared" si="6"/>
        <v>410408</v>
      </c>
      <c r="I77" s="254">
        <f t="shared" si="5"/>
        <v>1000000</v>
      </c>
      <c r="J77" s="106"/>
      <c r="K77" s="108"/>
    </row>
    <row r="78" spans="1:11">
      <c r="A78" s="1"/>
      <c r="B78" s="1">
        <v>40109</v>
      </c>
      <c r="C78" s="1" t="s">
        <v>19</v>
      </c>
      <c r="D78" s="249"/>
      <c r="E78" s="249">
        <v>15000000</v>
      </c>
      <c r="F78" s="8">
        <v>0</v>
      </c>
      <c r="G78" s="148">
        <v>0</v>
      </c>
      <c r="H78" s="158">
        <f t="shared" si="6"/>
        <v>0</v>
      </c>
      <c r="I78" s="254">
        <f t="shared" si="5"/>
        <v>15000000</v>
      </c>
      <c r="J78" s="106"/>
      <c r="K78" s="108"/>
    </row>
    <row r="79" spans="1:11">
      <c r="A79" s="1"/>
      <c r="B79" s="1">
        <v>40110</v>
      </c>
      <c r="C79" s="1" t="s">
        <v>20</v>
      </c>
      <c r="D79" s="249"/>
      <c r="E79" s="249"/>
      <c r="F79" s="8">
        <v>0</v>
      </c>
      <c r="G79" s="148">
        <v>0</v>
      </c>
      <c r="H79" s="158">
        <f t="shared" si="6"/>
        <v>0</v>
      </c>
      <c r="I79" s="254">
        <f t="shared" si="5"/>
        <v>0</v>
      </c>
      <c r="J79" s="106"/>
      <c r="K79" s="108"/>
    </row>
    <row r="80" spans="1:11">
      <c r="A80" s="1"/>
      <c r="B80" s="1">
        <v>40111</v>
      </c>
      <c r="C80" s="1" t="s">
        <v>26</v>
      </c>
      <c r="D80" s="249"/>
      <c r="E80" s="249"/>
      <c r="F80" s="8">
        <v>0</v>
      </c>
      <c r="G80" s="148">
        <v>204695</v>
      </c>
      <c r="H80" s="158">
        <f t="shared" si="6"/>
        <v>204695</v>
      </c>
      <c r="I80" s="254">
        <f t="shared" si="5"/>
        <v>0</v>
      </c>
      <c r="J80" s="106"/>
      <c r="K80" s="108"/>
    </row>
    <row r="81" spans="1:11">
      <c r="A81" s="1"/>
      <c r="B81" s="1">
        <v>40112</v>
      </c>
      <c r="C81" s="1" t="s">
        <v>21</v>
      </c>
      <c r="D81" s="249"/>
      <c r="E81" s="249">
        <v>4000000</v>
      </c>
      <c r="F81" s="8">
        <v>0</v>
      </c>
      <c r="G81" s="148">
        <v>0</v>
      </c>
      <c r="H81" s="158">
        <f t="shared" si="6"/>
        <v>0</v>
      </c>
      <c r="I81" s="254">
        <f t="shared" si="5"/>
        <v>4000000</v>
      </c>
      <c r="J81" s="106"/>
      <c r="K81" s="108"/>
    </row>
    <row r="82" spans="1:11">
      <c r="A82" s="1"/>
      <c r="B82" s="1">
        <v>40113</v>
      </c>
      <c r="C82" s="1" t="s">
        <v>22</v>
      </c>
      <c r="D82" s="249"/>
      <c r="E82" s="249"/>
      <c r="F82" s="8">
        <v>0</v>
      </c>
      <c r="G82" s="148">
        <v>0</v>
      </c>
      <c r="H82" s="158">
        <f t="shared" si="6"/>
        <v>0</v>
      </c>
      <c r="I82" s="254">
        <f t="shared" si="5"/>
        <v>0</v>
      </c>
      <c r="J82" s="106"/>
      <c r="K82" s="108"/>
    </row>
    <row r="83" spans="1:11">
      <c r="A83" s="1"/>
      <c r="B83" s="1">
        <v>40114</v>
      </c>
      <c r="C83" s="1" t="s">
        <v>23</v>
      </c>
      <c r="D83" s="249"/>
      <c r="E83" s="249"/>
      <c r="F83" s="8">
        <v>0</v>
      </c>
      <c r="G83" s="148">
        <v>0</v>
      </c>
      <c r="H83" s="158">
        <f t="shared" si="6"/>
        <v>0</v>
      </c>
      <c r="I83" s="254">
        <f t="shared" si="5"/>
        <v>0</v>
      </c>
      <c r="J83" s="106"/>
      <c r="K83" s="108"/>
    </row>
    <row r="84" spans="1:11">
      <c r="A84" s="1"/>
      <c r="B84" s="1">
        <v>40115</v>
      </c>
      <c r="C84" s="1" t="s">
        <v>27</v>
      </c>
      <c r="D84" s="249"/>
      <c r="E84" s="249">
        <v>30000000</v>
      </c>
      <c r="F84" s="8">
        <v>0</v>
      </c>
      <c r="G84" s="148">
        <v>0</v>
      </c>
      <c r="H84" s="158">
        <f t="shared" si="6"/>
        <v>0</v>
      </c>
      <c r="I84" s="254">
        <f t="shared" si="5"/>
        <v>30000000</v>
      </c>
      <c r="J84" s="106"/>
      <c r="K84" s="108"/>
    </row>
    <row r="85" spans="1:11">
      <c r="A85" s="1"/>
      <c r="B85" s="1">
        <v>40116</v>
      </c>
      <c r="C85" s="1" t="s">
        <v>24</v>
      </c>
      <c r="D85" s="249"/>
      <c r="E85" s="249">
        <v>2000000</v>
      </c>
      <c r="F85" s="8">
        <v>0</v>
      </c>
      <c r="G85" s="148">
        <v>815433</v>
      </c>
      <c r="H85" s="158">
        <f t="shared" si="6"/>
        <v>815433</v>
      </c>
      <c r="I85" s="254">
        <f t="shared" si="5"/>
        <v>2000000</v>
      </c>
      <c r="J85" s="106"/>
      <c r="K85" s="108"/>
    </row>
    <row r="86" spans="1:11">
      <c r="A86" s="1"/>
      <c r="B86" s="1">
        <v>40117</v>
      </c>
      <c r="C86" s="1" t="s">
        <v>25</v>
      </c>
      <c r="D86" s="249"/>
      <c r="E86" s="249"/>
      <c r="F86" s="8">
        <v>0</v>
      </c>
      <c r="G86" s="148">
        <v>113350</v>
      </c>
      <c r="H86" s="158">
        <f t="shared" si="6"/>
        <v>113350</v>
      </c>
      <c r="I86" s="254">
        <f t="shared" si="5"/>
        <v>0</v>
      </c>
      <c r="J86" s="106"/>
      <c r="K86" s="108"/>
    </row>
    <row r="87" spans="1:11">
      <c r="A87" s="1"/>
      <c r="B87" s="1">
        <v>40118</v>
      </c>
      <c r="C87" s="1" t="s">
        <v>144</v>
      </c>
      <c r="D87" s="249"/>
      <c r="E87" s="249"/>
      <c r="F87" s="8">
        <v>0</v>
      </c>
      <c r="G87" s="148">
        <v>360000</v>
      </c>
      <c r="H87" s="158">
        <f t="shared" si="6"/>
        <v>360000</v>
      </c>
      <c r="I87" s="254">
        <f t="shared" si="5"/>
        <v>0</v>
      </c>
      <c r="J87" s="106"/>
      <c r="K87" s="108"/>
    </row>
    <row r="88" spans="1:11">
      <c r="A88" s="1"/>
      <c r="B88" s="1"/>
      <c r="C88" s="1"/>
      <c r="D88" s="249"/>
      <c r="E88" s="249"/>
      <c r="F88" s="8" t="s">
        <v>92</v>
      </c>
      <c r="G88" s="148" t="s">
        <v>92</v>
      </c>
      <c r="H88" s="8"/>
      <c r="I88" s="254">
        <f t="shared" si="5"/>
        <v>0</v>
      </c>
      <c r="J88" s="104"/>
    </row>
    <row r="89" spans="1:11" s="7" customFormat="1">
      <c r="A89" s="6">
        <v>5</v>
      </c>
      <c r="B89" s="6" t="s">
        <v>5</v>
      </c>
      <c r="C89" s="6"/>
      <c r="D89" s="248">
        <f>+SUM(D90:D104)</f>
        <v>19690560</v>
      </c>
      <c r="E89" s="248">
        <f>+SUM(E90:E104)</f>
        <v>22441312.050000001</v>
      </c>
      <c r="F89" s="10">
        <f>+SUM(F90:F103)</f>
        <v>18720000</v>
      </c>
      <c r="G89" s="149">
        <f>+SUM(G90:G103)</f>
        <v>21744613</v>
      </c>
      <c r="H89" s="10">
        <f>+G89+F89</f>
        <v>40464613</v>
      </c>
      <c r="I89" s="254">
        <f t="shared" si="5"/>
        <v>42131872.049999997</v>
      </c>
      <c r="J89" s="104"/>
      <c r="K89" s="108"/>
    </row>
    <row r="90" spans="1:11">
      <c r="A90" s="1"/>
      <c r="B90" s="1">
        <v>50101</v>
      </c>
      <c r="C90" s="1" t="s">
        <v>187</v>
      </c>
      <c r="D90" s="249">
        <f>+F90*(1+D$4)</f>
        <v>610560</v>
      </c>
      <c r="E90" s="249">
        <f>+G90*(1+E$4)</f>
        <v>1102500</v>
      </c>
      <c r="F90" s="8">
        <v>576000</v>
      </c>
      <c r="G90" s="148">
        <v>1050000</v>
      </c>
      <c r="H90" s="8">
        <f>+G90+F90</f>
        <v>1626000</v>
      </c>
      <c r="I90" s="254">
        <f t="shared" si="5"/>
        <v>1713060</v>
      </c>
      <c r="J90" s="106"/>
      <c r="K90" s="110"/>
    </row>
    <row r="91" spans="1:11">
      <c r="A91" s="1"/>
      <c r="B91" s="1">
        <v>50102</v>
      </c>
      <c r="C91" s="1" t="s">
        <v>6</v>
      </c>
      <c r="D91" s="249">
        <f>+F91*(1+D$4)</f>
        <v>101760</v>
      </c>
      <c r="E91" s="249">
        <f>+G91*(1+E$4)</f>
        <v>170521.05000000002</v>
      </c>
      <c r="F91" s="8">
        <v>96000</v>
      </c>
      <c r="G91" s="148">
        <v>162401</v>
      </c>
      <c r="H91" s="8">
        <f t="shared" ref="H91:H104" si="7">+G91+F91</f>
        <v>258401</v>
      </c>
      <c r="I91" s="254">
        <f t="shared" si="5"/>
        <v>272281.05000000005</v>
      </c>
      <c r="J91" s="106"/>
      <c r="K91" s="110"/>
    </row>
    <row r="92" spans="1:11">
      <c r="A92" s="1"/>
      <c r="B92" s="1">
        <v>50103</v>
      </c>
      <c r="C92" s="1" t="s">
        <v>192</v>
      </c>
      <c r="D92" s="249">
        <f t="shared" ref="D92:D97" si="8">+F92*(1+D$4)</f>
        <v>13370840</v>
      </c>
      <c r="E92" s="249">
        <f>+G92*(1+E$4)</f>
        <v>3856426.35</v>
      </c>
      <c r="F92" s="8">
        <v>12614000</v>
      </c>
      <c r="G92" s="148">
        <v>3672787</v>
      </c>
      <c r="H92" s="8">
        <f t="shared" si="7"/>
        <v>16286787</v>
      </c>
      <c r="I92" s="254">
        <f t="shared" si="5"/>
        <v>17227266.350000001</v>
      </c>
      <c r="J92" s="106"/>
      <c r="K92" s="110"/>
    </row>
    <row r="93" spans="1:11">
      <c r="A93" s="1"/>
      <c r="B93" s="1">
        <v>50104</v>
      </c>
      <c r="C93" s="1" t="s">
        <v>145</v>
      </c>
      <c r="D93" s="249">
        <f t="shared" si="8"/>
        <v>2690280</v>
      </c>
      <c r="E93" s="249">
        <f>+G93*(1+E$4)</f>
        <v>1566228.3</v>
      </c>
      <c r="F93" s="8">
        <v>2538000</v>
      </c>
      <c r="G93" s="148">
        <v>1491646</v>
      </c>
      <c r="H93" s="8">
        <f t="shared" si="7"/>
        <v>4029646</v>
      </c>
      <c r="I93" s="254">
        <f t="shared" si="5"/>
        <v>4256508.3</v>
      </c>
      <c r="J93" s="106"/>
      <c r="K93" s="110"/>
    </row>
    <row r="94" spans="1:11">
      <c r="A94" s="1"/>
      <c r="B94" s="1">
        <v>50105</v>
      </c>
      <c r="C94" s="1" t="s">
        <v>146</v>
      </c>
      <c r="D94" s="249">
        <f t="shared" si="8"/>
        <v>1035620</v>
      </c>
      <c r="E94" s="249">
        <f>+G94*(1+E$4)</f>
        <v>225540</v>
      </c>
      <c r="F94" s="8">
        <v>977000</v>
      </c>
      <c r="G94" s="148">
        <v>214800</v>
      </c>
      <c r="H94" s="8">
        <f t="shared" si="7"/>
        <v>1191800</v>
      </c>
      <c r="I94" s="254">
        <f t="shared" si="5"/>
        <v>1261160</v>
      </c>
      <c r="J94" s="106"/>
      <c r="K94" s="110"/>
    </row>
    <row r="95" spans="1:11">
      <c r="A95" s="1"/>
      <c r="B95" s="1">
        <v>50106</v>
      </c>
      <c r="C95" s="1" t="s">
        <v>4</v>
      </c>
      <c r="D95" s="249">
        <f t="shared" si="8"/>
        <v>0</v>
      </c>
      <c r="E95" s="249">
        <f>+G95*(1+E$4)</f>
        <v>3407855.85</v>
      </c>
      <c r="F95" s="8">
        <v>0</v>
      </c>
      <c r="G95" s="148">
        <v>3245577</v>
      </c>
      <c r="H95" s="8">
        <f t="shared" si="7"/>
        <v>3245577</v>
      </c>
      <c r="I95" s="254">
        <f t="shared" si="5"/>
        <v>3407855.85</v>
      </c>
      <c r="J95" s="106"/>
      <c r="K95" s="110"/>
    </row>
    <row r="96" spans="1:11">
      <c r="A96" s="1"/>
      <c r="B96" s="1">
        <v>50107</v>
      </c>
      <c r="C96" s="1" t="s">
        <v>10</v>
      </c>
      <c r="D96" s="249">
        <f t="shared" si="8"/>
        <v>0</v>
      </c>
      <c r="E96" s="249">
        <f>+G96*(1+E$4)</f>
        <v>147000</v>
      </c>
      <c r="F96" s="8">
        <v>0</v>
      </c>
      <c r="G96" s="148">
        <v>140000</v>
      </c>
      <c r="H96" s="8">
        <f t="shared" si="7"/>
        <v>140000</v>
      </c>
      <c r="I96" s="254">
        <f t="shared" si="5"/>
        <v>147000</v>
      </c>
      <c r="J96" s="106"/>
      <c r="K96" s="110"/>
    </row>
    <row r="97" spans="1:11">
      <c r="A97" s="1"/>
      <c r="B97" s="1">
        <v>50108</v>
      </c>
      <c r="C97" s="1" t="s">
        <v>11</v>
      </c>
      <c r="D97" s="249">
        <f t="shared" si="8"/>
        <v>0</v>
      </c>
      <c r="E97" s="249">
        <v>3500000</v>
      </c>
      <c r="F97" s="8">
        <v>0</v>
      </c>
      <c r="G97" s="148">
        <v>7530232</v>
      </c>
      <c r="H97" s="8">
        <f t="shared" si="7"/>
        <v>7530232</v>
      </c>
      <c r="I97" s="254">
        <f t="shared" si="5"/>
        <v>3500000</v>
      </c>
      <c r="J97" s="106"/>
      <c r="K97" s="110"/>
    </row>
    <row r="98" spans="1:11">
      <c r="A98" s="1"/>
      <c r="B98" s="1">
        <v>50109</v>
      </c>
      <c r="C98" s="1" t="s">
        <v>93</v>
      </c>
      <c r="D98" s="249">
        <f t="shared" ref="D98:E101" si="9">+F98*(1+D$4)</f>
        <v>1429940</v>
      </c>
      <c r="E98" s="249">
        <f t="shared" si="9"/>
        <v>3543204</v>
      </c>
      <c r="F98" s="8">
        <v>1349000</v>
      </c>
      <c r="G98" s="148">
        <v>3374480</v>
      </c>
      <c r="H98" s="8">
        <f t="shared" si="7"/>
        <v>4723480</v>
      </c>
      <c r="I98" s="254">
        <f t="shared" si="5"/>
        <v>4973144</v>
      </c>
      <c r="J98" s="106"/>
      <c r="K98" s="110"/>
    </row>
    <row r="99" spans="1:11">
      <c r="A99" s="1"/>
      <c r="B99" s="1">
        <v>50110</v>
      </c>
      <c r="C99" s="1" t="s">
        <v>102</v>
      </c>
      <c r="D99" s="249">
        <f t="shared" si="9"/>
        <v>277720</v>
      </c>
      <c r="E99" s="249">
        <f t="shared" si="9"/>
        <v>398212.5</v>
      </c>
      <c r="F99" s="8">
        <v>262000</v>
      </c>
      <c r="G99" s="148">
        <v>379250</v>
      </c>
      <c r="H99" s="8">
        <f t="shared" si="7"/>
        <v>641250</v>
      </c>
      <c r="I99" s="254">
        <f t="shared" si="5"/>
        <v>675932.5</v>
      </c>
      <c r="J99" s="106"/>
      <c r="K99" s="110"/>
    </row>
    <row r="100" spans="1:11">
      <c r="A100" s="1"/>
      <c r="B100" s="1">
        <v>50111</v>
      </c>
      <c r="C100" s="1" t="s">
        <v>24</v>
      </c>
      <c r="D100" s="249">
        <f t="shared" si="9"/>
        <v>72080</v>
      </c>
      <c r="E100" s="249">
        <f t="shared" si="9"/>
        <v>208105.80000000002</v>
      </c>
      <c r="F100" s="8">
        <v>68000</v>
      </c>
      <c r="G100" s="148">
        <v>198196</v>
      </c>
      <c r="H100" s="8">
        <f t="shared" si="7"/>
        <v>266196</v>
      </c>
      <c r="I100" s="254">
        <f t="shared" si="5"/>
        <v>280185.80000000005</v>
      </c>
      <c r="J100" s="106"/>
      <c r="K100" s="110"/>
    </row>
    <row r="101" spans="1:11">
      <c r="A101" s="1"/>
      <c r="B101" s="1">
        <v>50112</v>
      </c>
      <c r="C101" s="1" t="s">
        <v>195</v>
      </c>
      <c r="D101" s="249">
        <f t="shared" si="9"/>
        <v>101760</v>
      </c>
      <c r="E101" s="249">
        <f t="shared" si="9"/>
        <v>272206.2</v>
      </c>
      <c r="F101" s="8">
        <v>96000</v>
      </c>
      <c r="G101" s="148">
        <v>259244</v>
      </c>
      <c r="H101" s="8">
        <f t="shared" si="7"/>
        <v>355244</v>
      </c>
      <c r="I101" s="254">
        <f t="shared" si="5"/>
        <v>373966.2</v>
      </c>
      <c r="J101" s="106"/>
      <c r="K101" s="110"/>
    </row>
    <row r="102" spans="1:11">
      <c r="A102" s="1"/>
      <c r="B102" s="1">
        <v>50113</v>
      </c>
      <c r="C102" s="84" t="s">
        <v>179</v>
      </c>
      <c r="D102" s="249"/>
      <c r="E102" s="249">
        <v>4000000</v>
      </c>
      <c r="F102" s="8">
        <v>144000</v>
      </c>
      <c r="G102" s="148">
        <v>26000</v>
      </c>
      <c r="H102" s="8">
        <f t="shared" si="7"/>
        <v>170000</v>
      </c>
      <c r="I102" s="254">
        <f t="shared" si="5"/>
        <v>4000000</v>
      </c>
      <c r="J102" s="104"/>
    </row>
    <row r="103" spans="1:11">
      <c r="A103" s="1"/>
      <c r="B103" s="1">
        <v>50114</v>
      </c>
      <c r="C103" s="84" t="s">
        <v>184</v>
      </c>
      <c r="D103" s="249">
        <f>+F103*(1+D$4)</f>
        <v>0</v>
      </c>
      <c r="E103" s="249">
        <f>+G103*(1+E$4)</f>
        <v>0</v>
      </c>
      <c r="F103" s="8">
        <v>0</v>
      </c>
      <c r="G103" s="148">
        <v>0</v>
      </c>
      <c r="H103" s="8">
        <f t="shared" si="7"/>
        <v>0</v>
      </c>
      <c r="I103" s="254">
        <f t="shared" si="5"/>
        <v>0</v>
      </c>
      <c r="J103" s="104"/>
    </row>
    <row r="104" spans="1:11">
      <c r="A104" s="1"/>
      <c r="B104" s="1">
        <v>50115</v>
      </c>
      <c r="C104" s="120" t="s">
        <v>226</v>
      </c>
      <c r="D104" s="249">
        <f>+F104*(1+D$4)</f>
        <v>0</v>
      </c>
      <c r="E104" s="249">
        <f>+G104*(1+E$4)</f>
        <v>43512</v>
      </c>
      <c r="F104" s="8">
        <v>0</v>
      </c>
      <c r="G104" s="148">
        <v>41440</v>
      </c>
      <c r="H104" s="8">
        <f t="shared" si="7"/>
        <v>41440</v>
      </c>
      <c r="I104" s="254">
        <f t="shared" si="5"/>
        <v>43512</v>
      </c>
      <c r="J104" s="104"/>
    </row>
    <row r="105" spans="1:11">
      <c r="A105" s="1"/>
      <c r="B105" s="1"/>
      <c r="C105" s="120"/>
      <c r="D105" s="249"/>
      <c r="E105" s="249"/>
      <c r="F105" s="8"/>
      <c r="G105" s="148"/>
      <c r="H105" s="8"/>
      <c r="I105" s="254">
        <f t="shared" si="5"/>
        <v>0</v>
      </c>
      <c r="J105" s="104"/>
    </row>
    <row r="106" spans="1:11" s="7" customFormat="1">
      <c r="A106" s="6">
        <v>6</v>
      </c>
      <c r="B106" s="6" t="s">
        <v>94</v>
      </c>
      <c r="C106" s="6"/>
      <c r="D106" s="248">
        <f>+SUM(D107:D111)</f>
        <v>1763840</v>
      </c>
      <c r="E106" s="248">
        <f>+SUM(E107:E111)</f>
        <v>5329402.05</v>
      </c>
      <c r="F106" s="10">
        <f>+SUM(F107:F111)</f>
        <v>1664000</v>
      </c>
      <c r="G106" s="149">
        <f>+SUM(G107:G111)</f>
        <v>5075621</v>
      </c>
      <c r="H106" s="10">
        <f t="shared" ref="H106:H111" si="10">+G106+F106</f>
        <v>6739621</v>
      </c>
      <c r="I106" s="254">
        <f t="shared" si="5"/>
        <v>7093242.0499999998</v>
      </c>
      <c r="J106" s="104"/>
    </row>
    <row r="107" spans="1:11">
      <c r="A107" s="1"/>
      <c r="B107" s="1">
        <v>60101</v>
      </c>
      <c r="C107" s="1" t="s">
        <v>3</v>
      </c>
      <c r="D107" s="249">
        <f t="shared" ref="D107:E111" si="11">+F107*(1+D$4)</f>
        <v>0</v>
      </c>
      <c r="E107" s="249">
        <f t="shared" si="11"/>
        <v>1416172.8</v>
      </c>
      <c r="F107" s="8">
        <v>0</v>
      </c>
      <c r="G107" s="148">
        <v>1348736</v>
      </c>
      <c r="H107" s="8">
        <f t="shared" si="10"/>
        <v>1348736</v>
      </c>
      <c r="I107" s="254">
        <f t="shared" si="5"/>
        <v>1416172.8</v>
      </c>
      <c r="J107" s="104"/>
    </row>
    <row r="108" spans="1:11">
      <c r="A108" s="1"/>
      <c r="B108" s="1">
        <v>60102</v>
      </c>
      <c r="C108" s="1" t="s">
        <v>7</v>
      </c>
      <c r="D108" s="249">
        <f t="shared" si="11"/>
        <v>135680</v>
      </c>
      <c r="E108" s="249">
        <f t="shared" si="11"/>
        <v>2517868.5</v>
      </c>
      <c r="F108" s="8">
        <v>128000</v>
      </c>
      <c r="G108" s="148">
        <v>2397970</v>
      </c>
      <c r="H108" s="8">
        <f t="shared" si="10"/>
        <v>2525970</v>
      </c>
      <c r="I108" s="254">
        <f t="shared" si="5"/>
        <v>2653548.5</v>
      </c>
      <c r="J108" s="104"/>
    </row>
    <row r="109" spans="1:11">
      <c r="A109" s="1"/>
      <c r="B109" s="1">
        <v>60103</v>
      </c>
      <c r="C109" s="1" t="s">
        <v>225</v>
      </c>
      <c r="D109" s="249">
        <f t="shared" si="11"/>
        <v>33920</v>
      </c>
      <c r="E109" s="249">
        <f t="shared" si="11"/>
        <v>713821.5</v>
      </c>
      <c r="F109" s="8">
        <v>32000</v>
      </c>
      <c r="G109" s="148">
        <v>679830</v>
      </c>
      <c r="H109" s="8">
        <f t="shared" si="10"/>
        <v>711830</v>
      </c>
      <c r="I109" s="254">
        <f t="shared" si="5"/>
        <v>747741.5</v>
      </c>
      <c r="J109" s="104"/>
    </row>
    <row r="110" spans="1:11">
      <c r="A110" s="1"/>
      <c r="B110" s="1">
        <v>60104</v>
      </c>
      <c r="C110" s="1" t="s">
        <v>8</v>
      </c>
      <c r="D110" s="249">
        <f t="shared" si="11"/>
        <v>1594240</v>
      </c>
      <c r="E110" s="249">
        <f t="shared" si="11"/>
        <v>0</v>
      </c>
      <c r="F110" s="8">
        <v>1504000</v>
      </c>
      <c r="G110" s="148">
        <v>0</v>
      </c>
      <c r="H110" s="8">
        <f t="shared" si="10"/>
        <v>1504000</v>
      </c>
      <c r="I110" s="254">
        <f t="shared" si="5"/>
        <v>1594240</v>
      </c>
      <c r="J110" s="104"/>
    </row>
    <row r="111" spans="1:11">
      <c r="A111" s="1"/>
      <c r="B111" s="1">
        <v>60105</v>
      </c>
      <c r="C111" s="84" t="s">
        <v>193</v>
      </c>
      <c r="D111" s="249">
        <f t="shared" si="11"/>
        <v>0</v>
      </c>
      <c r="E111" s="249">
        <f t="shared" si="11"/>
        <v>681539.25</v>
      </c>
      <c r="F111" s="8">
        <v>0</v>
      </c>
      <c r="G111" s="148">
        <v>649085</v>
      </c>
      <c r="H111" s="8">
        <f t="shared" si="10"/>
        <v>649085</v>
      </c>
      <c r="I111" s="254">
        <f t="shared" si="5"/>
        <v>681539.25</v>
      </c>
      <c r="J111" s="104"/>
    </row>
    <row r="112" spans="1:11">
      <c r="A112" s="1"/>
      <c r="B112" s="1"/>
      <c r="C112" s="120"/>
      <c r="D112" s="249"/>
      <c r="E112" s="249"/>
      <c r="F112" s="8" t="s">
        <v>92</v>
      </c>
      <c r="G112" s="148" t="s">
        <v>92</v>
      </c>
      <c r="H112" s="8"/>
      <c r="I112" s="254">
        <f t="shared" si="5"/>
        <v>0</v>
      </c>
      <c r="J112" s="104"/>
    </row>
    <row r="113" spans="1:10" s="7" customFormat="1">
      <c r="A113" s="6">
        <v>7</v>
      </c>
      <c r="B113" s="6" t="s">
        <v>237</v>
      </c>
      <c r="C113" s="6"/>
      <c r="D113" s="248">
        <f>+SUM(D114:D129)</f>
        <v>750480</v>
      </c>
      <c r="E113" s="248">
        <f>+SUM(E114:E129)</f>
        <v>139366046</v>
      </c>
      <c r="F113" s="10">
        <f>+SUM(F114:F129)</f>
        <v>708000</v>
      </c>
      <c r="G113" s="149">
        <f>+SUM(G114:G129)</f>
        <v>53509555</v>
      </c>
      <c r="H113" s="10">
        <f>+G113+F113</f>
        <v>54217555</v>
      </c>
      <c r="I113" s="254">
        <f t="shared" si="5"/>
        <v>140116526</v>
      </c>
      <c r="J113" s="104"/>
    </row>
    <row r="114" spans="1:10">
      <c r="A114" s="1"/>
      <c r="B114" s="1">
        <v>70101</v>
      </c>
      <c r="C114" s="1" t="s">
        <v>32</v>
      </c>
      <c r="D114" s="249"/>
      <c r="E114" s="249">
        <v>9109276</v>
      </c>
      <c r="F114" s="8">
        <v>0</v>
      </c>
      <c r="G114" s="148">
        <v>2837160</v>
      </c>
      <c r="H114" s="8">
        <f>+G114+F114</f>
        <v>2837160</v>
      </c>
      <c r="I114" s="254">
        <f t="shared" si="5"/>
        <v>9109276</v>
      </c>
      <c r="J114" s="106"/>
    </row>
    <row r="115" spans="1:10">
      <c r="A115" s="1"/>
      <c r="B115" s="1">
        <v>70102</v>
      </c>
      <c r="C115" s="1" t="s">
        <v>33</v>
      </c>
      <c r="D115" s="249"/>
      <c r="E115" s="249">
        <v>1093103</v>
      </c>
      <c r="F115" s="8">
        <v>0</v>
      </c>
      <c r="G115" s="148">
        <v>248655</v>
      </c>
      <c r="H115" s="8">
        <f t="shared" ref="H115:H129" si="12">+G115+F115</f>
        <v>248655</v>
      </c>
      <c r="I115" s="254">
        <f t="shared" si="5"/>
        <v>1093103</v>
      </c>
      <c r="J115" s="106"/>
    </row>
    <row r="116" spans="1:10">
      <c r="A116" s="1"/>
      <c r="B116" s="1">
        <v>70103</v>
      </c>
      <c r="C116" s="1" t="s">
        <v>34</v>
      </c>
      <c r="D116" s="249"/>
      <c r="E116" s="249">
        <v>9109276</v>
      </c>
      <c r="F116" s="8">
        <v>0</v>
      </c>
      <c r="G116" s="148">
        <v>4079820</v>
      </c>
      <c r="H116" s="8">
        <f t="shared" si="12"/>
        <v>4079820</v>
      </c>
      <c r="I116" s="254">
        <f t="shared" si="5"/>
        <v>9109276</v>
      </c>
      <c r="J116" s="106"/>
    </row>
    <row r="117" spans="1:10">
      <c r="A117" s="1"/>
      <c r="B117" s="1">
        <v>70104</v>
      </c>
      <c r="C117" s="120" t="s">
        <v>35</v>
      </c>
      <c r="D117" s="249"/>
      <c r="E117" s="249">
        <f>+G117*(1+E$4)</f>
        <v>3826279.8000000003</v>
      </c>
      <c r="F117" s="8">
        <v>0</v>
      </c>
      <c r="G117" s="148">
        <v>3644076</v>
      </c>
      <c r="H117" s="8">
        <f t="shared" si="12"/>
        <v>3644076</v>
      </c>
      <c r="I117" s="254">
        <f t="shared" si="5"/>
        <v>3826279.8000000003</v>
      </c>
      <c r="J117" s="106"/>
    </row>
    <row r="118" spans="1:10">
      <c r="A118" s="1"/>
      <c r="B118" s="1">
        <v>70105</v>
      </c>
      <c r="C118" s="1" t="s">
        <v>36</v>
      </c>
      <c r="D118" s="249"/>
      <c r="E118" s="249">
        <f>+G118*(1+E$4)</f>
        <v>1043539.3500000001</v>
      </c>
      <c r="F118" s="8">
        <v>0</v>
      </c>
      <c r="G118" s="148">
        <v>993847</v>
      </c>
      <c r="H118" s="8">
        <f t="shared" si="12"/>
        <v>993847</v>
      </c>
      <c r="I118" s="254">
        <f t="shared" si="5"/>
        <v>1043539.3500000001</v>
      </c>
      <c r="J118" s="106"/>
    </row>
    <row r="119" spans="1:10">
      <c r="A119" s="1"/>
      <c r="B119" s="1">
        <v>70106</v>
      </c>
      <c r="C119" s="13" t="s">
        <v>17</v>
      </c>
      <c r="D119" s="249">
        <f>+F119*(1+D$4)</f>
        <v>0</v>
      </c>
      <c r="E119" s="249">
        <v>300000</v>
      </c>
      <c r="F119" s="8">
        <v>0</v>
      </c>
      <c r="G119" s="148">
        <v>128470</v>
      </c>
      <c r="H119" s="8">
        <f t="shared" si="12"/>
        <v>128470</v>
      </c>
      <c r="I119" s="254">
        <f t="shared" si="5"/>
        <v>300000</v>
      </c>
      <c r="J119" s="106"/>
    </row>
    <row r="120" spans="1:10">
      <c r="A120" s="1"/>
      <c r="B120" s="1">
        <v>70107</v>
      </c>
      <c r="C120" s="13" t="s">
        <v>191</v>
      </c>
      <c r="D120" s="249">
        <f>+F120*(1+D$4)</f>
        <v>610560</v>
      </c>
      <c r="E120" s="249">
        <f>+G120*(1+E$4)</f>
        <v>47880</v>
      </c>
      <c r="F120" s="8">
        <v>576000</v>
      </c>
      <c r="G120" s="148">
        <v>45600</v>
      </c>
      <c r="H120" s="8">
        <f t="shared" si="12"/>
        <v>621600</v>
      </c>
      <c r="I120" s="254">
        <f t="shared" si="5"/>
        <v>658440</v>
      </c>
      <c r="J120" s="106"/>
    </row>
    <row r="121" spans="1:10">
      <c r="A121" s="1"/>
      <c r="B121" s="1">
        <v>70108</v>
      </c>
      <c r="C121" s="13" t="s">
        <v>18</v>
      </c>
      <c r="D121" s="249">
        <f>+F121*(1+D$4)</f>
        <v>139920</v>
      </c>
      <c r="E121" s="249">
        <f>+G121*(1+E$4)</f>
        <v>0</v>
      </c>
      <c r="F121" s="8">
        <v>132000</v>
      </c>
      <c r="G121" s="148">
        <v>0</v>
      </c>
      <c r="H121" s="8">
        <f t="shared" si="12"/>
        <v>132000</v>
      </c>
      <c r="I121" s="254">
        <f t="shared" si="5"/>
        <v>139920</v>
      </c>
      <c r="J121" s="106"/>
    </row>
    <row r="122" spans="1:10">
      <c r="A122" s="1"/>
      <c r="B122" s="1">
        <v>70109</v>
      </c>
      <c r="C122" s="13" t="s">
        <v>66</v>
      </c>
      <c r="D122" s="249"/>
      <c r="E122" s="249">
        <f>+G122*(1+E$4)</f>
        <v>72343.95</v>
      </c>
      <c r="F122" s="8">
        <v>0</v>
      </c>
      <c r="G122" s="148">
        <v>68899</v>
      </c>
      <c r="H122" s="8">
        <f t="shared" si="12"/>
        <v>68899</v>
      </c>
      <c r="I122" s="254">
        <f t="shared" si="5"/>
        <v>72343.95</v>
      </c>
      <c r="J122" s="106"/>
    </row>
    <row r="123" spans="1:10">
      <c r="A123" s="1"/>
      <c r="B123" s="1">
        <v>70110</v>
      </c>
      <c r="C123" s="13" t="s">
        <v>67</v>
      </c>
      <c r="D123" s="249"/>
      <c r="E123" s="249">
        <f>1080000*12</f>
        <v>12960000</v>
      </c>
      <c r="F123" s="8">
        <v>0</v>
      </c>
      <c r="G123" s="148">
        <v>3530000</v>
      </c>
      <c r="H123" s="8">
        <f t="shared" si="12"/>
        <v>3530000</v>
      </c>
      <c r="I123" s="254">
        <f t="shared" si="5"/>
        <v>12960000</v>
      </c>
      <c r="J123" s="106"/>
    </row>
    <row r="124" spans="1:10">
      <c r="A124" s="1"/>
      <c r="B124" s="1">
        <v>70111</v>
      </c>
      <c r="C124" s="13" t="s">
        <v>69</v>
      </c>
      <c r="D124" s="249"/>
      <c r="E124" s="249"/>
      <c r="F124" s="8">
        <v>0</v>
      </c>
      <c r="G124" s="148">
        <v>0</v>
      </c>
      <c r="H124" s="8">
        <f t="shared" si="12"/>
        <v>0</v>
      </c>
      <c r="I124" s="254">
        <f t="shared" si="5"/>
        <v>0</v>
      </c>
      <c r="J124" s="106"/>
    </row>
    <row r="125" spans="1:10">
      <c r="A125" s="1"/>
      <c r="B125" s="1">
        <v>70112</v>
      </c>
      <c r="C125" s="152" t="s">
        <v>159</v>
      </c>
      <c r="D125" s="249"/>
      <c r="E125" s="249"/>
      <c r="F125" s="8">
        <v>0</v>
      </c>
      <c r="G125" s="148">
        <v>418300</v>
      </c>
      <c r="H125" s="8">
        <f t="shared" si="12"/>
        <v>418300</v>
      </c>
      <c r="I125" s="254">
        <f t="shared" si="5"/>
        <v>0</v>
      </c>
      <c r="J125" s="106"/>
    </row>
    <row r="126" spans="1:10">
      <c r="A126" s="1"/>
      <c r="B126" s="1">
        <v>70113</v>
      </c>
      <c r="C126" s="13" t="s">
        <v>239</v>
      </c>
      <c r="D126" s="249"/>
      <c r="E126" s="249">
        <f>+(4687452*1.05)*2</f>
        <v>9843649.2000000011</v>
      </c>
      <c r="F126" s="8">
        <v>0</v>
      </c>
      <c r="G126" s="148">
        <v>0</v>
      </c>
      <c r="H126" s="8">
        <f t="shared" si="12"/>
        <v>0</v>
      </c>
      <c r="I126" s="254">
        <f t="shared" si="5"/>
        <v>9843649.2000000011</v>
      </c>
      <c r="J126" s="106"/>
    </row>
    <row r="127" spans="1:10">
      <c r="A127" s="1"/>
      <c r="B127" s="1">
        <v>70114</v>
      </c>
      <c r="C127" s="13" t="s">
        <v>70</v>
      </c>
      <c r="D127" s="249"/>
      <c r="E127" s="249"/>
      <c r="F127" s="8">
        <v>0</v>
      </c>
      <c r="G127" s="148">
        <v>0</v>
      </c>
      <c r="H127" s="8">
        <f t="shared" si="12"/>
        <v>0</v>
      </c>
      <c r="I127" s="254">
        <f t="shared" si="5"/>
        <v>0</v>
      </c>
      <c r="J127" s="106"/>
    </row>
    <row r="128" spans="1:10">
      <c r="A128" s="1"/>
      <c r="B128" s="1">
        <v>70115</v>
      </c>
      <c r="C128" s="13" t="s">
        <v>71</v>
      </c>
      <c r="D128" s="249"/>
      <c r="E128" s="249">
        <f>56272094*(1+E$4)</f>
        <v>59085698.700000003</v>
      </c>
      <c r="F128" s="8">
        <v>0</v>
      </c>
      <c r="G128" s="148">
        <v>37514728</v>
      </c>
      <c r="H128" s="8">
        <f t="shared" si="12"/>
        <v>37514728</v>
      </c>
      <c r="I128" s="254">
        <f t="shared" si="5"/>
        <v>59085698.700000003</v>
      </c>
      <c r="J128" s="106"/>
    </row>
    <row r="129" spans="1:10">
      <c r="A129" s="1"/>
      <c r="B129" s="1">
        <v>70116</v>
      </c>
      <c r="C129" s="13" t="s">
        <v>238</v>
      </c>
      <c r="D129" s="249"/>
      <c r="E129" s="249">
        <v>32875000</v>
      </c>
      <c r="F129" s="8">
        <v>0</v>
      </c>
      <c r="G129" s="148">
        <v>0</v>
      </c>
      <c r="H129" s="8">
        <f t="shared" si="12"/>
        <v>0</v>
      </c>
      <c r="I129" s="254">
        <f t="shared" si="5"/>
        <v>32875000</v>
      </c>
      <c r="J129" s="106"/>
    </row>
    <row r="130" spans="1:10">
      <c r="A130" s="1"/>
      <c r="B130" s="1"/>
      <c r="C130" s="1"/>
      <c r="D130" s="249"/>
      <c r="E130" s="249"/>
      <c r="F130" s="8" t="s">
        <v>92</v>
      </c>
      <c r="G130" s="148" t="s">
        <v>92</v>
      </c>
      <c r="H130" s="8"/>
      <c r="I130" s="254">
        <f t="shared" si="5"/>
        <v>0</v>
      </c>
      <c r="J130" s="106"/>
    </row>
    <row r="131" spans="1:10" s="7" customFormat="1">
      <c r="A131" s="6">
        <v>8</v>
      </c>
      <c r="B131" s="6" t="s">
        <v>37</v>
      </c>
      <c r="C131" s="6"/>
      <c r="D131" s="248">
        <v>3000000</v>
      </c>
      <c r="E131" s="248">
        <f>+SUM(E132:E139)</f>
        <v>4297467.2</v>
      </c>
      <c r="F131" s="10">
        <f>+SUM(F132:F139)</f>
        <v>292000</v>
      </c>
      <c r="G131" s="149">
        <f>+SUM(G132:G139)</f>
        <v>9463064</v>
      </c>
      <c r="H131" s="10">
        <f>+G131+F131</f>
        <v>9755064</v>
      </c>
      <c r="I131" s="254">
        <f t="shared" si="5"/>
        <v>7297467.2000000002</v>
      </c>
      <c r="J131" s="104"/>
    </row>
    <row r="132" spans="1:10">
      <c r="A132" s="1"/>
      <c r="B132" s="1">
        <v>80101</v>
      </c>
      <c r="C132" s="1" t="s">
        <v>38</v>
      </c>
      <c r="D132" s="249">
        <f>+F132*(1+D$4)</f>
        <v>0</v>
      </c>
      <c r="E132" s="249">
        <f>+G132*(1+E$4)</f>
        <v>108822</v>
      </c>
      <c r="F132" s="8">
        <v>0</v>
      </c>
      <c r="G132" s="148">
        <v>103640</v>
      </c>
      <c r="H132" s="8">
        <f>+G132+F132</f>
        <v>103640</v>
      </c>
      <c r="I132" s="254">
        <f t="shared" si="5"/>
        <v>108822</v>
      </c>
      <c r="J132" s="106"/>
    </row>
    <row r="133" spans="1:10">
      <c r="A133" s="1"/>
      <c r="B133" s="1">
        <v>80102</v>
      </c>
      <c r="C133" s="1" t="s">
        <v>231</v>
      </c>
      <c r="D133" s="249">
        <f t="shared" ref="D133:D138" si="13">+F133*(1+D$4)</f>
        <v>0</v>
      </c>
      <c r="E133" s="249">
        <f t="shared" ref="E133:E139" si="14">+G133*(1+E$4)</f>
        <v>1239000</v>
      </c>
      <c r="F133" s="8">
        <v>0</v>
      </c>
      <c r="G133" s="148">
        <v>1180000</v>
      </c>
      <c r="H133" s="8">
        <f t="shared" ref="H133:H139" si="15">+G133+F133</f>
        <v>1180000</v>
      </c>
      <c r="I133" s="254">
        <f t="shared" si="5"/>
        <v>1239000</v>
      </c>
      <c r="J133" s="106"/>
    </row>
    <row r="134" spans="1:10">
      <c r="A134" s="1"/>
      <c r="B134" s="1">
        <v>80103</v>
      </c>
      <c r="C134" s="1" t="s">
        <v>39</v>
      </c>
      <c r="D134" s="249">
        <f t="shared" si="13"/>
        <v>0</v>
      </c>
      <c r="E134" s="249">
        <f t="shared" si="14"/>
        <v>0</v>
      </c>
      <c r="F134" s="8">
        <v>0</v>
      </c>
      <c r="G134" s="148">
        <v>0</v>
      </c>
      <c r="H134" s="8">
        <f t="shared" si="15"/>
        <v>0</v>
      </c>
      <c r="I134" s="254">
        <f t="shared" ref="I134:I151" si="16">D134+E134</f>
        <v>0</v>
      </c>
      <c r="J134" s="106"/>
    </row>
    <row r="135" spans="1:10">
      <c r="A135" s="1"/>
      <c r="B135" s="1">
        <v>80104</v>
      </c>
      <c r="C135" s="1" t="s">
        <v>40</v>
      </c>
      <c r="D135" s="249">
        <f t="shared" si="13"/>
        <v>0</v>
      </c>
      <c r="E135" s="249">
        <f t="shared" si="14"/>
        <v>0</v>
      </c>
      <c r="F135" s="8">
        <v>0</v>
      </c>
      <c r="G135" s="148">
        <v>0</v>
      </c>
      <c r="H135" s="8">
        <f t="shared" si="15"/>
        <v>0</v>
      </c>
      <c r="I135" s="254">
        <f t="shared" si="16"/>
        <v>0</v>
      </c>
      <c r="J135" s="106"/>
    </row>
    <row r="136" spans="1:10">
      <c r="A136" s="1"/>
      <c r="B136" s="1">
        <v>80105</v>
      </c>
      <c r="C136" s="1" t="s">
        <v>41</v>
      </c>
      <c r="D136" s="249">
        <f t="shared" si="13"/>
        <v>0</v>
      </c>
      <c r="E136" s="249">
        <f t="shared" si="14"/>
        <v>949645.20000000007</v>
      </c>
      <c r="F136" s="8">
        <v>0</v>
      </c>
      <c r="G136" s="148">
        <v>904424</v>
      </c>
      <c r="H136" s="8">
        <f t="shared" si="15"/>
        <v>904424</v>
      </c>
      <c r="I136" s="254">
        <f t="shared" si="16"/>
        <v>949645.20000000007</v>
      </c>
      <c r="J136" s="106"/>
    </row>
    <row r="137" spans="1:10">
      <c r="A137" s="1"/>
      <c r="B137" s="1">
        <v>80106</v>
      </c>
      <c r="C137" s="1" t="s">
        <v>42</v>
      </c>
      <c r="D137" s="249">
        <f t="shared" si="13"/>
        <v>0</v>
      </c>
      <c r="E137" s="249">
        <v>2000000</v>
      </c>
      <c r="F137" s="8">
        <v>0</v>
      </c>
      <c r="G137" s="148">
        <v>7275000</v>
      </c>
      <c r="H137" s="8">
        <f t="shared" si="15"/>
        <v>7275000</v>
      </c>
      <c r="I137" s="254">
        <f t="shared" si="16"/>
        <v>2000000</v>
      </c>
      <c r="J137" s="106"/>
    </row>
    <row r="138" spans="1:10">
      <c r="A138" s="1"/>
      <c r="B138" s="1">
        <v>80107</v>
      </c>
      <c r="C138" s="1" t="s">
        <v>95</v>
      </c>
      <c r="D138" s="249">
        <f t="shared" si="13"/>
        <v>0</v>
      </c>
      <c r="E138" s="249">
        <f t="shared" si="14"/>
        <v>0</v>
      </c>
      <c r="F138" s="8">
        <v>0</v>
      </c>
      <c r="G138" s="148">
        <v>0</v>
      </c>
      <c r="H138" s="8">
        <f t="shared" si="15"/>
        <v>0</v>
      </c>
      <c r="I138" s="254">
        <f t="shared" si="16"/>
        <v>0</v>
      </c>
      <c r="J138" s="106"/>
    </row>
    <row r="139" spans="1:10">
      <c r="A139" s="1"/>
      <c r="B139" s="1">
        <v>80108</v>
      </c>
      <c r="C139" s="1" t="s">
        <v>96</v>
      </c>
      <c r="D139" s="249">
        <v>0</v>
      </c>
      <c r="E139" s="249">
        <f t="shared" si="14"/>
        <v>0</v>
      </c>
      <c r="F139" s="8">
        <v>292000</v>
      </c>
      <c r="G139" s="148">
        <v>0</v>
      </c>
      <c r="H139" s="8">
        <f t="shared" si="15"/>
        <v>292000</v>
      </c>
      <c r="I139" s="254">
        <f t="shared" si="16"/>
        <v>0</v>
      </c>
      <c r="J139" s="106"/>
    </row>
    <row r="140" spans="1:10">
      <c r="A140" s="1"/>
      <c r="B140" s="1"/>
      <c r="C140" s="1"/>
      <c r="D140" s="249"/>
      <c r="E140" s="249"/>
      <c r="F140" s="8" t="s">
        <v>92</v>
      </c>
      <c r="G140" s="148" t="s">
        <v>92</v>
      </c>
      <c r="H140" s="8"/>
      <c r="I140" s="254">
        <f t="shared" si="16"/>
        <v>0</v>
      </c>
      <c r="J140" s="104"/>
    </row>
    <row r="141" spans="1:10" s="7" customFormat="1">
      <c r="A141" s="6">
        <v>9</v>
      </c>
      <c r="B141" s="6" t="s">
        <v>43</v>
      </c>
      <c r="C141" s="6"/>
      <c r="D141" s="248">
        <f>+SUM(D142:D147)</f>
        <v>11530256</v>
      </c>
      <c r="E141" s="248">
        <f>+SUM(E142:E147)</f>
        <v>8230967.8500000006</v>
      </c>
      <c r="F141" s="10">
        <f>+SUM(F142:F147)</f>
        <v>10877600</v>
      </c>
      <c r="G141" s="149">
        <f>+SUM(G142:G147)</f>
        <v>7839017</v>
      </c>
      <c r="H141" s="10">
        <f t="shared" ref="H141:H147" si="17">+G141+F141</f>
        <v>18716617</v>
      </c>
      <c r="I141" s="254">
        <f t="shared" si="16"/>
        <v>19761223.850000001</v>
      </c>
      <c r="J141" s="104"/>
    </row>
    <row r="142" spans="1:10">
      <c r="A142" s="1"/>
      <c r="B142" s="1">
        <v>90101</v>
      </c>
      <c r="C142" s="1" t="s">
        <v>44</v>
      </c>
      <c r="D142" s="249">
        <f t="shared" ref="D142:E147" si="18">+F142*(1+D$4)</f>
        <v>9696456</v>
      </c>
      <c r="E142" s="249">
        <f t="shared" si="18"/>
        <v>0</v>
      </c>
      <c r="F142" s="8">
        <v>9147600</v>
      </c>
      <c r="G142" s="148">
        <v>0</v>
      </c>
      <c r="H142" s="8">
        <f t="shared" si="17"/>
        <v>9147600</v>
      </c>
      <c r="I142" s="254">
        <f t="shared" si="16"/>
        <v>9696456</v>
      </c>
      <c r="J142" s="106"/>
    </row>
    <row r="143" spans="1:10">
      <c r="A143" s="1"/>
      <c r="B143" s="1">
        <v>90102</v>
      </c>
      <c r="C143" s="1" t="s">
        <v>9</v>
      </c>
      <c r="D143" s="249">
        <f t="shared" si="18"/>
        <v>1628160</v>
      </c>
      <c r="E143" s="249">
        <f t="shared" si="18"/>
        <v>2068838.1</v>
      </c>
      <c r="F143" s="8">
        <v>1536000</v>
      </c>
      <c r="G143" s="148">
        <v>1970322</v>
      </c>
      <c r="H143" s="8">
        <f t="shared" si="17"/>
        <v>3506322</v>
      </c>
      <c r="I143" s="254">
        <f t="shared" si="16"/>
        <v>3696998.1</v>
      </c>
      <c r="J143" s="106"/>
    </row>
    <row r="144" spans="1:10">
      <c r="A144" s="1"/>
      <c r="B144" s="1">
        <v>90103</v>
      </c>
      <c r="C144" s="1" t="s">
        <v>181</v>
      </c>
      <c r="D144" s="249">
        <f t="shared" si="18"/>
        <v>0</v>
      </c>
      <c r="E144" s="249">
        <f t="shared" si="18"/>
        <v>1400523.6</v>
      </c>
      <c r="F144" s="8">
        <v>0</v>
      </c>
      <c r="G144" s="148">
        <v>1333832</v>
      </c>
      <c r="H144" s="8">
        <f t="shared" si="17"/>
        <v>1333832</v>
      </c>
      <c r="I144" s="254">
        <f t="shared" si="16"/>
        <v>1400523.6</v>
      </c>
      <c r="J144" s="106"/>
    </row>
    <row r="145" spans="1:10">
      <c r="A145" s="1"/>
      <c r="B145" s="1">
        <v>90104</v>
      </c>
      <c r="C145" s="1" t="s">
        <v>229</v>
      </c>
      <c r="D145" s="249">
        <f t="shared" si="18"/>
        <v>0</v>
      </c>
      <c r="E145" s="249">
        <f t="shared" si="18"/>
        <v>1170096.9000000001</v>
      </c>
      <c r="F145" s="8">
        <v>0</v>
      </c>
      <c r="G145" s="148">
        <v>1114378</v>
      </c>
      <c r="H145" s="8">
        <f t="shared" si="17"/>
        <v>1114378</v>
      </c>
      <c r="I145" s="254">
        <f t="shared" si="16"/>
        <v>1170096.9000000001</v>
      </c>
      <c r="J145" s="106"/>
    </row>
    <row r="146" spans="1:10">
      <c r="A146" s="1"/>
      <c r="B146" s="1">
        <v>90105</v>
      </c>
      <c r="C146" s="1" t="s">
        <v>46</v>
      </c>
      <c r="D146" s="249">
        <f t="shared" si="18"/>
        <v>0</v>
      </c>
      <c r="E146" s="249">
        <f t="shared" si="18"/>
        <v>294000</v>
      </c>
      <c r="F146" s="8">
        <v>0</v>
      </c>
      <c r="G146" s="148">
        <v>280000</v>
      </c>
      <c r="H146" s="8">
        <f t="shared" si="17"/>
        <v>280000</v>
      </c>
      <c r="I146" s="254">
        <f t="shared" si="16"/>
        <v>294000</v>
      </c>
      <c r="J146" s="106"/>
    </row>
    <row r="147" spans="1:10">
      <c r="A147" s="1"/>
      <c r="B147" s="1">
        <v>90106</v>
      </c>
      <c r="C147" s="1" t="s">
        <v>47</v>
      </c>
      <c r="D147" s="249">
        <f t="shared" si="18"/>
        <v>205640</v>
      </c>
      <c r="E147" s="249">
        <f t="shared" si="18"/>
        <v>3297509.25</v>
      </c>
      <c r="F147" s="8">
        <v>194000</v>
      </c>
      <c r="G147" s="148">
        <v>3140485</v>
      </c>
      <c r="H147" s="8">
        <f t="shared" si="17"/>
        <v>3334485</v>
      </c>
      <c r="I147" s="254">
        <f t="shared" si="16"/>
        <v>3503149.25</v>
      </c>
      <c r="J147" s="106"/>
    </row>
    <row r="148" spans="1:10">
      <c r="F148" t="s">
        <v>92</v>
      </c>
      <c r="G148" t="s">
        <v>92</v>
      </c>
      <c r="H148" s="1"/>
      <c r="I148" s="254">
        <f t="shared" si="16"/>
        <v>0</v>
      </c>
      <c r="J148" s="104"/>
    </row>
    <row r="149" spans="1:10" s="7" customFormat="1">
      <c r="A149" s="6"/>
      <c r="B149" s="6" t="s">
        <v>111</v>
      </c>
      <c r="C149" s="6"/>
      <c r="D149" s="251">
        <f>+D141+D131+D113+D106+D89+D69+D65+D5</f>
        <v>109628696</v>
      </c>
      <c r="E149" s="251">
        <f>+E141+E131+E113+E106+E89+E69+E65+E5</f>
        <v>394309658.85000002</v>
      </c>
      <c r="F149" s="18">
        <f>+F141+F131+F113+F106+F89+F69+F65+F31+F5</f>
        <v>108099600</v>
      </c>
      <c r="G149" s="150">
        <f>+G141+G131+G113+G106+G89+G69+G65+G31+G5</f>
        <v>247464798</v>
      </c>
      <c r="H149" s="18">
        <f>+G149+F149</f>
        <v>355564398</v>
      </c>
      <c r="I149" s="254">
        <f t="shared" si="16"/>
        <v>503938354.85000002</v>
      </c>
      <c r="J149" s="104"/>
    </row>
    <row r="150" spans="1:10">
      <c r="F150" s="24" t="s">
        <v>92</v>
      </c>
      <c r="G150" t="s">
        <v>92</v>
      </c>
      <c r="H150" s="159"/>
      <c r="I150" s="243">
        <f t="shared" si="16"/>
        <v>0</v>
      </c>
    </row>
    <row r="151" spans="1:10">
      <c r="F151" s="151" t="s">
        <v>92</v>
      </c>
      <c r="G151" t="s">
        <v>92</v>
      </c>
      <c r="H151" s="18">
        <v>368154576</v>
      </c>
      <c r="I151" s="243">
        <f t="shared" si="16"/>
        <v>0</v>
      </c>
    </row>
    <row r="152" spans="1:10">
      <c r="F152" t="s">
        <v>92</v>
      </c>
      <c r="G152" t="s">
        <v>92</v>
      </c>
      <c r="H152" s="151"/>
    </row>
    <row r="153" spans="1:10">
      <c r="H153" s="151">
        <f>+H149-H151</f>
        <v>-12590178</v>
      </c>
    </row>
    <row r="154" spans="1:10">
      <c r="C154" s="24"/>
    </row>
    <row r="155" spans="1:10">
      <c r="C155" s="24"/>
    </row>
    <row r="156" spans="1:10">
      <c r="C156" s="24"/>
    </row>
    <row r="157" spans="1:10">
      <c r="C157" s="24"/>
    </row>
    <row r="158" spans="1:10">
      <c r="H158">
        <v>461</v>
      </c>
    </row>
    <row r="159" spans="1:10">
      <c r="F159" t="s">
        <v>92</v>
      </c>
      <c r="G159" t="s">
        <v>92</v>
      </c>
    </row>
    <row r="160" spans="1:10">
      <c r="F160" t="s">
        <v>92</v>
      </c>
      <c r="G160" t="s">
        <v>92</v>
      </c>
    </row>
    <row r="161" spans="6:7">
      <c r="F161" t="s">
        <v>92</v>
      </c>
      <c r="G161" t="s">
        <v>92</v>
      </c>
    </row>
    <row r="162" spans="6:7">
      <c r="F162" t="s">
        <v>92</v>
      </c>
      <c r="G162" t="s">
        <v>92</v>
      </c>
    </row>
    <row r="163" spans="6:7">
      <c r="F163" t="s">
        <v>92</v>
      </c>
      <c r="G163" t="s">
        <v>92</v>
      </c>
    </row>
    <row r="164" spans="6:7">
      <c r="F164" t="s">
        <v>92</v>
      </c>
      <c r="G164" t="s">
        <v>92</v>
      </c>
    </row>
    <row r="165" spans="6:7">
      <c r="F165" t="s">
        <v>92</v>
      </c>
      <c r="G165" t="s">
        <v>92</v>
      </c>
    </row>
    <row r="166" spans="6:7">
      <c r="F166" t="s">
        <v>92</v>
      </c>
      <c r="G166" t="s">
        <v>92</v>
      </c>
    </row>
    <row r="167" spans="6:7">
      <c r="F167" t="s">
        <v>92</v>
      </c>
      <c r="G167" t="s">
        <v>92</v>
      </c>
    </row>
    <row r="168" spans="6:7">
      <c r="F168" t="s">
        <v>92</v>
      </c>
      <c r="G168" t="s">
        <v>92</v>
      </c>
    </row>
    <row r="169" spans="6:7">
      <c r="F169" t="s">
        <v>92</v>
      </c>
      <c r="G169" t="s">
        <v>92</v>
      </c>
    </row>
    <row r="170" spans="6:7">
      <c r="F170" t="s">
        <v>92</v>
      </c>
      <c r="G170" t="s">
        <v>92</v>
      </c>
    </row>
    <row r="171" spans="6:7">
      <c r="F171" t="s">
        <v>92</v>
      </c>
      <c r="G171" t="s">
        <v>92</v>
      </c>
    </row>
    <row r="172" spans="6:7">
      <c r="F172" t="s">
        <v>92</v>
      </c>
      <c r="G172" t="s">
        <v>92</v>
      </c>
    </row>
    <row r="173" spans="6:7">
      <c r="F173" t="s">
        <v>92</v>
      </c>
      <c r="G173" t="s">
        <v>92</v>
      </c>
    </row>
    <row r="174" spans="6:7">
      <c r="F174" t="s">
        <v>92</v>
      </c>
      <c r="G174" t="s">
        <v>92</v>
      </c>
    </row>
    <row r="175" spans="6:7">
      <c r="F175" t="s">
        <v>92</v>
      </c>
      <c r="G175" t="s">
        <v>92</v>
      </c>
    </row>
    <row r="176" spans="6:7">
      <c r="F176" t="s">
        <v>92</v>
      </c>
      <c r="G176" t="s">
        <v>92</v>
      </c>
    </row>
    <row r="177" spans="6:7">
      <c r="F177" t="s">
        <v>92</v>
      </c>
      <c r="G177" t="s">
        <v>92</v>
      </c>
    </row>
    <row r="178" spans="6:7">
      <c r="F178" t="s">
        <v>92</v>
      </c>
      <c r="G178" t="s">
        <v>92</v>
      </c>
    </row>
    <row r="179" spans="6:7">
      <c r="F179" t="s">
        <v>92</v>
      </c>
      <c r="G179" t="s">
        <v>92</v>
      </c>
    </row>
    <row r="180" spans="6:7">
      <c r="F180" t="s">
        <v>92</v>
      </c>
      <c r="G180" t="s">
        <v>92</v>
      </c>
    </row>
    <row r="181" spans="6:7">
      <c r="F181" t="s">
        <v>92</v>
      </c>
      <c r="G181" t="s">
        <v>92</v>
      </c>
    </row>
    <row r="182" spans="6:7">
      <c r="F182" t="s">
        <v>92</v>
      </c>
      <c r="G182" t="s">
        <v>92</v>
      </c>
    </row>
    <row r="183" spans="6:7">
      <c r="F183" t="s">
        <v>92</v>
      </c>
      <c r="G183" t="s">
        <v>92</v>
      </c>
    </row>
    <row r="184" spans="6:7">
      <c r="F184" t="s">
        <v>92</v>
      </c>
      <c r="G184" t="s">
        <v>92</v>
      </c>
    </row>
    <row r="185" spans="6:7">
      <c r="F185" t="s">
        <v>92</v>
      </c>
      <c r="G185" t="s">
        <v>92</v>
      </c>
    </row>
    <row r="186" spans="6:7">
      <c r="F186" t="s">
        <v>92</v>
      </c>
      <c r="G186" t="s">
        <v>92</v>
      </c>
    </row>
    <row r="187" spans="6:7">
      <c r="F187" t="s">
        <v>92</v>
      </c>
      <c r="G187" t="s">
        <v>92</v>
      </c>
    </row>
    <row r="188" spans="6:7">
      <c r="F188" t="s">
        <v>92</v>
      </c>
      <c r="G188" t="s">
        <v>92</v>
      </c>
    </row>
    <row r="189" spans="6:7">
      <c r="F189" t="s">
        <v>92</v>
      </c>
      <c r="G189" t="s">
        <v>92</v>
      </c>
    </row>
    <row r="190" spans="6:7">
      <c r="F190" t="s">
        <v>92</v>
      </c>
      <c r="G190" t="s">
        <v>92</v>
      </c>
    </row>
    <row r="191" spans="6:7">
      <c r="F191" t="s">
        <v>92</v>
      </c>
      <c r="G191" t="s">
        <v>92</v>
      </c>
    </row>
    <row r="192" spans="6:7">
      <c r="F192" t="s">
        <v>92</v>
      </c>
      <c r="G192" t="s">
        <v>92</v>
      </c>
    </row>
    <row r="193" spans="6:7">
      <c r="F193" t="s">
        <v>92</v>
      </c>
      <c r="G193" t="s">
        <v>92</v>
      </c>
    </row>
    <row r="194" spans="6:7">
      <c r="F194" t="s">
        <v>92</v>
      </c>
      <c r="G194" t="s">
        <v>92</v>
      </c>
    </row>
    <row r="195" spans="6:7">
      <c r="F195" t="s">
        <v>92</v>
      </c>
      <c r="G195" t="s">
        <v>92</v>
      </c>
    </row>
    <row r="196" spans="6:7">
      <c r="F196" t="s">
        <v>92</v>
      </c>
      <c r="G196" t="s">
        <v>92</v>
      </c>
    </row>
    <row r="197" spans="6:7">
      <c r="F197" t="s">
        <v>92</v>
      </c>
      <c r="G197" t="s">
        <v>92</v>
      </c>
    </row>
    <row r="198" spans="6:7">
      <c r="F198" t="s">
        <v>92</v>
      </c>
      <c r="G198" t="s">
        <v>92</v>
      </c>
    </row>
    <row r="199" spans="6:7">
      <c r="F199" t="s">
        <v>92</v>
      </c>
      <c r="G199" t="s">
        <v>92</v>
      </c>
    </row>
    <row r="200" spans="6:7">
      <c r="F200" t="s">
        <v>92</v>
      </c>
      <c r="G200" t="s">
        <v>92</v>
      </c>
    </row>
    <row r="201" spans="6:7">
      <c r="F201" t="s">
        <v>92</v>
      </c>
      <c r="G201" t="s">
        <v>92</v>
      </c>
    </row>
  </sheetData>
  <sheetProtection deleteColumns="0" deleteRows="0" selectLockedCells="1" selectUnlockedCells="1"/>
  <dataConsolidate/>
  <mergeCells count="2">
    <mergeCell ref="D2:E2"/>
    <mergeCell ref="F2:H2"/>
  </mergeCells>
  <pageMargins left="0.11811023622047245" right="0.11811023622047245" top="0.15748031496062992" bottom="0.15748031496062992" header="0.31496062992125984" footer="0.31496062992125984"/>
  <pageSetup scale="37" orientation="portrait" horizontalDpi="4294967293" r:id="rId1"/>
  <rowBreaks count="2" manualBreakCount="2">
    <brk id="68" max="16383" man="1"/>
    <brk id="147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S70"/>
  <sheetViews>
    <sheetView topLeftCell="A28" zoomScale="80" zoomScaleNormal="80" workbookViewId="0">
      <selection activeCell="H26" sqref="H26"/>
    </sheetView>
  </sheetViews>
  <sheetFormatPr baseColWidth="10" defaultColWidth="9.1796875" defaultRowHeight="14.5"/>
  <cols>
    <col min="1" max="1" width="20.81640625" bestFit="1" customWidth="1"/>
    <col min="2" max="2" width="14.7265625" style="19" bestFit="1" customWidth="1"/>
    <col min="3" max="4" width="14.7265625" customWidth="1"/>
    <col min="5" max="5" width="16.54296875" bestFit="1" customWidth="1"/>
    <col min="6" max="6" width="13.54296875" bestFit="1" customWidth="1"/>
    <col min="7" max="7" width="11.1796875" bestFit="1" customWidth="1"/>
    <col min="8" max="8" width="13.453125" bestFit="1" customWidth="1"/>
    <col min="9" max="9" width="13.81640625" bestFit="1" customWidth="1"/>
    <col min="11" max="12" width="14.81640625" style="19" bestFit="1" customWidth="1"/>
    <col min="14" max="14" width="14.81640625" bestFit="1" customWidth="1"/>
    <col min="15" max="15" width="15.81640625" bestFit="1" customWidth="1"/>
    <col min="16" max="16" width="13.453125" bestFit="1" customWidth="1"/>
    <col min="17" max="17" width="15.81640625" bestFit="1" customWidth="1"/>
    <col min="18" max="18" width="14.81640625" bestFit="1" customWidth="1"/>
    <col min="19" max="19" width="14" bestFit="1" customWidth="1"/>
  </cols>
  <sheetData>
    <row r="1" spans="1:8">
      <c r="A1" s="342"/>
      <c r="B1" s="343" t="s">
        <v>968</v>
      </c>
      <c r="C1" s="343" t="s">
        <v>746</v>
      </c>
      <c r="D1" s="343" t="s">
        <v>743</v>
      </c>
      <c r="E1" s="343" t="s">
        <v>978</v>
      </c>
      <c r="F1" s="343" t="s">
        <v>979</v>
      </c>
      <c r="G1" s="344" t="s">
        <v>980</v>
      </c>
      <c r="H1" s="19"/>
    </row>
    <row r="2" spans="1:8">
      <c r="A2" s="345" t="s">
        <v>969</v>
      </c>
      <c r="B2" s="314"/>
      <c r="C2" s="314"/>
      <c r="D2" s="314"/>
      <c r="E2" s="314"/>
      <c r="F2" s="314"/>
      <c r="G2" s="346"/>
      <c r="H2" s="19"/>
    </row>
    <row r="3" spans="1:8" ht="15" thickBot="1">
      <c r="A3" s="347" t="s">
        <v>156</v>
      </c>
      <c r="B3" s="348">
        <v>811</v>
      </c>
      <c r="C3" s="348">
        <v>56</v>
      </c>
      <c r="D3" s="348">
        <v>34</v>
      </c>
      <c r="E3" s="348">
        <f>+B3-C3+D3</f>
        <v>789</v>
      </c>
      <c r="F3" s="348">
        <v>786</v>
      </c>
      <c r="G3" s="349"/>
      <c r="H3" s="19"/>
    </row>
    <row r="4" spans="1:8" ht="15" thickBot="1">
      <c r="C4" s="19"/>
      <c r="D4" s="19"/>
      <c r="E4" s="19"/>
      <c r="F4" s="19"/>
      <c r="G4" s="19"/>
      <c r="H4" s="19"/>
    </row>
    <row r="5" spans="1:8">
      <c r="A5" s="350" t="s">
        <v>977</v>
      </c>
      <c r="B5" s="351"/>
      <c r="C5" s="19"/>
      <c r="D5" s="19"/>
      <c r="E5" s="324"/>
      <c r="F5" s="19"/>
      <c r="G5" s="19"/>
      <c r="H5" s="19"/>
    </row>
    <row r="6" spans="1:8">
      <c r="A6" s="345" t="s">
        <v>970</v>
      </c>
      <c r="B6" s="352">
        <v>74988000</v>
      </c>
      <c r="C6" s="19"/>
      <c r="D6" s="19"/>
      <c r="F6" s="19"/>
      <c r="G6" s="19"/>
      <c r="H6" s="19"/>
    </row>
    <row r="7" spans="1:8">
      <c r="A7" s="345" t="s">
        <v>971</v>
      </c>
      <c r="B7" s="352">
        <v>88068000</v>
      </c>
      <c r="C7" s="19"/>
      <c r="F7" s="19"/>
      <c r="G7" s="19"/>
    </row>
    <row r="8" spans="1:8">
      <c r="A8" s="345" t="s">
        <v>170</v>
      </c>
      <c r="B8" s="352">
        <v>8319430</v>
      </c>
      <c r="C8" s="19"/>
      <c r="F8" s="19"/>
      <c r="G8" s="19"/>
      <c r="H8" s="19"/>
    </row>
    <row r="9" spans="1:8">
      <c r="A9" s="345" t="s">
        <v>155</v>
      </c>
      <c r="B9" s="352">
        <v>20000000</v>
      </c>
      <c r="C9" s="19"/>
    </row>
    <row r="10" spans="1:8">
      <c r="A10" s="345" t="s">
        <v>1</v>
      </c>
      <c r="B10" s="352">
        <v>5000000</v>
      </c>
      <c r="C10" s="19"/>
    </row>
    <row r="11" spans="1:8">
      <c r="A11" s="345" t="s">
        <v>136</v>
      </c>
      <c r="B11" s="352"/>
      <c r="C11" s="19"/>
    </row>
    <row r="12" spans="1:8">
      <c r="A12" s="345" t="s">
        <v>984</v>
      </c>
      <c r="B12" s="352"/>
      <c r="C12" s="19"/>
    </row>
    <row r="13" spans="1:8">
      <c r="A13" s="353" t="s">
        <v>972</v>
      </c>
      <c r="B13" s="354">
        <f>+SUM(B6:B12)</f>
        <v>196375430</v>
      </c>
      <c r="C13" s="19"/>
      <c r="F13" s="19"/>
      <c r="G13" s="19"/>
      <c r="H13" s="19"/>
    </row>
    <row r="14" spans="1:8">
      <c r="A14" s="345"/>
      <c r="B14" s="346"/>
      <c r="C14" s="19"/>
      <c r="F14" s="19"/>
      <c r="G14" s="19"/>
      <c r="H14" s="19"/>
    </row>
    <row r="15" spans="1:8">
      <c r="A15" s="355" t="s">
        <v>973</v>
      </c>
      <c r="B15" s="346"/>
      <c r="C15" s="19"/>
      <c r="F15" s="19"/>
      <c r="G15" s="19"/>
      <c r="H15" s="19"/>
    </row>
    <row r="16" spans="1:8">
      <c r="A16" s="345" t="s">
        <v>974</v>
      </c>
      <c r="B16" s="352">
        <v>51207200</v>
      </c>
      <c r="C16" s="19"/>
      <c r="F16" s="19"/>
      <c r="G16" s="19"/>
      <c r="H16" s="19"/>
    </row>
    <row r="17" spans="1:12">
      <c r="A17" s="345" t="s">
        <v>976</v>
      </c>
      <c r="B17" s="352">
        <f>+EstructuraCostos!H149+33500000</f>
        <v>594671992</v>
      </c>
      <c r="C17" s="19"/>
      <c r="F17" s="19"/>
      <c r="G17" s="19"/>
      <c r="H17" s="19"/>
    </row>
    <row r="18" spans="1:12">
      <c r="A18" s="345" t="s">
        <v>37</v>
      </c>
      <c r="B18" s="352"/>
    </row>
    <row r="19" spans="1:12">
      <c r="A19" s="345" t="s">
        <v>985</v>
      </c>
      <c r="B19" s="352"/>
    </row>
    <row r="20" spans="1:12">
      <c r="A20" s="353" t="s">
        <v>975</v>
      </c>
      <c r="B20" s="354">
        <f>+B16+B17+B18+B19</f>
        <v>645879192</v>
      </c>
    </row>
    <row r="21" spans="1:12">
      <c r="A21" s="345"/>
      <c r="B21" s="346"/>
    </row>
    <row r="22" spans="1:12">
      <c r="A22" s="345" t="s">
        <v>981</v>
      </c>
      <c r="B22" s="352">
        <f>+B13-B20</f>
        <v>-449503762</v>
      </c>
    </row>
    <row r="23" spans="1:12">
      <c r="A23" s="345" t="s">
        <v>982</v>
      </c>
      <c r="B23" s="352">
        <f>12139668+28058310-4864128</f>
        <v>35333850</v>
      </c>
    </row>
    <row r="24" spans="1:12" ht="15" thickBot="1">
      <c r="A24" s="347" t="s">
        <v>983</v>
      </c>
      <c r="B24" s="356">
        <f>+B22-B23</f>
        <v>-484837612</v>
      </c>
    </row>
    <row r="25" spans="1:12" ht="15" thickBot="1"/>
    <row r="26" spans="1:12">
      <c r="A26" s="334"/>
      <c r="B26" s="335"/>
      <c r="C26" s="336"/>
      <c r="D26" s="139"/>
      <c r="E26" s="139"/>
      <c r="H26" t="s">
        <v>882</v>
      </c>
    </row>
    <row r="27" spans="1:12">
      <c r="A27" s="337"/>
      <c r="B27" s="315"/>
      <c r="C27" s="338"/>
      <c r="D27" s="139"/>
      <c r="E27" s="139"/>
    </row>
    <row r="28" spans="1:12">
      <c r="A28" s="359" t="s">
        <v>1002</v>
      </c>
      <c r="B28" s="139"/>
      <c r="C28" s="338"/>
      <c r="D28" s="139"/>
      <c r="E28" s="139"/>
    </row>
    <row r="29" spans="1:12">
      <c r="A29" s="339" t="s">
        <v>990</v>
      </c>
      <c r="B29" s="372">
        <v>925.92592592592553</v>
      </c>
      <c r="C29" s="338"/>
      <c r="D29" s="139"/>
      <c r="E29" s="139"/>
    </row>
    <row r="30" spans="1:12">
      <c r="A30" s="339"/>
      <c r="B30" s="1"/>
      <c r="C30" s="338"/>
      <c r="D30" s="139"/>
      <c r="E30" s="139"/>
    </row>
    <row r="31" spans="1:12">
      <c r="A31" s="339" t="s">
        <v>986</v>
      </c>
      <c r="B31" s="332">
        <f>+B29*480*4600</f>
        <v>2044444444.4444437</v>
      </c>
      <c r="C31" s="338"/>
      <c r="D31" s="340">
        <f>+B7</f>
        <v>88068000</v>
      </c>
      <c r="E31" s="340">
        <f>+(68*480)*4600</f>
        <v>150144000</v>
      </c>
      <c r="H31" s="325">
        <f>257*4600*480</f>
        <v>567456000</v>
      </c>
      <c r="I31">
        <v>257</v>
      </c>
      <c r="K31" s="361">
        <f>+L31*4600*480</f>
        <v>1201152000</v>
      </c>
      <c r="L31" s="19">
        <v>544</v>
      </c>
    </row>
    <row r="32" spans="1:12">
      <c r="A32" s="339" t="s">
        <v>987</v>
      </c>
      <c r="B32" s="332">
        <f>4800*280*B29</f>
        <v>1244444444.4444439</v>
      </c>
      <c r="C32" s="338"/>
      <c r="D32" s="340">
        <f>+B16</f>
        <v>51207200</v>
      </c>
      <c r="E32" s="340">
        <f>+(78*280)*4750</f>
        <v>103740000</v>
      </c>
      <c r="H32" s="325">
        <v>167456000</v>
      </c>
      <c r="I32">
        <f>+H32/(280*4800)</f>
        <v>124.5952380952381</v>
      </c>
      <c r="K32" s="361">
        <v>801152000</v>
      </c>
      <c r="L32" s="19">
        <f>+K32/(280*4800)</f>
        <v>596.09523809523807</v>
      </c>
    </row>
    <row r="33" spans="1:18">
      <c r="A33" s="339" t="s">
        <v>989</v>
      </c>
      <c r="B33" s="333">
        <v>800000000</v>
      </c>
      <c r="C33" s="338"/>
      <c r="D33" s="340">
        <f>+B17</f>
        <v>594671992</v>
      </c>
      <c r="E33" s="340">
        <v>90000000</v>
      </c>
      <c r="H33" s="325">
        <v>400000000</v>
      </c>
      <c r="K33" s="361">
        <v>400000000</v>
      </c>
    </row>
    <row r="34" spans="1:18">
      <c r="A34" s="339" t="s">
        <v>988</v>
      </c>
      <c r="B34" s="333">
        <f>+B31-B32-B33</f>
        <v>0</v>
      </c>
      <c r="C34" s="338"/>
      <c r="D34" s="340">
        <f>+D31-D32-D33</f>
        <v>-557811192</v>
      </c>
      <c r="E34" s="340">
        <f>+E31-E32-E33</f>
        <v>-43596000</v>
      </c>
      <c r="H34">
        <f>+H31-H33-H32</f>
        <v>0</v>
      </c>
      <c r="K34" s="362">
        <f>+K31-K32-K33</f>
        <v>0</v>
      </c>
    </row>
    <row r="35" spans="1:18">
      <c r="A35" s="357" t="s">
        <v>1003</v>
      </c>
      <c r="B35" s="315"/>
      <c r="C35" s="338"/>
      <c r="D35" s="315"/>
      <c r="E35" s="315"/>
    </row>
    <row r="36" spans="1:18">
      <c r="A36" s="357" t="s">
        <v>1004</v>
      </c>
      <c r="B36" s="315"/>
      <c r="C36" s="338"/>
      <c r="D36" s="139"/>
      <c r="E36" s="139"/>
      <c r="P36" t="s">
        <v>1017</v>
      </c>
    </row>
    <row r="37" spans="1:18" ht="15" thickBot="1">
      <c r="A37" s="358" t="s">
        <v>1005</v>
      </c>
      <c r="B37" s="35"/>
      <c r="C37" s="341"/>
      <c r="D37" s="139"/>
      <c r="E37" s="139"/>
      <c r="P37" t="s">
        <v>1018</v>
      </c>
      <c r="Q37" s="325">
        <v>-220000000</v>
      </c>
    </row>
    <row r="38" spans="1:18">
      <c r="B38" s="315"/>
      <c r="C38" s="139"/>
      <c r="D38" s="139"/>
      <c r="E38" s="139"/>
      <c r="P38" t="s">
        <v>1019</v>
      </c>
      <c r="Q38" s="364">
        <v>0.12</v>
      </c>
    </row>
    <row r="39" spans="1:18">
      <c r="A39" s="139"/>
      <c r="B39" s="315"/>
      <c r="C39" s="139"/>
      <c r="D39" s="139"/>
      <c r="P39" t="s">
        <v>1020</v>
      </c>
      <c r="Q39" s="365">
        <f>+(1+Q38)^(1/12)-1</f>
        <v>9.4887929345830457E-3</v>
      </c>
    </row>
    <row r="40" spans="1:18">
      <c r="A40" s="326" t="s">
        <v>991</v>
      </c>
      <c r="B40" s="19">
        <f>480-280</f>
        <v>200</v>
      </c>
      <c r="E40" t="s">
        <v>1008</v>
      </c>
      <c r="F40" s="361">
        <f>+(B29-SUM(F47:F54))*4600*480</f>
        <v>185308444.44444355</v>
      </c>
      <c r="P40" t="s">
        <v>1023</v>
      </c>
      <c r="Q40">
        <f>5*12</f>
        <v>60</v>
      </c>
    </row>
    <row r="41" spans="1:18">
      <c r="A41" s="19" t="s">
        <v>992</v>
      </c>
      <c r="B41" s="19">
        <v>12.5</v>
      </c>
      <c r="E41" t="s">
        <v>1009</v>
      </c>
      <c r="F41" s="19">
        <v>925</v>
      </c>
      <c r="P41" t="s">
        <v>1021</v>
      </c>
      <c r="Q41" s="366">
        <f>+PMT(Q39,Q40,Q37)</f>
        <v>4825853.091449108</v>
      </c>
    </row>
    <row r="42" spans="1:18">
      <c r="A42" s="19" t="s">
        <v>993</v>
      </c>
      <c r="B42" s="19">
        <f>+B40/B41</f>
        <v>16</v>
      </c>
      <c r="E42" t="s">
        <v>1010</v>
      </c>
      <c r="F42" s="374">
        <f>+F40/(4800*280)</f>
        <v>137.8783068783062</v>
      </c>
      <c r="P42" t="s">
        <v>1022</v>
      </c>
      <c r="Q42" s="367">
        <f>+Q41*60+Q37</f>
        <v>69551185.486946464</v>
      </c>
    </row>
    <row r="43" spans="1:18">
      <c r="A43" s="19" t="s">
        <v>994</v>
      </c>
      <c r="B43" s="373">
        <f>+B42/12</f>
        <v>1.3333333333333333</v>
      </c>
      <c r="E43" t="s">
        <v>1011</v>
      </c>
      <c r="F43" s="374">
        <f>+F41-F42</f>
        <v>787.12169312169385</v>
      </c>
    </row>
    <row r="44" spans="1:18">
      <c r="A44" s="19"/>
      <c r="B44"/>
      <c r="D44" s="173"/>
      <c r="E44" s="19"/>
      <c r="F44" s="19"/>
      <c r="G44" s="19"/>
      <c r="H44" s="19"/>
      <c r="I44" s="19"/>
      <c r="J44" s="19"/>
    </row>
    <row r="45" spans="1:18">
      <c r="A45" s="19"/>
      <c r="B45"/>
      <c r="D45" s="173"/>
      <c r="H45" s="20"/>
      <c r="I45" s="20"/>
      <c r="J45" s="766" t="s">
        <v>1014</v>
      </c>
      <c r="K45" s="766"/>
      <c r="L45" s="162" t="s">
        <v>1015</v>
      </c>
    </row>
    <row r="46" spans="1:18">
      <c r="D46" s="377" t="s">
        <v>1013</v>
      </c>
      <c r="E46" s="162" t="s">
        <v>1026</v>
      </c>
      <c r="F46" s="162" t="s">
        <v>1006</v>
      </c>
      <c r="G46" s="162" t="s">
        <v>1007</v>
      </c>
      <c r="H46" s="162" t="s">
        <v>1012</v>
      </c>
      <c r="I46" s="162"/>
      <c r="J46" s="162" t="s">
        <v>1007</v>
      </c>
      <c r="K46" s="162" t="s">
        <v>1006</v>
      </c>
      <c r="L46" s="162" t="s">
        <v>1006</v>
      </c>
      <c r="M46" s="162"/>
      <c r="N46" s="162" t="s">
        <v>986</v>
      </c>
      <c r="O46" s="162" t="s">
        <v>987</v>
      </c>
      <c r="P46" s="162" t="s">
        <v>1016</v>
      </c>
      <c r="Q46" s="162" t="s">
        <v>1025</v>
      </c>
      <c r="R46" s="162" t="s">
        <v>1024</v>
      </c>
    </row>
    <row r="47" spans="1:18">
      <c r="A47" s="765">
        <v>2019</v>
      </c>
      <c r="B47" s="327" t="s">
        <v>999</v>
      </c>
      <c r="C47" s="329" t="s">
        <v>998</v>
      </c>
      <c r="D47" s="368">
        <v>798</v>
      </c>
      <c r="E47" s="368">
        <v>811</v>
      </c>
      <c r="F47" s="368">
        <f>56+19</f>
        <v>75</v>
      </c>
      <c r="G47" s="368">
        <v>34</v>
      </c>
      <c r="H47" s="368">
        <f>+E47-F47+G47</f>
        <v>770</v>
      </c>
      <c r="I47" s="368"/>
      <c r="J47" s="368"/>
      <c r="K47" s="368"/>
      <c r="L47" s="368">
        <f t="shared" ref="L47:L67" si="0">+F47+K47</f>
        <v>75</v>
      </c>
      <c r="M47" s="368"/>
      <c r="N47" s="368"/>
      <c r="O47" s="368"/>
      <c r="P47" s="368"/>
      <c r="Q47" s="368"/>
      <c r="R47" s="368"/>
    </row>
    <row r="48" spans="1:18">
      <c r="A48" s="765"/>
      <c r="B48" s="327" t="s">
        <v>1000</v>
      </c>
      <c r="C48" s="329" t="s">
        <v>995</v>
      </c>
      <c r="D48" s="368">
        <v>798</v>
      </c>
      <c r="E48" s="368">
        <f>+H47</f>
        <v>770</v>
      </c>
      <c r="F48" s="368">
        <v>54</v>
      </c>
      <c r="G48" s="368"/>
      <c r="H48" s="368">
        <f t="shared" ref="H48:H67" si="1">+E48-F48+G48+J48-K48</f>
        <v>798</v>
      </c>
      <c r="I48" s="368"/>
      <c r="J48" s="368">
        <v>82</v>
      </c>
      <c r="K48" s="368"/>
      <c r="L48" s="368">
        <f t="shared" si="0"/>
        <v>54</v>
      </c>
      <c r="M48" s="368"/>
      <c r="N48" s="368"/>
      <c r="O48" s="368"/>
      <c r="P48" s="368"/>
      <c r="Q48" s="368"/>
      <c r="R48" s="368"/>
    </row>
    <row r="49" spans="1:19">
      <c r="A49" s="765"/>
      <c r="B49" s="327" t="s">
        <v>1001</v>
      </c>
      <c r="C49" s="329" t="s">
        <v>997</v>
      </c>
      <c r="D49" s="368">
        <v>798</v>
      </c>
      <c r="E49" s="368">
        <f t="shared" ref="E49:E67" si="2">+H48</f>
        <v>798</v>
      </c>
      <c r="F49" s="368">
        <v>128</v>
      </c>
      <c r="G49" s="368"/>
      <c r="H49" s="368">
        <f t="shared" si="1"/>
        <v>875</v>
      </c>
      <c r="I49" s="368"/>
      <c r="J49" s="368">
        <v>205</v>
      </c>
      <c r="K49" s="368"/>
      <c r="L49" s="368">
        <f t="shared" si="0"/>
        <v>128</v>
      </c>
      <c r="M49" s="368"/>
      <c r="N49" s="375">
        <f>+SUM(L47:L49)*480*4600</f>
        <v>567456000</v>
      </c>
      <c r="O49" s="375">
        <f>+SUM(J48:J49)*280*4800</f>
        <v>385728000</v>
      </c>
      <c r="P49" s="375">
        <v>400000000</v>
      </c>
      <c r="Q49" s="375">
        <f>+N49-O49-P49</f>
        <v>-218272000</v>
      </c>
      <c r="R49" s="375">
        <f>+Q41*12</f>
        <v>57910237.097389296</v>
      </c>
    </row>
    <row r="50" spans="1:19">
      <c r="A50" s="764">
        <v>2020</v>
      </c>
      <c r="B50" s="327" t="s">
        <v>999</v>
      </c>
      <c r="C50" s="329" t="s">
        <v>996</v>
      </c>
      <c r="D50" s="369">
        <v>840</v>
      </c>
      <c r="E50" s="369">
        <f t="shared" si="2"/>
        <v>875</v>
      </c>
      <c r="F50" s="369">
        <v>85</v>
      </c>
      <c r="G50" s="369"/>
      <c r="H50" s="369">
        <f t="shared" si="1"/>
        <v>994</v>
      </c>
      <c r="I50" s="369"/>
      <c r="J50" s="369">
        <v>204</v>
      </c>
      <c r="K50" s="369"/>
      <c r="L50" s="369">
        <f t="shared" si="0"/>
        <v>85</v>
      </c>
      <c r="M50" s="369"/>
      <c r="N50" s="369"/>
      <c r="O50" s="369"/>
      <c r="P50" s="369"/>
      <c r="Q50" s="369"/>
      <c r="R50" s="369"/>
    </row>
    <row r="51" spans="1:19">
      <c r="A51" s="764"/>
      <c r="B51" s="328" t="s">
        <v>1000</v>
      </c>
      <c r="C51" s="330" t="s">
        <v>998</v>
      </c>
      <c r="D51" s="369">
        <v>840</v>
      </c>
      <c r="E51" s="369">
        <f t="shared" si="2"/>
        <v>994</v>
      </c>
      <c r="F51" s="369">
        <v>333</v>
      </c>
      <c r="G51" s="369"/>
      <c r="H51" s="369">
        <f t="shared" si="1"/>
        <v>886</v>
      </c>
      <c r="I51" s="369"/>
      <c r="J51" s="369">
        <v>225</v>
      </c>
      <c r="K51" s="369">
        <f>+J47</f>
        <v>0</v>
      </c>
      <c r="L51" s="369">
        <f t="shared" si="0"/>
        <v>333</v>
      </c>
      <c r="M51" s="369"/>
      <c r="N51" s="369"/>
      <c r="O51" s="369"/>
      <c r="P51" s="369"/>
      <c r="Q51" s="369"/>
      <c r="R51" s="369"/>
    </row>
    <row r="52" spans="1:19">
      <c r="A52" s="764"/>
      <c r="B52" s="328" t="s">
        <v>1001</v>
      </c>
      <c r="C52" s="330" t="s">
        <v>995</v>
      </c>
      <c r="D52" s="369">
        <v>840</v>
      </c>
      <c r="E52" s="369">
        <f t="shared" si="2"/>
        <v>886</v>
      </c>
      <c r="F52" s="369">
        <v>126</v>
      </c>
      <c r="G52" s="369"/>
      <c r="H52" s="369">
        <f t="shared" si="1"/>
        <v>916</v>
      </c>
      <c r="I52" s="369"/>
      <c r="J52" s="369">
        <v>238</v>
      </c>
      <c r="K52" s="369">
        <f>+J48</f>
        <v>82</v>
      </c>
      <c r="L52" s="369">
        <f t="shared" si="0"/>
        <v>208</v>
      </c>
      <c r="M52" s="369"/>
      <c r="N52" s="376">
        <f>+SUM(L50:L52)*480*4600</f>
        <v>1382208000</v>
      </c>
      <c r="O52" s="376">
        <f>+SUM(J50:J52)*280*4800</f>
        <v>896448000</v>
      </c>
      <c r="P52" s="376">
        <f>+P49*1.04</f>
        <v>416000000</v>
      </c>
      <c r="Q52" s="376">
        <f>+N52-O52-P52</f>
        <v>69760000</v>
      </c>
      <c r="R52" s="376">
        <f>+R49</f>
        <v>57910237.097389296</v>
      </c>
    </row>
    <row r="53" spans="1:19">
      <c r="A53" s="765">
        <v>2021</v>
      </c>
      <c r="B53" s="328" t="s">
        <v>999</v>
      </c>
      <c r="C53" s="330" t="s">
        <v>997</v>
      </c>
      <c r="D53" s="368">
        <v>900</v>
      </c>
      <c r="E53" s="368">
        <f t="shared" si="2"/>
        <v>916</v>
      </c>
      <c r="F53" s="368">
        <v>20</v>
      </c>
      <c r="G53" s="368"/>
      <c r="H53" s="368">
        <f t="shared" si="1"/>
        <v>929</v>
      </c>
      <c r="I53" s="368"/>
      <c r="J53" s="368">
        <v>238</v>
      </c>
      <c r="K53" s="368">
        <f t="shared" ref="K53:K67" si="3">+J49</f>
        <v>205</v>
      </c>
      <c r="L53" s="368">
        <f t="shared" si="0"/>
        <v>225</v>
      </c>
      <c r="M53" s="368"/>
      <c r="N53" s="368"/>
      <c r="O53" s="368"/>
      <c r="P53" s="368"/>
      <c r="Q53" s="368"/>
      <c r="R53" s="368"/>
    </row>
    <row r="54" spans="1:19">
      <c r="A54" s="765"/>
      <c r="B54" s="328" t="s">
        <v>1000</v>
      </c>
      <c r="C54" s="330" t="s">
        <v>996</v>
      </c>
      <c r="D54" s="368">
        <v>900</v>
      </c>
      <c r="E54" s="368">
        <f t="shared" si="2"/>
        <v>929</v>
      </c>
      <c r="F54" s="368">
        <v>21</v>
      </c>
      <c r="G54" s="368"/>
      <c r="H54" s="368">
        <f t="shared" si="1"/>
        <v>942</v>
      </c>
      <c r="I54" s="368"/>
      <c r="J54" s="368">
        <v>238</v>
      </c>
      <c r="K54" s="368">
        <f t="shared" si="3"/>
        <v>204</v>
      </c>
      <c r="L54" s="368">
        <f t="shared" si="0"/>
        <v>225</v>
      </c>
      <c r="M54" s="368"/>
      <c r="N54" s="368"/>
      <c r="O54" s="368"/>
      <c r="P54" s="368"/>
      <c r="Q54" s="368"/>
      <c r="R54" s="368"/>
    </row>
    <row r="55" spans="1:19">
      <c r="A55" s="765"/>
      <c r="B55" s="322" t="s">
        <v>1001</v>
      </c>
      <c r="C55" s="331" t="s">
        <v>998</v>
      </c>
      <c r="D55" s="368">
        <v>900</v>
      </c>
      <c r="E55" s="368">
        <f t="shared" si="2"/>
        <v>942</v>
      </c>
      <c r="F55" s="368"/>
      <c r="G55" s="368"/>
      <c r="H55" s="368">
        <f t="shared" si="1"/>
        <v>955</v>
      </c>
      <c r="I55" s="368"/>
      <c r="J55" s="368">
        <v>238</v>
      </c>
      <c r="K55" s="368">
        <f t="shared" si="3"/>
        <v>225</v>
      </c>
      <c r="L55" s="368">
        <f t="shared" si="0"/>
        <v>225</v>
      </c>
      <c r="M55" s="368"/>
      <c r="N55" s="375">
        <f>+SUM(L53:L55)*480*(4600+200)</f>
        <v>1555200000</v>
      </c>
      <c r="O55" s="375">
        <f>+SUM(J53:J55)*280*(4800+200)</f>
        <v>999600000</v>
      </c>
      <c r="P55" s="375">
        <f>+P52*1.04</f>
        <v>432640000</v>
      </c>
      <c r="Q55" s="375">
        <f>+N55-O55-P55</f>
        <v>122960000</v>
      </c>
      <c r="R55" s="375">
        <f>+R52</f>
        <v>57910237.097389296</v>
      </c>
    </row>
    <row r="56" spans="1:19">
      <c r="A56" s="764">
        <v>2022</v>
      </c>
      <c r="B56" s="322" t="s">
        <v>999</v>
      </c>
      <c r="C56" s="331" t="s">
        <v>995</v>
      </c>
      <c r="D56" s="369">
        <v>950</v>
      </c>
      <c r="E56" s="369">
        <f t="shared" si="2"/>
        <v>955</v>
      </c>
      <c r="F56" s="369"/>
      <c r="G56" s="369"/>
      <c r="H56" s="369">
        <f t="shared" si="1"/>
        <v>967</v>
      </c>
      <c r="I56" s="369"/>
      <c r="J56" s="369">
        <v>250</v>
      </c>
      <c r="K56" s="369">
        <f t="shared" si="3"/>
        <v>238</v>
      </c>
      <c r="L56" s="369">
        <f t="shared" si="0"/>
        <v>238</v>
      </c>
      <c r="M56" s="369"/>
      <c r="N56" s="369"/>
      <c r="O56" s="369"/>
      <c r="P56" s="369"/>
      <c r="Q56" s="369"/>
      <c r="R56" s="369"/>
    </row>
    <row r="57" spans="1:19">
      <c r="A57" s="764"/>
      <c r="B57" s="322" t="s">
        <v>1000</v>
      </c>
      <c r="C57" s="331" t="s">
        <v>997</v>
      </c>
      <c r="D57" s="369">
        <v>950</v>
      </c>
      <c r="E57" s="369">
        <f t="shared" si="2"/>
        <v>967</v>
      </c>
      <c r="F57" s="369"/>
      <c r="G57" s="369"/>
      <c r="H57" s="369">
        <f t="shared" si="1"/>
        <v>979</v>
      </c>
      <c r="I57" s="369"/>
      <c r="J57" s="369">
        <v>250</v>
      </c>
      <c r="K57" s="369">
        <f t="shared" si="3"/>
        <v>238</v>
      </c>
      <c r="L57" s="369">
        <f t="shared" si="0"/>
        <v>238</v>
      </c>
      <c r="M57" s="369"/>
      <c r="N57" s="369"/>
      <c r="O57" s="369"/>
      <c r="P57" s="369"/>
      <c r="Q57" s="369"/>
      <c r="R57" s="369"/>
    </row>
    <row r="58" spans="1:19">
      <c r="A58" s="764"/>
      <c r="B58" s="322" t="s">
        <v>1001</v>
      </c>
      <c r="C58" s="331" t="s">
        <v>996</v>
      </c>
      <c r="D58" s="369">
        <v>950</v>
      </c>
      <c r="E58" s="369">
        <f t="shared" si="2"/>
        <v>979</v>
      </c>
      <c r="F58" s="369"/>
      <c r="G58" s="369"/>
      <c r="H58" s="369">
        <f t="shared" si="1"/>
        <v>991</v>
      </c>
      <c r="I58" s="369"/>
      <c r="J58" s="369">
        <v>250</v>
      </c>
      <c r="K58" s="369">
        <f t="shared" si="3"/>
        <v>238</v>
      </c>
      <c r="L58" s="369">
        <f t="shared" si="0"/>
        <v>238</v>
      </c>
      <c r="M58" s="369"/>
      <c r="N58" s="376">
        <f>+SUM(L56:L58)*480*(4600+200)</f>
        <v>1645056000</v>
      </c>
      <c r="O58" s="376">
        <f>+SUM(J56:J58)*280*(4800+200)</f>
        <v>1050000000</v>
      </c>
      <c r="P58" s="376">
        <f>+P55*1.04</f>
        <v>449945600</v>
      </c>
      <c r="Q58" s="376">
        <f>+N58-O58-P58</f>
        <v>145110400</v>
      </c>
      <c r="R58" s="376">
        <f>+R55</f>
        <v>57910237.097389296</v>
      </c>
      <c r="S58" s="360">
        <f>+Q49+Q52+Q55+Q58-R49-R52-R55-R58+220000000</f>
        <v>107917451.61044282</v>
      </c>
    </row>
    <row r="59" spans="1:19">
      <c r="A59" s="765">
        <v>2023</v>
      </c>
      <c r="B59" s="363" t="s">
        <v>999</v>
      </c>
      <c r="C59" s="330" t="s">
        <v>998</v>
      </c>
      <c r="D59" s="368">
        <v>1000</v>
      </c>
      <c r="E59" s="368">
        <f t="shared" si="2"/>
        <v>991</v>
      </c>
      <c r="F59" s="368"/>
      <c r="G59" s="368"/>
      <c r="H59" s="368">
        <f t="shared" si="1"/>
        <v>1003</v>
      </c>
      <c r="I59" s="368"/>
      <c r="J59" s="368">
        <v>250</v>
      </c>
      <c r="K59" s="368">
        <f t="shared" si="3"/>
        <v>238</v>
      </c>
      <c r="L59" s="368">
        <f t="shared" si="0"/>
        <v>238</v>
      </c>
      <c r="M59" s="368"/>
      <c r="N59" s="368"/>
      <c r="O59" s="368"/>
      <c r="P59" s="368"/>
      <c r="Q59" s="368"/>
      <c r="R59" s="368"/>
    </row>
    <row r="60" spans="1:19">
      <c r="A60" s="765"/>
      <c r="B60" s="363" t="s">
        <v>1000</v>
      </c>
      <c r="C60" s="330" t="s">
        <v>995</v>
      </c>
      <c r="D60" s="368">
        <v>1000</v>
      </c>
      <c r="E60" s="368">
        <f t="shared" si="2"/>
        <v>1003</v>
      </c>
      <c r="F60" s="368"/>
      <c r="G60" s="368"/>
      <c r="H60" s="368">
        <f t="shared" si="1"/>
        <v>1003</v>
      </c>
      <c r="I60" s="368"/>
      <c r="J60" s="368">
        <v>250</v>
      </c>
      <c r="K60" s="368">
        <f t="shared" si="3"/>
        <v>250</v>
      </c>
      <c r="L60" s="368">
        <f t="shared" si="0"/>
        <v>250</v>
      </c>
      <c r="M60" s="368"/>
      <c r="N60" s="368"/>
      <c r="O60" s="368"/>
      <c r="P60" s="368"/>
      <c r="Q60" s="368"/>
      <c r="R60" s="368"/>
    </row>
    <row r="61" spans="1:19">
      <c r="A61" s="765"/>
      <c r="B61" s="363" t="s">
        <v>1001</v>
      </c>
      <c r="C61" s="330" t="s">
        <v>997</v>
      </c>
      <c r="D61" s="368">
        <v>1000</v>
      </c>
      <c r="E61" s="368">
        <f t="shared" si="2"/>
        <v>1003</v>
      </c>
      <c r="F61" s="368"/>
      <c r="G61" s="368"/>
      <c r="H61" s="368">
        <f t="shared" si="1"/>
        <v>1003</v>
      </c>
      <c r="I61" s="368"/>
      <c r="J61" s="368">
        <v>250</v>
      </c>
      <c r="K61" s="368">
        <f t="shared" si="3"/>
        <v>250</v>
      </c>
      <c r="L61" s="368">
        <f t="shared" si="0"/>
        <v>250</v>
      </c>
      <c r="M61" s="368"/>
      <c r="N61" s="375">
        <f>+SUM(L59:L61)*480*(4600+400)</f>
        <v>1771200000</v>
      </c>
      <c r="O61" s="375">
        <f>+SUM(J59:J61)*280*(4800+400)</f>
        <v>1092000000</v>
      </c>
      <c r="P61" s="375">
        <f>+P58*1.04</f>
        <v>467943424</v>
      </c>
      <c r="Q61" s="375">
        <f>+N61-O61-P61</f>
        <v>211256576</v>
      </c>
      <c r="R61" s="375"/>
    </row>
    <row r="62" spans="1:19">
      <c r="A62" s="764">
        <v>2024</v>
      </c>
      <c r="B62" s="363" t="s">
        <v>999</v>
      </c>
      <c r="C62" s="330" t="s">
        <v>996</v>
      </c>
      <c r="D62" s="369">
        <v>1000</v>
      </c>
      <c r="E62" s="369">
        <f t="shared" si="2"/>
        <v>1003</v>
      </c>
      <c r="F62" s="369"/>
      <c r="G62" s="369"/>
      <c r="H62" s="369">
        <f t="shared" si="1"/>
        <v>1003</v>
      </c>
      <c r="I62" s="369"/>
      <c r="J62" s="369">
        <v>250</v>
      </c>
      <c r="K62" s="369">
        <f t="shared" si="3"/>
        <v>250</v>
      </c>
      <c r="L62" s="369">
        <f t="shared" si="0"/>
        <v>250</v>
      </c>
      <c r="M62" s="369"/>
      <c r="N62" s="369"/>
      <c r="O62" s="369"/>
      <c r="P62" s="369"/>
      <c r="Q62" s="369"/>
      <c r="R62" s="369"/>
    </row>
    <row r="63" spans="1:19">
      <c r="A63" s="764"/>
      <c r="B63" s="322" t="s">
        <v>1001</v>
      </c>
      <c r="C63" s="331" t="s">
        <v>998</v>
      </c>
      <c r="D63" s="369">
        <v>1000</v>
      </c>
      <c r="E63" s="369">
        <f t="shared" si="2"/>
        <v>1003</v>
      </c>
      <c r="F63" s="369"/>
      <c r="G63" s="369"/>
      <c r="H63" s="369">
        <f t="shared" si="1"/>
        <v>1003</v>
      </c>
      <c r="I63" s="369"/>
      <c r="J63" s="369">
        <v>250</v>
      </c>
      <c r="K63" s="369">
        <f t="shared" si="3"/>
        <v>250</v>
      </c>
      <c r="L63" s="369">
        <f t="shared" si="0"/>
        <v>250</v>
      </c>
      <c r="M63" s="369"/>
      <c r="N63" s="369"/>
      <c r="O63" s="369"/>
      <c r="P63" s="369"/>
      <c r="Q63" s="369"/>
      <c r="R63" s="369"/>
    </row>
    <row r="64" spans="1:19">
      <c r="A64" s="764"/>
      <c r="B64" s="322" t="s">
        <v>999</v>
      </c>
      <c r="C64" s="331" t="s">
        <v>995</v>
      </c>
      <c r="D64" s="369">
        <v>1000</v>
      </c>
      <c r="E64" s="369">
        <f t="shared" si="2"/>
        <v>1003</v>
      </c>
      <c r="F64" s="369"/>
      <c r="G64" s="369"/>
      <c r="H64" s="369">
        <f t="shared" si="1"/>
        <v>1003</v>
      </c>
      <c r="I64" s="369"/>
      <c r="J64" s="369">
        <v>250</v>
      </c>
      <c r="K64" s="369">
        <f t="shared" si="3"/>
        <v>250</v>
      </c>
      <c r="L64" s="369">
        <f t="shared" si="0"/>
        <v>250</v>
      </c>
      <c r="M64" s="369"/>
      <c r="N64" s="376">
        <f>+SUM(L62:L64)*480*(4600+400)</f>
        <v>1800000000</v>
      </c>
      <c r="O64" s="376">
        <f>+SUM(J62:J64)*280*(4800+400)</f>
        <v>1092000000</v>
      </c>
      <c r="P64" s="376">
        <f>+P61*1.04</f>
        <v>486661160.96000004</v>
      </c>
      <c r="Q64" s="376">
        <f>+N64-O64-P64</f>
        <v>221338839.03999996</v>
      </c>
      <c r="R64" s="376"/>
    </row>
    <row r="65" spans="1:19">
      <c r="A65" s="765">
        <v>2025</v>
      </c>
      <c r="B65" s="322" t="s">
        <v>1000</v>
      </c>
      <c r="C65" s="331" t="s">
        <v>997</v>
      </c>
      <c r="D65" s="368">
        <v>1000</v>
      </c>
      <c r="E65" s="368">
        <f t="shared" si="2"/>
        <v>1003</v>
      </c>
      <c r="F65" s="368"/>
      <c r="G65" s="368"/>
      <c r="H65" s="368">
        <f t="shared" si="1"/>
        <v>1003</v>
      </c>
      <c r="I65" s="368"/>
      <c r="J65" s="368">
        <v>250</v>
      </c>
      <c r="K65" s="368">
        <f t="shared" si="3"/>
        <v>250</v>
      </c>
      <c r="L65" s="368">
        <f t="shared" si="0"/>
        <v>250</v>
      </c>
      <c r="M65" s="368"/>
      <c r="N65" s="368"/>
      <c r="O65" s="368"/>
      <c r="P65" s="368"/>
      <c r="Q65" s="368"/>
      <c r="R65" s="368"/>
    </row>
    <row r="66" spans="1:19">
      <c r="A66" s="765"/>
      <c r="B66" s="322" t="s">
        <v>1001</v>
      </c>
      <c r="C66" s="331" t="s">
        <v>996</v>
      </c>
      <c r="D66" s="368">
        <v>1000</v>
      </c>
      <c r="E66" s="368">
        <f t="shared" si="2"/>
        <v>1003</v>
      </c>
      <c r="F66" s="368"/>
      <c r="G66" s="368"/>
      <c r="H66" s="368">
        <f t="shared" si="1"/>
        <v>1003</v>
      </c>
      <c r="I66" s="368"/>
      <c r="J66" s="368">
        <v>250</v>
      </c>
      <c r="K66" s="368">
        <f t="shared" si="3"/>
        <v>250</v>
      </c>
      <c r="L66" s="368">
        <f t="shared" si="0"/>
        <v>250</v>
      </c>
      <c r="M66" s="368"/>
      <c r="N66" s="368"/>
      <c r="O66" s="368"/>
      <c r="P66" s="368"/>
      <c r="Q66" s="368"/>
      <c r="R66" s="368"/>
    </row>
    <row r="67" spans="1:19">
      <c r="A67" s="765"/>
      <c r="B67" s="363" t="s">
        <v>999</v>
      </c>
      <c r="C67" s="330" t="s">
        <v>998</v>
      </c>
      <c r="D67" s="368">
        <v>1000</v>
      </c>
      <c r="E67" s="368">
        <f t="shared" si="2"/>
        <v>1003</v>
      </c>
      <c r="F67" s="368"/>
      <c r="G67" s="368"/>
      <c r="H67" s="368">
        <f t="shared" si="1"/>
        <v>1003</v>
      </c>
      <c r="I67" s="368"/>
      <c r="J67" s="368">
        <v>250</v>
      </c>
      <c r="K67" s="368">
        <f t="shared" si="3"/>
        <v>250</v>
      </c>
      <c r="L67" s="368">
        <f t="shared" si="0"/>
        <v>250</v>
      </c>
      <c r="M67" s="368"/>
      <c r="N67" s="375">
        <f>+SUM(L65:L67)*480*(4600+600)</f>
        <v>1872000000</v>
      </c>
      <c r="O67" s="375">
        <f>+SUM(J65:J67)*280*(4800+600)</f>
        <v>1134000000</v>
      </c>
      <c r="P67" s="375">
        <f>+P64*1.04</f>
        <v>506127607.39840007</v>
      </c>
      <c r="Q67" s="375">
        <f>+N67-O67-P67</f>
        <v>231872392.60159993</v>
      </c>
      <c r="R67" s="375"/>
      <c r="S67" s="319"/>
    </row>
    <row r="68" spans="1:19">
      <c r="D68" s="369"/>
      <c r="E68" s="370"/>
      <c r="F68" s="370"/>
      <c r="G68" s="370"/>
      <c r="H68" s="370"/>
      <c r="I68" s="370"/>
      <c r="J68" s="369"/>
      <c r="K68" s="369"/>
      <c r="L68" s="370"/>
      <c r="M68" s="370"/>
      <c r="N68" s="370"/>
      <c r="O68" s="370"/>
      <c r="P68" s="370"/>
      <c r="Q68" s="370"/>
      <c r="R68" s="370"/>
    </row>
    <row r="69" spans="1:19">
      <c r="D69" s="369"/>
      <c r="E69" s="370"/>
      <c r="F69" s="370"/>
      <c r="G69" s="370"/>
      <c r="H69" s="370"/>
      <c r="I69" s="370"/>
      <c r="J69" s="369"/>
      <c r="K69" s="369"/>
      <c r="L69" s="370"/>
      <c r="M69" s="370"/>
      <c r="N69" s="370"/>
      <c r="O69" s="370"/>
      <c r="P69" s="370"/>
      <c r="Q69" s="370"/>
      <c r="R69" s="370"/>
    </row>
    <row r="70" spans="1:19">
      <c r="D70" s="369"/>
      <c r="E70" s="370"/>
      <c r="F70" s="370"/>
      <c r="G70" s="370"/>
      <c r="H70" s="370"/>
      <c r="I70" s="370"/>
      <c r="J70" s="369"/>
      <c r="K70" s="369"/>
      <c r="L70" s="370"/>
      <c r="M70" s="370"/>
      <c r="N70" s="371"/>
      <c r="O70" s="371"/>
      <c r="P70" s="371"/>
      <c r="Q70" s="371"/>
      <c r="R70" s="371"/>
    </row>
  </sheetData>
  <mergeCells count="8">
    <mergeCell ref="A62:A64"/>
    <mergeCell ref="A65:A67"/>
    <mergeCell ref="J45:K45"/>
    <mergeCell ref="A59:A61"/>
    <mergeCell ref="A47:A49"/>
    <mergeCell ref="A50:A52"/>
    <mergeCell ref="A53:A55"/>
    <mergeCell ref="A56:A58"/>
  </mergeCell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N10000"/>
  <sheetViews>
    <sheetView zoomScale="90" zoomScaleNormal="90" workbookViewId="0">
      <pane ySplit="7" topLeftCell="A8" activePane="bottomLeft" state="frozen"/>
      <selection activeCell="H406" sqref="G406:H418"/>
      <selection pane="bottomLeft" activeCell="E13" sqref="E13"/>
    </sheetView>
  </sheetViews>
  <sheetFormatPr baseColWidth="10" defaultColWidth="10.81640625" defaultRowHeight="14.5"/>
  <cols>
    <col min="1" max="1" width="26.453125" bestFit="1" customWidth="1"/>
    <col min="2" max="2" width="15.1796875" style="23" customWidth="1"/>
    <col min="3" max="3" width="14.54296875" style="24" customWidth="1"/>
    <col min="4" max="4" width="2.453125" customWidth="1"/>
    <col min="5" max="5" width="22.453125" bestFit="1" customWidth="1"/>
    <col min="6" max="6" width="9.81640625" bestFit="1" customWidth="1"/>
    <col min="7" max="7" width="14.7265625" style="23" customWidth="1"/>
    <col min="8" max="8" width="14" style="24" customWidth="1"/>
    <col min="9" max="9" width="2.453125" customWidth="1"/>
    <col min="10" max="10" width="16" style="23" bestFit="1" customWidth="1"/>
    <col min="11" max="11" width="25.1796875" bestFit="1" customWidth="1"/>
    <col min="12" max="12" width="13.453125" style="24" customWidth="1"/>
    <col min="13" max="13" width="11.54296875" bestFit="1" customWidth="1"/>
    <col min="14" max="14" width="15.453125" bestFit="1" customWidth="1"/>
  </cols>
  <sheetData>
    <row r="1" spans="1:14">
      <c r="A1" s="3">
        <v>1</v>
      </c>
      <c r="B1" s="22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</row>
    <row r="2" spans="1:14" ht="18.649999999999999" customHeight="1">
      <c r="A2" s="767" t="s">
        <v>118</v>
      </c>
      <c r="B2" s="767"/>
      <c r="C2" s="24" t="s">
        <v>92</v>
      </c>
      <c r="D2" t="s">
        <v>92</v>
      </c>
      <c r="E2" t="s">
        <v>92</v>
      </c>
      <c r="F2" t="s">
        <v>92</v>
      </c>
      <c r="G2" s="23" t="s">
        <v>92</v>
      </c>
      <c r="H2" s="24" t="s">
        <v>92</v>
      </c>
      <c r="I2" t="s">
        <v>92</v>
      </c>
      <c r="J2" s="23" t="s">
        <v>92</v>
      </c>
      <c r="K2" t="s">
        <v>92</v>
      </c>
      <c r="L2" s="24" t="s">
        <v>92</v>
      </c>
    </row>
    <row r="3" spans="1:14">
      <c r="A3" s="767"/>
      <c r="B3" s="767"/>
      <c r="C3" s="26" t="s">
        <v>92</v>
      </c>
      <c r="D3" s="25" t="s">
        <v>92</v>
      </c>
      <c r="E3" t="s">
        <v>92</v>
      </c>
      <c r="F3" t="s">
        <v>92</v>
      </c>
      <c r="G3" s="23" t="s">
        <v>92</v>
      </c>
      <c r="H3" s="24" t="s">
        <v>92</v>
      </c>
      <c r="I3" t="s">
        <v>92</v>
      </c>
      <c r="J3" s="23" t="s">
        <v>92</v>
      </c>
      <c r="K3" t="s">
        <v>92</v>
      </c>
      <c r="L3" s="24" t="s">
        <v>92</v>
      </c>
    </row>
    <row r="4" spans="1:14" ht="18.5">
      <c r="A4" s="39" t="s">
        <v>117</v>
      </c>
      <c r="B4" s="40">
        <v>2</v>
      </c>
      <c r="C4" s="26" t="s">
        <v>92</v>
      </c>
      <c r="D4" s="25" t="s">
        <v>92</v>
      </c>
      <c r="E4" t="s">
        <v>92</v>
      </c>
      <c r="F4" t="s">
        <v>92</v>
      </c>
      <c r="G4" s="23" t="s">
        <v>92</v>
      </c>
      <c r="H4" s="24" t="s">
        <v>92</v>
      </c>
      <c r="I4" t="s">
        <v>92</v>
      </c>
      <c r="J4" s="23" t="s">
        <v>92</v>
      </c>
      <c r="K4" t="s">
        <v>92</v>
      </c>
      <c r="L4" s="24" t="s">
        <v>92</v>
      </c>
    </row>
    <row r="5" spans="1:14" ht="15" thickBot="1">
      <c r="A5" t="s">
        <v>92</v>
      </c>
      <c r="B5" s="23" t="s">
        <v>92</v>
      </c>
      <c r="D5" t="s">
        <v>92</v>
      </c>
      <c r="E5" t="s">
        <v>92</v>
      </c>
      <c r="F5" t="s">
        <v>92</v>
      </c>
      <c r="G5" s="23" t="s">
        <v>92</v>
      </c>
      <c r="H5" s="24" t="s">
        <v>92</v>
      </c>
      <c r="I5" t="s">
        <v>92</v>
      </c>
      <c r="J5" s="23" t="s">
        <v>92</v>
      </c>
      <c r="K5" t="s">
        <v>92</v>
      </c>
      <c r="L5" s="24" t="s">
        <v>92</v>
      </c>
    </row>
    <row r="6" spans="1:14">
      <c r="A6" s="27" t="s">
        <v>99</v>
      </c>
      <c r="B6" s="28" t="s">
        <v>92</v>
      </c>
      <c r="C6" s="193">
        <f>+SUM(C8:C200)</f>
        <v>378777</v>
      </c>
      <c r="D6" s="20" t="s">
        <v>92</v>
      </c>
      <c r="E6" s="32" t="s">
        <v>109</v>
      </c>
      <c r="F6" s="33" t="s">
        <v>92</v>
      </c>
      <c r="G6" s="34" t="s">
        <v>92</v>
      </c>
      <c r="H6" s="193">
        <f>+SUM(H8:H200)</f>
        <v>5270142</v>
      </c>
      <c r="I6" t="s">
        <v>92</v>
      </c>
      <c r="J6" s="37" t="s">
        <v>115</v>
      </c>
      <c r="K6" s="33" t="s">
        <v>92</v>
      </c>
      <c r="L6" s="193">
        <f>+SUM(L8:L10100)</f>
        <v>2652000</v>
      </c>
    </row>
    <row r="7" spans="1:14" ht="15" thickBot="1">
      <c r="A7" s="29" t="s">
        <v>97</v>
      </c>
      <c r="B7" s="30" t="s">
        <v>114</v>
      </c>
      <c r="C7" s="31" t="s">
        <v>112</v>
      </c>
      <c r="D7" s="19" t="s">
        <v>92</v>
      </c>
      <c r="E7" s="29" t="s">
        <v>97</v>
      </c>
      <c r="F7" s="35" t="s">
        <v>113</v>
      </c>
      <c r="G7" s="36" t="s">
        <v>114</v>
      </c>
      <c r="H7" s="31" t="s">
        <v>112</v>
      </c>
      <c r="I7" t="s">
        <v>92</v>
      </c>
      <c r="J7" s="38" t="s">
        <v>116</v>
      </c>
      <c r="K7" s="35" t="s">
        <v>50</v>
      </c>
      <c r="L7" s="31" t="s">
        <v>112</v>
      </c>
    </row>
    <row r="8" spans="1:14">
      <c r="A8" t="s">
        <v>313</v>
      </c>
      <c r="B8" s="23" t="s">
        <v>286</v>
      </c>
      <c r="C8" s="24">
        <v>4940</v>
      </c>
      <c r="D8" t="s">
        <v>92</v>
      </c>
      <c r="E8" t="s">
        <v>312</v>
      </c>
      <c r="F8">
        <v>53773</v>
      </c>
      <c r="G8" s="23" t="s">
        <v>350</v>
      </c>
      <c r="H8" s="24">
        <v>100000</v>
      </c>
      <c r="I8" t="s">
        <v>92</v>
      </c>
      <c r="J8" s="23">
        <v>6460819</v>
      </c>
      <c r="K8" t="s">
        <v>240</v>
      </c>
      <c r="L8" s="24">
        <v>34000</v>
      </c>
      <c r="N8" s="81"/>
    </row>
    <row r="9" spans="1:14">
      <c r="A9" t="s">
        <v>313</v>
      </c>
      <c r="B9" s="23" t="s">
        <v>351</v>
      </c>
      <c r="C9" s="24">
        <v>3480</v>
      </c>
      <c r="D9" t="s">
        <v>92</v>
      </c>
      <c r="E9" t="s">
        <v>263</v>
      </c>
      <c r="F9">
        <v>302312</v>
      </c>
      <c r="G9" s="23" t="s">
        <v>271</v>
      </c>
      <c r="H9" s="24">
        <v>47502</v>
      </c>
      <c r="I9" t="s">
        <v>92</v>
      </c>
      <c r="J9" s="23">
        <v>4736932</v>
      </c>
      <c r="K9" t="s">
        <v>241</v>
      </c>
      <c r="L9" s="24">
        <v>34000</v>
      </c>
      <c r="N9" s="81"/>
    </row>
    <row r="10" spans="1:14">
      <c r="A10" t="s">
        <v>292</v>
      </c>
      <c r="B10" s="23" t="s">
        <v>293</v>
      </c>
      <c r="C10" s="24">
        <v>6000</v>
      </c>
      <c r="D10" t="s">
        <v>92</v>
      </c>
      <c r="E10" t="s">
        <v>263</v>
      </c>
      <c r="F10">
        <v>302312</v>
      </c>
      <c r="G10" s="23" t="s">
        <v>271</v>
      </c>
      <c r="H10" s="24">
        <v>29000</v>
      </c>
      <c r="I10" t="s">
        <v>92</v>
      </c>
      <c r="J10" s="23">
        <v>4335739</v>
      </c>
      <c r="K10" t="s">
        <v>242</v>
      </c>
      <c r="L10" s="24">
        <v>34000</v>
      </c>
      <c r="N10" s="62"/>
    </row>
    <row r="11" spans="1:14">
      <c r="A11" t="s">
        <v>321</v>
      </c>
      <c r="B11" s="23">
        <v>1070822699</v>
      </c>
      <c r="C11" s="24">
        <v>168757</v>
      </c>
      <c r="D11" t="s">
        <v>92</v>
      </c>
      <c r="E11" t="s">
        <v>263</v>
      </c>
      <c r="F11">
        <v>302312</v>
      </c>
      <c r="G11" s="23" t="s">
        <v>271</v>
      </c>
      <c r="H11" s="24">
        <v>14000</v>
      </c>
      <c r="I11" t="s">
        <v>92</v>
      </c>
      <c r="J11" s="23">
        <v>3663605</v>
      </c>
      <c r="K11" t="s">
        <v>243</v>
      </c>
      <c r="L11" s="24">
        <v>36000</v>
      </c>
      <c r="N11" s="62"/>
    </row>
    <row r="12" spans="1:14">
      <c r="A12" t="s">
        <v>308</v>
      </c>
      <c r="B12" s="133" t="s">
        <v>309</v>
      </c>
      <c r="C12" s="24">
        <v>45000</v>
      </c>
      <c r="D12" t="s">
        <v>92</v>
      </c>
      <c r="E12" t="s">
        <v>263</v>
      </c>
      <c r="F12">
        <v>302312</v>
      </c>
      <c r="G12" s="23" t="s">
        <v>271</v>
      </c>
      <c r="H12" s="24">
        <v>57770</v>
      </c>
      <c r="I12" t="s">
        <v>92</v>
      </c>
      <c r="J12" s="23">
        <v>18412636</v>
      </c>
      <c r="K12" t="s">
        <v>244</v>
      </c>
      <c r="L12" s="24">
        <v>38000</v>
      </c>
      <c r="N12" s="62"/>
    </row>
    <row r="13" spans="1:14">
      <c r="A13" t="s">
        <v>323</v>
      </c>
      <c r="B13" s="23" t="s">
        <v>342</v>
      </c>
      <c r="C13" s="24">
        <v>16600</v>
      </c>
      <c r="D13" t="s">
        <v>92</v>
      </c>
      <c r="E13" t="s">
        <v>263</v>
      </c>
      <c r="F13">
        <v>302312</v>
      </c>
      <c r="G13" s="23" t="s">
        <v>271</v>
      </c>
      <c r="H13" s="24">
        <v>4740</v>
      </c>
      <c r="I13" t="s">
        <v>92</v>
      </c>
      <c r="J13" s="23">
        <v>1023702269</v>
      </c>
      <c r="K13" t="s">
        <v>245</v>
      </c>
      <c r="L13" s="24">
        <v>38000</v>
      </c>
      <c r="N13" s="62"/>
    </row>
    <row r="14" spans="1:14">
      <c r="A14" t="s">
        <v>323</v>
      </c>
      <c r="B14" s="23" t="s">
        <v>343</v>
      </c>
      <c r="C14" s="24">
        <v>39000</v>
      </c>
      <c r="D14" t="s">
        <v>92</v>
      </c>
      <c r="E14" t="s">
        <v>263</v>
      </c>
      <c r="F14">
        <v>302312</v>
      </c>
      <c r="G14" s="23" t="s">
        <v>271</v>
      </c>
      <c r="H14" s="24">
        <v>60660</v>
      </c>
      <c r="I14" t="s">
        <v>92</v>
      </c>
      <c r="J14" s="23">
        <v>1097399254</v>
      </c>
      <c r="K14" t="s">
        <v>246</v>
      </c>
      <c r="L14" s="24">
        <v>34000</v>
      </c>
      <c r="N14" s="62"/>
    </row>
    <row r="15" spans="1:14">
      <c r="A15" t="s">
        <v>323</v>
      </c>
      <c r="B15" s="23" t="s">
        <v>344</v>
      </c>
      <c r="C15" s="24">
        <v>13900</v>
      </c>
      <c r="D15" t="s">
        <v>92</v>
      </c>
      <c r="E15" t="s">
        <v>263</v>
      </c>
      <c r="F15" s="19">
        <v>302312</v>
      </c>
      <c r="G15" s="23" t="s">
        <v>271</v>
      </c>
      <c r="H15" s="24">
        <v>21240</v>
      </c>
      <c r="I15" t="s">
        <v>92</v>
      </c>
      <c r="K15" t="s">
        <v>260</v>
      </c>
      <c r="N15" s="62"/>
    </row>
    <row r="16" spans="1:14">
      <c r="A16" t="s">
        <v>323</v>
      </c>
      <c r="B16" s="23" t="s">
        <v>345</v>
      </c>
      <c r="C16" s="24">
        <v>1800</v>
      </c>
      <c r="D16" t="s">
        <v>92</v>
      </c>
      <c r="E16" t="s">
        <v>263</v>
      </c>
      <c r="F16">
        <v>302312</v>
      </c>
      <c r="G16" s="23" t="s">
        <v>271</v>
      </c>
      <c r="H16" s="24">
        <v>302000</v>
      </c>
      <c r="I16" t="s">
        <v>92</v>
      </c>
      <c r="K16" t="s">
        <v>260</v>
      </c>
      <c r="N16" s="62"/>
    </row>
    <row r="17" spans="1:14">
      <c r="A17" t="s">
        <v>323</v>
      </c>
      <c r="B17" s="23" t="s">
        <v>346</v>
      </c>
      <c r="C17" s="24">
        <v>56600</v>
      </c>
      <c r="D17" t="s">
        <v>92</v>
      </c>
      <c r="E17" t="s">
        <v>283</v>
      </c>
      <c r="F17">
        <v>71580</v>
      </c>
      <c r="G17" s="23" t="s">
        <v>272</v>
      </c>
      <c r="H17" s="24">
        <v>630000</v>
      </c>
      <c r="I17" t="s">
        <v>92</v>
      </c>
      <c r="J17" s="23">
        <v>6460819</v>
      </c>
      <c r="K17" t="s">
        <v>240</v>
      </c>
      <c r="L17" s="24">
        <v>34000</v>
      </c>
      <c r="N17" s="62"/>
    </row>
    <row r="18" spans="1:14">
      <c r="A18" t="s">
        <v>323</v>
      </c>
      <c r="B18" s="23" t="s">
        <v>347</v>
      </c>
      <c r="C18" s="24">
        <v>6800</v>
      </c>
      <c r="D18" t="s">
        <v>92</v>
      </c>
      <c r="E18" t="s">
        <v>283</v>
      </c>
      <c r="F18">
        <v>71580</v>
      </c>
      <c r="G18" s="23" t="s">
        <v>272</v>
      </c>
      <c r="H18" s="24">
        <v>387000</v>
      </c>
      <c r="I18" t="s">
        <v>92</v>
      </c>
      <c r="J18" s="23">
        <v>4736932</v>
      </c>
      <c r="K18" t="s">
        <v>241</v>
      </c>
      <c r="L18" s="24">
        <v>34000</v>
      </c>
      <c r="N18" s="62"/>
    </row>
    <row r="19" spans="1:14">
      <c r="A19" t="s">
        <v>323</v>
      </c>
      <c r="B19" s="23" t="s">
        <v>348</v>
      </c>
      <c r="C19" s="24">
        <v>15900</v>
      </c>
      <c r="D19" t="s">
        <v>92</v>
      </c>
      <c r="E19" t="s">
        <v>263</v>
      </c>
      <c r="F19">
        <v>302332</v>
      </c>
      <c r="G19" s="23" t="s">
        <v>271</v>
      </c>
      <c r="H19" s="24">
        <v>540000</v>
      </c>
      <c r="I19" t="s">
        <v>92</v>
      </c>
      <c r="J19" s="23">
        <v>4335739</v>
      </c>
      <c r="K19" t="s">
        <v>242</v>
      </c>
      <c r="L19" s="24">
        <v>34000</v>
      </c>
      <c r="N19" s="62"/>
    </row>
    <row r="20" spans="1:14">
      <c r="A20" t="s">
        <v>92</v>
      </c>
      <c r="B20" s="23" t="s">
        <v>92</v>
      </c>
      <c r="C20" s="24" t="s">
        <v>92</v>
      </c>
      <c r="D20" t="s">
        <v>92</v>
      </c>
      <c r="E20" t="s">
        <v>263</v>
      </c>
      <c r="F20">
        <v>302332</v>
      </c>
      <c r="G20" s="23" t="s">
        <v>271</v>
      </c>
      <c r="H20" s="24">
        <v>648860</v>
      </c>
      <c r="I20" t="s">
        <v>92</v>
      </c>
      <c r="J20" s="23">
        <v>3663605</v>
      </c>
      <c r="K20" t="s">
        <v>243</v>
      </c>
      <c r="L20" s="24">
        <v>36000</v>
      </c>
      <c r="N20" s="62"/>
    </row>
    <row r="21" spans="1:14">
      <c r="A21" t="s">
        <v>92</v>
      </c>
      <c r="B21" s="23" t="s">
        <v>92</v>
      </c>
      <c r="C21" s="24" t="s">
        <v>92</v>
      </c>
      <c r="D21" t="s">
        <v>92</v>
      </c>
      <c r="E21" t="s">
        <v>263</v>
      </c>
      <c r="F21">
        <v>302332</v>
      </c>
      <c r="G21" s="23" t="s">
        <v>271</v>
      </c>
      <c r="H21" s="24">
        <v>329440</v>
      </c>
      <c r="I21" t="s">
        <v>92</v>
      </c>
      <c r="J21" s="23">
        <v>18412636</v>
      </c>
      <c r="K21" t="s">
        <v>244</v>
      </c>
      <c r="L21" s="24">
        <v>38000</v>
      </c>
      <c r="N21" s="62"/>
    </row>
    <row r="22" spans="1:14">
      <c r="A22" t="s">
        <v>92</v>
      </c>
      <c r="B22" s="23" t="s">
        <v>92</v>
      </c>
      <c r="C22" s="24" t="s">
        <v>92</v>
      </c>
      <c r="D22" t="s">
        <v>92</v>
      </c>
      <c r="E22" t="s">
        <v>263</v>
      </c>
      <c r="F22">
        <v>302332</v>
      </c>
      <c r="G22" s="23" t="s">
        <v>271</v>
      </c>
      <c r="H22" s="24">
        <v>14000</v>
      </c>
      <c r="I22" t="s">
        <v>92</v>
      </c>
      <c r="J22" s="23">
        <v>1023702269</v>
      </c>
      <c r="K22" t="s">
        <v>245</v>
      </c>
      <c r="L22" s="24">
        <v>38000</v>
      </c>
      <c r="N22" s="62"/>
    </row>
    <row r="23" spans="1:14">
      <c r="A23" t="s">
        <v>92</v>
      </c>
      <c r="B23" s="23" t="s">
        <v>92</v>
      </c>
      <c r="C23" s="24" t="s">
        <v>92</v>
      </c>
      <c r="D23" t="s">
        <v>92</v>
      </c>
      <c r="E23" t="s">
        <v>263</v>
      </c>
      <c r="F23">
        <v>302332</v>
      </c>
      <c r="G23" s="23" t="s">
        <v>271</v>
      </c>
      <c r="H23" s="24">
        <v>4540</v>
      </c>
      <c r="I23" t="s">
        <v>92</v>
      </c>
      <c r="J23" s="23">
        <v>1097399254</v>
      </c>
      <c r="K23" t="s">
        <v>246</v>
      </c>
      <c r="L23" s="24">
        <v>34000</v>
      </c>
      <c r="N23" s="62"/>
    </row>
    <row r="24" spans="1:14">
      <c r="A24" t="s">
        <v>92</v>
      </c>
      <c r="B24" s="23" t="s">
        <v>92</v>
      </c>
      <c r="C24" s="24" t="s">
        <v>92</v>
      </c>
      <c r="D24" t="s">
        <v>92</v>
      </c>
      <c r="E24" t="s">
        <v>263</v>
      </c>
      <c r="F24">
        <v>302332</v>
      </c>
      <c r="G24" s="23" t="s">
        <v>271</v>
      </c>
      <c r="H24" s="24">
        <v>14300</v>
      </c>
      <c r="I24" t="s">
        <v>92</v>
      </c>
      <c r="J24" s="23">
        <v>6460819</v>
      </c>
      <c r="K24" t="s">
        <v>240</v>
      </c>
      <c r="L24" s="24">
        <v>34000</v>
      </c>
      <c r="N24" s="62"/>
    </row>
    <row r="25" spans="1:14">
      <c r="A25" t="s">
        <v>92</v>
      </c>
      <c r="B25" s="23" t="s">
        <v>92</v>
      </c>
      <c r="C25" s="24" t="s">
        <v>92</v>
      </c>
      <c r="D25" t="s">
        <v>92</v>
      </c>
      <c r="E25" t="s">
        <v>263</v>
      </c>
      <c r="F25">
        <v>302332</v>
      </c>
      <c r="G25" s="23" t="s">
        <v>271</v>
      </c>
      <c r="H25" s="24">
        <v>110480</v>
      </c>
      <c r="I25" t="s">
        <v>92</v>
      </c>
      <c r="J25" s="23">
        <v>4736932</v>
      </c>
      <c r="K25" t="s">
        <v>241</v>
      </c>
      <c r="L25" s="24">
        <v>34000</v>
      </c>
      <c r="N25" s="62"/>
    </row>
    <row r="26" spans="1:14">
      <c r="A26" t="s">
        <v>92</v>
      </c>
      <c r="B26" s="23" t="s">
        <v>92</v>
      </c>
      <c r="C26" s="24" t="s">
        <v>92</v>
      </c>
      <c r="D26" t="s">
        <v>92</v>
      </c>
      <c r="E26" t="s">
        <v>240</v>
      </c>
      <c r="F26" s="19" t="s">
        <v>318</v>
      </c>
      <c r="G26" s="23">
        <v>6460819</v>
      </c>
      <c r="H26" s="24">
        <v>1205724</v>
      </c>
      <c r="I26" t="s">
        <v>92</v>
      </c>
      <c r="J26" s="23">
        <v>4335739</v>
      </c>
      <c r="K26" t="s">
        <v>242</v>
      </c>
      <c r="L26" s="24">
        <v>34000</v>
      </c>
      <c r="N26" s="62"/>
    </row>
    <row r="27" spans="1:14">
      <c r="A27" t="s">
        <v>92</v>
      </c>
      <c r="B27" s="23" t="s">
        <v>92</v>
      </c>
      <c r="C27" s="24" t="s">
        <v>92</v>
      </c>
      <c r="D27" t="s">
        <v>92</v>
      </c>
      <c r="E27" t="s">
        <v>312</v>
      </c>
      <c r="F27">
        <v>53772</v>
      </c>
      <c r="G27" s="23" t="s">
        <v>350</v>
      </c>
      <c r="H27" s="24">
        <v>72000</v>
      </c>
      <c r="I27" t="s">
        <v>92</v>
      </c>
      <c r="J27" s="23">
        <v>3663605</v>
      </c>
      <c r="K27" t="s">
        <v>243</v>
      </c>
      <c r="L27" s="24">
        <v>36000</v>
      </c>
      <c r="N27" s="62"/>
    </row>
    <row r="28" spans="1:14">
      <c r="A28" t="s">
        <v>92</v>
      </c>
      <c r="B28" s="23" t="s">
        <v>92</v>
      </c>
      <c r="C28" s="24" t="s">
        <v>92</v>
      </c>
      <c r="D28" t="s">
        <v>92</v>
      </c>
      <c r="E28" t="s">
        <v>263</v>
      </c>
      <c r="F28">
        <v>302425</v>
      </c>
      <c r="G28" s="23" t="s">
        <v>271</v>
      </c>
      <c r="H28" s="24">
        <v>182460</v>
      </c>
      <c r="I28" t="s">
        <v>92</v>
      </c>
      <c r="J28" s="23">
        <v>18412636</v>
      </c>
      <c r="K28" t="s">
        <v>244</v>
      </c>
      <c r="L28" s="24">
        <v>38000</v>
      </c>
      <c r="N28" s="62"/>
    </row>
    <row r="29" spans="1:14">
      <c r="A29" t="s">
        <v>92</v>
      </c>
      <c r="B29" s="23" t="s">
        <v>92</v>
      </c>
      <c r="C29" s="24" t="s">
        <v>92</v>
      </c>
      <c r="D29" t="s">
        <v>92</v>
      </c>
      <c r="E29" t="s">
        <v>263</v>
      </c>
      <c r="F29">
        <v>302425</v>
      </c>
      <c r="G29" s="23" t="s">
        <v>335</v>
      </c>
      <c r="H29" s="24">
        <v>14000</v>
      </c>
      <c r="I29" t="s">
        <v>92</v>
      </c>
      <c r="J29" s="23">
        <v>1023702269</v>
      </c>
      <c r="K29" t="s">
        <v>245</v>
      </c>
      <c r="L29" s="24">
        <v>38000</v>
      </c>
      <c r="N29" s="62"/>
    </row>
    <row r="30" spans="1:14">
      <c r="A30" t="s">
        <v>92</v>
      </c>
      <c r="B30" s="23" t="s">
        <v>92</v>
      </c>
      <c r="C30" s="24" t="s">
        <v>92</v>
      </c>
      <c r="D30" t="s">
        <v>92</v>
      </c>
      <c r="E30" t="s">
        <v>263</v>
      </c>
      <c r="F30">
        <v>302425</v>
      </c>
      <c r="G30" s="23" t="s">
        <v>336</v>
      </c>
      <c r="H30" s="24">
        <v>4540</v>
      </c>
      <c r="I30" t="s">
        <v>92</v>
      </c>
      <c r="J30" s="23">
        <v>1097399254</v>
      </c>
      <c r="K30" t="s">
        <v>246</v>
      </c>
      <c r="L30" s="24">
        <v>34000</v>
      </c>
      <c r="N30" s="62"/>
    </row>
    <row r="31" spans="1:14">
      <c r="A31" t="s">
        <v>92</v>
      </c>
      <c r="B31" s="23" t="s">
        <v>92</v>
      </c>
      <c r="C31" s="24" t="s">
        <v>92</v>
      </c>
      <c r="D31" t="s">
        <v>92</v>
      </c>
      <c r="E31" t="s">
        <v>319</v>
      </c>
      <c r="F31">
        <v>184434</v>
      </c>
      <c r="G31" s="23" t="s">
        <v>337</v>
      </c>
      <c r="H31" s="24">
        <v>56800</v>
      </c>
      <c r="I31" t="s">
        <v>92</v>
      </c>
      <c r="K31" t="s">
        <v>260</v>
      </c>
    </row>
    <row r="32" spans="1:14">
      <c r="A32" t="s">
        <v>92</v>
      </c>
      <c r="B32" s="23" t="s">
        <v>92</v>
      </c>
      <c r="C32" s="24" t="s">
        <v>92</v>
      </c>
      <c r="D32" t="s">
        <v>92</v>
      </c>
      <c r="E32" t="s">
        <v>319</v>
      </c>
      <c r="F32">
        <v>184434</v>
      </c>
      <c r="G32" s="23" t="s">
        <v>338</v>
      </c>
      <c r="H32" s="24">
        <v>28000</v>
      </c>
      <c r="I32" t="s">
        <v>92</v>
      </c>
      <c r="K32" s="131" t="s">
        <v>260</v>
      </c>
      <c r="L32" s="132"/>
    </row>
    <row r="33" spans="1:12">
      <c r="A33" t="s">
        <v>92</v>
      </c>
      <c r="B33" s="23" t="s">
        <v>92</v>
      </c>
      <c r="C33" s="24" t="s">
        <v>92</v>
      </c>
      <c r="D33" t="s">
        <v>92</v>
      </c>
      <c r="E33" t="s">
        <v>319</v>
      </c>
      <c r="F33">
        <v>184434</v>
      </c>
      <c r="G33" s="23" t="s">
        <v>339</v>
      </c>
      <c r="H33" s="24">
        <v>121600</v>
      </c>
      <c r="I33" t="s">
        <v>92</v>
      </c>
      <c r="J33" s="23">
        <v>6460819</v>
      </c>
      <c r="K33" t="s">
        <v>240</v>
      </c>
      <c r="L33" s="24">
        <v>34000</v>
      </c>
    </row>
    <row r="34" spans="1:12">
      <c r="A34" t="s">
        <v>92</v>
      </c>
      <c r="B34" s="23" t="s">
        <v>92</v>
      </c>
      <c r="C34" s="24" t="s">
        <v>92</v>
      </c>
      <c r="D34" t="s">
        <v>92</v>
      </c>
      <c r="E34" t="s">
        <v>319</v>
      </c>
      <c r="F34">
        <v>184434</v>
      </c>
      <c r="G34" s="23" t="s">
        <v>340</v>
      </c>
      <c r="H34" s="24">
        <v>5100</v>
      </c>
      <c r="I34" t="s">
        <v>92</v>
      </c>
      <c r="J34" s="23">
        <v>4736932</v>
      </c>
      <c r="K34" t="s">
        <v>241</v>
      </c>
      <c r="L34" s="24">
        <v>34000</v>
      </c>
    </row>
    <row r="35" spans="1:12">
      <c r="A35" t="s">
        <v>92</v>
      </c>
      <c r="B35" s="23" t="s">
        <v>92</v>
      </c>
      <c r="C35" s="24" t="s">
        <v>92</v>
      </c>
      <c r="D35" t="s">
        <v>92</v>
      </c>
      <c r="E35" t="s">
        <v>320</v>
      </c>
      <c r="F35" t="s">
        <v>318</v>
      </c>
      <c r="G35" s="267">
        <v>1116444856</v>
      </c>
      <c r="H35" s="24">
        <v>264386</v>
      </c>
      <c r="I35" t="s">
        <v>92</v>
      </c>
      <c r="J35" s="23">
        <v>4335739</v>
      </c>
      <c r="K35" t="s">
        <v>242</v>
      </c>
      <c r="L35" s="24">
        <v>34000</v>
      </c>
    </row>
    <row r="36" spans="1:12">
      <c r="A36" t="s">
        <v>92</v>
      </c>
      <c r="B36" s="23" t="s">
        <v>92</v>
      </c>
      <c r="C36" s="24" t="s">
        <v>92</v>
      </c>
      <c r="D36" t="s">
        <v>92</v>
      </c>
      <c r="E36" t="s">
        <v>92</v>
      </c>
      <c r="F36" t="s">
        <v>92</v>
      </c>
      <c r="G36" s="23" t="s">
        <v>92</v>
      </c>
      <c r="H36" s="24" t="s">
        <v>92</v>
      </c>
      <c r="I36" t="s">
        <v>92</v>
      </c>
      <c r="J36" s="23">
        <v>3663605</v>
      </c>
      <c r="K36" t="s">
        <v>243</v>
      </c>
      <c r="L36" s="24">
        <v>36000</v>
      </c>
    </row>
    <row r="37" spans="1:12">
      <c r="A37" t="s">
        <v>92</v>
      </c>
      <c r="B37" s="23" t="s">
        <v>92</v>
      </c>
      <c r="C37" s="24" t="s">
        <v>92</v>
      </c>
      <c r="D37" t="s">
        <v>92</v>
      </c>
      <c r="E37" t="s">
        <v>92</v>
      </c>
      <c r="F37" t="s">
        <v>92</v>
      </c>
      <c r="G37" s="23" t="s">
        <v>92</v>
      </c>
      <c r="H37" s="24" t="s">
        <v>92</v>
      </c>
      <c r="I37" t="s">
        <v>92</v>
      </c>
      <c r="J37" s="23">
        <v>18412636</v>
      </c>
      <c r="K37" t="s">
        <v>244</v>
      </c>
      <c r="L37" s="24">
        <v>38000</v>
      </c>
    </row>
    <row r="38" spans="1:12">
      <c r="A38" t="s">
        <v>92</v>
      </c>
      <c r="B38" s="23" t="s">
        <v>92</v>
      </c>
      <c r="C38" s="24" t="s">
        <v>92</v>
      </c>
      <c r="D38" t="s">
        <v>92</v>
      </c>
      <c r="E38" t="s">
        <v>92</v>
      </c>
      <c r="F38" t="s">
        <v>92</v>
      </c>
      <c r="G38" s="23" t="s">
        <v>92</v>
      </c>
      <c r="H38" s="24" t="s">
        <v>92</v>
      </c>
      <c r="I38" t="s">
        <v>92</v>
      </c>
      <c r="J38" s="23">
        <v>1097399254</v>
      </c>
      <c r="K38" t="s">
        <v>246</v>
      </c>
      <c r="L38" s="24">
        <v>36000</v>
      </c>
    </row>
    <row r="39" spans="1:12">
      <c r="A39" t="s">
        <v>92</v>
      </c>
      <c r="B39" s="23" t="s">
        <v>92</v>
      </c>
      <c r="C39" s="24" t="s">
        <v>92</v>
      </c>
      <c r="D39" t="s">
        <v>92</v>
      </c>
      <c r="E39" t="s">
        <v>92</v>
      </c>
      <c r="F39" t="s">
        <v>92</v>
      </c>
      <c r="G39" s="23" t="s">
        <v>92</v>
      </c>
      <c r="H39" s="24" t="s">
        <v>92</v>
      </c>
      <c r="I39" t="s">
        <v>92</v>
      </c>
      <c r="K39" t="s">
        <v>260</v>
      </c>
    </row>
    <row r="40" spans="1:12">
      <c r="A40" t="s">
        <v>92</v>
      </c>
      <c r="B40" s="23" t="s">
        <v>92</v>
      </c>
      <c r="C40" s="24" t="s">
        <v>92</v>
      </c>
      <c r="D40" t="s">
        <v>92</v>
      </c>
      <c r="E40" t="s">
        <v>92</v>
      </c>
      <c r="F40" t="s">
        <v>92</v>
      </c>
      <c r="G40" s="23" t="s">
        <v>92</v>
      </c>
      <c r="H40" s="24" t="s">
        <v>92</v>
      </c>
      <c r="I40" t="s">
        <v>92</v>
      </c>
      <c r="K40" t="s">
        <v>260</v>
      </c>
    </row>
    <row r="41" spans="1:12">
      <c r="A41" t="s">
        <v>92</v>
      </c>
      <c r="B41" s="23" t="s">
        <v>92</v>
      </c>
      <c r="C41" s="24" t="s">
        <v>92</v>
      </c>
      <c r="D41" t="s">
        <v>92</v>
      </c>
      <c r="E41" t="s">
        <v>92</v>
      </c>
      <c r="F41" t="s">
        <v>92</v>
      </c>
      <c r="G41" s="23" t="s">
        <v>92</v>
      </c>
      <c r="H41" s="24" t="s">
        <v>92</v>
      </c>
      <c r="I41" t="s">
        <v>92</v>
      </c>
      <c r="J41" s="23">
        <v>6460819</v>
      </c>
      <c r="K41" t="s">
        <v>240</v>
      </c>
      <c r="L41" s="24">
        <v>34000</v>
      </c>
    </row>
    <row r="42" spans="1:12">
      <c r="A42" t="s">
        <v>92</v>
      </c>
      <c r="B42" s="23" t="s">
        <v>92</v>
      </c>
      <c r="C42" s="24" t="s">
        <v>92</v>
      </c>
      <c r="D42" t="s">
        <v>92</v>
      </c>
      <c r="E42" t="s">
        <v>92</v>
      </c>
      <c r="F42" t="s">
        <v>92</v>
      </c>
      <c r="G42" s="23" t="s">
        <v>92</v>
      </c>
      <c r="H42" s="24" t="s">
        <v>92</v>
      </c>
      <c r="I42" t="s">
        <v>92</v>
      </c>
      <c r="J42" s="23">
        <v>4736932</v>
      </c>
      <c r="K42" t="s">
        <v>241</v>
      </c>
      <c r="L42" s="24">
        <v>34000</v>
      </c>
    </row>
    <row r="43" spans="1:12">
      <c r="A43" t="s">
        <v>92</v>
      </c>
      <c r="B43" s="23" t="s">
        <v>92</v>
      </c>
      <c r="C43" s="24" t="s">
        <v>92</v>
      </c>
      <c r="D43" t="s">
        <v>92</v>
      </c>
      <c r="E43" t="s">
        <v>92</v>
      </c>
      <c r="F43" t="s">
        <v>92</v>
      </c>
      <c r="G43" s="23" t="s">
        <v>92</v>
      </c>
      <c r="H43" s="24" t="s">
        <v>92</v>
      </c>
      <c r="I43" t="s">
        <v>92</v>
      </c>
      <c r="J43" s="23">
        <v>4335739</v>
      </c>
      <c r="K43" t="s">
        <v>242</v>
      </c>
      <c r="L43" s="24">
        <v>34000</v>
      </c>
    </row>
    <row r="44" spans="1:12">
      <c r="A44" t="s">
        <v>92</v>
      </c>
      <c r="B44" s="23" t="s">
        <v>92</v>
      </c>
      <c r="C44" s="24" t="s">
        <v>92</v>
      </c>
      <c r="D44" t="s">
        <v>92</v>
      </c>
      <c r="E44" t="s">
        <v>92</v>
      </c>
      <c r="F44" t="s">
        <v>92</v>
      </c>
      <c r="G44" s="23" t="s">
        <v>92</v>
      </c>
      <c r="H44" s="24" t="s">
        <v>92</v>
      </c>
      <c r="I44" t="s">
        <v>92</v>
      </c>
      <c r="J44" s="23">
        <v>3663605</v>
      </c>
      <c r="K44" t="s">
        <v>243</v>
      </c>
      <c r="L44" s="24">
        <v>36000</v>
      </c>
    </row>
    <row r="45" spans="1:12">
      <c r="A45" t="s">
        <v>92</v>
      </c>
      <c r="B45" s="23" t="s">
        <v>92</v>
      </c>
      <c r="C45" s="24" t="s">
        <v>92</v>
      </c>
      <c r="D45" t="s">
        <v>92</v>
      </c>
      <c r="E45" t="s">
        <v>92</v>
      </c>
      <c r="F45" t="s">
        <v>92</v>
      </c>
      <c r="G45" s="23" t="s">
        <v>92</v>
      </c>
      <c r="H45" s="24" t="s">
        <v>92</v>
      </c>
      <c r="I45" t="s">
        <v>92</v>
      </c>
      <c r="J45" s="23">
        <v>18412636</v>
      </c>
      <c r="K45" t="s">
        <v>244</v>
      </c>
      <c r="L45" s="24">
        <v>38000</v>
      </c>
    </row>
    <row r="46" spans="1:12">
      <c r="A46" t="s">
        <v>92</v>
      </c>
      <c r="B46" s="23" t="s">
        <v>92</v>
      </c>
      <c r="C46" s="24" t="s">
        <v>92</v>
      </c>
      <c r="D46" t="s">
        <v>92</v>
      </c>
      <c r="E46" t="s">
        <v>92</v>
      </c>
      <c r="F46" t="s">
        <v>92</v>
      </c>
      <c r="G46" s="23" t="s">
        <v>92</v>
      </c>
      <c r="H46" s="24" t="s">
        <v>92</v>
      </c>
      <c r="I46" t="s">
        <v>92</v>
      </c>
      <c r="J46" s="23">
        <v>1097399254</v>
      </c>
      <c r="K46" t="s">
        <v>246</v>
      </c>
      <c r="L46" s="24">
        <v>36000</v>
      </c>
    </row>
    <row r="47" spans="1:12">
      <c r="A47" t="s">
        <v>92</v>
      </c>
      <c r="B47" s="23" t="s">
        <v>92</v>
      </c>
      <c r="C47" s="24" t="s">
        <v>92</v>
      </c>
      <c r="D47" t="s">
        <v>92</v>
      </c>
      <c r="E47" t="s">
        <v>92</v>
      </c>
      <c r="F47" t="s">
        <v>92</v>
      </c>
      <c r="G47" s="23" t="s">
        <v>92</v>
      </c>
      <c r="H47" s="24" t="s">
        <v>92</v>
      </c>
      <c r="I47" t="s">
        <v>92</v>
      </c>
      <c r="K47" t="s">
        <v>260</v>
      </c>
    </row>
    <row r="48" spans="1:12">
      <c r="A48" t="s">
        <v>92</v>
      </c>
      <c r="B48" s="23" t="s">
        <v>92</v>
      </c>
      <c r="C48" s="24" t="s">
        <v>92</v>
      </c>
      <c r="D48" t="s">
        <v>92</v>
      </c>
      <c r="E48" t="s">
        <v>92</v>
      </c>
      <c r="F48" t="s">
        <v>92</v>
      </c>
      <c r="G48" s="23" t="s">
        <v>92</v>
      </c>
      <c r="H48" s="24" t="s">
        <v>92</v>
      </c>
      <c r="I48" t="s">
        <v>92</v>
      </c>
      <c r="K48" t="s">
        <v>260</v>
      </c>
    </row>
    <row r="49" spans="1:12">
      <c r="A49" t="s">
        <v>92</v>
      </c>
      <c r="B49" s="23" t="s">
        <v>92</v>
      </c>
      <c r="C49" s="24" t="s">
        <v>92</v>
      </c>
      <c r="D49" t="s">
        <v>92</v>
      </c>
      <c r="E49" t="s">
        <v>92</v>
      </c>
      <c r="F49" t="s">
        <v>92</v>
      </c>
      <c r="G49" s="23" t="s">
        <v>92</v>
      </c>
      <c r="H49" s="24" t="s">
        <v>92</v>
      </c>
      <c r="I49" t="s">
        <v>92</v>
      </c>
      <c r="J49" s="23">
        <v>6460819</v>
      </c>
      <c r="K49" t="s">
        <v>240</v>
      </c>
      <c r="L49" s="24">
        <v>34000</v>
      </c>
    </row>
    <row r="50" spans="1:12">
      <c r="A50" t="s">
        <v>92</v>
      </c>
      <c r="B50" s="23" t="s">
        <v>92</v>
      </c>
      <c r="C50" s="24" t="s">
        <v>92</v>
      </c>
      <c r="D50" t="s">
        <v>92</v>
      </c>
      <c r="E50" t="s">
        <v>92</v>
      </c>
      <c r="F50" t="s">
        <v>92</v>
      </c>
      <c r="G50" s="23" t="s">
        <v>92</v>
      </c>
      <c r="H50" s="24" t="s">
        <v>92</v>
      </c>
      <c r="I50" t="s">
        <v>92</v>
      </c>
      <c r="J50" s="23">
        <v>4736932</v>
      </c>
      <c r="K50" t="s">
        <v>241</v>
      </c>
      <c r="L50" s="24">
        <v>34000</v>
      </c>
    </row>
    <row r="51" spans="1:12">
      <c r="A51" t="s">
        <v>92</v>
      </c>
      <c r="B51" s="23" t="s">
        <v>92</v>
      </c>
      <c r="C51" s="24" t="s">
        <v>92</v>
      </c>
      <c r="D51" t="s">
        <v>92</v>
      </c>
      <c r="E51" t="s">
        <v>92</v>
      </c>
      <c r="F51" t="s">
        <v>92</v>
      </c>
      <c r="G51" s="23" t="s">
        <v>92</v>
      </c>
      <c r="H51" s="24" t="s">
        <v>92</v>
      </c>
      <c r="I51" t="s">
        <v>92</v>
      </c>
      <c r="J51" s="23">
        <v>4335739</v>
      </c>
      <c r="K51" t="s">
        <v>242</v>
      </c>
      <c r="L51" s="24">
        <v>34000</v>
      </c>
    </row>
    <row r="52" spans="1:12">
      <c r="A52" t="s">
        <v>92</v>
      </c>
      <c r="B52" s="23" t="s">
        <v>92</v>
      </c>
      <c r="C52" s="24" t="s">
        <v>92</v>
      </c>
      <c r="D52" t="s">
        <v>92</v>
      </c>
      <c r="E52" t="s">
        <v>92</v>
      </c>
      <c r="F52" t="s">
        <v>92</v>
      </c>
      <c r="G52" s="23" t="s">
        <v>92</v>
      </c>
      <c r="H52" s="24" t="s">
        <v>92</v>
      </c>
      <c r="I52" t="s">
        <v>92</v>
      </c>
      <c r="J52" s="23">
        <v>3663605</v>
      </c>
      <c r="K52" t="s">
        <v>243</v>
      </c>
      <c r="L52" s="24">
        <v>36000</v>
      </c>
    </row>
    <row r="53" spans="1:12">
      <c r="A53" t="s">
        <v>92</v>
      </c>
      <c r="B53" s="23" t="s">
        <v>92</v>
      </c>
      <c r="C53" s="24" t="s">
        <v>92</v>
      </c>
      <c r="D53" t="s">
        <v>92</v>
      </c>
      <c r="E53" t="s">
        <v>92</v>
      </c>
      <c r="F53" t="s">
        <v>92</v>
      </c>
      <c r="G53" s="23" t="s">
        <v>92</v>
      </c>
      <c r="H53" s="24" t="s">
        <v>92</v>
      </c>
      <c r="I53" t="s">
        <v>92</v>
      </c>
      <c r="J53" s="23">
        <v>18412636</v>
      </c>
      <c r="K53" t="s">
        <v>244</v>
      </c>
      <c r="L53" s="24">
        <v>38000</v>
      </c>
    </row>
    <row r="54" spans="1:12">
      <c r="A54" t="s">
        <v>92</v>
      </c>
      <c r="B54" s="23" t="s">
        <v>92</v>
      </c>
      <c r="C54" s="24" t="s">
        <v>92</v>
      </c>
      <c r="D54" t="s">
        <v>92</v>
      </c>
      <c r="E54" t="s">
        <v>92</v>
      </c>
      <c r="F54" t="s">
        <v>92</v>
      </c>
      <c r="G54" s="23" t="s">
        <v>92</v>
      </c>
      <c r="H54" s="24" t="s">
        <v>92</v>
      </c>
      <c r="I54" t="s">
        <v>92</v>
      </c>
      <c r="J54" s="23">
        <v>1097399254</v>
      </c>
      <c r="K54" t="s">
        <v>246</v>
      </c>
      <c r="L54" s="24">
        <v>36000</v>
      </c>
    </row>
    <row r="55" spans="1:12">
      <c r="A55" t="s">
        <v>92</v>
      </c>
      <c r="B55" s="23" t="s">
        <v>92</v>
      </c>
      <c r="C55" s="24" t="s">
        <v>92</v>
      </c>
      <c r="D55" t="s">
        <v>92</v>
      </c>
      <c r="E55" t="s">
        <v>92</v>
      </c>
      <c r="F55" t="s">
        <v>92</v>
      </c>
      <c r="G55" s="23" t="s">
        <v>92</v>
      </c>
      <c r="H55" s="24" t="s">
        <v>92</v>
      </c>
      <c r="I55" t="s">
        <v>92</v>
      </c>
      <c r="J55" s="23">
        <v>3663605</v>
      </c>
      <c r="K55" t="s">
        <v>243</v>
      </c>
      <c r="L55" s="24">
        <v>18000</v>
      </c>
    </row>
    <row r="56" spans="1:12">
      <c r="A56" t="s">
        <v>92</v>
      </c>
      <c r="B56" s="23" t="s">
        <v>92</v>
      </c>
      <c r="C56" s="24" t="s">
        <v>92</v>
      </c>
      <c r="D56" t="s">
        <v>92</v>
      </c>
      <c r="E56" t="s">
        <v>92</v>
      </c>
      <c r="F56" t="s">
        <v>92</v>
      </c>
      <c r="G56" s="23" t="s">
        <v>92</v>
      </c>
      <c r="H56" s="24" t="s">
        <v>92</v>
      </c>
      <c r="I56" t="s">
        <v>92</v>
      </c>
      <c r="K56" t="s">
        <v>260</v>
      </c>
    </row>
    <row r="57" spans="1:12">
      <c r="A57" t="s">
        <v>92</v>
      </c>
      <c r="B57" s="23" t="s">
        <v>92</v>
      </c>
      <c r="C57" s="24" t="s">
        <v>92</v>
      </c>
      <c r="D57" t="s">
        <v>92</v>
      </c>
      <c r="E57" t="s">
        <v>92</v>
      </c>
      <c r="F57" t="s">
        <v>92</v>
      </c>
      <c r="G57" s="23" t="s">
        <v>92</v>
      </c>
      <c r="H57" s="24" t="s">
        <v>92</v>
      </c>
      <c r="I57" t="s">
        <v>92</v>
      </c>
      <c r="K57" t="s">
        <v>260</v>
      </c>
    </row>
    <row r="58" spans="1:12">
      <c r="A58" t="s">
        <v>92</v>
      </c>
      <c r="B58" s="23" t="s">
        <v>92</v>
      </c>
      <c r="C58" s="24" t="s">
        <v>92</v>
      </c>
      <c r="D58" t="s">
        <v>92</v>
      </c>
      <c r="E58" t="s">
        <v>92</v>
      </c>
      <c r="F58" t="s">
        <v>92</v>
      </c>
      <c r="G58" s="23" t="s">
        <v>92</v>
      </c>
      <c r="H58" s="24" t="s">
        <v>92</v>
      </c>
      <c r="I58" t="s">
        <v>92</v>
      </c>
      <c r="J58" s="23">
        <v>3663605</v>
      </c>
      <c r="K58" t="s">
        <v>243</v>
      </c>
      <c r="L58" s="24">
        <v>18000</v>
      </c>
    </row>
    <row r="59" spans="1:12">
      <c r="A59" t="s">
        <v>92</v>
      </c>
      <c r="B59" s="23" t="s">
        <v>92</v>
      </c>
      <c r="C59" s="24" t="s">
        <v>92</v>
      </c>
      <c r="D59" t="s">
        <v>92</v>
      </c>
      <c r="E59" t="s">
        <v>92</v>
      </c>
      <c r="F59" t="s">
        <v>92</v>
      </c>
      <c r="G59" s="23" t="s">
        <v>92</v>
      </c>
      <c r="H59" s="24" t="s">
        <v>92</v>
      </c>
      <c r="I59" t="s">
        <v>92</v>
      </c>
      <c r="J59" s="23">
        <v>1097399254</v>
      </c>
      <c r="K59" t="s">
        <v>246</v>
      </c>
      <c r="L59" s="24">
        <v>18000</v>
      </c>
    </row>
    <row r="60" spans="1:12">
      <c r="A60" t="s">
        <v>92</v>
      </c>
      <c r="B60" s="23" t="s">
        <v>92</v>
      </c>
      <c r="C60" s="24" t="s">
        <v>92</v>
      </c>
      <c r="D60" t="s">
        <v>92</v>
      </c>
      <c r="E60" t="s">
        <v>92</v>
      </c>
      <c r="F60" t="s">
        <v>92</v>
      </c>
      <c r="G60" s="23" t="s">
        <v>92</v>
      </c>
      <c r="H60" s="24" t="s">
        <v>92</v>
      </c>
      <c r="I60" t="s">
        <v>92</v>
      </c>
      <c r="J60" s="23">
        <v>4736932</v>
      </c>
      <c r="K60" t="s">
        <v>241</v>
      </c>
      <c r="L60" s="24">
        <v>34000</v>
      </c>
    </row>
    <row r="61" spans="1:12">
      <c r="A61" t="s">
        <v>92</v>
      </c>
      <c r="B61" s="23" t="s">
        <v>92</v>
      </c>
      <c r="C61" s="24" t="s">
        <v>92</v>
      </c>
      <c r="D61" t="s">
        <v>92</v>
      </c>
      <c r="E61" t="s">
        <v>92</v>
      </c>
      <c r="F61" t="s">
        <v>92</v>
      </c>
      <c r="G61" s="23" t="s">
        <v>92</v>
      </c>
      <c r="H61" s="24" t="s">
        <v>92</v>
      </c>
      <c r="I61" t="s">
        <v>92</v>
      </c>
      <c r="J61" s="23">
        <v>4335739</v>
      </c>
      <c r="K61" t="s">
        <v>242</v>
      </c>
      <c r="L61" s="24">
        <v>34000</v>
      </c>
    </row>
    <row r="62" spans="1:12">
      <c r="A62" t="s">
        <v>92</v>
      </c>
      <c r="B62" s="23" t="s">
        <v>92</v>
      </c>
      <c r="C62" s="24" t="s">
        <v>92</v>
      </c>
      <c r="D62" t="s">
        <v>92</v>
      </c>
      <c r="E62" t="s">
        <v>92</v>
      </c>
      <c r="F62" t="s">
        <v>92</v>
      </c>
      <c r="G62" s="23" t="s">
        <v>92</v>
      </c>
      <c r="H62" s="24" t="s">
        <v>92</v>
      </c>
      <c r="I62" t="s">
        <v>92</v>
      </c>
      <c r="J62" s="23">
        <v>3663605</v>
      </c>
      <c r="K62" t="s">
        <v>243</v>
      </c>
      <c r="L62" s="24">
        <v>36000</v>
      </c>
    </row>
    <row r="63" spans="1:12">
      <c r="A63" t="s">
        <v>92</v>
      </c>
      <c r="B63" s="23" t="s">
        <v>92</v>
      </c>
      <c r="C63" s="24" t="s">
        <v>92</v>
      </c>
      <c r="D63" t="s">
        <v>92</v>
      </c>
      <c r="E63" t="s">
        <v>92</v>
      </c>
      <c r="F63" t="s">
        <v>92</v>
      </c>
      <c r="G63" s="23" t="s">
        <v>92</v>
      </c>
      <c r="H63" s="24" t="s">
        <v>92</v>
      </c>
      <c r="I63" t="s">
        <v>92</v>
      </c>
      <c r="J63" s="23">
        <v>18412636</v>
      </c>
      <c r="K63" t="s">
        <v>244</v>
      </c>
      <c r="L63" s="24">
        <v>38000</v>
      </c>
    </row>
    <row r="64" spans="1:12">
      <c r="A64" t="s">
        <v>92</v>
      </c>
      <c r="B64" s="23" t="s">
        <v>92</v>
      </c>
      <c r="C64" s="24" t="s">
        <v>92</v>
      </c>
      <c r="D64" t="s">
        <v>92</v>
      </c>
      <c r="E64" t="s">
        <v>92</v>
      </c>
      <c r="F64" t="s">
        <v>92</v>
      </c>
      <c r="G64" s="23" t="s">
        <v>92</v>
      </c>
      <c r="H64" s="24" t="s">
        <v>92</v>
      </c>
      <c r="I64" t="s">
        <v>92</v>
      </c>
      <c r="J64" s="23">
        <v>1097399254</v>
      </c>
      <c r="K64" t="s">
        <v>246</v>
      </c>
      <c r="L64" s="24">
        <v>36000</v>
      </c>
    </row>
    <row r="65" spans="1:12">
      <c r="A65" t="s">
        <v>92</v>
      </c>
      <c r="B65" s="23" t="s">
        <v>92</v>
      </c>
      <c r="C65" s="24" t="s">
        <v>92</v>
      </c>
      <c r="D65" t="s">
        <v>92</v>
      </c>
      <c r="E65" t="s">
        <v>92</v>
      </c>
      <c r="F65" t="s">
        <v>92</v>
      </c>
      <c r="G65" s="23" t="s">
        <v>92</v>
      </c>
      <c r="H65" s="24" t="s">
        <v>92</v>
      </c>
      <c r="I65" t="s">
        <v>92</v>
      </c>
      <c r="K65" t="s">
        <v>287</v>
      </c>
    </row>
    <row r="66" spans="1:12">
      <c r="A66" t="s">
        <v>92</v>
      </c>
      <c r="B66" s="23" t="s">
        <v>92</v>
      </c>
      <c r="C66" s="24" t="s">
        <v>92</v>
      </c>
      <c r="D66" t="s">
        <v>92</v>
      </c>
      <c r="E66" t="s">
        <v>92</v>
      </c>
      <c r="F66" t="s">
        <v>92</v>
      </c>
      <c r="G66" s="23" t="s">
        <v>92</v>
      </c>
      <c r="H66" s="24" t="s">
        <v>92</v>
      </c>
      <c r="I66" t="s">
        <v>92</v>
      </c>
      <c r="K66" t="s">
        <v>260</v>
      </c>
    </row>
    <row r="67" spans="1:12">
      <c r="A67" t="s">
        <v>92</v>
      </c>
      <c r="B67" s="23" t="s">
        <v>92</v>
      </c>
      <c r="C67" s="24" t="s">
        <v>92</v>
      </c>
      <c r="D67" t="s">
        <v>92</v>
      </c>
      <c r="E67" t="s">
        <v>92</v>
      </c>
      <c r="F67" t="s">
        <v>92</v>
      </c>
      <c r="G67" s="23" t="s">
        <v>92</v>
      </c>
      <c r="H67" s="24" t="s">
        <v>92</v>
      </c>
      <c r="I67" t="s">
        <v>92</v>
      </c>
      <c r="J67" s="23">
        <v>4736932</v>
      </c>
      <c r="K67" t="s">
        <v>241</v>
      </c>
      <c r="L67" s="24">
        <v>34000</v>
      </c>
    </row>
    <row r="68" spans="1:12">
      <c r="A68" t="s">
        <v>92</v>
      </c>
      <c r="B68" s="23" t="s">
        <v>92</v>
      </c>
      <c r="C68" s="24" t="s">
        <v>92</v>
      </c>
      <c r="D68" t="s">
        <v>92</v>
      </c>
      <c r="E68" t="s">
        <v>92</v>
      </c>
      <c r="F68" t="s">
        <v>92</v>
      </c>
      <c r="G68" s="23" t="s">
        <v>92</v>
      </c>
      <c r="H68" s="24" t="s">
        <v>92</v>
      </c>
      <c r="I68" t="s">
        <v>92</v>
      </c>
      <c r="J68" s="23">
        <v>4335739</v>
      </c>
      <c r="K68" t="s">
        <v>242</v>
      </c>
      <c r="L68" s="24">
        <v>34000</v>
      </c>
    </row>
    <row r="69" spans="1:12">
      <c r="A69" t="s">
        <v>92</v>
      </c>
      <c r="B69" s="23" t="s">
        <v>92</v>
      </c>
      <c r="C69" s="24" t="s">
        <v>92</v>
      </c>
      <c r="D69" t="s">
        <v>92</v>
      </c>
      <c r="E69" t="s">
        <v>92</v>
      </c>
      <c r="F69" t="s">
        <v>92</v>
      </c>
      <c r="G69" s="23" t="s">
        <v>92</v>
      </c>
      <c r="H69" s="24" t="s">
        <v>92</v>
      </c>
      <c r="I69" t="s">
        <v>92</v>
      </c>
      <c r="J69" s="23">
        <v>3663605</v>
      </c>
      <c r="K69" t="s">
        <v>243</v>
      </c>
      <c r="L69" s="24">
        <v>36000</v>
      </c>
    </row>
    <row r="70" spans="1:12">
      <c r="A70" t="s">
        <v>92</v>
      </c>
      <c r="B70" s="23" t="s">
        <v>92</v>
      </c>
      <c r="C70" s="24" t="s">
        <v>92</v>
      </c>
      <c r="D70" t="s">
        <v>92</v>
      </c>
      <c r="E70" t="s">
        <v>92</v>
      </c>
      <c r="F70" t="s">
        <v>92</v>
      </c>
      <c r="G70" s="23" t="s">
        <v>92</v>
      </c>
      <c r="H70" s="24" t="s">
        <v>92</v>
      </c>
      <c r="I70" t="s">
        <v>92</v>
      </c>
      <c r="J70" s="23">
        <v>18412636</v>
      </c>
      <c r="K70" t="s">
        <v>244</v>
      </c>
      <c r="L70" s="24">
        <v>38000</v>
      </c>
    </row>
    <row r="71" spans="1:12">
      <c r="A71" t="s">
        <v>92</v>
      </c>
      <c r="B71" s="23" t="s">
        <v>92</v>
      </c>
      <c r="C71" s="24" t="s">
        <v>92</v>
      </c>
      <c r="D71" t="s">
        <v>92</v>
      </c>
      <c r="E71" t="s">
        <v>92</v>
      </c>
      <c r="F71" t="s">
        <v>92</v>
      </c>
      <c r="G71" s="23" t="s">
        <v>92</v>
      </c>
      <c r="H71" s="24" t="s">
        <v>92</v>
      </c>
      <c r="I71" t="s">
        <v>92</v>
      </c>
      <c r="J71" s="23">
        <v>1097399254</v>
      </c>
      <c r="K71" t="s">
        <v>246</v>
      </c>
      <c r="L71" s="24">
        <v>36000</v>
      </c>
    </row>
    <row r="72" spans="1:12">
      <c r="A72" t="s">
        <v>92</v>
      </c>
      <c r="B72" s="23" t="s">
        <v>92</v>
      </c>
      <c r="C72" s="24" t="s">
        <v>92</v>
      </c>
      <c r="D72" t="s">
        <v>92</v>
      </c>
      <c r="E72" t="s">
        <v>92</v>
      </c>
      <c r="F72" t="s">
        <v>92</v>
      </c>
      <c r="G72" s="23" t="s">
        <v>92</v>
      </c>
      <c r="H72" s="24" t="s">
        <v>92</v>
      </c>
      <c r="I72" t="s">
        <v>92</v>
      </c>
      <c r="K72" t="s">
        <v>289</v>
      </c>
    </row>
    <row r="73" spans="1:12">
      <c r="A73" t="s">
        <v>92</v>
      </c>
      <c r="B73" s="23" t="s">
        <v>92</v>
      </c>
      <c r="C73" s="24" t="s">
        <v>92</v>
      </c>
      <c r="D73" t="s">
        <v>92</v>
      </c>
      <c r="E73" t="s">
        <v>92</v>
      </c>
      <c r="F73" t="s">
        <v>92</v>
      </c>
      <c r="G73" s="23" t="s">
        <v>92</v>
      </c>
      <c r="H73" s="24" t="s">
        <v>92</v>
      </c>
      <c r="I73" t="s">
        <v>92</v>
      </c>
      <c r="J73" s="23">
        <v>4736932</v>
      </c>
      <c r="K73" t="s">
        <v>241</v>
      </c>
      <c r="L73" s="24">
        <v>34000</v>
      </c>
    </row>
    <row r="74" spans="1:12">
      <c r="A74" t="s">
        <v>92</v>
      </c>
      <c r="B74" s="23" t="s">
        <v>92</v>
      </c>
      <c r="C74" s="24" t="s">
        <v>92</v>
      </c>
      <c r="D74" t="s">
        <v>92</v>
      </c>
      <c r="E74" t="s">
        <v>92</v>
      </c>
      <c r="F74" t="s">
        <v>92</v>
      </c>
      <c r="G74" s="23" t="s">
        <v>92</v>
      </c>
      <c r="H74" s="24" t="s">
        <v>92</v>
      </c>
      <c r="I74" t="s">
        <v>92</v>
      </c>
      <c r="J74" s="23">
        <v>4335739</v>
      </c>
      <c r="K74" t="s">
        <v>242</v>
      </c>
      <c r="L74" s="24">
        <v>34000</v>
      </c>
    </row>
    <row r="75" spans="1:12">
      <c r="A75" t="s">
        <v>92</v>
      </c>
      <c r="B75" s="23" t="s">
        <v>92</v>
      </c>
      <c r="C75" s="24" t="s">
        <v>92</v>
      </c>
      <c r="D75" t="s">
        <v>92</v>
      </c>
      <c r="E75" t="s">
        <v>92</v>
      </c>
      <c r="F75" t="s">
        <v>92</v>
      </c>
      <c r="G75" s="23" t="s">
        <v>92</v>
      </c>
      <c r="H75" s="24" t="s">
        <v>92</v>
      </c>
      <c r="I75" t="s">
        <v>92</v>
      </c>
      <c r="J75" s="23">
        <v>3663605</v>
      </c>
      <c r="K75" t="s">
        <v>243</v>
      </c>
      <c r="L75" s="24">
        <v>36000</v>
      </c>
    </row>
    <row r="76" spans="1:12">
      <c r="A76" t="s">
        <v>92</v>
      </c>
      <c r="B76" s="23" t="s">
        <v>92</v>
      </c>
      <c r="C76" s="24" t="s">
        <v>92</v>
      </c>
      <c r="D76" t="s">
        <v>92</v>
      </c>
      <c r="E76" t="s">
        <v>92</v>
      </c>
      <c r="F76" t="s">
        <v>92</v>
      </c>
      <c r="G76" s="23" t="s">
        <v>92</v>
      </c>
      <c r="H76" s="24" t="s">
        <v>92</v>
      </c>
      <c r="I76" t="s">
        <v>92</v>
      </c>
      <c r="J76" s="23">
        <v>18412636</v>
      </c>
      <c r="K76" t="s">
        <v>244</v>
      </c>
      <c r="L76" s="24">
        <v>38000</v>
      </c>
    </row>
    <row r="77" spans="1:12">
      <c r="A77" t="s">
        <v>92</v>
      </c>
      <c r="B77" s="23" t="s">
        <v>92</v>
      </c>
      <c r="C77" s="24" t="s">
        <v>92</v>
      </c>
      <c r="D77" t="s">
        <v>92</v>
      </c>
      <c r="E77" t="s">
        <v>92</v>
      </c>
      <c r="F77" t="s">
        <v>92</v>
      </c>
      <c r="G77" s="23" t="s">
        <v>92</v>
      </c>
      <c r="H77" s="24" t="s">
        <v>92</v>
      </c>
      <c r="I77" t="s">
        <v>92</v>
      </c>
      <c r="J77" s="23">
        <v>1097399254</v>
      </c>
      <c r="K77" t="s">
        <v>246</v>
      </c>
      <c r="L77" s="24">
        <v>36000</v>
      </c>
    </row>
    <row r="78" spans="1:12">
      <c r="A78" t="s">
        <v>92</v>
      </c>
      <c r="B78" s="23" t="s">
        <v>92</v>
      </c>
      <c r="C78" s="24" t="s">
        <v>92</v>
      </c>
      <c r="D78" t="s">
        <v>92</v>
      </c>
      <c r="E78" t="s">
        <v>92</v>
      </c>
      <c r="F78" t="s">
        <v>92</v>
      </c>
      <c r="G78" s="23" t="s">
        <v>92</v>
      </c>
      <c r="H78" s="24" t="s">
        <v>92</v>
      </c>
      <c r="I78" t="s">
        <v>92</v>
      </c>
      <c r="K78" t="s">
        <v>289</v>
      </c>
    </row>
    <row r="79" spans="1:12">
      <c r="A79" t="s">
        <v>92</v>
      </c>
      <c r="B79" s="23" t="s">
        <v>92</v>
      </c>
      <c r="C79" s="24" t="s">
        <v>92</v>
      </c>
      <c r="D79" t="s">
        <v>92</v>
      </c>
      <c r="E79" t="s">
        <v>92</v>
      </c>
      <c r="F79" t="s">
        <v>92</v>
      </c>
      <c r="G79" s="23" t="s">
        <v>92</v>
      </c>
      <c r="H79" s="24" t="s">
        <v>92</v>
      </c>
      <c r="I79" t="s">
        <v>92</v>
      </c>
      <c r="J79" s="23">
        <v>4736932</v>
      </c>
      <c r="K79" t="s">
        <v>241</v>
      </c>
      <c r="L79" s="24">
        <v>34000</v>
      </c>
    </row>
    <row r="80" spans="1:12">
      <c r="A80" t="s">
        <v>92</v>
      </c>
      <c r="B80" s="23" t="s">
        <v>92</v>
      </c>
      <c r="C80" s="24" t="s">
        <v>92</v>
      </c>
      <c r="D80" t="s">
        <v>92</v>
      </c>
      <c r="E80" t="s">
        <v>92</v>
      </c>
      <c r="F80" t="s">
        <v>92</v>
      </c>
      <c r="G80" s="23" t="s">
        <v>92</v>
      </c>
      <c r="H80" s="24" t="s">
        <v>92</v>
      </c>
      <c r="I80" t="s">
        <v>92</v>
      </c>
      <c r="J80" s="23">
        <v>4335739</v>
      </c>
      <c r="K80" t="s">
        <v>242</v>
      </c>
      <c r="L80" s="24">
        <v>34000</v>
      </c>
    </row>
    <row r="81" spans="1:12">
      <c r="A81" t="s">
        <v>92</v>
      </c>
      <c r="B81" s="23" t="s">
        <v>92</v>
      </c>
      <c r="C81" s="24" t="s">
        <v>92</v>
      </c>
      <c r="D81" t="s">
        <v>92</v>
      </c>
      <c r="E81" t="s">
        <v>92</v>
      </c>
      <c r="F81" t="s">
        <v>92</v>
      </c>
      <c r="G81" s="23" t="s">
        <v>92</v>
      </c>
      <c r="H81" s="24" t="s">
        <v>92</v>
      </c>
      <c r="I81" t="s">
        <v>92</v>
      </c>
      <c r="J81" s="23">
        <v>3663605</v>
      </c>
      <c r="K81" t="s">
        <v>243</v>
      </c>
      <c r="L81" s="24">
        <v>36000</v>
      </c>
    </row>
    <row r="82" spans="1:12">
      <c r="A82" t="s">
        <v>92</v>
      </c>
      <c r="B82" s="23" t="s">
        <v>92</v>
      </c>
      <c r="C82" s="24" t="s">
        <v>92</v>
      </c>
      <c r="D82" t="s">
        <v>92</v>
      </c>
      <c r="E82" t="s">
        <v>92</v>
      </c>
      <c r="F82" t="s">
        <v>92</v>
      </c>
      <c r="G82" s="23" t="s">
        <v>92</v>
      </c>
      <c r="H82" s="24" t="s">
        <v>92</v>
      </c>
      <c r="I82" t="s">
        <v>92</v>
      </c>
      <c r="J82" s="23">
        <v>18412636</v>
      </c>
      <c r="K82" t="s">
        <v>244</v>
      </c>
      <c r="L82" s="24">
        <v>38000</v>
      </c>
    </row>
    <row r="83" spans="1:12">
      <c r="A83" t="s">
        <v>92</v>
      </c>
      <c r="B83" s="23" t="s">
        <v>92</v>
      </c>
      <c r="C83" s="24" t="s">
        <v>92</v>
      </c>
      <c r="D83" t="s">
        <v>92</v>
      </c>
      <c r="E83" t="s">
        <v>92</v>
      </c>
      <c r="F83" t="s">
        <v>92</v>
      </c>
      <c r="G83" s="23" t="s">
        <v>92</v>
      </c>
      <c r="H83" s="24" t="s">
        <v>92</v>
      </c>
      <c r="I83" t="s">
        <v>92</v>
      </c>
      <c r="J83" s="23">
        <v>1023702269</v>
      </c>
      <c r="K83" t="s">
        <v>245</v>
      </c>
      <c r="L83" s="24">
        <v>38000</v>
      </c>
    </row>
    <row r="84" spans="1:12">
      <c r="A84" t="s">
        <v>92</v>
      </c>
      <c r="B84" s="23" t="s">
        <v>92</v>
      </c>
      <c r="C84" s="24" t="s">
        <v>92</v>
      </c>
      <c r="D84" t="s">
        <v>92</v>
      </c>
      <c r="E84" t="s">
        <v>92</v>
      </c>
      <c r="F84" t="s">
        <v>92</v>
      </c>
      <c r="G84" s="23" t="s">
        <v>92</v>
      </c>
      <c r="H84" s="24" t="s">
        <v>92</v>
      </c>
      <c r="I84" t="s">
        <v>92</v>
      </c>
      <c r="J84" s="23">
        <v>1097399254</v>
      </c>
      <c r="K84" t="s">
        <v>246</v>
      </c>
      <c r="L84" s="24">
        <v>36000</v>
      </c>
    </row>
    <row r="85" spans="1:12">
      <c r="A85" t="s">
        <v>92</v>
      </c>
      <c r="B85" s="23" t="s">
        <v>92</v>
      </c>
      <c r="C85" s="24" t="s">
        <v>92</v>
      </c>
      <c r="D85" t="s">
        <v>92</v>
      </c>
      <c r="E85" t="s">
        <v>92</v>
      </c>
      <c r="F85" t="s">
        <v>92</v>
      </c>
      <c r="G85" s="23" t="s">
        <v>92</v>
      </c>
      <c r="H85" s="24" t="s">
        <v>92</v>
      </c>
      <c r="I85" t="s">
        <v>92</v>
      </c>
      <c r="K85" t="s">
        <v>297</v>
      </c>
    </row>
    <row r="86" spans="1:12">
      <c r="A86" t="s">
        <v>92</v>
      </c>
      <c r="B86" s="23" t="s">
        <v>92</v>
      </c>
      <c r="C86" s="24" t="s">
        <v>92</v>
      </c>
      <c r="D86" t="s">
        <v>92</v>
      </c>
      <c r="E86" t="s">
        <v>92</v>
      </c>
      <c r="F86" t="s">
        <v>92</v>
      </c>
      <c r="G86" s="23" t="s">
        <v>92</v>
      </c>
      <c r="H86" s="24" t="s">
        <v>92</v>
      </c>
      <c r="I86" t="s">
        <v>92</v>
      </c>
      <c r="K86" t="s">
        <v>298</v>
      </c>
    </row>
    <row r="87" spans="1:12">
      <c r="A87" t="s">
        <v>92</v>
      </c>
      <c r="B87" s="23" t="s">
        <v>92</v>
      </c>
      <c r="C87" s="24" t="s">
        <v>92</v>
      </c>
      <c r="D87" t="s">
        <v>92</v>
      </c>
      <c r="E87" t="s">
        <v>92</v>
      </c>
      <c r="F87" t="s">
        <v>92</v>
      </c>
      <c r="G87" s="23" t="s">
        <v>92</v>
      </c>
      <c r="H87" s="24" t="s">
        <v>92</v>
      </c>
      <c r="I87" t="s">
        <v>92</v>
      </c>
      <c r="K87" t="s">
        <v>298</v>
      </c>
    </row>
    <row r="88" spans="1:12">
      <c r="A88" t="s">
        <v>92</v>
      </c>
      <c r="B88" s="23" t="s">
        <v>92</v>
      </c>
      <c r="C88" s="24" t="s">
        <v>92</v>
      </c>
      <c r="D88" t="s">
        <v>92</v>
      </c>
      <c r="E88" t="s">
        <v>92</v>
      </c>
      <c r="F88" t="s">
        <v>92</v>
      </c>
      <c r="G88" s="23" t="s">
        <v>92</v>
      </c>
      <c r="H88" s="24" t="s">
        <v>92</v>
      </c>
      <c r="I88" t="s">
        <v>92</v>
      </c>
      <c r="K88" t="s">
        <v>289</v>
      </c>
    </row>
    <row r="89" spans="1:12">
      <c r="A89" t="s">
        <v>92</v>
      </c>
      <c r="B89" s="23" t="s">
        <v>92</v>
      </c>
      <c r="C89" s="24" t="s">
        <v>92</v>
      </c>
      <c r="D89" t="s">
        <v>92</v>
      </c>
      <c r="E89" t="s">
        <v>92</v>
      </c>
      <c r="F89" t="s">
        <v>92</v>
      </c>
      <c r="G89" s="23" t="s">
        <v>92</v>
      </c>
      <c r="H89" s="24" t="s">
        <v>92</v>
      </c>
      <c r="I89" t="s">
        <v>92</v>
      </c>
      <c r="J89" s="23">
        <v>4736932</v>
      </c>
      <c r="K89" t="s">
        <v>241</v>
      </c>
      <c r="L89" s="24">
        <v>34000</v>
      </c>
    </row>
    <row r="90" spans="1:12">
      <c r="A90" t="s">
        <v>92</v>
      </c>
      <c r="B90" s="23" t="s">
        <v>92</v>
      </c>
      <c r="C90" s="24" t="s">
        <v>92</v>
      </c>
      <c r="D90" t="s">
        <v>92</v>
      </c>
      <c r="E90" t="s">
        <v>92</v>
      </c>
      <c r="F90" t="s">
        <v>92</v>
      </c>
      <c r="G90" s="23" t="s">
        <v>92</v>
      </c>
      <c r="H90" s="24" t="s">
        <v>92</v>
      </c>
      <c r="I90" t="s">
        <v>92</v>
      </c>
      <c r="J90" s="23">
        <v>4335739</v>
      </c>
      <c r="K90" t="s">
        <v>242</v>
      </c>
      <c r="L90" s="24">
        <v>34000</v>
      </c>
    </row>
    <row r="91" spans="1:12">
      <c r="A91" t="s">
        <v>92</v>
      </c>
      <c r="B91" s="23" t="s">
        <v>92</v>
      </c>
      <c r="C91" s="24" t="s">
        <v>92</v>
      </c>
      <c r="D91" t="s">
        <v>92</v>
      </c>
      <c r="E91" t="s">
        <v>92</v>
      </c>
      <c r="F91" t="s">
        <v>92</v>
      </c>
      <c r="G91" s="23" t="s">
        <v>92</v>
      </c>
      <c r="H91" s="24" t="s">
        <v>92</v>
      </c>
      <c r="I91" t="s">
        <v>92</v>
      </c>
      <c r="J91" s="23">
        <v>3663605</v>
      </c>
      <c r="K91" t="s">
        <v>243</v>
      </c>
      <c r="L91" s="24">
        <v>36000</v>
      </c>
    </row>
    <row r="92" spans="1:12">
      <c r="A92" t="s">
        <v>92</v>
      </c>
      <c r="B92" s="23" t="s">
        <v>92</v>
      </c>
      <c r="C92" s="24" t="s">
        <v>92</v>
      </c>
      <c r="D92" t="s">
        <v>92</v>
      </c>
      <c r="E92" t="s">
        <v>92</v>
      </c>
      <c r="F92" t="s">
        <v>92</v>
      </c>
      <c r="G92" s="23" t="s">
        <v>92</v>
      </c>
      <c r="H92" s="24" t="s">
        <v>92</v>
      </c>
      <c r="I92" t="s">
        <v>92</v>
      </c>
      <c r="J92" s="23">
        <v>18412636</v>
      </c>
      <c r="K92" t="s">
        <v>244</v>
      </c>
      <c r="L92" s="24">
        <v>38000</v>
      </c>
    </row>
    <row r="93" spans="1:12">
      <c r="A93" t="s">
        <v>92</v>
      </c>
      <c r="B93" s="23" t="s">
        <v>92</v>
      </c>
      <c r="C93" s="24" t="s">
        <v>92</v>
      </c>
      <c r="D93" t="s">
        <v>92</v>
      </c>
      <c r="E93" t="s">
        <v>92</v>
      </c>
      <c r="F93" t="s">
        <v>92</v>
      </c>
      <c r="G93" s="23" t="s">
        <v>92</v>
      </c>
      <c r="H93" s="24" t="s">
        <v>92</v>
      </c>
      <c r="I93" t="s">
        <v>92</v>
      </c>
      <c r="J93" s="23">
        <v>1023702269</v>
      </c>
      <c r="K93" t="s">
        <v>245</v>
      </c>
      <c r="L93" s="24">
        <v>38000</v>
      </c>
    </row>
    <row r="94" spans="1:12">
      <c r="A94" t="s">
        <v>92</v>
      </c>
      <c r="B94" s="23" t="s">
        <v>92</v>
      </c>
      <c r="C94" s="24" t="s">
        <v>92</v>
      </c>
      <c r="D94" t="s">
        <v>92</v>
      </c>
      <c r="E94" t="s">
        <v>92</v>
      </c>
      <c r="F94" t="s">
        <v>92</v>
      </c>
      <c r="G94" s="23" t="s">
        <v>92</v>
      </c>
      <c r="H94" s="24" t="s">
        <v>92</v>
      </c>
      <c r="I94" t="s">
        <v>92</v>
      </c>
      <c r="J94" s="23">
        <v>1097399254</v>
      </c>
      <c r="K94" t="s">
        <v>246</v>
      </c>
      <c r="L94" s="24">
        <v>36000</v>
      </c>
    </row>
    <row r="95" spans="1:12">
      <c r="A95" t="s">
        <v>92</v>
      </c>
      <c r="B95" s="23" t="s">
        <v>92</v>
      </c>
      <c r="C95" s="24" t="s">
        <v>92</v>
      </c>
      <c r="D95" t="s">
        <v>92</v>
      </c>
      <c r="E95" t="s">
        <v>92</v>
      </c>
      <c r="F95" t="s">
        <v>92</v>
      </c>
      <c r="G95" s="23" t="s">
        <v>92</v>
      </c>
      <c r="H95" s="24" t="s">
        <v>92</v>
      </c>
      <c r="I95" t="s">
        <v>92</v>
      </c>
      <c r="J95" s="23">
        <v>4736932</v>
      </c>
      <c r="K95" t="s">
        <v>241</v>
      </c>
      <c r="L95" s="24">
        <v>34000</v>
      </c>
    </row>
    <row r="96" spans="1:12">
      <c r="A96" t="s">
        <v>92</v>
      </c>
      <c r="B96" s="23" t="s">
        <v>92</v>
      </c>
      <c r="C96" s="24" t="s">
        <v>92</v>
      </c>
      <c r="D96" t="s">
        <v>92</v>
      </c>
      <c r="E96" t="s">
        <v>92</v>
      </c>
      <c r="F96" t="s">
        <v>92</v>
      </c>
      <c r="G96" s="23" t="s">
        <v>92</v>
      </c>
      <c r="H96" s="24" t="s">
        <v>92</v>
      </c>
      <c r="I96" t="s">
        <v>92</v>
      </c>
      <c r="J96" s="23">
        <v>4335739</v>
      </c>
      <c r="K96" t="s">
        <v>242</v>
      </c>
      <c r="L96" s="24">
        <v>34000</v>
      </c>
    </row>
    <row r="97" spans="1:12">
      <c r="A97" t="s">
        <v>92</v>
      </c>
      <c r="B97" s="23" t="s">
        <v>92</v>
      </c>
      <c r="C97" s="24" t="s">
        <v>92</v>
      </c>
      <c r="D97" t="s">
        <v>92</v>
      </c>
      <c r="E97" t="s">
        <v>92</v>
      </c>
      <c r="F97" t="s">
        <v>92</v>
      </c>
      <c r="G97" s="23" t="s">
        <v>92</v>
      </c>
      <c r="H97" s="24" t="s">
        <v>92</v>
      </c>
      <c r="I97" t="s">
        <v>92</v>
      </c>
      <c r="J97" s="23">
        <v>3663605</v>
      </c>
      <c r="K97" t="s">
        <v>243</v>
      </c>
      <c r="L97" s="24">
        <v>36000</v>
      </c>
    </row>
    <row r="98" spans="1:12">
      <c r="A98" t="s">
        <v>92</v>
      </c>
      <c r="B98" s="23" t="s">
        <v>92</v>
      </c>
      <c r="C98" s="24" t="s">
        <v>92</v>
      </c>
      <c r="D98" t="s">
        <v>92</v>
      </c>
      <c r="E98" t="s">
        <v>92</v>
      </c>
      <c r="F98" t="s">
        <v>92</v>
      </c>
      <c r="G98" s="23" t="s">
        <v>92</v>
      </c>
      <c r="H98" s="24" t="s">
        <v>92</v>
      </c>
      <c r="I98" t="s">
        <v>92</v>
      </c>
      <c r="J98" s="23">
        <v>18412636</v>
      </c>
      <c r="K98" t="s">
        <v>244</v>
      </c>
      <c r="L98" s="24">
        <v>38000</v>
      </c>
    </row>
    <row r="99" spans="1:12">
      <c r="A99" t="s">
        <v>92</v>
      </c>
      <c r="B99" s="23" t="s">
        <v>92</v>
      </c>
      <c r="C99" s="24" t="s">
        <v>92</v>
      </c>
      <c r="D99" t="s">
        <v>92</v>
      </c>
      <c r="E99" t="s">
        <v>92</v>
      </c>
      <c r="F99" t="s">
        <v>92</v>
      </c>
      <c r="G99" s="23" t="s">
        <v>92</v>
      </c>
      <c r="H99" s="24" t="s">
        <v>92</v>
      </c>
      <c r="I99" t="s">
        <v>92</v>
      </c>
      <c r="J99" s="23">
        <v>1023702269</v>
      </c>
      <c r="K99" t="s">
        <v>245</v>
      </c>
      <c r="L99" s="24">
        <v>38000</v>
      </c>
    </row>
    <row r="100" spans="1:12">
      <c r="A100" t="s">
        <v>92</v>
      </c>
      <c r="B100" s="23" t="s">
        <v>92</v>
      </c>
      <c r="C100" s="24" t="s">
        <v>92</v>
      </c>
      <c r="D100" t="s">
        <v>92</v>
      </c>
      <c r="E100" t="s">
        <v>92</v>
      </c>
      <c r="F100" t="s">
        <v>92</v>
      </c>
      <c r="G100" s="23" t="s">
        <v>92</v>
      </c>
      <c r="H100" s="24" t="s">
        <v>92</v>
      </c>
      <c r="I100" t="s">
        <v>92</v>
      </c>
      <c r="J100" s="23">
        <v>1097399254</v>
      </c>
      <c r="K100" t="s">
        <v>246</v>
      </c>
      <c r="L100" s="24">
        <v>36000</v>
      </c>
    </row>
    <row r="101" spans="1:12">
      <c r="A101" t="s">
        <v>92</v>
      </c>
      <c r="B101" s="23" t="s">
        <v>92</v>
      </c>
      <c r="C101" s="24" t="s">
        <v>92</v>
      </c>
      <c r="D101" t="s">
        <v>92</v>
      </c>
      <c r="E101" t="s">
        <v>92</v>
      </c>
      <c r="F101" t="s">
        <v>92</v>
      </c>
      <c r="G101" s="23" t="s">
        <v>92</v>
      </c>
      <c r="H101" s="24" t="s">
        <v>92</v>
      </c>
      <c r="I101" t="s">
        <v>92</v>
      </c>
      <c r="J101" s="23">
        <v>18412636</v>
      </c>
      <c r="K101" t="s">
        <v>244</v>
      </c>
      <c r="L101" s="24">
        <v>18000</v>
      </c>
    </row>
    <row r="102" spans="1:12">
      <c r="A102" t="s">
        <v>92</v>
      </c>
      <c r="B102" s="23" t="s">
        <v>92</v>
      </c>
      <c r="C102" s="24" t="s">
        <v>92</v>
      </c>
      <c r="D102" t="s">
        <v>92</v>
      </c>
      <c r="E102" t="s">
        <v>92</v>
      </c>
      <c r="F102" t="s">
        <v>92</v>
      </c>
      <c r="G102" s="23" t="s">
        <v>92</v>
      </c>
      <c r="H102" s="24" t="s">
        <v>92</v>
      </c>
      <c r="I102" t="s">
        <v>92</v>
      </c>
      <c r="J102" s="23">
        <v>1023702269</v>
      </c>
      <c r="K102" t="s">
        <v>245</v>
      </c>
      <c r="L102" s="24">
        <v>18000</v>
      </c>
    </row>
    <row r="103" spans="1:12">
      <c r="A103" t="s">
        <v>92</v>
      </c>
      <c r="B103" s="23" t="s">
        <v>92</v>
      </c>
      <c r="C103" s="24" t="s">
        <v>92</v>
      </c>
      <c r="D103" t="s">
        <v>92</v>
      </c>
      <c r="E103" t="s">
        <v>92</v>
      </c>
      <c r="F103" t="s">
        <v>92</v>
      </c>
      <c r="G103" s="23" t="s">
        <v>92</v>
      </c>
      <c r="H103" s="24" t="s">
        <v>92</v>
      </c>
      <c r="I103" t="s">
        <v>92</v>
      </c>
      <c r="L103" s="24">
        <v>0</v>
      </c>
    </row>
    <row r="104" spans="1:12">
      <c r="A104" t="s">
        <v>92</v>
      </c>
      <c r="B104" s="23" t="s">
        <v>92</v>
      </c>
      <c r="C104" s="24" t="s">
        <v>92</v>
      </c>
      <c r="D104" t="s">
        <v>92</v>
      </c>
      <c r="E104" t="s">
        <v>92</v>
      </c>
      <c r="F104" t="s">
        <v>92</v>
      </c>
      <c r="G104" s="23" t="s">
        <v>92</v>
      </c>
      <c r="H104" s="24" t="s">
        <v>92</v>
      </c>
      <c r="I104" t="s">
        <v>92</v>
      </c>
      <c r="L104" s="24">
        <v>0</v>
      </c>
    </row>
    <row r="105" spans="1:12">
      <c r="A105" t="s">
        <v>92</v>
      </c>
      <c r="B105" s="23" t="s">
        <v>92</v>
      </c>
      <c r="C105" s="24" t="s">
        <v>92</v>
      </c>
      <c r="D105" t="s">
        <v>92</v>
      </c>
      <c r="E105" t="s">
        <v>92</v>
      </c>
      <c r="F105" t="s">
        <v>92</v>
      </c>
      <c r="G105" s="23" t="s">
        <v>92</v>
      </c>
      <c r="H105" s="24" t="s">
        <v>92</v>
      </c>
      <c r="I105" t="s">
        <v>92</v>
      </c>
      <c r="L105" s="24">
        <v>0</v>
      </c>
    </row>
    <row r="106" spans="1:12">
      <c r="A106" t="s">
        <v>92</v>
      </c>
      <c r="B106" s="23" t="s">
        <v>92</v>
      </c>
      <c r="C106" s="24" t="s">
        <v>92</v>
      </c>
      <c r="D106" t="s">
        <v>92</v>
      </c>
      <c r="E106" t="s">
        <v>92</v>
      </c>
      <c r="F106" t="s">
        <v>92</v>
      </c>
      <c r="G106" s="23" t="s">
        <v>92</v>
      </c>
      <c r="H106" s="24" t="s">
        <v>92</v>
      </c>
      <c r="I106" t="s">
        <v>92</v>
      </c>
      <c r="L106" s="24">
        <v>0</v>
      </c>
    </row>
    <row r="107" spans="1:12">
      <c r="A107" t="s">
        <v>92</v>
      </c>
      <c r="B107" s="23" t="s">
        <v>92</v>
      </c>
      <c r="C107" s="24" t="s">
        <v>92</v>
      </c>
      <c r="D107" t="s">
        <v>92</v>
      </c>
      <c r="E107" t="s">
        <v>92</v>
      </c>
      <c r="F107" t="s">
        <v>92</v>
      </c>
      <c r="G107" s="23" t="s">
        <v>92</v>
      </c>
      <c r="H107" s="24" t="s">
        <v>92</v>
      </c>
      <c r="I107" t="s">
        <v>92</v>
      </c>
      <c r="L107" s="24">
        <v>0</v>
      </c>
    </row>
    <row r="108" spans="1:12">
      <c r="A108" t="s">
        <v>92</v>
      </c>
      <c r="B108" s="23" t="s">
        <v>92</v>
      </c>
      <c r="C108" s="24" t="s">
        <v>92</v>
      </c>
      <c r="D108" t="s">
        <v>92</v>
      </c>
      <c r="E108" t="s">
        <v>92</v>
      </c>
      <c r="F108" t="s">
        <v>92</v>
      </c>
      <c r="G108" s="23" t="s">
        <v>92</v>
      </c>
      <c r="H108" s="24" t="s">
        <v>92</v>
      </c>
      <c r="I108" t="s">
        <v>92</v>
      </c>
      <c r="L108" s="24">
        <v>0</v>
      </c>
    </row>
    <row r="109" spans="1:12">
      <c r="A109" t="s">
        <v>92</v>
      </c>
      <c r="B109" s="23" t="s">
        <v>92</v>
      </c>
      <c r="C109" s="24" t="s">
        <v>92</v>
      </c>
      <c r="D109" t="s">
        <v>92</v>
      </c>
      <c r="E109" t="s">
        <v>92</v>
      </c>
      <c r="F109" t="s">
        <v>92</v>
      </c>
      <c r="G109" s="23" t="s">
        <v>92</v>
      </c>
      <c r="H109" s="24" t="s">
        <v>92</v>
      </c>
      <c r="I109" t="s">
        <v>92</v>
      </c>
      <c r="L109" s="24">
        <v>0</v>
      </c>
    </row>
    <row r="110" spans="1:12">
      <c r="A110" t="s">
        <v>92</v>
      </c>
      <c r="B110" s="23" t="s">
        <v>92</v>
      </c>
      <c r="C110" s="24" t="s">
        <v>92</v>
      </c>
      <c r="D110" t="s">
        <v>92</v>
      </c>
      <c r="E110" t="s">
        <v>92</v>
      </c>
      <c r="F110" t="s">
        <v>92</v>
      </c>
      <c r="G110" s="23" t="s">
        <v>92</v>
      </c>
      <c r="H110" s="24" t="s">
        <v>92</v>
      </c>
      <c r="I110" t="s">
        <v>92</v>
      </c>
      <c r="L110" s="24">
        <v>0</v>
      </c>
    </row>
    <row r="111" spans="1:12">
      <c r="A111" t="s">
        <v>92</v>
      </c>
      <c r="B111" s="23" t="s">
        <v>92</v>
      </c>
      <c r="C111" s="24" t="s">
        <v>92</v>
      </c>
      <c r="D111" t="s">
        <v>92</v>
      </c>
      <c r="E111" t="s">
        <v>92</v>
      </c>
      <c r="F111" t="s">
        <v>92</v>
      </c>
      <c r="G111" s="23" t="s">
        <v>92</v>
      </c>
      <c r="H111" s="24" t="s">
        <v>92</v>
      </c>
      <c r="I111" t="s">
        <v>92</v>
      </c>
      <c r="L111" s="24">
        <v>0</v>
      </c>
    </row>
    <row r="112" spans="1:12">
      <c r="A112" t="s">
        <v>92</v>
      </c>
      <c r="B112" s="23" t="s">
        <v>92</v>
      </c>
      <c r="C112" s="24" t="s">
        <v>92</v>
      </c>
      <c r="D112" t="s">
        <v>92</v>
      </c>
      <c r="E112" t="s">
        <v>92</v>
      </c>
      <c r="F112" t="s">
        <v>92</v>
      </c>
      <c r="G112" s="23" t="s">
        <v>92</v>
      </c>
      <c r="H112" s="24" t="s">
        <v>92</v>
      </c>
      <c r="I112" t="s">
        <v>92</v>
      </c>
      <c r="L112" s="24">
        <v>0</v>
      </c>
    </row>
    <row r="113" spans="1:12">
      <c r="A113" t="s">
        <v>92</v>
      </c>
      <c r="B113" s="23" t="s">
        <v>92</v>
      </c>
      <c r="C113" s="24" t="s">
        <v>92</v>
      </c>
      <c r="D113" t="s">
        <v>92</v>
      </c>
      <c r="E113" t="s">
        <v>92</v>
      </c>
      <c r="F113" t="s">
        <v>92</v>
      </c>
      <c r="G113" s="23" t="s">
        <v>92</v>
      </c>
      <c r="H113" s="24" t="s">
        <v>92</v>
      </c>
      <c r="I113" t="s">
        <v>92</v>
      </c>
      <c r="L113" s="24">
        <v>0</v>
      </c>
    </row>
    <row r="114" spans="1:12">
      <c r="A114" t="s">
        <v>92</v>
      </c>
      <c r="B114" s="23" t="s">
        <v>92</v>
      </c>
      <c r="C114" s="24" t="s">
        <v>92</v>
      </c>
      <c r="D114" t="s">
        <v>92</v>
      </c>
      <c r="E114" t="s">
        <v>92</v>
      </c>
      <c r="F114" t="s">
        <v>92</v>
      </c>
      <c r="G114" s="23" t="s">
        <v>92</v>
      </c>
      <c r="H114" s="24" t="s">
        <v>92</v>
      </c>
      <c r="I114" t="s">
        <v>92</v>
      </c>
      <c r="L114" s="24">
        <v>0</v>
      </c>
    </row>
    <row r="115" spans="1:12">
      <c r="A115" t="s">
        <v>92</v>
      </c>
      <c r="B115" s="23" t="s">
        <v>92</v>
      </c>
      <c r="C115" s="24" t="s">
        <v>92</v>
      </c>
      <c r="D115" t="s">
        <v>92</v>
      </c>
      <c r="E115" t="s">
        <v>92</v>
      </c>
      <c r="F115" t="s">
        <v>92</v>
      </c>
      <c r="G115" s="23" t="s">
        <v>92</v>
      </c>
      <c r="H115" s="24" t="s">
        <v>92</v>
      </c>
      <c r="I115" t="s">
        <v>92</v>
      </c>
      <c r="L115" s="24">
        <v>0</v>
      </c>
    </row>
    <row r="116" spans="1:12">
      <c r="A116" t="s">
        <v>92</v>
      </c>
      <c r="B116" s="23" t="s">
        <v>92</v>
      </c>
      <c r="C116" s="24" t="s">
        <v>92</v>
      </c>
      <c r="D116" t="s">
        <v>92</v>
      </c>
      <c r="E116" t="s">
        <v>92</v>
      </c>
      <c r="F116" t="s">
        <v>92</v>
      </c>
      <c r="G116" s="23" t="s">
        <v>92</v>
      </c>
      <c r="H116" s="24" t="s">
        <v>92</v>
      </c>
      <c r="I116" t="s">
        <v>92</v>
      </c>
      <c r="L116" s="24">
        <v>0</v>
      </c>
    </row>
    <row r="117" spans="1:12">
      <c r="A117" t="s">
        <v>92</v>
      </c>
      <c r="B117" s="23" t="s">
        <v>92</v>
      </c>
      <c r="C117" s="24" t="s">
        <v>92</v>
      </c>
      <c r="D117" t="s">
        <v>92</v>
      </c>
      <c r="E117" t="s">
        <v>92</v>
      </c>
      <c r="F117" t="s">
        <v>92</v>
      </c>
      <c r="G117" s="23" t="s">
        <v>92</v>
      </c>
      <c r="H117" s="24" t="s">
        <v>92</v>
      </c>
      <c r="I117" t="s">
        <v>92</v>
      </c>
      <c r="L117" s="24">
        <v>0</v>
      </c>
    </row>
    <row r="118" spans="1:12">
      <c r="A118" t="s">
        <v>92</v>
      </c>
      <c r="B118" s="23" t="s">
        <v>92</v>
      </c>
      <c r="C118" s="24" t="s">
        <v>92</v>
      </c>
      <c r="D118" t="s">
        <v>92</v>
      </c>
      <c r="E118" t="s">
        <v>92</v>
      </c>
      <c r="F118" t="s">
        <v>92</v>
      </c>
      <c r="G118" s="23" t="s">
        <v>92</v>
      </c>
      <c r="H118" s="24" t="s">
        <v>92</v>
      </c>
      <c r="I118" t="s">
        <v>92</v>
      </c>
      <c r="L118" s="24">
        <v>0</v>
      </c>
    </row>
    <row r="119" spans="1:12">
      <c r="A119" t="s">
        <v>92</v>
      </c>
      <c r="B119" s="23" t="s">
        <v>92</v>
      </c>
      <c r="C119" s="24" t="s">
        <v>92</v>
      </c>
      <c r="D119" t="s">
        <v>92</v>
      </c>
      <c r="E119" t="s">
        <v>92</v>
      </c>
      <c r="F119" t="s">
        <v>92</v>
      </c>
      <c r="G119" s="23" t="s">
        <v>92</v>
      </c>
      <c r="H119" s="24" t="s">
        <v>92</v>
      </c>
      <c r="I119" t="s">
        <v>92</v>
      </c>
      <c r="L119" s="24">
        <v>0</v>
      </c>
    </row>
    <row r="120" spans="1:12">
      <c r="A120" t="s">
        <v>92</v>
      </c>
      <c r="B120" s="23" t="s">
        <v>92</v>
      </c>
      <c r="C120" s="24" t="s">
        <v>92</v>
      </c>
      <c r="D120" t="s">
        <v>92</v>
      </c>
      <c r="E120" t="s">
        <v>92</v>
      </c>
      <c r="F120" t="s">
        <v>92</v>
      </c>
      <c r="G120" s="23" t="s">
        <v>92</v>
      </c>
      <c r="H120" s="24" t="s">
        <v>92</v>
      </c>
      <c r="I120" t="s">
        <v>92</v>
      </c>
      <c r="L120" s="24">
        <v>0</v>
      </c>
    </row>
    <row r="121" spans="1:12">
      <c r="A121" t="s">
        <v>92</v>
      </c>
      <c r="B121" s="23" t="s">
        <v>92</v>
      </c>
      <c r="C121" s="24" t="s">
        <v>92</v>
      </c>
      <c r="D121" t="s">
        <v>92</v>
      </c>
      <c r="E121" t="s">
        <v>92</v>
      </c>
      <c r="F121" t="s">
        <v>92</v>
      </c>
      <c r="G121" s="23" t="s">
        <v>92</v>
      </c>
      <c r="H121" s="24" t="s">
        <v>92</v>
      </c>
      <c r="I121" t="s">
        <v>92</v>
      </c>
      <c r="L121" s="24">
        <v>0</v>
      </c>
    </row>
    <row r="122" spans="1:12">
      <c r="A122" t="s">
        <v>92</v>
      </c>
      <c r="B122" s="23" t="s">
        <v>92</v>
      </c>
      <c r="C122" s="24" t="s">
        <v>92</v>
      </c>
      <c r="D122" t="s">
        <v>92</v>
      </c>
      <c r="E122" t="s">
        <v>92</v>
      </c>
      <c r="F122" t="s">
        <v>92</v>
      </c>
      <c r="G122" s="23" t="s">
        <v>92</v>
      </c>
      <c r="H122" s="24" t="s">
        <v>92</v>
      </c>
      <c r="I122" t="s">
        <v>92</v>
      </c>
      <c r="L122" s="24">
        <v>0</v>
      </c>
    </row>
    <row r="123" spans="1:12">
      <c r="A123" t="s">
        <v>92</v>
      </c>
      <c r="B123" s="23" t="s">
        <v>92</v>
      </c>
      <c r="C123" s="24" t="s">
        <v>92</v>
      </c>
      <c r="D123" t="s">
        <v>92</v>
      </c>
      <c r="E123" t="s">
        <v>92</v>
      </c>
      <c r="F123" t="s">
        <v>92</v>
      </c>
      <c r="G123" s="23" t="s">
        <v>92</v>
      </c>
      <c r="H123" s="24" t="s">
        <v>92</v>
      </c>
      <c r="I123" t="s">
        <v>92</v>
      </c>
      <c r="L123" s="24">
        <v>0</v>
      </c>
    </row>
    <row r="124" spans="1:12">
      <c r="A124" t="s">
        <v>92</v>
      </c>
      <c r="B124" s="23" t="s">
        <v>92</v>
      </c>
      <c r="C124" s="24" t="s">
        <v>92</v>
      </c>
      <c r="D124" t="s">
        <v>92</v>
      </c>
      <c r="E124" t="s">
        <v>92</v>
      </c>
      <c r="F124" t="s">
        <v>92</v>
      </c>
      <c r="G124" s="23" t="s">
        <v>92</v>
      </c>
      <c r="H124" s="24" t="s">
        <v>92</v>
      </c>
      <c r="I124" t="s">
        <v>92</v>
      </c>
      <c r="L124" s="24">
        <v>0</v>
      </c>
    </row>
    <row r="125" spans="1:12">
      <c r="A125" t="s">
        <v>92</v>
      </c>
      <c r="B125" s="23" t="s">
        <v>92</v>
      </c>
      <c r="C125" s="24" t="s">
        <v>92</v>
      </c>
      <c r="D125" t="s">
        <v>92</v>
      </c>
      <c r="E125" t="s">
        <v>92</v>
      </c>
      <c r="F125" t="s">
        <v>92</v>
      </c>
      <c r="G125" s="23" t="s">
        <v>92</v>
      </c>
      <c r="H125" s="24" t="s">
        <v>92</v>
      </c>
      <c r="I125" t="s">
        <v>92</v>
      </c>
      <c r="L125" s="24">
        <v>0</v>
      </c>
    </row>
    <row r="126" spans="1:12">
      <c r="A126" t="s">
        <v>92</v>
      </c>
      <c r="B126" s="23" t="s">
        <v>92</v>
      </c>
      <c r="C126" s="24" t="s">
        <v>92</v>
      </c>
      <c r="D126" t="s">
        <v>92</v>
      </c>
      <c r="E126" t="s">
        <v>92</v>
      </c>
      <c r="F126" t="s">
        <v>92</v>
      </c>
      <c r="G126" s="23" t="s">
        <v>92</v>
      </c>
      <c r="H126" s="24" t="s">
        <v>92</v>
      </c>
      <c r="I126" t="s">
        <v>92</v>
      </c>
      <c r="L126" s="24">
        <v>0</v>
      </c>
    </row>
    <row r="127" spans="1:12">
      <c r="A127" t="s">
        <v>92</v>
      </c>
      <c r="B127" s="23" t="s">
        <v>92</v>
      </c>
      <c r="C127" s="24" t="s">
        <v>92</v>
      </c>
      <c r="D127" t="s">
        <v>92</v>
      </c>
      <c r="E127" t="s">
        <v>92</v>
      </c>
      <c r="F127" t="s">
        <v>92</v>
      </c>
      <c r="G127" s="23" t="s">
        <v>92</v>
      </c>
      <c r="H127" s="24" t="s">
        <v>92</v>
      </c>
      <c r="I127" t="s">
        <v>92</v>
      </c>
      <c r="L127" s="24">
        <v>0</v>
      </c>
    </row>
    <row r="128" spans="1:12">
      <c r="A128" t="s">
        <v>92</v>
      </c>
      <c r="B128" s="23" t="s">
        <v>92</v>
      </c>
      <c r="C128" s="24" t="s">
        <v>92</v>
      </c>
      <c r="D128" t="s">
        <v>92</v>
      </c>
      <c r="E128" t="s">
        <v>92</v>
      </c>
      <c r="F128" t="s">
        <v>92</v>
      </c>
      <c r="G128" s="23" t="s">
        <v>92</v>
      </c>
      <c r="H128" s="24" t="s">
        <v>92</v>
      </c>
      <c r="I128" t="s">
        <v>92</v>
      </c>
      <c r="L128" s="24">
        <v>0</v>
      </c>
    </row>
    <row r="129" spans="1:12">
      <c r="A129" t="s">
        <v>92</v>
      </c>
      <c r="B129" s="23" t="s">
        <v>92</v>
      </c>
      <c r="C129" s="24" t="s">
        <v>92</v>
      </c>
      <c r="D129" t="s">
        <v>92</v>
      </c>
      <c r="E129" t="s">
        <v>92</v>
      </c>
      <c r="F129" t="s">
        <v>92</v>
      </c>
      <c r="G129" s="23" t="s">
        <v>92</v>
      </c>
      <c r="H129" s="24" t="s">
        <v>92</v>
      </c>
      <c r="I129" t="s">
        <v>92</v>
      </c>
      <c r="L129" s="24">
        <v>0</v>
      </c>
    </row>
    <row r="130" spans="1:12">
      <c r="A130" t="s">
        <v>92</v>
      </c>
      <c r="B130" s="23" t="s">
        <v>92</v>
      </c>
      <c r="C130" s="24" t="s">
        <v>92</v>
      </c>
      <c r="D130" t="s">
        <v>92</v>
      </c>
      <c r="E130" t="s">
        <v>92</v>
      </c>
      <c r="F130" t="s">
        <v>92</v>
      </c>
      <c r="G130" s="23" t="s">
        <v>92</v>
      </c>
      <c r="H130" s="24" t="s">
        <v>92</v>
      </c>
      <c r="I130" t="s">
        <v>92</v>
      </c>
      <c r="L130" s="24">
        <v>0</v>
      </c>
    </row>
    <row r="131" spans="1:12">
      <c r="A131" t="s">
        <v>92</v>
      </c>
      <c r="B131" s="23" t="s">
        <v>92</v>
      </c>
      <c r="C131" s="24" t="s">
        <v>92</v>
      </c>
      <c r="D131" t="s">
        <v>92</v>
      </c>
      <c r="E131" t="s">
        <v>92</v>
      </c>
      <c r="F131" t="s">
        <v>92</v>
      </c>
      <c r="G131" s="23" t="s">
        <v>92</v>
      </c>
      <c r="H131" s="24" t="s">
        <v>92</v>
      </c>
      <c r="I131" t="s">
        <v>92</v>
      </c>
      <c r="L131" s="24">
        <v>0</v>
      </c>
    </row>
    <row r="132" spans="1:12">
      <c r="A132" t="s">
        <v>92</v>
      </c>
      <c r="B132" s="23" t="s">
        <v>92</v>
      </c>
      <c r="C132" s="24" t="s">
        <v>92</v>
      </c>
      <c r="D132" t="s">
        <v>92</v>
      </c>
      <c r="E132" t="s">
        <v>92</v>
      </c>
      <c r="F132" t="s">
        <v>92</v>
      </c>
      <c r="G132" s="23" t="s">
        <v>92</v>
      </c>
      <c r="H132" s="24" t="s">
        <v>92</v>
      </c>
      <c r="I132" t="s">
        <v>92</v>
      </c>
      <c r="L132" s="24">
        <v>0</v>
      </c>
    </row>
    <row r="133" spans="1:12">
      <c r="A133" t="s">
        <v>92</v>
      </c>
      <c r="B133" s="23" t="s">
        <v>92</v>
      </c>
      <c r="C133" s="24" t="s">
        <v>92</v>
      </c>
      <c r="D133" t="s">
        <v>92</v>
      </c>
      <c r="E133" t="s">
        <v>92</v>
      </c>
      <c r="F133" t="s">
        <v>92</v>
      </c>
      <c r="G133" s="23" t="s">
        <v>92</v>
      </c>
      <c r="H133" s="24" t="s">
        <v>92</v>
      </c>
      <c r="I133" t="s">
        <v>92</v>
      </c>
      <c r="L133" s="24">
        <v>0</v>
      </c>
    </row>
    <row r="134" spans="1:12">
      <c r="A134" t="s">
        <v>92</v>
      </c>
      <c r="B134" s="23" t="s">
        <v>92</v>
      </c>
      <c r="C134" s="24" t="s">
        <v>92</v>
      </c>
      <c r="D134" t="s">
        <v>92</v>
      </c>
      <c r="E134" t="s">
        <v>92</v>
      </c>
      <c r="F134" t="s">
        <v>92</v>
      </c>
      <c r="G134" s="23" t="s">
        <v>92</v>
      </c>
      <c r="H134" s="24" t="s">
        <v>92</v>
      </c>
      <c r="I134" t="s">
        <v>92</v>
      </c>
      <c r="L134" s="24">
        <v>0</v>
      </c>
    </row>
    <row r="135" spans="1:12">
      <c r="A135" t="s">
        <v>92</v>
      </c>
      <c r="B135" s="23" t="s">
        <v>92</v>
      </c>
      <c r="C135" s="24" t="s">
        <v>92</v>
      </c>
      <c r="D135" t="s">
        <v>92</v>
      </c>
      <c r="E135" t="s">
        <v>92</v>
      </c>
      <c r="F135" t="s">
        <v>92</v>
      </c>
      <c r="G135" s="23" t="s">
        <v>92</v>
      </c>
      <c r="H135" s="24" t="s">
        <v>92</v>
      </c>
      <c r="I135" t="s">
        <v>92</v>
      </c>
      <c r="L135" s="24">
        <v>0</v>
      </c>
    </row>
    <row r="136" spans="1:12">
      <c r="A136" t="s">
        <v>92</v>
      </c>
      <c r="B136" s="23" t="s">
        <v>92</v>
      </c>
      <c r="C136" s="24" t="s">
        <v>92</v>
      </c>
      <c r="D136" t="s">
        <v>92</v>
      </c>
      <c r="E136" t="s">
        <v>92</v>
      </c>
      <c r="F136" t="s">
        <v>92</v>
      </c>
      <c r="G136" s="23" t="s">
        <v>92</v>
      </c>
      <c r="H136" s="24" t="s">
        <v>92</v>
      </c>
      <c r="I136" t="s">
        <v>92</v>
      </c>
      <c r="L136" s="24">
        <v>0</v>
      </c>
    </row>
    <row r="137" spans="1:12">
      <c r="A137" t="s">
        <v>92</v>
      </c>
      <c r="B137" s="23" t="s">
        <v>92</v>
      </c>
      <c r="C137" s="24" t="s">
        <v>92</v>
      </c>
      <c r="D137" t="s">
        <v>92</v>
      </c>
      <c r="E137" t="s">
        <v>92</v>
      </c>
      <c r="F137" t="s">
        <v>92</v>
      </c>
      <c r="G137" s="23" t="s">
        <v>92</v>
      </c>
      <c r="H137" s="24" t="s">
        <v>92</v>
      </c>
      <c r="I137" t="s">
        <v>92</v>
      </c>
      <c r="L137" s="24">
        <v>0</v>
      </c>
    </row>
    <row r="138" spans="1:12">
      <c r="A138" t="s">
        <v>92</v>
      </c>
      <c r="B138" s="23" t="s">
        <v>92</v>
      </c>
      <c r="C138" s="24" t="s">
        <v>92</v>
      </c>
      <c r="D138" t="s">
        <v>92</v>
      </c>
      <c r="E138" t="s">
        <v>92</v>
      </c>
      <c r="F138" t="s">
        <v>92</v>
      </c>
      <c r="G138" s="23" t="s">
        <v>92</v>
      </c>
      <c r="H138" s="24" t="s">
        <v>92</v>
      </c>
      <c r="I138" t="s">
        <v>92</v>
      </c>
      <c r="L138" s="24">
        <v>0</v>
      </c>
    </row>
    <row r="139" spans="1:12">
      <c r="A139" t="s">
        <v>92</v>
      </c>
      <c r="B139" s="23" t="s">
        <v>92</v>
      </c>
      <c r="C139" s="24" t="s">
        <v>92</v>
      </c>
      <c r="D139" t="s">
        <v>92</v>
      </c>
      <c r="E139" t="s">
        <v>92</v>
      </c>
      <c r="F139" t="s">
        <v>92</v>
      </c>
      <c r="G139" s="23" t="s">
        <v>92</v>
      </c>
      <c r="H139" s="24" t="s">
        <v>92</v>
      </c>
      <c r="I139" t="s">
        <v>92</v>
      </c>
      <c r="L139" s="24">
        <v>0</v>
      </c>
    </row>
    <row r="140" spans="1:12">
      <c r="A140" t="s">
        <v>92</v>
      </c>
      <c r="B140" s="23" t="s">
        <v>92</v>
      </c>
      <c r="C140" s="24" t="s">
        <v>92</v>
      </c>
      <c r="D140" t="s">
        <v>92</v>
      </c>
      <c r="E140" t="s">
        <v>92</v>
      </c>
      <c r="F140" t="s">
        <v>92</v>
      </c>
      <c r="G140" s="23" t="s">
        <v>92</v>
      </c>
      <c r="H140" s="24" t="s">
        <v>92</v>
      </c>
      <c r="I140" t="s">
        <v>92</v>
      </c>
      <c r="L140" s="24">
        <v>0</v>
      </c>
    </row>
    <row r="141" spans="1:12">
      <c r="A141" t="s">
        <v>92</v>
      </c>
      <c r="B141" s="23" t="s">
        <v>92</v>
      </c>
      <c r="C141" s="24" t="s">
        <v>92</v>
      </c>
      <c r="D141" t="s">
        <v>92</v>
      </c>
      <c r="E141" t="s">
        <v>92</v>
      </c>
      <c r="F141" t="s">
        <v>92</v>
      </c>
      <c r="G141" s="23" t="s">
        <v>92</v>
      </c>
      <c r="H141" s="24" t="s">
        <v>92</v>
      </c>
      <c r="I141" t="s">
        <v>92</v>
      </c>
      <c r="L141" s="24">
        <v>0</v>
      </c>
    </row>
    <row r="142" spans="1:12">
      <c r="A142" t="s">
        <v>92</v>
      </c>
      <c r="B142" s="23" t="s">
        <v>92</v>
      </c>
      <c r="C142" s="24" t="s">
        <v>92</v>
      </c>
      <c r="D142" t="s">
        <v>92</v>
      </c>
      <c r="E142" t="s">
        <v>92</v>
      </c>
      <c r="F142" t="s">
        <v>92</v>
      </c>
      <c r="G142" s="23" t="s">
        <v>92</v>
      </c>
      <c r="H142" s="24" t="s">
        <v>92</v>
      </c>
      <c r="I142" t="s">
        <v>92</v>
      </c>
      <c r="L142" s="24">
        <v>0</v>
      </c>
    </row>
    <row r="143" spans="1:12">
      <c r="A143" t="s">
        <v>92</v>
      </c>
      <c r="B143" s="23" t="s">
        <v>92</v>
      </c>
      <c r="C143" s="24" t="s">
        <v>92</v>
      </c>
      <c r="D143" t="s">
        <v>92</v>
      </c>
      <c r="E143" t="s">
        <v>92</v>
      </c>
      <c r="F143" t="s">
        <v>92</v>
      </c>
      <c r="G143" s="23" t="s">
        <v>92</v>
      </c>
      <c r="H143" s="24" t="s">
        <v>92</v>
      </c>
      <c r="I143" t="s">
        <v>92</v>
      </c>
      <c r="L143" s="24">
        <v>0</v>
      </c>
    </row>
    <row r="144" spans="1:12">
      <c r="A144" t="s">
        <v>92</v>
      </c>
      <c r="B144" s="23" t="s">
        <v>92</v>
      </c>
      <c r="C144" s="24" t="s">
        <v>92</v>
      </c>
      <c r="D144" t="s">
        <v>92</v>
      </c>
      <c r="E144" t="s">
        <v>92</v>
      </c>
      <c r="F144" t="s">
        <v>92</v>
      </c>
      <c r="G144" s="23" t="s">
        <v>92</v>
      </c>
      <c r="H144" s="24" t="s">
        <v>92</v>
      </c>
      <c r="I144" t="s">
        <v>92</v>
      </c>
      <c r="L144" s="24">
        <v>0</v>
      </c>
    </row>
    <row r="145" spans="1:12">
      <c r="A145" t="s">
        <v>92</v>
      </c>
      <c r="B145" s="23" t="s">
        <v>92</v>
      </c>
      <c r="C145" s="24" t="s">
        <v>92</v>
      </c>
      <c r="D145" t="s">
        <v>92</v>
      </c>
      <c r="E145" t="s">
        <v>92</v>
      </c>
      <c r="F145" t="s">
        <v>92</v>
      </c>
      <c r="G145" s="23" t="s">
        <v>92</v>
      </c>
      <c r="H145" s="24" t="s">
        <v>92</v>
      </c>
      <c r="I145" t="s">
        <v>92</v>
      </c>
      <c r="L145" s="24">
        <v>0</v>
      </c>
    </row>
    <row r="146" spans="1:12">
      <c r="A146" t="s">
        <v>92</v>
      </c>
      <c r="B146" s="23" t="s">
        <v>92</v>
      </c>
      <c r="C146" s="24" t="s">
        <v>92</v>
      </c>
      <c r="D146" t="s">
        <v>92</v>
      </c>
      <c r="E146" t="s">
        <v>92</v>
      </c>
      <c r="F146" t="s">
        <v>92</v>
      </c>
      <c r="G146" s="23" t="s">
        <v>92</v>
      </c>
      <c r="H146" s="24" t="s">
        <v>92</v>
      </c>
      <c r="I146" t="s">
        <v>92</v>
      </c>
      <c r="L146" s="24">
        <v>0</v>
      </c>
    </row>
    <row r="147" spans="1:12">
      <c r="A147" t="s">
        <v>92</v>
      </c>
      <c r="B147" s="23" t="s">
        <v>92</v>
      </c>
      <c r="C147" s="24" t="s">
        <v>92</v>
      </c>
      <c r="D147" t="s">
        <v>92</v>
      </c>
      <c r="E147" t="s">
        <v>92</v>
      </c>
      <c r="F147" t="s">
        <v>92</v>
      </c>
      <c r="G147" s="23" t="s">
        <v>92</v>
      </c>
      <c r="H147" s="24" t="s">
        <v>92</v>
      </c>
      <c r="I147" t="s">
        <v>92</v>
      </c>
      <c r="L147" s="24">
        <v>0</v>
      </c>
    </row>
    <row r="148" spans="1:12">
      <c r="A148" t="s">
        <v>92</v>
      </c>
      <c r="B148" s="23" t="s">
        <v>92</v>
      </c>
      <c r="C148" s="24" t="s">
        <v>92</v>
      </c>
      <c r="D148" t="s">
        <v>92</v>
      </c>
      <c r="E148" t="s">
        <v>92</v>
      </c>
      <c r="F148" t="s">
        <v>92</v>
      </c>
      <c r="G148" s="23" t="s">
        <v>92</v>
      </c>
      <c r="H148" s="24" t="s">
        <v>92</v>
      </c>
      <c r="I148" t="s">
        <v>92</v>
      </c>
      <c r="L148" s="24">
        <v>0</v>
      </c>
    </row>
    <row r="149" spans="1:12">
      <c r="A149" t="s">
        <v>92</v>
      </c>
      <c r="B149" s="23" t="s">
        <v>92</v>
      </c>
      <c r="C149" s="24" t="s">
        <v>92</v>
      </c>
      <c r="D149" t="s">
        <v>92</v>
      </c>
      <c r="E149" t="s">
        <v>92</v>
      </c>
      <c r="F149" t="s">
        <v>92</v>
      </c>
      <c r="G149" s="23" t="s">
        <v>92</v>
      </c>
      <c r="H149" s="24" t="s">
        <v>92</v>
      </c>
      <c r="I149" t="s">
        <v>92</v>
      </c>
      <c r="L149" s="24">
        <v>0</v>
      </c>
    </row>
    <row r="150" spans="1:12">
      <c r="A150" t="s">
        <v>92</v>
      </c>
      <c r="B150" s="23" t="s">
        <v>92</v>
      </c>
      <c r="C150" s="24" t="s">
        <v>92</v>
      </c>
      <c r="D150" t="s">
        <v>92</v>
      </c>
      <c r="E150" t="s">
        <v>92</v>
      </c>
      <c r="F150" t="s">
        <v>92</v>
      </c>
      <c r="G150" s="23" t="s">
        <v>92</v>
      </c>
      <c r="H150" s="24" t="s">
        <v>92</v>
      </c>
      <c r="I150" t="s">
        <v>92</v>
      </c>
      <c r="L150" s="24">
        <v>0</v>
      </c>
    </row>
    <row r="151" spans="1:12">
      <c r="A151" t="s">
        <v>92</v>
      </c>
      <c r="B151" s="23" t="s">
        <v>92</v>
      </c>
      <c r="C151" s="24" t="s">
        <v>92</v>
      </c>
      <c r="D151" t="s">
        <v>92</v>
      </c>
      <c r="E151" t="s">
        <v>92</v>
      </c>
      <c r="F151" t="s">
        <v>92</v>
      </c>
      <c r="G151" s="23" t="s">
        <v>92</v>
      </c>
      <c r="H151" s="24" t="s">
        <v>92</v>
      </c>
      <c r="I151" t="s">
        <v>92</v>
      </c>
      <c r="L151" s="24">
        <v>0</v>
      </c>
    </row>
    <row r="152" spans="1:12">
      <c r="A152" t="s">
        <v>92</v>
      </c>
      <c r="B152" s="23" t="s">
        <v>92</v>
      </c>
      <c r="C152" s="24" t="s">
        <v>92</v>
      </c>
      <c r="D152" t="s">
        <v>92</v>
      </c>
      <c r="E152" t="s">
        <v>92</v>
      </c>
      <c r="F152" t="s">
        <v>92</v>
      </c>
      <c r="G152" s="23" t="s">
        <v>92</v>
      </c>
      <c r="H152" s="24" t="s">
        <v>92</v>
      </c>
      <c r="I152" t="s">
        <v>92</v>
      </c>
      <c r="L152" s="24">
        <v>0</v>
      </c>
    </row>
    <row r="153" spans="1:12">
      <c r="A153" t="s">
        <v>92</v>
      </c>
      <c r="B153" s="23" t="s">
        <v>92</v>
      </c>
      <c r="C153" s="24" t="s">
        <v>92</v>
      </c>
      <c r="D153" t="s">
        <v>92</v>
      </c>
      <c r="E153" t="s">
        <v>92</v>
      </c>
      <c r="F153" t="s">
        <v>92</v>
      </c>
      <c r="G153" s="23" t="s">
        <v>92</v>
      </c>
      <c r="H153" s="24" t="s">
        <v>92</v>
      </c>
      <c r="I153" t="s">
        <v>92</v>
      </c>
      <c r="L153" s="24">
        <v>0</v>
      </c>
    </row>
    <row r="154" spans="1:12">
      <c r="A154" t="s">
        <v>92</v>
      </c>
      <c r="B154" s="23" t="s">
        <v>92</v>
      </c>
      <c r="C154" s="24" t="s">
        <v>92</v>
      </c>
      <c r="D154" t="s">
        <v>92</v>
      </c>
      <c r="E154" t="s">
        <v>92</v>
      </c>
      <c r="F154" t="s">
        <v>92</v>
      </c>
      <c r="G154" s="23" t="s">
        <v>92</v>
      </c>
      <c r="H154" s="24" t="s">
        <v>92</v>
      </c>
      <c r="I154" t="s">
        <v>92</v>
      </c>
      <c r="L154" s="24">
        <v>0</v>
      </c>
    </row>
    <row r="155" spans="1:12">
      <c r="A155" t="s">
        <v>92</v>
      </c>
      <c r="B155" s="23" t="s">
        <v>92</v>
      </c>
      <c r="C155" s="24" t="s">
        <v>92</v>
      </c>
      <c r="D155" t="s">
        <v>92</v>
      </c>
      <c r="E155" t="s">
        <v>92</v>
      </c>
      <c r="F155" t="s">
        <v>92</v>
      </c>
      <c r="G155" s="23" t="s">
        <v>92</v>
      </c>
      <c r="H155" s="24" t="s">
        <v>92</v>
      </c>
      <c r="I155" t="s">
        <v>92</v>
      </c>
      <c r="L155" s="24">
        <v>0</v>
      </c>
    </row>
    <row r="156" spans="1:12">
      <c r="A156" t="s">
        <v>92</v>
      </c>
      <c r="B156" s="23" t="s">
        <v>92</v>
      </c>
      <c r="C156" s="24" t="s">
        <v>92</v>
      </c>
      <c r="D156" t="s">
        <v>92</v>
      </c>
      <c r="E156" t="s">
        <v>92</v>
      </c>
      <c r="F156" t="s">
        <v>92</v>
      </c>
      <c r="G156" s="23" t="s">
        <v>92</v>
      </c>
      <c r="H156" s="24" t="s">
        <v>92</v>
      </c>
      <c r="I156" t="s">
        <v>92</v>
      </c>
      <c r="L156" s="24">
        <v>0</v>
      </c>
    </row>
    <row r="157" spans="1:12">
      <c r="A157" t="s">
        <v>92</v>
      </c>
      <c r="B157" s="23" t="s">
        <v>92</v>
      </c>
      <c r="C157" s="24" t="s">
        <v>92</v>
      </c>
      <c r="D157" t="s">
        <v>92</v>
      </c>
      <c r="E157" t="s">
        <v>92</v>
      </c>
      <c r="F157" t="s">
        <v>92</v>
      </c>
      <c r="G157" s="23" t="s">
        <v>92</v>
      </c>
      <c r="H157" s="24" t="s">
        <v>92</v>
      </c>
      <c r="I157" t="s">
        <v>92</v>
      </c>
      <c r="L157" s="24">
        <v>0</v>
      </c>
    </row>
    <row r="158" spans="1:12">
      <c r="A158" t="s">
        <v>92</v>
      </c>
      <c r="B158" s="23" t="s">
        <v>92</v>
      </c>
      <c r="C158" s="24" t="s">
        <v>92</v>
      </c>
      <c r="D158" t="s">
        <v>92</v>
      </c>
      <c r="E158" t="s">
        <v>92</v>
      </c>
      <c r="F158" t="s">
        <v>92</v>
      </c>
      <c r="G158" s="23" t="s">
        <v>92</v>
      </c>
      <c r="H158" s="24" t="s">
        <v>92</v>
      </c>
      <c r="I158" t="s">
        <v>92</v>
      </c>
      <c r="L158" s="24">
        <v>0</v>
      </c>
    </row>
    <row r="159" spans="1:12">
      <c r="A159" t="s">
        <v>92</v>
      </c>
      <c r="B159" s="23" t="s">
        <v>92</v>
      </c>
      <c r="C159" s="24" t="s">
        <v>92</v>
      </c>
      <c r="D159" t="s">
        <v>92</v>
      </c>
      <c r="E159" t="s">
        <v>92</v>
      </c>
      <c r="F159" t="s">
        <v>92</v>
      </c>
      <c r="G159" s="23" t="s">
        <v>92</v>
      </c>
      <c r="H159" s="24" t="s">
        <v>92</v>
      </c>
      <c r="I159" t="s">
        <v>92</v>
      </c>
      <c r="L159" s="24">
        <v>0</v>
      </c>
    </row>
    <row r="160" spans="1:12">
      <c r="A160" t="s">
        <v>92</v>
      </c>
      <c r="B160" s="23" t="s">
        <v>92</v>
      </c>
      <c r="C160" s="24" t="s">
        <v>92</v>
      </c>
      <c r="D160" t="s">
        <v>92</v>
      </c>
      <c r="E160" t="s">
        <v>92</v>
      </c>
      <c r="F160" t="s">
        <v>92</v>
      </c>
      <c r="G160" s="23" t="s">
        <v>92</v>
      </c>
      <c r="H160" s="24" t="s">
        <v>92</v>
      </c>
      <c r="I160" t="s">
        <v>92</v>
      </c>
      <c r="L160" s="24">
        <v>0</v>
      </c>
    </row>
    <row r="161" spans="1:12">
      <c r="A161" t="s">
        <v>92</v>
      </c>
      <c r="B161" s="23" t="s">
        <v>92</v>
      </c>
      <c r="C161" s="24" t="s">
        <v>92</v>
      </c>
      <c r="D161" t="s">
        <v>92</v>
      </c>
      <c r="E161" t="s">
        <v>92</v>
      </c>
      <c r="F161" t="s">
        <v>92</v>
      </c>
      <c r="G161" s="23" t="s">
        <v>92</v>
      </c>
      <c r="H161" s="24" t="s">
        <v>92</v>
      </c>
      <c r="I161" t="s">
        <v>92</v>
      </c>
      <c r="L161" s="24">
        <v>0</v>
      </c>
    </row>
    <row r="162" spans="1:12">
      <c r="A162" t="s">
        <v>92</v>
      </c>
      <c r="B162" s="23" t="s">
        <v>92</v>
      </c>
      <c r="C162" s="24" t="s">
        <v>92</v>
      </c>
      <c r="D162" t="s">
        <v>92</v>
      </c>
      <c r="E162" t="s">
        <v>92</v>
      </c>
      <c r="F162" t="s">
        <v>92</v>
      </c>
      <c r="G162" s="23" t="s">
        <v>92</v>
      </c>
      <c r="H162" s="24" t="s">
        <v>92</v>
      </c>
      <c r="I162" t="s">
        <v>92</v>
      </c>
      <c r="L162" s="24">
        <v>0</v>
      </c>
    </row>
    <row r="163" spans="1:12">
      <c r="A163" t="s">
        <v>92</v>
      </c>
      <c r="B163" s="23" t="s">
        <v>92</v>
      </c>
      <c r="C163" s="24" t="s">
        <v>92</v>
      </c>
      <c r="D163" t="s">
        <v>92</v>
      </c>
      <c r="E163" t="s">
        <v>92</v>
      </c>
      <c r="F163" t="s">
        <v>92</v>
      </c>
      <c r="G163" s="23" t="s">
        <v>92</v>
      </c>
      <c r="H163" s="24" t="s">
        <v>92</v>
      </c>
      <c r="I163" t="s">
        <v>92</v>
      </c>
      <c r="L163" s="24">
        <v>0</v>
      </c>
    </row>
    <row r="164" spans="1:12">
      <c r="A164" t="s">
        <v>92</v>
      </c>
      <c r="B164" s="23" t="s">
        <v>92</v>
      </c>
      <c r="C164" s="24" t="s">
        <v>92</v>
      </c>
      <c r="D164" t="s">
        <v>92</v>
      </c>
      <c r="E164" t="s">
        <v>92</v>
      </c>
      <c r="F164" t="s">
        <v>92</v>
      </c>
      <c r="G164" s="23" t="s">
        <v>92</v>
      </c>
      <c r="H164" s="24" t="s">
        <v>92</v>
      </c>
      <c r="I164" t="s">
        <v>92</v>
      </c>
      <c r="L164" s="24">
        <v>0</v>
      </c>
    </row>
    <row r="165" spans="1:12">
      <c r="A165" t="s">
        <v>92</v>
      </c>
      <c r="B165" s="23" t="s">
        <v>92</v>
      </c>
      <c r="C165" s="24" t="s">
        <v>92</v>
      </c>
      <c r="D165" t="s">
        <v>92</v>
      </c>
      <c r="E165" t="s">
        <v>92</v>
      </c>
      <c r="F165" t="s">
        <v>92</v>
      </c>
      <c r="G165" s="23" t="s">
        <v>92</v>
      </c>
      <c r="H165" s="24" t="s">
        <v>92</v>
      </c>
      <c r="I165" t="s">
        <v>92</v>
      </c>
      <c r="L165" s="24">
        <v>0</v>
      </c>
    </row>
    <row r="166" spans="1:12">
      <c r="A166" t="s">
        <v>92</v>
      </c>
      <c r="B166" s="23" t="s">
        <v>92</v>
      </c>
      <c r="C166" s="24" t="s">
        <v>92</v>
      </c>
      <c r="D166" t="s">
        <v>92</v>
      </c>
      <c r="E166" t="s">
        <v>92</v>
      </c>
      <c r="F166" t="s">
        <v>92</v>
      </c>
      <c r="G166" s="23" t="s">
        <v>92</v>
      </c>
      <c r="H166" s="24" t="s">
        <v>92</v>
      </c>
      <c r="I166" t="s">
        <v>92</v>
      </c>
      <c r="L166" s="24">
        <v>0</v>
      </c>
    </row>
    <row r="167" spans="1:12">
      <c r="A167" t="s">
        <v>92</v>
      </c>
      <c r="B167" s="23" t="s">
        <v>92</v>
      </c>
      <c r="C167" s="24" t="s">
        <v>92</v>
      </c>
      <c r="D167" t="s">
        <v>92</v>
      </c>
      <c r="E167" t="s">
        <v>92</v>
      </c>
      <c r="F167" t="s">
        <v>92</v>
      </c>
      <c r="G167" s="23" t="s">
        <v>92</v>
      </c>
      <c r="H167" s="24" t="s">
        <v>92</v>
      </c>
      <c r="I167" t="s">
        <v>92</v>
      </c>
      <c r="L167" s="24">
        <v>0</v>
      </c>
    </row>
    <row r="168" spans="1:12">
      <c r="A168" t="s">
        <v>92</v>
      </c>
      <c r="B168" s="23" t="s">
        <v>92</v>
      </c>
      <c r="C168" s="24" t="s">
        <v>92</v>
      </c>
      <c r="D168" t="s">
        <v>92</v>
      </c>
      <c r="E168" t="s">
        <v>92</v>
      </c>
      <c r="F168" t="s">
        <v>92</v>
      </c>
      <c r="G168" s="23" t="s">
        <v>92</v>
      </c>
      <c r="H168" s="24" t="s">
        <v>92</v>
      </c>
      <c r="I168" t="s">
        <v>92</v>
      </c>
      <c r="L168" s="24">
        <v>0</v>
      </c>
    </row>
    <row r="169" spans="1:12">
      <c r="A169" t="s">
        <v>92</v>
      </c>
      <c r="B169" s="23" t="s">
        <v>92</v>
      </c>
      <c r="C169" s="24" t="s">
        <v>92</v>
      </c>
      <c r="D169" t="s">
        <v>92</v>
      </c>
      <c r="E169" t="s">
        <v>92</v>
      </c>
      <c r="F169" t="s">
        <v>92</v>
      </c>
      <c r="G169" s="23" t="s">
        <v>92</v>
      </c>
      <c r="H169" s="24" t="s">
        <v>92</v>
      </c>
      <c r="I169" t="s">
        <v>92</v>
      </c>
      <c r="L169" s="24">
        <v>0</v>
      </c>
    </row>
    <row r="170" spans="1:12">
      <c r="A170" t="s">
        <v>92</v>
      </c>
      <c r="B170" s="23" t="s">
        <v>92</v>
      </c>
      <c r="C170" s="24" t="s">
        <v>92</v>
      </c>
      <c r="D170" t="s">
        <v>92</v>
      </c>
      <c r="E170" t="s">
        <v>92</v>
      </c>
      <c r="F170" t="s">
        <v>92</v>
      </c>
      <c r="G170" s="23" t="s">
        <v>92</v>
      </c>
      <c r="H170" s="24" t="s">
        <v>92</v>
      </c>
      <c r="I170" t="s">
        <v>92</v>
      </c>
      <c r="L170" s="24">
        <v>0</v>
      </c>
    </row>
    <row r="171" spans="1:12">
      <c r="A171" t="s">
        <v>92</v>
      </c>
      <c r="B171" s="23" t="s">
        <v>92</v>
      </c>
      <c r="C171" s="24" t="s">
        <v>92</v>
      </c>
      <c r="D171" t="s">
        <v>92</v>
      </c>
      <c r="E171" t="s">
        <v>92</v>
      </c>
      <c r="F171" t="s">
        <v>92</v>
      </c>
      <c r="G171" s="23" t="s">
        <v>92</v>
      </c>
      <c r="H171" s="24" t="s">
        <v>92</v>
      </c>
      <c r="I171" t="s">
        <v>92</v>
      </c>
      <c r="L171" s="24">
        <v>0</v>
      </c>
    </row>
    <row r="172" spans="1:12">
      <c r="A172" t="s">
        <v>92</v>
      </c>
      <c r="B172" s="23" t="s">
        <v>92</v>
      </c>
      <c r="C172" s="24" t="s">
        <v>92</v>
      </c>
      <c r="D172" t="s">
        <v>92</v>
      </c>
      <c r="E172" t="s">
        <v>92</v>
      </c>
      <c r="F172" t="s">
        <v>92</v>
      </c>
      <c r="G172" s="23" t="s">
        <v>92</v>
      </c>
      <c r="H172" s="24" t="s">
        <v>92</v>
      </c>
      <c r="I172" t="s">
        <v>92</v>
      </c>
      <c r="L172" s="24">
        <v>0</v>
      </c>
    </row>
    <row r="173" spans="1:12">
      <c r="A173" t="s">
        <v>92</v>
      </c>
      <c r="B173" s="23" t="s">
        <v>92</v>
      </c>
      <c r="C173" s="24" t="s">
        <v>92</v>
      </c>
      <c r="D173" t="s">
        <v>92</v>
      </c>
      <c r="E173" t="s">
        <v>92</v>
      </c>
      <c r="F173" t="s">
        <v>92</v>
      </c>
      <c r="G173" s="23" t="s">
        <v>92</v>
      </c>
      <c r="H173" s="24" t="s">
        <v>92</v>
      </c>
      <c r="I173" t="s">
        <v>92</v>
      </c>
      <c r="L173" s="24">
        <v>0</v>
      </c>
    </row>
    <row r="174" spans="1:12">
      <c r="A174" t="s">
        <v>92</v>
      </c>
      <c r="B174" s="23" t="s">
        <v>92</v>
      </c>
      <c r="C174" s="24" t="s">
        <v>92</v>
      </c>
      <c r="D174" t="s">
        <v>92</v>
      </c>
      <c r="E174" t="s">
        <v>92</v>
      </c>
      <c r="F174" t="s">
        <v>92</v>
      </c>
      <c r="G174" s="23" t="s">
        <v>92</v>
      </c>
      <c r="H174" s="24" t="s">
        <v>92</v>
      </c>
      <c r="I174" t="s">
        <v>92</v>
      </c>
      <c r="L174" s="24">
        <v>0</v>
      </c>
    </row>
    <row r="175" spans="1:12">
      <c r="A175" t="s">
        <v>92</v>
      </c>
      <c r="B175" s="23" t="s">
        <v>92</v>
      </c>
      <c r="C175" s="24" t="s">
        <v>92</v>
      </c>
      <c r="D175" t="s">
        <v>92</v>
      </c>
      <c r="E175" t="s">
        <v>92</v>
      </c>
      <c r="F175" t="s">
        <v>92</v>
      </c>
      <c r="G175" s="23" t="s">
        <v>92</v>
      </c>
      <c r="H175" s="24" t="s">
        <v>92</v>
      </c>
      <c r="I175" t="s">
        <v>92</v>
      </c>
      <c r="L175" s="24">
        <v>0</v>
      </c>
    </row>
    <row r="176" spans="1:12">
      <c r="A176" t="s">
        <v>92</v>
      </c>
      <c r="B176" s="23" t="s">
        <v>92</v>
      </c>
      <c r="C176" s="24" t="s">
        <v>92</v>
      </c>
      <c r="D176" t="s">
        <v>92</v>
      </c>
      <c r="E176" t="s">
        <v>92</v>
      </c>
      <c r="F176" t="s">
        <v>92</v>
      </c>
      <c r="G176" s="23" t="s">
        <v>92</v>
      </c>
      <c r="H176" s="24" t="s">
        <v>92</v>
      </c>
      <c r="I176" t="s">
        <v>92</v>
      </c>
      <c r="L176" s="24">
        <v>0</v>
      </c>
    </row>
    <row r="177" spans="1:12">
      <c r="A177" t="s">
        <v>92</v>
      </c>
      <c r="B177" s="23" t="s">
        <v>92</v>
      </c>
      <c r="C177" s="24" t="s">
        <v>92</v>
      </c>
      <c r="D177" t="s">
        <v>92</v>
      </c>
      <c r="E177" t="s">
        <v>92</v>
      </c>
      <c r="F177" t="s">
        <v>92</v>
      </c>
      <c r="G177" s="23" t="s">
        <v>92</v>
      </c>
      <c r="H177" s="24" t="s">
        <v>92</v>
      </c>
      <c r="I177" t="s">
        <v>92</v>
      </c>
      <c r="L177" s="24">
        <v>0</v>
      </c>
    </row>
    <row r="178" spans="1:12">
      <c r="A178" t="s">
        <v>92</v>
      </c>
      <c r="B178" s="23" t="s">
        <v>92</v>
      </c>
      <c r="C178" s="24" t="s">
        <v>92</v>
      </c>
      <c r="D178" t="s">
        <v>92</v>
      </c>
      <c r="E178" t="s">
        <v>92</v>
      </c>
      <c r="F178" t="s">
        <v>92</v>
      </c>
      <c r="G178" s="23" t="s">
        <v>92</v>
      </c>
      <c r="H178" s="24" t="s">
        <v>92</v>
      </c>
      <c r="I178" t="s">
        <v>92</v>
      </c>
      <c r="L178" s="24">
        <v>0</v>
      </c>
    </row>
    <row r="179" spans="1:12">
      <c r="A179" t="s">
        <v>92</v>
      </c>
      <c r="B179" s="23" t="s">
        <v>92</v>
      </c>
      <c r="C179" s="24" t="s">
        <v>92</v>
      </c>
      <c r="D179" t="s">
        <v>92</v>
      </c>
      <c r="E179" t="s">
        <v>92</v>
      </c>
      <c r="F179" t="s">
        <v>92</v>
      </c>
      <c r="G179" s="23" t="s">
        <v>92</v>
      </c>
      <c r="H179" s="24" t="s">
        <v>92</v>
      </c>
      <c r="I179" t="s">
        <v>92</v>
      </c>
      <c r="L179" s="24">
        <v>0</v>
      </c>
    </row>
    <row r="180" spans="1:12">
      <c r="A180" t="s">
        <v>92</v>
      </c>
      <c r="B180" s="23" t="s">
        <v>92</v>
      </c>
      <c r="C180" s="24" t="s">
        <v>92</v>
      </c>
      <c r="D180" t="s">
        <v>92</v>
      </c>
      <c r="E180" t="s">
        <v>92</v>
      </c>
      <c r="F180" t="s">
        <v>92</v>
      </c>
      <c r="G180" s="23" t="s">
        <v>92</v>
      </c>
      <c r="H180" s="24" t="s">
        <v>92</v>
      </c>
      <c r="I180" t="s">
        <v>92</v>
      </c>
      <c r="L180" s="24">
        <v>0</v>
      </c>
    </row>
    <row r="181" spans="1:12">
      <c r="A181" t="s">
        <v>92</v>
      </c>
      <c r="B181" s="23" t="s">
        <v>92</v>
      </c>
      <c r="C181" s="24" t="s">
        <v>92</v>
      </c>
      <c r="D181" t="s">
        <v>92</v>
      </c>
      <c r="E181" t="s">
        <v>92</v>
      </c>
      <c r="F181" t="s">
        <v>92</v>
      </c>
      <c r="G181" s="23" t="s">
        <v>92</v>
      </c>
      <c r="H181" s="24" t="s">
        <v>92</v>
      </c>
      <c r="I181" t="s">
        <v>92</v>
      </c>
      <c r="L181" s="24">
        <v>0</v>
      </c>
    </row>
    <row r="182" spans="1:12">
      <c r="A182" t="s">
        <v>92</v>
      </c>
      <c r="B182" s="23" t="s">
        <v>92</v>
      </c>
      <c r="C182" s="24" t="s">
        <v>92</v>
      </c>
      <c r="D182" t="s">
        <v>92</v>
      </c>
      <c r="E182" t="s">
        <v>92</v>
      </c>
      <c r="F182" t="s">
        <v>92</v>
      </c>
      <c r="G182" s="23" t="s">
        <v>92</v>
      </c>
      <c r="H182" s="24" t="s">
        <v>92</v>
      </c>
      <c r="I182" t="s">
        <v>92</v>
      </c>
      <c r="L182" s="24">
        <v>0</v>
      </c>
    </row>
    <row r="183" spans="1:12">
      <c r="A183" t="s">
        <v>92</v>
      </c>
      <c r="B183" s="23" t="s">
        <v>92</v>
      </c>
      <c r="C183" s="24" t="s">
        <v>92</v>
      </c>
      <c r="D183" t="s">
        <v>92</v>
      </c>
      <c r="E183" t="s">
        <v>92</v>
      </c>
      <c r="F183" t="s">
        <v>92</v>
      </c>
      <c r="G183" s="23" t="s">
        <v>92</v>
      </c>
      <c r="H183" s="24" t="s">
        <v>92</v>
      </c>
      <c r="I183" t="s">
        <v>92</v>
      </c>
      <c r="L183" s="24">
        <v>0</v>
      </c>
    </row>
    <row r="184" spans="1:12">
      <c r="A184" t="s">
        <v>92</v>
      </c>
      <c r="B184" s="23" t="s">
        <v>92</v>
      </c>
      <c r="C184" s="24" t="s">
        <v>92</v>
      </c>
      <c r="D184" t="s">
        <v>92</v>
      </c>
      <c r="E184" t="s">
        <v>92</v>
      </c>
      <c r="F184" t="s">
        <v>92</v>
      </c>
      <c r="G184" s="23" t="s">
        <v>92</v>
      </c>
      <c r="H184" s="24" t="s">
        <v>92</v>
      </c>
      <c r="I184" t="s">
        <v>92</v>
      </c>
      <c r="L184" s="24">
        <v>0</v>
      </c>
    </row>
    <row r="185" spans="1:12">
      <c r="A185" t="s">
        <v>92</v>
      </c>
      <c r="B185" s="23" t="s">
        <v>92</v>
      </c>
      <c r="C185" s="24" t="s">
        <v>92</v>
      </c>
      <c r="D185" t="s">
        <v>92</v>
      </c>
      <c r="E185" t="s">
        <v>92</v>
      </c>
      <c r="F185" t="s">
        <v>92</v>
      </c>
      <c r="G185" s="23" t="s">
        <v>92</v>
      </c>
      <c r="H185" s="24" t="s">
        <v>92</v>
      </c>
      <c r="I185" t="s">
        <v>92</v>
      </c>
      <c r="L185" s="24">
        <v>0</v>
      </c>
    </row>
    <row r="186" spans="1:12">
      <c r="A186" t="s">
        <v>92</v>
      </c>
      <c r="B186" s="23" t="s">
        <v>92</v>
      </c>
      <c r="C186" s="24" t="s">
        <v>92</v>
      </c>
      <c r="D186" t="s">
        <v>92</v>
      </c>
      <c r="E186" t="s">
        <v>92</v>
      </c>
      <c r="F186" t="s">
        <v>92</v>
      </c>
      <c r="G186" s="23" t="s">
        <v>92</v>
      </c>
      <c r="H186" s="24" t="s">
        <v>92</v>
      </c>
      <c r="I186" t="s">
        <v>92</v>
      </c>
      <c r="L186" s="24">
        <v>0</v>
      </c>
    </row>
    <row r="187" spans="1:12">
      <c r="A187" t="s">
        <v>92</v>
      </c>
      <c r="B187" s="23" t="s">
        <v>92</v>
      </c>
      <c r="C187" s="24" t="s">
        <v>92</v>
      </c>
      <c r="D187" t="s">
        <v>92</v>
      </c>
      <c r="E187" t="s">
        <v>92</v>
      </c>
      <c r="F187" t="s">
        <v>92</v>
      </c>
      <c r="G187" s="23" t="s">
        <v>92</v>
      </c>
      <c r="H187" s="24" t="s">
        <v>92</v>
      </c>
      <c r="I187" t="s">
        <v>92</v>
      </c>
      <c r="L187" s="24">
        <v>0</v>
      </c>
    </row>
    <row r="188" spans="1:12">
      <c r="A188" t="s">
        <v>92</v>
      </c>
      <c r="B188" s="23" t="s">
        <v>92</v>
      </c>
      <c r="C188" s="24" t="s">
        <v>92</v>
      </c>
      <c r="D188" t="s">
        <v>92</v>
      </c>
      <c r="E188" t="s">
        <v>92</v>
      </c>
      <c r="F188" t="s">
        <v>92</v>
      </c>
      <c r="G188" s="23" t="s">
        <v>92</v>
      </c>
      <c r="H188" s="24" t="s">
        <v>92</v>
      </c>
      <c r="I188" t="s">
        <v>92</v>
      </c>
      <c r="L188" s="24">
        <v>0</v>
      </c>
    </row>
    <row r="189" spans="1:12">
      <c r="A189" t="s">
        <v>92</v>
      </c>
      <c r="B189" s="23" t="s">
        <v>92</v>
      </c>
      <c r="C189" s="24" t="s">
        <v>92</v>
      </c>
      <c r="D189" t="s">
        <v>92</v>
      </c>
      <c r="E189" t="s">
        <v>92</v>
      </c>
      <c r="F189" t="s">
        <v>92</v>
      </c>
      <c r="G189" s="23" t="s">
        <v>92</v>
      </c>
      <c r="H189" s="24" t="s">
        <v>92</v>
      </c>
      <c r="I189" t="s">
        <v>92</v>
      </c>
      <c r="L189" s="24">
        <v>0</v>
      </c>
    </row>
    <row r="190" spans="1:12">
      <c r="A190" t="s">
        <v>92</v>
      </c>
      <c r="B190" s="23" t="s">
        <v>92</v>
      </c>
      <c r="C190" s="24" t="s">
        <v>92</v>
      </c>
      <c r="D190" t="s">
        <v>92</v>
      </c>
      <c r="E190" t="s">
        <v>92</v>
      </c>
      <c r="F190" t="s">
        <v>92</v>
      </c>
      <c r="G190" s="23" t="s">
        <v>92</v>
      </c>
      <c r="H190" s="24" t="s">
        <v>92</v>
      </c>
      <c r="I190" t="s">
        <v>92</v>
      </c>
      <c r="L190" s="24">
        <v>0</v>
      </c>
    </row>
    <row r="191" spans="1:12">
      <c r="A191" t="s">
        <v>92</v>
      </c>
      <c r="B191" s="23" t="s">
        <v>92</v>
      </c>
      <c r="C191" s="24" t="s">
        <v>92</v>
      </c>
      <c r="D191" t="s">
        <v>92</v>
      </c>
      <c r="E191" t="s">
        <v>92</v>
      </c>
      <c r="F191" t="s">
        <v>92</v>
      </c>
      <c r="G191" s="23" t="s">
        <v>92</v>
      </c>
      <c r="H191" s="24" t="s">
        <v>92</v>
      </c>
      <c r="I191" t="s">
        <v>92</v>
      </c>
      <c r="L191" s="24">
        <v>0</v>
      </c>
    </row>
    <row r="192" spans="1:12">
      <c r="A192" t="s">
        <v>92</v>
      </c>
      <c r="B192" s="23" t="s">
        <v>92</v>
      </c>
      <c r="C192" s="24" t="s">
        <v>92</v>
      </c>
      <c r="D192" t="s">
        <v>92</v>
      </c>
      <c r="E192" t="s">
        <v>92</v>
      </c>
      <c r="F192" t="s">
        <v>92</v>
      </c>
      <c r="G192" s="23" t="s">
        <v>92</v>
      </c>
      <c r="H192" s="24" t="s">
        <v>92</v>
      </c>
      <c r="I192" t="s">
        <v>92</v>
      </c>
      <c r="L192" s="24">
        <v>0</v>
      </c>
    </row>
    <row r="193" spans="1:12">
      <c r="A193" t="s">
        <v>92</v>
      </c>
      <c r="B193" s="23" t="s">
        <v>92</v>
      </c>
      <c r="C193" s="24" t="s">
        <v>92</v>
      </c>
      <c r="D193" t="s">
        <v>92</v>
      </c>
      <c r="E193" t="s">
        <v>92</v>
      </c>
      <c r="F193" t="s">
        <v>92</v>
      </c>
      <c r="G193" s="23" t="s">
        <v>92</v>
      </c>
      <c r="H193" s="24" t="s">
        <v>92</v>
      </c>
      <c r="I193" t="s">
        <v>92</v>
      </c>
      <c r="L193" s="24">
        <v>0</v>
      </c>
    </row>
    <row r="194" spans="1:12">
      <c r="A194" t="s">
        <v>92</v>
      </c>
      <c r="B194" s="23" t="s">
        <v>92</v>
      </c>
      <c r="C194" s="24" t="s">
        <v>92</v>
      </c>
      <c r="D194" t="s">
        <v>92</v>
      </c>
      <c r="E194" t="s">
        <v>92</v>
      </c>
      <c r="F194" t="s">
        <v>92</v>
      </c>
      <c r="G194" s="23" t="s">
        <v>92</v>
      </c>
      <c r="H194" s="24" t="s">
        <v>92</v>
      </c>
      <c r="I194" t="s">
        <v>92</v>
      </c>
      <c r="L194" s="24">
        <v>0</v>
      </c>
    </row>
    <row r="195" spans="1:12">
      <c r="A195" t="s">
        <v>92</v>
      </c>
      <c r="B195" s="23" t="s">
        <v>92</v>
      </c>
      <c r="C195" s="24" t="s">
        <v>92</v>
      </c>
      <c r="D195" t="s">
        <v>92</v>
      </c>
      <c r="E195" t="s">
        <v>92</v>
      </c>
      <c r="F195" t="s">
        <v>92</v>
      </c>
      <c r="G195" s="23" t="s">
        <v>92</v>
      </c>
      <c r="H195" s="24" t="s">
        <v>92</v>
      </c>
      <c r="I195" t="s">
        <v>92</v>
      </c>
      <c r="L195" s="24">
        <v>0</v>
      </c>
    </row>
    <row r="196" spans="1:12">
      <c r="A196" t="s">
        <v>92</v>
      </c>
      <c r="B196" s="23" t="s">
        <v>92</v>
      </c>
      <c r="C196" s="24" t="s">
        <v>92</v>
      </c>
      <c r="D196" t="s">
        <v>92</v>
      </c>
      <c r="E196" t="s">
        <v>92</v>
      </c>
      <c r="F196" t="s">
        <v>92</v>
      </c>
      <c r="G196" s="23" t="s">
        <v>92</v>
      </c>
      <c r="H196" s="24" t="s">
        <v>92</v>
      </c>
      <c r="I196" t="s">
        <v>92</v>
      </c>
      <c r="L196" s="24">
        <v>0</v>
      </c>
    </row>
    <row r="197" spans="1:12">
      <c r="A197" t="s">
        <v>92</v>
      </c>
      <c r="B197" s="23" t="s">
        <v>92</v>
      </c>
      <c r="C197" s="24" t="s">
        <v>92</v>
      </c>
      <c r="D197" t="s">
        <v>92</v>
      </c>
      <c r="E197" t="s">
        <v>92</v>
      </c>
      <c r="F197" t="s">
        <v>92</v>
      </c>
      <c r="G197" s="23" t="s">
        <v>92</v>
      </c>
      <c r="H197" s="24" t="s">
        <v>92</v>
      </c>
      <c r="I197" t="s">
        <v>92</v>
      </c>
      <c r="L197" s="24">
        <v>0</v>
      </c>
    </row>
    <row r="198" spans="1:12">
      <c r="A198" t="s">
        <v>92</v>
      </c>
      <c r="B198" s="23" t="s">
        <v>92</v>
      </c>
      <c r="C198" s="24" t="s">
        <v>92</v>
      </c>
      <c r="D198" t="s">
        <v>92</v>
      </c>
      <c r="E198" t="s">
        <v>92</v>
      </c>
      <c r="F198" t="s">
        <v>92</v>
      </c>
      <c r="G198" s="23" t="s">
        <v>92</v>
      </c>
      <c r="H198" s="24" t="s">
        <v>92</v>
      </c>
      <c r="I198" t="s">
        <v>92</v>
      </c>
      <c r="L198" s="24">
        <v>0</v>
      </c>
    </row>
    <row r="199" spans="1:12">
      <c r="A199" t="s">
        <v>92</v>
      </c>
      <c r="B199" s="23" t="s">
        <v>92</v>
      </c>
      <c r="C199" s="24" t="s">
        <v>92</v>
      </c>
      <c r="D199" t="s">
        <v>92</v>
      </c>
      <c r="E199" t="s">
        <v>92</v>
      </c>
      <c r="F199" t="s">
        <v>92</v>
      </c>
      <c r="G199" s="23" t="s">
        <v>92</v>
      </c>
      <c r="H199" s="24" t="s">
        <v>92</v>
      </c>
      <c r="I199" t="s">
        <v>92</v>
      </c>
      <c r="L199" s="24">
        <v>0</v>
      </c>
    </row>
    <row r="200" spans="1:12">
      <c r="A200" t="s">
        <v>92</v>
      </c>
      <c r="B200" s="23" t="s">
        <v>92</v>
      </c>
      <c r="C200" s="24" t="s">
        <v>92</v>
      </c>
      <c r="D200" t="s">
        <v>92</v>
      </c>
      <c r="E200" t="s">
        <v>92</v>
      </c>
      <c r="F200" t="s">
        <v>92</v>
      </c>
      <c r="G200" s="23" t="s">
        <v>92</v>
      </c>
      <c r="H200" s="24" t="s">
        <v>92</v>
      </c>
      <c r="I200" t="s">
        <v>92</v>
      </c>
      <c r="L200" s="24">
        <v>0</v>
      </c>
    </row>
    <row r="201" spans="1:12">
      <c r="A201" t="s">
        <v>92</v>
      </c>
      <c r="B201" s="23" t="s">
        <v>92</v>
      </c>
      <c r="C201" s="24" t="s">
        <v>92</v>
      </c>
      <c r="D201" t="s">
        <v>92</v>
      </c>
      <c r="E201" t="s">
        <v>92</v>
      </c>
      <c r="F201" t="s">
        <v>92</v>
      </c>
      <c r="G201" s="23" t="s">
        <v>92</v>
      </c>
      <c r="H201" s="24" t="s">
        <v>92</v>
      </c>
      <c r="I201" t="s">
        <v>92</v>
      </c>
      <c r="L201" s="24">
        <v>0</v>
      </c>
    </row>
    <row r="202" spans="1:12">
      <c r="A202" t="s">
        <v>92</v>
      </c>
      <c r="B202" s="23" t="s">
        <v>92</v>
      </c>
      <c r="C202" s="24" t="s">
        <v>92</v>
      </c>
      <c r="D202" t="s">
        <v>92</v>
      </c>
      <c r="E202" t="s">
        <v>92</v>
      </c>
      <c r="F202" t="s">
        <v>92</v>
      </c>
      <c r="G202" s="23" t="s">
        <v>92</v>
      </c>
      <c r="H202" s="24" t="s">
        <v>92</v>
      </c>
      <c r="I202" t="s">
        <v>92</v>
      </c>
      <c r="L202" s="24">
        <v>0</v>
      </c>
    </row>
    <row r="203" spans="1:12">
      <c r="A203" t="s">
        <v>92</v>
      </c>
      <c r="B203" s="23" t="s">
        <v>92</v>
      </c>
      <c r="C203" s="24" t="s">
        <v>92</v>
      </c>
      <c r="D203" t="s">
        <v>92</v>
      </c>
      <c r="E203" t="s">
        <v>92</v>
      </c>
      <c r="F203" t="s">
        <v>92</v>
      </c>
      <c r="G203" s="23" t="s">
        <v>92</v>
      </c>
      <c r="H203" s="24" t="s">
        <v>92</v>
      </c>
      <c r="I203" t="s">
        <v>92</v>
      </c>
      <c r="L203" s="24">
        <v>0</v>
      </c>
    </row>
    <row r="204" spans="1:12">
      <c r="A204" t="s">
        <v>92</v>
      </c>
      <c r="B204" s="23" t="s">
        <v>92</v>
      </c>
      <c r="C204" s="24" t="s">
        <v>92</v>
      </c>
      <c r="D204" t="s">
        <v>92</v>
      </c>
      <c r="E204" t="s">
        <v>92</v>
      </c>
      <c r="F204" t="s">
        <v>92</v>
      </c>
      <c r="G204" s="23" t="s">
        <v>92</v>
      </c>
      <c r="H204" s="24" t="s">
        <v>92</v>
      </c>
      <c r="I204" t="s">
        <v>92</v>
      </c>
      <c r="L204" s="24">
        <v>0</v>
      </c>
    </row>
    <row r="205" spans="1:12">
      <c r="A205" t="s">
        <v>92</v>
      </c>
      <c r="B205" s="23" t="s">
        <v>92</v>
      </c>
      <c r="C205" s="24" t="s">
        <v>92</v>
      </c>
      <c r="D205" t="s">
        <v>92</v>
      </c>
      <c r="E205" t="s">
        <v>92</v>
      </c>
      <c r="F205" t="s">
        <v>92</v>
      </c>
      <c r="G205" s="23" t="s">
        <v>92</v>
      </c>
      <c r="H205" s="24" t="s">
        <v>92</v>
      </c>
      <c r="I205" t="s">
        <v>92</v>
      </c>
      <c r="L205" s="24">
        <v>0</v>
      </c>
    </row>
    <row r="206" spans="1:12">
      <c r="A206" t="s">
        <v>92</v>
      </c>
      <c r="B206" s="23" t="s">
        <v>92</v>
      </c>
      <c r="C206" s="24" t="s">
        <v>92</v>
      </c>
      <c r="D206" t="s">
        <v>92</v>
      </c>
      <c r="E206" t="s">
        <v>92</v>
      </c>
      <c r="F206" t="s">
        <v>92</v>
      </c>
      <c r="G206" s="23" t="s">
        <v>92</v>
      </c>
      <c r="H206" s="24" t="s">
        <v>92</v>
      </c>
      <c r="I206" t="s">
        <v>92</v>
      </c>
      <c r="L206" s="24">
        <v>0</v>
      </c>
    </row>
    <row r="207" spans="1:12">
      <c r="A207" t="s">
        <v>92</v>
      </c>
      <c r="B207" s="23" t="s">
        <v>92</v>
      </c>
      <c r="C207" s="24" t="s">
        <v>92</v>
      </c>
      <c r="D207" t="s">
        <v>92</v>
      </c>
      <c r="E207" t="s">
        <v>92</v>
      </c>
      <c r="F207" t="s">
        <v>92</v>
      </c>
      <c r="G207" s="23" t="s">
        <v>92</v>
      </c>
      <c r="H207" s="24" t="s">
        <v>92</v>
      </c>
      <c r="I207" t="s">
        <v>92</v>
      </c>
      <c r="L207" s="24">
        <v>0</v>
      </c>
    </row>
    <row r="208" spans="1:12">
      <c r="A208" t="s">
        <v>92</v>
      </c>
      <c r="B208" s="23" t="s">
        <v>92</v>
      </c>
      <c r="C208" s="24" t="s">
        <v>92</v>
      </c>
      <c r="D208" t="s">
        <v>92</v>
      </c>
      <c r="E208" t="s">
        <v>92</v>
      </c>
      <c r="F208" t="s">
        <v>92</v>
      </c>
      <c r="G208" s="23" t="s">
        <v>92</v>
      </c>
      <c r="H208" s="24" t="s">
        <v>92</v>
      </c>
      <c r="I208" t="s">
        <v>92</v>
      </c>
      <c r="L208" s="24">
        <v>0</v>
      </c>
    </row>
    <row r="209" spans="1:12">
      <c r="A209" t="s">
        <v>92</v>
      </c>
      <c r="B209" s="23" t="s">
        <v>92</v>
      </c>
      <c r="C209" s="24" t="s">
        <v>92</v>
      </c>
      <c r="D209" t="s">
        <v>92</v>
      </c>
      <c r="E209" t="s">
        <v>92</v>
      </c>
      <c r="F209" t="s">
        <v>92</v>
      </c>
      <c r="G209" s="23" t="s">
        <v>92</v>
      </c>
      <c r="H209" s="24" t="s">
        <v>92</v>
      </c>
      <c r="I209" t="s">
        <v>92</v>
      </c>
      <c r="L209" s="24">
        <v>0</v>
      </c>
    </row>
    <row r="210" spans="1:12">
      <c r="A210" t="s">
        <v>92</v>
      </c>
      <c r="B210" s="23" t="s">
        <v>92</v>
      </c>
      <c r="C210" s="24" t="s">
        <v>92</v>
      </c>
      <c r="D210" t="s">
        <v>92</v>
      </c>
      <c r="E210" t="s">
        <v>92</v>
      </c>
      <c r="F210" t="s">
        <v>92</v>
      </c>
      <c r="G210" s="23" t="s">
        <v>92</v>
      </c>
      <c r="H210" s="24" t="s">
        <v>92</v>
      </c>
      <c r="I210" t="s">
        <v>92</v>
      </c>
      <c r="L210" s="24">
        <v>0</v>
      </c>
    </row>
    <row r="211" spans="1:12">
      <c r="A211" t="s">
        <v>92</v>
      </c>
      <c r="B211" s="23" t="s">
        <v>92</v>
      </c>
      <c r="C211" s="24" t="s">
        <v>92</v>
      </c>
      <c r="D211" t="s">
        <v>92</v>
      </c>
      <c r="E211" t="s">
        <v>92</v>
      </c>
      <c r="F211" t="s">
        <v>92</v>
      </c>
      <c r="G211" s="23" t="s">
        <v>92</v>
      </c>
      <c r="H211" s="24" t="s">
        <v>92</v>
      </c>
      <c r="I211" t="s">
        <v>92</v>
      </c>
      <c r="L211" s="24">
        <v>0</v>
      </c>
    </row>
    <row r="212" spans="1:12">
      <c r="A212" t="s">
        <v>92</v>
      </c>
      <c r="B212" s="23" t="s">
        <v>92</v>
      </c>
      <c r="C212" s="24" t="s">
        <v>92</v>
      </c>
      <c r="D212" t="s">
        <v>92</v>
      </c>
      <c r="E212" t="s">
        <v>92</v>
      </c>
      <c r="F212" t="s">
        <v>92</v>
      </c>
      <c r="G212" s="23" t="s">
        <v>92</v>
      </c>
      <c r="H212" s="24" t="s">
        <v>92</v>
      </c>
      <c r="I212" t="s">
        <v>92</v>
      </c>
      <c r="L212" s="24">
        <v>0</v>
      </c>
    </row>
    <row r="213" spans="1:12">
      <c r="A213" t="s">
        <v>92</v>
      </c>
      <c r="B213" s="23" t="s">
        <v>92</v>
      </c>
      <c r="C213" s="24" t="s">
        <v>92</v>
      </c>
      <c r="D213" t="s">
        <v>92</v>
      </c>
      <c r="E213" t="s">
        <v>92</v>
      </c>
      <c r="F213" t="s">
        <v>92</v>
      </c>
      <c r="G213" s="23" t="s">
        <v>92</v>
      </c>
      <c r="H213" s="24" t="s">
        <v>92</v>
      </c>
      <c r="I213" t="s">
        <v>92</v>
      </c>
      <c r="L213" s="24">
        <v>0</v>
      </c>
    </row>
    <row r="214" spans="1:12">
      <c r="A214" t="s">
        <v>92</v>
      </c>
      <c r="B214" s="23" t="s">
        <v>92</v>
      </c>
      <c r="C214" s="24" t="s">
        <v>92</v>
      </c>
      <c r="D214" t="s">
        <v>92</v>
      </c>
      <c r="E214" t="s">
        <v>92</v>
      </c>
      <c r="F214" t="s">
        <v>92</v>
      </c>
      <c r="G214" s="23" t="s">
        <v>92</v>
      </c>
      <c r="H214" s="24" t="s">
        <v>92</v>
      </c>
      <c r="I214" t="s">
        <v>92</v>
      </c>
      <c r="L214" s="24">
        <v>0</v>
      </c>
    </row>
    <row r="215" spans="1:12">
      <c r="A215" t="s">
        <v>92</v>
      </c>
      <c r="B215" s="23" t="s">
        <v>92</v>
      </c>
      <c r="C215" s="24" t="s">
        <v>92</v>
      </c>
      <c r="D215" t="s">
        <v>92</v>
      </c>
      <c r="E215" t="s">
        <v>92</v>
      </c>
      <c r="F215" t="s">
        <v>92</v>
      </c>
      <c r="G215" s="23" t="s">
        <v>92</v>
      </c>
      <c r="H215" s="24" t="s">
        <v>92</v>
      </c>
      <c r="I215" t="s">
        <v>92</v>
      </c>
      <c r="L215" s="24">
        <v>0</v>
      </c>
    </row>
    <row r="216" spans="1:12">
      <c r="A216" t="s">
        <v>92</v>
      </c>
      <c r="B216" s="23" t="s">
        <v>92</v>
      </c>
      <c r="C216" s="24" t="s">
        <v>92</v>
      </c>
      <c r="D216" t="s">
        <v>92</v>
      </c>
      <c r="E216" t="s">
        <v>92</v>
      </c>
      <c r="F216" t="s">
        <v>92</v>
      </c>
      <c r="G216" s="23" t="s">
        <v>92</v>
      </c>
      <c r="H216" s="24" t="s">
        <v>92</v>
      </c>
      <c r="I216" t="s">
        <v>92</v>
      </c>
      <c r="L216" s="24">
        <v>0</v>
      </c>
    </row>
    <row r="217" spans="1:12">
      <c r="A217" t="s">
        <v>92</v>
      </c>
      <c r="B217" s="23" t="s">
        <v>92</v>
      </c>
      <c r="C217" s="24" t="s">
        <v>92</v>
      </c>
      <c r="D217" t="s">
        <v>92</v>
      </c>
      <c r="E217" t="s">
        <v>92</v>
      </c>
      <c r="F217" t="s">
        <v>92</v>
      </c>
      <c r="G217" s="23" t="s">
        <v>92</v>
      </c>
      <c r="H217" s="24" t="s">
        <v>92</v>
      </c>
      <c r="I217" t="s">
        <v>92</v>
      </c>
      <c r="L217" s="24">
        <v>0</v>
      </c>
    </row>
    <row r="218" spans="1:12">
      <c r="A218" t="s">
        <v>92</v>
      </c>
      <c r="B218" s="23" t="s">
        <v>92</v>
      </c>
      <c r="C218" s="24" t="s">
        <v>92</v>
      </c>
      <c r="D218" t="s">
        <v>92</v>
      </c>
      <c r="E218" t="s">
        <v>92</v>
      </c>
      <c r="F218" t="s">
        <v>92</v>
      </c>
      <c r="G218" s="23" t="s">
        <v>92</v>
      </c>
      <c r="H218" s="24" t="s">
        <v>92</v>
      </c>
      <c r="I218" t="s">
        <v>92</v>
      </c>
      <c r="L218" s="24">
        <v>0</v>
      </c>
    </row>
    <row r="219" spans="1:12">
      <c r="A219" t="s">
        <v>92</v>
      </c>
      <c r="B219" s="23" t="s">
        <v>92</v>
      </c>
      <c r="C219" s="24" t="s">
        <v>92</v>
      </c>
      <c r="D219" t="s">
        <v>92</v>
      </c>
      <c r="E219" t="s">
        <v>92</v>
      </c>
      <c r="F219" t="s">
        <v>92</v>
      </c>
      <c r="G219" s="23" t="s">
        <v>92</v>
      </c>
      <c r="H219" s="24" t="s">
        <v>92</v>
      </c>
      <c r="I219" t="s">
        <v>92</v>
      </c>
      <c r="L219" s="24">
        <v>0</v>
      </c>
    </row>
    <row r="220" spans="1:12">
      <c r="A220" t="s">
        <v>92</v>
      </c>
      <c r="B220" s="23" t="s">
        <v>92</v>
      </c>
      <c r="C220" s="24" t="s">
        <v>92</v>
      </c>
      <c r="D220" t="s">
        <v>92</v>
      </c>
      <c r="E220" t="s">
        <v>92</v>
      </c>
      <c r="F220" t="s">
        <v>92</v>
      </c>
      <c r="G220" s="23" t="s">
        <v>92</v>
      </c>
      <c r="H220" s="24" t="s">
        <v>92</v>
      </c>
      <c r="I220" t="s">
        <v>92</v>
      </c>
      <c r="L220" s="24">
        <v>0</v>
      </c>
    </row>
    <row r="221" spans="1:12">
      <c r="A221" t="s">
        <v>92</v>
      </c>
      <c r="B221" s="23" t="s">
        <v>92</v>
      </c>
      <c r="C221" s="24" t="s">
        <v>92</v>
      </c>
      <c r="D221" t="s">
        <v>92</v>
      </c>
      <c r="E221" t="s">
        <v>92</v>
      </c>
      <c r="F221" t="s">
        <v>92</v>
      </c>
      <c r="G221" s="23" t="s">
        <v>92</v>
      </c>
      <c r="H221" s="24" t="s">
        <v>92</v>
      </c>
      <c r="I221" t="s">
        <v>92</v>
      </c>
      <c r="L221" s="24">
        <v>0</v>
      </c>
    </row>
    <row r="222" spans="1:12">
      <c r="A222" t="s">
        <v>92</v>
      </c>
      <c r="B222" s="23" t="s">
        <v>92</v>
      </c>
      <c r="C222" s="24" t="s">
        <v>92</v>
      </c>
      <c r="D222" t="s">
        <v>92</v>
      </c>
      <c r="E222" t="s">
        <v>92</v>
      </c>
      <c r="F222" t="s">
        <v>92</v>
      </c>
      <c r="G222" s="23" t="s">
        <v>92</v>
      </c>
      <c r="H222" s="24" t="s">
        <v>92</v>
      </c>
      <c r="I222" t="s">
        <v>92</v>
      </c>
      <c r="L222" s="24">
        <v>0</v>
      </c>
    </row>
    <row r="223" spans="1:12">
      <c r="A223" t="s">
        <v>92</v>
      </c>
      <c r="B223" s="23" t="s">
        <v>92</v>
      </c>
      <c r="C223" s="24" t="s">
        <v>92</v>
      </c>
      <c r="D223" t="s">
        <v>92</v>
      </c>
      <c r="E223" t="s">
        <v>92</v>
      </c>
      <c r="F223" t="s">
        <v>92</v>
      </c>
      <c r="G223" s="23" t="s">
        <v>92</v>
      </c>
      <c r="H223" s="24" t="s">
        <v>92</v>
      </c>
      <c r="I223" t="s">
        <v>92</v>
      </c>
      <c r="L223" s="24">
        <v>0</v>
      </c>
    </row>
    <row r="224" spans="1:12">
      <c r="A224" t="s">
        <v>92</v>
      </c>
      <c r="B224" s="23" t="s">
        <v>92</v>
      </c>
      <c r="C224" s="24" t="s">
        <v>92</v>
      </c>
      <c r="D224" t="s">
        <v>92</v>
      </c>
      <c r="E224" t="s">
        <v>92</v>
      </c>
      <c r="F224" t="s">
        <v>92</v>
      </c>
      <c r="G224" s="23" t="s">
        <v>92</v>
      </c>
      <c r="H224" s="24" t="s">
        <v>92</v>
      </c>
      <c r="I224" t="s">
        <v>92</v>
      </c>
      <c r="L224" s="24">
        <v>0</v>
      </c>
    </row>
    <row r="225" spans="1:12">
      <c r="A225" t="s">
        <v>92</v>
      </c>
      <c r="B225" s="23" t="s">
        <v>92</v>
      </c>
      <c r="C225" s="24" t="s">
        <v>92</v>
      </c>
      <c r="D225" t="s">
        <v>92</v>
      </c>
      <c r="E225" t="s">
        <v>92</v>
      </c>
      <c r="F225" t="s">
        <v>92</v>
      </c>
      <c r="G225" s="23" t="s">
        <v>92</v>
      </c>
      <c r="H225" s="24" t="s">
        <v>92</v>
      </c>
      <c r="I225" t="s">
        <v>92</v>
      </c>
      <c r="L225" s="24">
        <v>0</v>
      </c>
    </row>
    <row r="226" spans="1:12">
      <c r="A226" t="s">
        <v>92</v>
      </c>
      <c r="B226" s="23" t="s">
        <v>92</v>
      </c>
      <c r="C226" s="24" t="s">
        <v>92</v>
      </c>
      <c r="D226" t="s">
        <v>92</v>
      </c>
      <c r="E226" t="s">
        <v>92</v>
      </c>
      <c r="F226" t="s">
        <v>92</v>
      </c>
      <c r="G226" s="23" t="s">
        <v>92</v>
      </c>
      <c r="H226" s="24" t="s">
        <v>92</v>
      </c>
      <c r="I226" t="s">
        <v>92</v>
      </c>
      <c r="L226" s="24">
        <v>0</v>
      </c>
    </row>
    <row r="227" spans="1:12">
      <c r="A227" t="s">
        <v>92</v>
      </c>
      <c r="B227" s="23" t="s">
        <v>92</v>
      </c>
      <c r="C227" s="24" t="s">
        <v>92</v>
      </c>
      <c r="D227" t="s">
        <v>92</v>
      </c>
      <c r="E227" t="s">
        <v>92</v>
      </c>
      <c r="F227" t="s">
        <v>92</v>
      </c>
      <c r="G227" s="23" t="s">
        <v>92</v>
      </c>
      <c r="H227" s="24" t="s">
        <v>92</v>
      </c>
      <c r="I227" t="s">
        <v>92</v>
      </c>
      <c r="L227" s="24">
        <v>0</v>
      </c>
    </row>
    <row r="228" spans="1:12">
      <c r="A228" t="s">
        <v>92</v>
      </c>
      <c r="B228" s="23" t="s">
        <v>92</v>
      </c>
      <c r="C228" s="24" t="s">
        <v>92</v>
      </c>
      <c r="D228" t="s">
        <v>92</v>
      </c>
      <c r="E228" t="s">
        <v>92</v>
      </c>
      <c r="F228" t="s">
        <v>92</v>
      </c>
      <c r="G228" s="23" t="s">
        <v>92</v>
      </c>
      <c r="H228" s="24" t="s">
        <v>92</v>
      </c>
      <c r="I228" t="s">
        <v>92</v>
      </c>
      <c r="L228" s="24">
        <v>0</v>
      </c>
    </row>
    <row r="229" spans="1:12">
      <c r="A229" t="s">
        <v>92</v>
      </c>
      <c r="B229" s="23" t="s">
        <v>92</v>
      </c>
      <c r="C229" s="24" t="s">
        <v>92</v>
      </c>
      <c r="D229" t="s">
        <v>92</v>
      </c>
      <c r="E229" t="s">
        <v>92</v>
      </c>
      <c r="F229" t="s">
        <v>92</v>
      </c>
      <c r="G229" s="23" t="s">
        <v>92</v>
      </c>
      <c r="H229" s="24" t="s">
        <v>92</v>
      </c>
      <c r="I229" t="s">
        <v>92</v>
      </c>
      <c r="L229" s="24">
        <v>0</v>
      </c>
    </row>
    <row r="230" spans="1:12">
      <c r="A230" t="s">
        <v>92</v>
      </c>
      <c r="B230" s="23" t="s">
        <v>92</v>
      </c>
      <c r="C230" s="24" t="s">
        <v>92</v>
      </c>
      <c r="D230" t="s">
        <v>92</v>
      </c>
      <c r="E230" t="s">
        <v>92</v>
      </c>
      <c r="F230" t="s">
        <v>92</v>
      </c>
      <c r="G230" s="23" t="s">
        <v>92</v>
      </c>
      <c r="H230" s="24" t="s">
        <v>92</v>
      </c>
      <c r="I230" t="s">
        <v>92</v>
      </c>
      <c r="L230" s="24">
        <v>0</v>
      </c>
    </row>
    <row r="231" spans="1:12">
      <c r="A231" t="s">
        <v>92</v>
      </c>
      <c r="B231" s="23" t="s">
        <v>92</v>
      </c>
      <c r="C231" s="24" t="s">
        <v>92</v>
      </c>
      <c r="D231" t="s">
        <v>92</v>
      </c>
      <c r="E231" t="s">
        <v>92</v>
      </c>
      <c r="F231" t="s">
        <v>92</v>
      </c>
      <c r="G231" s="23" t="s">
        <v>92</v>
      </c>
      <c r="H231" s="24" t="s">
        <v>92</v>
      </c>
      <c r="I231" t="s">
        <v>92</v>
      </c>
      <c r="L231" s="24">
        <v>0</v>
      </c>
    </row>
    <row r="232" spans="1:12">
      <c r="A232" t="s">
        <v>92</v>
      </c>
      <c r="B232" s="23" t="s">
        <v>92</v>
      </c>
      <c r="C232" s="24" t="s">
        <v>92</v>
      </c>
      <c r="D232" t="s">
        <v>92</v>
      </c>
      <c r="E232" t="s">
        <v>92</v>
      </c>
      <c r="F232" t="s">
        <v>92</v>
      </c>
      <c r="G232" s="23" t="s">
        <v>92</v>
      </c>
      <c r="H232" s="24" t="s">
        <v>92</v>
      </c>
      <c r="I232" t="s">
        <v>92</v>
      </c>
      <c r="L232" s="24">
        <v>0</v>
      </c>
    </row>
    <row r="233" spans="1:12">
      <c r="A233" t="s">
        <v>92</v>
      </c>
      <c r="B233" s="23" t="s">
        <v>92</v>
      </c>
      <c r="C233" s="24" t="s">
        <v>92</v>
      </c>
      <c r="D233" t="s">
        <v>92</v>
      </c>
      <c r="E233" t="s">
        <v>92</v>
      </c>
      <c r="F233" t="s">
        <v>92</v>
      </c>
      <c r="G233" s="23" t="s">
        <v>92</v>
      </c>
      <c r="H233" s="24" t="s">
        <v>92</v>
      </c>
      <c r="I233" t="s">
        <v>92</v>
      </c>
      <c r="L233" s="24">
        <v>0</v>
      </c>
    </row>
    <row r="234" spans="1:12">
      <c r="A234" t="s">
        <v>92</v>
      </c>
      <c r="B234" s="23" t="s">
        <v>92</v>
      </c>
      <c r="C234" s="24" t="s">
        <v>92</v>
      </c>
      <c r="D234" t="s">
        <v>92</v>
      </c>
      <c r="E234" t="s">
        <v>92</v>
      </c>
      <c r="F234" t="s">
        <v>92</v>
      </c>
      <c r="G234" s="23" t="s">
        <v>92</v>
      </c>
      <c r="H234" s="24" t="s">
        <v>92</v>
      </c>
      <c r="I234" t="s">
        <v>92</v>
      </c>
      <c r="L234" s="24">
        <v>0</v>
      </c>
    </row>
    <row r="235" spans="1:12">
      <c r="A235" t="s">
        <v>92</v>
      </c>
      <c r="B235" s="23" t="s">
        <v>92</v>
      </c>
      <c r="C235" s="24" t="s">
        <v>92</v>
      </c>
      <c r="D235" t="s">
        <v>92</v>
      </c>
      <c r="E235" t="s">
        <v>92</v>
      </c>
      <c r="F235" t="s">
        <v>92</v>
      </c>
      <c r="G235" s="23" t="s">
        <v>92</v>
      </c>
      <c r="H235" s="24" t="s">
        <v>92</v>
      </c>
      <c r="I235" t="s">
        <v>92</v>
      </c>
      <c r="L235" s="24">
        <v>0</v>
      </c>
    </row>
    <row r="236" spans="1:12">
      <c r="A236" t="s">
        <v>92</v>
      </c>
      <c r="B236" s="23" t="s">
        <v>92</v>
      </c>
      <c r="C236" s="24" t="s">
        <v>92</v>
      </c>
      <c r="D236" t="s">
        <v>92</v>
      </c>
      <c r="E236" t="s">
        <v>92</v>
      </c>
      <c r="F236" t="s">
        <v>92</v>
      </c>
      <c r="G236" s="23" t="s">
        <v>92</v>
      </c>
      <c r="H236" s="24" t="s">
        <v>92</v>
      </c>
      <c r="I236" t="s">
        <v>92</v>
      </c>
      <c r="L236" s="24">
        <v>0</v>
      </c>
    </row>
    <row r="237" spans="1:12">
      <c r="A237" t="s">
        <v>92</v>
      </c>
      <c r="B237" s="23" t="s">
        <v>92</v>
      </c>
      <c r="C237" s="24" t="s">
        <v>92</v>
      </c>
      <c r="D237" t="s">
        <v>92</v>
      </c>
      <c r="E237" t="s">
        <v>92</v>
      </c>
      <c r="F237" t="s">
        <v>92</v>
      </c>
      <c r="G237" s="23" t="s">
        <v>92</v>
      </c>
      <c r="H237" s="24" t="s">
        <v>92</v>
      </c>
      <c r="I237" t="s">
        <v>92</v>
      </c>
      <c r="L237" s="24">
        <v>0</v>
      </c>
    </row>
    <row r="238" spans="1:12">
      <c r="A238" t="s">
        <v>92</v>
      </c>
      <c r="B238" s="23" t="s">
        <v>92</v>
      </c>
      <c r="C238" s="24" t="s">
        <v>92</v>
      </c>
      <c r="D238" t="s">
        <v>92</v>
      </c>
      <c r="E238" t="s">
        <v>92</v>
      </c>
      <c r="F238" t="s">
        <v>92</v>
      </c>
      <c r="G238" s="23" t="s">
        <v>92</v>
      </c>
      <c r="H238" s="24" t="s">
        <v>92</v>
      </c>
      <c r="I238" t="s">
        <v>92</v>
      </c>
      <c r="L238" s="24">
        <v>0</v>
      </c>
    </row>
    <row r="239" spans="1:12">
      <c r="A239" t="s">
        <v>92</v>
      </c>
      <c r="B239" s="23" t="s">
        <v>92</v>
      </c>
      <c r="C239" s="24" t="s">
        <v>92</v>
      </c>
      <c r="D239" t="s">
        <v>92</v>
      </c>
      <c r="E239" t="s">
        <v>92</v>
      </c>
      <c r="F239" t="s">
        <v>92</v>
      </c>
      <c r="G239" s="23" t="s">
        <v>92</v>
      </c>
      <c r="H239" s="24" t="s">
        <v>92</v>
      </c>
      <c r="I239" t="s">
        <v>92</v>
      </c>
      <c r="L239" s="24">
        <v>0</v>
      </c>
    </row>
    <row r="240" spans="1:12">
      <c r="A240" t="s">
        <v>92</v>
      </c>
      <c r="B240" s="23" t="s">
        <v>92</v>
      </c>
      <c r="C240" s="24" t="s">
        <v>92</v>
      </c>
      <c r="D240" t="s">
        <v>92</v>
      </c>
      <c r="E240" t="s">
        <v>92</v>
      </c>
      <c r="F240" t="s">
        <v>92</v>
      </c>
      <c r="G240" s="23" t="s">
        <v>92</v>
      </c>
      <c r="H240" s="24" t="s">
        <v>92</v>
      </c>
      <c r="I240" t="s">
        <v>92</v>
      </c>
      <c r="L240" s="24">
        <v>0</v>
      </c>
    </row>
    <row r="241" spans="1:12">
      <c r="A241" t="s">
        <v>92</v>
      </c>
      <c r="B241" s="23" t="s">
        <v>92</v>
      </c>
      <c r="C241" s="24" t="s">
        <v>92</v>
      </c>
      <c r="D241" t="s">
        <v>92</v>
      </c>
      <c r="E241" t="s">
        <v>92</v>
      </c>
      <c r="F241" t="s">
        <v>92</v>
      </c>
      <c r="G241" s="23" t="s">
        <v>92</v>
      </c>
      <c r="H241" s="24" t="s">
        <v>92</v>
      </c>
      <c r="I241" t="s">
        <v>92</v>
      </c>
      <c r="L241" s="24">
        <v>0</v>
      </c>
    </row>
    <row r="242" spans="1:12">
      <c r="A242" t="s">
        <v>92</v>
      </c>
      <c r="B242" s="23" t="s">
        <v>92</v>
      </c>
      <c r="C242" s="24" t="s">
        <v>92</v>
      </c>
      <c r="D242" t="s">
        <v>92</v>
      </c>
      <c r="E242" t="s">
        <v>92</v>
      </c>
      <c r="F242" t="s">
        <v>92</v>
      </c>
      <c r="G242" s="23" t="s">
        <v>92</v>
      </c>
      <c r="H242" s="24" t="s">
        <v>92</v>
      </c>
      <c r="I242" t="s">
        <v>92</v>
      </c>
      <c r="L242" s="24">
        <v>0</v>
      </c>
    </row>
    <row r="243" spans="1:12">
      <c r="A243" t="s">
        <v>92</v>
      </c>
      <c r="B243" s="23" t="s">
        <v>92</v>
      </c>
      <c r="C243" s="24" t="s">
        <v>92</v>
      </c>
      <c r="D243" t="s">
        <v>92</v>
      </c>
      <c r="E243" t="s">
        <v>92</v>
      </c>
      <c r="F243" t="s">
        <v>92</v>
      </c>
      <c r="G243" s="23" t="s">
        <v>92</v>
      </c>
      <c r="H243" s="24" t="s">
        <v>92</v>
      </c>
      <c r="I243" t="s">
        <v>92</v>
      </c>
      <c r="L243" s="24">
        <v>0</v>
      </c>
    </row>
    <row r="244" spans="1:12">
      <c r="A244" t="s">
        <v>92</v>
      </c>
      <c r="B244" s="23" t="s">
        <v>92</v>
      </c>
      <c r="C244" s="24" t="s">
        <v>92</v>
      </c>
      <c r="D244" t="s">
        <v>92</v>
      </c>
      <c r="E244" t="s">
        <v>92</v>
      </c>
      <c r="F244" t="s">
        <v>92</v>
      </c>
      <c r="G244" s="23" t="s">
        <v>92</v>
      </c>
      <c r="H244" s="24" t="s">
        <v>92</v>
      </c>
      <c r="I244" t="s">
        <v>92</v>
      </c>
      <c r="L244" s="24">
        <v>0</v>
      </c>
    </row>
    <row r="245" spans="1:12">
      <c r="A245" t="s">
        <v>92</v>
      </c>
      <c r="B245" s="23" t="s">
        <v>92</v>
      </c>
      <c r="C245" s="24" t="s">
        <v>92</v>
      </c>
      <c r="D245" t="s">
        <v>92</v>
      </c>
      <c r="E245" t="s">
        <v>92</v>
      </c>
      <c r="F245" t="s">
        <v>92</v>
      </c>
      <c r="G245" s="23" t="s">
        <v>92</v>
      </c>
      <c r="H245" s="24" t="s">
        <v>92</v>
      </c>
      <c r="I245" t="s">
        <v>92</v>
      </c>
      <c r="L245" s="24">
        <v>0</v>
      </c>
    </row>
    <row r="246" spans="1:12">
      <c r="A246" t="s">
        <v>92</v>
      </c>
      <c r="B246" s="23" t="s">
        <v>92</v>
      </c>
      <c r="C246" s="24" t="s">
        <v>92</v>
      </c>
      <c r="D246" t="s">
        <v>92</v>
      </c>
      <c r="E246" t="s">
        <v>92</v>
      </c>
      <c r="F246" t="s">
        <v>92</v>
      </c>
      <c r="G246" s="23" t="s">
        <v>92</v>
      </c>
      <c r="H246" s="24" t="s">
        <v>92</v>
      </c>
      <c r="I246" t="s">
        <v>92</v>
      </c>
      <c r="L246" s="24">
        <v>0</v>
      </c>
    </row>
    <row r="247" spans="1:12">
      <c r="A247" t="s">
        <v>92</v>
      </c>
      <c r="B247" s="23" t="s">
        <v>92</v>
      </c>
      <c r="C247" s="24" t="s">
        <v>92</v>
      </c>
      <c r="D247" t="s">
        <v>92</v>
      </c>
      <c r="E247" t="s">
        <v>92</v>
      </c>
      <c r="F247" t="s">
        <v>92</v>
      </c>
      <c r="G247" s="23" t="s">
        <v>92</v>
      </c>
      <c r="H247" s="24" t="s">
        <v>92</v>
      </c>
      <c r="I247" t="s">
        <v>92</v>
      </c>
      <c r="L247" s="24">
        <v>0</v>
      </c>
    </row>
    <row r="248" spans="1:12">
      <c r="A248" t="s">
        <v>92</v>
      </c>
      <c r="B248" s="23" t="s">
        <v>92</v>
      </c>
      <c r="C248" s="24" t="s">
        <v>92</v>
      </c>
      <c r="D248" t="s">
        <v>92</v>
      </c>
      <c r="E248" t="s">
        <v>92</v>
      </c>
      <c r="F248" t="s">
        <v>92</v>
      </c>
      <c r="G248" s="23" t="s">
        <v>92</v>
      </c>
      <c r="H248" s="24" t="s">
        <v>92</v>
      </c>
      <c r="I248" t="s">
        <v>92</v>
      </c>
      <c r="L248" s="24">
        <v>0</v>
      </c>
    </row>
    <row r="249" spans="1:12">
      <c r="A249" t="s">
        <v>92</v>
      </c>
      <c r="B249" s="23" t="s">
        <v>92</v>
      </c>
      <c r="C249" s="24" t="s">
        <v>92</v>
      </c>
      <c r="D249" t="s">
        <v>92</v>
      </c>
      <c r="E249" t="s">
        <v>92</v>
      </c>
      <c r="F249" t="s">
        <v>92</v>
      </c>
      <c r="G249" s="23" t="s">
        <v>92</v>
      </c>
      <c r="H249" s="24" t="s">
        <v>92</v>
      </c>
      <c r="I249" t="s">
        <v>92</v>
      </c>
      <c r="L249" s="24">
        <v>0</v>
      </c>
    </row>
    <row r="250" spans="1:12">
      <c r="A250" t="s">
        <v>92</v>
      </c>
      <c r="B250" s="23" t="s">
        <v>92</v>
      </c>
      <c r="C250" s="24" t="s">
        <v>92</v>
      </c>
      <c r="D250" t="s">
        <v>92</v>
      </c>
      <c r="E250" t="s">
        <v>92</v>
      </c>
      <c r="F250" t="s">
        <v>92</v>
      </c>
      <c r="G250" s="23" t="s">
        <v>92</v>
      </c>
      <c r="H250" s="24" t="s">
        <v>92</v>
      </c>
      <c r="I250" t="s">
        <v>92</v>
      </c>
      <c r="L250" s="24">
        <v>0</v>
      </c>
    </row>
    <row r="251" spans="1:12">
      <c r="A251" t="s">
        <v>92</v>
      </c>
      <c r="B251" s="23" t="s">
        <v>92</v>
      </c>
      <c r="C251" s="24" t="s">
        <v>92</v>
      </c>
      <c r="D251" t="s">
        <v>92</v>
      </c>
      <c r="E251" t="s">
        <v>92</v>
      </c>
      <c r="F251" t="s">
        <v>92</v>
      </c>
      <c r="G251" s="23" t="s">
        <v>92</v>
      </c>
      <c r="H251" s="24" t="s">
        <v>92</v>
      </c>
      <c r="I251" t="s">
        <v>92</v>
      </c>
      <c r="L251" s="24">
        <v>0</v>
      </c>
    </row>
    <row r="252" spans="1:12">
      <c r="A252" t="s">
        <v>92</v>
      </c>
      <c r="B252" s="23" t="s">
        <v>92</v>
      </c>
      <c r="C252" s="24" t="s">
        <v>92</v>
      </c>
      <c r="D252" t="s">
        <v>92</v>
      </c>
      <c r="E252" t="s">
        <v>92</v>
      </c>
      <c r="F252" t="s">
        <v>92</v>
      </c>
      <c r="G252" s="23" t="s">
        <v>92</v>
      </c>
      <c r="H252" s="24" t="s">
        <v>92</v>
      </c>
      <c r="I252" t="s">
        <v>92</v>
      </c>
      <c r="L252" s="24">
        <v>0</v>
      </c>
    </row>
    <row r="253" spans="1:12">
      <c r="A253" t="s">
        <v>92</v>
      </c>
      <c r="B253" s="23" t="s">
        <v>92</v>
      </c>
      <c r="C253" s="24" t="s">
        <v>92</v>
      </c>
      <c r="D253" t="s">
        <v>92</v>
      </c>
      <c r="E253" t="s">
        <v>92</v>
      </c>
      <c r="F253" t="s">
        <v>92</v>
      </c>
      <c r="G253" s="23" t="s">
        <v>92</v>
      </c>
      <c r="H253" s="24" t="s">
        <v>92</v>
      </c>
      <c r="I253" t="s">
        <v>92</v>
      </c>
      <c r="L253" s="24">
        <v>0</v>
      </c>
    </row>
    <row r="254" spans="1:12">
      <c r="A254" t="s">
        <v>92</v>
      </c>
      <c r="B254" s="23" t="s">
        <v>92</v>
      </c>
      <c r="C254" s="24" t="s">
        <v>92</v>
      </c>
      <c r="D254" t="s">
        <v>92</v>
      </c>
      <c r="E254" t="s">
        <v>92</v>
      </c>
      <c r="F254" t="s">
        <v>92</v>
      </c>
      <c r="G254" s="23" t="s">
        <v>92</v>
      </c>
      <c r="H254" s="24" t="s">
        <v>92</v>
      </c>
      <c r="I254" t="s">
        <v>92</v>
      </c>
      <c r="L254" s="24">
        <v>0</v>
      </c>
    </row>
    <row r="255" spans="1:12">
      <c r="A255" t="s">
        <v>92</v>
      </c>
      <c r="B255" s="23" t="s">
        <v>92</v>
      </c>
      <c r="C255" s="24" t="s">
        <v>92</v>
      </c>
      <c r="D255" t="s">
        <v>92</v>
      </c>
      <c r="E255" t="s">
        <v>92</v>
      </c>
      <c r="F255" t="s">
        <v>92</v>
      </c>
      <c r="G255" s="23" t="s">
        <v>92</v>
      </c>
      <c r="H255" s="24" t="s">
        <v>92</v>
      </c>
      <c r="I255" t="s">
        <v>92</v>
      </c>
      <c r="L255" s="24">
        <v>0</v>
      </c>
    </row>
    <row r="256" spans="1:12">
      <c r="A256" t="s">
        <v>92</v>
      </c>
      <c r="B256" s="23" t="s">
        <v>92</v>
      </c>
      <c r="C256" s="24" t="s">
        <v>92</v>
      </c>
      <c r="D256" t="s">
        <v>92</v>
      </c>
      <c r="E256" t="s">
        <v>92</v>
      </c>
      <c r="F256" t="s">
        <v>92</v>
      </c>
      <c r="G256" s="23" t="s">
        <v>92</v>
      </c>
      <c r="H256" s="24" t="s">
        <v>92</v>
      </c>
      <c r="I256" t="s">
        <v>92</v>
      </c>
      <c r="L256" s="24">
        <v>0</v>
      </c>
    </row>
    <row r="257" spans="1:12">
      <c r="A257" t="s">
        <v>92</v>
      </c>
      <c r="B257" s="23" t="s">
        <v>92</v>
      </c>
      <c r="C257" s="24" t="s">
        <v>92</v>
      </c>
      <c r="D257" t="s">
        <v>92</v>
      </c>
      <c r="E257" t="s">
        <v>92</v>
      </c>
      <c r="F257" t="s">
        <v>92</v>
      </c>
      <c r="G257" s="23" t="s">
        <v>92</v>
      </c>
      <c r="H257" s="24" t="s">
        <v>92</v>
      </c>
      <c r="I257" t="s">
        <v>92</v>
      </c>
      <c r="L257" s="24">
        <v>0</v>
      </c>
    </row>
    <row r="258" spans="1:12">
      <c r="A258" t="s">
        <v>92</v>
      </c>
      <c r="B258" s="23" t="s">
        <v>92</v>
      </c>
      <c r="C258" s="24" t="s">
        <v>92</v>
      </c>
      <c r="D258" t="s">
        <v>92</v>
      </c>
      <c r="E258" t="s">
        <v>92</v>
      </c>
      <c r="F258" t="s">
        <v>92</v>
      </c>
      <c r="G258" s="23" t="s">
        <v>92</v>
      </c>
      <c r="H258" s="24" t="s">
        <v>92</v>
      </c>
      <c r="I258" t="s">
        <v>92</v>
      </c>
      <c r="L258" s="24">
        <v>0</v>
      </c>
    </row>
    <row r="259" spans="1:12">
      <c r="A259" t="s">
        <v>92</v>
      </c>
      <c r="B259" s="23" t="s">
        <v>92</v>
      </c>
      <c r="C259" s="24" t="s">
        <v>92</v>
      </c>
      <c r="D259" t="s">
        <v>92</v>
      </c>
      <c r="E259" t="s">
        <v>92</v>
      </c>
      <c r="F259" t="s">
        <v>92</v>
      </c>
      <c r="G259" s="23" t="s">
        <v>92</v>
      </c>
      <c r="H259" s="24" t="s">
        <v>92</v>
      </c>
      <c r="I259" t="s">
        <v>92</v>
      </c>
      <c r="L259" s="24">
        <v>0</v>
      </c>
    </row>
    <row r="260" spans="1:12">
      <c r="A260" t="s">
        <v>92</v>
      </c>
      <c r="B260" s="23" t="s">
        <v>92</v>
      </c>
      <c r="C260" s="24" t="s">
        <v>92</v>
      </c>
      <c r="D260" t="s">
        <v>92</v>
      </c>
      <c r="E260" t="s">
        <v>92</v>
      </c>
      <c r="F260" t="s">
        <v>92</v>
      </c>
      <c r="G260" s="23" t="s">
        <v>92</v>
      </c>
      <c r="H260" s="24" t="s">
        <v>92</v>
      </c>
      <c r="I260" t="s">
        <v>92</v>
      </c>
      <c r="L260" s="24">
        <v>0</v>
      </c>
    </row>
    <row r="261" spans="1:12">
      <c r="A261" t="s">
        <v>92</v>
      </c>
      <c r="B261" s="23" t="s">
        <v>92</v>
      </c>
      <c r="C261" s="24" t="s">
        <v>92</v>
      </c>
      <c r="D261" t="s">
        <v>92</v>
      </c>
      <c r="E261" t="s">
        <v>92</v>
      </c>
      <c r="F261" t="s">
        <v>92</v>
      </c>
      <c r="G261" s="23" t="s">
        <v>92</v>
      </c>
      <c r="H261" s="24" t="s">
        <v>92</v>
      </c>
      <c r="I261" t="s">
        <v>92</v>
      </c>
      <c r="L261" s="24">
        <v>0</v>
      </c>
    </row>
    <row r="262" spans="1:12">
      <c r="A262" t="s">
        <v>92</v>
      </c>
      <c r="B262" s="23" t="s">
        <v>92</v>
      </c>
      <c r="C262" s="24" t="s">
        <v>92</v>
      </c>
      <c r="D262" t="s">
        <v>92</v>
      </c>
      <c r="E262" t="s">
        <v>92</v>
      </c>
      <c r="F262" t="s">
        <v>92</v>
      </c>
      <c r="G262" s="23" t="s">
        <v>92</v>
      </c>
      <c r="H262" s="24" t="s">
        <v>92</v>
      </c>
      <c r="I262" t="s">
        <v>92</v>
      </c>
      <c r="L262" s="24">
        <v>0</v>
      </c>
    </row>
    <row r="263" spans="1:12">
      <c r="A263" t="s">
        <v>92</v>
      </c>
      <c r="B263" s="23" t="s">
        <v>92</v>
      </c>
      <c r="C263" s="24" t="s">
        <v>92</v>
      </c>
      <c r="D263" t="s">
        <v>92</v>
      </c>
      <c r="E263" t="s">
        <v>92</v>
      </c>
      <c r="F263" t="s">
        <v>92</v>
      </c>
      <c r="G263" s="23" t="s">
        <v>92</v>
      </c>
      <c r="H263" s="24" t="s">
        <v>92</v>
      </c>
      <c r="I263" t="s">
        <v>92</v>
      </c>
      <c r="L263" s="24">
        <v>0</v>
      </c>
    </row>
    <row r="264" spans="1:12">
      <c r="A264" t="s">
        <v>92</v>
      </c>
      <c r="B264" s="23" t="s">
        <v>92</v>
      </c>
      <c r="C264" s="24" t="s">
        <v>92</v>
      </c>
      <c r="D264" t="s">
        <v>92</v>
      </c>
      <c r="E264" t="s">
        <v>92</v>
      </c>
      <c r="F264" t="s">
        <v>92</v>
      </c>
      <c r="G264" s="23" t="s">
        <v>92</v>
      </c>
      <c r="H264" s="24" t="s">
        <v>92</v>
      </c>
      <c r="I264" t="s">
        <v>92</v>
      </c>
      <c r="L264" s="24">
        <v>0</v>
      </c>
    </row>
    <row r="265" spans="1:12">
      <c r="A265" t="s">
        <v>92</v>
      </c>
      <c r="B265" s="23" t="s">
        <v>92</v>
      </c>
      <c r="C265" s="24" t="s">
        <v>92</v>
      </c>
      <c r="D265" t="s">
        <v>92</v>
      </c>
      <c r="E265" t="s">
        <v>92</v>
      </c>
      <c r="F265" t="s">
        <v>92</v>
      </c>
      <c r="G265" s="23" t="s">
        <v>92</v>
      </c>
      <c r="H265" s="24" t="s">
        <v>92</v>
      </c>
      <c r="I265" t="s">
        <v>92</v>
      </c>
      <c r="L265" s="24">
        <v>0</v>
      </c>
    </row>
    <row r="266" spans="1:12">
      <c r="A266" t="s">
        <v>92</v>
      </c>
      <c r="B266" s="23" t="s">
        <v>92</v>
      </c>
      <c r="C266" s="24" t="s">
        <v>92</v>
      </c>
      <c r="D266" t="s">
        <v>92</v>
      </c>
      <c r="E266" t="s">
        <v>92</v>
      </c>
      <c r="F266" t="s">
        <v>92</v>
      </c>
      <c r="G266" s="23" t="s">
        <v>92</v>
      </c>
      <c r="H266" s="24" t="s">
        <v>92</v>
      </c>
      <c r="I266" t="s">
        <v>92</v>
      </c>
      <c r="L266" s="24">
        <v>0</v>
      </c>
    </row>
    <row r="267" spans="1:12">
      <c r="A267" t="s">
        <v>92</v>
      </c>
      <c r="B267" s="23" t="s">
        <v>92</v>
      </c>
      <c r="C267" s="24" t="s">
        <v>92</v>
      </c>
      <c r="D267" t="s">
        <v>92</v>
      </c>
      <c r="E267" t="s">
        <v>92</v>
      </c>
      <c r="F267" t="s">
        <v>92</v>
      </c>
      <c r="G267" s="23" t="s">
        <v>92</v>
      </c>
      <c r="H267" s="24" t="s">
        <v>92</v>
      </c>
      <c r="I267" t="s">
        <v>92</v>
      </c>
      <c r="L267" s="24">
        <v>0</v>
      </c>
    </row>
    <row r="268" spans="1:12">
      <c r="A268" t="s">
        <v>92</v>
      </c>
      <c r="B268" s="23" t="s">
        <v>92</v>
      </c>
      <c r="C268" s="24" t="s">
        <v>92</v>
      </c>
      <c r="D268" t="s">
        <v>92</v>
      </c>
      <c r="E268" t="s">
        <v>92</v>
      </c>
      <c r="F268" t="s">
        <v>92</v>
      </c>
      <c r="G268" s="23" t="s">
        <v>92</v>
      </c>
      <c r="H268" s="24" t="s">
        <v>92</v>
      </c>
      <c r="I268" t="s">
        <v>92</v>
      </c>
      <c r="L268" s="24">
        <v>0</v>
      </c>
    </row>
    <row r="269" spans="1:12">
      <c r="A269" t="s">
        <v>92</v>
      </c>
      <c r="B269" s="23" t="s">
        <v>92</v>
      </c>
      <c r="C269" s="24" t="s">
        <v>92</v>
      </c>
      <c r="D269" t="s">
        <v>92</v>
      </c>
      <c r="E269" t="s">
        <v>92</v>
      </c>
      <c r="F269" t="s">
        <v>92</v>
      </c>
      <c r="G269" s="23" t="s">
        <v>92</v>
      </c>
      <c r="H269" s="24" t="s">
        <v>92</v>
      </c>
      <c r="I269" t="s">
        <v>92</v>
      </c>
      <c r="L269" s="24">
        <v>0</v>
      </c>
    </row>
    <row r="270" spans="1:12">
      <c r="A270" t="s">
        <v>92</v>
      </c>
      <c r="B270" s="23" t="s">
        <v>92</v>
      </c>
      <c r="C270" s="24" t="s">
        <v>92</v>
      </c>
      <c r="D270" t="s">
        <v>92</v>
      </c>
      <c r="E270" t="s">
        <v>92</v>
      </c>
      <c r="F270" t="s">
        <v>92</v>
      </c>
      <c r="G270" s="23" t="s">
        <v>92</v>
      </c>
      <c r="H270" s="24" t="s">
        <v>92</v>
      </c>
      <c r="I270" t="s">
        <v>92</v>
      </c>
      <c r="L270" s="24">
        <v>0</v>
      </c>
    </row>
    <row r="271" spans="1:12">
      <c r="A271" t="s">
        <v>92</v>
      </c>
      <c r="B271" s="23" t="s">
        <v>92</v>
      </c>
      <c r="C271" s="24" t="s">
        <v>92</v>
      </c>
      <c r="D271" t="s">
        <v>92</v>
      </c>
      <c r="E271" t="s">
        <v>92</v>
      </c>
      <c r="F271" t="s">
        <v>92</v>
      </c>
      <c r="G271" s="23" t="s">
        <v>92</v>
      </c>
      <c r="H271" s="24" t="s">
        <v>92</v>
      </c>
      <c r="I271" t="s">
        <v>92</v>
      </c>
      <c r="L271" s="24">
        <v>0</v>
      </c>
    </row>
    <row r="272" spans="1:12">
      <c r="A272" t="s">
        <v>92</v>
      </c>
      <c r="B272" s="23" t="s">
        <v>92</v>
      </c>
      <c r="C272" s="24" t="s">
        <v>92</v>
      </c>
      <c r="D272" t="s">
        <v>92</v>
      </c>
      <c r="E272" t="s">
        <v>92</v>
      </c>
      <c r="F272" t="s">
        <v>92</v>
      </c>
      <c r="G272" s="23" t="s">
        <v>92</v>
      </c>
      <c r="H272" s="24" t="s">
        <v>92</v>
      </c>
      <c r="I272" t="s">
        <v>92</v>
      </c>
      <c r="L272" s="24">
        <v>0</v>
      </c>
    </row>
    <row r="273" spans="1:12">
      <c r="A273" t="s">
        <v>92</v>
      </c>
      <c r="B273" s="23" t="s">
        <v>92</v>
      </c>
      <c r="C273" s="24" t="s">
        <v>92</v>
      </c>
      <c r="D273" t="s">
        <v>92</v>
      </c>
      <c r="E273" t="s">
        <v>92</v>
      </c>
      <c r="F273" t="s">
        <v>92</v>
      </c>
      <c r="G273" s="23" t="s">
        <v>92</v>
      </c>
      <c r="H273" s="24" t="s">
        <v>92</v>
      </c>
      <c r="I273" t="s">
        <v>92</v>
      </c>
      <c r="L273" s="24">
        <v>0</v>
      </c>
    </row>
    <row r="274" spans="1:12">
      <c r="A274" t="s">
        <v>92</v>
      </c>
      <c r="B274" s="23" t="s">
        <v>92</v>
      </c>
      <c r="C274" s="24" t="s">
        <v>92</v>
      </c>
      <c r="D274" t="s">
        <v>92</v>
      </c>
      <c r="E274" t="s">
        <v>92</v>
      </c>
      <c r="F274" t="s">
        <v>92</v>
      </c>
      <c r="G274" s="23" t="s">
        <v>92</v>
      </c>
      <c r="H274" s="24" t="s">
        <v>92</v>
      </c>
      <c r="I274" t="s">
        <v>92</v>
      </c>
      <c r="L274" s="24">
        <v>0</v>
      </c>
    </row>
    <row r="275" spans="1:12">
      <c r="A275" t="s">
        <v>92</v>
      </c>
      <c r="B275" s="23" t="s">
        <v>92</v>
      </c>
      <c r="C275" s="24" t="s">
        <v>92</v>
      </c>
      <c r="D275" t="s">
        <v>92</v>
      </c>
      <c r="E275" t="s">
        <v>92</v>
      </c>
      <c r="F275" t="s">
        <v>92</v>
      </c>
      <c r="G275" s="23" t="s">
        <v>92</v>
      </c>
      <c r="H275" s="24" t="s">
        <v>92</v>
      </c>
      <c r="I275" t="s">
        <v>92</v>
      </c>
      <c r="L275" s="24">
        <v>0</v>
      </c>
    </row>
    <row r="276" spans="1:12">
      <c r="A276" t="s">
        <v>92</v>
      </c>
      <c r="B276" s="23" t="s">
        <v>92</v>
      </c>
      <c r="C276" s="24" t="s">
        <v>92</v>
      </c>
      <c r="D276" t="s">
        <v>92</v>
      </c>
      <c r="E276" t="s">
        <v>92</v>
      </c>
      <c r="F276" t="s">
        <v>92</v>
      </c>
      <c r="G276" s="23" t="s">
        <v>92</v>
      </c>
      <c r="H276" s="24" t="s">
        <v>92</v>
      </c>
      <c r="I276" t="s">
        <v>92</v>
      </c>
      <c r="L276" s="24">
        <v>0</v>
      </c>
    </row>
    <row r="277" spans="1:12">
      <c r="A277" t="s">
        <v>92</v>
      </c>
      <c r="B277" s="23" t="s">
        <v>92</v>
      </c>
      <c r="C277" s="24" t="s">
        <v>92</v>
      </c>
      <c r="D277" t="s">
        <v>92</v>
      </c>
      <c r="E277" t="s">
        <v>92</v>
      </c>
      <c r="F277" t="s">
        <v>92</v>
      </c>
      <c r="G277" s="23" t="s">
        <v>92</v>
      </c>
      <c r="H277" s="24" t="s">
        <v>92</v>
      </c>
      <c r="I277" t="s">
        <v>92</v>
      </c>
      <c r="L277" s="24">
        <v>0</v>
      </c>
    </row>
    <row r="278" spans="1:12">
      <c r="A278" t="s">
        <v>92</v>
      </c>
      <c r="B278" s="23" t="s">
        <v>92</v>
      </c>
      <c r="C278" s="24" t="s">
        <v>92</v>
      </c>
      <c r="D278" t="s">
        <v>92</v>
      </c>
      <c r="E278" t="s">
        <v>92</v>
      </c>
      <c r="F278" t="s">
        <v>92</v>
      </c>
      <c r="G278" s="23" t="s">
        <v>92</v>
      </c>
      <c r="H278" s="24" t="s">
        <v>92</v>
      </c>
      <c r="I278" t="s">
        <v>92</v>
      </c>
      <c r="L278" s="24">
        <v>0</v>
      </c>
    </row>
    <row r="279" spans="1:12">
      <c r="A279" t="s">
        <v>92</v>
      </c>
      <c r="B279" s="23" t="s">
        <v>92</v>
      </c>
      <c r="C279" s="24" t="s">
        <v>92</v>
      </c>
      <c r="D279" t="s">
        <v>92</v>
      </c>
      <c r="E279" t="s">
        <v>92</v>
      </c>
      <c r="F279" t="s">
        <v>92</v>
      </c>
      <c r="G279" s="23" t="s">
        <v>92</v>
      </c>
      <c r="H279" s="24" t="s">
        <v>92</v>
      </c>
      <c r="I279" t="s">
        <v>92</v>
      </c>
      <c r="L279" s="24">
        <v>0</v>
      </c>
    </row>
    <row r="280" spans="1:12">
      <c r="A280" t="s">
        <v>92</v>
      </c>
      <c r="B280" s="23" t="s">
        <v>92</v>
      </c>
      <c r="C280" s="24" t="s">
        <v>92</v>
      </c>
      <c r="D280" t="s">
        <v>92</v>
      </c>
      <c r="E280" t="s">
        <v>92</v>
      </c>
      <c r="F280" t="s">
        <v>92</v>
      </c>
      <c r="G280" s="23" t="s">
        <v>92</v>
      </c>
      <c r="H280" s="24" t="s">
        <v>92</v>
      </c>
      <c r="I280" t="s">
        <v>92</v>
      </c>
      <c r="L280" s="24">
        <v>0</v>
      </c>
    </row>
    <row r="281" spans="1:12">
      <c r="A281" t="s">
        <v>92</v>
      </c>
      <c r="B281" s="23" t="s">
        <v>92</v>
      </c>
      <c r="C281" s="24" t="s">
        <v>92</v>
      </c>
      <c r="D281" t="s">
        <v>92</v>
      </c>
      <c r="E281" t="s">
        <v>92</v>
      </c>
      <c r="F281" t="s">
        <v>92</v>
      </c>
      <c r="G281" s="23" t="s">
        <v>92</v>
      </c>
      <c r="H281" s="24" t="s">
        <v>92</v>
      </c>
      <c r="I281" t="s">
        <v>92</v>
      </c>
      <c r="L281" s="24">
        <v>0</v>
      </c>
    </row>
    <row r="282" spans="1:12">
      <c r="A282" t="s">
        <v>92</v>
      </c>
      <c r="B282" s="23" t="s">
        <v>92</v>
      </c>
      <c r="C282" s="24" t="s">
        <v>92</v>
      </c>
      <c r="D282" t="s">
        <v>92</v>
      </c>
      <c r="E282" t="s">
        <v>92</v>
      </c>
      <c r="F282" t="s">
        <v>92</v>
      </c>
      <c r="G282" s="23" t="s">
        <v>92</v>
      </c>
      <c r="H282" s="24" t="s">
        <v>92</v>
      </c>
      <c r="I282" t="s">
        <v>92</v>
      </c>
      <c r="L282" s="24">
        <v>0</v>
      </c>
    </row>
    <row r="283" spans="1:12">
      <c r="A283" t="s">
        <v>92</v>
      </c>
      <c r="B283" s="23" t="s">
        <v>92</v>
      </c>
      <c r="C283" s="24" t="s">
        <v>92</v>
      </c>
      <c r="D283" t="s">
        <v>92</v>
      </c>
      <c r="E283" t="s">
        <v>92</v>
      </c>
      <c r="F283" t="s">
        <v>92</v>
      </c>
      <c r="G283" s="23" t="s">
        <v>92</v>
      </c>
      <c r="H283" s="24" t="s">
        <v>92</v>
      </c>
      <c r="I283" t="s">
        <v>92</v>
      </c>
      <c r="L283" s="24">
        <v>0</v>
      </c>
    </row>
    <row r="284" spans="1:12">
      <c r="A284" t="s">
        <v>92</v>
      </c>
      <c r="B284" s="23" t="s">
        <v>92</v>
      </c>
      <c r="C284" s="24" t="s">
        <v>92</v>
      </c>
      <c r="D284" t="s">
        <v>92</v>
      </c>
      <c r="E284" t="s">
        <v>92</v>
      </c>
      <c r="F284" t="s">
        <v>92</v>
      </c>
      <c r="G284" s="23" t="s">
        <v>92</v>
      </c>
      <c r="H284" s="24" t="s">
        <v>92</v>
      </c>
      <c r="I284" t="s">
        <v>92</v>
      </c>
      <c r="L284" s="24">
        <v>0</v>
      </c>
    </row>
    <row r="285" spans="1:12">
      <c r="A285" t="s">
        <v>92</v>
      </c>
      <c r="B285" s="23" t="s">
        <v>92</v>
      </c>
      <c r="C285" s="24" t="s">
        <v>92</v>
      </c>
      <c r="D285" t="s">
        <v>92</v>
      </c>
      <c r="E285" t="s">
        <v>92</v>
      </c>
      <c r="F285" t="s">
        <v>92</v>
      </c>
      <c r="G285" s="23" t="s">
        <v>92</v>
      </c>
      <c r="H285" s="24" t="s">
        <v>92</v>
      </c>
      <c r="I285" t="s">
        <v>92</v>
      </c>
      <c r="L285" s="24">
        <v>0</v>
      </c>
    </row>
    <row r="286" spans="1:12">
      <c r="A286" t="s">
        <v>92</v>
      </c>
      <c r="B286" s="23" t="s">
        <v>92</v>
      </c>
      <c r="C286" s="24" t="s">
        <v>92</v>
      </c>
      <c r="D286" t="s">
        <v>92</v>
      </c>
      <c r="E286" t="s">
        <v>92</v>
      </c>
      <c r="F286" t="s">
        <v>92</v>
      </c>
      <c r="G286" s="23" t="s">
        <v>92</v>
      </c>
      <c r="H286" s="24" t="s">
        <v>92</v>
      </c>
      <c r="I286" t="s">
        <v>92</v>
      </c>
      <c r="L286" s="24">
        <v>0</v>
      </c>
    </row>
    <row r="287" spans="1:12">
      <c r="A287" t="s">
        <v>92</v>
      </c>
      <c r="B287" s="23" t="s">
        <v>92</v>
      </c>
      <c r="C287" s="24" t="s">
        <v>92</v>
      </c>
      <c r="D287" t="s">
        <v>92</v>
      </c>
      <c r="E287" t="s">
        <v>92</v>
      </c>
      <c r="F287" t="s">
        <v>92</v>
      </c>
      <c r="G287" s="23" t="s">
        <v>92</v>
      </c>
      <c r="H287" s="24" t="s">
        <v>92</v>
      </c>
      <c r="I287" t="s">
        <v>92</v>
      </c>
      <c r="L287" s="24">
        <v>0</v>
      </c>
    </row>
    <row r="288" spans="1:12">
      <c r="A288" t="s">
        <v>92</v>
      </c>
      <c r="B288" s="23" t="s">
        <v>92</v>
      </c>
      <c r="C288" s="24" t="s">
        <v>92</v>
      </c>
      <c r="D288" t="s">
        <v>92</v>
      </c>
      <c r="E288" t="s">
        <v>92</v>
      </c>
      <c r="F288" t="s">
        <v>92</v>
      </c>
      <c r="G288" s="23" t="s">
        <v>92</v>
      </c>
      <c r="H288" s="24" t="s">
        <v>92</v>
      </c>
      <c r="I288" t="s">
        <v>92</v>
      </c>
      <c r="L288" s="24">
        <v>0</v>
      </c>
    </row>
    <row r="289" spans="1:12">
      <c r="A289" t="s">
        <v>92</v>
      </c>
      <c r="B289" s="23" t="s">
        <v>92</v>
      </c>
      <c r="C289" s="24" t="s">
        <v>92</v>
      </c>
      <c r="D289" t="s">
        <v>92</v>
      </c>
      <c r="E289" t="s">
        <v>92</v>
      </c>
      <c r="F289" t="s">
        <v>92</v>
      </c>
      <c r="G289" s="23" t="s">
        <v>92</v>
      </c>
      <c r="H289" s="24" t="s">
        <v>92</v>
      </c>
      <c r="I289" t="s">
        <v>92</v>
      </c>
      <c r="L289" s="24">
        <v>0</v>
      </c>
    </row>
    <row r="290" spans="1:12">
      <c r="A290" t="s">
        <v>92</v>
      </c>
      <c r="B290" s="23" t="s">
        <v>92</v>
      </c>
      <c r="C290" s="24" t="s">
        <v>92</v>
      </c>
      <c r="D290" t="s">
        <v>92</v>
      </c>
      <c r="E290" t="s">
        <v>92</v>
      </c>
      <c r="F290" t="s">
        <v>92</v>
      </c>
      <c r="G290" s="23" t="s">
        <v>92</v>
      </c>
      <c r="H290" s="24" t="s">
        <v>92</v>
      </c>
      <c r="I290" t="s">
        <v>92</v>
      </c>
      <c r="L290" s="24">
        <v>0</v>
      </c>
    </row>
    <row r="291" spans="1:12">
      <c r="A291" t="s">
        <v>92</v>
      </c>
      <c r="B291" s="23" t="s">
        <v>92</v>
      </c>
      <c r="C291" s="24" t="s">
        <v>92</v>
      </c>
      <c r="D291" t="s">
        <v>92</v>
      </c>
      <c r="E291" t="s">
        <v>92</v>
      </c>
      <c r="F291" t="s">
        <v>92</v>
      </c>
      <c r="G291" s="23" t="s">
        <v>92</v>
      </c>
      <c r="H291" s="24" t="s">
        <v>92</v>
      </c>
      <c r="I291" t="s">
        <v>92</v>
      </c>
      <c r="L291" s="24">
        <v>0</v>
      </c>
    </row>
    <row r="292" spans="1:12">
      <c r="A292" t="s">
        <v>92</v>
      </c>
      <c r="B292" s="23" t="s">
        <v>92</v>
      </c>
      <c r="C292" s="24" t="s">
        <v>92</v>
      </c>
      <c r="D292" t="s">
        <v>92</v>
      </c>
      <c r="E292" t="s">
        <v>92</v>
      </c>
      <c r="F292" t="s">
        <v>92</v>
      </c>
      <c r="G292" s="23" t="s">
        <v>92</v>
      </c>
      <c r="H292" s="24" t="s">
        <v>92</v>
      </c>
      <c r="I292" t="s">
        <v>92</v>
      </c>
      <c r="L292" s="24">
        <v>0</v>
      </c>
    </row>
    <row r="293" spans="1:12">
      <c r="A293" t="s">
        <v>92</v>
      </c>
      <c r="B293" s="23" t="s">
        <v>92</v>
      </c>
      <c r="C293" s="24" t="s">
        <v>92</v>
      </c>
      <c r="D293" t="s">
        <v>92</v>
      </c>
      <c r="E293" t="s">
        <v>92</v>
      </c>
      <c r="F293" t="s">
        <v>92</v>
      </c>
      <c r="G293" s="23" t="s">
        <v>92</v>
      </c>
      <c r="H293" s="24" t="s">
        <v>92</v>
      </c>
      <c r="I293" t="s">
        <v>92</v>
      </c>
      <c r="L293" s="24">
        <v>0</v>
      </c>
    </row>
    <row r="294" spans="1:12">
      <c r="A294" t="s">
        <v>92</v>
      </c>
      <c r="B294" s="23" t="s">
        <v>92</v>
      </c>
      <c r="C294" s="24" t="s">
        <v>92</v>
      </c>
      <c r="D294" t="s">
        <v>92</v>
      </c>
      <c r="E294" t="s">
        <v>92</v>
      </c>
      <c r="F294" t="s">
        <v>92</v>
      </c>
      <c r="G294" s="23" t="s">
        <v>92</v>
      </c>
      <c r="H294" s="24" t="s">
        <v>92</v>
      </c>
      <c r="I294" t="s">
        <v>92</v>
      </c>
      <c r="L294" s="24">
        <v>0</v>
      </c>
    </row>
    <row r="295" spans="1:12">
      <c r="A295" t="s">
        <v>92</v>
      </c>
      <c r="B295" s="23" t="s">
        <v>92</v>
      </c>
      <c r="C295" s="24" t="s">
        <v>92</v>
      </c>
      <c r="D295" t="s">
        <v>92</v>
      </c>
      <c r="E295" t="s">
        <v>92</v>
      </c>
      <c r="F295" t="s">
        <v>92</v>
      </c>
      <c r="G295" s="23" t="s">
        <v>92</v>
      </c>
      <c r="H295" s="24" t="s">
        <v>92</v>
      </c>
      <c r="I295" t="s">
        <v>92</v>
      </c>
      <c r="L295" s="24">
        <v>0</v>
      </c>
    </row>
    <row r="296" spans="1:12">
      <c r="A296" t="s">
        <v>92</v>
      </c>
      <c r="B296" s="23" t="s">
        <v>92</v>
      </c>
      <c r="C296" s="24" t="s">
        <v>92</v>
      </c>
      <c r="D296" t="s">
        <v>92</v>
      </c>
      <c r="E296" t="s">
        <v>92</v>
      </c>
      <c r="F296" t="s">
        <v>92</v>
      </c>
      <c r="G296" s="23" t="s">
        <v>92</v>
      </c>
      <c r="H296" s="24" t="s">
        <v>92</v>
      </c>
      <c r="I296" t="s">
        <v>92</v>
      </c>
      <c r="L296" s="24">
        <v>0</v>
      </c>
    </row>
    <row r="297" spans="1:12">
      <c r="A297" t="s">
        <v>92</v>
      </c>
      <c r="B297" s="23" t="s">
        <v>92</v>
      </c>
      <c r="C297" s="24" t="s">
        <v>92</v>
      </c>
      <c r="D297" t="s">
        <v>92</v>
      </c>
      <c r="E297" t="s">
        <v>92</v>
      </c>
      <c r="F297" t="s">
        <v>92</v>
      </c>
      <c r="G297" s="23" t="s">
        <v>92</v>
      </c>
      <c r="H297" s="24" t="s">
        <v>92</v>
      </c>
      <c r="I297" t="s">
        <v>92</v>
      </c>
      <c r="L297" s="24">
        <v>0</v>
      </c>
    </row>
    <row r="298" spans="1:12">
      <c r="A298" t="s">
        <v>92</v>
      </c>
      <c r="B298" s="23" t="s">
        <v>92</v>
      </c>
      <c r="C298" s="24" t="s">
        <v>92</v>
      </c>
      <c r="D298" t="s">
        <v>92</v>
      </c>
      <c r="E298" t="s">
        <v>92</v>
      </c>
      <c r="F298" t="s">
        <v>92</v>
      </c>
      <c r="G298" s="23" t="s">
        <v>92</v>
      </c>
      <c r="H298" s="24" t="s">
        <v>92</v>
      </c>
      <c r="I298" t="s">
        <v>92</v>
      </c>
      <c r="L298" s="24">
        <v>0</v>
      </c>
    </row>
    <row r="299" spans="1:12">
      <c r="A299" t="s">
        <v>92</v>
      </c>
      <c r="B299" s="23" t="s">
        <v>92</v>
      </c>
      <c r="C299" s="24" t="s">
        <v>92</v>
      </c>
      <c r="D299" t="s">
        <v>92</v>
      </c>
      <c r="E299" t="s">
        <v>92</v>
      </c>
      <c r="F299" t="s">
        <v>92</v>
      </c>
      <c r="G299" s="23" t="s">
        <v>92</v>
      </c>
      <c r="H299" s="24" t="s">
        <v>92</v>
      </c>
      <c r="I299" t="s">
        <v>92</v>
      </c>
      <c r="L299" s="24">
        <v>0</v>
      </c>
    </row>
    <row r="300" spans="1:12">
      <c r="A300" t="s">
        <v>92</v>
      </c>
      <c r="B300" s="23" t="s">
        <v>92</v>
      </c>
      <c r="C300" s="24" t="s">
        <v>92</v>
      </c>
      <c r="D300" t="s">
        <v>92</v>
      </c>
      <c r="E300" t="s">
        <v>92</v>
      </c>
      <c r="F300" t="s">
        <v>92</v>
      </c>
      <c r="G300" s="23" t="s">
        <v>92</v>
      </c>
      <c r="H300" s="24" t="s">
        <v>92</v>
      </c>
      <c r="I300" t="s">
        <v>92</v>
      </c>
      <c r="L300" s="24">
        <v>0</v>
      </c>
    </row>
    <row r="301" spans="1:12">
      <c r="A301" t="s">
        <v>92</v>
      </c>
      <c r="B301" s="23" t="s">
        <v>92</v>
      </c>
      <c r="C301" s="24" t="s">
        <v>92</v>
      </c>
      <c r="D301" t="s">
        <v>92</v>
      </c>
      <c r="E301" t="s">
        <v>92</v>
      </c>
      <c r="F301" t="s">
        <v>92</v>
      </c>
      <c r="G301" s="23" t="s">
        <v>92</v>
      </c>
      <c r="H301" s="24" t="s">
        <v>92</v>
      </c>
      <c r="I301" t="s">
        <v>92</v>
      </c>
      <c r="L301" s="24">
        <v>0</v>
      </c>
    </row>
    <row r="302" spans="1:12">
      <c r="A302" t="s">
        <v>92</v>
      </c>
      <c r="B302" s="23" t="s">
        <v>92</v>
      </c>
      <c r="C302" s="24" t="s">
        <v>92</v>
      </c>
      <c r="D302" t="s">
        <v>92</v>
      </c>
      <c r="E302" t="s">
        <v>92</v>
      </c>
      <c r="F302" t="s">
        <v>92</v>
      </c>
      <c r="G302" s="23" t="s">
        <v>92</v>
      </c>
      <c r="H302" s="24" t="s">
        <v>92</v>
      </c>
      <c r="I302" t="s">
        <v>92</v>
      </c>
      <c r="L302" s="24">
        <v>0</v>
      </c>
    </row>
    <row r="303" spans="1:12">
      <c r="A303" t="s">
        <v>92</v>
      </c>
      <c r="B303" s="23" t="s">
        <v>92</v>
      </c>
      <c r="C303" s="24" t="s">
        <v>92</v>
      </c>
      <c r="D303" t="s">
        <v>92</v>
      </c>
      <c r="E303" t="s">
        <v>92</v>
      </c>
      <c r="F303" t="s">
        <v>92</v>
      </c>
      <c r="G303" s="23" t="s">
        <v>92</v>
      </c>
      <c r="H303" s="24" t="s">
        <v>92</v>
      </c>
      <c r="I303" t="s">
        <v>92</v>
      </c>
      <c r="L303" s="24">
        <v>0</v>
      </c>
    </row>
    <row r="304" spans="1:12">
      <c r="A304" t="s">
        <v>92</v>
      </c>
      <c r="B304" s="23" t="s">
        <v>92</v>
      </c>
      <c r="C304" s="24" t="s">
        <v>92</v>
      </c>
      <c r="D304" t="s">
        <v>92</v>
      </c>
      <c r="E304" t="s">
        <v>92</v>
      </c>
      <c r="F304" t="s">
        <v>92</v>
      </c>
      <c r="G304" s="23" t="s">
        <v>92</v>
      </c>
      <c r="H304" s="24" t="s">
        <v>92</v>
      </c>
      <c r="I304" t="s">
        <v>92</v>
      </c>
      <c r="L304" s="24">
        <v>0</v>
      </c>
    </row>
    <row r="305" spans="1:12">
      <c r="A305" t="s">
        <v>92</v>
      </c>
      <c r="B305" s="23" t="s">
        <v>92</v>
      </c>
      <c r="C305" s="24" t="s">
        <v>92</v>
      </c>
      <c r="D305" t="s">
        <v>92</v>
      </c>
      <c r="E305" t="s">
        <v>92</v>
      </c>
      <c r="F305" t="s">
        <v>92</v>
      </c>
      <c r="G305" s="23" t="s">
        <v>92</v>
      </c>
      <c r="H305" s="24" t="s">
        <v>92</v>
      </c>
      <c r="I305" t="s">
        <v>92</v>
      </c>
      <c r="L305" s="24">
        <v>0</v>
      </c>
    </row>
    <row r="306" spans="1:12">
      <c r="A306" t="s">
        <v>92</v>
      </c>
      <c r="B306" s="23" t="s">
        <v>92</v>
      </c>
      <c r="C306" s="24" t="s">
        <v>92</v>
      </c>
      <c r="D306" t="s">
        <v>92</v>
      </c>
      <c r="E306" t="s">
        <v>92</v>
      </c>
      <c r="F306" t="s">
        <v>92</v>
      </c>
      <c r="G306" s="23" t="s">
        <v>92</v>
      </c>
      <c r="H306" s="24" t="s">
        <v>92</v>
      </c>
      <c r="I306" t="s">
        <v>92</v>
      </c>
      <c r="L306" s="24">
        <v>0</v>
      </c>
    </row>
    <row r="307" spans="1:12">
      <c r="A307" t="s">
        <v>92</v>
      </c>
      <c r="B307" s="23" t="s">
        <v>92</v>
      </c>
      <c r="C307" s="24" t="s">
        <v>92</v>
      </c>
      <c r="D307" t="s">
        <v>92</v>
      </c>
      <c r="E307" t="s">
        <v>92</v>
      </c>
      <c r="F307" t="s">
        <v>92</v>
      </c>
      <c r="G307" s="23" t="s">
        <v>92</v>
      </c>
      <c r="H307" s="24" t="s">
        <v>92</v>
      </c>
      <c r="I307" t="s">
        <v>92</v>
      </c>
      <c r="L307" s="24">
        <v>0</v>
      </c>
    </row>
    <row r="308" spans="1:12">
      <c r="A308" t="s">
        <v>92</v>
      </c>
      <c r="B308" s="23" t="s">
        <v>92</v>
      </c>
      <c r="C308" s="24" t="s">
        <v>92</v>
      </c>
      <c r="D308" t="s">
        <v>92</v>
      </c>
      <c r="E308" t="s">
        <v>92</v>
      </c>
      <c r="F308" t="s">
        <v>92</v>
      </c>
      <c r="G308" s="23" t="s">
        <v>92</v>
      </c>
      <c r="H308" s="24" t="s">
        <v>92</v>
      </c>
      <c r="I308" t="s">
        <v>92</v>
      </c>
      <c r="L308" s="24">
        <v>0</v>
      </c>
    </row>
    <row r="309" spans="1:12">
      <c r="A309" t="s">
        <v>92</v>
      </c>
      <c r="B309" s="23" t="s">
        <v>92</v>
      </c>
      <c r="C309" s="24" t="s">
        <v>92</v>
      </c>
      <c r="D309" t="s">
        <v>92</v>
      </c>
      <c r="E309" t="s">
        <v>92</v>
      </c>
      <c r="F309" t="s">
        <v>92</v>
      </c>
      <c r="G309" s="23" t="s">
        <v>92</v>
      </c>
      <c r="H309" s="24" t="s">
        <v>92</v>
      </c>
      <c r="I309" t="s">
        <v>92</v>
      </c>
      <c r="L309" s="24">
        <v>0</v>
      </c>
    </row>
    <row r="310" spans="1:12">
      <c r="A310" t="s">
        <v>92</v>
      </c>
      <c r="B310" s="23" t="s">
        <v>92</v>
      </c>
      <c r="C310" s="24" t="s">
        <v>92</v>
      </c>
      <c r="D310" t="s">
        <v>92</v>
      </c>
      <c r="E310" t="s">
        <v>92</v>
      </c>
      <c r="F310" t="s">
        <v>92</v>
      </c>
      <c r="G310" s="23" t="s">
        <v>92</v>
      </c>
      <c r="H310" s="24" t="s">
        <v>92</v>
      </c>
      <c r="I310" t="s">
        <v>92</v>
      </c>
      <c r="L310" s="24">
        <v>0</v>
      </c>
    </row>
    <row r="311" spans="1:12">
      <c r="A311" t="s">
        <v>92</v>
      </c>
      <c r="B311" s="23" t="s">
        <v>92</v>
      </c>
      <c r="C311" s="24" t="s">
        <v>92</v>
      </c>
      <c r="D311" t="s">
        <v>92</v>
      </c>
      <c r="E311" t="s">
        <v>92</v>
      </c>
      <c r="F311" t="s">
        <v>92</v>
      </c>
      <c r="G311" s="23" t="s">
        <v>92</v>
      </c>
      <c r="H311" s="24" t="s">
        <v>92</v>
      </c>
      <c r="I311" t="s">
        <v>92</v>
      </c>
      <c r="L311" s="24">
        <v>0</v>
      </c>
    </row>
    <row r="312" spans="1:12">
      <c r="A312" t="s">
        <v>92</v>
      </c>
      <c r="B312" s="23" t="s">
        <v>92</v>
      </c>
      <c r="C312" s="24" t="s">
        <v>92</v>
      </c>
      <c r="D312" t="s">
        <v>92</v>
      </c>
      <c r="E312" t="s">
        <v>92</v>
      </c>
      <c r="F312" t="s">
        <v>92</v>
      </c>
      <c r="G312" s="23" t="s">
        <v>92</v>
      </c>
      <c r="H312" s="24" t="s">
        <v>92</v>
      </c>
      <c r="I312" t="s">
        <v>92</v>
      </c>
      <c r="L312" s="24">
        <v>0</v>
      </c>
    </row>
    <row r="313" spans="1:12">
      <c r="A313" t="s">
        <v>92</v>
      </c>
      <c r="B313" s="23" t="s">
        <v>92</v>
      </c>
      <c r="C313" s="24" t="s">
        <v>92</v>
      </c>
      <c r="D313" t="s">
        <v>92</v>
      </c>
      <c r="E313" t="s">
        <v>92</v>
      </c>
      <c r="F313" t="s">
        <v>92</v>
      </c>
      <c r="G313" s="23" t="s">
        <v>92</v>
      </c>
      <c r="H313" s="24" t="s">
        <v>92</v>
      </c>
      <c r="I313" t="s">
        <v>92</v>
      </c>
      <c r="L313" s="24">
        <v>0</v>
      </c>
    </row>
    <row r="314" spans="1:12">
      <c r="A314" t="s">
        <v>92</v>
      </c>
      <c r="B314" s="23" t="s">
        <v>92</v>
      </c>
      <c r="C314" s="24" t="s">
        <v>92</v>
      </c>
      <c r="D314" t="s">
        <v>92</v>
      </c>
      <c r="E314" t="s">
        <v>92</v>
      </c>
      <c r="F314" t="s">
        <v>92</v>
      </c>
      <c r="G314" s="23" t="s">
        <v>92</v>
      </c>
      <c r="H314" s="24" t="s">
        <v>92</v>
      </c>
      <c r="I314" t="s">
        <v>92</v>
      </c>
      <c r="L314" s="24">
        <v>0</v>
      </c>
    </row>
    <row r="315" spans="1:12">
      <c r="A315" t="s">
        <v>92</v>
      </c>
      <c r="B315" s="23" t="s">
        <v>92</v>
      </c>
      <c r="C315" s="24" t="s">
        <v>92</v>
      </c>
      <c r="D315" t="s">
        <v>92</v>
      </c>
      <c r="E315" t="s">
        <v>92</v>
      </c>
      <c r="F315" t="s">
        <v>92</v>
      </c>
      <c r="G315" s="23" t="s">
        <v>92</v>
      </c>
      <c r="H315" s="24" t="s">
        <v>92</v>
      </c>
      <c r="I315" t="s">
        <v>92</v>
      </c>
      <c r="L315" s="24">
        <v>0</v>
      </c>
    </row>
    <row r="316" spans="1:12">
      <c r="A316" t="s">
        <v>92</v>
      </c>
      <c r="B316" s="23" t="s">
        <v>92</v>
      </c>
      <c r="C316" s="24" t="s">
        <v>92</v>
      </c>
      <c r="D316" t="s">
        <v>92</v>
      </c>
      <c r="E316" t="s">
        <v>92</v>
      </c>
      <c r="F316" t="s">
        <v>92</v>
      </c>
      <c r="G316" s="23" t="s">
        <v>92</v>
      </c>
      <c r="H316" s="24" t="s">
        <v>92</v>
      </c>
      <c r="I316" t="s">
        <v>92</v>
      </c>
      <c r="L316" s="24">
        <v>0</v>
      </c>
    </row>
    <row r="317" spans="1:12">
      <c r="A317" t="s">
        <v>92</v>
      </c>
      <c r="B317" s="23" t="s">
        <v>92</v>
      </c>
      <c r="C317" s="24" t="s">
        <v>92</v>
      </c>
      <c r="D317" t="s">
        <v>92</v>
      </c>
      <c r="E317" t="s">
        <v>92</v>
      </c>
      <c r="F317" t="s">
        <v>92</v>
      </c>
      <c r="G317" s="23" t="s">
        <v>92</v>
      </c>
      <c r="H317" s="24" t="s">
        <v>92</v>
      </c>
      <c r="I317" t="s">
        <v>92</v>
      </c>
      <c r="L317" s="24">
        <v>0</v>
      </c>
    </row>
    <row r="318" spans="1:12">
      <c r="A318" t="s">
        <v>92</v>
      </c>
      <c r="B318" s="23" t="s">
        <v>92</v>
      </c>
      <c r="C318" s="24" t="s">
        <v>92</v>
      </c>
      <c r="D318" t="s">
        <v>92</v>
      </c>
      <c r="E318" t="s">
        <v>92</v>
      </c>
      <c r="F318" t="s">
        <v>92</v>
      </c>
      <c r="G318" s="23" t="s">
        <v>92</v>
      </c>
      <c r="H318" s="24" t="s">
        <v>92</v>
      </c>
      <c r="I318" t="s">
        <v>92</v>
      </c>
      <c r="L318" s="24">
        <v>0</v>
      </c>
    </row>
    <row r="319" spans="1:12">
      <c r="A319" t="s">
        <v>92</v>
      </c>
      <c r="B319" s="23" t="s">
        <v>92</v>
      </c>
      <c r="C319" s="24" t="s">
        <v>92</v>
      </c>
      <c r="D319" t="s">
        <v>92</v>
      </c>
      <c r="E319" t="s">
        <v>92</v>
      </c>
      <c r="F319" t="s">
        <v>92</v>
      </c>
      <c r="G319" s="23" t="s">
        <v>92</v>
      </c>
      <c r="H319" s="24" t="s">
        <v>92</v>
      </c>
      <c r="I319" t="s">
        <v>92</v>
      </c>
      <c r="L319" s="24">
        <v>0</v>
      </c>
    </row>
    <row r="320" spans="1:12">
      <c r="A320" t="s">
        <v>92</v>
      </c>
      <c r="B320" s="23" t="s">
        <v>92</v>
      </c>
      <c r="C320" s="24" t="s">
        <v>92</v>
      </c>
      <c r="D320" t="s">
        <v>92</v>
      </c>
      <c r="E320" t="s">
        <v>92</v>
      </c>
      <c r="F320" t="s">
        <v>92</v>
      </c>
      <c r="G320" s="23" t="s">
        <v>92</v>
      </c>
      <c r="H320" s="24" t="s">
        <v>92</v>
      </c>
      <c r="I320" t="s">
        <v>92</v>
      </c>
      <c r="L320" s="24">
        <v>0</v>
      </c>
    </row>
    <row r="321" spans="1:12">
      <c r="A321" t="s">
        <v>92</v>
      </c>
      <c r="B321" s="23" t="s">
        <v>92</v>
      </c>
      <c r="C321" s="24" t="s">
        <v>92</v>
      </c>
      <c r="D321" t="s">
        <v>92</v>
      </c>
      <c r="E321" t="s">
        <v>92</v>
      </c>
      <c r="F321" t="s">
        <v>92</v>
      </c>
      <c r="G321" s="23" t="s">
        <v>92</v>
      </c>
      <c r="H321" s="24" t="s">
        <v>92</v>
      </c>
      <c r="I321" t="s">
        <v>92</v>
      </c>
      <c r="L321" s="24">
        <v>0</v>
      </c>
    </row>
    <row r="322" spans="1:12">
      <c r="A322" t="s">
        <v>92</v>
      </c>
      <c r="B322" s="23" t="s">
        <v>92</v>
      </c>
      <c r="C322" s="24" t="s">
        <v>92</v>
      </c>
      <c r="D322" t="s">
        <v>92</v>
      </c>
      <c r="E322" t="s">
        <v>92</v>
      </c>
      <c r="F322" t="s">
        <v>92</v>
      </c>
      <c r="G322" s="23" t="s">
        <v>92</v>
      </c>
      <c r="H322" s="24" t="s">
        <v>92</v>
      </c>
      <c r="I322" t="s">
        <v>92</v>
      </c>
      <c r="L322" s="24">
        <v>0</v>
      </c>
    </row>
    <row r="323" spans="1:12">
      <c r="A323" t="s">
        <v>92</v>
      </c>
      <c r="B323" s="23" t="s">
        <v>92</v>
      </c>
      <c r="C323" s="24" t="s">
        <v>92</v>
      </c>
      <c r="D323" t="s">
        <v>92</v>
      </c>
      <c r="E323" t="s">
        <v>92</v>
      </c>
      <c r="F323" t="s">
        <v>92</v>
      </c>
      <c r="G323" s="23" t="s">
        <v>92</v>
      </c>
      <c r="H323" s="24" t="s">
        <v>92</v>
      </c>
      <c r="I323" t="s">
        <v>92</v>
      </c>
      <c r="L323" s="24">
        <v>0</v>
      </c>
    </row>
    <row r="324" spans="1:12">
      <c r="A324" t="s">
        <v>92</v>
      </c>
      <c r="B324" s="23" t="s">
        <v>92</v>
      </c>
      <c r="C324" s="24" t="s">
        <v>92</v>
      </c>
      <c r="D324" t="s">
        <v>92</v>
      </c>
      <c r="E324" t="s">
        <v>92</v>
      </c>
      <c r="F324" t="s">
        <v>92</v>
      </c>
      <c r="G324" s="23" t="s">
        <v>92</v>
      </c>
      <c r="H324" s="24" t="s">
        <v>92</v>
      </c>
      <c r="I324" t="s">
        <v>92</v>
      </c>
      <c r="L324" s="24">
        <v>0</v>
      </c>
    </row>
    <row r="325" spans="1:12">
      <c r="A325" t="s">
        <v>92</v>
      </c>
      <c r="B325" s="23" t="s">
        <v>92</v>
      </c>
      <c r="C325" s="24" t="s">
        <v>92</v>
      </c>
      <c r="D325" t="s">
        <v>92</v>
      </c>
      <c r="E325" t="s">
        <v>92</v>
      </c>
      <c r="F325" t="s">
        <v>92</v>
      </c>
      <c r="G325" s="23" t="s">
        <v>92</v>
      </c>
      <c r="H325" s="24" t="s">
        <v>92</v>
      </c>
      <c r="I325" t="s">
        <v>92</v>
      </c>
      <c r="L325" s="24">
        <v>0</v>
      </c>
    </row>
    <row r="326" spans="1:12">
      <c r="A326" t="s">
        <v>92</v>
      </c>
      <c r="B326" s="23" t="s">
        <v>92</v>
      </c>
      <c r="C326" s="24" t="s">
        <v>92</v>
      </c>
      <c r="D326" t="s">
        <v>92</v>
      </c>
      <c r="E326" t="s">
        <v>92</v>
      </c>
      <c r="F326" t="s">
        <v>92</v>
      </c>
      <c r="G326" s="23" t="s">
        <v>92</v>
      </c>
      <c r="H326" s="24" t="s">
        <v>92</v>
      </c>
      <c r="I326" t="s">
        <v>92</v>
      </c>
      <c r="L326" s="24">
        <v>0</v>
      </c>
    </row>
    <row r="327" spans="1:12">
      <c r="A327" t="s">
        <v>92</v>
      </c>
      <c r="B327" s="23" t="s">
        <v>92</v>
      </c>
      <c r="C327" s="24" t="s">
        <v>92</v>
      </c>
      <c r="D327" t="s">
        <v>92</v>
      </c>
      <c r="E327" t="s">
        <v>92</v>
      </c>
      <c r="F327" t="s">
        <v>92</v>
      </c>
      <c r="G327" s="23" t="s">
        <v>92</v>
      </c>
      <c r="H327" s="24" t="s">
        <v>92</v>
      </c>
      <c r="I327" t="s">
        <v>92</v>
      </c>
      <c r="L327" s="24">
        <v>0</v>
      </c>
    </row>
    <row r="328" spans="1:12">
      <c r="A328" t="s">
        <v>92</v>
      </c>
      <c r="B328" s="23" t="s">
        <v>92</v>
      </c>
      <c r="C328" s="24" t="s">
        <v>92</v>
      </c>
      <c r="D328" t="s">
        <v>92</v>
      </c>
      <c r="E328" t="s">
        <v>92</v>
      </c>
      <c r="F328" t="s">
        <v>92</v>
      </c>
      <c r="G328" s="23" t="s">
        <v>92</v>
      </c>
      <c r="H328" s="24" t="s">
        <v>92</v>
      </c>
      <c r="I328" t="s">
        <v>92</v>
      </c>
      <c r="L328" s="24">
        <v>0</v>
      </c>
    </row>
    <row r="329" spans="1:12">
      <c r="A329" t="s">
        <v>92</v>
      </c>
      <c r="B329" s="23" t="s">
        <v>92</v>
      </c>
      <c r="C329" s="24" t="s">
        <v>92</v>
      </c>
      <c r="D329" t="s">
        <v>92</v>
      </c>
      <c r="E329" t="s">
        <v>92</v>
      </c>
      <c r="F329" t="s">
        <v>92</v>
      </c>
      <c r="G329" s="23" t="s">
        <v>92</v>
      </c>
      <c r="H329" s="24" t="s">
        <v>92</v>
      </c>
      <c r="I329" t="s">
        <v>92</v>
      </c>
      <c r="L329" s="24">
        <v>0</v>
      </c>
    </row>
    <row r="330" spans="1:12">
      <c r="A330" t="s">
        <v>92</v>
      </c>
      <c r="B330" s="23" t="s">
        <v>92</v>
      </c>
      <c r="C330" s="24" t="s">
        <v>92</v>
      </c>
      <c r="D330" t="s">
        <v>92</v>
      </c>
      <c r="E330" t="s">
        <v>92</v>
      </c>
      <c r="F330" t="s">
        <v>92</v>
      </c>
      <c r="G330" s="23" t="s">
        <v>92</v>
      </c>
      <c r="H330" s="24" t="s">
        <v>92</v>
      </c>
      <c r="I330" t="s">
        <v>92</v>
      </c>
      <c r="L330" s="24">
        <v>0</v>
      </c>
    </row>
    <row r="331" spans="1:12">
      <c r="A331" t="s">
        <v>92</v>
      </c>
      <c r="B331" s="23" t="s">
        <v>92</v>
      </c>
      <c r="C331" s="24" t="s">
        <v>92</v>
      </c>
      <c r="D331" t="s">
        <v>92</v>
      </c>
      <c r="E331" t="s">
        <v>92</v>
      </c>
      <c r="F331" t="s">
        <v>92</v>
      </c>
      <c r="G331" s="23" t="s">
        <v>92</v>
      </c>
      <c r="H331" s="24" t="s">
        <v>92</v>
      </c>
      <c r="I331" t="s">
        <v>92</v>
      </c>
      <c r="L331" s="24">
        <v>0</v>
      </c>
    </row>
    <row r="332" spans="1:12">
      <c r="A332" t="s">
        <v>92</v>
      </c>
      <c r="B332" s="23" t="s">
        <v>92</v>
      </c>
      <c r="C332" s="24" t="s">
        <v>92</v>
      </c>
      <c r="D332" t="s">
        <v>92</v>
      </c>
      <c r="E332" t="s">
        <v>92</v>
      </c>
      <c r="F332" t="s">
        <v>92</v>
      </c>
      <c r="G332" s="23" t="s">
        <v>92</v>
      </c>
      <c r="H332" s="24" t="s">
        <v>92</v>
      </c>
      <c r="I332" t="s">
        <v>92</v>
      </c>
      <c r="L332" s="24">
        <v>0</v>
      </c>
    </row>
    <row r="333" spans="1:12">
      <c r="A333" t="s">
        <v>92</v>
      </c>
      <c r="B333" s="23" t="s">
        <v>92</v>
      </c>
      <c r="C333" s="24" t="s">
        <v>92</v>
      </c>
      <c r="D333" t="s">
        <v>92</v>
      </c>
      <c r="E333" t="s">
        <v>92</v>
      </c>
      <c r="F333" t="s">
        <v>92</v>
      </c>
      <c r="G333" s="23" t="s">
        <v>92</v>
      </c>
      <c r="H333" s="24" t="s">
        <v>92</v>
      </c>
      <c r="I333" t="s">
        <v>92</v>
      </c>
      <c r="L333" s="24">
        <v>0</v>
      </c>
    </row>
    <row r="334" spans="1:12">
      <c r="A334" t="s">
        <v>92</v>
      </c>
      <c r="B334" s="23" t="s">
        <v>92</v>
      </c>
      <c r="C334" s="24" t="s">
        <v>92</v>
      </c>
      <c r="D334" t="s">
        <v>92</v>
      </c>
      <c r="E334" t="s">
        <v>92</v>
      </c>
      <c r="F334" t="s">
        <v>92</v>
      </c>
      <c r="G334" s="23" t="s">
        <v>92</v>
      </c>
      <c r="H334" s="24" t="s">
        <v>92</v>
      </c>
      <c r="I334" t="s">
        <v>92</v>
      </c>
      <c r="L334" s="24">
        <v>0</v>
      </c>
    </row>
    <row r="335" spans="1:12">
      <c r="A335" t="s">
        <v>92</v>
      </c>
      <c r="B335" s="23" t="s">
        <v>92</v>
      </c>
      <c r="C335" s="24" t="s">
        <v>92</v>
      </c>
      <c r="D335" t="s">
        <v>92</v>
      </c>
      <c r="E335" t="s">
        <v>92</v>
      </c>
      <c r="F335" t="s">
        <v>92</v>
      </c>
      <c r="G335" s="23" t="s">
        <v>92</v>
      </c>
      <c r="H335" s="24" t="s">
        <v>92</v>
      </c>
      <c r="I335" t="s">
        <v>92</v>
      </c>
      <c r="L335" s="24">
        <v>0</v>
      </c>
    </row>
    <row r="336" spans="1:12">
      <c r="A336" t="s">
        <v>92</v>
      </c>
      <c r="B336" s="23" t="s">
        <v>92</v>
      </c>
      <c r="C336" s="24" t="s">
        <v>92</v>
      </c>
      <c r="D336" t="s">
        <v>92</v>
      </c>
      <c r="E336" t="s">
        <v>92</v>
      </c>
      <c r="F336" t="s">
        <v>92</v>
      </c>
      <c r="G336" s="23" t="s">
        <v>92</v>
      </c>
      <c r="H336" s="24" t="s">
        <v>92</v>
      </c>
      <c r="I336" t="s">
        <v>92</v>
      </c>
      <c r="L336" s="24">
        <v>0</v>
      </c>
    </row>
    <row r="337" spans="1:12">
      <c r="A337" t="s">
        <v>92</v>
      </c>
      <c r="B337" s="23" t="s">
        <v>92</v>
      </c>
      <c r="C337" s="24" t="s">
        <v>92</v>
      </c>
      <c r="D337" t="s">
        <v>92</v>
      </c>
      <c r="E337" t="s">
        <v>92</v>
      </c>
      <c r="F337" t="s">
        <v>92</v>
      </c>
      <c r="G337" s="23" t="s">
        <v>92</v>
      </c>
      <c r="H337" s="24" t="s">
        <v>92</v>
      </c>
      <c r="I337" t="s">
        <v>92</v>
      </c>
      <c r="L337" s="24">
        <v>0</v>
      </c>
    </row>
    <row r="338" spans="1:12">
      <c r="A338" t="s">
        <v>92</v>
      </c>
      <c r="B338" s="23" t="s">
        <v>92</v>
      </c>
      <c r="C338" s="24" t="s">
        <v>92</v>
      </c>
      <c r="D338" t="s">
        <v>92</v>
      </c>
      <c r="E338" t="s">
        <v>92</v>
      </c>
      <c r="F338" t="s">
        <v>92</v>
      </c>
      <c r="G338" s="23" t="s">
        <v>92</v>
      </c>
      <c r="H338" s="24" t="s">
        <v>92</v>
      </c>
      <c r="I338" t="s">
        <v>92</v>
      </c>
      <c r="L338" s="24">
        <v>0</v>
      </c>
    </row>
    <row r="339" spans="1:12">
      <c r="A339" t="s">
        <v>92</v>
      </c>
      <c r="B339" s="23" t="s">
        <v>92</v>
      </c>
      <c r="C339" s="24" t="s">
        <v>92</v>
      </c>
      <c r="D339" t="s">
        <v>92</v>
      </c>
      <c r="E339" t="s">
        <v>92</v>
      </c>
      <c r="F339" t="s">
        <v>92</v>
      </c>
      <c r="G339" s="23" t="s">
        <v>92</v>
      </c>
      <c r="H339" s="24" t="s">
        <v>92</v>
      </c>
      <c r="I339" t="s">
        <v>92</v>
      </c>
      <c r="L339" s="24">
        <v>0</v>
      </c>
    </row>
    <row r="340" spans="1:12">
      <c r="A340" t="s">
        <v>92</v>
      </c>
      <c r="B340" s="23" t="s">
        <v>92</v>
      </c>
      <c r="C340" s="24" t="s">
        <v>92</v>
      </c>
      <c r="D340" t="s">
        <v>92</v>
      </c>
      <c r="E340" t="s">
        <v>92</v>
      </c>
      <c r="F340" t="s">
        <v>92</v>
      </c>
      <c r="G340" s="23" t="s">
        <v>92</v>
      </c>
      <c r="H340" s="24" t="s">
        <v>92</v>
      </c>
      <c r="I340" t="s">
        <v>92</v>
      </c>
      <c r="L340" s="24">
        <v>0</v>
      </c>
    </row>
    <row r="341" spans="1:12">
      <c r="A341" t="s">
        <v>92</v>
      </c>
      <c r="B341" s="23" t="s">
        <v>92</v>
      </c>
      <c r="C341" s="24" t="s">
        <v>92</v>
      </c>
      <c r="D341" t="s">
        <v>92</v>
      </c>
      <c r="E341" t="s">
        <v>92</v>
      </c>
      <c r="F341" t="s">
        <v>92</v>
      </c>
      <c r="G341" s="23" t="s">
        <v>92</v>
      </c>
      <c r="H341" s="24" t="s">
        <v>92</v>
      </c>
      <c r="I341" t="s">
        <v>92</v>
      </c>
      <c r="L341" s="24">
        <v>0</v>
      </c>
    </row>
    <row r="342" spans="1:12">
      <c r="A342" t="s">
        <v>92</v>
      </c>
      <c r="B342" s="23" t="s">
        <v>92</v>
      </c>
      <c r="C342" s="24" t="s">
        <v>92</v>
      </c>
      <c r="D342" t="s">
        <v>92</v>
      </c>
      <c r="E342" t="s">
        <v>92</v>
      </c>
      <c r="F342" t="s">
        <v>92</v>
      </c>
      <c r="G342" s="23" t="s">
        <v>92</v>
      </c>
      <c r="H342" s="24" t="s">
        <v>92</v>
      </c>
      <c r="I342" t="s">
        <v>92</v>
      </c>
      <c r="L342" s="24">
        <v>0</v>
      </c>
    </row>
    <row r="343" spans="1:12">
      <c r="A343" t="s">
        <v>92</v>
      </c>
      <c r="B343" s="23" t="s">
        <v>92</v>
      </c>
      <c r="C343" s="24" t="s">
        <v>92</v>
      </c>
      <c r="D343" t="s">
        <v>92</v>
      </c>
      <c r="E343" t="s">
        <v>92</v>
      </c>
      <c r="F343" t="s">
        <v>92</v>
      </c>
      <c r="G343" s="23" t="s">
        <v>92</v>
      </c>
      <c r="H343" s="24" t="s">
        <v>92</v>
      </c>
      <c r="I343" t="s">
        <v>92</v>
      </c>
      <c r="L343" s="24">
        <v>0</v>
      </c>
    </row>
    <row r="344" spans="1:12">
      <c r="A344" t="s">
        <v>92</v>
      </c>
      <c r="B344" s="23" t="s">
        <v>92</v>
      </c>
      <c r="C344" s="24" t="s">
        <v>92</v>
      </c>
      <c r="D344" t="s">
        <v>92</v>
      </c>
      <c r="E344" t="s">
        <v>92</v>
      </c>
      <c r="F344" t="s">
        <v>92</v>
      </c>
      <c r="G344" s="23" t="s">
        <v>92</v>
      </c>
      <c r="H344" s="24" t="s">
        <v>92</v>
      </c>
      <c r="I344" t="s">
        <v>92</v>
      </c>
      <c r="L344" s="24">
        <v>0</v>
      </c>
    </row>
    <row r="345" spans="1:12">
      <c r="A345" t="s">
        <v>92</v>
      </c>
      <c r="B345" s="23" t="s">
        <v>92</v>
      </c>
      <c r="C345" s="24" t="s">
        <v>92</v>
      </c>
      <c r="D345" t="s">
        <v>92</v>
      </c>
      <c r="E345" t="s">
        <v>92</v>
      </c>
      <c r="F345" t="s">
        <v>92</v>
      </c>
      <c r="G345" s="23" t="s">
        <v>92</v>
      </c>
      <c r="H345" s="24" t="s">
        <v>92</v>
      </c>
      <c r="I345" t="s">
        <v>92</v>
      </c>
      <c r="L345" s="24">
        <v>0</v>
      </c>
    </row>
    <row r="346" spans="1:12">
      <c r="A346" t="s">
        <v>92</v>
      </c>
      <c r="B346" s="23" t="s">
        <v>92</v>
      </c>
      <c r="C346" s="24" t="s">
        <v>92</v>
      </c>
      <c r="D346" t="s">
        <v>92</v>
      </c>
      <c r="E346" t="s">
        <v>92</v>
      </c>
      <c r="F346" t="s">
        <v>92</v>
      </c>
      <c r="G346" s="23" t="s">
        <v>92</v>
      </c>
      <c r="H346" s="24" t="s">
        <v>92</v>
      </c>
      <c r="I346" t="s">
        <v>92</v>
      </c>
      <c r="L346" s="24">
        <v>0</v>
      </c>
    </row>
    <row r="347" spans="1:12">
      <c r="A347" t="s">
        <v>92</v>
      </c>
      <c r="B347" s="23" t="s">
        <v>92</v>
      </c>
      <c r="C347" s="24" t="s">
        <v>92</v>
      </c>
      <c r="D347" t="s">
        <v>92</v>
      </c>
      <c r="E347" t="s">
        <v>92</v>
      </c>
      <c r="F347" t="s">
        <v>92</v>
      </c>
      <c r="G347" s="23" t="s">
        <v>92</v>
      </c>
      <c r="H347" s="24" t="s">
        <v>92</v>
      </c>
      <c r="I347" t="s">
        <v>92</v>
      </c>
      <c r="L347" s="24">
        <v>0</v>
      </c>
    </row>
    <row r="348" spans="1:12">
      <c r="A348" t="s">
        <v>92</v>
      </c>
      <c r="B348" s="23" t="s">
        <v>92</v>
      </c>
      <c r="C348" s="24" t="s">
        <v>92</v>
      </c>
      <c r="D348" t="s">
        <v>92</v>
      </c>
      <c r="E348" t="s">
        <v>92</v>
      </c>
      <c r="F348" t="s">
        <v>92</v>
      </c>
      <c r="G348" s="23" t="s">
        <v>92</v>
      </c>
      <c r="H348" s="24" t="s">
        <v>92</v>
      </c>
      <c r="I348" t="s">
        <v>92</v>
      </c>
      <c r="L348" s="24">
        <v>0</v>
      </c>
    </row>
    <row r="349" spans="1:12">
      <c r="A349" t="s">
        <v>92</v>
      </c>
      <c r="B349" s="23" t="s">
        <v>92</v>
      </c>
      <c r="C349" s="24" t="s">
        <v>92</v>
      </c>
      <c r="D349" t="s">
        <v>92</v>
      </c>
      <c r="E349" t="s">
        <v>92</v>
      </c>
      <c r="F349" t="s">
        <v>92</v>
      </c>
      <c r="G349" s="23" t="s">
        <v>92</v>
      </c>
      <c r="H349" s="24" t="s">
        <v>92</v>
      </c>
      <c r="I349" t="s">
        <v>92</v>
      </c>
      <c r="L349" s="24">
        <v>0</v>
      </c>
    </row>
    <row r="350" spans="1:12">
      <c r="A350" t="s">
        <v>92</v>
      </c>
      <c r="B350" s="23" t="s">
        <v>92</v>
      </c>
      <c r="C350" s="24" t="s">
        <v>92</v>
      </c>
      <c r="D350" t="s">
        <v>92</v>
      </c>
      <c r="E350" t="s">
        <v>92</v>
      </c>
      <c r="F350" t="s">
        <v>92</v>
      </c>
      <c r="G350" s="23" t="s">
        <v>92</v>
      </c>
      <c r="H350" s="24" t="s">
        <v>92</v>
      </c>
      <c r="I350" t="s">
        <v>92</v>
      </c>
      <c r="L350" s="24">
        <v>0</v>
      </c>
    </row>
    <row r="351" spans="1:12">
      <c r="A351" t="s">
        <v>92</v>
      </c>
      <c r="B351" s="23" t="s">
        <v>92</v>
      </c>
      <c r="C351" s="24" t="s">
        <v>92</v>
      </c>
      <c r="D351" t="s">
        <v>92</v>
      </c>
      <c r="E351" t="s">
        <v>92</v>
      </c>
      <c r="F351" t="s">
        <v>92</v>
      </c>
      <c r="G351" s="23" t="s">
        <v>92</v>
      </c>
      <c r="H351" s="24" t="s">
        <v>92</v>
      </c>
      <c r="I351" t="s">
        <v>92</v>
      </c>
      <c r="L351" s="24">
        <v>0</v>
      </c>
    </row>
    <row r="352" spans="1:12">
      <c r="A352" t="s">
        <v>92</v>
      </c>
      <c r="B352" s="23" t="s">
        <v>92</v>
      </c>
      <c r="C352" s="24" t="s">
        <v>92</v>
      </c>
      <c r="D352" t="s">
        <v>92</v>
      </c>
      <c r="E352" t="s">
        <v>92</v>
      </c>
      <c r="F352" t="s">
        <v>92</v>
      </c>
      <c r="G352" s="23" t="s">
        <v>92</v>
      </c>
      <c r="H352" s="24" t="s">
        <v>92</v>
      </c>
      <c r="I352" t="s">
        <v>92</v>
      </c>
      <c r="L352" s="24">
        <v>0</v>
      </c>
    </row>
    <row r="353" spans="1:12">
      <c r="A353" t="s">
        <v>92</v>
      </c>
      <c r="B353" s="23" t="s">
        <v>92</v>
      </c>
      <c r="C353" s="24" t="s">
        <v>92</v>
      </c>
      <c r="D353" t="s">
        <v>92</v>
      </c>
      <c r="E353" t="s">
        <v>92</v>
      </c>
      <c r="F353" t="s">
        <v>92</v>
      </c>
      <c r="G353" s="23" t="s">
        <v>92</v>
      </c>
      <c r="H353" s="24" t="s">
        <v>92</v>
      </c>
      <c r="I353" t="s">
        <v>92</v>
      </c>
      <c r="L353" s="24">
        <v>0</v>
      </c>
    </row>
    <row r="354" spans="1:12">
      <c r="A354" t="s">
        <v>92</v>
      </c>
      <c r="B354" s="23" t="s">
        <v>92</v>
      </c>
      <c r="C354" s="24" t="s">
        <v>92</v>
      </c>
      <c r="D354" t="s">
        <v>92</v>
      </c>
      <c r="E354" t="s">
        <v>92</v>
      </c>
      <c r="F354" t="s">
        <v>92</v>
      </c>
      <c r="G354" s="23" t="s">
        <v>92</v>
      </c>
      <c r="H354" s="24" t="s">
        <v>92</v>
      </c>
      <c r="I354" t="s">
        <v>92</v>
      </c>
      <c r="L354" s="24">
        <v>0</v>
      </c>
    </row>
    <row r="355" spans="1:12">
      <c r="A355" t="s">
        <v>92</v>
      </c>
      <c r="B355" s="23" t="s">
        <v>92</v>
      </c>
      <c r="C355" s="24" t="s">
        <v>92</v>
      </c>
      <c r="D355" t="s">
        <v>92</v>
      </c>
      <c r="E355" t="s">
        <v>92</v>
      </c>
      <c r="F355" t="s">
        <v>92</v>
      </c>
      <c r="G355" s="23" t="s">
        <v>92</v>
      </c>
      <c r="H355" s="24" t="s">
        <v>92</v>
      </c>
      <c r="I355" t="s">
        <v>92</v>
      </c>
      <c r="L355" s="24">
        <v>0</v>
      </c>
    </row>
    <row r="356" spans="1:12">
      <c r="A356" t="s">
        <v>92</v>
      </c>
      <c r="B356" s="23" t="s">
        <v>92</v>
      </c>
      <c r="C356" s="24" t="s">
        <v>92</v>
      </c>
      <c r="D356" t="s">
        <v>92</v>
      </c>
      <c r="E356" t="s">
        <v>92</v>
      </c>
      <c r="F356" t="s">
        <v>92</v>
      </c>
      <c r="G356" s="23" t="s">
        <v>92</v>
      </c>
      <c r="H356" s="24" t="s">
        <v>92</v>
      </c>
      <c r="I356" t="s">
        <v>92</v>
      </c>
      <c r="L356" s="24">
        <v>0</v>
      </c>
    </row>
    <row r="357" spans="1:12">
      <c r="A357" t="s">
        <v>92</v>
      </c>
      <c r="B357" s="23" t="s">
        <v>92</v>
      </c>
      <c r="C357" s="24" t="s">
        <v>92</v>
      </c>
      <c r="D357" t="s">
        <v>92</v>
      </c>
      <c r="E357" t="s">
        <v>92</v>
      </c>
      <c r="F357" t="s">
        <v>92</v>
      </c>
      <c r="G357" s="23" t="s">
        <v>92</v>
      </c>
      <c r="H357" s="24" t="s">
        <v>92</v>
      </c>
      <c r="I357" t="s">
        <v>92</v>
      </c>
      <c r="L357" s="24">
        <v>0</v>
      </c>
    </row>
    <row r="358" spans="1:12">
      <c r="A358" t="s">
        <v>92</v>
      </c>
      <c r="B358" s="23" t="s">
        <v>92</v>
      </c>
      <c r="C358" s="24" t="s">
        <v>92</v>
      </c>
      <c r="D358" t="s">
        <v>92</v>
      </c>
      <c r="E358" t="s">
        <v>92</v>
      </c>
      <c r="F358" t="s">
        <v>92</v>
      </c>
      <c r="G358" s="23" t="s">
        <v>92</v>
      </c>
      <c r="H358" s="24" t="s">
        <v>92</v>
      </c>
      <c r="I358" t="s">
        <v>92</v>
      </c>
      <c r="L358" s="24">
        <v>0</v>
      </c>
    </row>
    <row r="359" spans="1:12">
      <c r="A359" t="s">
        <v>92</v>
      </c>
      <c r="B359" s="23" t="s">
        <v>92</v>
      </c>
      <c r="C359" s="24" t="s">
        <v>92</v>
      </c>
      <c r="D359" t="s">
        <v>92</v>
      </c>
      <c r="E359" t="s">
        <v>92</v>
      </c>
      <c r="F359" t="s">
        <v>92</v>
      </c>
      <c r="G359" s="23" t="s">
        <v>92</v>
      </c>
      <c r="H359" s="24" t="s">
        <v>92</v>
      </c>
      <c r="I359" t="s">
        <v>92</v>
      </c>
      <c r="L359" s="24">
        <v>0</v>
      </c>
    </row>
    <row r="360" spans="1:12">
      <c r="A360" t="s">
        <v>92</v>
      </c>
      <c r="B360" s="23" t="s">
        <v>92</v>
      </c>
      <c r="C360" s="24" t="s">
        <v>92</v>
      </c>
      <c r="D360" t="s">
        <v>92</v>
      </c>
      <c r="E360" t="s">
        <v>92</v>
      </c>
      <c r="F360" t="s">
        <v>92</v>
      </c>
      <c r="G360" s="23" t="s">
        <v>92</v>
      </c>
      <c r="H360" s="24" t="s">
        <v>92</v>
      </c>
      <c r="I360" t="s">
        <v>92</v>
      </c>
      <c r="L360" s="24">
        <v>0</v>
      </c>
    </row>
    <row r="361" spans="1:12">
      <c r="A361" t="s">
        <v>92</v>
      </c>
      <c r="B361" s="23" t="s">
        <v>92</v>
      </c>
      <c r="C361" s="24" t="s">
        <v>92</v>
      </c>
      <c r="D361" t="s">
        <v>92</v>
      </c>
      <c r="E361" t="s">
        <v>92</v>
      </c>
      <c r="F361" t="s">
        <v>92</v>
      </c>
      <c r="G361" s="23" t="s">
        <v>92</v>
      </c>
      <c r="H361" s="24" t="s">
        <v>92</v>
      </c>
      <c r="I361" t="s">
        <v>92</v>
      </c>
      <c r="L361" s="24">
        <v>0</v>
      </c>
    </row>
    <row r="362" spans="1:12">
      <c r="A362" t="s">
        <v>92</v>
      </c>
      <c r="B362" s="23" t="s">
        <v>92</v>
      </c>
      <c r="C362" s="24" t="s">
        <v>92</v>
      </c>
      <c r="D362" t="s">
        <v>92</v>
      </c>
      <c r="E362" t="s">
        <v>92</v>
      </c>
      <c r="F362" t="s">
        <v>92</v>
      </c>
      <c r="G362" s="23" t="s">
        <v>92</v>
      </c>
      <c r="H362" s="24" t="s">
        <v>92</v>
      </c>
      <c r="I362" t="s">
        <v>92</v>
      </c>
      <c r="L362" s="24">
        <v>0</v>
      </c>
    </row>
    <row r="363" spans="1:12">
      <c r="A363" t="s">
        <v>92</v>
      </c>
      <c r="B363" s="23" t="s">
        <v>92</v>
      </c>
      <c r="C363" s="24" t="s">
        <v>92</v>
      </c>
      <c r="D363" t="s">
        <v>92</v>
      </c>
      <c r="E363" t="s">
        <v>92</v>
      </c>
      <c r="F363" t="s">
        <v>92</v>
      </c>
      <c r="G363" s="23" t="s">
        <v>92</v>
      </c>
      <c r="H363" s="24" t="s">
        <v>92</v>
      </c>
      <c r="I363" t="s">
        <v>92</v>
      </c>
      <c r="L363" s="24">
        <v>0</v>
      </c>
    </row>
    <row r="364" spans="1:12">
      <c r="A364" t="s">
        <v>92</v>
      </c>
      <c r="B364" s="23" t="s">
        <v>92</v>
      </c>
      <c r="C364" s="24" t="s">
        <v>92</v>
      </c>
      <c r="D364" t="s">
        <v>92</v>
      </c>
      <c r="E364" t="s">
        <v>92</v>
      </c>
      <c r="F364" t="s">
        <v>92</v>
      </c>
      <c r="G364" s="23" t="s">
        <v>92</v>
      </c>
      <c r="H364" s="24" t="s">
        <v>92</v>
      </c>
      <c r="I364" t="s">
        <v>92</v>
      </c>
      <c r="L364" s="24">
        <v>0</v>
      </c>
    </row>
    <row r="365" spans="1:12">
      <c r="A365" t="s">
        <v>92</v>
      </c>
      <c r="B365" s="23" t="s">
        <v>92</v>
      </c>
      <c r="C365" s="24" t="s">
        <v>92</v>
      </c>
      <c r="D365" t="s">
        <v>92</v>
      </c>
      <c r="E365" t="s">
        <v>92</v>
      </c>
      <c r="F365" t="s">
        <v>92</v>
      </c>
      <c r="G365" s="23" t="s">
        <v>92</v>
      </c>
      <c r="H365" s="24" t="s">
        <v>92</v>
      </c>
      <c r="I365" t="s">
        <v>92</v>
      </c>
      <c r="L365" s="24">
        <v>0</v>
      </c>
    </row>
    <row r="366" spans="1:12">
      <c r="A366" t="s">
        <v>92</v>
      </c>
      <c r="B366" s="23" t="s">
        <v>92</v>
      </c>
      <c r="C366" s="24" t="s">
        <v>92</v>
      </c>
      <c r="D366" t="s">
        <v>92</v>
      </c>
      <c r="E366" t="s">
        <v>92</v>
      </c>
      <c r="F366" t="s">
        <v>92</v>
      </c>
      <c r="G366" s="23" t="s">
        <v>92</v>
      </c>
      <c r="H366" s="24" t="s">
        <v>92</v>
      </c>
      <c r="I366" t="s">
        <v>92</v>
      </c>
      <c r="L366" s="24">
        <v>0</v>
      </c>
    </row>
    <row r="367" spans="1:12">
      <c r="A367" t="s">
        <v>92</v>
      </c>
      <c r="B367" s="23" t="s">
        <v>92</v>
      </c>
      <c r="C367" s="24" t="s">
        <v>92</v>
      </c>
      <c r="D367" t="s">
        <v>92</v>
      </c>
      <c r="E367" t="s">
        <v>92</v>
      </c>
      <c r="F367" t="s">
        <v>92</v>
      </c>
      <c r="G367" s="23" t="s">
        <v>92</v>
      </c>
      <c r="H367" s="24" t="s">
        <v>92</v>
      </c>
      <c r="I367" t="s">
        <v>92</v>
      </c>
      <c r="L367" s="24">
        <v>0</v>
      </c>
    </row>
    <row r="368" spans="1:12">
      <c r="A368" t="s">
        <v>92</v>
      </c>
      <c r="B368" s="23" t="s">
        <v>92</v>
      </c>
      <c r="C368" s="24" t="s">
        <v>92</v>
      </c>
      <c r="D368" t="s">
        <v>92</v>
      </c>
      <c r="E368" t="s">
        <v>92</v>
      </c>
      <c r="F368" t="s">
        <v>92</v>
      </c>
      <c r="G368" s="23" t="s">
        <v>92</v>
      </c>
      <c r="H368" s="24" t="s">
        <v>92</v>
      </c>
      <c r="I368" t="s">
        <v>92</v>
      </c>
      <c r="L368" s="24">
        <v>0</v>
      </c>
    </row>
    <row r="369" spans="1:12">
      <c r="A369" t="s">
        <v>92</v>
      </c>
      <c r="B369" s="23" t="s">
        <v>92</v>
      </c>
      <c r="C369" s="24" t="s">
        <v>92</v>
      </c>
      <c r="D369" t="s">
        <v>92</v>
      </c>
      <c r="E369" t="s">
        <v>92</v>
      </c>
      <c r="F369" t="s">
        <v>92</v>
      </c>
      <c r="G369" s="23" t="s">
        <v>92</v>
      </c>
      <c r="H369" s="24" t="s">
        <v>92</v>
      </c>
      <c r="I369" t="s">
        <v>92</v>
      </c>
      <c r="L369" s="24">
        <v>0</v>
      </c>
    </row>
    <row r="370" spans="1:12">
      <c r="A370" t="s">
        <v>92</v>
      </c>
      <c r="B370" s="23" t="s">
        <v>92</v>
      </c>
      <c r="C370" s="24" t="s">
        <v>92</v>
      </c>
      <c r="D370" t="s">
        <v>92</v>
      </c>
      <c r="E370" t="s">
        <v>92</v>
      </c>
      <c r="F370" t="s">
        <v>92</v>
      </c>
      <c r="G370" s="23" t="s">
        <v>92</v>
      </c>
      <c r="H370" s="24" t="s">
        <v>92</v>
      </c>
      <c r="I370" t="s">
        <v>92</v>
      </c>
      <c r="L370" s="24">
        <v>0</v>
      </c>
    </row>
    <row r="371" spans="1:12">
      <c r="A371" t="s">
        <v>92</v>
      </c>
      <c r="B371" s="23" t="s">
        <v>92</v>
      </c>
      <c r="C371" s="24" t="s">
        <v>92</v>
      </c>
      <c r="D371" t="s">
        <v>92</v>
      </c>
      <c r="E371" t="s">
        <v>92</v>
      </c>
      <c r="F371" t="s">
        <v>92</v>
      </c>
      <c r="G371" s="23" t="s">
        <v>92</v>
      </c>
      <c r="H371" s="24" t="s">
        <v>92</v>
      </c>
      <c r="I371" t="s">
        <v>92</v>
      </c>
      <c r="L371" s="24">
        <v>0</v>
      </c>
    </row>
    <row r="372" spans="1:12">
      <c r="A372" t="s">
        <v>92</v>
      </c>
      <c r="B372" s="23" t="s">
        <v>92</v>
      </c>
      <c r="C372" s="24" t="s">
        <v>92</v>
      </c>
      <c r="D372" t="s">
        <v>92</v>
      </c>
      <c r="E372" t="s">
        <v>92</v>
      </c>
      <c r="F372" t="s">
        <v>92</v>
      </c>
      <c r="G372" s="23" t="s">
        <v>92</v>
      </c>
      <c r="H372" s="24" t="s">
        <v>92</v>
      </c>
      <c r="I372" t="s">
        <v>92</v>
      </c>
      <c r="L372" s="24">
        <v>0</v>
      </c>
    </row>
    <row r="373" spans="1:12">
      <c r="A373" t="s">
        <v>92</v>
      </c>
      <c r="B373" s="23" t="s">
        <v>92</v>
      </c>
      <c r="C373" s="24" t="s">
        <v>92</v>
      </c>
      <c r="D373" t="s">
        <v>92</v>
      </c>
      <c r="E373" t="s">
        <v>92</v>
      </c>
      <c r="F373" t="s">
        <v>92</v>
      </c>
      <c r="G373" s="23" t="s">
        <v>92</v>
      </c>
      <c r="H373" s="24" t="s">
        <v>92</v>
      </c>
      <c r="I373" t="s">
        <v>92</v>
      </c>
      <c r="L373" s="24">
        <v>0</v>
      </c>
    </row>
    <row r="374" spans="1:12">
      <c r="A374" t="s">
        <v>92</v>
      </c>
      <c r="B374" s="23" t="s">
        <v>92</v>
      </c>
      <c r="C374" s="24" t="s">
        <v>92</v>
      </c>
      <c r="D374" t="s">
        <v>92</v>
      </c>
      <c r="E374" t="s">
        <v>92</v>
      </c>
      <c r="F374" t="s">
        <v>92</v>
      </c>
      <c r="G374" s="23" t="s">
        <v>92</v>
      </c>
      <c r="H374" s="24" t="s">
        <v>92</v>
      </c>
      <c r="I374" t="s">
        <v>92</v>
      </c>
      <c r="L374" s="24">
        <v>0</v>
      </c>
    </row>
    <row r="375" spans="1:12">
      <c r="A375" t="s">
        <v>92</v>
      </c>
      <c r="B375" s="23" t="s">
        <v>92</v>
      </c>
      <c r="C375" s="24" t="s">
        <v>92</v>
      </c>
      <c r="D375" t="s">
        <v>92</v>
      </c>
      <c r="E375" t="s">
        <v>92</v>
      </c>
      <c r="F375" t="s">
        <v>92</v>
      </c>
      <c r="G375" s="23" t="s">
        <v>92</v>
      </c>
      <c r="H375" s="24" t="s">
        <v>92</v>
      </c>
      <c r="I375" t="s">
        <v>92</v>
      </c>
      <c r="L375" s="24">
        <v>0</v>
      </c>
    </row>
    <row r="376" spans="1:12">
      <c r="A376" t="s">
        <v>92</v>
      </c>
      <c r="B376" s="23" t="s">
        <v>92</v>
      </c>
      <c r="C376" s="24" t="s">
        <v>92</v>
      </c>
      <c r="D376" t="s">
        <v>92</v>
      </c>
      <c r="E376" t="s">
        <v>92</v>
      </c>
      <c r="F376" t="s">
        <v>92</v>
      </c>
      <c r="G376" s="23" t="s">
        <v>92</v>
      </c>
      <c r="H376" s="24" t="s">
        <v>92</v>
      </c>
      <c r="I376" t="s">
        <v>92</v>
      </c>
      <c r="L376" s="24">
        <v>0</v>
      </c>
    </row>
    <row r="377" spans="1:12">
      <c r="A377" t="s">
        <v>92</v>
      </c>
      <c r="B377" s="23" t="s">
        <v>92</v>
      </c>
      <c r="C377" s="24" t="s">
        <v>92</v>
      </c>
      <c r="D377" t="s">
        <v>92</v>
      </c>
      <c r="E377" t="s">
        <v>92</v>
      </c>
      <c r="F377" t="s">
        <v>92</v>
      </c>
      <c r="G377" s="23" t="s">
        <v>92</v>
      </c>
      <c r="H377" s="24" t="s">
        <v>92</v>
      </c>
      <c r="I377" t="s">
        <v>92</v>
      </c>
      <c r="L377" s="24">
        <v>0</v>
      </c>
    </row>
    <row r="378" spans="1:12">
      <c r="A378" t="s">
        <v>92</v>
      </c>
      <c r="B378" s="23" t="s">
        <v>92</v>
      </c>
      <c r="C378" s="24" t="s">
        <v>92</v>
      </c>
      <c r="D378" t="s">
        <v>92</v>
      </c>
      <c r="E378" t="s">
        <v>92</v>
      </c>
      <c r="F378" t="s">
        <v>92</v>
      </c>
      <c r="G378" s="23" t="s">
        <v>92</v>
      </c>
      <c r="H378" s="24" t="s">
        <v>92</v>
      </c>
      <c r="I378" t="s">
        <v>92</v>
      </c>
      <c r="L378" s="24">
        <v>0</v>
      </c>
    </row>
    <row r="379" spans="1:12">
      <c r="A379" t="s">
        <v>92</v>
      </c>
      <c r="B379" s="23" t="s">
        <v>92</v>
      </c>
      <c r="C379" s="24" t="s">
        <v>92</v>
      </c>
      <c r="D379" t="s">
        <v>92</v>
      </c>
      <c r="E379" t="s">
        <v>92</v>
      </c>
      <c r="F379" t="s">
        <v>92</v>
      </c>
      <c r="G379" s="23" t="s">
        <v>92</v>
      </c>
      <c r="H379" s="24" t="s">
        <v>92</v>
      </c>
      <c r="I379" t="s">
        <v>92</v>
      </c>
      <c r="L379" s="24">
        <v>0</v>
      </c>
    </row>
    <row r="380" spans="1:12">
      <c r="A380" t="s">
        <v>92</v>
      </c>
      <c r="B380" s="23" t="s">
        <v>92</v>
      </c>
      <c r="C380" s="24" t="s">
        <v>92</v>
      </c>
      <c r="D380" t="s">
        <v>92</v>
      </c>
      <c r="E380" t="s">
        <v>92</v>
      </c>
      <c r="F380" t="s">
        <v>92</v>
      </c>
      <c r="G380" s="23" t="s">
        <v>92</v>
      </c>
      <c r="H380" s="24" t="s">
        <v>92</v>
      </c>
      <c r="I380" t="s">
        <v>92</v>
      </c>
      <c r="L380" s="24">
        <v>0</v>
      </c>
    </row>
    <row r="381" spans="1:12">
      <c r="A381" t="s">
        <v>92</v>
      </c>
      <c r="B381" s="23" t="s">
        <v>92</v>
      </c>
      <c r="C381" s="24" t="s">
        <v>92</v>
      </c>
      <c r="D381" t="s">
        <v>92</v>
      </c>
      <c r="E381" t="s">
        <v>92</v>
      </c>
      <c r="F381" t="s">
        <v>92</v>
      </c>
      <c r="G381" s="23" t="s">
        <v>92</v>
      </c>
      <c r="H381" s="24" t="s">
        <v>92</v>
      </c>
      <c r="I381" t="s">
        <v>92</v>
      </c>
      <c r="L381" s="24">
        <v>0</v>
      </c>
    </row>
    <row r="382" spans="1:12">
      <c r="A382" t="s">
        <v>92</v>
      </c>
      <c r="B382" s="23" t="s">
        <v>92</v>
      </c>
      <c r="C382" s="24" t="s">
        <v>92</v>
      </c>
      <c r="D382" t="s">
        <v>92</v>
      </c>
      <c r="E382" t="s">
        <v>92</v>
      </c>
      <c r="F382" t="s">
        <v>92</v>
      </c>
      <c r="G382" s="23" t="s">
        <v>92</v>
      </c>
      <c r="H382" s="24" t="s">
        <v>92</v>
      </c>
      <c r="I382" t="s">
        <v>92</v>
      </c>
      <c r="L382" s="24">
        <v>0</v>
      </c>
    </row>
    <row r="383" spans="1:12">
      <c r="A383" t="s">
        <v>92</v>
      </c>
      <c r="B383" s="23" t="s">
        <v>92</v>
      </c>
      <c r="C383" s="24" t="s">
        <v>92</v>
      </c>
      <c r="D383" t="s">
        <v>92</v>
      </c>
      <c r="E383" t="s">
        <v>92</v>
      </c>
      <c r="F383" t="s">
        <v>92</v>
      </c>
      <c r="G383" s="23" t="s">
        <v>92</v>
      </c>
      <c r="H383" s="24" t="s">
        <v>92</v>
      </c>
      <c r="I383" t="s">
        <v>92</v>
      </c>
      <c r="L383" s="24">
        <v>0</v>
      </c>
    </row>
    <row r="384" spans="1:12">
      <c r="A384" t="s">
        <v>92</v>
      </c>
      <c r="B384" s="23" t="s">
        <v>92</v>
      </c>
      <c r="C384" s="24" t="s">
        <v>92</v>
      </c>
      <c r="D384" t="s">
        <v>92</v>
      </c>
      <c r="E384" t="s">
        <v>92</v>
      </c>
      <c r="F384" t="s">
        <v>92</v>
      </c>
      <c r="G384" s="23" t="s">
        <v>92</v>
      </c>
      <c r="H384" s="24" t="s">
        <v>92</v>
      </c>
      <c r="I384" t="s">
        <v>92</v>
      </c>
      <c r="L384" s="24">
        <v>0</v>
      </c>
    </row>
    <row r="385" spans="1:12">
      <c r="A385" t="s">
        <v>92</v>
      </c>
      <c r="B385" s="23" t="s">
        <v>92</v>
      </c>
      <c r="C385" s="24" t="s">
        <v>92</v>
      </c>
      <c r="D385" t="s">
        <v>92</v>
      </c>
      <c r="E385" t="s">
        <v>92</v>
      </c>
      <c r="F385" t="s">
        <v>92</v>
      </c>
      <c r="G385" s="23" t="s">
        <v>92</v>
      </c>
      <c r="H385" s="24" t="s">
        <v>92</v>
      </c>
      <c r="I385" t="s">
        <v>92</v>
      </c>
      <c r="L385" s="24">
        <v>0</v>
      </c>
    </row>
    <row r="386" spans="1:12">
      <c r="A386" t="s">
        <v>92</v>
      </c>
      <c r="B386" s="23" t="s">
        <v>92</v>
      </c>
      <c r="C386" s="24" t="s">
        <v>92</v>
      </c>
      <c r="D386" t="s">
        <v>92</v>
      </c>
      <c r="E386" t="s">
        <v>92</v>
      </c>
      <c r="F386" t="s">
        <v>92</v>
      </c>
      <c r="G386" s="23" t="s">
        <v>92</v>
      </c>
      <c r="H386" s="24" t="s">
        <v>92</v>
      </c>
      <c r="I386" t="s">
        <v>92</v>
      </c>
      <c r="L386" s="24">
        <v>0</v>
      </c>
    </row>
    <row r="387" spans="1:12">
      <c r="A387" t="s">
        <v>92</v>
      </c>
      <c r="B387" s="23" t="s">
        <v>92</v>
      </c>
      <c r="C387" s="24" t="s">
        <v>92</v>
      </c>
      <c r="D387" t="s">
        <v>92</v>
      </c>
      <c r="E387" t="s">
        <v>92</v>
      </c>
      <c r="F387" t="s">
        <v>92</v>
      </c>
      <c r="G387" s="23" t="s">
        <v>92</v>
      </c>
      <c r="H387" s="24" t="s">
        <v>92</v>
      </c>
      <c r="I387" t="s">
        <v>92</v>
      </c>
      <c r="L387" s="24">
        <v>0</v>
      </c>
    </row>
    <row r="388" spans="1:12">
      <c r="A388" t="s">
        <v>92</v>
      </c>
      <c r="B388" s="23" t="s">
        <v>92</v>
      </c>
      <c r="C388" s="24" t="s">
        <v>92</v>
      </c>
      <c r="D388" t="s">
        <v>92</v>
      </c>
      <c r="E388" t="s">
        <v>92</v>
      </c>
      <c r="F388" t="s">
        <v>92</v>
      </c>
      <c r="G388" s="23" t="s">
        <v>92</v>
      </c>
      <c r="H388" s="24" t="s">
        <v>92</v>
      </c>
      <c r="I388" t="s">
        <v>92</v>
      </c>
      <c r="L388" s="24">
        <v>0</v>
      </c>
    </row>
    <row r="389" spans="1:12">
      <c r="A389" t="s">
        <v>92</v>
      </c>
      <c r="B389" s="23" t="s">
        <v>92</v>
      </c>
      <c r="C389" s="24" t="s">
        <v>92</v>
      </c>
      <c r="D389" t="s">
        <v>92</v>
      </c>
      <c r="E389" t="s">
        <v>92</v>
      </c>
      <c r="F389" t="s">
        <v>92</v>
      </c>
      <c r="G389" s="23" t="s">
        <v>92</v>
      </c>
      <c r="H389" s="24" t="s">
        <v>92</v>
      </c>
      <c r="I389" t="s">
        <v>92</v>
      </c>
      <c r="L389" s="24">
        <v>0</v>
      </c>
    </row>
    <row r="390" spans="1:12">
      <c r="A390" t="s">
        <v>92</v>
      </c>
      <c r="B390" s="23" t="s">
        <v>92</v>
      </c>
      <c r="C390" s="24" t="s">
        <v>92</v>
      </c>
      <c r="D390" t="s">
        <v>92</v>
      </c>
      <c r="E390" t="s">
        <v>92</v>
      </c>
      <c r="F390" t="s">
        <v>92</v>
      </c>
      <c r="G390" s="23" t="s">
        <v>92</v>
      </c>
      <c r="H390" s="24" t="s">
        <v>92</v>
      </c>
      <c r="I390" t="s">
        <v>92</v>
      </c>
      <c r="L390" s="24">
        <v>0</v>
      </c>
    </row>
    <row r="391" spans="1:12">
      <c r="A391" t="s">
        <v>92</v>
      </c>
      <c r="B391" s="23" t="s">
        <v>92</v>
      </c>
      <c r="C391" s="24" t="s">
        <v>92</v>
      </c>
      <c r="D391" t="s">
        <v>92</v>
      </c>
      <c r="E391" t="s">
        <v>92</v>
      </c>
      <c r="F391" t="s">
        <v>92</v>
      </c>
      <c r="G391" s="23" t="s">
        <v>92</v>
      </c>
      <c r="H391" s="24" t="s">
        <v>92</v>
      </c>
      <c r="I391" t="s">
        <v>92</v>
      </c>
      <c r="L391" s="24">
        <v>0</v>
      </c>
    </row>
    <row r="392" spans="1:12">
      <c r="A392" t="s">
        <v>92</v>
      </c>
      <c r="B392" s="23" t="s">
        <v>92</v>
      </c>
      <c r="C392" s="24" t="s">
        <v>92</v>
      </c>
      <c r="D392" t="s">
        <v>92</v>
      </c>
      <c r="E392" t="s">
        <v>92</v>
      </c>
      <c r="F392" t="s">
        <v>92</v>
      </c>
      <c r="G392" s="23" t="s">
        <v>92</v>
      </c>
      <c r="H392" s="24" t="s">
        <v>92</v>
      </c>
      <c r="I392" t="s">
        <v>92</v>
      </c>
      <c r="L392" s="24">
        <v>0</v>
      </c>
    </row>
    <row r="393" spans="1:12">
      <c r="A393" t="s">
        <v>92</v>
      </c>
      <c r="B393" s="23" t="s">
        <v>92</v>
      </c>
      <c r="C393" s="24" t="s">
        <v>92</v>
      </c>
      <c r="D393" t="s">
        <v>92</v>
      </c>
      <c r="E393" t="s">
        <v>92</v>
      </c>
      <c r="F393" t="s">
        <v>92</v>
      </c>
      <c r="G393" s="23" t="s">
        <v>92</v>
      </c>
      <c r="H393" s="24" t="s">
        <v>92</v>
      </c>
      <c r="I393" t="s">
        <v>92</v>
      </c>
      <c r="L393" s="24">
        <v>0</v>
      </c>
    </row>
    <row r="394" spans="1:12">
      <c r="A394" t="s">
        <v>92</v>
      </c>
      <c r="B394" s="23" t="s">
        <v>92</v>
      </c>
      <c r="C394" s="24" t="s">
        <v>92</v>
      </c>
      <c r="D394" t="s">
        <v>92</v>
      </c>
      <c r="E394" t="s">
        <v>92</v>
      </c>
      <c r="F394" t="s">
        <v>92</v>
      </c>
      <c r="G394" s="23" t="s">
        <v>92</v>
      </c>
      <c r="H394" s="24" t="s">
        <v>92</v>
      </c>
      <c r="I394" t="s">
        <v>92</v>
      </c>
      <c r="L394" s="24">
        <v>0</v>
      </c>
    </row>
    <row r="395" spans="1:12">
      <c r="A395" t="s">
        <v>92</v>
      </c>
      <c r="B395" s="23" t="s">
        <v>92</v>
      </c>
      <c r="C395" s="24" t="s">
        <v>92</v>
      </c>
      <c r="D395" t="s">
        <v>92</v>
      </c>
      <c r="E395" t="s">
        <v>92</v>
      </c>
      <c r="F395" t="s">
        <v>92</v>
      </c>
      <c r="G395" s="23" t="s">
        <v>92</v>
      </c>
      <c r="H395" s="24" t="s">
        <v>92</v>
      </c>
      <c r="I395" t="s">
        <v>92</v>
      </c>
      <c r="L395" s="24">
        <v>0</v>
      </c>
    </row>
    <row r="396" spans="1:12">
      <c r="A396" t="s">
        <v>92</v>
      </c>
      <c r="B396" s="23" t="s">
        <v>92</v>
      </c>
      <c r="C396" s="24" t="s">
        <v>92</v>
      </c>
      <c r="D396" t="s">
        <v>92</v>
      </c>
      <c r="E396" t="s">
        <v>92</v>
      </c>
      <c r="F396" t="s">
        <v>92</v>
      </c>
      <c r="G396" s="23" t="s">
        <v>92</v>
      </c>
      <c r="H396" s="24" t="s">
        <v>92</v>
      </c>
      <c r="I396" t="s">
        <v>92</v>
      </c>
      <c r="L396" s="24">
        <v>0</v>
      </c>
    </row>
    <row r="397" spans="1:12">
      <c r="A397" t="s">
        <v>92</v>
      </c>
      <c r="B397" s="23" t="s">
        <v>92</v>
      </c>
      <c r="C397" s="24" t="s">
        <v>92</v>
      </c>
      <c r="D397" t="s">
        <v>92</v>
      </c>
      <c r="E397" t="s">
        <v>92</v>
      </c>
      <c r="F397" t="s">
        <v>92</v>
      </c>
      <c r="G397" s="23" t="s">
        <v>92</v>
      </c>
      <c r="H397" s="24" t="s">
        <v>92</v>
      </c>
      <c r="I397" t="s">
        <v>92</v>
      </c>
      <c r="L397" s="24">
        <v>0</v>
      </c>
    </row>
    <row r="398" spans="1:12">
      <c r="A398" t="s">
        <v>92</v>
      </c>
      <c r="B398" s="23" t="s">
        <v>92</v>
      </c>
      <c r="C398" s="24" t="s">
        <v>92</v>
      </c>
      <c r="D398" t="s">
        <v>92</v>
      </c>
      <c r="E398" t="s">
        <v>92</v>
      </c>
      <c r="F398" t="s">
        <v>92</v>
      </c>
      <c r="G398" s="23" t="s">
        <v>92</v>
      </c>
      <c r="H398" s="24" t="s">
        <v>92</v>
      </c>
      <c r="I398" t="s">
        <v>92</v>
      </c>
      <c r="L398" s="24">
        <v>0</v>
      </c>
    </row>
    <row r="399" spans="1:12">
      <c r="A399" t="s">
        <v>92</v>
      </c>
      <c r="B399" s="23" t="s">
        <v>92</v>
      </c>
      <c r="C399" s="24" t="s">
        <v>92</v>
      </c>
      <c r="D399" t="s">
        <v>92</v>
      </c>
      <c r="E399" t="s">
        <v>92</v>
      </c>
      <c r="F399" t="s">
        <v>92</v>
      </c>
      <c r="G399" s="23" t="s">
        <v>92</v>
      </c>
      <c r="H399" s="24" t="s">
        <v>92</v>
      </c>
      <c r="I399" t="s">
        <v>92</v>
      </c>
      <c r="L399" s="24">
        <v>0</v>
      </c>
    </row>
    <row r="400" spans="1:12">
      <c r="A400" t="s">
        <v>92</v>
      </c>
      <c r="B400" s="23" t="s">
        <v>92</v>
      </c>
      <c r="C400" s="24" t="s">
        <v>92</v>
      </c>
      <c r="D400" t="s">
        <v>92</v>
      </c>
      <c r="E400" t="s">
        <v>92</v>
      </c>
      <c r="F400" t="s">
        <v>92</v>
      </c>
      <c r="G400" s="23" t="s">
        <v>92</v>
      </c>
      <c r="H400" s="24" t="s">
        <v>92</v>
      </c>
      <c r="I400" t="s">
        <v>92</v>
      </c>
      <c r="L400" s="24">
        <v>0</v>
      </c>
    </row>
    <row r="401" spans="1:12">
      <c r="A401" t="s">
        <v>92</v>
      </c>
      <c r="B401" s="23" t="s">
        <v>92</v>
      </c>
      <c r="C401" s="24" t="s">
        <v>92</v>
      </c>
      <c r="D401" t="s">
        <v>92</v>
      </c>
      <c r="E401" t="s">
        <v>92</v>
      </c>
      <c r="F401" t="s">
        <v>92</v>
      </c>
      <c r="G401" s="23" t="s">
        <v>92</v>
      </c>
      <c r="H401" s="24" t="s">
        <v>92</v>
      </c>
      <c r="I401" t="s">
        <v>92</v>
      </c>
      <c r="L401" s="24">
        <v>0</v>
      </c>
    </row>
    <row r="402" spans="1:12">
      <c r="A402" t="s">
        <v>92</v>
      </c>
      <c r="B402" s="23" t="s">
        <v>92</v>
      </c>
      <c r="C402" s="24" t="s">
        <v>92</v>
      </c>
      <c r="D402" t="s">
        <v>92</v>
      </c>
      <c r="E402" t="s">
        <v>92</v>
      </c>
      <c r="F402" t="s">
        <v>92</v>
      </c>
      <c r="G402" s="23" t="s">
        <v>92</v>
      </c>
      <c r="H402" s="24" t="s">
        <v>92</v>
      </c>
      <c r="I402" t="s">
        <v>92</v>
      </c>
      <c r="L402" s="24">
        <v>0</v>
      </c>
    </row>
    <row r="403" spans="1:12">
      <c r="A403" t="s">
        <v>92</v>
      </c>
      <c r="B403" s="23" t="s">
        <v>92</v>
      </c>
      <c r="C403" s="24" t="s">
        <v>92</v>
      </c>
      <c r="D403" t="s">
        <v>92</v>
      </c>
      <c r="E403" t="s">
        <v>92</v>
      </c>
      <c r="F403" t="s">
        <v>92</v>
      </c>
      <c r="G403" s="23" t="s">
        <v>92</v>
      </c>
      <c r="H403" s="24" t="s">
        <v>92</v>
      </c>
      <c r="I403" t="s">
        <v>92</v>
      </c>
      <c r="L403" s="24">
        <v>0</v>
      </c>
    </row>
    <row r="404" spans="1:12">
      <c r="A404" t="s">
        <v>92</v>
      </c>
      <c r="B404" s="23" t="s">
        <v>92</v>
      </c>
      <c r="C404" s="24" t="s">
        <v>92</v>
      </c>
      <c r="D404" t="s">
        <v>92</v>
      </c>
      <c r="E404" t="s">
        <v>92</v>
      </c>
      <c r="F404" t="s">
        <v>92</v>
      </c>
      <c r="G404" s="23" t="s">
        <v>92</v>
      </c>
      <c r="H404" s="24" t="s">
        <v>92</v>
      </c>
      <c r="I404" t="s">
        <v>92</v>
      </c>
      <c r="L404" s="24">
        <v>0</v>
      </c>
    </row>
    <row r="405" spans="1:12">
      <c r="A405" t="s">
        <v>92</v>
      </c>
      <c r="B405" s="23" t="s">
        <v>92</v>
      </c>
      <c r="C405" s="24" t="s">
        <v>92</v>
      </c>
      <c r="D405" t="s">
        <v>92</v>
      </c>
      <c r="E405" t="s">
        <v>92</v>
      </c>
      <c r="F405" t="s">
        <v>92</v>
      </c>
      <c r="G405" s="23" t="s">
        <v>92</v>
      </c>
      <c r="H405" s="24" t="s">
        <v>92</v>
      </c>
      <c r="I405" t="s">
        <v>92</v>
      </c>
      <c r="L405" s="24">
        <v>0</v>
      </c>
    </row>
    <row r="406" spans="1:12">
      <c r="A406" t="s">
        <v>92</v>
      </c>
      <c r="B406" s="23" t="s">
        <v>92</v>
      </c>
      <c r="C406" s="24" t="s">
        <v>92</v>
      </c>
      <c r="D406" t="s">
        <v>92</v>
      </c>
      <c r="E406" t="s">
        <v>92</v>
      </c>
      <c r="F406" t="s">
        <v>92</v>
      </c>
      <c r="G406" s="23" t="s">
        <v>92</v>
      </c>
      <c r="H406" s="24" t="s">
        <v>92</v>
      </c>
      <c r="I406" t="s">
        <v>92</v>
      </c>
      <c r="L406" s="24">
        <v>0</v>
      </c>
    </row>
    <row r="407" spans="1:12">
      <c r="A407" t="s">
        <v>92</v>
      </c>
      <c r="B407" s="23" t="s">
        <v>92</v>
      </c>
      <c r="C407" s="24" t="s">
        <v>92</v>
      </c>
      <c r="D407" t="s">
        <v>92</v>
      </c>
      <c r="E407" t="s">
        <v>92</v>
      </c>
      <c r="F407" t="s">
        <v>92</v>
      </c>
      <c r="G407" s="23" t="s">
        <v>92</v>
      </c>
      <c r="H407" s="24" t="s">
        <v>92</v>
      </c>
      <c r="I407" t="s">
        <v>92</v>
      </c>
      <c r="L407" s="24">
        <v>0</v>
      </c>
    </row>
    <row r="408" spans="1:12">
      <c r="A408" t="s">
        <v>92</v>
      </c>
      <c r="B408" s="23" t="s">
        <v>92</v>
      </c>
      <c r="C408" s="24" t="s">
        <v>92</v>
      </c>
      <c r="D408" t="s">
        <v>92</v>
      </c>
      <c r="E408" t="s">
        <v>92</v>
      </c>
      <c r="F408" t="s">
        <v>92</v>
      </c>
      <c r="G408" s="23" t="s">
        <v>92</v>
      </c>
      <c r="H408" s="24" t="s">
        <v>92</v>
      </c>
      <c r="I408" t="s">
        <v>92</v>
      </c>
      <c r="L408" s="24">
        <v>0</v>
      </c>
    </row>
    <row r="409" spans="1:12">
      <c r="A409" t="s">
        <v>92</v>
      </c>
      <c r="B409" s="23" t="s">
        <v>92</v>
      </c>
      <c r="C409" s="24" t="s">
        <v>92</v>
      </c>
      <c r="D409" t="s">
        <v>92</v>
      </c>
      <c r="E409" t="s">
        <v>92</v>
      </c>
      <c r="F409" t="s">
        <v>92</v>
      </c>
      <c r="G409" s="23" t="s">
        <v>92</v>
      </c>
      <c r="H409" s="24" t="s">
        <v>92</v>
      </c>
      <c r="I409" t="s">
        <v>92</v>
      </c>
      <c r="L409" s="24">
        <v>0</v>
      </c>
    </row>
    <row r="410" spans="1:12">
      <c r="A410" t="s">
        <v>92</v>
      </c>
      <c r="B410" s="23" t="s">
        <v>92</v>
      </c>
      <c r="C410" s="24" t="s">
        <v>92</v>
      </c>
      <c r="D410" t="s">
        <v>92</v>
      </c>
      <c r="E410" t="s">
        <v>92</v>
      </c>
      <c r="F410" t="s">
        <v>92</v>
      </c>
      <c r="G410" s="23" t="s">
        <v>92</v>
      </c>
      <c r="H410" s="24" t="s">
        <v>92</v>
      </c>
      <c r="I410" t="s">
        <v>92</v>
      </c>
      <c r="L410" s="24">
        <v>0</v>
      </c>
    </row>
    <row r="411" spans="1:12">
      <c r="A411" t="s">
        <v>92</v>
      </c>
      <c r="B411" s="23" t="s">
        <v>92</v>
      </c>
      <c r="C411" s="24" t="s">
        <v>92</v>
      </c>
      <c r="D411" t="s">
        <v>92</v>
      </c>
      <c r="E411" t="s">
        <v>92</v>
      </c>
      <c r="F411" t="s">
        <v>92</v>
      </c>
      <c r="G411" s="23" t="s">
        <v>92</v>
      </c>
      <c r="H411" s="24" t="s">
        <v>92</v>
      </c>
      <c r="I411" t="s">
        <v>92</v>
      </c>
      <c r="L411" s="24">
        <v>0</v>
      </c>
    </row>
    <row r="412" spans="1:12">
      <c r="A412" t="s">
        <v>92</v>
      </c>
      <c r="B412" s="23" t="s">
        <v>92</v>
      </c>
      <c r="C412" s="24" t="s">
        <v>92</v>
      </c>
      <c r="D412" t="s">
        <v>92</v>
      </c>
      <c r="E412" t="s">
        <v>92</v>
      </c>
      <c r="F412" t="s">
        <v>92</v>
      </c>
      <c r="G412" s="23" t="s">
        <v>92</v>
      </c>
      <c r="H412" s="24" t="s">
        <v>92</v>
      </c>
      <c r="I412" t="s">
        <v>92</v>
      </c>
      <c r="L412" s="24">
        <v>0</v>
      </c>
    </row>
    <row r="413" spans="1:12">
      <c r="A413" t="s">
        <v>92</v>
      </c>
      <c r="B413" s="23" t="s">
        <v>92</v>
      </c>
      <c r="C413" s="24" t="s">
        <v>92</v>
      </c>
      <c r="D413" t="s">
        <v>92</v>
      </c>
      <c r="E413" t="s">
        <v>92</v>
      </c>
      <c r="F413" t="s">
        <v>92</v>
      </c>
      <c r="G413" s="23" t="s">
        <v>92</v>
      </c>
      <c r="H413" s="24" t="s">
        <v>92</v>
      </c>
      <c r="I413" t="s">
        <v>92</v>
      </c>
      <c r="L413" s="24">
        <v>0</v>
      </c>
    </row>
    <row r="414" spans="1:12">
      <c r="A414" t="s">
        <v>92</v>
      </c>
      <c r="B414" s="23" t="s">
        <v>92</v>
      </c>
      <c r="C414" s="24" t="s">
        <v>92</v>
      </c>
      <c r="D414" t="s">
        <v>92</v>
      </c>
      <c r="E414" t="s">
        <v>92</v>
      </c>
      <c r="F414" t="s">
        <v>92</v>
      </c>
      <c r="G414" s="23" t="s">
        <v>92</v>
      </c>
      <c r="H414" s="24" t="s">
        <v>92</v>
      </c>
      <c r="I414" t="s">
        <v>92</v>
      </c>
      <c r="L414" s="24">
        <v>0</v>
      </c>
    </row>
    <row r="415" spans="1:12">
      <c r="A415" t="s">
        <v>92</v>
      </c>
      <c r="B415" s="23" t="s">
        <v>92</v>
      </c>
      <c r="C415" s="24" t="s">
        <v>92</v>
      </c>
      <c r="D415" t="s">
        <v>92</v>
      </c>
      <c r="E415" t="s">
        <v>92</v>
      </c>
      <c r="F415" t="s">
        <v>92</v>
      </c>
      <c r="G415" s="23" t="s">
        <v>92</v>
      </c>
      <c r="H415" s="24" t="s">
        <v>92</v>
      </c>
      <c r="I415" t="s">
        <v>92</v>
      </c>
      <c r="L415" s="24">
        <v>0</v>
      </c>
    </row>
    <row r="416" spans="1:12">
      <c r="A416" t="s">
        <v>92</v>
      </c>
      <c r="B416" s="23" t="s">
        <v>92</v>
      </c>
      <c r="C416" s="24" t="s">
        <v>92</v>
      </c>
      <c r="D416" t="s">
        <v>92</v>
      </c>
      <c r="E416" t="s">
        <v>92</v>
      </c>
      <c r="F416" t="s">
        <v>92</v>
      </c>
      <c r="G416" s="23" t="s">
        <v>92</v>
      </c>
      <c r="H416" s="24" t="s">
        <v>92</v>
      </c>
      <c r="I416" t="s">
        <v>92</v>
      </c>
      <c r="L416" s="24">
        <v>0</v>
      </c>
    </row>
    <row r="417" spans="1:12">
      <c r="A417" t="s">
        <v>92</v>
      </c>
      <c r="B417" s="23" t="s">
        <v>92</v>
      </c>
      <c r="C417" s="24" t="s">
        <v>92</v>
      </c>
      <c r="D417" t="s">
        <v>92</v>
      </c>
      <c r="E417" t="s">
        <v>92</v>
      </c>
      <c r="F417" t="s">
        <v>92</v>
      </c>
      <c r="G417" s="23" t="s">
        <v>92</v>
      </c>
      <c r="H417" s="24" t="s">
        <v>92</v>
      </c>
      <c r="I417" t="s">
        <v>92</v>
      </c>
      <c r="L417" s="24">
        <v>0</v>
      </c>
    </row>
    <row r="418" spans="1:12">
      <c r="A418" t="s">
        <v>92</v>
      </c>
      <c r="B418" s="23" t="s">
        <v>92</v>
      </c>
      <c r="C418" s="24" t="s">
        <v>92</v>
      </c>
      <c r="D418" t="s">
        <v>92</v>
      </c>
      <c r="E418" t="s">
        <v>92</v>
      </c>
      <c r="F418" t="s">
        <v>92</v>
      </c>
      <c r="G418" s="23" t="s">
        <v>92</v>
      </c>
      <c r="H418" s="24" t="s">
        <v>92</v>
      </c>
      <c r="I418" t="s">
        <v>92</v>
      </c>
      <c r="L418" s="24">
        <v>0</v>
      </c>
    </row>
    <row r="419" spans="1:12">
      <c r="A419" t="s">
        <v>92</v>
      </c>
      <c r="B419" s="23" t="s">
        <v>92</v>
      </c>
      <c r="C419" s="24" t="s">
        <v>92</v>
      </c>
      <c r="D419" t="s">
        <v>92</v>
      </c>
      <c r="E419" t="s">
        <v>92</v>
      </c>
      <c r="F419" t="s">
        <v>92</v>
      </c>
      <c r="G419" s="23" t="s">
        <v>92</v>
      </c>
      <c r="H419" s="24" t="s">
        <v>92</v>
      </c>
      <c r="I419" t="s">
        <v>92</v>
      </c>
      <c r="L419" s="24">
        <v>0</v>
      </c>
    </row>
    <row r="420" spans="1:12">
      <c r="A420" t="s">
        <v>92</v>
      </c>
      <c r="B420" s="23" t="s">
        <v>92</v>
      </c>
      <c r="C420" s="24" t="s">
        <v>92</v>
      </c>
      <c r="D420" t="s">
        <v>92</v>
      </c>
      <c r="E420" t="s">
        <v>92</v>
      </c>
      <c r="F420" t="s">
        <v>92</v>
      </c>
      <c r="G420" s="23" t="s">
        <v>92</v>
      </c>
      <c r="H420" s="24" t="s">
        <v>92</v>
      </c>
      <c r="I420" t="s">
        <v>92</v>
      </c>
      <c r="L420" s="24">
        <v>0</v>
      </c>
    </row>
    <row r="421" spans="1:12">
      <c r="A421" t="s">
        <v>92</v>
      </c>
      <c r="B421" s="23" t="s">
        <v>92</v>
      </c>
      <c r="C421" s="24" t="s">
        <v>92</v>
      </c>
      <c r="D421" t="s">
        <v>92</v>
      </c>
      <c r="E421" t="s">
        <v>92</v>
      </c>
      <c r="F421" t="s">
        <v>92</v>
      </c>
      <c r="G421" s="23" t="s">
        <v>92</v>
      </c>
      <c r="H421" s="24" t="s">
        <v>92</v>
      </c>
      <c r="I421" t="s">
        <v>92</v>
      </c>
      <c r="L421" s="24">
        <v>0</v>
      </c>
    </row>
    <row r="422" spans="1:12">
      <c r="A422" t="s">
        <v>92</v>
      </c>
      <c r="B422" s="23" t="s">
        <v>92</v>
      </c>
      <c r="C422" s="24" t="s">
        <v>92</v>
      </c>
      <c r="D422" t="s">
        <v>92</v>
      </c>
      <c r="E422" t="s">
        <v>92</v>
      </c>
      <c r="F422" t="s">
        <v>92</v>
      </c>
      <c r="G422" s="23" t="s">
        <v>92</v>
      </c>
      <c r="H422" s="24" t="s">
        <v>92</v>
      </c>
      <c r="I422" t="s">
        <v>92</v>
      </c>
      <c r="L422" s="24">
        <v>0</v>
      </c>
    </row>
    <row r="423" spans="1:12">
      <c r="A423" t="s">
        <v>92</v>
      </c>
      <c r="B423" s="23" t="s">
        <v>92</v>
      </c>
      <c r="C423" s="24" t="s">
        <v>92</v>
      </c>
      <c r="D423" t="s">
        <v>92</v>
      </c>
      <c r="E423" t="s">
        <v>92</v>
      </c>
      <c r="F423" t="s">
        <v>92</v>
      </c>
      <c r="G423" s="23" t="s">
        <v>92</v>
      </c>
      <c r="H423" s="24" t="s">
        <v>92</v>
      </c>
      <c r="I423" t="s">
        <v>92</v>
      </c>
      <c r="L423" s="24">
        <v>0</v>
      </c>
    </row>
    <row r="424" spans="1:12">
      <c r="A424" t="s">
        <v>92</v>
      </c>
      <c r="B424" s="23" t="s">
        <v>92</v>
      </c>
      <c r="C424" s="24" t="s">
        <v>92</v>
      </c>
      <c r="D424" t="s">
        <v>92</v>
      </c>
      <c r="E424" t="s">
        <v>92</v>
      </c>
      <c r="F424" t="s">
        <v>92</v>
      </c>
      <c r="G424" s="23" t="s">
        <v>92</v>
      </c>
      <c r="H424" s="24" t="s">
        <v>92</v>
      </c>
      <c r="I424" t="s">
        <v>92</v>
      </c>
      <c r="L424" s="24">
        <v>0</v>
      </c>
    </row>
    <row r="425" spans="1:12">
      <c r="A425" t="s">
        <v>92</v>
      </c>
      <c r="B425" s="23" t="s">
        <v>92</v>
      </c>
      <c r="C425" s="24" t="s">
        <v>92</v>
      </c>
      <c r="D425" t="s">
        <v>92</v>
      </c>
      <c r="E425" t="s">
        <v>92</v>
      </c>
      <c r="F425" t="s">
        <v>92</v>
      </c>
      <c r="G425" s="23" t="s">
        <v>92</v>
      </c>
      <c r="H425" s="24" t="s">
        <v>92</v>
      </c>
      <c r="I425" t="s">
        <v>92</v>
      </c>
      <c r="L425" s="24">
        <v>0</v>
      </c>
    </row>
    <row r="426" spans="1:12">
      <c r="A426" t="s">
        <v>92</v>
      </c>
      <c r="B426" s="23" t="s">
        <v>92</v>
      </c>
      <c r="C426" s="24" t="s">
        <v>92</v>
      </c>
      <c r="D426" t="s">
        <v>92</v>
      </c>
      <c r="E426" t="s">
        <v>92</v>
      </c>
      <c r="F426" t="s">
        <v>92</v>
      </c>
      <c r="G426" s="23" t="s">
        <v>92</v>
      </c>
      <c r="H426" s="24" t="s">
        <v>92</v>
      </c>
      <c r="I426" t="s">
        <v>92</v>
      </c>
      <c r="L426" s="24">
        <v>0</v>
      </c>
    </row>
    <row r="427" spans="1:12">
      <c r="A427" t="s">
        <v>92</v>
      </c>
      <c r="B427" s="23" t="s">
        <v>92</v>
      </c>
      <c r="C427" s="24" t="s">
        <v>92</v>
      </c>
      <c r="D427" t="s">
        <v>92</v>
      </c>
      <c r="E427" t="s">
        <v>92</v>
      </c>
      <c r="F427" t="s">
        <v>92</v>
      </c>
      <c r="G427" s="23" t="s">
        <v>92</v>
      </c>
      <c r="H427" s="24" t="s">
        <v>92</v>
      </c>
      <c r="I427" t="s">
        <v>92</v>
      </c>
      <c r="L427" s="24">
        <v>0</v>
      </c>
    </row>
    <row r="428" spans="1:12">
      <c r="A428" t="s">
        <v>92</v>
      </c>
      <c r="B428" s="23" t="s">
        <v>92</v>
      </c>
      <c r="C428" s="24" t="s">
        <v>92</v>
      </c>
      <c r="D428" t="s">
        <v>92</v>
      </c>
      <c r="E428" t="s">
        <v>92</v>
      </c>
      <c r="F428" t="s">
        <v>92</v>
      </c>
      <c r="G428" s="23" t="s">
        <v>92</v>
      </c>
      <c r="H428" s="24" t="s">
        <v>92</v>
      </c>
      <c r="I428" t="s">
        <v>92</v>
      </c>
      <c r="L428" s="24">
        <v>0</v>
      </c>
    </row>
    <row r="429" spans="1:12">
      <c r="A429" t="s">
        <v>92</v>
      </c>
      <c r="B429" s="23" t="s">
        <v>92</v>
      </c>
      <c r="C429" s="24" t="s">
        <v>92</v>
      </c>
      <c r="D429" t="s">
        <v>92</v>
      </c>
      <c r="E429" t="s">
        <v>92</v>
      </c>
      <c r="F429" t="s">
        <v>92</v>
      </c>
      <c r="G429" s="23" t="s">
        <v>92</v>
      </c>
      <c r="H429" s="24" t="s">
        <v>92</v>
      </c>
      <c r="I429" t="s">
        <v>92</v>
      </c>
      <c r="L429" s="24">
        <v>0</v>
      </c>
    </row>
    <row r="430" spans="1:12">
      <c r="A430" t="s">
        <v>92</v>
      </c>
      <c r="B430" s="23" t="s">
        <v>92</v>
      </c>
      <c r="C430" s="24" t="s">
        <v>92</v>
      </c>
      <c r="D430" t="s">
        <v>92</v>
      </c>
      <c r="E430" t="s">
        <v>92</v>
      </c>
      <c r="F430" t="s">
        <v>92</v>
      </c>
      <c r="G430" s="23" t="s">
        <v>92</v>
      </c>
      <c r="H430" s="24" t="s">
        <v>92</v>
      </c>
      <c r="I430" t="s">
        <v>92</v>
      </c>
      <c r="L430" s="24">
        <v>0</v>
      </c>
    </row>
    <row r="431" spans="1:12">
      <c r="A431" t="s">
        <v>92</v>
      </c>
      <c r="B431" s="23" t="s">
        <v>92</v>
      </c>
      <c r="C431" s="24" t="s">
        <v>92</v>
      </c>
      <c r="D431" t="s">
        <v>92</v>
      </c>
      <c r="E431" t="s">
        <v>92</v>
      </c>
      <c r="F431" t="s">
        <v>92</v>
      </c>
      <c r="G431" s="23" t="s">
        <v>92</v>
      </c>
      <c r="H431" s="24" t="s">
        <v>92</v>
      </c>
      <c r="I431" t="s">
        <v>92</v>
      </c>
      <c r="L431" s="24">
        <v>0</v>
      </c>
    </row>
    <row r="432" spans="1:12">
      <c r="A432" t="s">
        <v>92</v>
      </c>
      <c r="B432" s="23" t="s">
        <v>92</v>
      </c>
      <c r="C432" s="24" t="s">
        <v>92</v>
      </c>
      <c r="D432" t="s">
        <v>92</v>
      </c>
      <c r="E432" t="s">
        <v>92</v>
      </c>
      <c r="F432" t="s">
        <v>92</v>
      </c>
      <c r="G432" s="23" t="s">
        <v>92</v>
      </c>
      <c r="H432" s="24" t="s">
        <v>92</v>
      </c>
      <c r="I432" t="s">
        <v>92</v>
      </c>
      <c r="L432" s="24">
        <v>0</v>
      </c>
    </row>
    <row r="433" spans="1:12">
      <c r="A433" t="s">
        <v>92</v>
      </c>
      <c r="B433" s="23" t="s">
        <v>92</v>
      </c>
      <c r="C433" s="24" t="s">
        <v>92</v>
      </c>
      <c r="D433" t="s">
        <v>92</v>
      </c>
      <c r="E433" t="s">
        <v>92</v>
      </c>
      <c r="F433" t="s">
        <v>92</v>
      </c>
      <c r="G433" s="23" t="s">
        <v>92</v>
      </c>
      <c r="H433" s="24" t="s">
        <v>92</v>
      </c>
      <c r="I433" t="s">
        <v>92</v>
      </c>
      <c r="L433" s="24">
        <v>0</v>
      </c>
    </row>
    <row r="434" spans="1:12">
      <c r="A434" t="s">
        <v>92</v>
      </c>
      <c r="B434" s="23" t="s">
        <v>92</v>
      </c>
      <c r="C434" s="24" t="s">
        <v>92</v>
      </c>
      <c r="D434" t="s">
        <v>92</v>
      </c>
      <c r="E434" t="s">
        <v>92</v>
      </c>
      <c r="F434" t="s">
        <v>92</v>
      </c>
      <c r="G434" s="23" t="s">
        <v>92</v>
      </c>
      <c r="H434" s="24" t="s">
        <v>92</v>
      </c>
      <c r="I434" t="s">
        <v>92</v>
      </c>
      <c r="L434" s="24">
        <v>0</v>
      </c>
    </row>
    <row r="435" spans="1:12">
      <c r="A435" t="s">
        <v>92</v>
      </c>
      <c r="B435" s="23" t="s">
        <v>92</v>
      </c>
      <c r="C435" s="24" t="s">
        <v>92</v>
      </c>
      <c r="D435" t="s">
        <v>92</v>
      </c>
      <c r="E435" t="s">
        <v>92</v>
      </c>
      <c r="F435" t="s">
        <v>92</v>
      </c>
      <c r="G435" s="23" t="s">
        <v>92</v>
      </c>
      <c r="H435" s="24" t="s">
        <v>92</v>
      </c>
      <c r="I435" t="s">
        <v>92</v>
      </c>
      <c r="L435" s="24">
        <v>0</v>
      </c>
    </row>
    <row r="436" spans="1:12">
      <c r="A436" t="s">
        <v>92</v>
      </c>
      <c r="B436" s="23" t="s">
        <v>92</v>
      </c>
      <c r="C436" s="24" t="s">
        <v>92</v>
      </c>
      <c r="D436" t="s">
        <v>92</v>
      </c>
      <c r="E436" t="s">
        <v>92</v>
      </c>
      <c r="F436" t="s">
        <v>92</v>
      </c>
      <c r="G436" s="23" t="s">
        <v>92</v>
      </c>
      <c r="H436" s="24" t="s">
        <v>92</v>
      </c>
      <c r="I436" t="s">
        <v>92</v>
      </c>
      <c r="L436" s="24">
        <v>0</v>
      </c>
    </row>
    <row r="437" spans="1:12">
      <c r="A437" t="s">
        <v>92</v>
      </c>
      <c r="B437" s="23" t="s">
        <v>92</v>
      </c>
      <c r="C437" s="24" t="s">
        <v>92</v>
      </c>
      <c r="D437" t="s">
        <v>92</v>
      </c>
      <c r="E437" t="s">
        <v>92</v>
      </c>
      <c r="F437" t="s">
        <v>92</v>
      </c>
      <c r="G437" s="23" t="s">
        <v>92</v>
      </c>
      <c r="H437" s="24" t="s">
        <v>92</v>
      </c>
      <c r="I437" t="s">
        <v>92</v>
      </c>
      <c r="L437" s="24">
        <v>0</v>
      </c>
    </row>
    <row r="438" spans="1:12">
      <c r="A438" t="s">
        <v>92</v>
      </c>
      <c r="B438" s="23" t="s">
        <v>92</v>
      </c>
      <c r="C438" s="24" t="s">
        <v>92</v>
      </c>
      <c r="D438" t="s">
        <v>92</v>
      </c>
      <c r="E438" t="s">
        <v>92</v>
      </c>
      <c r="F438" t="s">
        <v>92</v>
      </c>
      <c r="G438" s="23" t="s">
        <v>92</v>
      </c>
      <c r="H438" s="24" t="s">
        <v>92</v>
      </c>
      <c r="I438" t="s">
        <v>92</v>
      </c>
      <c r="L438" s="24">
        <v>0</v>
      </c>
    </row>
    <row r="439" spans="1:12">
      <c r="A439" t="s">
        <v>92</v>
      </c>
      <c r="B439" s="23" t="s">
        <v>92</v>
      </c>
      <c r="C439" s="24" t="s">
        <v>92</v>
      </c>
      <c r="D439" t="s">
        <v>92</v>
      </c>
      <c r="E439" t="s">
        <v>92</v>
      </c>
      <c r="F439" t="s">
        <v>92</v>
      </c>
      <c r="G439" s="23" t="s">
        <v>92</v>
      </c>
      <c r="H439" s="24" t="s">
        <v>92</v>
      </c>
      <c r="I439" t="s">
        <v>92</v>
      </c>
      <c r="L439" s="24">
        <v>0</v>
      </c>
    </row>
    <row r="440" spans="1:12">
      <c r="A440" t="s">
        <v>92</v>
      </c>
      <c r="B440" s="23" t="s">
        <v>92</v>
      </c>
      <c r="C440" s="24" t="s">
        <v>92</v>
      </c>
      <c r="D440" t="s">
        <v>92</v>
      </c>
      <c r="E440" t="s">
        <v>92</v>
      </c>
      <c r="F440" t="s">
        <v>92</v>
      </c>
      <c r="G440" s="23" t="s">
        <v>92</v>
      </c>
      <c r="H440" s="24" t="s">
        <v>92</v>
      </c>
      <c r="I440" t="s">
        <v>92</v>
      </c>
      <c r="L440" s="24">
        <v>0</v>
      </c>
    </row>
    <row r="441" spans="1:12">
      <c r="A441" t="s">
        <v>92</v>
      </c>
      <c r="B441" s="23" t="s">
        <v>92</v>
      </c>
      <c r="C441" s="24" t="s">
        <v>92</v>
      </c>
      <c r="D441" t="s">
        <v>92</v>
      </c>
      <c r="E441" t="s">
        <v>92</v>
      </c>
      <c r="F441" t="s">
        <v>92</v>
      </c>
      <c r="G441" s="23" t="s">
        <v>92</v>
      </c>
      <c r="H441" s="24" t="s">
        <v>92</v>
      </c>
      <c r="I441" t="s">
        <v>92</v>
      </c>
      <c r="L441" s="24">
        <v>0</v>
      </c>
    </row>
    <row r="442" spans="1:12">
      <c r="A442" t="s">
        <v>92</v>
      </c>
      <c r="B442" s="23" t="s">
        <v>92</v>
      </c>
      <c r="C442" s="24" t="s">
        <v>92</v>
      </c>
      <c r="D442" t="s">
        <v>92</v>
      </c>
      <c r="E442" t="s">
        <v>92</v>
      </c>
      <c r="F442" t="s">
        <v>92</v>
      </c>
      <c r="G442" s="23" t="s">
        <v>92</v>
      </c>
      <c r="H442" s="24" t="s">
        <v>92</v>
      </c>
      <c r="I442" t="s">
        <v>92</v>
      </c>
      <c r="L442" s="24">
        <v>0</v>
      </c>
    </row>
    <row r="443" spans="1:12">
      <c r="A443" t="s">
        <v>92</v>
      </c>
      <c r="B443" s="23" t="s">
        <v>92</v>
      </c>
      <c r="C443" s="24" t="s">
        <v>92</v>
      </c>
      <c r="D443" t="s">
        <v>92</v>
      </c>
      <c r="E443" t="s">
        <v>92</v>
      </c>
      <c r="F443" t="s">
        <v>92</v>
      </c>
      <c r="G443" s="23" t="s">
        <v>92</v>
      </c>
      <c r="H443" s="24" t="s">
        <v>92</v>
      </c>
      <c r="I443" t="s">
        <v>92</v>
      </c>
      <c r="L443" s="24">
        <v>0</v>
      </c>
    </row>
    <row r="444" spans="1:12">
      <c r="A444" t="s">
        <v>92</v>
      </c>
      <c r="B444" s="23" t="s">
        <v>92</v>
      </c>
      <c r="C444" s="24" t="s">
        <v>92</v>
      </c>
      <c r="D444" t="s">
        <v>92</v>
      </c>
      <c r="E444" t="s">
        <v>92</v>
      </c>
      <c r="F444" t="s">
        <v>92</v>
      </c>
      <c r="G444" s="23" t="s">
        <v>92</v>
      </c>
      <c r="H444" s="24" t="s">
        <v>92</v>
      </c>
      <c r="I444" t="s">
        <v>92</v>
      </c>
      <c r="L444" s="24">
        <v>0</v>
      </c>
    </row>
    <row r="445" spans="1:12">
      <c r="A445" t="s">
        <v>92</v>
      </c>
      <c r="B445" s="23" t="s">
        <v>92</v>
      </c>
      <c r="C445" s="24" t="s">
        <v>92</v>
      </c>
      <c r="D445" t="s">
        <v>92</v>
      </c>
      <c r="E445" t="s">
        <v>92</v>
      </c>
      <c r="F445" t="s">
        <v>92</v>
      </c>
      <c r="G445" s="23" t="s">
        <v>92</v>
      </c>
      <c r="H445" s="24" t="s">
        <v>92</v>
      </c>
      <c r="I445" t="s">
        <v>92</v>
      </c>
      <c r="L445" s="24">
        <v>0</v>
      </c>
    </row>
    <row r="446" spans="1:12">
      <c r="A446" t="s">
        <v>92</v>
      </c>
      <c r="B446" s="23" t="s">
        <v>92</v>
      </c>
      <c r="C446" s="24" t="s">
        <v>92</v>
      </c>
      <c r="D446" t="s">
        <v>92</v>
      </c>
      <c r="E446" t="s">
        <v>92</v>
      </c>
      <c r="F446" t="s">
        <v>92</v>
      </c>
      <c r="G446" s="23" t="s">
        <v>92</v>
      </c>
      <c r="H446" s="24" t="s">
        <v>92</v>
      </c>
      <c r="I446" t="s">
        <v>92</v>
      </c>
      <c r="L446" s="24">
        <v>0</v>
      </c>
    </row>
    <row r="447" spans="1:12">
      <c r="A447" t="s">
        <v>92</v>
      </c>
      <c r="B447" s="23" t="s">
        <v>92</v>
      </c>
      <c r="C447" s="24" t="s">
        <v>92</v>
      </c>
      <c r="D447" t="s">
        <v>92</v>
      </c>
      <c r="E447" t="s">
        <v>92</v>
      </c>
      <c r="F447" t="s">
        <v>92</v>
      </c>
      <c r="G447" s="23" t="s">
        <v>92</v>
      </c>
      <c r="H447" s="24" t="s">
        <v>92</v>
      </c>
      <c r="I447" t="s">
        <v>92</v>
      </c>
      <c r="L447" s="24">
        <v>0</v>
      </c>
    </row>
    <row r="448" spans="1:12">
      <c r="A448" t="s">
        <v>92</v>
      </c>
      <c r="B448" s="23" t="s">
        <v>92</v>
      </c>
      <c r="C448" s="24" t="s">
        <v>92</v>
      </c>
      <c r="D448" t="s">
        <v>92</v>
      </c>
      <c r="E448" t="s">
        <v>92</v>
      </c>
      <c r="F448" t="s">
        <v>92</v>
      </c>
      <c r="G448" s="23" t="s">
        <v>92</v>
      </c>
      <c r="H448" s="24" t="s">
        <v>92</v>
      </c>
      <c r="I448" t="s">
        <v>92</v>
      </c>
      <c r="L448" s="24">
        <v>0</v>
      </c>
    </row>
    <row r="449" spans="1:12">
      <c r="A449" t="s">
        <v>92</v>
      </c>
      <c r="B449" s="23" t="s">
        <v>92</v>
      </c>
      <c r="C449" s="24" t="s">
        <v>92</v>
      </c>
      <c r="D449" t="s">
        <v>92</v>
      </c>
      <c r="E449" t="s">
        <v>92</v>
      </c>
      <c r="F449" t="s">
        <v>92</v>
      </c>
      <c r="G449" s="23" t="s">
        <v>92</v>
      </c>
      <c r="H449" s="24" t="s">
        <v>92</v>
      </c>
      <c r="I449" t="s">
        <v>92</v>
      </c>
      <c r="L449" s="24">
        <v>0</v>
      </c>
    </row>
    <row r="450" spans="1:12">
      <c r="A450" t="s">
        <v>92</v>
      </c>
      <c r="B450" s="23" t="s">
        <v>92</v>
      </c>
      <c r="C450" s="24" t="s">
        <v>92</v>
      </c>
      <c r="D450" t="s">
        <v>92</v>
      </c>
      <c r="E450" t="s">
        <v>92</v>
      </c>
      <c r="F450" t="s">
        <v>92</v>
      </c>
      <c r="G450" s="23" t="s">
        <v>92</v>
      </c>
      <c r="H450" s="24" t="s">
        <v>92</v>
      </c>
      <c r="I450" t="s">
        <v>92</v>
      </c>
      <c r="L450" s="24">
        <v>0</v>
      </c>
    </row>
    <row r="451" spans="1:12">
      <c r="A451" t="s">
        <v>92</v>
      </c>
      <c r="B451" s="23" t="s">
        <v>92</v>
      </c>
      <c r="C451" s="24" t="s">
        <v>92</v>
      </c>
      <c r="D451" t="s">
        <v>92</v>
      </c>
      <c r="E451" t="s">
        <v>92</v>
      </c>
      <c r="F451" t="s">
        <v>92</v>
      </c>
      <c r="G451" s="23" t="s">
        <v>92</v>
      </c>
      <c r="H451" s="24" t="s">
        <v>92</v>
      </c>
      <c r="I451" t="s">
        <v>92</v>
      </c>
      <c r="L451" s="24">
        <v>0</v>
      </c>
    </row>
    <row r="452" spans="1:12">
      <c r="A452" t="s">
        <v>92</v>
      </c>
      <c r="B452" s="23" t="s">
        <v>92</v>
      </c>
      <c r="C452" s="24" t="s">
        <v>92</v>
      </c>
      <c r="D452" t="s">
        <v>92</v>
      </c>
      <c r="E452" t="s">
        <v>92</v>
      </c>
      <c r="F452" t="s">
        <v>92</v>
      </c>
      <c r="G452" s="23" t="s">
        <v>92</v>
      </c>
      <c r="H452" s="24" t="s">
        <v>92</v>
      </c>
      <c r="I452" t="s">
        <v>92</v>
      </c>
      <c r="L452" s="24">
        <v>0</v>
      </c>
    </row>
    <row r="453" spans="1:12">
      <c r="A453" t="s">
        <v>92</v>
      </c>
      <c r="B453" s="23" t="s">
        <v>92</v>
      </c>
      <c r="C453" s="24" t="s">
        <v>92</v>
      </c>
      <c r="D453" t="s">
        <v>92</v>
      </c>
      <c r="E453" t="s">
        <v>92</v>
      </c>
      <c r="F453" t="s">
        <v>92</v>
      </c>
      <c r="G453" s="23" t="s">
        <v>92</v>
      </c>
      <c r="H453" s="24" t="s">
        <v>92</v>
      </c>
      <c r="I453" t="s">
        <v>92</v>
      </c>
      <c r="L453" s="24">
        <v>0</v>
      </c>
    </row>
    <row r="454" spans="1:12">
      <c r="A454" t="s">
        <v>92</v>
      </c>
      <c r="B454" s="23" t="s">
        <v>92</v>
      </c>
      <c r="C454" s="24" t="s">
        <v>92</v>
      </c>
      <c r="D454" t="s">
        <v>92</v>
      </c>
      <c r="E454" t="s">
        <v>92</v>
      </c>
      <c r="F454" t="s">
        <v>92</v>
      </c>
      <c r="G454" s="23" t="s">
        <v>92</v>
      </c>
      <c r="H454" s="24" t="s">
        <v>92</v>
      </c>
      <c r="I454" t="s">
        <v>92</v>
      </c>
      <c r="L454" s="24">
        <v>0</v>
      </c>
    </row>
    <row r="455" spans="1:12">
      <c r="A455" t="s">
        <v>92</v>
      </c>
      <c r="B455" s="23" t="s">
        <v>92</v>
      </c>
      <c r="C455" s="24" t="s">
        <v>92</v>
      </c>
      <c r="D455" t="s">
        <v>92</v>
      </c>
      <c r="E455" t="s">
        <v>92</v>
      </c>
      <c r="F455" t="s">
        <v>92</v>
      </c>
      <c r="G455" s="23" t="s">
        <v>92</v>
      </c>
      <c r="H455" s="24" t="s">
        <v>92</v>
      </c>
      <c r="I455" t="s">
        <v>92</v>
      </c>
      <c r="L455" s="24">
        <v>0</v>
      </c>
    </row>
    <row r="456" spans="1:12">
      <c r="A456" t="s">
        <v>92</v>
      </c>
      <c r="B456" s="23" t="s">
        <v>92</v>
      </c>
      <c r="C456" s="24" t="s">
        <v>92</v>
      </c>
      <c r="D456" t="s">
        <v>92</v>
      </c>
      <c r="E456" t="s">
        <v>92</v>
      </c>
      <c r="F456" t="s">
        <v>92</v>
      </c>
      <c r="G456" s="23" t="s">
        <v>92</v>
      </c>
      <c r="H456" s="24" t="s">
        <v>92</v>
      </c>
      <c r="I456" t="s">
        <v>92</v>
      </c>
      <c r="L456" s="24">
        <v>0</v>
      </c>
    </row>
    <row r="457" spans="1:12">
      <c r="A457" t="s">
        <v>92</v>
      </c>
      <c r="B457" s="23" t="s">
        <v>92</v>
      </c>
      <c r="C457" s="24" t="s">
        <v>92</v>
      </c>
      <c r="D457" t="s">
        <v>92</v>
      </c>
      <c r="E457" t="s">
        <v>92</v>
      </c>
      <c r="F457" t="s">
        <v>92</v>
      </c>
      <c r="G457" s="23" t="s">
        <v>92</v>
      </c>
      <c r="H457" s="24" t="s">
        <v>92</v>
      </c>
      <c r="I457" t="s">
        <v>92</v>
      </c>
      <c r="L457" s="24">
        <v>0</v>
      </c>
    </row>
    <row r="458" spans="1:12">
      <c r="A458" t="s">
        <v>92</v>
      </c>
      <c r="B458" s="23" t="s">
        <v>92</v>
      </c>
      <c r="C458" s="24" t="s">
        <v>92</v>
      </c>
      <c r="D458" t="s">
        <v>92</v>
      </c>
      <c r="E458" t="s">
        <v>92</v>
      </c>
      <c r="F458" t="s">
        <v>92</v>
      </c>
      <c r="G458" s="23" t="s">
        <v>92</v>
      </c>
      <c r="H458" s="24" t="s">
        <v>92</v>
      </c>
      <c r="I458" t="s">
        <v>92</v>
      </c>
      <c r="L458" s="24">
        <v>0</v>
      </c>
    </row>
    <row r="459" spans="1:12">
      <c r="A459" t="s">
        <v>92</v>
      </c>
      <c r="B459" s="23" t="s">
        <v>92</v>
      </c>
      <c r="C459" s="24" t="s">
        <v>92</v>
      </c>
      <c r="D459" t="s">
        <v>92</v>
      </c>
      <c r="E459" t="s">
        <v>92</v>
      </c>
      <c r="F459" t="s">
        <v>92</v>
      </c>
      <c r="G459" s="23" t="s">
        <v>92</v>
      </c>
      <c r="H459" s="24" t="s">
        <v>92</v>
      </c>
      <c r="I459" t="s">
        <v>92</v>
      </c>
      <c r="L459" s="24">
        <v>0</v>
      </c>
    </row>
    <row r="460" spans="1:12">
      <c r="A460" t="s">
        <v>92</v>
      </c>
      <c r="B460" s="23" t="s">
        <v>92</v>
      </c>
      <c r="C460" s="24" t="s">
        <v>92</v>
      </c>
      <c r="D460" t="s">
        <v>92</v>
      </c>
      <c r="E460" t="s">
        <v>92</v>
      </c>
      <c r="F460" t="s">
        <v>92</v>
      </c>
      <c r="G460" s="23" t="s">
        <v>92</v>
      </c>
      <c r="H460" s="24" t="s">
        <v>92</v>
      </c>
      <c r="I460" t="s">
        <v>92</v>
      </c>
      <c r="L460" s="24">
        <v>0</v>
      </c>
    </row>
    <row r="461" spans="1:12">
      <c r="A461" t="s">
        <v>92</v>
      </c>
      <c r="B461" s="23" t="s">
        <v>92</v>
      </c>
      <c r="C461" s="24" t="s">
        <v>92</v>
      </c>
      <c r="D461" t="s">
        <v>92</v>
      </c>
      <c r="E461" t="s">
        <v>92</v>
      </c>
      <c r="F461" t="s">
        <v>92</v>
      </c>
      <c r="G461" s="23" t="s">
        <v>92</v>
      </c>
      <c r="H461" s="24" t="s">
        <v>92</v>
      </c>
      <c r="I461" t="s">
        <v>92</v>
      </c>
      <c r="L461" s="24">
        <v>0</v>
      </c>
    </row>
    <row r="462" spans="1:12">
      <c r="A462" t="s">
        <v>92</v>
      </c>
      <c r="B462" s="23" t="s">
        <v>92</v>
      </c>
      <c r="C462" s="24" t="s">
        <v>92</v>
      </c>
      <c r="D462" t="s">
        <v>92</v>
      </c>
      <c r="E462" t="s">
        <v>92</v>
      </c>
      <c r="F462" t="s">
        <v>92</v>
      </c>
      <c r="G462" s="23" t="s">
        <v>92</v>
      </c>
      <c r="H462" s="24" t="s">
        <v>92</v>
      </c>
      <c r="I462" t="s">
        <v>92</v>
      </c>
      <c r="L462" s="24">
        <v>0</v>
      </c>
    </row>
    <row r="463" spans="1:12">
      <c r="A463" t="s">
        <v>92</v>
      </c>
      <c r="B463" s="23" t="s">
        <v>92</v>
      </c>
      <c r="C463" s="24" t="s">
        <v>92</v>
      </c>
      <c r="D463" t="s">
        <v>92</v>
      </c>
      <c r="E463" t="s">
        <v>92</v>
      </c>
      <c r="F463" t="s">
        <v>92</v>
      </c>
      <c r="G463" s="23" t="s">
        <v>92</v>
      </c>
      <c r="H463" s="24" t="s">
        <v>92</v>
      </c>
      <c r="I463" t="s">
        <v>92</v>
      </c>
      <c r="L463" s="24">
        <v>0</v>
      </c>
    </row>
    <row r="464" spans="1:12">
      <c r="A464" t="s">
        <v>92</v>
      </c>
      <c r="B464" s="23" t="s">
        <v>92</v>
      </c>
      <c r="C464" s="24" t="s">
        <v>92</v>
      </c>
      <c r="D464" t="s">
        <v>92</v>
      </c>
      <c r="E464" t="s">
        <v>92</v>
      </c>
      <c r="F464" t="s">
        <v>92</v>
      </c>
      <c r="G464" s="23" t="s">
        <v>92</v>
      </c>
      <c r="H464" s="24" t="s">
        <v>92</v>
      </c>
      <c r="I464" t="s">
        <v>92</v>
      </c>
      <c r="L464" s="24">
        <v>0</v>
      </c>
    </row>
    <row r="465" spans="1:12">
      <c r="A465" t="s">
        <v>92</v>
      </c>
      <c r="B465" s="23" t="s">
        <v>92</v>
      </c>
      <c r="C465" s="24" t="s">
        <v>92</v>
      </c>
      <c r="D465" t="s">
        <v>92</v>
      </c>
      <c r="E465" t="s">
        <v>92</v>
      </c>
      <c r="F465" t="s">
        <v>92</v>
      </c>
      <c r="G465" s="23" t="s">
        <v>92</v>
      </c>
      <c r="H465" s="24" t="s">
        <v>92</v>
      </c>
      <c r="I465" t="s">
        <v>92</v>
      </c>
      <c r="L465" s="24">
        <v>0</v>
      </c>
    </row>
    <row r="466" spans="1:12">
      <c r="A466" t="s">
        <v>92</v>
      </c>
      <c r="B466" s="23" t="s">
        <v>92</v>
      </c>
      <c r="C466" s="24" t="s">
        <v>92</v>
      </c>
      <c r="D466" t="s">
        <v>92</v>
      </c>
      <c r="E466" t="s">
        <v>92</v>
      </c>
      <c r="F466" t="s">
        <v>92</v>
      </c>
      <c r="G466" s="23" t="s">
        <v>92</v>
      </c>
      <c r="H466" s="24" t="s">
        <v>92</v>
      </c>
      <c r="I466" t="s">
        <v>92</v>
      </c>
      <c r="L466" s="24">
        <v>0</v>
      </c>
    </row>
    <row r="467" spans="1:12">
      <c r="A467" t="s">
        <v>92</v>
      </c>
      <c r="B467" s="23" t="s">
        <v>92</v>
      </c>
      <c r="C467" s="24" t="s">
        <v>92</v>
      </c>
      <c r="D467" t="s">
        <v>92</v>
      </c>
      <c r="E467" t="s">
        <v>92</v>
      </c>
      <c r="F467" t="s">
        <v>92</v>
      </c>
      <c r="G467" s="23" t="s">
        <v>92</v>
      </c>
      <c r="H467" s="24" t="s">
        <v>92</v>
      </c>
      <c r="I467" t="s">
        <v>92</v>
      </c>
      <c r="L467" s="24">
        <v>0</v>
      </c>
    </row>
    <row r="468" spans="1:12">
      <c r="A468" t="s">
        <v>92</v>
      </c>
      <c r="B468" s="23" t="s">
        <v>92</v>
      </c>
      <c r="C468" s="24" t="s">
        <v>92</v>
      </c>
      <c r="D468" t="s">
        <v>92</v>
      </c>
      <c r="E468" t="s">
        <v>92</v>
      </c>
      <c r="F468" t="s">
        <v>92</v>
      </c>
      <c r="G468" s="23" t="s">
        <v>92</v>
      </c>
      <c r="H468" s="24" t="s">
        <v>92</v>
      </c>
      <c r="I468" t="s">
        <v>92</v>
      </c>
      <c r="L468" s="24">
        <v>0</v>
      </c>
    </row>
    <row r="469" spans="1:12">
      <c r="A469" t="s">
        <v>92</v>
      </c>
      <c r="B469" s="23" t="s">
        <v>92</v>
      </c>
      <c r="C469" s="24" t="s">
        <v>92</v>
      </c>
      <c r="D469" t="s">
        <v>92</v>
      </c>
      <c r="E469" t="s">
        <v>92</v>
      </c>
      <c r="F469" t="s">
        <v>92</v>
      </c>
      <c r="G469" s="23" t="s">
        <v>92</v>
      </c>
      <c r="H469" s="24" t="s">
        <v>92</v>
      </c>
      <c r="I469" t="s">
        <v>92</v>
      </c>
      <c r="L469" s="24">
        <v>0</v>
      </c>
    </row>
    <row r="470" spans="1:12">
      <c r="A470" t="s">
        <v>92</v>
      </c>
      <c r="B470" s="23" t="s">
        <v>92</v>
      </c>
      <c r="C470" s="24" t="s">
        <v>92</v>
      </c>
      <c r="D470" t="s">
        <v>92</v>
      </c>
      <c r="E470" t="s">
        <v>92</v>
      </c>
      <c r="F470" t="s">
        <v>92</v>
      </c>
      <c r="G470" s="23" t="s">
        <v>92</v>
      </c>
      <c r="H470" s="24" t="s">
        <v>92</v>
      </c>
      <c r="I470" t="s">
        <v>92</v>
      </c>
      <c r="L470" s="24">
        <v>0</v>
      </c>
    </row>
    <row r="471" spans="1:12">
      <c r="A471" t="s">
        <v>92</v>
      </c>
      <c r="B471" s="23" t="s">
        <v>92</v>
      </c>
      <c r="C471" s="24" t="s">
        <v>92</v>
      </c>
      <c r="D471" t="s">
        <v>92</v>
      </c>
      <c r="E471" t="s">
        <v>92</v>
      </c>
      <c r="F471" t="s">
        <v>92</v>
      </c>
      <c r="G471" s="23" t="s">
        <v>92</v>
      </c>
      <c r="H471" s="24" t="s">
        <v>92</v>
      </c>
      <c r="I471" t="s">
        <v>92</v>
      </c>
      <c r="L471" s="24">
        <v>0</v>
      </c>
    </row>
    <row r="472" spans="1:12">
      <c r="A472" t="s">
        <v>92</v>
      </c>
      <c r="B472" s="23" t="s">
        <v>92</v>
      </c>
      <c r="C472" s="24" t="s">
        <v>92</v>
      </c>
      <c r="D472" t="s">
        <v>92</v>
      </c>
      <c r="E472" t="s">
        <v>92</v>
      </c>
      <c r="F472" t="s">
        <v>92</v>
      </c>
      <c r="G472" s="23" t="s">
        <v>92</v>
      </c>
      <c r="H472" s="24" t="s">
        <v>92</v>
      </c>
      <c r="I472" t="s">
        <v>92</v>
      </c>
      <c r="L472" s="24">
        <v>0</v>
      </c>
    </row>
    <row r="473" spans="1:12">
      <c r="A473" t="s">
        <v>92</v>
      </c>
      <c r="B473" s="23" t="s">
        <v>92</v>
      </c>
      <c r="C473" s="24" t="s">
        <v>92</v>
      </c>
      <c r="D473" t="s">
        <v>92</v>
      </c>
      <c r="E473" t="s">
        <v>92</v>
      </c>
      <c r="F473" t="s">
        <v>92</v>
      </c>
      <c r="G473" s="23" t="s">
        <v>92</v>
      </c>
      <c r="H473" s="24" t="s">
        <v>92</v>
      </c>
      <c r="I473" t="s">
        <v>92</v>
      </c>
      <c r="L473" s="24">
        <v>0</v>
      </c>
    </row>
    <row r="474" spans="1:12">
      <c r="A474" t="s">
        <v>92</v>
      </c>
      <c r="B474" s="23" t="s">
        <v>92</v>
      </c>
      <c r="C474" s="24" t="s">
        <v>92</v>
      </c>
      <c r="D474" t="s">
        <v>92</v>
      </c>
      <c r="E474" t="s">
        <v>92</v>
      </c>
      <c r="F474" t="s">
        <v>92</v>
      </c>
      <c r="G474" s="23" t="s">
        <v>92</v>
      </c>
      <c r="H474" s="24" t="s">
        <v>92</v>
      </c>
      <c r="I474" t="s">
        <v>92</v>
      </c>
      <c r="L474" s="24">
        <v>0</v>
      </c>
    </row>
    <row r="475" spans="1:12">
      <c r="A475" t="s">
        <v>92</v>
      </c>
      <c r="B475" s="23" t="s">
        <v>92</v>
      </c>
      <c r="C475" s="24" t="s">
        <v>92</v>
      </c>
      <c r="D475" t="s">
        <v>92</v>
      </c>
      <c r="E475" t="s">
        <v>92</v>
      </c>
      <c r="F475" t="s">
        <v>92</v>
      </c>
      <c r="G475" s="23" t="s">
        <v>92</v>
      </c>
      <c r="H475" s="24" t="s">
        <v>92</v>
      </c>
      <c r="I475" t="s">
        <v>92</v>
      </c>
      <c r="L475" s="24">
        <v>0</v>
      </c>
    </row>
    <row r="476" spans="1:12">
      <c r="A476" t="s">
        <v>92</v>
      </c>
      <c r="B476" s="23" t="s">
        <v>92</v>
      </c>
      <c r="C476" s="24" t="s">
        <v>92</v>
      </c>
      <c r="D476" t="s">
        <v>92</v>
      </c>
      <c r="E476" t="s">
        <v>92</v>
      </c>
      <c r="F476" t="s">
        <v>92</v>
      </c>
      <c r="G476" s="23" t="s">
        <v>92</v>
      </c>
      <c r="H476" s="24" t="s">
        <v>92</v>
      </c>
      <c r="I476" t="s">
        <v>92</v>
      </c>
      <c r="L476" s="24">
        <v>0</v>
      </c>
    </row>
    <row r="477" spans="1:12">
      <c r="A477" t="s">
        <v>92</v>
      </c>
      <c r="B477" s="23" t="s">
        <v>92</v>
      </c>
      <c r="C477" s="24" t="s">
        <v>92</v>
      </c>
      <c r="D477" t="s">
        <v>92</v>
      </c>
      <c r="E477" t="s">
        <v>92</v>
      </c>
      <c r="F477" t="s">
        <v>92</v>
      </c>
      <c r="G477" s="23" t="s">
        <v>92</v>
      </c>
      <c r="H477" s="24" t="s">
        <v>92</v>
      </c>
      <c r="I477" t="s">
        <v>92</v>
      </c>
      <c r="L477" s="24">
        <v>0</v>
      </c>
    </row>
    <row r="478" spans="1:12">
      <c r="A478" t="s">
        <v>92</v>
      </c>
      <c r="B478" s="23" t="s">
        <v>92</v>
      </c>
      <c r="C478" s="24" t="s">
        <v>92</v>
      </c>
      <c r="D478" t="s">
        <v>92</v>
      </c>
      <c r="E478" t="s">
        <v>92</v>
      </c>
      <c r="F478" t="s">
        <v>92</v>
      </c>
      <c r="G478" s="23" t="s">
        <v>92</v>
      </c>
      <c r="H478" s="24" t="s">
        <v>92</v>
      </c>
      <c r="I478" t="s">
        <v>92</v>
      </c>
      <c r="L478" s="24">
        <v>0</v>
      </c>
    </row>
    <row r="479" spans="1:12">
      <c r="A479" t="s">
        <v>92</v>
      </c>
      <c r="B479" s="23" t="s">
        <v>92</v>
      </c>
      <c r="C479" s="24" t="s">
        <v>92</v>
      </c>
      <c r="D479" t="s">
        <v>92</v>
      </c>
      <c r="E479" t="s">
        <v>92</v>
      </c>
      <c r="F479" t="s">
        <v>92</v>
      </c>
      <c r="G479" s="23" t="s">
        <v>92</v>
      </c>
      <c r="H479" s="24" t="s">
        <v>92</v>
      </c>
      <c r="I479" t="s">
        <v>92</v>
      </c>
      <c r="L479" s="24">
        <v>0</v>
      </c>
    </row>
    <row r="480" spans="1:12">
      <c r="A480" t="s">
        <v>92</v>
      </c>
      <c r="B480" s="23" t="s">
        <v>92</v>
      </c>
      <c r="C480" s="24" t="s">
        <v>92</v>
      </c>
      <c r="D480" t="s">
        <v>92</v>
      </c>
      <c r="E480" t="s">
        <v>92</v>
      </c>
      <c r="F480" t="s">
        <v>92</v>
      </c>
      <c r="G480" s="23" t="s">
        <v>92</v>
      </c>
      <c r="H480" s="24" t="s">
        <v>92</v>
      </c>
      <c r="I480" t="s">
        <v>92</v>
      </c>
      <c r="L480" s="24">
        <v>0</v>
      </c>
    </row>
    <row r="481" spans="1:12">
      <c r="A481" t="s">
        <v>92</v>
      </c>
      <c r="B481" s="23" t="s">
        <v>92</v>
      </c>
      <c r="C481" s="24" t="s">
        <v>92</v>
      </c>
      <c r="D481" t="s">
        <v>92</v>
      </c>
      <c r="E481" t="s">
        <v>92</v>
      </c>
      <c r="F481" t="s">
        <v>92</v>
      </c>
      <c r="G481" s="23" t="s">
        <v>92</v>
      </c>
      <c r="H481" s="24" t="s">
        <v>92</v>
      </c>
      <c r="I481" t="s">
        <v>92</v>
      </c>
      <c r="L481" s="24">
        <v>0</v>
      </c>
    </row>
    <row r="482" spans="1:12">
      <c r="A482" t="s">
        <v>92</v>
      </c>
      <c r="B482" s="23" t="s">
        <v>92</v>
      </c>
      <c r="C482" s="24" t="s">
        <v>92</v>
      </c>
      <c r="D482" t="s">
        <v>92</v>
      </c>
      <c r="E482" t="s">
        <v>92</v>
      </c>
      <c r="F482" t="s">
        <v>92</v>
      </c>
      <c r="G482" s="23" t="s">
        <v>92</v>
      </c>
      <c r="H482" s="24" t="s">
        <v>92</v>
      </c>
      <c r="I482" t="s">
        <v>92</v>
      </c>
      <c r="L482" s="24">
        <v>0</v>
      </c>
    </row>
    <row r="483" spans="1:12">
      <c r="A483" t="s">
        <v>92</v>
      </c>
      <c r="B483" s="23" t="s">
        <v>92</v>
      </c>
      <c r="C483" s="24" t="s">
        <v>92</v>
      </c>
      <c r="D483" t="s">
        <v>92</v>
      </c>
      <c r="E483" t="s">
        <v>92</v>
      </c>
      <c r="F483" t="s">
        <v>92</v>
      </c>
      <c r="G483" s="23" t="s">
        <v>92</v>
      </c>
      <c r="H483" s="24" t="s">
        <v>92</v>
      </c>
      <c r="I483" t="s">
        <v>92</v>
      </c>
      <c r="L483" s="24">
        <v>0</v>
      </c>
    </row>
    <row r="484" spans="1:12">
      <c r="A484" t="s">
        <v>92</v>
      </c>
      <c r="B484" s="23" t="s">
        <v>92</v>
      </c>
      <c r="C484" s="24" t="s">
        <v>92</v>
      </c>
      <c r="D484" t="s">
        <v>92</v>
      </c>
      <c r="E484" t="s">
        <v>92</v>
      </c>
      <c r="F484" t="s">
        <v>92</v>
      </c>
      <c r="G484" s="23" t="s">
        <v>92</v>
      </c>
      <c r="H484" s="24" t="s">
        <v>92</v>
      </c>
      <c r="I484" t="s">
        <v>92</v>
      </c>
      <c r="L484" s="24">
        <v>0</v>
      </c>
    </row>
    <row r="485" spans="1:12">
      <c r="A485" t="s">
        <v>92</v>
      </c>
      <c r="B485" s="23" t="s">
        <v>92</v>
      </c>
      <c r="C485" s="24" t="s">
        <v>92</v>
      </c>
      <c r="D485" t="s">
        <v>92</v>
      </c>
      <c r="E485" t="s">
        <v>92</v>
      </c>
      <c r="F485" t="s">
        <v>92</v>
      </c>
      <c r="G485" s="23" t="s">
        <v>92</v>
      </c>
      <c r="H485" s="24" t="s">
        <v>92</v>
      </c>
      <c r="I485" t="s">
        <v>92</v>
      </c>
      <c r="L485" s="24">
        <v>0</v>
      </c>
    </row>
    <row r="486" spans="1:12">
      <c r="A486" t="s">
        <v>92</v>
      </c>
      <c r="B486" s="23" t="s">
        <v>92</v>
      </c>
      <c r="C486" s="24" t="s">
        <v>92</v>
      </c>
      <c r="D486" t="s">
        <v>92</v>
      </c>
      <c r="E486" t="s">
        <v>92</v>
      </c>
      <c r="F486" t="s">
        <v>92</v>
      </c>
      <c r="G486" s="23" t="s">
        <v>92</v>
      </c>
      <c r="H486" s="24" t="s">
        <v>92</v>
      </c>
      <c r="I486" t="s">
        <v>92</v>
      </c>
      <c r="L486" s="24">
        <v>0</v>
      </c>
    </row>
    <row r="487" spans="1:12">
      <c r="A487" t="s">
        <v>92</v>
      </c>
      <c r="B487" s="23" t="s">
        <v>92</v>
      </c>
      <c r="C487" s="24" t="s">
        <v>92</v>
      </c>
      <c r="D487" t="s">
        <v>92</v>
      </c>
      <c r="E487" t="s">
        <v>92</v>
      </c>
      <c r="F487" t="s">
        <v>92</v>
      </c>
      <c r="G487" s="23" t="s">
        <v>92</v>
      </c>
      <c r="H487" s="24" t="s">
        <v>92</v>
      </c>
      <c r="I487" t="s">
        <v>92</v>
      </c>
      <c r="L487" s="24">
        <v>0</v>
      </c>
    </row>
    <row r="488" spans="1:12">
      <c r="A488" t="s">
        <v>92</v>
      </c>
      <c r="B488" s="23" t="s">
        <v>92</v>
      </c>
      <c r="C488" s="24" t="s">
        <v>92</v>
      </c>
      <c r="D488" t="s">
        <v>92</v>
      </c>
      <c r="E488" t="s">
        <v>92</v>
      </c>
      <c r="F488" t="s">
        <v>92</v>
      </c>
      <c r="G488" s="23" t="s">
        <v>92</v>
      </c>
      <c r="H488" s="24" t="s">
        <v>92</v>
      </c>
      <c r="I488" t="s">
        <v>92</v>
      </c>
      <c r="L488" s="24">
        <v>0</v>
      </c>
    </row>
    <row r="489" spans="1:12">
      <c r="A489" t="s">
        <v>92</v>
      </c>
      <c r="B489" s="23" t="s">
        <v>92</v>
      </c>
      <c r="C489" s="24" t="s">
        <v>92</v>
      </c>
      <c r="D489" t="s">
        <v>92</v>
      </c>
      <c r="E489" t="s">
        <v>92</v>
      </c>
      <c r="F489" t="s">
        <v>92</v>
      </c>
      <c r="G489" s="23" t="s">
        <v>92</v>
      </c>
      <c r="H489" s="24" t="s">
        <v>92</v>
      </c>
      <c r="I489" t="s">
        <v>92</v>
      </c>
      <c r="L489" s="24">
        <v>0</v>
      </c>
    </row>
    <row r="490" spans="1:12">
      <c r="A490" t="s">
        <v>92</v>
      </c>
      <c r="B490" s="23" t="s">
        <v>92</v>
      </c>
      <c r="C490" s="24" t="s">
        <v>92</v>
      </c>
      <c r="D490" t="s">
        <v>92</v>
      </c>
      <c r="E490" t="s">
        <v>92</v>
      </c>
      <c r="F490" t="s">
        <v>92</v>
      </c>
      <c r="G490" s="23" t="s">
        <v>92</v>
      </c>
      <c r="H490" s="24" t="s">
        <v>92</v>
      </c>
      <c r="I490" t="s">
        <v>92</v>
      </c>
      <c r="L490" s="24">
        <v>0</v>
      </c>
    </row>
    <row r="491" spans="1:12">
      <c r="A491" t="s">
        <v>92</v>
      </c>
      <c r="B491" s="23" t="s">
        <v>92</v>
      </c>
      <c r="C491" s="24" t="s">
        <v>92</v>
      </c>
      <c r="D491" t="s">
        <v>92</v>
      </c>
      <c r="E491" t="s">
        <v>92</v>
      </c>
      <c r="F491" t="s">
        <v>92</v>
      </c>
      <c r="G491" s="23" t="s">
        <v>92</v>
      </c>
      <c r="H491" s="24" t="s">
        <v>92</v>
      </c>
      <c r="I491" t="s">
        <v>92</v>
      </c>
      <c r="L491" s="24">
        <v>0</v>
      </c>
    </row>
    <row r="492" spans="1:12">
      <c r="A492" t="s">
        <v>92</v>
      </c>
      <c r="B492" s="23" t="s">
        <v>92</v>
      </c>
      <c r="C492" s="24" t="s">
        <v>92</v>
      </c>
      <c r="D492" t="s">
        <v>92</v>
      </c>
      <c r="E492" t="s">
        <v>92</v>
      </c>
      <c r="F492" t="s">
        <v>92</v>
      </c>
      <c r="G492" s="23" t="s">
        <v>92</v>
      </c>
      <c r="H492" s="24" t="s">
        <v>92</v>
      </c>
      <c r="I492" t="s">
        <v>92</v>
      </c>
      <c r="L492" s="24">
        <v>0</v>
      </c>
    </row>
    <row r="493" spans="1:12">
      <c r="A493" t="s">
        <v>92</v>
      </c>
      <c r="B493" s="23" t="s">
        <v>92</v>
      </c>
      <c r="C493" s="24" t="s">
        <v>92</v>
      </c>
      <c r="D493" t="s">
        <v>92</v>
      </c>
      <c r="E493" t="s">
        <v>92</v>
      </c>
      <c r="F493" t="s">
        <v>92</v>
      </c>
      <c r="G493" s="23" t="s">
        <v>92</v>
      </c>
      <c r="H493" s="24" t="s">
        <v>92</v>
      </c>
      <c r="I493" t="s">
        <v>92</v>
      </c>
      <c r="L493" s="24">
        <v>0</v>
      </c>
    </row>
    <row r="494" spans="1:12">
      <c r="A494" t="s">
        <v>92</v>
      </c>
      <c r="B494" s="23" t="s">
        <v>92</v>
      </c>
      <c r="C494" s="24" t="s">
        <v>92</v>
      </c>
      <c r="D494" t="s">
        <v>92</v>
      </c>
      <c r="E494" t="s">
        <v>92</v>
      </c>
      <c r="F494" t="s">
        <v>92</v>
      </c>
      <c r="G494" s="23" t="s">
        <v>92</v>
      </c>
      <c r="H494" s="24" t="s">
        <v>92</v>
      </c>
      <c r="I494" t="s">
        <v>92</v>
      </c>
      <c r="L494" s="24">
        <v>0</v>
      </c>
    </row>
    <row r="495" spans="1:12">
      <c r="A495" t="s">
        <v>92</v>
      </c>
      <c r="B495" s="23" t="s">
        <v>92</v>
      </c>
      <c r="C495" s="24" t="s">
        <v>92</v>
      </c>
      <c r="D495" t="s">
        <v>92</v>
      </c>
      <c r="E495" t="s">
        <v>92</v>
      </c>
      <c r="F495" t="s">
        <v>92</v>
      </c>
      <c r="G495" s="23" t="s">
        <v>92</v>
      </c>
      <c r="H495" s="24" t="s">
        <v>92</v>
      </c>
      <c r="I495" t="s">
        <v>92</v>
      </c>
      <c r="L495" s="24">
        <v>0</v>
      </c>
    </row>
    <row r="496" spans="1:12">
      <c r="A496" t="s">
        <v>92</v>
      </c>
      <c r="B496" s="23" t="s">
        <v>92</v>
      </c>
      <c r="C496" s="24" t="s">
        <v>92</v>
      </c>
      <c r="D496" t="s">
        <v>92</v>
      </c>
      <c r="E496" t="s">
        <v>92</v>
      </c>
      <c r="F496" t="s">
        <v>92</v>
      </c>
      <c r="G496" s="23" t="s">
        <v>92</v>
      </c>
      <c r="H496" s="24" t="s">
        <v>92</v>
      </c>
      <c r="I496" t="s">
        <v>92</v>
      </c>
      <c r="L496" s="24">
        <v>0</v>
      </c>
    </row>
    <row r="497" spans="1:12">
      <c r="A497" t="s">
        <v>92</v>
      </c>
      <c r="B497" s="23" t="s">
        <v>92</v>
      </c>
      <c r="C497" s="24" t="s">
        <v>92</v>
      </c>
      <c r="D497" t="s">
        <v>92</v>
      </c>
      <c r="E497" t="s">
        <v>92</v>
      </c>
      <c r="F497" t="s">
        <v>92</v>
      </c>
      <c r="G497" s="23" t="s">
        <v>92</v>
      </c>
      <c r="H497" s="24" t="s">
        <v>92</v>
      </c>
      <c r="I497" t="s">
        <v>92</v>
      </c>
      <c r="L497" s="24">
        <v>0</v>
      </c>
    </row>
    <row r="498" spans="1:12">
      <c r="A498" t="s">
        <v>92</v>
      </c>
      <c r="B498" s="23" t="s">
        <v>92</v>
      </c>
      <c r="C498" s="24" t="s">
        <v>92</v>
      </c>
      <c r="D498" t="s">
        <v>92</v>
      </c>
      <c r="E498" t="s">
        <v>92</v>
      </c>
      <c r="F498" t="s">
        <v>92</v>
      </c>
      <c r="G498" s="23" t="s">
        <v>92</v>
      </c>
      <c r="H498" s="24" t="s">
        <v>92</v>
      </c>
      <c r="I498" t="s">
        <v>92</v>
      </c>
      <c r="L498" s="24">
        <v>0</v>
      </c>
    </row>
    <row r="499" spans="1:12">
      <c r="A499" t="s">
        <v>92</v>
      </c>
      <c r="B499" s="23" t="s">
        <v>92</v>
      </c>
      <c r="C499" s="24" t="s">
        <v>92</v>
      </c>
      <c r="D499" t="s">
        <v>92</v>
      </c>
      <c r="E499" t="s">
        <v>92</v>
      </c>
      <c r="F499" t="s">
        <v>92</v>
      </c>
      <c r="G499" s="23" t="s">
        <v>92</v>
      </c>
      <c r="H499" s="24" t="s">
        <v>92</v>
      </c>
      <c r="I499" t="s">
        <v>92</v>
      </c>
      <c r="L499" s="24">
        <v>0</v>
      </c>
    </row>
    <row r="500" spans="1:12">
      <c r="A500" t="s">
        <v>92</v>
      </c>
      <c r="B500" s="23" t="s">
        <v>92</v>
      </c>
      <c r="C500" s="24" t="s">
        <v>92</v>
      </c>
      <c r="D500" t="s">
        <v>92</v>
      </c>
      <c r="E500" t="s">
        <v>92</v>
      </c>
      <c r="F500" t="s">
        <v>92</v>
      </c>
      <c r="G500" s="23" t="s">
        <v>92</v>
      </c>
      <c r="H500" s="24" t="s">
        <v>92</v>
      </c>
      <c r="I500" t="s">
        <v>92</v>
      </c>
      <c r="L500" s="24">
        <v>0</v>
      </c>
    </row>
    <row r="501" spans="1:12">
      <c r="A501" t="s">
        <v>92</v>
      </c>
      <c r="B501" s="23" t="s">
        <v>92</v>
      </c>
      <c r="C501" s="24" t="s">
        <v>92</v>
      </c>
      <c r="D501" t="s">
        <v>92</v>
      </c>
      <c r="E501" t="s">
        <v>92</v>
      </c>
      <c r="F501" t="s">
        <v>92</v>
      </c>
      <c r="G501" s="23" t="s">
        <v>92</v>
      </c>
      <c r="H501" s="24" t="s">
        <v>92</v>
      </c>
      <c r="I501" t="s">
        <v>92</v>
      </c>
      <c r="L501" s="24">
        <v>0</v>
      </c>
    </row>
    <row r="502" spans="1:12">
      <c r="A502" t="s">
        <v>92</v>
      </c>
      <c r="B502" s="23" t="s">
        <v>92</v>
      </c>
      <c r="C502" s="24" t="s">
        <v>92</v>
      </c>
      <c r="D502" t="s">
        <v>92</v>
      </c>
      <c r="E502" t="s">
        <v>92</v>
      </c>
      <c r="F502" t="s">
        <v>92</v>
      </c>
      <c r="G502" s="23" t="s">
        <v>92</v>
      </c>
      <c r="H502" s="24" t="s">
        <v>92</v>
      </c>
      <c r="I502" t="s">
        <v>92</v>
      </c>
      <c r="L502" s="24">
        <v>0</v>
      </c>
    </row>
    <row r="503" spans="1:12">
      <c r="A503" t="s">
        <v>92</v>
      </c>
      <c r="B503" s="23" t="s">
        <v>92</v>
      </c>
      <c r="C503" s="24" t="s">
        <v>92</v>
      </c>
      <c r="D503" t="s">
        <v>92</v>
      </c>
      <c r="E503" t="s">
        <v>92</v>
      </c>
      <c r="F503" t="s">
        <v>92</v>
      </c>
      <c r="G503" s="23" t="s">
        <v>92</v>
      </c>
      <c r="H503" s="24" t="s">
        <v>92</v>
      </c>
      <c r="I503" t="s">
        <v>92</v>
      </c>
      <c r="L503" s="24">
        <v>0</v>
      </c>
    </row>
    <row r="504" spans="1:12">
      <c r="A504" t="s">
        <v>92</v>
      </c>
      <c r="B504" s="23" t="s">
        <v>92</v>
      </c>
      <c r="C504" s="24" t="s">
        <v>92</v>
      </c>
      <c r="D504" t="s">
        <v>92</v>
      </c>
      <c r="E504" t="s">
        <v>92</v>
      </c>
      <c r="F504" t="s">
        <v>92</v>
      </c>
      <c r="G504" s="23" t="s">
        <v>92</v>
      </c>
      <c r="H504" s="24" t="s">
        <v>92</v>
      </c>
      <c r="I504" t="s">
        <v>92</v>
      </c>
      <c r="L504" s="24">
        <v>0</v>
      </c>
    </row>
    <row r="505" spans="1:12">
      <c r="A505" t="s">
        <v>92</v>
      </c>
      <c r="B505" s="23" t="s">
        <v>92</v>
      </c>
      <c r="C505" s="24" t="s">
        <v>92</v>
      </c>
      <c r="D505" t="s">
        <v>92</v>
      </c>
      <c r="E505" t="s">
        <v>92</v>
      </c>
      <c r="F505" t="s">
        <v>92</v>
      </c>
      <c r="G505" s="23" t="s">
        <v>92</v>
      </c>
      <c r="H505" s="24" t="s">
        <v>92</v>
      </c>
      <c r="I505" t="s">
        <v>92</v>
      </c>
      <c r="L505" s="24">
        <v>0</v>
      </c>
    </row>
    <row r="506" spans="1:12">
      <c r="A506" t="s">
        <v>92</v>
      </c>
      <c r="B506" s="23" t="s">
        <v>92</v>
      </c>
      <c r="C506" s="24" t="s">
        <v>92</v>
      </c>
      <c r="D506" t="s">
        <v>92</v>
      </c>
      <c r="E506" t="s">
        <v>92</v>
      </c>
      <c r="F506" t="s">
        <v>92</v>
      </c>
      <c r="G506" s="23" t="s">
        <v>92</v>
      </c>
      <c r="H506" s="24" t="s">
        <v>92</v>
      </c>
      <c r="I506" t="s">
        <v>92</v>
      </c>
      <c r="L506" s="24">
        <v>0</v>
      </c>
    </row>
    <row r="507" spans="1:12">
      <c r="A507" t="s">
        <v>92</v>
      </c>
      <c r="B507" s="23" t="s">
        <v>92</v>
      </c>
      <c r="C507" s="24" t="s">
        <v>92</v>
      </c>
      <c r="D507" t="s">
        <v>92</v>
      </c>
      <c r="E507" t="s">
        <v>92</v>
      </c>
      <c r="F507" t="s">
        <v>92</v>
      </c>
      <c r="G507" s="23" t="s">
        <v>92</v>
      </c>
      <c r="H507" s="24" t="s">
        <v>92</v>
      </c>
      <c r="I507" t="s">
        <v>92</v>
      </c>
      <c r="L507" s="24">
        <v>0</v>
      </c>
    </row>
    <row r="508" spans="1:12">
      <c r="A508" t="s">
        <v>92</v>
      </c>
      <c r="B508" s="23" t="s">
        <v>92</v>
      </c>
      <c r="C508" s="24" t="s">
        <v>92</v>
      </c>
      <c r="D508" t="s">
        <v>92</v>
      </c>
      <c r="E508" t="s">
        <v>92</v>
      </c>
      <c r="F508" t="s">
        <v>92</v>
      </c>
      <c r="G508" s="23" t="s">
        <v>92</v>
      </c>
      <c r="H508" s="24" t="s">
        <v>92</v>
      </c>
      <c r="I508" t="s">
        <v>92</v>
      </c>
      <c r="L508" s="24">
        <v>0</v>
      </c>
    </row>
    <row r="509" spans="1:12">
      <c r="A509" t="s">
        <v>92</v>
      </c>
      <c r="B509" s="23" t="s">
        <v>92</v>
      </c>
      <c r="C509" s="24" t="s">
        <v>92</v>
      </c>
      <c r="D509" t="s">
        <v>92</v>
      </c>
      <c r="E509" t="s">
        <v>92</v>
      </c>
      <c r="F509" t="s">
        <v>92</v>
      </c>
      <c r="G509" s="23" t="s">
        <v>92</v>
      </c>
      <c r="H509" s="24" t="s">
        <v>92</v>
      </c>
      <c r="I509" t="s">
        <v>92</v>
      </c>
      <c r="L509" s="24">
        <v>0</v>
      </c>
    </row>
    <row r="510" spans="1:12">
      <c r="A510" t="s">
        <v>92</v>
      </c>
      <c r="B510" s="23" t="s">
        <v>92</v>
      </c>
      <c r="C510" s="24" t="s">
        <v>92</v>
      </c>
      <c r="D510" t="s">
        <v>92</v>
      </c>
      <c r="E510" t="s">
        <v>92</v>
      </c>
      <c r="F510" t="s">
        <v>92</v>
      </c>
      <c r="G510" s="23" t="s">
        <v>92</v>
      </c>
      <c r="H510" s="24" t="s">
        <v>92</v>
      </c>
      <c r="I510" t="s">
        <v>92</v>
      </c>
      <c r="L510" s="24">
        <v>0</v>
      </c>
    </row>
    <row r="511" spans="1:12">
      <c r="A511" t="s">
        <v>92</v>
      </c>
      <c r="B511" s="23" t="s">
        <v>92</v>
      </c>
      <c r="C511" s="24" t="s">
        <v>92</v>
      </c>
      <c r="D511" t="s">
        <v>92</v>
      </c>
      <c r="E511" t="s">
        <v>92</v>
      </c>
      <c r="F511" t="s">
        <v>92</v>
      </c>
      <c r="G511" s="23" t="s">
        <v>92</v>
      </c>
      <c r="H511" s="24" t="s">
        <v>92</v>
      </c>
      <c r="I511" t="s">
        <v>92</v>
      </c>
      <c r="L511" s="24">
        <v>0</v>
      </c>
    </row>
    <row r="512" spans="1:12">
      <c r="A512" t="s">
        <v>92</v>
      </c>
      <c r="B512" s="23" t="s">
        <v>92</v>
      </c>
      <c r="C512" s="24" t="s">
        <v>92</v>
      </c>
      <c r="D512" t="s">
        <v>92</v>
      </c>
      <c r="E512" t="s">
        <v>92</v>
      </c>
      <c r="F512" t="s">
        <v>92</v>
      </c>
      <c r="G512" s="23" t="s">
        <v>92</v>
      </c>
      <c r="H512" s="24" t="s">
        <v>92</v>
      </c>
      <c r="I512" t="s">
        <v>92</v>
      </c>
      <c r="L512" s="24">
        <v>0</v>
      </c>
    </row>
    <row r="513" spans="1:12">
      <c r="A513" t="s">
        <v>92</v>
      </c>
      <c r="B513" s="23" t="s">
        <v>92</v>
      </c>
      <c r="C513" s="24" t="s">
        <v>92</v>
      </c>
      <c r="D513" t="s">
        <v>92</v>
      </c>
      <c r="E513" t="s">
        <v>92</v>
      </c>
      <c r="F513" t="s">
        <v>92</v>
      </c>
      <c r="G513" s="23" t="s">
        <v>92</v>
      </c>
      <c r="H513" s="24" t="s">
        <v>92</v>
      </c>
      <c r="I513" t="s">
        <v>92</v>
      </c>
      <c r="L513" s="24">
        <v>0</v>
      </c>
    </row>
    <row r="514" spans="1:12">
      <c r="A514" t="s">
        <v>92</v>
      </c>
      <c r="B514" s="23" t="s">
        <v>92</v>
      </c>
      <c r="C514" s="24" t="s">
        <v>92</v>
      </c>
      <c r="D514" t="s">
        <v>92</v>
      </c>
      <c r="E514" t="s">
        <v>92</v>
      </c>
      <c r="F514" t="s">
        <v>92</v>
      </c>
      <c r="G514" s="23" t="s">
        <v>92</v>
      </c>
      <c r="H514" s="24" t="s">
        <v>92</v>
      </c>
      <c r="I514" t="s">
        <v>92</v>
      </c>
      <c r="L514" s="24">
        <v>0</v>
      </c>
    </row>
    <row r="515" spans="1:12">
      <c r="A515" t="s">
        <v>92</v>
      </c>
      <c r="B515" s="23" t="s">
        <v>92</v>
      </c>
      <c r="C515" s="24" t="s">
        <v>92</v>
      </c>
      <c r="D515" t="s">
        <v>92</v>
      </c>
      <c r="E515" t="s">
        <v>92</v>
      </c>
      <c r="F515" t="s">
        <v>92</v>
      </c>
      <c r="G515" s="23" t="s">
        <v>92</v>
      </c>
      <c r="H515" s="24" t="s">
        <v>92</v>
      </c>
      <c r="I515" t="s">
        <v>92</v>
      </c>
      <c r="L515" s="24">
        <v>0</v>
      </c>
    </row>
    <row r="516" spans="1:12">
      <c r="A516" t="s">
        <v>92</v>
      </c>
      <c r="B516" s="23" t="s">
        <v>92</v>
      </c>
      <c r="C516" s="24" t="s">
        <v>92</v>
      </c>
      <c r="D516" t="s">
        <v>92</v>
      </c>
      <c r="E516" t="s">
        <v>92</v>
      </c>
      <c r="F516" t="s">
        <v>92</v>
      </c>
      <c r="G516" s="23" t="s">
        <v>92</v>
      </c>
      <c r="H516" s="24" t="s">
        <v>92</v>
      </c>
      <c r="I516" t="s">
        <v>92</v>
      </c>
      <c r="L516" s="24">
        <v>0</v>
      </c>
    </row>
    <row r="517" spans="1:12">
      <c r="A517" t="s">
        <v>92</v>
      </c>
      <c r="B517" s="23" t="s">
        <v>92</v>
      </c>
      <c r="C517" s="24" t="s">
        <v>92</v>
      </c>
      <c r="D517" t="s">
        <v>92</v>
      </c>
      <c r="E517" t="s">
        <v>92</v>
      </c>
      <c r="F517" t="s">
        <v>92</v>
      </c>
      <c r="G517" s="23" t="s">
        <v>92</v>
      </c>
      <c r="H517" s="24" t="s">
        <v>92</v>
      </c>
      <c r="I517" t="s">
        <v>92</v>
      </c>
      <c r="L517" s="24">
        <v>0</v>
      </c>
    </row>
    <row r="518" spans="1:12">
      <c r="A518" t="s">
        <v>92</v>
      </c>
      <c r="B518" s="23" t="s">
        <v>92</v>
      </c>
      <c r="C518" s="24" t="s">
        <v>92</v>
      </c>
      <c r="D518" t="s">
        <v>92</v>
      </c>
      <c r="E518" t="s">
        <v>92</v>
      </c>
      <c r="F518" t="s">
        <v>92</v>
      </c>
      <c r="G518" s="23" t="s">
        <v>92</v>
      </c>
      <c r="H518" s="24" t="s">
        <v>92</v>
      </c>
      <c r="I518" t="s">
        <v>92</v>
      </c>
      <c r="L518" s="24">
        <v>0</v>
      </c>
    </row>
    <row r="519" spans="1:12">
      <c r="A519" t="s">
        <v>92</v>
      </c>
      <c r="B519" s="23" t="s">
        <v>92</v>
      </c>
      <c r="C519" s="24" t="s">
        <v>92</v>
      </c>
      <c r="D519" t="s">
        <v>92</v>
      </c>
      <c r="E519" t="s">
        <v>92</v>
      </c>
      <c r="F519" t="s">
        <v>92</v>
      </c>
      <c r="G519" s="23" t="s">
        <v>92</v>
      </c>
      <c r="H519" s="24" t="s">
        <v>92</v>
      </c>
      <c r="I519" t="s">
        <v>92</v>
      </c>
      <c r="L519" s="24">
        <v>0</v>
      </c>
    </row>
    <row r="520" spans="1:12">
      <c r="A520" t="s">
        <v>92</v>
      </c>
      <c r="B520" s="23" t="s">
        <v>92</v>
      </c>
      <c r="C520" s="24" t="s">
        <v>92</v>
      </c>
      <c r="D520" t="s">
        <v>92</v>
      </c>
      <c r="E520" t="s">
        <v>92</v>
      </c>
      <c r="F520" t="s">
        <v>92</v>
      </c>
      <c r="G520" s="23" t="s">
        <v>92</v>
      </c>
      <c r="H520" s="24" t="s">
        <v>92</v>
      </c>
      <c r="I520" t="s">
        <v>92</v>
      </c>
      <c r="L520" s="24">
        <v>0</v>
      </c>
    </row>
    <row r="521" spans="1:12">
      <c r="A521" t="s">
        <v>92</v>
      </c>
      <c r="B521" s="23" t="s">
        <v>92</v>
      </c>
      <c r="C521" s="24" t="s">
        <v>92</v>
      </c>
      <c r="D521" t="s">
        <v>92</v>
      </c>
      <c r="E521" t="s">
        <v>92</v>
      </c>
      <c r="F521" t="s">
        <v>92</v>
      </c>
      <c r="G521" s="23" t="s">
        <v>92</v>
      </c>
      <c r="H521" s="24" t="s">
        <v>92</v>
      </c>
      <c r="I521" t="s">
        <v>92</v>
      </c>
      <c r="L521" s="24">
        <v>0</v>
      </c>
    </row>
    <row r="522" spans="1:12">
      <c r="A522" t="s">
        <v>92</v>
      </c>
      <c r="B522" s="23" t="s">
        <v>92</v>
      </c>
      <c r="C522" s="24" t="s">
        <v>92</v>
      </c>
      <c r="D522" t="s">
        <v>92</v>
      </c>
      <c r="E522" t="s">
        <v>92</v>
      </c>
      <c r="F522" t="s">
        <v>92</v>
      </c>
      <c r="G522" s="23" t="s">
        <v>92</v>
      </c>
      <c r="H522" s="24" t="s">
        <v>92</v>
      </c>
      <c r="I522" t="s">
        <v>92</v>
      </c>
      <c r="L522" s="24">
        <v>0</v>
      </c>
    </row>
    <row r="523" spans="1:12">
      <c r="A523" t="s">
        <v>92</v>
      </c>
      <c r="B523" s="23" t="s">
        <v>92</v>
      </c>
      <c r="C523" s="24" t="s">
        <v>92</v>
      </c>
      <c r="D523" t="s">
        <v>92</v>
      </c>
      <c r="E523" t="s">
        <v>92</v>
      </c>
      <c r="F523" t="s">
        <v>92</v>
      </c>
      <c r="G523" s="23" t="s">
        <v>92</v>
      </c>
      <c r="H523" s="24" t="s">
        <v>92</v>
      </c>
      <c r="I523" t="s">
        <v>92</v>
      </c>
      <c r="L523" s="24">
        <v>0</v>
      </c>
    </row>
    <row r="524" spans="1:12">
      <c r="A524" t="s">
        <v>92</v>
      </c>
      <c r="B524" s="23" t="s">
        <v>92</v>
      </c>
      <c r="C524" s="24" t="s">
        <v>92</v>
      </c>
      <c r="D524" t="s">
        <v>92</v>
      </c>
      <c r="E524" t="s">
        <v>92</v>
      </c>
      <c r="F524" t="s">
        <v>92</v>
      </c>
      <c r="G524" s="23" t="s">
        <v>92</v>
      </c>
      <c r="H524" s="24" t="s">
        <v>92</v>
      </c>
      <c r="I524" t="s">
        <v>92</v>
      </c>
      <c r="L524" s="24">
        <v>0</v>
      </c>
    </row>
    <row r="525" spans="1:12">
      <c r="A525" t="s">
        <v>92</v>
      </c>
      <c r="B525" s="23" t="s">
        <v>92</v>
      </c>
      <c r="C525" s="24" t="s">
        <v>92</v>
      </c>
      <c r="D525" t="s">
        <v>92</v>
      </c>
      <c r="E525" t="s">
        <v>92</v>
      </c>
      <c r="F525" t="s">
        <v>92</v>
      </c>
      <c r="G525" s="23" t="s">
        <v>92</v>
      </c>
      <c r="H525" s="24" t="s">
        <v>92</v>
      </c>
      <c r="I525" t="s">
        <v>92</v>
      </c>
      <c r="L525" s="24">
        <v>0</v>
      </c>
    </row>
    <row r="526" spans="1:12">
      <c r="A526" t="s">
        <v>92</v>
      </c>
      <c r="B526" s="23" t="s">
        <v>92</v>
      </c>
      <c r="C526" s="24" t="s">
        <v>92</v>
      </c>
      <c r="D526" t="s">
        <v>92</v>
      </c>
      <c r="E526" t="s">
        <v>92</v>
      </c>
      <c r="F526" t="s">
        <v>92</v>
      </c>
      <c r="G526" s="23" t="s">
        <v>92</v>
      </c>
      <c r="H526" s="24" t="s">
        <v>92</v>
      </c>
      <c r="I526" t="s">
        <v>92</v>
      </c>
      <c r="L526" s="24">
        <v>0</v>
      </c>
    </row>
    <row r="527" spans="1:12">
      <c r="A527" t="s">
        <v>92</v>
      </c>
      <c r="B527" s="23" t="s">
        <v>92</v>
      </c>
      <c r="C527" s="24" t="s">
        <v>92</v>
      </c>
      <c r="D527" t="s">
        <v>92</v>
      </c>
      <c r="E527" t="s">
        <v>92</v>
      </c>
      <c r="F527" t="s">
        <v>92</v>
      </c>
      <c r="G527" s="23" t="s">
        <v>92</v>
      </c>
      <c r="H527" s="24" t="s">
        <v>92</v>
      </c>
      <c r="I527" t="s">
        <v>92</v>
      </c>
      <c r="L527" s="24">
        <v>0</v>
      </c>
    </row>
    <row r="528" spans="1:12">
      <c r="A528" t="s">
        <v>92</v>
      </c>
      <c r="B528" s="23" t="s">
        <v>92</v>
      </c>
      <c r="C528" s="24" t="s">
        <v>92</v>
      </c>
      <c r="D528" t="s">
        <v>92</v>
      </c>
      <c r="E528" t="s">
        <v>92</v>
      </c>
      <c r="F528" t="s">
        <v>92</v>
      </c>
      <c r="G528" s="23" t="s">
        <v>92</v>
      </c>
      <c r="H528" s="24" t="s">
        <v>92</v>
      </c>
      <c r="I528" t="s">
        <v>92</v>
      </c>
      <c r="L528" s="24">
        <v>0</v>
      </c>
    </row>
    <row r="529" spans="1:12">
      <c r="A529" t="s">
        <v>92</v>
      </c>
      <c r="B529" s="23" t="s">
        <v>92</v>
      </c>
      <c r="C529" s="24" t="s">
        <v>92</v>
      </c>
      <c r="D529" t="s">
        <v>92</v>
      </c>
      <c r="E529" t="s">
        <v>92</v>
      </c>
      <c r="F529" t="s">
        <v>92</v>
      </c>
      <c r="G529" s="23" t="s">
        <v>92</v>
      </c>
      <c r="H529" s="24" t="s">
        <v>92</v>
      </c>
      <c r="I529" t="s">
        <v>92</v>
      </c>
      <c r="L529" s="24">
        <v>0</v>
      </c>
    </row>
    <row r="530" spans="1:12">
      <c r="A530" t="s">
        <v>92</v>
      </c>
      <c r="B530" s="23" t="s">
        <v>92</v>
      </c>
      <c r="C530" s="24" t="s">
        <v>92</v>
      </c>
      <c r="D530" t="s">
        <v>92</v>
      </c>
      <c r="E530" t="s">
        <v>92</v>
      </c>
      <c r="F530" t="s">
        <v>92</v>
      </c>
      <c r="G530" s="23" t="s">
        <v>92</v>
      </c>
      <c r="H530" s="24" t="s">
        <v>92</v>
      </c>
      <c r="I530" t="s">
        <v>92</v>
      </c>
      <c r="L530" s="24">
        <v>0</v>
      </c>
    </row>
    <row r="531" spans="1:12">
      <c r="A531" t="s">
        <v>92</v>
      </c>
      <c r="B531" s="23" t="s">
        <v>92</v>
      </c>
      <c r="C531" s="24" t="s">
        <v>92</v>
      </c>
      <c r="D531" t="s">
        <v>92</v>
      </c>
      <c r="E531" t="s">
        <v>92</v>
      </c>
      <c r="F531" t="s">
        <v>92</v>
      </c>
      <c r="G531" s="23" t="s">
        <v>92</v>
      </c>
      <c r="H531" s="24" t="s">
        <v>92</v>
      </c>
      <c r="I531" t="s">
        <v>92</v>
      </c>
      <c r="L531" s="24">
        <v>0</v>
      </c>
    </row>
    <row r="532" spans="1:12">
      <c r="A532" t="s">
        <v>92</v>
      </c>
      <c r="B532" s="23" t="s">
        <v>92</v>
      </c>
      <c r="C532" s="24" t="s">
        <v>92</v>
      </c>
      <c r="D532" t="s">
        <v>92</v>
      </c>
      <c r="E532" t="s">
        <v>92</v>
      </c>
      <c r="F532" t="s">
        <v>92</v>
      </c>
      <c r="G532" s="23" t="s">
        <v>92</v>
      </c>
      <c r="H532" s="24" t="s">
        <v>92</v>
      </c>
      <c r="I532" t="s">
        <v>92</v>
      </c>
      <c r="L532" s="24">
        <v>0</v>
      </c>
    </row>
    <row r="533" spans="1:12">
      <c r="A533" t="s">
        <v>92</v>
      </c>
      <c r="B533" s="23" t="s">
        <v>92</v>
      </c>
      <c r="C533" s="24" t="s">
        <v>92</v>
      </c>
      <c r="D533" t="s">
        <v>92</v>
      </c>
      <c r="E533" t="s">
        <v>92</v>
      </c>
      <c r="F533" t="s">
        <v>92</v>
      </c>
      <c r="G533" s="23" t="s">
        <v>92</v>
      </c>
      <c r="H533" s="24" t="s">
        <v>92</v>
      </c>
      <c r="I533" t="s">
        <v>92</v>
      </c>
      <c r="L533" s="24">
        <v>0</v>
      </c>
    </row>
    <row r="534" spans="1:12">
      <c r="A534" t="s">
        <v>92</v>
      </c>
      <c r="B534" s="23" t="s">
        <v>92</v>
      </c>
      <c r="C534" s="24" t="s">
        <v>92</v>
      </c>
      <c r="D534" t="s">
        <v>92</v>
      </c>
      <c r="E534" t="s">
        <v>92</v>
      </c>
      <c r="F534" t="s">
        <v>92</v>
      </c>
      <c r="G534" s="23" t="s">
        <v>92</v>
      </c>
      <c r="H534" s="24" t="s">
        <v>92</v>
      </c>
      <c r="I534" t="s">
        <v>92</v>
      </c>
      <c r="L534" s="24">
        <v>0</v>
      </c>
    </row>
    <row r="535" spans="1:12">
      <c r="A535" t="s">
        <v>92</v>
      </c>
      <c r="B535" s="23" t="s">
        <v>92</v>
      </c>
      <c r="C535" s="24" t="s">
        <v>92</v>
      </c>
      <c r="D535" t="s">
        <v>92</v>
      </c>
      <c r="E535" t="s">
        <v>92</v>
      </c>
      <c r="F535" t="s">
        <v>92</v>
      </c>
      <c r="G535" s="23" t="s">
        <v>92</v>
      </c>
      <c r="H535" s="24" t="s">
        <v>92</v>
      </c>
      <c r="I535" t="s">
        <v>92</v>
      </c>
      <c r="L535" s="24">
        <v>0</v>
      </c>
    </row>
    <row r="536" spans="1:12">
      <c r="A536" t="s">
        <v>92</v>
      </c>
      <c r="B536" s="23" t="s">
        <v>92</v>
      </c>
      <c r="C536" s="24" t="s">
        <v>92</v>
      </c>
      <c r="D536" t="s">
        <v>92</v>
      </c>
      <c r="E536" t="s">
        <v>92</v>
      </c>
      <c r="F536" t="s">
        <v>92</v>
      </c>
      <c r="G536" s="23" t="s">
        <v>92</v>
      </c>
      <c r="H536" s="24" t="s">
        <v>92</v>
      </c>
      <c r="I536" t="s">
        <v>92</v>
      </c>
      <c r="L536" s="24">
        <v>0</v>
      </c>
    </row>
    <row r="537" spans="1:12">
      <c r="A537" t="s">
        <v>92</v>
      </c>
      <c r="B537" s="23" t="s">
        <v>92</v>
      </c>
      <c r="C537" s="24" t="s">
        <v>92</v>
      </c>
      <c r="D537" t="s">
        <v>92</v>
      </c>
      <c r="E537" t="s">
        <v>92</v>
      </c>
      <c r="F537" t="s">
        <v>92</v>
      </c>
      <c r="G537" s="23" t="s">
        <v>92</v>
      </c>
      <c r="H537" s="24" t="s">
        <v>92</v>
      </c>
      <c r="I537" t="s">
        <v>92</v>
      </c>
      <c r="L537" s="24">
        <v>0</v>
      </c>
    </row>
    <row r="538" spans="1:12">
      <c r="A538" t="s">
        <v>92</v>
      </c>
      <c r="B538" s="23" t="s">
        <v>92</v>
      </c>
      <c r="C538" s="24" t="s">
        <v>92</v>
      </c>
      <c r="D538" t="s">
        <v>92</v>
      </c>
      <c r="E538" t="s">
        <v>92</v>
      </c>
      <c r="F538" t="s">
        <v>92</v>
      </c>
      <c r="G538" s="23" t="s">
        <v>92</v>
      </c>
      <c r="H538" s="24" t="s">
        <v>92</v>
      </c>
      <c r="I538" t="s">
        <v>92</v>
      </c>
      <c r="L538" s="24">
        <v>0</v>
      </c>
    </row>
    <row r="539" spans="1:12">
      <c r="A539" t="s">
        <v>92</v>
      </c>
      <c r="B539" s="23" t="s">
        <v>92</v>
      </c>
      <c r="C539" s="24" t="s">
        <v>92</v>
      </c>
      <c r="D539" t="s">
        <v>92</v>
      </c>
      <c r="E539" t="s">
        <v>92</v>
      </c>
      <c r="F539" t="s">
        <v>92</v>
      </c>
      <c r="G539" s="23" t="s">
        <v>92</v>
      </c>
      <c r="H539" s="24" t="s">
        <v>92</v>
      </c>
      <c r="I539" t="s">
        <v>92</v>
      </c>
      <c r="L539" s="24">
        <v>0</v>
      </c>
    </row>
    <row r="540" spans="1:12">
      <c r="A540" t="s">
        <v>92</v>
      </c>
      <c r="B540" s="23" t="s">
        <v>92</v>
      </c>
      <c r="C540" s="24" t="s">
        <v>92</v>
      </c>
      <c r="D540" t="s">
        <v>92</v>
      </c>
      <c r="E540" t="s">
        <v>92</v>
      </c>
      <c r="F540" t="s">
        <v>92</v>
      </c>
      <c r="G540" s="23" t="s">
        <v>92</v>
      </c>
      <c r="H540" s="24" t="s">
        <v>92</v>
      </c>
      <c r="I540" t="s">
        <v>92</v>
      </c>
      <c r="L540" s="24">
        <v>0</v>
      </c>
    </row>
    <row r="541" spans="1:12">
      <c r="A541" t="s">
        <v>92</v>
      </c>
      <c r="B541" s="23" t="s">
        <v>92</v>
      </c>
      <c r="C541" s="24" t="s">
        <v>92</v>
      </c>
      <c r="D541" t="s">
        <v>92</v>
      </c>
      <c r="E541" t="s">
        <v>92</v>
      </c>
      <c r="F541" t="s">
        <v>92</v>
      </c>
      <c r="G541" s="23" t="s">
        <v>92</v>
      </c>
      <c r="H541" s="24" t="s">
        <v>92</v>
      </c>
      <c r="I541" t="s">
        <v>92</v>
      </c>
      <c r="L541" s="24">
        <v>0</v>
      </c>
    </row>
    <row r="542" spans="1:12">
      <c r="A542" t="s">
        <v>92</v>
      </c>
      <c r="B542" s="23" t="s">
        <v>92</v>
      </c>
      <c r="C542" s="24" t="s">
        <v>92</v>
      </c>
      <c r="D542" t="s">
        <v>92</v>
      </c>
      <c r="E542" t="s">
        <v>92</v>
      </c>
      <c r="F542" t="s">
        <v>92</v>
      </c>
      <c r="G542" s="23" t="s">
        <v>92</v>
      </c>
      <c r="H542" s="24" t="s">
        <v>92</v>
      </c>
      <c r="I542" t="s">
        <v>92</v>
      </c>
      <c r="L542" s="24">
        <v>0</v>
      </c>
    </row>
    <row r="543" spans="1:12">
      <c r="A543" t="s">
        <v>92</v>
      </c>
      <c r="B543" s="23" t="s">
        <v>92</v>
      </c>
      <c r="C543" s="24" t="s">
        <v>92</v>
      </c>
      <c r="D543" t="s">
        <v>92</v>
      </c>
      <c r="E543" t="s">
        <v>92</v>
      </c>
      <c r="F543" t="s">
        <v>92</v>
      </c>
      <c r="G543" s="23" t="s">
        <v>92</v>
      </c>
      <c r="H543" s="24" t="s">
        <v>92</v>
      </c>
      <c r="I543" t="s">
        <v>92</v>
      </c>
      <c r="L543" s="24">
        <v>0</v>
      </c>
    </row>
    <row r="544" spans="1:12">
      <c r="A544" t="s">
        <v>92</v>
      </c>
      <c r="B544" s="23" t="s">
        <v>92</v>
      </c>
      <c r="C544" s="24" t="s">
        <v>92</v>
      </c>
      <c r="D544" t="s">
        <v>92</v>
      </c>
      <c r="E544" t="s">
        <v>92</v>
      </c>
      <c r="F544" t="s">
        <v>92</v>
      </c>
      <c r="G544" s="23" t="s">
        <v>92</v>
      </c>
      <c r="H544" s="24" t="s">
        <v>92</v>
      </c>
      <c r="I544" t="s">
        <v>92</v>
      </c>
      <c r="L544" s="24">
        <v>0</v>
      </c>
    </row>
    <row r="545" spans="1:12">
      <c r="A545" t="s">
        <v>92</v>
      </c>
      <c r="B545" s="23" t="s">
        <v>92</v>
      </c>
      <c r="C545" s="24" t="s">
        <v>92</v>
      </c>
      <c r="D545" t="s">
        <v>92</v>
      </c>
      <c r="E545" t="s">
        <v>92</v>
      </c>
      <c r="F545" t="s">
        <v>92</v>
      </c>
      <c r="G545" s="23" t="s">
        <v>92</v>
      </c>
      <c r="H545" s="24" t="s">
        <v>92</v>
      </c>
      <c r="I545" t="s">
        <v>92</v>
      </c>
      <c r="L545" s="24">
        <v>0</v>
      </c>
    </row>
    <row r="546" spans="1:12">
      <c r="A546" t="s">
        <v>92</v>
      </c>
      <c r="B546" s="23" t="s">
        <v>92</v>
      </c>
      <c r="C546" s="24" t="s">
        <v>92</v>
      </c>
      <c r="D546" t="s">
        <v>92</v>
      </c>
      <c r="E546" t="s">
        <v>92</v>
      </c>
      <c r="F546" t="s">
        <v>92</v>
      </c>
      <c r="G546" s="23" t="s">
        <v>92</v>
      </c>
      <c r="H546" s="24" t="s">
        <v>92</v>
      </c>
      <c r="I546" t="s">
        <v>92</v>
      </c>
      <c r="L546" s="24">
        <v>0</v>
      </c>
    </row>
    <row r="547" spans="1:12">
      <c r="A547" t="s">
        <v>92</v>
      </c>
      <c r="B547" s="23" t="s">
        <v>92</v>
      </c>
      <c r="C547" s="24" t="s">
        <v>92</v>
      </c>
      <c r="D547" t="s">
        <v>92</v>
      </c>
      <c r="E547" t="s">
        <v>92</v>
      </c>
      <c r="F547" t="s">
        <v>92</v>
      </c>
      <c r="G547" s="23" t="s">
        <v>92</v>
      </c>
      <c r="H547" s="24" t="s">
        <v>92</v>
      </c>
      <c r="I547" t="s">
        <v>92</v>
      </c>
      <c r="L547" s="24">
        <v>0</v>
      </c>
    </row>
    <row r="548" spans="1:12">
      <c r="A548" t="s">
        <v>92</v>
      </c>
      <c r="B548" s="23" t="s">
        <v>92</v>
      </c>
      <c r="C548" s="24" t="s">
        <v>92</v>
      </c>
      <c r="D548" t="s">
        <v>92</v>
      </c>
      <c r="E548" t="s">
        <v>92</v>
      </c>
      <c r="F548" t="s">
        <v>92</v>
      </c>
      <c r="G548" s="23" t="s">
        <v>92</v>
      </c>
      <c r="H548" s="24" t="s">
        <v>92</v>
      </c>
      <c r="I548" t="s">
        <v>92</v>
      </c>
      <c r="L548" s="24">
        <v>0</v>
      </c>
    </row>
    <row r="549" spans="1:12">
      <c r="A549" t="s">
        <v>92</v>
      </c>
      <c r="B549" s="23" t="s">
        <v>92</v>
      </c>
      <c r="C549" s="24" t="s">
        <v>92</v>
      </c>
      <c r="D549" t="s">
        <v>92</v>
      </c>
      <c r="E549" t="s">
        <v>92</v>
      </c>
      <c r="F549" t="s">
        <v>92</v>
      </c>
      <c r="G549" s="23" t="s">
        <v>92</v>
      </c>
      <c r="H549" s="24" t="s">
        <v>92</v>
      </c>
      <c r="I549" t="s">
        <v>92</v>
      </c>
      <c r="L549" s="24">
        <v>0</v>
      </c>
    </row>
    <row r="550" spans="1:12">
      <c r="A550" t="s">
        <v>92</v>
      </c>
      <c r="B550" s="23" t="s">
        <v>92</v>
      </c>
      <c r="C550" s="24" t="s">
        <v>92</v>
      </c>
      <c r="D550" t="s">
        <v>92</v>
      </c>
      <c r="E550" t="s">
        <v>92</v>
      </c>
      <c r="F550" t="s">
        <v>92</v>
      </c>
      <c r="G550" s="23" t="s">
        <v>92</v>
      </c>
      <c r="H550" s="24" t="s">
        <v>92</v>
      </c>
      <c r="I550" t="s">
        <v>92</v>
      </c>
      <c r="L550" s="24">
        <v>0</v>
      </c>
    </row>
    <row r="551" spans="1:12">
      <c r="A551" t="s">
        <v>92</v>
      </c>
      <c r="B551" s="23" t="s">
        <v>92</v>
      </c>
      <c r="C551" s="24" t="s">
        <v>92</v>
      </c>
      <c r="D551" t="s">
        <v>92</v>
      </c>
      <c r="E551" t="s">
        <v>92</v>
      </c>
      <c r="F551" t="s">
        <v>92</v>
      </c>
      <c r="G551" s="23" t="s">
        <v>92</v>
      </c>
      <c r="H551" s="24" t="s">
        <v>92</v>
      </c>
      <c r="I551" t="s">
        <v>92</v>
      </c>
      <c r="L551" s="24">
        <v>0</v>
      </c>
    </row>
    <row r="552" spans="1:12">
      <c r="A552" t="s">
        <v>92</v>
      </c>
      <c r="B552" s="23" t="s">
        <v>92</v>
      </c>
      <c r="C552" s="24" t="s">
        <v>92</v>
      </c>
      <c r="D552" t="s">
        <v>92</v>
      </c>
      <c r="E552" t="s">
        <v>92</v>
      </c>
      <c r="F552" t="s">
        <v>92</v>
      </c>
      <c r="G552" s="23" t="s">
        <v>92</v>
      </c>
      <c r="H552" s="24" t="s">
        <v>92</v>
      </c>
      <c r="I552" t="s">
        <v>92</v>
      </c>
      <c r="L552" s="24">
        <v>0</v>
      </c>
    </row>
    <row r="553" spans="1:12">
      <c r="A553" t="s">
        <v>92</v>
      </c>
      <c r="B553" s="23" t="s">
        <v>92</v>
      </c>
      <c r="C553" s="24" t="s">
        <v>92</v>
      </c>
      <c r="D553" t="s">
        <v>92</v>
      </c>
      <c r="E553" t="s">
        <v>92</v>
      </c>
      <c r="F553" t="s">
        <v>92</v>
      </c>
      <c r="G553" s="23" t="s">
        <v>92</v>
      </c>
      <c r="H553" s="24" t="s">
        <v>92</v>
      </c>
      <c r="I553" t="s">
        <v>92</v>
      </c>
      <c r="L553" s="24">
        <v>0</v>
      </c>
    </row>
    <row r="554" spans="1:12">
      <c r="A554" t="s">
        <v>92</v>
      </c>
      <c r="B554" s="23" t="s">
        <v>92</v>
      </c>
      <c r="C554" s="24" t="s">
        <v>92</v>
      </c>
      <c r="D554" t="s">
        <v>92</v>
      </c>
      <c r="E554" t="s">
        <v>92</v>
      </c>
      <c r="F554" t="s">
        <v>92</v>
      </c>
      <c r="G554" s="23" t="s">
        <v>92</v>
      </c>
      <c r="H554" s="24" t="s">
        <v>92</v>
      </c>
      <c r="I554" t="s">
        <v>92</v>
      </c>
      <c r="L554" s="24">
        <v>0</v>
      </c>
    </row>
    <row r="555" spans="1:12">
      <c r="A555" t="s">
        <v>92</v>
      </c>
      <c r="B555" s="23" t="s">
        <v>92</v>
      </c>
      <c r="C555" s="24" t="s">
        <v>92</v>
      </c>
      <c r="D555" t="s">
        <v>92</v>
      </c>
      <c r="E555" t="s">
        <v>92</v>
      </c>
      <c r="F555" t="s">
        <v>92</v>
      </c>
      <c r="G555" s="23" t="s">
        <v>92</v>
      </c>
      <c r="H555" s="24" t="s">
        <v>92</v>
      </c>
      <c r="I555" t="s">
        <v>92</v>
      </c>
      <c r="L555" s="24">
        <v>0</v>
      </c>
    </row>
    <row r="556" spans="1:12">
      <c r="A556" t="s">
        <v>92</v>
      </c>
      <c r="B556" s="23" t="s">
        <v>92</v>
      </c>
      <c r="C556" s="24" t="s">
        <v>92</v>
      </c>
      <c r="D556" t="s">
        <v>92</v>
      </c>
      <c r="E556" t="s">
        <v>92</v>
      </c>
      <c r="F556" t="s">
        <v>92</v>
      </c>
      <c r="G556" s="23" t="s">
        <v>92</v>
      </c>
      <c r="H556" s="24" t="s">
        <v>92</v>
      </c>
      <c r="I556" t="s">
        <v>92</v>
      </c>
      <c r="L556" s="24">
        <v>0</v>
      </c>
    </row>
    <row r="557" spans="1:12">
      <c r="A557" t="s">
        <v>92</v>
      </c>
      <c r="B557" s="23" t="s">
        <v>92</v>
      </c>
      <c r="C557" s="24" t="s">
        <v>92</v>
      </c>
      <c r="D557" t="s">
        <v>92</v>
      </c>
      <c r="E557" t="s">
        <v>92</v>
      </c>
      <c r="F557" t="s">
        <v>92</v>
      </c>
      <c r="G557" s="23" t="s">
        <v>92</v>
      </c>
      <c r="H557" s="24" t="s">
        <v>92</v>
      </c>
      <c r="I557" t="s">
        <v>92</v>
      </c>
      <c r="L557" s="24">
        <v>0</v>
      </c>
    </row>
    <row r="558" spans="1:12">
      <c r="A558" t="s">
        <v>92</v>
      </c>
      <c r="B558" s="23" t="s">
        <v>92</v>
      </c>
      <c r="C558" s="24" t="s">
        <v>92</v>
      </c>
      <c r="D558" t="s">
        <v>92</v>
      </c>
      <c r="E558" t="s">
        <v>92</v>
      </c>
      <c r="F558" t="s">
        <v>92</v>
      </c>
      <c r="G558" s="23" t="s">
        <v>92</v>
      </c>
      <c r="H558" s="24" t="s">
        <v>92</v>
      </c>
      <c r="I558" t="s">
        <v>92</v>
      </c>
      <c r="L558" s="24">
        <v>0</v>
      </c>
    </row>
    <row r="559" spans="1:12">
      <c r="A559" t="s">
        <v>92</v>
      </c>
      <c r="B559" s="23" t="s">
        <v>92</v>
      </c>
      <c r="C559" s="24" t="s">
        <v>92</v>
      </c>
      <c r="D559" t="s">
        <v>92</v>
      </c>
      <c r="E559" t="s">
        <v>92</v>
      </c>
      <c r="F559" t="s">
        <v>92</v>
      </c>
      <c r="G559" s="23" t="s">
        <v>92</v>
      </c>
      <c r="H559" s="24" t="s">
        <v>92</v>
      </c>
      <c r="I559" t="s">
        <v>92</v>
      </c>
      <c r="L559" s="24">
        <v>0</v>
      </c>
    </row>
    <row r="560" spans="1:12">
      <c r="A560" t="s">
        <v>92</v>
      </c>
      <c r="B560" s="23" t="s">
        <v>92</v>
      </c>
      <c r="C560" s="24" t="s">
        <v>92</v>
      </c>
      <c r="D560" t="s">
        <v>92</v>
      </c>
      <c r="E560" t="s">
        <v>92</v>
      </c>
      <c r="F560" t="s">
        <v>92</v>
      </c>
      <c r="G560" s="23" t="s">
        <v>92</v>
      </c>
      <c r="H560" s="24" t="s">
        <v>92</v>
      </c>
      <c r="I560" t="s">
        <v>92</v>
      </c>
      <c r="L560" s="24">
        <v>0</v>
      </c>
    </row>
    <row r="561" spans="1:12">
      <c r="A561" t="s">
        <v>92</v>
      </c>
      <c r="B561" s="23" t="s">
        <v>92</v>
      </c>
      <c r="C561" s="24" t="s">
        <v>92</v>
      </c>
      <c r="D561" t="s">
        <v>92</v>
      </c>
      <c r="E561" t="s">
        <v>92</v>
      </c>
      <c r="F561" t="s">
        <v>92</v>
      </c>
      <c r="G561" s="23" t="s">
        <v>92</v>
      </c>
      <c r="H561" s="24" t="s">
        <v>92</v>
      </c>
      <c r="I561" t="s">
        <v>92</v>
      </c>
      <c r="L561" s="24">
        <v>0</v>
      </c>
    </row>
    <row r="562" spans="1:12">
      <c r="A562" t="s">
        <v>92</v>
      </c>
      <c r="B562" s="23" t="s">
        <v>92</v>
      </c>
      <c r="C562" s="24" t="s">
        <v>92</v>
      </c>
      <c r="D562" t="s">
        <v>92</v>
      </c>
      <c r="E562" t="s">
        <v>92</v>
      </c>
      <c r="F562" t="s">
        <v>92</v>
      </c>
      <c r="G562" s="23" t="s">
        <v>92</v>
      </c>
      <c r="H562" s="24" t="s">
        <v>92</v>
      </c>
      <c r="I562" t="s">
        <v>92</v>
      </c>
      <c r="L562" s="24">
        <v>0</v>
      </c>
    </row>
    <row r="563" spans="1:12">
      <c r="A563" t="s">
        <v>92</v>
      </c>
      <c r="B563" s="23" t="s">
        <v>92</v>
      </c>
      <c r="C563" s="24" t="s">
        <v>92</v>
      </c>
      <c r="D563" t="s">
        <v>92</v>
      </c>
      <c r="E563" t="s">
        <v>92</v>
      </c>
      <c r="F563" t="s">
        <v>92</v>
      </c>
      <c r="G563" s="23" t="s">
        <v>92</v>
      </c>
      <c r="H563" s="24" t="s">
        <v>92</v>
      </c>
      <c r="I563" t="s">
        <v>92</v>
      </c>
      <c r="L563" s="24">
        <v>0</v>
      </c>
    </row>
    <row r="564" spans="1:12">
      <c r="A564" t="s">
        <v>92</v>
      </c>
      <c r="B564" s="23" t="s">
        <v>92</v>
      </c>
      <c r="C564" s="24" t="s">
        <v>92</v>
      </c>
      <c r="D564" t="s">
        <v>92</v>
      </c>
      <c r="E564" t="s">
        <v>92</v>
      </c>
      <c r="F564" t="s">
        <v>92</v>
      </c>
      <c r="G564" s="23" t="s">
        <v>92</v>
      </c>
      <c r="H564" s="24" t="s">
        <v>92</v>
      </c>
      <c r="I564" t="s">
        <v>92</v>
      </c>
      <c r="L564" s="24">
        <v>0</v>
      </c>
    </row>
    <row r="565" spans="1:12">
      <c r="A565" t="s">
        <v>92</v>
      </c>
      <c r="B565" s="23" t="s">
        <v>92</v>
      </c>
      <c r="C565" s="24" t="s">
        <v>92</v>
      </c>
      <c r="D565" t="s">
        <v>92</v>
      </c>
      <c r="E565" t="s">
        <v>92</v>
      </c>
      <c r="F565" t="s">
        <v>92</v>
      </c>
      <c r="G565" s="23" t="s">
        <v>92</v>
      </c>
      <c r="H565" s="24" t="s">
        <v>92</v>
      </c>
      <c r="I565" t="s">
        <v>92</v>
      </c>
      <c r="L565" s="24">
        <v>0</v>
      </c>
    </row>
    <row r="566" spans="1:12">
      <c r="A566" t="s">
        <v>92</v>
      </c>
      <c r="B566" s="23" t="s">
        <v>92</v>
      </c>
      <c r="C566" s="24" t="s">
        <v>92</v>
      </c>
      <c r="D566" t="s">
        <v>92</v>
      </c>
      <c r="E566" t="s">
        <v>92</v>
      </c>
      <c r="F566" t="s">
        <v>92</v>
      </c>
      <c r="G566" s="23" t="s">
        <v>92</v>
      </c>
      <c r="H566" s="24" t="s">
        <v>92</v>
      </c>
      <c r="I566" t="s">
        <v>92</v>
      </c>
      <c r="L566" s="24">
        <v>0</v>
      </c>
    </row>
    <row r="567" spans="1:12">
      <c r="A567" t="s">
        <v>92</v>
      </c>
      <c r="B567" s="23" t="s">
        <v>92</v>
      </c>
      <c r="C567" s="24" t="s">
        <v>92</v>
      </c>
      <c r="D567" t="s">
        <v>92</v>
      </c>
      <c r="E567" t="s">
        <v>92</v>
      </c>
      <c r="F567" t="s">
        <v>92</v>
      </c>
      <c r="G567" s="23" t="s">
        <v>92</v>
      </c>
      <c r="H567" s="24" t="s">
        <v>92</v>
      </c>
      <c r="I567" t="s">
        <v>92</v>
      </c>
      <c r="L567" s="24">
        <v>0</v>
      </c>
    </row>
    <row r="568" spans="1:12">
      <c r="A568" t="s">
        <v>92</v>
      </c>
      <c r="B568" s="23" t="s">
        <v>92</v>
      </c>
      <c r="C568" s="24" t="s">
        <v>92</v>
      </c>
      <c r="D568" t="s">
        <v>92</v>
      </c>
      <c r="E568" t="s">
        <v>92</v>
      </c>
      <c r="F568" t="s">
        <v>92</v>
      </c>
      <c r="G568" s="23" t="s">
        <v>92</v>
      </c>
      <c r="H568" s="24" t="s">
        <v>92</v>
      </c>
      <c r="I568" t="s">
        <v>92</v>
      </c>
      <c r="L568" s="24">
        <v>0</v>
      </c>
    </row>
    <row r="569" spans="1:12">
      <c r="A569" t="s">
        <v>92</v>
      </c>
      <c r="B569" s="23" t="s">
        <v>92</v>
      </c>
      <c r="C569" s="24" t="s">
        <v>92</v>
      </c>
      <c r="D569" t="s">
        <v>92</v>
      </c>
      <c r="E569" t="s">
        <v>92</v>
      </c>
      <c r="F569" t="s">
        <v>92</v>
      </c>
      <c r="G569" s="23" t="s">
        <v>92</v>
      </c>
      <c r="H569" s="24" t="s">
        <v>92</v>
      </c>
      <c r="I569" t="s">
        <v>92</v>
      </c>
      <c r="L569" s="24">
        <v>0</v>
      </c>
    </row>
    <row r="570" spans="1:12">
      <c r="A570" t="s">
        <v>92</v>
      </c>
      <c r="B570" s="23" t="s">
        <v>92</v>
      </c>
      <c r="C570" s="24" t="s">
        <v>92</v>
      </c>
      <c r="D570" t="s">
        <v>92</v>
      </c>
      <c r="E570" t="s">
        <v>92</v>
      </c>
      <c r="F570" t="s">
        <v>92</v>
      </c>
      <c r="G570" s="23" t="s">
        <v>92</v>
      </c>
      <c r="H570" s="24" t="s">
        <v>92</v>
      </c>
      <c r="I570" t="s">
        <v>92</v>
      </c>
      <c r="L570" s="24">
        <v>0</v>
      </c>
    </row>
    <row r="571" spans="1:12">
      <c r="A571" t="s">
        <v>92</v>
      </c>
      <c r="B571" s="23" t="s">
        <v>92</v>
      </c>
      <c r="C571" s="24" t="s">
        <v>92</v>
      </c>
      <c r="D571" t="s">
        <v>92</v>
      </c>
      <c r="E571" t="s">
        <v>92</v>
      </c>
      <c r="F571" t="s">
        <v>92</v>
      </c>
      <c r="G571" s="23" t="s">
        <v>92</v>
      </c>
      <c r="H571" s="24" t="s">
        <v>92</v>
      </c>
      <c r="I571" t="s">
        <v>92</v>
      </c>
      <c r="L571" s="24">
        <v>0</v>
      </c>
    </row>
    <row r="572" spans="1:12">
      <c r="A572" t="s">
        <v>92</v>
      </c>
      <c r="B572" s="23" t="s">
        <v>92</v>
      </c>
      <c r="C572" s="24" t="s">
        <v>92</v>
      </c>
      <c r="D572" t="s">
        <v>92</v>
      </c>
      <c r="E572" t="s">
        <v>92</v>
      </c>
      <c r="F572" t="s">
        <v>92</v>
      </c>
      <c r="G572" s="23" t="s">
        <v>92</v>
      </c>
      <c r="H572" s="24" t="s">
        <v>92</v>
      </c>
      <c r="I572" t="s">
        <v>92</v>
      </c>
      <c r="L572" s="24">
        <v>0</v>
      </c>
    </row>
    <row r="573" spans="1:12">
      <c r="A573" t="s">
        <v>92</v>
      </c>
      <c r="B573" s="23" t="s">
        <v>92</v>
      </c>
      <c r="C573" s="24" t="s">
        <v>92</v>
      </c>
      <c r="D573" t="s">
        <v>92</v>
      </c>
      <c r="E573" t="s">
        <v>92</v>
      </c>
      <c r="F573" t="s">
        <v>92</v>
      </c>
      <c r="G573" s="23" t="s">
        <v>92</v>
      </c>
      <c r="H573" s="24" t="s">
        <v>92</v>
      </c>
      <c r="I573" t="s">
        <v>92</v>
      </c>
      <c r="L573" s="24">
        <v>0</v>
      </c>
    </row>
    <row r="574" spans="1:12">
      <c r="A574" t="s">
        <v>92</v>
      </c>
      <c r="B574" s="23" t="s">
        <v>92</v>
      </c>
      <c r="C574" s="24" t="s">
        <v>92</v>
      </c>
      <c r="D574" t="s">
        <v>92</v>
      </c>
      <c r="E574" t="s">
        <v>92</v>
      </c>
      <c r="F574" t="s">
        <v>92</v>
      </c>
      <c r="G574" s="23" t="s">
        <v>92</v>
      </c>
      <c r="H574" s="24" t="s">
        <v>92</v>
      </c>
      <c r="I574" t="s">
        <v>92</v>
      </c>
      <c r="L574" s="24">
        <v>0</v>
      </c>
    </row>
    <row r="575" spans="1:12">
      <c r="A575" t="s">
        <v>92</v>
      </c>
      <c r="B575" s="23" t="s">
        <v>92</v>
      </c>
      <c r="C575" s="24" t="s">
        <v>92</v>
      </c>
      <c r="D575" t="s">
        <v>92</v>
      </c>
      <c r="E575" t="s">
        <v>92</v>
      </c>
      <c r="F575" t="s">
        <v>92</v>
      </c>
      <c r="G575" s="23" t="s">
        <v>92</v>
      </c>
      <c r="H575" s="24" t="s">
        <v>92</v>
      </c>
      <c r="I575" t="s">
        <v>92</v>
      </c>
      <c r="L575" s="24">
        <v>0</v>
      </c>
    </row>
    <row r="576" spans="1:12">
      <c r="A576" t="s">
        <v>92</v>
      </c>
      <c r="B576" s="23" t="s">
        <v>92</v>
      </c>
      <c r="C576" s="24" t="s">
        <v>92</v>
      </c>
      <c r="D576" t="s">
        <v>92</v>
      </c>
      <c r="E576" t="s">
        <v>92</v>
      </c>
      <c r="F576" t="s">
        <v>92</v>
      </c>
      <c r="G576" s="23" t="s">
        <v>92</v>
      </c>
      <c r="H576" s="24" t="s">
        <v>92</v>
      </c>
      <c r="I576" t="s">
        <v>92</v>
      </c>
      <c r="L576" s="24">
        <v>0</v>
      </c>
    </row>
    <row r="577" spans="1:12">
      <c r="A577" t="s">
        <v>92</v>
      </c>
      <c r="B577" s="23" t="s">
        <v>92</v>
      </c>
      <c r="C577" s="24" t="s">
        <v>92</v>
      </c>
      <c r="D577" t="s">
        <v>92</v>
      </c>
      <c r="E577" t="s">
        <v>92</v>
      </c>
      <c r="F577" t="s">
        <v>92</v>
      </c>
      <c r="G577" s="23" t="s">
        <v>92</v>
      </c>
      <c r="H577" s="24" t="s">
        <v>92</v>
      </c>
      <c r="I577" t="s">
        <v>92</v>
      </c>
      <c r="L577" s="24">
        <v>0</v>
      </c>
    </row>
    <row r="578" spans="1:12">
      <c r="A578" t="s">
        <v>92</v>
      </c>
      <c r="B578" s="23" t="s">
        <v>92</v>
      </c>
      <c r="C578" s="24" t="s">
        <v>92</v>
      </c>
      <c r="D578" t="s">
        <v>92</v>
      </c>
      <c r="E578" t="s">
        <v>92</v>
      </c>
      <c r="F578" t="s">
        <v>92</v>
      </c>
      <c r="G578" s="23" t="s">
        <v>92</v>
      </c>
      <c r="H578" s="24" t="s">
        <v>92</v>
      </c>
      <c r="I578" t="s">
        <v>92</v>
      </c>
      <c r="L578" s="24">
        <v>0</v>
      </c>
    </row>
    <row r="579" spans="1:12">
      <c r="A579" t="s">
        <v>92</v>
      </c>
      <c r="B579" s="23" t="s">
        <v>92</v>
      </c>
      <c r="C579" s="24" t="s">
        <v>92</v>
      </c>
      <c r="D579" t="s">
        <v>92</v>
      </c>
      <c r="E579" t="s">
        <v>92</v>
      </c>
      <c r="F579" t="s">
        <v>92</v>
      </c>
      <c r="G579" s="23" t="s">
        <v>92</v>
      </c>
      <c r="H579" s="24" t="s">
        <v>92</v>
      </c>
      <c r="I579" t="s">
        <v>92</v>
      </c>
      <c r="L579" s="24">
        <v>0</v>
      </c>
    </row>
    <row r="580" spans="1:12">
      <c r="A580" t="s">
        <v>92</v>
      </c>
      <c r="B580" s="23" t="s">
        <v>92</v>
      </c>
      <c r="C580" s="24" t="s">
        <v>92</v>
      </c>
      <c r="D580" t="s">
        <v>92</v>
      </c>
      <c r="E580" t="s">
        <v>92</v>
      </c>
      <c r="F580" t="s">
        <v>92</v>
      </c>
      <c r="G580" s="23" t="s">
        <v>92</v>
      </c>
      <c r="H580" s="24" t="s">
        <v>92</v>
      </c>
      <c r="I580" t="s">
        <v>92</v>
      </c>
      <c r="L580" s="24">
        <v>0</v>
      </c>
    </row>
    <row r="581" spans="1:12">
      <c r="A581" t="s">
        <v>92</v>
      </c>
      <c r="B581" s="23" t="s">
        <v>92</v>
      </c>
      <c r="C581" s="24" t="s">
        <v>92</v>
      </c>
      <c r="D581" t="s">
        <v>92</v>
      </c>
      <c r="E581" t="s">
        <v>92</v>
      </c>
      <c r="F581" t="s">
        <v>92</v>
      </c>
      <c r="G581" s="23" t="s">
        <v>92</v>
      </c>
      <c r="H581" s="24" t="s">
        <v>92</v>
      </c>
      <c r="I581" t="s">
        <v>92</v>
      </c>
      <c r="L581" s="24">
        <v>0</v>
      </c>
    </row>
    <row r="582" spans="1:12">
      <c r="A582" t="s">
        <v>92</v>
      </c>
      <c r="B582" s="23" t="s">
        <v>92</v>
      </c>
      <c r="C582" s="24" t="s">
        <v>92</v>
      </c>
      <c r="D582" t="s">
        <v>92</v>
      </c>
      <c r="E582" t="s">
        <v>92</v>
      </c>
      <c r="F582" t="s">
        <v>92</v>
      </c>
      <c r="G582" s="23" t="s">
        <v>92</v>
      </c>
      <c r="H582" s="24" t="s">
        <v>92</v>
      </c>
      <c r="I582" t="s">
        <v>92</v>
      </c>
      <c r="L582" s="24">
        <v>0</v>
      </c>
    </row>
    <row r="583" spans="1:12">
      <c r="A583" t="s">
        <v>92</v>
      </c>
      <c r="B583" s="23" t="s">
        <v>92</v>
      </c>
      <c r="C583" s="24" t="s">
        <v>92</v>
      </c>
      <c r="D583" t="s">
        <v>92</v>
      </c>
      <c r="E583" t="s">
        <v>92</v>
      </c>
      <c r="F583" t="s">
        <v>92</v>
      </c>
      <c r="G583" s="23" t="s">
        <v>92</v>
      </c>
      <c r="H583" s="24" t="s">
        <v>92</v>
      </c>
      <c r="I583" t="s">
        <v>92</v>
      </c>
      <c r="L583" s="24">
        <v>0</v>
      </c>
    </row>
    <row r="584" spans="1:12">
      <c r="A584" t="s">
        <v>92</v>
      </c>
      <c r="B584" s="23" t="s">
        <v>92</v>
      </c>
      <c r="C584" s="24" t="s">
        <v>92</v>
      </c>
      <c r="D584" t="s">
        <v>92</v>
      </c>
      <c r="E584" t="s">
        <v>92</v>
      </c>
      <c r="F584" t="s">
        <v>92</v>
      </c>
      <c r="G584" s="23" t="s">
        <v>92</v>
      </c>
      <c r="H584" s="24" t="s">
        <v>92</v>
      </c>
      <c r="I584" t="s">
        <v>92</v>
      </c>
      <c r="L584" s="24">
        <v>0</v>
      </c>
    </row>
    <row r="585" spans="1:12">
      <c r="A585" t="s">
        <v>92</v>
      </c>
      <c r="B585" s="23" t="s">
        <v>92</v>
      </c>
      <c r="C585" s="24" t="s">
        <v>92</v>
      </c>
      <c r="D585" t="s">
        <v>92</v>
      </c>
      <c r="E585" t="s">
        <v>92</v>
      </c>
      <c r="F585" t="s">
        <v>92</v>
      </c>
      <c r="G585" s="23" t="s">
        <v>92</v>
      </c>
      <c r="H585" s="24" t="s">
        <v>92</v>
      </c>
      <c r="I585" t="s">
        <v>92</v>
      </c>
      <c r="L585" s="24">
        <v>0</v>
      </c>
    </row>
    <row r="586" spans="1:12">
      <c r="A586" t="s">
        <v>92</v>
      </c>
      <c r="B586" s="23" t="s">
        <v>92</v>
      </c>
      <c r="C586" s="24" t="s">
        <v>92</v>
      </c>
      <c r="D586" t="s">
        <v>92</v>
      </c>
      <c r="E586" t="s">
        <v>92</v>
      </c>
      <c r="F586" t="s">
        <v>92</v>
      </c>
      <c r="G586" s="23" t="s">
        <v>92</v>
      </c>
      <c r="H586" s="24" t="s">
        <v>92</v>
      </c>
      <c r="I586" t="s">
        <v>92</v>
      </c>
      <c r="L586" s="24">
        <v>0</v>
      </c>
    </row>
    <row r="587" spans="1:12">
      <c r="A587" t="s">
        <v>92</v>
      </c>
      <c r="B587" s="23" t="s">
        <v>92</v>
      </c>
      <c r="C587" s="24" t="s">
        <v>92</v>
      </c>
      <c r="D587" t="s">
        <v>92</v>
      </c>
      <c r="E587" t="s">
        <v>92</v>
      </c>
      <c r="F587" t="s">
        <v>92</v>
      </c>
      <c r="G587" s="23" t="s">
        <v>92</v>
      </c>
      <c r="H587" s="24" t="s">
        <v>92</v>
      </c>
      <c r="I587" t="s">
        <v>92</v>
      </c>
      <c r="L587" s="24">
        <v>0</v>
      </c>
    </row>
    <row r="588" spans="1:12">
      <c r="A588" t="s">
        <v>92</v>
      </c>
      <c r="B588" s="23" t="s">
        <v>92</v>
      </c>
      <c r="C588" s="24" t="s">
        <v>92</v>
      </c>
      <c r="D588" t="s">
        <v>92</v>
      </c>
      <c r="E588" t="s">
        <v>92</v>
      </c>
      <c r="F588" t="s">
        <v>92</v>
      </c>
      <c r="G588" s="23" t="s">
        <v>92</v>
      </c>
      <c r="H588" s="24" t="s">
        <v>92</v>
      </c>
      <c r="I588" t="s">
        <v>92</v>
      </c>
      <c r="L588" s="24">
        <v>0</v>
      </c>
    </row>
    <row r="589" spans="1:12">
      <c r="A589" t="s">
        <v>92</v>
      </c>
      <c r="B589" s="23" t="s">
        <v>92</v>
      </c>
      <c r="C589" s="24" t="s">
        <v>92</v>
      </c>
      <c r="D589" t="s">
        <v>92</v>
      </c>
      <c r="E589" t="s">
        <v>92</v>
      </c>
      <c r="F589" t="s">
        <v>92</v>
      </c>
      <c r="G589" s="23" t="s">
        <v>92</v>
      </c>
      <c r="H589" s="24" t="s">
        <v>92</v>
      </c>
      <c r="I589" t="s">
        <v>92</v>
      </c>
      <c r="L589" s="24">
        <v>0</v>
      </c>
    </row>
    <row r="590" spans="1:12">
      <c r="A590" t="s">
        <v>92</v>
      </c>
      <c r="B590" s="23" t="s">
        <v>92</v>
      </c>
      <c r="C590" s="24" t="s">
        <v>92</v>
      </c>
      <c r="D590" t="s">
        <v>92</v>
      </c>
      <c r="E590" t="s">
        <v>92</v>
      </c>
      <c r="F590" t="s">
        <v>92</v>
      </c>
      <c r="G590" s="23" t="s">
        <v>92</v>
      </c>
      <c r="H590" s="24" t="s">
        <v>92</v>
      </c>
      <c r="I590" t="s">
        <v>92</v>
      </c>
      <c r="L590" s="24">
        <v>0</v>
      </c>
    </row>
    <row r="591" spans="1:12">
      <c r="A591" t="s">
        <v>92</v>
      </c>
      <c r="B591" s="23" t="s">
        <v>92</v>
      </c>
      <c r="C591" s="24" t="s">
        <v>92</v>
      </c>
      <c r="D591" t="s">
        <v>92</v>
      </c>
      <c r="E591" t="s">
        <v>92</v>
      </c>
      <c r="F591" t="s">
        <v>92</v>
      </c>
      <c r="G591" s="23" t="s">
        <v>92</v>
      </c>
      <c r="H591" s="24" t="s">
        <v>92</v>
      </c>
      <c r="I591" t="s">
        <v>92</v>
      </c>
      <c r="L591" s="24">
        <v>0</v>
      </c>
    </row>
    <row r="592" spans="1:12">
      <c r="A592" t="s">
        <v>92</v>
      </c>
      <c r="B592" s="23" t="s">
        <v>92</v>
      </c>
      <c r="C592" s="24" t="s">
        <v>92</v>
      </c>
      <c r="D592" t="s">
        <v>92</v>
      </c>
      <c r="E592" t="s">
        <v>92</v>
      </c>
      <c r="F592" t="s">
        <v>92</v>
      </c>
      <c r="G592" s="23" t="s">
        <v>92</v>
      </c>
      <c r="H592" s="24" t="s">
        <v>92</v>
      </c>
      <c r="I592" t="s">
        <v>92</v>
      </c>
      <c r="L592" s="24">
        <v>0</v>
      </c>
    </row>
    <row r="593" spans="1:12">
      <c r="A593" t="s">
        <v>92</v>
      </c>
      <c r="B593" s="23" t="s">
        <v>92</v>
      </c>
      <c r="C593" s="24" t="s">
        <v>92</v>
      </c>
      <c r="D593" t="s">
        <v>92</v>
      </c>
      <c r="E593" t="s">
        <v>92</v>
      </c>
      <c r="F593" t="s">
        <v>92</v>
      </c>
      <c r="G593" s="23" t="s">
        <v>92</v>
      </c>
      <c r="H593" s="24" t="s">
        <v>92</v>
      </c>
      <c r="I593" t="s">
        <v>92</v>
      </c>
      <c r="L593" s="24">
        <v>0</v>
      </c>
    </row>
    <row r="594" spans="1:12">
      <c r="A594" t="s">
        <v>92</v>
      </c>
      <c r="B594" s="23" t="s">
        <v>92</v>
      </c>
      <c r="C594" s="24" t="s">
        <v>92</v>
      </c>
      <c r="D594" t="s">
        <v>92</v>
      </c>
      <c r="E594" t="s">
        <v>92</v>
      </c>
      <c r="F594" t="s">
        <v>92</v>
      </c>
      <c r="G594" s="23" t="s">
        <v>92</v>
      </c>
      <c r="H594" s="24" t="s">
        <v>92</v>
      </c>
      <c r="I594" t="s">
        <v>92</v>
      </c>
      <c r="L594" s="24">
        <v>0</v>
      </c>
    </row>
    <row r="595" spans="1:12">
      <c r="A595" t="s">
        <v>92</v>
      </c>
      <c r="B595" s="23" t="s">
        <v>92</v>
      </c>
      <c r="C595" s="24" t="s">
        <v>92</v>
      </c>
      <c r="D595" t="s">
        <v>92</v>
      </c>
      <c r="E595" t="s">
        <v>92</v>
      </c>
      <c r="F595" t="s">
        <v>92</v>
      </c>
      <c r="G595" s="23" t="s">
        <v>92</v>
      </c>
      <c r="H595" s="24" t="s">
        <v>92</v>
      </c>
      <c r="I595" t="s">
        <v>92</v>
      </c>
      <c r="L595" s="24">
        <v>0</v>
      </c>
    </row>
    <row r="596" spans="1:12">
      <c r="A596" t="s">
        <v>92</v>
      </c>
      <c r="B596" s="23" t="s">
        <v>92</v>
      </c>
      <c r="C596" s="24" t="s">
        <v>92</v>
      </c>
      <c r="D596" t="s">
        <v>92</v>
      </c>
      <c r="E596" t="s">
        <v>92</v>
      </c>
      <c r="F596" t="s">
        <v>92</v>
      </c>
      <c r="G596" s="23" t="s">
        <v>92</v>
      </c>
      <c r="H596" s="24" t="s">
        <v>92</v>
      </c>
      <c r="I596" t="s">
        <v>92</v>
      </c>
      <c r="L596" s="24">
        <v>0</v>
      </c>
    </row>
    <row r="597" spans="1:12">
      <c r="A597" t="s">
        <v>92</v>
      </c>
      <c r="B597" s="23" t="s">
        <v>92</v>
      </c>
      <c r="C597" s="24" t="s">
        <v>92</v>
      </c>
      <c r="D597" t="s">
        <v>92</v>
      </c>
      <c r="E597" t="s">
        <v>92</v>
      </c>
      <c r="F597" t="s">
        <v>92</v>
      </c>
      <c r="G597" s="23" t="s">
        <v>92</v>
      </c>
      <c r="H597" s="24" t="s">
        <v>92</v>
      </c>
      <c r="I597" t="s">
        <v>92</v>
      </c>
      <c r="L597" s="24">
        <v>0</v>
      </c>
    </row>
    <row r="598" spans="1:12">
      <c r="A598" t="s">
        <v>92</v>
      </c>
      <c r="B598" s="23" t="s">
        <v>92</v>
      </c>
      <c r="C598" s="24" t="s">
        <v>92</v>
      </c>
      <c r="D598" t="s">
        <v>92</v>
      </c>
      <c r="E598" t="s">
        <v>92</v>
      </c>
      <c r="F598" t="s">
        <v>92</v>
      </c>
      <c r="G598" s="23" t="s">
        <v>92</v>
      </c>
      <c r="H598" s="24" t="s">
        <v>92</v>
      </c>
      <c r="I598" t="s">
        <v>92</v>
      </c>
      <c r="L598" s="24">
        <v>0</v>
      </c>
    </row>
    <row r="599" spans="1:12">
      <c r="A599" t="s">
        <v>92</v>
      </c>
      <c r="B599" s="23" t="s">
        <v>92</v>
      </c>
      <c r="C599" s="24" t="s">
        <v>92</v>
      </c>
      <c r="D599" t="s">
        <v>92</v>
      </c>
      <c r="E599" t="s">
        <v>92</v>
      </c>
      <c r="F599" t="s">
        <v>92</v>
      </c>
      <c r="G599" s="23" t="s">
        <v>92</v>
      </c>
      <c r="H599" s="24" t="s">
        <v>92</v>
      </c>
      <c r="I599" t="s">
        <v>92</v>
      </c>
      <c r="L599" s="24">
        <v>0</v>
      </c>
    </row>
    <row r="600" spans="1:12">
      <c r="A600" t="s">
        <v>92</v>
      </c>
      <c r="B600" s="23" t="s">
        <v>92</v>
      </c>
      <c r="C600" s="24" t="s">
        <v>92</v>
      </c>
      <c r="D600" t="s">
        <v>92</v>
      </c>
      <c r="E600" t="s">
        <v>92</v>
      </c>
      <c r="F600" t="s">
        <v>92</v>
      </c>
      <c r="G600" s="23" t="s">
        <v>92</v>
      </c>
      <c r="H600" s="24" t="s">
        <v>92</v>
      </c>
      <c r="I600" t="s">
        <v>92</v>
      </c>
      <c r="L600" s="24">
        <v>0</v>
      </c>
    </row>
    <row r="601" spans="1:12">
      <c r="A601" t="s">
        <v>92</v>
      </c>
      <c r="B601" s="23" t="s">
        <v>92</v>
      </c>
      <c r="C601" s="24" t="s">
        <v>92</v>
      </c>
      <c r="D601" t="s">
        <v>92</v>
      </c>
      <c r="E601" t="s">
        <v>92</v>
      </c>
      <c r="F601" t="s">
        <v>92</v>
      </c>
      <c r="G601" s="23" t="s">
        <v>92</v>
      </c>
      <c r="H601" s="24" t="s">
        <v>92</v>
      </c>
      <c r="I601" t="s">
        <v>92</v>
      </c>
      <c r="L601" s="24">
        <v>0</v>
      </c>
    </row>
    <row r="602" spans="1:12">
      <c r="A602" t="s">
        <v>92</v>
      </c>
      <c r="B602" s="23" t="s">
        <v>92</v>
      </c>
      <c r="C602" s="24" t="s">
        <v>92</v>
      </c>
      <c r="D602" t="s">
        <v>92</v>
      </c>
      <c r="E602" t="s">
        <v>92</v>
      </c>
      <c r="F602" t="s">
        <v>92</v>
      </c>
      <c r="G602" s="23" t="s">
        <v>92</v>
      </c>
      <c r="H602" s="24" t="s">
        <v>92</v>
      </c>
      <c r="I602" t="s">
        <v>92</v>
      </c>
      <c r="L602" s="24">
        <v>0</v>
      </c>
    </row>
    <row r="603" spans="1:12">
      <c r="A603" t="s">
        <v>92</v>
      </c>
      <c r="B603" s="23" t="s">
        <v>92</v>
      </c>
      <c r="C603" s="24" t="s">
        <v>92</v>
      </c>
      <c r="D603" t="s">
        <v>92</v>
      </c>
      <c r="E603" t="s">
        <v>92</v>
      </c>
      <c r="F603" t="s">
        <v>92</v>
      </c>
      <c r="G603" s="23" t="s">
        <v>92</v>
      </c>
      <c r="H603" s="24" t="s">
        <v>92</v>
      </c>
      <c r="I603" t="s">
        <v>92</v>
      </c>
      <c r="L603" s="24">
        <v>0</v>
      </c>
    </row>
    <row r="604" spans="1:12">
      <c r="A604" t="s">
        <v>92</v>
      </c>
      <c r="B604" s="23" t="s">
        <v>92</v>
      </c>
      <c r="C604" s="24" t="s">
        <v>92</v>
      </c>
      <c r="D604" t="s">
        <v>92</v>
      </c>
      <c r="E604" t="s">
        <v>92</v>
      </c>
      <c r="F604" t="s">
        <v>92</v>
      </c>
      <c r="G604" s="23" t="s">
        <v>92</v>
      </c>
      <c r="H604" s="24" t="s">
        <v>92</v>
      </c>
      <c r="I604" t="s">
        <v>92</v>
      </c>
      <c r="L604" s="24">
        <v>0</v>
      </c>
    </row>
    <row r="605" spans="1:12">
      <c r="A605" t="s">
        <v>92</v>
      </c>
      <c r="B605" s="23" t="s">
        <v>92</v>
      </c>
      <c r="C605" s="24" t="s">
        <v>92</v>
      </c>
      <c r="D605" t="s">
        <v>92</v>
      </c>
      <c r="E605" t="s">
        <v>92</v>
      </c>
      <c r="F605" t="s">
        <v>92</v>
      </c>
      <c r="G605" s="23" t="s">
        <v>92</v>
      </c>
      <c r="H605" s="24" t="s">
        <v>92</v>
      </c>
      <c r="I605" t="s">
        <v>92</v>
      </c>
      <c r="L605" s="24">
        <v>0</v>
      </c>
    </row>
    <row r="606" spans="1:12">
      <c r="A606" t="s">
        <v>92</v>
      </c>
      <c r="B606" s="23" t="s">
        <v>92</v>
      </c>
      <c r="C606" s="24" t="s">
        <v>92</v>
      </c>
      <c r="D606" t="s">
        <v>92</v>
      </c>
      <c r="E606" t="s">
        <v>92</v>
      </c>
      <c r="F606" t="s">
        <v>92</v>
      </c>
      <c r="G606" s="23" t="s">
        <v>92</v>
      </c>
      <c r="H606" s="24" t="s">
        <v>92</v>
      </c>
      <c r="I606" t="s">
        <v>92</v>
      </c>
      <c r="L606" s="24">
        <v>0</v>
      </c>
    </row>
    <row r="607" spans="1:12">
      <c r="A607" t="s">
        <v>92</v>
      </c>
      <c r="B607" s="23" t="s">
        <v>92</v>
      </c>
      <c r="C607" s="24" t="s">
        <v>92</v>
      </c>
      <c r="D607" t="s">
        <v>92</v>
      </c>
      <c r="E607" t="s">
        <v>92</v>
      </c>
      <c r="F607" t="s">
        <v>92</v>
      </c>
      <c r="G607" s="23" t="s">
        <v>92</v>
      </c>
      <c r="H607" s="24" t="s">
        <v>92</v>
      </c>
      <c r="I607" t="s">
        <v>92</v>
      </c>
      <c r="L607" s="24">
        <v>0</v>
      </c>
    </row>
    <row r="608" spans="1:12">
      <c r="A608" t="s">
        <v>92</v>
      </c>
      <c r="B608" s="23" t="s">
        <v>92</v>
      </c>
      <c r="C608" s="24" t="s">
        <v>92</v>
      </c>
      <c r="D608" t="s">
        <v>92</v>
      </c>
      <c r="E608" t="s">
        <v>92</v>
      </c>
      <c r="F608" t="s">
        <v>92</v>
      </c>
      <c r="G608" s="23" t="s">
        <v>92</v>
      </c>
      <c r="H608" s="24" t="s">
        <v>92</v>
      </c>
      <c r="I608" t="s">
        <v>92</v>
      </c>
      <c r="L608" s="24">
        <v>0</v>
      </c>
    </row>
    <row r="609" spans="1:12">
      <c r="A609" t="s">
        <v>92</v>
      </c>
      <c r="B609" s="23" t="s">
        <v>92</v>
      </c>
      <c r="C609" s="24" t="s">
        <v>92</v>
      </c>
      <c r="D609" t="s">
        <v>92</v>
      </c>
      <c r="E609" t="s">
        <v>92</v>
      </c>
      <c r="F609" t="s">
        <v>92</v>
      </c>
      <c r="G609" s="23" t="s">
        <v>92</v>
      </c>
      <c r="H609" s="24" t="s">
        <v>92</v>
      </c>
      <c r="I609" t="s">
        <v>92</v>
      </c>
      <c r="L609" s="24">
        <v>0</v>
      </c>
    </row>
    <row r="610" spans="1:12">
      <c r="A610" t="s">
        <v>92</v>
      </c>
      <c r="B610" s="23" t="s">
        <v>92</v>
      </c>
      <c r="C610" s="24" t="s">
        <v>92</v>
      </c>
      <c r="D610" t="s">
        <v>92</v>
      </c>
      <c r="E610" t="s">
        <v>92</v>
      </c>
      <c r="F610" t="s">
        <v>92</v>
      </c>
      <c r="G610" s="23" t="s">
        <v>92</v>
      </c>
      <c r="H610" s="24" t="s">
        <v>92</v>
      </c>
      <c r="I610" t="s">
        <v>92</v>
      </c>
      <c r="L610" s="24">
        <v>0</v>
      </c>
    </row>
    <row r="611" spans="1:12">
      <c r="A611" t="s">
        <v>92</v>
      </c>
      <c r="B611" s="23" t="s">
        <v>92</v>
      </c>
      <c r="C611" s="24" t="s">
        <v>92</v>
      </c>
      <c r="D611" t="s">
        <v>92</v>
      </c>
      <c r="E611" t="s">
        <v>92</v>
      </c>
      <c r="F611" t="s">
        <v>92</v>
      </c>
      <c r="G611" s="23" t="s">
        <v>92</v>
      </c>
      <c r="H611" s="24" t="s">
        <v>92</v>
      </c>
      <c r="I611" t="s">
        <v>92</v>
      </c>
      <c r="L611" s="24">
        <v>0</v>
      </c>
    </row>
    <row r="612" spans="1:12">
      <c r="A612" t="s">
        <v>92</v>
      </c>
      <c r="B612" s="23" t="s">
        <v>92</v>
      </c>
      <c r="C612" s="24" t="s">
        <v>92</v>
      </c>
      <c r="D612" t="s">
        <v>92</v>
      </c>
      <c r="E612" t="s">
        <v>92</v>
      </c>
      <c r="F612" t="s">
        <v>92</v>
      </c>
      <c r="G612" s="23" t="s">
        <v>92</v>
      </c>
      <c r="H612" s="24" t="s">
        <v>92</v>
      </c>
      <c r="I612" t="s">
        <v>92</v>
      </c>
      <c r="L612" s="24">
        <v>0</v>
      </c>
    </row>
    <row r="613" spans="1:12">
      <c r="A613" t="s">
        <v>92</v>
      </c>
      <c r="B613" s="23" t="s">
        <v>92</v>
      </c>
      <c r="C613" s="24" t="s">
        <v>92</v>
      </c>
      <c r="D613" t="s">
        <v>92</v>
      </c>
      <c r="E613" t="s">
        <v>92</v>
      </c>
      <c r="F613" t="s">
        <v>92</v>
      </c>
      <c r="G613" s="23" t="s">
        <v>92</v>
      </c>
      <c r="H613" s="24" t="s">
        <v>92</v>
      </c>
      <c r="I613" t="s">
        <v>92</v>
      </c>
      <c r="L613" s="24">
        <v>0</v>
      </c>
    </row>
    <row r="614" spans="1:12">
      <c r="A614" t="s">
        <v>92</v>
      </c>
      <c r="B614" s="23" t="s">
        <v>92</v>
      </c>
      <c r="C614" s="24" t="s">
        <v>92</v>
      </c>
      <c r="D614" t="s">
        <v>92</v>
      </c>
      <c r="E614" t="s">
        <v>92</v>
      </c>
      <c r="F614" t="s">
        <v>92</v>
      </c>
      <c r="G614" s="23" t="s">
        <v>92</v>
      </c>
      <c r="H614" s="24" t="s">
        <v>92</v>
      </c>
      <c r="I614" t="s">
        <v>92</v>
      </c>
      <c r="L614" s="24">
        <v>0</v>
      </c>
    </row>
    <row r="615" spans="1:12">
      <c r="A615" t="s">
        <v>92</v>
      </c>
      <c r="B615" s="23" t="s">
        <v>92</v>
      </c>
      <c r="C615" s="24" t="s">
        <v>92</v>
      </c>
      <c r="D615" t="s">
        <v>92</v>
      </c>
      <c r="E615" t="s">
        <v>92</v>
      </c>
      <c r="F615" t="s">
        <v>92</v>
      </c>
      <c r="G615" s="23" t="s">
        <v>92</v>
      </c>
      <c r="H615" s="24" t="s">
        <v>92</v>
      </c>
      <c r="I615" t="s">
        <v>92</v>
      </c>
      <c r="L615" s="24">
        <v>0</v>
      </c>
    </row>
    <row r="616" spans="1:12">
      <c r="A616" t="s">
        <v>92</v>
      </c>
      <c r="B616" s="23" t="s">
        <v>92</v>
      </c>
      <c r="C616" s="24" t="s">
        <v>92</v>
      </c>
      <c r="D616" t="s">
        <v>92</v>
      </c>
      <c r="E616" t="s">
        <v>92</v>
      </c>
      <c r="F616" t="s">
        <v>92</v>
      </c>
      <c r="G616" s="23" t="s">
        <v>92</v>
      </c>
      <c r="H616" s="24" t="s">
        <v>92</v>
      </c>
      <c r="I616" t="s">
        <v>92</v>
      </c>
      <c r="L616" s="24">
        <v>0</v>
      </c>
    </row>
    <row r="617" spans="1:12">
      <c r="A617" t="s">
        <v>92</v>
      </c>
      <c r="B617" s="23" t="s">
        <v>92</v>
      </c>
      <c r="C617" s="24" t="s">
        <v>92</v>
      </c>
      <c r="D617" t="s">
        <v>92</v>
      </c>
      <c r="E617" t="s">
        <v>92</v>
      </c>
      <c r="F617" t="s">
        <v>92</v>
      </c>
      <c r="G617" s="23" t="s">
        <v>92</v>
      </c>
      <c r="H617" s="24" t="s">
        <v>92</v>
      </c>
      <c r="I617" t="s">
        <v>92</v>
      </c>
      <c r="L617" s="24">
        <v>0</v>
      </c>
    </row>
    <row r="618" spans="1:12">
      <c r="A618" t="s">
        <v>92</v>
      </c>
      <c r="B618" s="23" t="s">
        <v>92</v>
      </c>
      <c r="C618" s="24" t="s">
        <v>92</v>
      </c>
      <c r="D618" t="s">
        <v>92</v>
      </c>
      <c r="E618" t="s">
        <v>92</v>
      </c>
      <c r="F618" t="s">
        <v>92</v>
      </c>
      <c r="G618" s="23" t="s">
        <v>92</v>
      </c>
      <c r="H618" s="24" t="s">
        <v>92</v>
      </c>
      <c r="I618" t="s">
        <v>92</v>
      </c>
      <c r="L618" s="24">
        <v>0</v>
      </c>
    </row>
    <row r="619" spans="1:12">
      <c r="A619" t="s">
        <v>92</v>
      </c>
      <c r="B619" s="23" t="s">
        <v>92</v>
      </c>
      <c r="C619" s="24" t="s">
        <v>92</v>
      </c>
      <c r="D619" t="s">
        <v>92</v>
      </c>
      <c r="E619" t="s">
        <v>92</v>
      </c>
      <c r="F619" t="s">
        <v>92</v>
      </c>
      <c r="G619" s="23" t="s">
        <v>92</v>
      </c>
      <c r="H619" s="24" t="s">
        <v>92</v>
      </c>
      <c r="I619" t="s">
        <v>92</v>
      </c>
      <c r="L619" s="24">
        <v>0</v>
      </c>
    </row>
    <row r="620" spans="1:12">
      <c r="A620" t="s">
        <v>92</v>
      </c>
      <c r="B620" s="23" t="s">
        <v>92</v>
      </c>
      <c r="C620" s="24" t="s">
        <v>92</v>
      </c>
      <c r="D620" t="s">
        <v>92</v>
      </c>
      <c r="E620" t="s">
        <v>92</v>
      </c>
      <c r="F620" t="s">
        <v>92</v>
      </c>
      <c r="G620" s="23" t="s">
        <v>92</v>
      </c>
      <c r="H620" s="24" t="s">
        <v>92</v>
      </c>
      <c r="I620" t="s">
        <v>92</v>
      </c>
      <c r="L620" s="24">
        <v>0</v>
      </c>
    </row>
    <row r="621" spans="1:12">
      <c r="A621" t="s">
        <v>92</v>
      </c>
      <c r="B621" s="23" t="s">
        <v>92</v>
      </c>
      <c r="C621" s="24" t="s">
        <v>92</v>
      </c>
      <c r="D621" t="s">
        <v>92</v>
      </c>
      <c r="E621" t="s">
        <v>92</v>
      </c>
      <c r="F621" t="s">
        <v>92</v>
      </c>
      <c r="G621" s="23" t="s">
        <v>92</v>
      </c>
      <c r="H621" s="24" t="s">
        <v>92</v>
      </c>
      <c r="I621" t="s">
        <v>92</v>
      </c>
      <c r="L621" s="24">
        <v>0</v>
      </c>
    </row>
    <row r="622" spans="1:12">
      <c r="A622" t="s">
        <v>92</v>
      </c>
      <c r="B622" s="23" t="s">
        <v>92</v>
      </c>
      <c r="C622" s="24" t="s">
        <v>92</v>
      </c>
      <c r="D622" t="s">
        <v>92</v>
      </c>
      <c r="E622" t="s">
        <v>92</v>
      </c>
      <c r="F622" t="s">
        <v>92</v>
      </c>
      <c r="G622" s="23" t="s">
        <v>92</v>
      </c>
      <c r="H622" s="24" t="s">
        <v>92</v>
      </c>
      <c r="I622" t="s">
        <v>92</v>
      </c>
      <c r="L622" s="24">
        <v>0</v>
      </c>
    </row>
    <row r="623" spans="1:12">
      <c r="A623" t="s">
        <v>92</v>
      </c>
      <c r="B623" s="23" t="s">
        <v>92</v>
      </c>
      <c r="C623" s="24" t="s">
        <v>92</v>
      </c>
      <c r="D623" t="s">
        <v>92</v>
      </c>
      <c r="E623" t="s">
        <v>92</v>
      </c>
      <c r="F623" t="s">
        <v>92</v>
      </c>
      <c r="G623" s="23" t="s">
        <v>92</v>
      </c>
      <c r="H623" s="24" t="s">
        <v>92</v>
      </c>
      <c r="I623" t="s">
        <v>92</v>
      </c>
      <c r="L623" s="24">
        <v>0</v>
      </c>
    </row>
    <row r="624" spans="1:12">
      <c r="A624" t="s">
        <v>92</v>
      </c>
      <c r="B624" s="23" t="s">
        <v>92</v>
      </c>
      <c r="C624" s="24" t="s">
        <v>92</v>
      </c>
      <c r="D624" t="s">
        <v>92</v>
      </c>
      <c r="E624" t="s">
        <v>92</v>
      </c>
      <c r="F624" t="s">
        <v>92</v>
      </c>
      <c r="G624" s="23" t="s">
        <v>92</v>
      </c>
      <c r="H624" s="24" t="s">
        <v>92</v>
      </c>
      <c r="I624" t="s">
        <v>92</v>
      </c>
      <c r="L624" s="24">
        <v>0</v>
      </c>
    </row>
    <row r="625" spans="1:12">
      <c r="A625" t="s">
        <v>92</v>
      </c>
      <c r="B625" s="23" t="s">
        <v>92</v>
      </c>
      <c r="C625" s="24" t="s">
        <v>92</v>
      </c>
      <c r="D625" t="s">
        <v>92</v>
      </c>
      <c r="E625" t="s">
        <v>92</v>
      </c>
      <c r="F625" t="s">
        <v>92</v>
      </c>
      <c r="G625" s="23" t="s">
        <v>92</v>
      </c>
      <c r="H625" s="24" t="s">
        <v>92</v>
      </c>
      <c r="I625" t="s">
        <v>92</v>
      </c>
      <c r="L625" s="24">
        <v>0</v>
      </c>
    </row>
    <row r="626" spans="1:12">
      <c r="A626" t="s">
        <v>92</v>
      </c>
      <c r="B626" s="23" t="s">
        <v>92</v>
      </c>
      <c r="C626" s="24" t="s">
        <v>92</v>
      </c>
      <c r="D626" t="s">
        <v>92</v>
      </c>
      <c r="E626" t="s">
        <v>92</v>
      </c>
      <c r="F626" t="s">
        <v>92</v>
      </c>
      <c r="G626" s="23" t="s">
        <v>92</v>
      </c>
      <c r="H626" s="24" t="s">
        <v>92</v>
      </c>
      <c r="I626" t="s">
        <v>92</v>
      </c>
      <c r="L626" s="24">
        <v>0</v>
      </c>
    </row>
    <row r="627" spans="1:12">
      <c r="A627" t="s">
        <v>92</v>
      </c>
      <c r="B627" s="23" t="s">
        <v>92</v>
      </c>
      <c r="C627" s="24" t="s">
        <v>92</v>
      </c>
      <c r="D627" t="s">
        <v>92</v>
      </c>
      <c r="E627" t="s">
        <v>92</v>
      </c>
      <c r="F627" t="s">
        <v>92</v>
      </c>
      <c r="G627" s="23" t="s">
        <v>92</v>
      </c>
      <c r="H627" s="24" t="s">
        <v>92</v>
      </c>
      <c r="I627" t="s">
        <v>92</v>
      </c>
      <c r="L627" s="24">
        <v>0</v>
      </c>
    </row>
    <row r="628" spans="1:12">
      <c r="A628" t="s">
        <v>92</v>
      </c>
      <c r="B628" s="23" t="s">
        <v>92</v>
      </c>
      <c r="C628" s="24" t="s">
        <v>92</v>
      </c>
      <c r="D628" t="s">
        <v>92</v>
      </c>
      <c r="E628" t="s">
        <v>92</v>
      </c>
      <c r="F628" t="s">
        <v>92</v>
      </c>
      <c r="G628" s="23" t="s">
        <v>92</v>
      </c>
      <c r="H628" s="24" t="s">
        <v>92</v>
      </c>
      <c r="I628" t="s">
        <v>92</v>
      </c>
      <c r="L628" s="24">
        <v>0</v>
      </c>
    </row>
    <row r="629" spans="1:12">
      <c r="A629" t="s">
        <v>92</v>
      </c>
      <c r="B629" s="23" t="s">
        <v>92</v>
      </c>
      <c r="C629" s="24" t="s">
        <v>92</v>
      </c>
      <c r="D629" t="s">
        <v>92</v>
      </c>
      <c r="E629" t="s">
        <v>92</v>
      </c>
      <c r="F629" t="s">
        <v>92</v>
      </c>
      <c r="G629" s="23" t="s">
        <v>92</v>
      </c>
      <c r="H629" s="24" t="s">
        <v>92</v>
      </c>
      <c r="I629" t="s">
        <v>92</v>
      </c>
      <c r="L629" s="24">
        <v>0</v>
      </c>
    </row>
    <row r="630" spans="1:12">
      <c r="A630" t="s">
        <v>92</v>
      </c>
      <c r="B630" s="23" t="s">
        <v>92</v>
      </c>
      <c r="C630" s="24" t="s">
        <v>92</v>
      </c>
      <c r="D630" t="s">
        <v>92</v>
      </c>
      <c r="E630" t="s">
        <v>92</v>
      </c>
      <c r="F630" t="s">
        <v>92</v>
      </c>
      <c r="G630" s="23" t="s">
        <v>92</v>
      </c>
      <c r="H630" s="24" t="s">
        <v>92</v>
      </c>
      <c r="I630" t="s">
        <v>92</v>
      </c>
      <c r="L630" s="24">
        <v>0</v>
      </c>
    </row>
    <row r="631" spans="1:12">
      <c r="A631" t="s">
        <v>92</v>
      </c>
      <c r="B631" s="23" t="s">
        <v>92</v>
      </c>
      <c r="C631" s="24" t="s">
        <v>92</v>
      </c>
      <c r="D631" t="s">
        <v>92</v>
      </c>
      <c r="E631" t="s">
        <v>92</v>
      </c>
      <c r="F631" t="s">
        <v>92</v>
      </c>
      <c r="G631" s="23" t="s">
        <v>92</v>
      </c>
      <c r="H631" s="24" t="s">
        <v>92</v>
      </c>
      <c r="I631" t="s">
        <v>92</v>
      </c>
      <c r="L631" s="24">
        <v>0</v>
      </c>
    </row>
    <row r="632" spans="1:12">
      <c r="A632" t="s">
        <v>92</v>
      </c>
      <c r="B632" s="23" t="s">
        <v>92</v>
      </c>
      <c r="C632" s="24" t="s">
        <v>92</v>
      </c>
      <c r="D632" t="s">
        <v>92</v>
      </c>
      <c r="E632" t="s">
        <v>92</v>
      </c>
      <c r="F632" t="s">
        <v>92</v>
      </c>
      <c r="G632" s="23" t="s">
        <v>92</v>
      </c>
      <c r="H632" s="24" t="s">
        <v>92</v>
      </c>
      <c r="I632" t="s">
        <v>92</v>
      </c>
      <c r="L632" s="24">
        <v>0</v>
      </c>
    </row>
    <row r="633" spans="1:12">
      <c r="A633" t="s">
        <v>92</v>
      </c>
      <c r="B633" s="23" t="s">
        <v>92</v>
      </c>
      <c r="C633" s="24" t="s">
        <v>92</v>
      </c>
      <c r="D633" t="s">
        <v>92</v>
      </c>
      <c r="E633" t="s">
        <v>92</v>
      </c>
      <c r="F633" t="s">
        <v>92</v>
      </c>
      <c r="G633" s="23" t="s">
        <v>92</v>
      </c>
      <c r="H633" s="24" t="s">
        <v>92</v>
      </c>
      <c r="I633" t="s">
        <v>92</v>
      </c>
      <c r="L633" s="24">
        <v>0</v>
      </c>
    </row>
    <row r="634" spans="1:12">
      <c r="A634" t="s">
        <v>92</v>
      </c>
      <c r="B634" s="23" t="s">
        <v>92</v>
      </c>
      <c r="C634" s="24" t="s">
        <v>92</v>
      </c>
      <c r="D634" t="s">
        <v>92</v>
      </c>
      <c r="E634" t="s">
        <v>92</v>
      </c>
      <c r="F634" t="s">
        <v>92</v>
      </c>
      <c r="G634" s="23" t="s">
        <v>92</v>
      </c>
      <c r="H634" s="24" t="s">
        <v>92</v>
      </c>
      <c r="I634" t="s">
        <v>92</v>
      </c>
      <c r="L634" s="24">
        <v>0</v>
      </c>
    </row>
    <row r="635" spans="1:12">
      <c r="A635" t="s">
        <v>92</v>
      </c>
      <c r="B635" s="23" t="s">
        <v>92</v>
      </c>
      <c r="C635" s="24" t="s">
        <v>92</v>
      </c>
      <c r="D635" t="s">
        <v>92</v>
      </c>
      <c r="E635" t="s">
        <v>92</v>
      </c>
      <c r="F635" t="s">
        <v>92</v>
      </c>
      <c r="G635" s="23" t="s">
        <v>92</v>
      </c>
      <c r="H635" s="24" t="s">
        <v>92</v>
      </c>
      <c r="I635" t="s">
        <v>92</v>
      </c>
      <c r="L635" s="24">
        <v>0</v>
      </c>
    </row>
    <row r="636" spans="1:12">
      <c r="A636" t="s">
        <v>92</v>
      </c>
      <c r="B636" s="23" t="s">
        <v>92</v>
      </c>
      <c r="C636" s="24" t="s">
        <v>92</v>
      </c>
      <c r="D636" t="s">
        <v>92</v>
      </c>
      <c r="E636" t="s">
        <v>92</v>
      </c>
      <c r="F636" t="s">
        <v>92</v>
      </c>
      <c r="G636" s="23" t="s">
        <v>92</v>
      </c>
      <c r="H636" s="24" t="s">
        <v>92</v>
      </c>
      <c r="I636" t="s">
        <v>92</v>
      </c>
      <c r="L636" s="24">
        <v>0</v>
      </c>
    </row>
    <row r="637" spans="1:12">
      <c r="A637" t="s">
        <v>92</v>
      </c>
      <c r="B637" s="23" t="s">
        <v>92</v>
      </c>
      <c r="C637" s="24" t="s">
        <v>92</v>
      </c>
      <c r="D637" t="s">
        <v>92</v>
      </c>
      <c r="E637" t="s">
        <v>92</v>
      </c>
      <c r="F637" t="s">
        <v>92</v>
      </c>
      <c r="G637" s="23" t="s">
        <v>92</v>
      </c>
      <c r="H637" s="24" t="s">
        <v>92</v>
      </c>
      <c r="I637" t="s">
        <v>92</v>
      </c>
      <c r="L637" s="24">
        <v>0</v>
      </c>
    </row>
    <row r="638" spans="1:12">
      <c r="A638" t="s">
        <v>92</v>
      </c>
      <c r="B638" s="23" t="s">
        <v>92</v>
      </c>
      <c r="C638" s="24" t="s">
        <v>92</v>
      </c>
      <c r="D638" t="s">
        <v>92</v>
      </c>
      <c r="E638" t="s">
        <v>92</v>
      </c>
      <c r="F638" t="s">
        <v>92</v>
      </c>
      <c r="G638" s="23" t="s">
        <v>92</v>
      </c>
      <c r="H638" s="24" t="s">
        <v>92</v>
      </c>
      <c r="I638" t="s">
        <v>92</v>
      </c>
      <c r="L638" s="24">
        <v>0</v>
      </c>
    </row>
    <row r="639" spans="1:12">
      <c r="A639" t="s">
        <v>92</v>
      </c>
      <c r="B639" s="23" t="s">
        <v>92</v>
      </c>
      <c r="C639" s="24" t="s">
        <v>92</v>
      </c>
      <c r="D639" t="s">
        <v>92</v>
      </c>
      <c r="E639" t="s">
        <v>92</v>
      </c>
      <c r="F639" t="s">
        <v>92</v>
      </c>
      <c r="G639" s="23" t="s">
        <v>92</v>
      </c>
      <c r="H639" s="24" t="s">
        <v>92</v>
      </c>
      <c r="I639" t="s">
        <v>92</v>
      </c>
      <c r="L639" s="24">
        <v>0</v>
      </c>
    </row>
    <row r="640" spans="1:12">
      <c r="A640" t="s">
        <v>92</v>
      </c>
      <c r="B640" s="23" t="s">
        <v>92</v>
      </c>
      <c r="C640" s="24" t="s">
        <v>92</v>
      </c>
      <c r="D640" t="s">
        <v>92</v>
      </c>
      <c r="E640" t="s">
        <v>92</v>
      </c>
      <c r="F640" t="s">
        <v>92</v>
      </c>
      <c r="G640" s="23" t="s">
        <v>92</v>
      </c>
      <c r="H640" s="24" t="s">
        <v>92</v>
      </c>
      <c r="I640" t="s">
        <v>92</v>
      </c>
      <c r="L640" s="24">
        <v>0</v>
      </c>
    </row>
    <row r="641" spans="1:12">
      <c r="A641" t="s">
        <v>92</v>
      </c>
      <c r="B641" s="23" t="s">
        <v>92</v>
      </c>
      <c r="C641" s="24" t="s">
        <v>92</v>
      </c>
      <c r="D641" t="s">
        <v>92</v>
      </c>
      <c r="E641" t="s">
        <v>92</v>
      </c>
      <c r="F641" t="s">
        <v>92</v>
      </c>
      <c r="G641" s="23" t="s">
        <v>92</v>
      </c>
      <c r="H641" s="24" t="s">
        <v>92</v>
      </c>
      <c r="I641" t="s">
        <v>92</v>
      </c>
      <c r="L641" s="24">
        <v>0</v>
      </c>
    </row>
    <row r="642" spans="1:12">
      <c r="A642" t="s">
        <v>92</v>
      </c>
      <c r="B642" s="23" t="s">
        <v>92</v>
      </c>
      <c r="C642" s="24" t="s">
        <v>92</v>
      </c>
      <c r="D642" t="s">
        <v>92</v>
      </c>
      <c r="E642" t="s">
        <v>92</v>
      </c>
      <c r="F642" t="s">
        <v>92</v>
      </c>
      <c r="G642" s="23" t="s">
        <v>92</v>
      </c>
      <c r="H642" s="24" t="s">
        <v>92</v>
      </c>
      <c r="I642" t="s">
        <v>92</v>
      </c>
      <c r="L642" s="24">
        <v>0</v>
      </c>
    </row>
    <row r="643" spans="1:12">
      <c r="A643" t="s">
        <v>92</v>
      </c>
      <c r="B643" s="23" t="s">
        <v>92</v>
      </c>
      <c r="C643" s="24" t="s">
        <v>92</v>
      </c>
      <c r="D643" t="s">
        <v>92</v>
      </c>
      <c r="E643" t="s">
        <v>92</v>
      </c>
      <c r="F643" t="s">
        <v>92</v>
      </c>
      <c r="G643" s="23" t="s">
        <v>92</v>
      </c>
      <c r="H643" s="24" t="s">
        <v>92</v>
      </c>
      <c r="I643" t="s">
        <v>92</v>
      </c>
      <c r="L643" s="24">
        <v>0</v>
      </c>
    </row>
    <row r="644" spans="1:12">
      <c r="A644" t="s">
        <v>92</v>
      </c>
      <c r="B644" s="23" t="s">
        <v>92</v>
      </c>
      <c r="C644" s="24" t="s">
        <v>92</v>
      </c>
      <c r="D644" t="s">
        <v>92</v>
      </c>
      <c r="E644" t="s">
        <v>92</v>
      </c>
      <c r="F644" t="s">
        <v>92</v>
      </c>
      <c r="G644" s="23" t="s">
        <v>92</v>
      </c>
      <c r="H644" s="24" t="s">
        <v>92</v>
      </c>
      <c r="I644" t="s">
        <v>92</v>
      </c>
      <c r="L644" s="24">
        <v>0</v>
      </c>
    </row>
    <row r="645" spans="1:12">
      <c r="A645" t="s">
        <v>92</v>
      </c>
      <c r="B645" s="23" t="s">
        <v>92</v>
      </c>
      <c r="C645" s="24" t="s">
        <v>92</v>
      </c>
      <c r="D645" t="s">
        <v>92</v>
      </c>
      <c r="E645" t="s">
        <v>92</v>
      </c>
      <c r="F645" t="s">
        <v>92</v>
      </c>
      <c r="G645" s="23" t="s">
        <v>92</v>
      </c>
      <c r="H645" s="24" t="s">
        <v>92</v>
      </c>
      <c r="I645" t="s">
        <v>92</v>
      </c>
      <c r="L645" s="24">
        <v>0</v>
      </c>
    </row>
    <row r="646" spans="1:12">
      <c r="A646" t="s">
        <v>92</v>
      </c>
      <c r="B646" s="23" t="s">
        <v>92</v>
      </c>
      <c r="C646" s="24" t="s">
        <v>92</v>
      </c>
      <c r="D646" t="s">
        <v>92</v>
      </c>
      <c r="E646" t="s">
        <v>92</v>
      </c>
      <c r="F646" t="s">
        <v>92</v>
      </c>
      <c r="G646" s="23" t="s">
        <v>92</v>
      </c>
      <c r="H646" s="24" t="s">
        <v>92</v>
      </c>
      <c r="I646" t="s">
        <v>92</v>
      </c>
      <c r="L646" s="24">
        <v>0</v>
      </c>
    </row>
    <row r="647" spans="1:12">
      <c r="A647" t="s">
        <v>92</v>
      </c>
      <c r="B647" s="23" t="s">
        <v>92</v>
      </c>
      <c r="C647" s="24" t="s">
        <v>92</v>
      </c>
      <c r="D647" t="s">
        <v>92</v>
      </c>
      <c r="E647" t="s">
        <v>92</v>
      </c>
      <c r="F647" t="s">
        <v>92</v>
      </c>
      <c r="G647" s="23" t="s">
        <v>92</v>
      </c>
      <c r="H647" s="24" t="s">
        <v>92</v>
      </c>
      <c r="I647" t="s">
        <v>92</v>
      </c>
      <c r="L647" s="24">
        <v>0</v>
      </c>
    </row>
    <row r="648" spans="1:12">
      <c r="A648" t="s">
        <v>92</v>
      </c>
      <c r="B648" s="23" t="s">
        <v>92</v>
      </c>
      <c r="C648" s="24" t="s">
        <v>92</v>
      </c>
      <c r="D648" t="s">
        <v>92</v>
      </c>
      <c r="E648" t="s">
        <v>92</v>
      </c>
      <c r="F648" t="s">
        <v>92</v>
      </c>
      <c r="G648" s="23" t="s">
        <v>92</v>
      </c>
      <c r="H648" s="24" t="s">
        <v>92</v>
      </c>
      <c r="I648" t="s">
        <v>92</v>
      </c>
      <c r="L648" s="24">
        <v>0</v>
      </c>
    </row>
    <row r="649" spans="1:12">
      <c r="A649" t="s">
        <v>92</v>
      </c>
      <c r="B649" s="23" t="s">
        <v>92</v>
      </c>
      <c r="C649" s="24" t="s">
        <v>92</v>
      </c>
      <c r="D649" t="s">
        <v>92</v>
      </c>
      <c r="E649" t="s">
        <v>92</v>
      </c>
      <c r="F649" t="s">
        <v>92</v>
      </c>
      <c r="G649" s="23" t="s">
        <v>92</v>
      </c>
      <c r="H649" s="24" t="s">
        <v>92</v>
      </c>
      <c r="I649" t="s">
        <v>92</v>
      </c>
      <c r="L649" s="24">
        <v>0</v>
      </c>
    </row>
    <row r="650" spans="1:12">
      <c r="A650" t="s">
        <v>92</v>
      </c>
      <c r="B650" s="23" t="s">
        <v>92</v>
      </c>
      <c r="C650" s="24" t="s">
        <v>92</v>
      </c>
      <c r="D650" t="s">
        <v>92</v>
      </c>
      <c r="E650" t="s">
        <v>92</v>
      </c>
      <c r="F650" t="s">
        <v>92</v>
      </c>
      <c r="G650" s="23" t="s">
        <v>92</v>
      </c>
      <c r="H650" s="24" t="s">
        <v>92</v>
      </c>
      <c r="I650" t="s">
        <v>92</v>
      </c>
      <c r="L650" s="24">
        <v>0</v>
      </c>
    </row>
    <row r="651" spans="1:12">
      <c r="A651" t="s">
        <v>92</v>
      </c>
      <c r="B651" s="23" t="s">
        <v>92</v>
      </c>
      <c r="C651" s="24" t="s">
        <v>92</v>
      </c>
      <c r="D651" t="s">
        <v>92</v>
      </c>
      <c r="E651" t="s">
        <v>92</v>
      </c>
      <c r="F651" t="s">
        <v>92</v>
      </c>
      <c r="G651" s="23" t="s">
        <v>92</v>
      </c>
      <c r="H651" s="24" t="s">
        <v>92</v>
      </c>
      <c r="I651" t="s">
        <v>92</v>
      </c>
      <c r="L651" s="24">
        <v>0</v>
      </c>
    </row>
    <row r="652" spans="1:12">
      <c r="A652" t="s">
        <v>92</v>
      </c>
      <c r="B652" s="23" t="s">
        <v>92</v>
      </c>
      <c r="C652" s="24" t="s">
        <v>92</v>
      </c>
      <c r="D652" t="s">
        <v>92</v>
      </c>
      <c r="E652" t="s">
        <v>92</v>
      </c>
      <c r="F652" t="s">
        <v>92</v>
      </c>
      <c r="G652" s="23" t="s">
        <v>92</v>
      </c>
      <c r="H652" s="24" t="s">
        <v>92</v>
      </c>
      <c r="I652" t="s">
        <v>92</v>
      </c>
      <c r="L652" s="24">
        <v>0</v>
      </c>
    </row>
    <row r="653" spans="1:12">
      <c r="A653" t="s">
        <v>92</v>
      </c>
      <c r="B653" s="23" t="s">
        <v>92</v>
      </c>
      <c r="C653" s="24" t="s">
        <v>92</v>
      </c>
      <c r="D653" t="s">
        <v>92</v>
      </c>
      <c r="E653" t="s">
        <v>92</v>
      </c>
      <c r="F653" t="s">
        <v>92</v>
      </c>
      <c r="G653" s="23" t="s">
        <v>92</v>
      </c>
      <c r="H653" s="24" t="s">
        <v>92</v>
      </c>
      <c r="I653" t="s">
        <v>92</v>
      </c>
      <c r="L653" s="24">
        <v>0</v>
      </c>
    </row>
    <row r="654" spans="1:12">
      <c r="A654" t="s">
        <v>92</v>
      </c>
      <c r="B654" s="23" t="s">
        <v>92</v>
      </c>
      <c r="C654" s="24" t="s">
        <v>92</v>
      </c>
      <c r="D654" t="s">
        <v>92</v>
      </c>
      <c r="E654" t="s">
        <v>92</v>
      </c>
      <c r="F654" t="s">
        <v>92</v>
      </c>
      <c r="G654" s="23" t="s">
        <v>92</v>
      </c>
      <c r="H654" s="24" t="s">
        <v>92</v>
      </c>
      <c r="I654" t="s">
        <v>92</v>
      </c>
      <c r="L654" s="24">
        <v>0</v>
      </c>
    </row>
    <row r="655" spans="1:12">
      <c r="A655" t="s">
        <v>92</v>
      </c>
      <c r="B655" s="23" t="s">
        <v>92</v>
      </c>
      <c r="C655" s="24" t="s">
        <v>92</v>
      </c>
      <c r="D655" t="s">
        <v>92</v>
      </c>
      <c r="E655" t="s">
        <v>92</v>
      </c>
      <c r="F655" t="s">
        <v>92</v>
      </c>
      <c r="G655" s="23" t="s">
        <v>92</v>
      </c>
      <c r="H655" s="24" t="s">
        <v>92</v>
      </c>
      <c r="I655" t="s">
        <v>92</v>
      </c>
      <c r="L655" s="24">
        <v>0</v>
      </c>
    </row>
    <row r="656" spans="1:12">
      <c r="A656" t="s">
        <v>92</v>
      </c>
      <c r="B656" s="23" t="s">
        <v>92</v>
      </c>
      <c r="C656" s="24" t="s">
        <v>92</v>
      </c>
      <c r="D656" t="s">
        <v>92</v>
      </c>
      <c r="E656" t="s">
        <v>92</v>
      </c>
      <c r="F656" t="s">
        <v>92</v>
      </c>
      <c r="G656" s="23" t="s">
        <v>92</v>
      </c>
      <c r="H656" s="24" t="s">
        <v>92</v>
      </c>
      <c r="I656" t="s">
        <v>92</v>
      </c>
      <c r="L656" s="24">
        <v>0</v>
      </c>
    </row>
    <row r="657" spans="1:12">
      <c r="A657" t="s">
        <v>92</v>
      </c>
      <c r="B657" s="23" t="s">
        <v>92</v>
      </c>
      <c r="C657" s="24" t="s">
        <v>92</v>
      </c>
      <c r="D657" t="s">
        <v>92</v>
      </c>
      <c r="E657" t="s">
        <v>92</v>
      </c>
      <c r="F657" t="s">
        <v>92</v>
      </c>
      <c r="G657" s="23" t="s">
        <v>92</v>
      </c>
      <c r="H657" s="24" t="s">
        <v>92</v>
      </c>
      <c r="I657" t="s">
        <v>92</v>
      </c>
      <c r="L657" s="24">
        <v>0</v>
      </c>
    </row>
    <row r="658" spans="1:12">
      <c r="A658" t="s">
        <v>92</v>
      </c>
      <c r="B658" s="23" t="s">
        <v>92</v>
      </c>
      <c r="C658" s="24" t="s">
        <v>92</v>
      </c>
      <c r="D658" t="s">
        <v>92</v>
      </c>
      <c r="E658" t="s">
        <v>92</v>
      </c>
      <c r="F658" t="s">
        <v>92</v>
      </c>
      <c r="G658" s="23" t="s">
        <v>92</v>
      </c>
      <c r="H658" s="24" t="s">
        <v>92</v>
      </c>
      <c r="I658" t="s">
        <v>92</v>
      </c>
      <c r="L658" s="24">
        <v>0</v>
      </c>
    </row>
    <row r="659" spans="1:12">
      <c r="A659" t="s">
        <v>92</v>
      </c>
      <c r="B659" s="23" t="s">
        <v>92</v>
      </c>
      <c r="C659" s="24" t="s">
        <v>92</v>
      </c>
      <c r="D659" t="s">
        <v>92</v>
      </c>
      <c r="E659" t="s">
        <v>92</v>
      </c>
      <c r="F659" t="s">
        <v>92</v>
      </c>
      <c r="G659" s="23" t="s">
        <v>92</v>
      </c>
      <c r="H659" s="24" t="s">
        <v>92</v>
      </c>
      <c r="I659" t="s">
        <v>92</v>
      </c>
      <c r="L659" s="24">
        <v>0</v>
      </c>
    </row>
    <row r="660" spans="1:12">
      <c r="A660" t="s">
        <v>92</v>
      </c>
      <c r="B660" s="23" t="s">
        <v>92</v>
      </c>
      <c r="C660" s="24" t="s">
        <v>92</v>
      </c>
      <c r="D660" t="s">
        <v>92</v>
      </c>
      <c r="E660" t="s">
        <v>92</v>
      </c>
      <c r="F660" t="s">
        <v>92</v>
      </c>
      <c r="G660" s="23" t="s">
        <v>92</v>
      </c>
      <c r="H660" s="24" t="s">
        <v>92</v>
      </c>
      <c r="I660" t="s">
        <v>92</v>
      </c>
      <c r="L660" s="24">
        <v>0</v>
      </c>
    </row>
    <row r="661" spans="1:12">
      <c r="A661" t="s">
        <v>92</v>
      </c>
      <c r="B661" s="23" t="s">
        <v>92</v>
      </c>
      <c r="C661" s="24" t="s">
        <v>92</v>
      </c>
      <c r="D661" t="s">
        <v>92</v>
      </c>
      <c r="E661" t="s">
        <v>92</v>
      </c>
      <c r="F661" t="s">
        <v>92</v>
      </c>
      <c r="G661" s="23" t="s">
        <v>92</v>
      </c>
      <c r="H661" s="24" t="s">
        <v>92</v>
      </c>
      <c r="I661" t="s">
        <v>92</v>
      </c>
      <c r="L661" s="24">
        <v>0</v>
      </c>
    </row>
    <row r="662" spans="1:12">
      <c r="A662" t="s">
        <v>92</v>
      </c>
      <c r="B662" s="23" t="s">
        <v>92</v>
      </c>
      <c r="C662" s="24" t="s">
        <v>92</v>
      </c>
      <c r="D662" t="s">
        <v>92</v>
      </c>
      <c r="E662" t="s">
        <v>92</v>
      </c>
      <c r="F662" t="s">
        <v>92</v>
      </c>
      <c r="G662" s="23" t="s">
        <v>92</v>
      </c>
      <c r="H662" s="24" t="s">
        <v>92</v>
      </c>
      <c r="I662" t="s">
        <v>92</v>
      </c>
      <c r="L662" s="24">
        <v>0</v>
      </c>
    </row>
    <row r="663" spans="1:12">
      <c r="A663" t="s">
        <v>92</v>
      </c>
      <c r="B663" s="23" t="s">
        <v>92</v>
      </c>
      <c r="C663" s="24" t="s">
        <v>92</v>
      </c>
      <c r="D663" t="s">
        <v>92</v>
      </c>
      <c r="E663" t="s">
        <v>92</v>
      </c>
      <c r="F663" t="s">
        <v>92</v>
      </c>
      <c r="G663" s="23" t="s">
        <v>92</v>
      </c>
      <c r="H663" s="24" t="s">
        <v>92</v>
      </c>
      <c r="I663" t="s">
        <v>92</v>
      </c>
      <c r="L663" s="24">
        <v>0</v>
      </c>
    </row>
    <row r="664" spans="1:12">
      <c r="A664" t="s">
        <v>92</v>
      </c>
      <c r="B664" s="23" t="s">
        <v>92</v>
      </c>
      <c r="C664" s="24" t="s">
        <v>92</v>
      </c>
      <c r="D664" t="s">
        <v>92</v>
      </c>
      <c r="E664" t="s">
        <v>92</v>
      </c>
      <c r="F664" t="s">
        <v>92</v>
      </c>
      <c r="G664" s="23" t="s">
        <v>92</v>
      </c>
      <c r="H664" s="24" t="s">
        <v>92</v>
      </c>
      <c r="I664" t="s">
        <v>92</v>
      </c>
      <c r="L664" s="24">
        <v>0</v>
      </c>
    </row>
    <row r="665" spans="1:12">
      <c r="A665" t="s">
        <v>92</v>
      </c>
      <c r="B665" s="23" t="s">
        <v>92</v>
      </c>
      <c r="C665" s="24" t="s">
        <v>92</v>
      </c>
      <c r="D665" t="s">
        <v>92</v>
      </c>
      <c r="E665" t="s">
        <v>92</v>
      </c>
      <c r="F665" t="s">
        <v>92</v>
      </c>
      <c r="G665" s="23" t="s">
        <v>92</v>
      </c>
      <c r="H665" s="24" t="s">
        <v>92</v>
      </c>
      <c r="I665" t="s">
        <v>92</v>
      </c>
      <c r="L665" s="24">
        <v>0</v>
      </c>
    </row>
    <row r="666" spans="1:12">
      <c r="A666" t="s">
        <v>92</v>
      </c>
      <c r="B666" s="23" t="s">
        <v>92</v>
      </c>
      <c r="C666" s="24" t="s">
        <v>92</v>
      </c>
      <c r="D666" t="s">
        <v>92</v>
      </c>
      <c r="E666" t="s">
        <v>92</v>
      </c>
      <c r="F666" t="s">
        <v>92</v>
      </c>
      <c r="G666" s="23" t="s">
        <v>92</v>
      </c>
      <c r="H666" s="24" t="s">
        <v>92</v>
      </c>
      <c r="I666" t="s">
        <v>92</v>
      </c>
      <c r="L666" s="24">
        <v>0</v>
      </c>
    </row>
    <row r="667" spans="1:12">
      <c r="A667" t="s">
        <v>92</v>
      </c>
      <c r="B667" s="23" t="s">
        <v>92</v>
      </c>
      <c r="C667" s="24" t="s">
        <v>92</v>
      </c>
      <c r="D667" t="s">
        <v>92</v>
      </c>
      <c r="E667" t="s">
        <v>92</v>
      </c>
      <c r="F667" t="s">
        <v>92</v>
      </c>
      <c r="G667" s="23" t="s">
        <v>92</v>
      </c>
      <c r="H667" s="24" t="s">
        <v>92</v>
      </c>
      <c r="I667" t="s">
        <v>92</v>
      </c>
      <c r="L667" s="24">
        <v>0</v>
      </c>
    </row>
    <row r="668" spans="1:12">
      <c r="A668" t="s">
        <v>92</v>
      </c>
      <c r="B668" s="23" t="s">
        <v>92</v>
      </c>
      <c r="C668" s="24" t="s">
        <v>92</v>
      </c>
      <c r="D668" t="s">
        <v>92</v>
      </c>
      <c r="E668" t="s">
        <v>92</v>
      </c>
      <c r="F668" t="s">
        <v>92</v>
      </c>
      <c r="G668" s="23" t="s">
        <v>92</v>
      </c>
      <c r="H668" s="24" t="s">
        <v>92</v>
      </c>
      <c r="I668" t="s">
        <v>92</v>
      </c>
      <c r="L668" s="24">
        <v>0</v>
      </c>
    </row>
    <row r="669" spans="1:12">
      <c r="A669" t="s">
        <v>92</v>
      </c>
      <c r="B669" s="23" t="s">
        <v>92</v>
      </c>
      <c r="C669" s="24" t="s">
        <v>92</v>
      </c>
      <c r="D669" t="s">
        <v>92</v>
      </c>
      <c r="E669" t="s">
        <v>92</v>
      </c>
      <c r="F669" t="s">
        <v>92</v>
      </c>
      <c r="G669" s="23" t="s">
        <v>92</v>
      </c>
      <c r="H669" s="24" t="s">
        <v>92</v>
      </c>
      <c r="I669" t="s">
        <v>92</v>
      </c>
      <c r="L669" s="24">
        <v>0</v>
      </c>
    </row>
    <row r="670" spans="1:12">
      <c r="A670" t="s">
        <v>92</v>
      </c>
      <c r="B670" s="23" t="s">
        <v>92</v>
      </c>
      <c r="C670" s="24" t="s">
        <v>92</v>
      </c>
      <c r="D670" t="s">
        <v>92</v>
      </c>
      <c r="E670" t="s">
        <v>92</v>
      </c>
      <c r="F670" t="s">
        <v>92</v>
      </c>
      <c r="G670" s="23" t="s">
        <v>92</v>
      </c>
      <c r="H670" s="24" t="s">
        <v>92</v>
      </c>
      <c r="I670" t="s">
        <v>92</v>
      </c>
      <c r="L670" s="24">
        <v>0</v>
      </c>
    </row>
    <row r="671" spans="1:12">
      <c r="A671" t="s">
        <v>92</v>
      </c>
      <c r="B671" s="23" t="s">
        <v>92</v>
      </c>
      <c r="C671" s="24" t="s">
        <v>92</v>
      </c>
      <c r="D671" t="s">
        <v>92</v>
      </c>
      <c r="E671" t="s">
        <v>92</v>
      </c>
      <c r="F671" t="s">
        <v>92</v>
      </c>
      <c r="G671" s="23" t="s">
        <v>92</v>
      </c>
      <c r="H671" s="24" t="s">
        <v>92</v>
      </c>
      <c r="I671" t="s">
        <v>92</v>
      </c>
      <c r="L671" s="24">
        <v>0</v>
      </c>
    </row>
    <row r="672" spans="1:12">
      <c r="A672" t="s">
        <v>92</v>
      </c>
      <c r="B672" s="23" t="s">
        <v>92</v>
      </c>
      <c r="C672" s="24" t="s">
        <v>92</v>
      </c>
      <c r="D672" t="s">
        <v>92</v>
      </c>
      <c r="E672" t="s">
        <v>92</v>
      </c>
      <c r="F672" t="s">
        <v>92</v>
      </c>
      <c r="G672" s="23" t="s">
        <v>92</v>
      </c>
      <c r="H672" s="24" t="s">
        <v>92</v>
      </c>
      <c r="I672" t="s">
        <v>92</v>
      </c>
      <c r="L672" s="24">
        <v>0</v>
      </c>
    </row>
    <row r="673" spans="1:12">
      <c r="A673" t="s">
        <v>92</v>
      </c>
      <c r="B673" s="23" t="s">
        <v>92</v>
      </c>
      <c r="C673" s="24" t="s">
        <v>92</v>
      </c>
      <c r="D673" t="s">
        <v>92</v>
      </c>
      <c r="E673" t="s">
        <v>92</v>
      </c>
      <c r="F673" t="s">
        <v>92</v>
      </c>
      <c r="G673" s="23" t="s">
        <v>92</v>
      </c>
      <c r="H673" s="24" t="s">
        <v>92</v>
      </c>
      <c r="I673" t="s">
        <v>92</v>
      </c>
      <c r="L673" s="24">
        <v>0</v>
      </c>
    </row>
    <row r="674" spans="1:12">
      <c r="A674" t="s">
        <v>92</v>
      </c>
      <c r="B674" s="23" t="s">
        <v>92</v>
      </c>
      <c r="C674" s="24" t="s">
        <v>92</v>
      </c>
      <c r="D674" t="s">
        <v>92</v>
      </c>
      <c r="E674" t="s">
        <v>92</v>
      </c>
      <c r="F674" t="s">
        <v>92</v>
      </c>
      <c r="G674" s="23" t="s">
        <v>92</v>
      </c>
      <c r="H674" s="24" t="s">
        <v>92</v>
      </c>
      <c r="I674" t="s">
        <v>92</v>
      </c>
      <c r="L674" s="24">
        <v>0</v>
      </c>
    </row>
    <row r="675" spans="1:12">
      <c r="A675" t="s">
        <v>92</v>
      </c>
      <c r="B675" s="23" t="s">
        <v>92</v>
      </c>
      <c r="C675" s="24" t="s">
        <v>92</v>
      </c>
      <c r="D675" t="s">
        <v>92</v>
      </c>
      <c r="E675" t="s">
        <v>92</v>
      </c>
      <c r="F675" t="s">
        <v>92</v>
      </c>
      <c r="G675" s="23" t="s">
        <v>92</v>
      </c>
      <c r="H675" s="24" t="s">
        <v>92</v>
      </c>
      <c r="I675" t="s">
        <v>92</v>
      </c>
      <c r="L675" s="24">
        <v>0</v>
      </c>
    </row>
    <row r="676" spans="1:12">
      <c r="A676" t="s">
        <v>92</v>
      </c>
      <c r="B676" s="23" t="s">
        <v>92</v>
      </c>
      <c r="C676" s="24" t="s">
        <v>92</v>
      </c>
      <c r="D676" t="s">
        <v>92</v>
      </c>
      <c r="E676" t="s">
        <v>92</v>
      </c>
      <c r="F676" t="s">
        <v>92</v>
      </c>
      <c r="G676" s="23" t="s">
        <v>92</v>
      </c>
      <c r="H676" s="24" t="s">
        <v>92</v>
      </c>
      <c r="I676" t="s">
        <v>92</v>
      </c>
      <c r="L676" s="24">
        <v>0</v>
      </c>
    </row>
    <row r="677" spans="1:12">
      <c r="A677" t="s">
        <v>92</v>
      </c>
      <c r="B677" s="23" t="s">
        <v>92</v>
      </c>
      <c r="C677" s="24" t="s">
        <v>92</v>
      </c>
      <c r="D677" t="s">
        <v>92</v>
      </c>
      <c r="E677" t="s">
        <v>92</v>
      </c>
      <c r="F677" t="s">
        <v>92</v>
      </c>
      <c r="G677" s="23" t="s">
        <v>92</v>
      </c>
      <c r="H677" s="24" t="s">
        <v>92</v>
      </c>
      <c r="I677" t="s">
        <v>92</v>
      </c>
      <c r="L677" s="24">
        <v>0</v>
      </c>
    </row>
    <row r="678" spans="1:12">
      <c r="A678" t="s">
        <v>92</v>
      </c>
      <c r="B678" s="23" t="s">
        <v>92</v>
      </c>
      <c r="C678" s="24" t="s">
        <v>92</v>
      </c>
      <c r="D678" t="s">
        <v>92</v>
      </c>
      <c r="E678" t="s">
        <v>92</v>
      </c>
      <c r="F678" t="s">
        <v>92</v>
      </c>
      <c r="G678" s="23" t="s">
        <v>92</v>
      </c>
      <c r="H678" s="24" t="s">
        <v>92</v>
      </c>
      <c r="I678" t="s">
        <v>92</v>
      </c>
      <c r="L678" s="24">
        <v>0</v>
      </c>
    </row>
    <row r="679" spans="1:12">
      <c r="A679" t="s">
        <v>92</v>
      </c>
      <c r="B679" s="23" t="s">
        <v>92</v>
      </c>
      <c r="C679" s="24" t="s">
        <v>92</v>
      </c>
      <c r="D679" t="s">
        <v>92</v>
      </c>
      <c r="E679" t="s">
        <v>92</v>
      </c>
      <c r="F679" t="s">
        <v>92</v>
      </c>
      <c r="G679" s="23" t="s">
        <v>92</v>
      </c>
      <c r="H679" s="24" t="s">
        <v>92</v>
      </c>
      <c r="I679" t="s">
        <v>92</v>
      </c>
      <c r="L679" s="24">
        <v>0</v>
      </c>
    </row>
    <row r="680" spans="1:12">
      <c r="A680" t="s">
        <v>92</v>
      </c>
      <c r="B680" s="23" t="s">
        <v>92</v>
      </c>
      <c r="C680" s="24" t="s">
        <v>92</v>
      </c>
      <c r="D680" t="s">
        <v>92</v>
      </c>
      <c r="E680" t="s">
        <v>92</v>
      </c>
      <c r="F680" t="s">
        <v>92</v>
      </c>
      <c r="G680" s="23" t="s">
        <v>92</v>
      </c>
      <c r="H680" s="24" t="s">
        <v>92</v>
      </c>
      <c r="I680" t="s">
        <v>92</v>
      </c>
      <c r="L680" s="24">
        <v>0</v>
      </c>
    </row>
    <row r="681" spans="1:12">
      <c r="A681" t="s">
        <v>92</v>
      </c>
      <c r="B681" s="23" t="s">
        <v>92</v>
      </c>
      <c r="C681" s="24" t="s">
        <v>92</v>
      </c>
      <c r="D681" t="s">
        <v>92</v>
      </c>
      <c r="E681" t="s">
        <v>92</v>
      </c>
      <c r="F681" t="s">
        <v>92</v>
      </c>
      <c r="G681" s="23" t="s">
        <v>92</v>
      </c>
      <c r="H681" s="24" t="s">
        <v>92</v>
      </c>
      <c r="I681" t="s">
        <v>92</v>
      </c>
      <c r="L681" s="24">
        <v>0</v>
      </c>
    </row>
    <row r="682" spans="1:12">
      <c r="A682" t="s">
        <v>92</v>
      </c>
      <c r="B682" s="23" t="s">
        <v>92</v>
      </c>
      <c r="C682" s="24" t="s">
        <v>92</v>
      </c>
      <c r="D682" t="s">
        <v>92</v>
      </c>
      <c r="E682" t="s">
        <v>92</v>
      </c>
      <c r="F682" t="s">
        <v>92</v>
      </c>
      <c r="G682" s="23" t="s">
        <v>92</v>
      </c>
      <c r="H682" s="24" t="s">
        <v>92</v>
      </c>
      <c r="I682" t="s">
        <v>92</v>
      </c>
      <c r="L682" s="24">
        <v>0</v>
      </c>
    </row>
    <row r="683" spans="1:12">
      <c r="A683" t="s">
        <v>92</v>
      </c>
      <c r="B683" s="23" t="s">
        <v>92</v>
      </c>
      <c r="C683" s="24" t="s">
        <v>92</v>
      </c>
      <c r="D683" t="s">
        <v>92</v>
      </c>
      <c r="E683" t="s">
        <v>92</v>
      </c>
      <c r="F683" t="s">
        <v>92</v>
      </c>
      <c r="G683" s="23" t="s">
        <v>92</v>
      </c>
      <c r="H683" s="24" t="s">
        <v>92</v>
      </c>
      <c r="I683" t="s">
        <v>92</v>
      </c>
      <c r="L683" s="24">
        <v>0</v>
      </c>
    </row>
    <row r="684" spans="1:12">
      <c r="A684" t="s">
        <v>92</v>
      </c>
      <c r="B684" s="23" t="s">
        <v>92</v>
      </c>
      <c r="C684" s="24" t="s">
        <v>92</v>
      </c>
      <c r="D684" t="s">
        <v>92</v>
      </c>
      <c r="E684" t="s">
        <v>92</v>
      </c>
      <c r="F684" t="s">
        <v>92</v>
      </c>
      <c r="G684" s="23" t="s">
        <v>92</v>
      </c>
      <c r="H684" s="24" t="s">
        <v>92</v>
      </c>
      <c r="I684" t="s">
        <v>92</v>
      </c>
      <c r="L684" s="24">
        <v>0</v>
      </c>
    </row>
    <row r="685" spans="1:12">
      <c r="A685" t="s">
        <v>92</v>
      </c>
      <c r="B685" s="23" t="s">
        <v>92</v>
      </c>
      <c r="C685" s="24" t="s">
        <v>92</v>
      </c>
      <c r="D685" t="s">
        <v>92</v>
      </c>
      <c r="E685" t="s">
        <v>92</v>
      </c>
      <c r="F685" t="s">
        <v>92</v>
      </c>
      <c r="G685" s="23" t="s">
        <v>92</v>
      </c>
      <c r="H685" s="24" t="s">
        <v>92</v>
      </c>
      <c r="I685" t="s">
        <v>92</v>
      </c>
      <c r="L685" s="24">
        <v>0</v>
      </c>
    </row>
    <row r="686" spans="1:12">
      <c r="A686" t="s">
        <v>92</v>
      </c>
      <c r="B686" s="23" t="s">
        <v>92</v>
      </c>
      <c r="C686" s="24" t="s">
        <v>92</v>
      </c>
      <c r="D686" t="s">
        <v>92</v>
      </c>
      <c r="E686" t="s">
        <v>92</v>
      </c>
      <c r="F686" t="s">
        <v>92</v>
      </c>
      <c r="G686" s="23" t="s">
        <v>92</v>
      </c>
      <c r="H686" s="24" t="s">
        <v>92</v>
      </c>
      <c r="I686" t="s">
        <v>92</v>
      </c>
      <c r="L686" s="24">
        <v>0</v>
      </c>
    </row>
    <row r="687" spans="1:12">
      <c r="A687" t="s">
        <v>92</v>
      </c>
      <c r="B687" s="23" t="s">
        <v>92</v>
      </c>
      <c r="C687" s="24" t="s">
        <v>92</v>
      </c>
      <c r="D687" t="s">
        <v>92</v>
      </c>
      <c r="E687" t="s">
        <v>92</v>
      </c>
      <c r="F687" t="s">
        <v>92</v>
      </c>
      <c r="G687" s="23" t="s">
        <v>92</v>
      </c>
      <c r="H687" s="24" t="s">
        <v>92</v>
      </c>
      <c r="I687" t="s">
        <v>92</v>
      </c>
      <c r="L687" s="24">
        <v>0</v>
      </c>
    </row>
    <row r="688" spans="1:12">
      <c r="A688" t="s">
        <v>92</v>
      </c>
      <c r="B688" s="23" t="s">
        <v>92</v>
      </c>
      <c r="C688" s="24" t="s">
        <v>92</v>
      </c>
      <c r="D688" t="s">
        <v>92</v>
      </c>
      <c r="E688" t="s">
        <v>92</v>
      </c>
      <c r="F688" t="s">
        <v>92</v>
      </c>
      <c r="G688" s="23" t="s">
        <v>92</v>
      </c>
      <c r="H688" s="24" t="s">
        <v>92</v>
      </c>
      <c r="I688" t="s">
        <v>92</v>
      </c>
      <c r="L688" s="24">
        <v>0</v>
      </c>
    </row>
    <row r="689" spans="1:12">
      <c r="A689" t="s">
        <v>92</v>
      </c>
      <c r="B689" s="23" t="s">
        <v>92</v>
      </c>
      <c r="C689" s="24" t="s">
        <v>92</v>
      </c>
      <c r="D689" t="s">
        <v>92</v>
      </c>
      <c r="E689" t="s">
        <v>92</v>
      </c>
      <c r="F689" t="s">
        <v>92</v>
      </c>
      <c r="G689" s="23" t="s">
        <v>92</v>
      </c>
      <c r="H689" s="24" t="s">
        <v>92</v>
      </c>
      <c r="I689" t="s">
        <v>92</v>
      </c>
      <c r="L689" s="24">
        <v>0</v>
      </c>
    </row>
    <row r="690" spans="1:12">
      <c r="A690" t="s">
        <v>92</v>
      </c>
      <c r="B690" s="23" t="s">
        <v>92</v>
      </c>
      <c r="C690" s="24" t="s">
        <v>92</v>
      </c>
      <c r="D690" t="s">
        <v>92</v>
      </c>
      <c r="E690" t="s">
        <v>92</v>
      </c>
      <c r="F690" t="s">
        <v>92</v>
      </c>
      <c r="G690" s="23" t="s">
        <v>92</v>
      </c>
      <c r="H690" s="24" t="s">
        <v>92</v>
      </c>
      <c r="I690" t="s">
        <v>92</v>
      </c>
      <c r="L690" s="24">
        <v>0</v>
      </c>
    </row>
    <row r="691" spans="1:12">
      <c r="A691" t="s">
        <v>92</v>
      </c>
      <c r="B691" s="23" t="s">
        <v>92</v>
      </c>
      <c r="C691" s="24" t="s">
        <v>92</v>
      </c>
      <c r="D691" t="s">
        <v>92</v>
      </c>
      <c r="E691" t="s">
        <v>92</v>
      </c>
      <c r="F691" t="s">
        <v>92</v>
      </c>
      <c r="G691" s="23" t="s">
        <v>92</v>
      </c>
      <c r="H691" s="24" t="s">
        <v>92</v>
      </c>
      <c r="I691" t="s">
        <v>92</v>
      </c>
      <c r="L691" s="24">
        <v>0</v>
      </c>
    </row>
    <row r="692" spans="1:12">
      <c r="A692" t="s">
        <v>92</v>
      </c>
      <c r="B692" s="23" t="s">
        <v>92</v>
      </c>
      <c r="C692" s="24" t="s">
        <v>92</v>
      </c>
      <c r="D692" t="s">
        <v>92</v>
      </c>
      <c r="E692" t="s">
        <v>92</v>
      </c>
      <c r="F692" t="s">
        <v>92</v>
      </c>
      <c r="G692" s="23" t="s">
        <v>92</v>
      </c>
      <c r="H692" s="24" t="s">
        <v>92</v>
      </c>
      <c r="I692" t="s">
        <v>92</v>
      </c>
      <c r="L692" s="24">
        <v>0</v>
      </c>
    </row>
    <row r="693" spans="1:12">
      <c r="A693" t="s">
        <v>92</v>
      </c>
      <c r="B693" s="23" t="s">
        <v>92</v>
      </c>
      <c r="C693" s="24" t="s">
        <v>92</v>
      </c>
      <c r="D693" t="s">
        <v>92</v>
      </c>
      <c r="E693" t="s">
        <v>92</v>
      </c>
      <c r="F693" t="s">
        <v>92</v>
      </c>
      <c r="G693" s="23" t="s">
        <v>92</v>
      </c>
      <c r="H693" s="24" t="s">
        <v>92</v>
      </c>
      <c r="I693" t="s">
        <v>92</v>
      </c>
      <c r="L693" s="24">
        <v>0</v>
      </c>
    </row>
    <row r="694" spans="1:12">
      <c r="A694" t="s">
        <v>92</v>
      </c>
      <c r="B694" s="23" t="s">
        <v>92</v>
      </c>
      <c r="C694" s="24" t="s">
        <v>92</v>
      </c>
      <c r="D694" t="s">
        <v>92</v>
      </c>
      <c r="E694" t="s">
        <v>92</v>
      </c>
      <c r="F694" t="s">
        <v>92</v>
      </c>
      <c r="G694" s="23" t="s">
        <v>92</v>
      </c>
      <c r="H694" s="24" t="s">
        <v>92</v>
      </c>
      <c r="I694" t="s">
        <v>92</v>
      </c>
      <c r="L694" s="24">
        <v>0</v>
      </c>
    </row>
    <row r="695" spans="1:12">
      <c r="A695" t="s">
        <v>92</v>
      </c>
      <c r="B695" s="23" t="s">
        <v>92</v>
      </c>
      <c r="C695" s="24" t="s">
        <v>92</v>
      </c>
      <c r="D695" t="s">
        <v>92</v>
      </c>
      <c r="E695" t="s">
        <v>92</v>
      </c>
      <c r="F695" t="s">
        <v>92</v>
      </c>
      <c r="G695" s="23" t="s">
        <v>92</v>
      </c>
      <c r="H695" s="24" t="s">
        <v>92</v>
      </c>
      <c r="I695" t="s">
        <v>92</v>
      </c>
      <c r="L695" s="24">
        <v>0</v>
      </c>
    </row>
    <row r="696" spans="1:12">
      <c r="A696" t="s">
        <v>92</v>
      </c>
      <c r="B696" s="23" t="s">
        <v>92</v>
      </c>
      <c r="C696" s="24" t="s">
        <v>92</v>
      </c>
      <c r="D696" t="s">
        <v>92</v>
      </c>
      <c r="E696" t="s">
        <v>92</v>
      </c>
      <c r="F696" t="s">
        <v>92</v>
      </c>
      <c r="G696" s="23" t="s">
        <v>92</v>
      </c>
      <c r="H696" s="24" t="s">
        <v>92</v>
      </c>
      <c r="I696" t="s">
        <v>92</v>
      </c>
      <c r="L696" s="24">
        <v>0</v>
      </c>
    </row>
    <row r="697" spans="1:12">
      <c r="A697" t="s">
        <v>92</v>
      </c>
      <c r="B697" s="23" t="s">
        <v>92</v>
      </c>
      <c r="C697" s="24" t="s">
        <v>92</v>
      </c>
      <c r="D697" t="s">
        <v>92</v>
      </c>
      <c r="E697" t="s">
        <v>92</v>
      </c>
      <c r="F697" t="s">
        <v>92</v>
      </c>
      <c r="G697" s="23" t="s">
        <v>92</v>
      </c>
      <c r="H697" s="24" t="s">
        <v>92</v>
      </c>
      <c r="I697" t="s">
        <v>92</v>
      </c>
      <c r="L697" s="24">
        <v>0</v>
      </c>
    </row>
    <row r="698" spans="1:12">
      <c r="A698" t="s">
        <v>92</v>
      </c>
      <c r="B698" s="23" t="s">
        <v>92</v>
      </c>
      <c r="C698" s="24" t="s">
        <v>92</v>
      </c>
      <c r="D698" t="s">
        <v>92</v>
      </c>
      <c r="E698" t="s">
        <v>92</v>
      </c>
      <c r="F698" t="s">
        <v>92</v>
      </c>
      <c r="G698" s="23" t="s">
        <v>92</v>
      </c>
      <c r="H698" s="24" t="s">
        <v>92</v>
      </c>
      <c r="I698" t="s">
        <v>92</v>
      </c>
      <c r="L698" s="24">
        <v>0</v>
      </c>
    </row>
    <row r="699" spans="1:12">
      <c r="A699" t="s">
        <v>92</v>
      </c>
      <c r="B699" s="23" t="s">
        <v>92</v>
      </c>
      <c r="C699" s="24" t="s">
        <v>92</v>
      </c>
      <c r="D699" t="s">
        <v>92</v>
      </c>
      <c r="E699" t="s">
        <v>92</v>
      </c>
      <c r="F699" t="s">
        <v>92</v>
      </c>
      <c r="G699" s="23" t="s">
        <v>92</v>
      </c>
      <c r="H699" s="24" t="s">
        <v>92</v>
      </c>
      <c r="I699" t="s">
        <v>92</v>
      </c>
      <c r="L699" s="24">
        <v>0</v>
      </c>
    </row>
    <row r="700" spans="1:12">
      <c r="A700" t="s">
        <v>92</v>
      </c>
      <c r="B700" s="23" t="s">
        <v>92</v>
      </c>
      <c r="C700" s="24" t="s">
        <v>92</v>
      </c>
      <c r="D700" t="s">
        <v>92</v>
      </c>
      <c r="E700" t="s">
        <v>92</v>
      </c>
      <c r="F700" t="s">
        <v>92</v>
      </c>
      <c r="G700" s="23" t="s">
        <v>92</v>
      </c>
      <c r="H700" s="24" t="s">
        <v>92</v>
      </c>
      <c r="I700" t="s">
        <v>92</v>
      </c>
      <c r="L700" s="24">
        <v>0</v>
      </c>
    </row>
    <row r="701" spans="1:12">
      <c r="A701" t="s">
        <v>92</v>
      </c>
      <c r="B701" s="23" t="s">
        <v>92</v>
      </c>
      <c r="C701" s="24" t="s">
        <v>92</v>
      </c>
      <c r="D701" t="s">
        <v>92</v>
      </c>
      <c r="E701" t="s">
        <v>92</v>
      </c>
      <c r="F701" t="s">
        <v>92</v>
      </c>
      <c r="G701" s="23" t="s">
        <v>92</v>
      </c>
      <c r="H701" s="24" t="s">
        <v>92</v>
      </c>
      <c r="I701" t="s">
        <v>92</v>
      </c>
      <c r="L701" s="24">
        <v>0</v>
      </c>
    </row>
    <row r="702" spans="1:12">
      <c r="A702" t="s">
        <v>92</v>
      </c>
      <c r="B702" s="23" t="s">
        <v>92</v>
      </c>
      <c r="C702" s="24" t="s">
        <v>92</v>
      </c>
      <c r="D702" t="s">
        <v>92</v>
      </c>
      <c r="E702" t="s">
        <v>92</v>
      </c>
      <c r="F702" t="s">
        <v>92</v>
      </c>
      <c r="G702" s="23" t="s">
        <v>92</v>
      </c>
      <c r="H702" s="24" t="s">
        <v>92</v>
      </c>
      <c r="I702" t="s">
        <v>92</v>
      </c>
      <c r="L702" s="24">
        <v>0</v>
      </c>
    </row>
    <row r="703" spans="1:12">
      <c r="A703" t="s">
        <v>92</v>
      </c>
      <c r="B703" s="23" t="s">
        <v>92</v>
      </c>
      <c r="C703" s="24" t="s">
        <v>92</v>
      </c>
      <c r="D703" t="s">
        <v>92</v>
      </c>
      <c r="E703" t="s">
        <v>92</v>
      </c>
      <c r="F703" t="s">
        <v>92</v>
      </c>
      <c r="G703" s="23" t="s">
        <v>92</v>
      </c>
      <c r="H703" s="24" t="s">
        <v>92</v>
      </c>
      <c r="I703" t="s">
        <v>92</v>
      </c>
      <c r="L703" s="24">
        <v>0</v>
      </c>
    </row>
    <row r="704" spans="1:12">
      <c r="A704" t="s">
        <v>92</v>
      </c>
      <c r="B704" s="23" t="s">
        <v>92</v>
      </c>
      <c r="C704" s="24" t="s">
        <v>92</v>
      </c>
      <c r="D704" t="s">
        <v>92</v>
      </c>
      <c r="E704" t="s">
        <v>92</v>
      </c>
      <c r="F704" t="s">
        <v>92</v>
      </c>
      <c r="G704" s="23" t="s">
        <v>92</v>
      </c>
      <c r="H704" s="24" t="s">
        <v>92</v>
      </c>
      <c r="I704" t="s">
        <v>92</v>
      </c>
      <c r="L704" s="24">
        <v>0</v>
      </c>
    </row>
    <row r="705" spans="1:12">
      <c r="A705" t="s">
        <v>92</v>
      </c>
      <c r="B705" s="23" t="s">
        <v>92</v>
      </c>
      <c r="C705" s="24" t="s">
        <v>92</v>
      </c>
      <c r="D705" t="s">
        <v>92</v>
      </c>
      <c r="E705" t="s">
        <v>92</v>
      </c>
      <c r="F705" t="s">
        <v>92</v>
      </c>
      <c r="G705" s="23" t="s">
        <v>92</v>
      </c>
      <c r="H705" s="24" t="s">
        <v>92</v>
      </c>
      <c r="I705" t="s">
        <v>92</v>
      </c>
      <c r="L705" s="24">
        <v>0</v>
      </c>
    </row>
    <row r="706" spans="1:12">
      <c r="A706" t="s">
        <v>92</v>
      </c>
      <c r="B706" s="23" t="s">
        <v>92</v>
      </c>
      <c r="C706" s="24" t="s">
        <v>92</v>
      </c>
      <c r="D706" t="s">
        <v>92</v>
      </c>
      <c r="E706" t="s">
        <v>92</v>
      </c>
      <c r="F706" t="s">
        <v>92</v>
      </c>
      <c r="G706" s="23" t="s">
        <v>92</v>
      </c>
      <c r="H706" s="24" t="s">
        <v>92</v>
      </c>
      <c r="I706" t="s">
        <v>92</v>
      </c>
      <c r="L706" s="24">
        <v>0</v>
      </c>
    </row>
    <row r="707" spans="1:12">
      <c r="A707" t="s">
        <v>92</v>
      </c>
      <c r="B707" s="23" t="s">
        <v>92</v>
      </c>
      <c r="C707" s="24" t="s">
        <v>92</v>
      </c>
      <c r="D707" t="s">
        <v>92</v>
      </c>
      <c r="E707" t="s">
        <v>92</v>
      </c>
      <c r="F707" t="s">
        <v>92</v>
      </c>
      <c r="G707" s="23" t="s">
        <v>92</v>
      </c>
      <c r="H707" s="24" t="s">
        <v>92</v>
      </c>
      <c r="I707" t="s">
        <v>92</v>
      </c>
      <c r="L707" s="24">
        <v>0</v>
      </c>
    </row>
    <row r="708" spans="1:12">
      <c r="A708" t="s">
        <v>92</v>
      </c>
      <c r="B708" s="23" t="s">
        <v>92</v>
      </c>
      <c r="C708" s="24" t="s">
        <v>92</v>
      </c>
      <c r="D708" t="s">
        <v>92</v>
      </c>
      <c r="E708" t="s">
        <v>92</v>
      </c>
      <c r="F708" t="s">
        <v>92</v>
      </c>
      <c r="G708" s="23" t="s">
        <v>92</v>
      </c>
      <c r="H708" s="24" t="s">
        <v>92</v>
      </c>
      <c r="I708" t="s">
        <v>92</v>
      </c>
      <c r="L708" s="24">
        <v>0</v>
      </c>
    </row>
    <row r="709" spans="1:12">
      <c r="A709" t="s">
        <v>92</v>
      </c>
      <c r="B709" s="23" t="s">
        <v>92</v>
      </c>
      <c r="C709" s="24" t="s">
        <v>92</v>
      </c>
      <c r="D709" t="s">
        <v>92</v>
      </c>
      <c r="E709" t="s">
        <v>92</v>
      </c>
      <c r="F709" t="s">
        <v>92</v>
      </c>
      <c r="G709" s="23" t="s">
        <v>92</v>
      </c>
      <c r="H709" s="24" t="s">
        <v>92</v>
      </c>
      <c r="I709" t="s">
        <v>92</v>
      </c>
      <c r="L709" s="24">
        <v>0</v>
      </c>
    </row>
    <row r="710" spans="1:12">
      <c r="A710" t="s">
        <v>92</v>
      </c>
      <c r="B710" s="23" t="s">
        <v>92</v>
      </c>
      <c r="C710" s="24" t="s">
        <v>92</v>
      </c>
      <c r="D710" t="s">
        <v>92</v>
      </c>
      <c r="E710" t="s">
        <v>92</v>
      </c>
      <c r="F710" t="s">
        <v>92</v>
      </c>
      <c r="G710" s="23" t="s">
        <v>92</v>
      </c>
      <c r="H710" s="24" t="s">
        <v>92</v>
      </c>
      <c r="I710" t="s">
        <v>92</v>
      </c>
      <c r="L710" s="24">
        <v>0</v>
      </c>
    </row>
    <row r="711" spans="1:12">
      <c r="A711" t="s">
        <v>92</v>
      </c>
      <c r="B711" s="23" t="s">
        <v>92</v>
      </c>
      <c r="C711" s="24" t="s">
        <v>92</v>
      </c>
      <c r="D711" t="s">
        <v>92</v>
      </c>
      <c r="E711" t="s">
        <v>92</v>
      </c>
      <c r="F711" t="s">
        <v>92</v>
      </c>
      <c r="G711" s="23" t="s">
        <v>92</v>
      </c>
      <c r="H711" s="24" t="s">
        <v>92</v>
      </c>
      <c r="I711" t="s">
        <v>92</v>
      </c>
      <c r="L711" s="24">
        <v>0</v>
      </c>
    </row>
    <row r="712" spans="1:12">
      <c r="A712" t="s">
        <v>92</v>
      </c>
      <c r="B712" s="23" t="s">
        <v>92</v>
      </c>
      <c r="C712" s="24" t="s">
        <v>92</v>
      </c>
      <c r="D712" t="s">
        <v>92</v>
      </c>
      <c r="E712" t="s">
        <v>92</v>
      </c>
      <c r="F712" t="s">
        <v>92</v>
      </c>
      <c r="G712" s="23" t="s">
        <v>92</v>
      </c>
      <c r="H712" s="24" t="s">
        <v>92</v>
      </c>
      <c r="I712" t="s">
        <v>92</v>
      </c>
      <c r="L712" s="24">
        <v>0</v>
      </c>
    </row>
    <row r="713" spans="1:12">
      <c r="A713" t="s">
        <v>92</v>
      </c>
      <c r="B713" s="23" t="s">
        <v>92</v>
      </c>
      <c r="C713" s="24" t="s">
        <v>92</v>
      </c>
      <c r="D713" t="s">
        <v>92</v>
      </c>
      <c r="E713" t="s">
        <v>92</v>
      </c>
      <c r="F713" t="s">
        <v>92</v>
      </c>
      <c r="G713" s="23" t="s">
        <v>92</v>
      </c>
      <c r="H713" s="24" t="s">
        <v>92</v>
      </c>
      <c r="I713" t="s">
        <v>92</v>
      </c>
      <c r="L713" s="24">
        <v>0</v>
      </c>
    </row>
    <row r="714" spans="1:12">
      <c r="A714" t="s">
        <v>92</v>
      </c>
      <c r="B714" s="23" t="s">
        <v>92</v>
      </c>
      <c r="C714" s="24" t="s">
        <v>92</v>
      </c>
      <c r="D714" t="s">
        <v>92</v>
      </c>
      <c r="E714" t="s">
        <v>92</v>
      </c>
      <c r="F714" t="s">
        <v>92</v>
      </c>
      <c r="G714" s="23" t="s">
        <v>92</v>
      </c>
      <c r="H714" s="24" t="s">
        <v>92</v>
      </c>
      <c r="I714" t="s">
        <v>92</v>
      </c>
      <c r="L714" s="24">
        <v>0</v>
      </c>
    </row>
    <row r="715" spans="1:12">
      <c r="A715" t="s">
        <v>92</v>
      </c>
      <c r="B715" s="23" t="s">
        <v>92</v>
      </c>
      <c r="C715" s="24" t="s">
        <v>92</v>
      </c>
      <c r="D715" t="s">
        <v>92</v>
      </c>
      <c r="E715" t="s">
        <v>92</v>
      </c>
      <c r="F715" t="s">
        <v>92</v>
      </c>
      <c r="G715" s="23" t="s">
        <v>92</v>
      </c>
      <c r="H715" s="24" t="s">
        <v>92</v>
      </c>
      <c r="I715" t="s">
        <v>92</v>
      </c>
      <c r="L715" s="24">
        <v>0</v>
      </c>
    </row>
    <row r="716" spans="1:12">
      <c r="A716" t="s">
        <v>92</v>
      </c>
      <c r="B716" s="23" t="s">
        <v>92</v>
      </c>
      <c r="C716" s="24" t="s">
        <v>92</v>
      </c>
      <c r="D716" t="s">
        <v>92</v>
      </c>
      <c r="E716" t="s">
        <v>92</v>
      </c>
      <c r="F716" t="s">
        <v>92</v>
      </c>
      <c r="G716" s="23" t="s">
        <v>92</v>
      </c>
      <c r="H716" s="24" t="s">
        <v>92</v>
      </c>
      <c r="I716" t="s">
        <v>92</v>
      </c>
      <c r="L716" s="24">
        <v>0</v>
      </c>
    </row>
    <row r="717" spans="1:12">
      <c r="A717" t="s">
        <v>92</v>
      </c>
      <c r="B717" s="23" t="s">
        <v>92</v>
      </c>
      <c r="C717" s="24" t="s">
        <v>92</v>
      </c>
      <c r="D717" t="s">
        <v>92</v>
      </c>
      <c r="E717" t="s">
        <v>92</v>
      </c>
      <c r="F717" t="s">
        <v>92</v>
      </c>
      <c r="G717" s="23" t="s">
        <v>92</v>
      </c>
      <c r="H717" s="24" t="s">
        <v>92</v>
      </c>
      <c r="I717" t="s">
        <v>92</v>
      </c>
      <c r="L717" s="24">
        <v>0</v>
      </c>
    </row>
    <row r="718" spans="1:12">
      <c r="A718" t="s">
        <v>92</v>
      </c>
      <c r="B718" s="23" t="s">
        <v>92</v>
      </c>
      <c r="C718" s="24" t="s">
        <v>92</v>
      </c>
      <c r="D718" t="s">
        <v>92</v>
      </c>
      <c r="E718" t="s">
        <v>92</v>
      </c>
      <c r="F718" t="s">
        <v>92</v>
      </c>
      <c r="G718" s="23" t="s">
        <v>92</v>
      </c>
      <c r="H718" s="24" t="s">
        <v>92</v>
      </c>
      <c r="I718" t="s">
        <v>92</v>
      </c>
      <c r="L718" s="24">
        <v>0</v>
      </c>
    </row>
    <row r="719" spans="1:12">
      <c r="A719" t="s">
        <v>92</v>
      </c>
      <c r="B719" s="23" t="s">
        <v>92</v>
      </c>
      <c r="C719" s="24" t="s">
        <v>92</v>
      </c>
      <c r="D719" t="s">
        <v>92</v>
      </c>
      <c r="E719" t="s">
        <v>92</v>
      </c>
      <c r="F719" t="s">
        <v>92</v>
      </c>
      <c r="G719" s="23" t="s">
        <v>92</v>
      </c>
      <c r="H719" s="24" t="s">
        <v>92</v>
      </c>
      <c r="I719" t="s">
        <v>92</v>
      </c>
      <c r="L719" s="24">
        <v>0</v>
      </c>
    </row>
    <row r="720" spans="1:12">
      <c r="A720" t="s">
        <v>92</v>
      </c>
      <c r="B720" s="23" t="s">
        <v>92</v>
      </c>
      <c r="C720" s="24" t="s">
        <v>92</v>
      </c>
      <c r="D720" t="s">
        <v>92</v>
      </c>
      <c r="E720" t="s">
        <v>92</v>
      </c>
      <c r="F720" t="s">
        <v>92</v>
      </c>
      <c r="G720" s="23" t="s">
        <v>92</v>
      </c>
      <c r="H720" s="24" t="s">
        <v>92</v>
      </c>
      <c r="I720" t="s">
        <v>92</v>
      </c>
      <c r="L720" s="24">
        <v>0</v>
      </c>
    </row>
    <row r="721" spans="1:12">
      <c r="A721" t="s">
        <v>92</v>
      </c>
      <c r="B721" s="23" t="s">
        <v>92</v>
      </c>
      <c r="C721" s="24" t="s">
        <v>92</v>
      </c>
      <c r="D721" t="s">
        <v>92</v>
      </c>
      <c r="E721" t="s">
        <v>92</v>
      </c>
      <c r="F721" t="s">
        <v>92</v>
      </c>
      <c r="G721" s="23" t="s">
        <v>92</v>
      </c>
      <c r="H721" s="24" t="s">
        <v>92</v>
      </c>
      <c r="I721" t="s">
        <v>92</v>
      </c>
      <c r="L721" s="24">
        <v>0</v>
      </c>
    </row>
    <row r="722" spans="1:12">
      <c r="A722" t="s">
        <v>92</v>
      </c>
      <c r="B722" s="23" t="s">
        <v>92</v>
      </c>
      <c r="C722" s="24" t="s">
        <v>92</v>
      </c>
      <c r="D722" t="s">
        <v>92</v>
      </c>
      <c r="E722" t="s">
        <v>92</v>
      </c>
      <c r="F722" t="s">
        <v>92</v>
      </c>
      <c r="G722" s="23" t="s">
        <v>92</v>
      </c>
      <c r="H722" s="24" t="s">
        <v>92</v>
      </c>
      <c r="I722" t="s">
        <v>92</v>
      </c>
      <c r="L722" s="24">
        <v>0</v>
      </c>
    </row>
    <row r="723" spans="1:12">
      <c r="A723" t="s">
        <v>92</v>
      </c>
      <c r="B723" s="23" t="s">
        <v>92</v>
      </c>
      <c r="C723" s="24" t="s">
        <v>92</v>
      </c>
      <c r="D723" t="s">
        <v>92</v>
      </c>
      <c r="E723" t="s">
        <v>92</v>
      </c>
      <c r="F723" t="s">
        <v>92</v>
      </c>
      <c r="G723" s="23" t="s">
        <v>92</v>
      </c>
      <c r="H723" s="24" t="s">
        <v>92</v>
      </c>
      <c r="I723" t="s">
        <v>92</v>
      </c>
      <c r="L723" s="24">
        <v>0</v>
      </c>
    </row>
    <row r="724" spans="1:12">
      <c r="A724" t="s">
        <v>92</v>
      </c>
      <c r="B724" s="23" t="s">
        <v>92</v>
      </c>
      <c r="C724" s="24" t="s">
        <v>92</v>
      </c>
      <c r="D724" t="s">
        <v>92</v>
      </c>
      <c r="E724" t="s">
        <v>92</v>
      </c>
      <c r="F724" t="s">
        <v>92</v>
      </c>
      <c r="G724" s="23" t="s">
        <v>92</v>
      </c>
      <c r="H724" s="24" t="s">
        <v>92</v>
      </c>
      <c r="I724" t="s">
        <v>92</v>
      </c>
      <c r="L724" s="24">
        <v>0</v>
      </c>
    </row>
    <row r="725" spans="1:12">
      <c r="A725" t="s">
        <v>92</v>
      </c>
      <c r="B725" s="23" t="s">
        <v>92</v>
      </c>
      <c r="C725" s="24" t="s">
        <v>92</v>
      </c>
      <c r="D725" t="s">
        <v>92</v>
      </c>
      <c r="E725" t="s">
        <v>92</v>
      </c>
      <c r="F725" t="s">
        <v>92</v>
      </c>
      <c r="G725" s="23" t="s">
        <v>92</v>
      </c>
      <c r="H725" s="24" t="s">
        <v>92</v>
      </c>
      <c r="I725" t="s">
        <v>92</v>
      </c>
      <c r="L725" s="24">
        <v>0</v>
      </c>
    </row>
    <row r="726" spans="1:12">
      <c r="A726" t="s">
        <v>92</v>
      </c>
      <c r="B726" s="23" t="s">
        <v>92</v>
      </c>
      <c r="C726" s="24" t="s">
        <v>92</v>
      </c>
      <c r="D726" t="s">
        <v>92</v>
      </c>
      <c r="E726" t="s">
        <v>92</v>
      </c>
      <c r="F726" t="s">
        <v>92</v>
      </c>
      <c r="G726" s="23" t="s">
        <v>92</v>
      </c>
      <c r="H726" s="24" t="s">
        <v>92</v>
      </c>
      <c r="I726" t="s">
        <v>92</v>
      </c>
      <c r="L726" s="24">
        <v>0</v>
      </c>
    </row>
    <row r="727" spans="1:12">
      <c r="A727" t="s">
        <v>92</v>
      </c>
      <c r="B727" s="23" t="s">
        <v>92</v>
      </c>
      <c r="C727" s="24" t="s">
        <v>92</v>
      </c>
      <c r="D727" t="s">
        <v>92</v>
      </c>
      <c r="E727" t="s">
        <v>92</v>
      </c>
      <c r="F727" t="s">
        <v>92</v>
      </c>
      <c r="G727" s="23" t="s">
        <v>92</v>
      </c>
      <c r="H727" s="24" t="s">
        <v>92</v>
      </c>
      <c r="I727" t="s">
        <v>92</v>
      </c>
      <c r="L727" s="24">
        <v>0</v>
      </c>
    </row>
    <row r="728" spans="1:12">
      <c r="A728" t="s">
        <v>92</v>
      </c>
      <c r="B728" s="23" t="s">
        <v>92</v>
      </c>
      <c r="C728" s="24" t="s">
        <v>92</v>
      </c>
      <c r="D728" t="s">
        <v>92</v>
      </c>
      <c r="E728" t="s">
        <v>92</v>
      </c>
      <c r="F728" t="s">
        <v>92</v>
      </c>
      <c r="G728" s="23" t="s">
        <v>92</v>
      </c>
      <c r="H728" s="24" t="s">
        <v>92</v>
      </c>
      <c r="I728" t="s">
        <v>92</v>
      </c>
      <c r="L728" s="24">
        <v>0</v>
      </c>
    </row>
    <row r="729" spans="1:12">
      <c r="A729" t="s">
        <v>92</v>
      </c>
      <c r="B729" s="23" t="s">
        <v>92</v>
      </c>
      <c r="C729" s="24" t="s">
        <v>92</v>
      </c>
      <c r="D729" t="s">
        <v>92</v>
      </c>
      <c r="E729" t="s">
        <v>92</v>
      </c>
      <c r="F729" t="s">
        <v>92</v>
      </c>
      <c r="G729" s="23" t="s">
        <v>92</v>
      </c>
      <c r="H729" s="24" t="s">
        <v>92</v>
      </c>
      <c r="I729" t="s">
        <v>92</v>
      </c>
      <c r="L729" s="24">
        <v>0</v>
      </c>
    </row>
    <row r="730" spans="1:12">
      <c r="A730" t="s">
        <v>92</v>
      </c>
      <c r="B730" s="23" t="s">
        <v>92</v>
      </c>
      <c r="C730" s="24" t="s">
        <v>92</v>
      </c>
      <c r="D730" t="s">
        <v>92</v>
      </c>
      <c r="E730" t="s">
        <v>92</v>
      </c>
      <c r="F730" t="s">
        <v>92</v>
      </c>
      <c r="G730" s="23" t="s">
        <v>92</v>
      </c>
      <c r="H730" s="24" t="s">
        <v>92</v>
      </c>
      <c r="I730" t="s">
        <v>92</v>
      </c>
      <c r="L730" s="24">
        <v>0</v>
      </c>
    </row>
    <row r="731" spans="1:12">
      <c r="A731" t="s">
        <v>92</v>
      </c>
      <c r="B731" s="23" t="s">
        <v>92</v>
      </c>
      <c r="C731" s="24" t="s">
        <v>92</v>
      </c>
      <c r="D731" t="s">
        <v>92</v>
      </c>
      <c r="E731" t="s">
        <v>92</v>
      </c>
      <c r="F731" t="s">
        <v>92</v>
      </c>
      <c r="G731" s="23" t="s">
        <v>92</v>
      </c>
      <c r="H731" s="24" t="s">
        <v>92</v>
      </c>
      <c r="I731" t="s">
        <v>92</v>
      </c>
      <c r="L731" s="24">
        <v>0</v>
      </c>
    </row>
    <row r="732" spans="1:12">
      <c r="A732" t="s">
        <v>92</v>
      </c>
      <c r="B732" s="23" t="s">
        <v>92</v>
      </c>
      <c r="C732" s="24" t="s">
        <v>92</v>
      </c>
      <c r="D732" t="s">
        <v>92</v>
      </c>
      <c r="E732" t="s">
        <v>92</v>
      </c>
      <c r="F732" t="s">
        <v>92</v>
      </c>
      <c r="G732" s="23" t="s">
        <v>92</v>
      </c>
      <c r="H732" s="24" t="s">
        <v>92</v>
      </c>
      <c r="I732" t="s">
        <v>92</v>
      </c>
      <c r="L732" s="24">
        <v>0</v>
      </c>
    </row>
    <row r="733" spans="1:12">
      <c r="A733" t="s">
        <v>92</v>
      </c>
      <c r="B733" s="23" t="s">
        <v>92</v>
      </c>
      <c r="C733" s="24" t="s">
        <v>92</v>
      </c>
      <c r="D733" t="s">
        <v>92</v>
      </c>
      <c r="E733" t="s">
        <v>92</v>
      </c>
      <c r="F733" t="s">
        <v>92</v>
      </c>
      <c r="G733" s="23" t="s">
        <v>92</v>
      </c>
      <c r="H733" s="24" t="s">
        <v>92</v>
      </c>
      <c r="I733" t="s">
        <v>92</v>
      </c>
      <c r="L733" s="24">
        <v>0</v>
      </c>
    </row>
    <row r="734" spans="1:12">
      <c r="A734" t="s">
        <v>92</v>
      </c>
      <c r="B734" s="23" t="s">
        <v>92</v>
      </c>
      <c r="C734" s="24" t="s">
        <v>92</v>
      </c>
      <c r="D734" t="s">
        <v>92</v>
      </c>
      <c r="E734" t="s">
        <v>92</v>
      </c>
      <c r="F734" t="s">
        <v>92</v>
      </c>
      <c r="G734" s="23" t="s">
        <v>92</v>
      </c>
      <c r="H734" s="24" t="s">
        <v>92</v>
      </c>
      <c r="I734" t="s">
        <v>92</v>
      </c>
      <c r="L734" s="24">
        <v>0</v>
      </c>
    </row>
    <row r="735" spans="1:12">
      <c r="A735" t="s">
        <v>92</v>
      </c>
      <c r="B735" s="23" t="s">
        <v>92</v>
      </c>
      <c r="C735" s="24" t="s">
        <v>92</v>
      </c>
      <c r="D735" t="s">
        <v>92</v>
      </c>
      <c r="E735" t="s">
        <v>92</v>
      </c>
      <c r="F735" t="s">
        <v>92</v>
      </c>
      <c r="G735" s="23" t="s">
        <v>92</v>
      </c>
      <c r="H735" s="24" t="s">
        <v>92</v>
      </c>
      <c r="I735" t="s">
        <v>92</v>
      </c>
      <c r="L735" s="24">
        <v>0</v>
      </c>
    </row>
    <row r="736" spans="1:12">
      <c r="A736" t="s">
        <v>92</v>
      </c>
      <c r="B736" s="23" t="s">
        <v>92</v>
      </c>
      <c r="C736" s="24" t="s">
        <v>92</v>
      </c>
      <c r="D736" t="s">
        <v>92</v>
      </c>
      <c r="E736" t="s">
        <v>92</v>
      </c>
      <c r="F736" t="s">
        <v>92</v>
      </c>
      <c r="G736" s="23" t="s">
        <v>92</v>
      </c>
      <c r="H736" s="24" t="s">
        <v>92</v>
      </c>
      <c r="I736" t="s">
        <v>92</v>
      </c>
      <c r="L736" s="24">
        <v>0</v>
      </c>
    </row>
    <row r="737" spans="1:12">
      <c r="A737" t="s">
        <v>92</v>
      </c>
      <c r="B737" s="23" t="s">
        <v>92</v>
      </c>
      <c r="C737" s="24" t="s">
        <v>92</v>
      </c>
      <c r="D737" t="s">
        <v>92</v>
      </c>
      <c r="E737" t="s">
        <v>92</v>
      </c>
      <c r="F737" t="s">
        <v>92</v>
      </c>
      <c r="G737" s="23" t="s">
        <v>92</v>
      </c>
      <c r="H737" s="24" t="s">
        <v>92</v>
      </c>
      <c r="I737" t="s">
        <v>92</v>
      </c>
      <c r="L737" s="24">
        <v>0</v>
      </c>
    </row>
    <row r="738" spans="1:12">
      <c r="A738" t="s">
        <v>92</v>
      </c>
      <c r="B738" s="23" t="s">
        <v>92</v>
      </c>
      <c r="C738" s="24" t="s">
        <v>92</v>
      </c>
      <c r="D738" t="s">
        <v>92</v>
      </c>
      <c r="E738" t="s">
        <v>92</v>
      </c>
      <c r="F738" t="s">
        <v>92</v>
      </c>
      <c r="G738" s="23" t="s">
        <v>92</v>
      </c>
      <c r="H738" s="24" t="s">
        <v>92</v>
      </c>
      <c r="I738" t="s">
        <v>92</v>
      </c>
      <c r="L738" s="24">
        <v>0</v>
      </c>
    </row>
    <row r="739" spans="1:12">
      <c r="A739" t="s">
        <v>92</v>
      </c>
      <c r="B739" s="23" t="s">
        <v>92</v>
      </c>
      <c r="C739" s="24" t="s">
        <v>92</v>
      </c>
      <c r="D739" t="s">
        <v>92</v>
      </c>
      <c r="E739" t="s">
        <v>92</v>
      </c>
      <c r="F739" t="s">
        <v>92</v>
      </c>
      <c r="G739" s="23" t="s">
        <v>92</v>
      </c>
      <c r="H739" s="24" t="s">
        <v>92</v>
      </c>
      <c r="I739" t="s">
        <v>92</v>
      </c>
      <c r="L739" s="24">
        <v>0</v>
      </c>
    </row>
    <row r="740" spans="1:12">
      <c r="A740" t="s">
        <v>92</v>
      </c>
      <c r="B740" s="23" t="s">
        <v>92</v>
      </c>
      <c r="C740" s="24" t="s">
        <v>92</v>
      </c>
      <c r="D740" t="s">
        <v>92</v>
      </c>
      <c r="E740" t="s">
        <v>92</v>
      </c>
      <c r="F740" t="s">
        <v>92</v>
      </c>
      <c r="G740" s="23" t="s">
        <v>92</v>
      </c>
      <c r="H740" s="24" t="s">
        <v>92</v>
      </c>
      <c r="I740" t="s">
        <v>92</v>
      </c>
      <c r="L740" s="24">
        <v>0</v>
      </c>
    </row>
    <row r="741" spans="1:12">
      <c r="A741" t="s">
        <v>92</v>
      </c>
      <c r="B741" s="23" t="s">
        <v>92</v>
      </c>
      <c r="C741" s="24" t="s">
        <v>92</v>
      </c>
      <c r="D741" t="s">
        <v>92</v>
      </c>
      <c r="E741" t="s">
        <v>92</v>
      </c>
      <c r="F741" t="s">
        <v>92</v>
      </c>
      <c r="G741" s="23" t="s">
        <v>92</v>
      </c>
      <c r="H741" s="24" t="s">
        <v>92</v>
      </c>
      <c r="I741" t="s">
        <v>92</v>
      </c>
      <c r="L741" s="24">
        <v>0</v>
      </c>
    </row>
    <row r="742" spans="1:12">
      <c r="A742" t="s">
        <v>92</v>
      </c>
      <c r="B742" s="23" t="s">
        <v>92</v>
      </c>
      <c r="C742" s="24" t="s">
        <v>92</v>
      </c>
      <c r="D742" t="s">
        <v>92</v>
      </c>
      <c r="E742" t="s">
        <v>92</v>
      </c>
      <c r="F742" t="s">
        <v>92</v>
      </c>
      <c r="G742" s="23" t="s">
        <v>92</v>
      </c>
      <c r="H742" s="24" t="s">
        <v>92</v>
      </c>
      <c r="I742" t="s">
        <v>92</v>
      </c>
      <c r="L742" s="24">
        <v>0</v>
      </c>
    </row>
    <row r="743" spans="1:12">
      <c r="A743" t="s">
        <v>92</v>
      </c>
      <c r="B743" s="23" t="s">
        <v>92</v>
      </c>
      <c r="C743" s="24" t="s">
        <v>92</v>
      </c>
      <c r="D743" t="s">
        <v>92</v>
      </c>
      <c r="E743" t="s">
        <v>92</v>
      </c>
      <c r="F743" t="s">
        <v>92</v>
      </c>
      <c r="G743" s="23" t="s">
        <v>92</v>
      </c>
      <c r="H743" s="24" t="s">
        <v>92</v>
      </c>
      <c r="I743" t="s">
        <v>92</v>
      </c>
      <c r="L743" s="24">
        <v>0</v>
      </c>
    </row>
    <row r="744" spans="1:12">
      <c r="A744" t="s">
        <v>92</v>
      </c>
      <c r="B744" s="23" t="s">
        <v>92</v>
      </c>
      <c r="C744" s="24" t="s">
        <v>92</v>
      </c>
      <c r="D744" t="s">
        <v>92</v>
      </c>
      <c r="E744" t="s">
        <v>92</v>
      </c>
      <c r="F744" t="s">
        <v>92</v>
      </c>
      <c r="G744" s="23" t="s">
        <v>92</v>
      </c>
      <c r="H744" s="24" t="s">
        <v>92</v>
      </c>
      <c r="I744" t="s">
        <v>92</v>
      </c>
      <c r="L744" s="24">
        <v>0</v>
      </c>
    </row>
    <row r="745" spans="1:12">
      <c r="A745" t="s">
        <v>92</v>
      </c>
      <c r="B745" s="23" t="s">
        <v>92</v>
      </c>
      <c r="C745" s="24" t="s">
        <v>92</v>
      </c>
      <c r="D745" t="s">
        <v>92</v>
      </c>
      <c r="E745" t="s">
        <v>92</v>
      </c>
      <c r="F745" t="s">
        <v>92</v>
      </c>
      <c r="G745" s="23" t="s">
        <v>92</v>
      </c>
      <c r="H745" s="24" t="s">
        <v>92</v>
      </c>
      <c r="I745" t="s">
        <v>92</v>
      </c>
      <c r="L745" s="24">
        <v>0</v>
      </c>
    </row>
    <row r="746" spans="1:12">
      <c r="A746" t="s">
        <v>92</v>
      </c>
      <c r="B746" s="23" t="s">
        <v>92</v>
      </c>
      <c r="C746" s="24" t="s">
        <v>92</v>
      </c>
      <c r="D746" t="s">
        <v>92</v>
      </c>
      <c r="E746" t="s">
        <v>92</v>
      </c>
      <c r="F746" t="s">
        <v>92</v>
      </c>
      <c r="G746" s="23" t="s">
        <v>92</v>
      </c>
      <c r="H746" s="24" t="s">
        <v>92</v>
      </c>
      <c r="I746" t="s">
        <v>92</v>
      </c>
      <c r="L746" s="24">
        <v>0</v>
      </c>
    </row>
    <row r="747" spans="1:12">
      <c r="A747" t="s">
        <v>92</v>
      </c>
      <c r="B747" s="23" t="s">
        <v>92</v>
      </c>
      <c r="C747" s="24" t="s">
        <v>92</v>
      </c>
      <c r="D747" t="s">
        <v>92</v>
      </c>
      <c r="E747" t="s">
        <v>92</v>
      </c>
      <c r="F747" t="s">
        <v>92</v>
      </c>
      <c r="G747" s="23" t="s">
        <v>92</v>
      </c>
      <c r="H747" s="24" t="s">
        <v>92</v>
      </c>
      <c r="I747" t="s">
        <v>92</v>
      </c>
      <c r="L747" s="24">
        <v>0</v>
      </c>
    </row>
    <row r="748" spans="1:12">
      <c r="A748" t="s">
        <v>92</v>
      </c>
      <c r="B748" s="23" t="s">
        <v>92</v>
      </c>
      <c r="C748" s="24" t="s">
        <v>92</v>
      </c>
      <c r="D748" t="s">
        <v>92</v>
      </c>
      <c r="E748" t="s">
        <v>92</v>
      </c>
      <c r="F748" t="s">
        <v>92</v>
      </c>
      <c r="G748" s="23" t="s">
        <v>92</v>
      </c>
      <c r="H748" s="24" t="s">
        <v>92</v>
      </c>
      <c r="I748" t="s">
        <v>92</v>
      </c>
      <c r="L748" s="24">
        <v>0</v>
      </c>
    </row>
    <row r="749" spans="1:12">
      <c r="A749" t="s">
        <v>92</v>
      </c>
      <c r="B749" s="23" t="s">
        <v>92</v>
      </c>
      <c r="C749" s="24" t="s">
        <v>92</v>
      </c>
      <c r="D749" t="s">
        <v>92</v>
      </c>
      <c r="E749" t="s">
        <v>92</v>
      </c>
      <c r="F749" t="s">
        <v>92</v>
      </c>
      <c r="G749" s="23" t="s">
        <v>92</v>
      </c>
      <c r="H749" s="24" t="s">
        <v>92</v>
      </c>
      <c r="I749" t="s">
        <v>92</v>
      </c>
      <c r="L749" s="24">
        <v>0</v>
      </c>
    </row>
    <row r="750" spans="1:12">
      <c r="A750" t="s">
        <v>92</v>
      </c>
      <c r="B750" s="23" t="s">
        <v>92</v>
      </c>
      <c r="C750" s="24" t="s">
        <v>92</v>
      </c>
      <c r="D750" t="s">
        <v>92</v>
      </c>
      <c r="E750" t="s">
        <v>92</v>
      </c>
      <c r="F750" t="s">
        <v>92</v>
      </c>
      <c r="G750" s="23" t="s">
        <v>92</v>
      </c>
      <c r="H750" s="24" t="s">
        <v>92</v>
      </c>
      <c r="I750" t="s">
        <v>92</v>
      </c>
      <c r="L750" s="24">
        <v>0</v>
      </c>
    </row>
    <row r="751" spans="1:12">
      <c r="A751" t="s">
        <v>92</v>
      </c>
      <c r="B751" s="23" t="s">
        <v>92</v>
      </c>
      <c r="C751" s="24" t="s">
        <v>92</v>
      </c>
      <c r="D751" t="s">
        <v>92</v>
      </c>
      <c r="E751" t="s">
        <v>92</v>
      </c>
      <c r="F751" t="s">
        <v>92</v>
      </c>
      <c r="G751" s="23" t="s">
        <v>92</v>
      </c>
      <c r="H751" s="24" t="s">
        <v>92</v>
      </c>
      <c r="I751" t="s">
        <v>92</v>
      </c>
      <c r="L751" s="24">
        <v>0</v>
      </c>
    </row>
    <row r="752" spans="1:12">
      <c r="A752" t="s">
        <v>92</v>
      </c>
      <c r="B752" s="23" t="s">
        <v>92</v>
      </c>
      <c r="C752" s="24" t="s">
        <v>92</v>
      </c>
      <c r="D752" t="s">
        <v>92</v>
      </c>
      <c r="E752" t="s">
        <v>92</v>
      </c>
      <c r="F752" t="s">
        <v>92</v>
      </c>
      <c r="G752" s="23" t="s">
        <v>92</v>
      </c>
      <c r="H752" s="24" t="s">
        <v>92</v>
      </c>
      <c r="I752" t="s">
        <v>92</v>
      </c>
      <c r="L752" s="24">
        <v>0</v>
      </c>
    </row>
    <row r="753" spans="1:12">
      <c r="A753" t="s">
        <v>92</v>
      </c>
      <c r="B753" s="23" t="s">
        <v>92</v>
      </c>
      <c r="C753" s="24" t="s">
        <v>92</v>
      </c>
      <c r="D753" t="s">
        <v>92</v>
      </c>
      <c r="E753" t="s">
        <v>92</v>
      </c>
      <c r="F753" t="s">
        <v>92</v>
      </c>
      <c r="G753" s="23" t="s">
        <v>92</v>
      </c>
      <c r="H753" s="24" t="s">
        <v>92</v>
      </c>
      <c r="I753" t="s">
        <v>92</v>
      </c>
      <c r="L753" s="24">
        <v>0</v>
      </c>
    </row>
    <row r="754" spans="1:12">
      <c r="A754" t="s">
        <v>92</v>
      </c>
      <c r="B754" s="23" t="s">
        <v>92</v>
      </c>
      <c r="C754" s="24" t="s">
        <v>92</v>
      </c>
      <c r="D754" t="s">
        <v>92</v>
      </c>
      <c r="E754" t="s">
        <v>92</v>
      </c>
      <c r="F754" t="s">
        <v>92</v>
      </c>
      <c r="G754" s="23" t="s">
        <v>92</v>
      </c>
      <c r="H754" s="24" t="s">
        <v>92</v>
      </c>
      <c r="I754" t="s">
        <v>92</v>
      </c>
      <c r="L754" s="24">
        <v>0</v>
      </c>
    </row>
    <row r="755" spans="1:12">
      <c r="A755" t="s">
        <v>92</v>
      </c>
      <c r="B755" s="23" t="s">
        <v>92</v>
      </c>
      <c r="C755" s="24" t="s">
        <v>92</v>
      </c>
      <c r="D755" t="s">
        <v>92</v>
      </c>
      <c r="E755" t="s">
        <v>92</v>
      </c>
      <c r="F755" t="s">
        <v>92</v>
      </c>
      <c r="G755" s="23" t="s">
        <v>92</v>
      </c>
      <c r="H755" s="24" t="s">
        <v>92</v>
      </c>
      <c r="I755" t="s">
        <v>92</v>
      </c>
      <c r="L755" s="24">
        <v>0</v>
      </c>
    </row>
    <row r="756" spans="1:12">
      <c r="A756" t="s">
        <v>92</v>
      </c>
      <c r="B756" s="23" t="s">
        <v>92</v>
      </c>
      <c r="C756" s="24" t="s">
        <v>92</v>
      </c>
      <c r="D756" t="s">
        <v>92</v>
      </c>
      <c r="E756" t="s">
        <v>92</v>
      </c>
      <c r="F756" t="s">
        <v>92</v>
      </c>
      <c r="G756" s="23" t="s">
        <v>92</v>
      </c>
      <c r="H756" s="24" t="s">
        <v>92</v>
      </c>
      <c r="I756" t="s">
        <v>92</v>
      </c>
      <c r="L756" s="24">
        <v>0</v>
      </c>
    </row>
    <row r="757" spans="1:12">
      <c r="A757" t="s">
        <v>92</v>
      </c>
      <c r="B757" s="23" t="s">
        <v>92</v>
      </c>
      <c r="C757" s="24" t="s">
        <v>92</v>
      </c>
      <c r="D757" t="s">
        <v>92</v>
      </c>
      <c r="E757" t="s">
        <v>92</v>
      </c>
      <c r="F757" t="s">
        <v>92</v>
      </c>
      <c r="G757" s="23" t="s">
        <v>92</v>
      </c>
      <c r="H757" s="24" t="s">
        <v>92</v>
      </c>
      <c r="I757" t="s">
        <v>92</v>
      </c>
      <c r="L757" s="24">
        <v>0</v>
      </c>
    </row>
    <row r="758" spans="1:12">
      <c r="A758" t="s">
        <v>92</v>
      </c>
      <c r="B758" s="23" t="s">
        <v>92</v>
      </c>
      <c r="C758" s="24" t="s">
        <v>92</v>
      </c>
      <c r="D758" t="s">
        <v>92</v>
      </c>
      <c r="E758" t="s">
        <v>92</v>
      </c>
      <c r="F758" t="s">
        <v>92</v>
      </c>
      <c r="G758" s="23" t="s">
        <v>92</v>
      </c>
      <c r="H758" s="24" t="s">
        <v>92</v>
      </c>
      <c r="I758" t="s">
        <v>92</v>
      </c>
      <c r="L758" s="24">
        <v>0</v>
      </c>
    </row>
    <row r="759" spans="1:12">
      <c r="A759" t="s">
        <v>92</v>
      </c>
      <c r="B759" s="23" t="s">
        <v>92</v>
      </c>
      <c r="C759" s="24" t="s">
        <v>92</v>
      </c>
      <c r="D759" t="s">
        <v>92</v>
      </c>
      <c r="E759" t="s">
        <v>92</v>
      </c>
      <c r="F759" t="s">
        <v>92</v>
      </c>
      <c r="G759" s="23" t="s">
        <v>92</v>
      </c>
      <c r="H759" s="24" t="s">
        <v>92</v>
      </c>
      <c r="I759" t="s">
        <v>92</v>
      </c>
      <c r="L759" s="24">
        <v>0</v>
      </c>
    </row>
    <row r="760" spans="1:12">
      <c r="A760" t="s">
        <v>92</v>
      </c>
      <c r="B760" s="23" t="s">
        <v>92</v>
      </c>
      <c r="C760" s="24" t="s">
        <v>92</v>
      </c>
      <c r="D760" t="s">
        <v>92</v>
      </c>
      <c r="E760" t="s">
        <v>92</v>
      </c>
      <c r="F760" t="s">
        <v>92</v>
      </c>
      <c r="G760" s="23" t="s">
        <v>92</v>
      </c>
      <c r="H760" s="24" t="s">
        <v>92</v>
      </c>
      <c r="I760" t="s">
        <v>92</v>
      </c>
      <c r="L760" s="24">
        <v>0</v>
      </c>
    </row>
    <row r="761" spans="1:12">
      <c r="A761" t="s">
        <v>92</v>
      </c>
      <c r="B761" s="23" t="s">
        <v>92</v>
      </c>
      <c r="C761" s="24" t="s">
        <v>92</v>
      </c>
      <c r="D761" t="s">
        <v>92</v>
      </c>
      <c r="E761" t="s">
        <v>92</v>
      </c>
      <c r="F761" t="s">
        <v>92</v>
      </c>
      <c r="G761" s="23" t="s">
        <v>92</v>
      </c>
      <c r="H761" s="24" t="s">
        <v>92</v>
      </c>
      <c r="I761" t="s">
        <v>92</v>
      </c>
      <c r="L761" s="24">
        <v>0</v>
      </c>
    </row>
    <row r="762" spans="1:12">
      <c r="A762" t="s">
        <v>92</v>
      </c>
      <c r="B762" s="23" t="s">
        <v>92</v>
      </c>
      <c r="C762" s="24" t="s">
        <v>92</v>
      </c>
      <c r="D762" t="s">
        <v>92</v>
      </c>
      <c r="E762" t="s">
        <v>92</v>
      </c>
      <c r="F762" t="s">
        <v>92</v>
      </c>
      <c r="G762" s="23" t="s">
        <v>92</v>
      </c>
      <c r="H762" s="24" t="s">
        <v>92</v>
      </c>
      <c r="I762" t="s">
        <v>92</v>
      </c>
      <c r="L762" s="24">
        <v>0</v>
      </c>
    </row>
    <row r="763" spans="1:12">
      <c r="A763" t="s">
        <v>92</v>
      </c>
      <c r="B763" s="23" t="s">
        <v>92</v>
      </c>
      <c r="C763" s="24" t="s">
        <v>92</v>
      </c>
      <c r="D763" t="s">
        <v>92</v>
      </c>
      <c r="E763" t="s">
        <v>92</v>
      </c>
      <c r="F763" t="s">
        <v>92</v>
      </c>
      <c r="G763" s="23" t="s">
        <v>92</v>
      </c>
      <c r="H763" s="24" t="s">
        <v>92</v>
      </c>
      <c r="I763" t="s">
        <v>92</v>
      </c>
      <c r="L763" s="24">
        <v>0</v>
      </c>
    </row>
    <row r="764" spans="1:12">
      <c r="A764" t="s">
        <v>92</v>
      </c>
      <c r="B764" s="23" t="s">
        <v>92</v>
      </c>
      <c r="C764" s="24" t="s">
        <v>92</v>
      </c>
      <c r="D764" t="s">
        <v>92</v>
      </c>
      <c r="E764" t="s">
        <v>92</v>
      </c>
      <c r="F764" t="s">
        <v>92</v>
      </c>
      <c r="G764" s="23" t="s">
        <v>92</v>
      </c>
      <c r="H764" s="24" t="s">
        <v>92</v>
      </c>
      <c r="I764" t="s">
        <v>92</v>
      </c>
      <c r="L764" s="24">
        <v>0</v>
      </c>
    </row>
    <row r="765" spans="1:12">
      <c r="A765" t="s">
        <v>92</v>
      </c>
      <c r="B765" s="23" t="s">
        <v>92</v>
      </c>
      <c r="C765" s="24" t="s">
        <v>92</v>
      </c>
      <c r="D765" t="s">
        <v>92</v>
      </c>
      <c r="E765" t="s">
        <v>92</v>
      </c>
      <c r="F765" t="s">
        <v>92</v>
      </c>
      <c r="G765" s="23" t="s">
        <v>92</v>
      </c>
      <c r="H765" s="24" t="s">
        <v>92</v>
      </c>
      <c r="I765" t="s">
        <v>92</v>
      </c>
      <c r="L765" s="24">
        <v>0</v>
      </c>
    </row>
    <row r="766" spans="1:12">
      <c r="A766" t="s">
        <v>92</v>
      </c>
      <c r="B766" s="23" t="s">
        <v>92</v>
      </c>
      <c r="C766" s="24" t="s">
        <v>92</v>
      </c>
      <c r="D766" t="s">
        <v>92</v>
      </c>
      <c r="E766" t="s">
        <v>92</v>
      </c>
      <c r="F766" t="s">
        <v>92</v>
      </c>
      <c r="G766" s="23" t="s">
        <v>92</v>
      </c>
      <c r="H766" s="24" t="s">
        <v>92</v>
      </c>
      <c r="I766" t="s">
        <v>92</v>
      </c>
      <c r="L766" s="24">
        <v>0</v>
      </c>
    </row>
    <row r="767" spans="1:12">
      <c r="A767" t="s">
        <v>92</v>
      </c>
      <c r="B767" s="23" t="s">
        <v>92</v>
      </c>
      <c r="C767" s="24" t="s">
        <v>92</v>
      </c>
      <c r="D767" t="s">
        <v>92</v>
      </c>
      <c r="E767" t="s">
        <v>92</v>
      </c>
      <c r="F767" t="s">
        <v>92</v>
      </c>
      <c r="G767" s="23" t="s">
        <v>92</v>
      </c>
      <c r="H767" s="24" t="s">
        <v>92</v>
      </c>
      <c r="I767" t="s">
        <v>92</v>
      </c>
      <c r="L767" s="24">
        <v>0</v>
      </c>
    </row>
    <row r="768" spans="1:12">
      <c r="A768" t="s">
        <v>92</v>
      </c>
      <c r="B768" s="23" t="s">
        <v>92</v>
      </c>
      <c r="C768" s="24" t="s">
        <v>92</v>
      </c>
      <c r="D768" t="s">
        <v>92</v>
      </c>
      <c r="E768" t="s">
        <v>92</v>
      </c>
      <c r="F768" t="s">
        <v>92</v>
      </c>
      <c r="G768" s="23" t="s">
        <v>92</v>
      </c>
      <c r="H768" s="24" t="s">
        <v>92</v>
      </c>
      <c r="I768" t="s">
        <v>92</v>
      </c>
      <c r="L768" s="24">
        <v>0</v>
      </c>
    </row>
    <row r="769" spans="1:12">
      <c r="A769" t="s">
        <v>92</v>
      </c>
      <c r="B769" s="23" t="s">
        <v>92</v>
      </c>
      <c r="C769" s="24" t="s">
        <v>92</v>
      </c>
      <c r="D769" t="s">
        <v>92</v>
      </c>
      <c r="E769" t="s">
        <v>92</v>
      </c>
      <c r="F769" t="s">
        <v>92</v>
      </c>
      <c r="G769" s="23" t="s">
        <v>92</v>
      </c>
      <c r="H769" s="24" t="s">
        <v>92</v>
      </c>
      <c r="I769" t="s">
        <v>92</v>
      </c>
      <c r="L769" s="24">
        <v>0</v>
      </c>
    </row>
    <row r="770" spans="1:12">
      <c r="A770" t="s">
        <v>92</v>
      </c>
      <c r="B770" s="23" t="s">
        <v>92</v>
      </c>
      <c r="C770" s="24" t="s">
        <v>92</v>
      </c>
      <c r="D770" t="s">
        <v>92</v>
      </c>
      <c r="E770" t="s">
        <v>92</v>
      </c>
      <c r="F770" t="s">
        <v>92</v>
      </c>
      <c r="G770" s="23" t="s">
        <v>92</v>
      </c>
      <c r="H770" s="24" t="s">
        <v>92</v>
      </c>
      <c r="I770" t="s">
        <v>92</v>
      </c>
      <c r="L770" s="24">
        <v>0</v>
      </c>
    </row>
    <row r="771" spans="1:12">
      <c r="A771" t="s">
        <v>92</v>
      </c>
      <c r="B771" s="23" t="s">
        <v>92</v>
      </c>
      <c r="C771" s="24" t="s">
        <v>92</v>
      </c>
      <c r="D771" t="s">
        <v>92</v>
      </c>
      <c r="E771" t="s">
        <v>92</v>
      </c>
      <c r="F771" t="s">
        <v>92</v>
      </c>
      <c r="G771" s="23" t="s">
        <v>92</v>
      </c>
      <c r="H771" s="24" t="s">
        <v>92</v>
      </c>
      <c r="I771" t="s">
        <v>92</v>
      </c>
      <c r="L771" s="24">
        <v>0</v>
      </c>
    </row>
    <row r="772" spans="1:12">
      <c r="A772" t="s">
        <v>92</v>
      </c>
      <c r="B772" s="23" t="s">
        <v>92</v>
      </c>
      <c r="C772" s="24" t="s">
        <v>92</v>
      </c>
      <c r="D772" t="s">
        <v>92</v>
      </c>
      <c r="E772" t="s">
        <v>92</v>
      </c>
      <c r="F772" t="s">
        <v>92</v>
      </c>
      <c r="G772" s="23" t="s">
        <v>92</v>
      </c>
      <c r="H772" s="24" t="s">
        <v>92</v>
      </c>
      <c r="I772" t="s">
        <v>92</v>
      </c>
      <c r="L772" s="24">
        <v>0</v>
      </c>
    </row>
    <row r="773" spans="1:12">
      <c r="A773" t="s">
        <v>92</v>
      </c>
      <c r="B773" s="23" t="s">
        <v>92</v>
      </c>
      <c r="C773" s="24" t="s">
        <v>92</v>
      </c>
      <c r="D773" t="s">
        <v>92</v>
      </c>
      <c r="E773" t="s">
        <v>92</v>
      </c>
      <c r="F773" t="s">
        <v>92</v>
      </c>
      <c r="G773" s="23" t="s">
        <v>92</v>
      </c>
      <c r="H773" s="24" t="s">
        <v>92</v>
      </c>
      <c r="I773" t="s">
        <v>92</v>
      </c>
      <c r="L773" s="24">
        <v>0</v>
      </c>
    </row>
    <row r="774" spans="1:12">
      <c r="A774" t="s">
        <v>92</v>
      </c>
      <c r="B774" s="23" t="s">
        <v>92</v>
      </c>
      <c r="C774" s="24" t="s">
        <v>92</v>
      </c>
      <c r="D774" t="s">
        <v>92</v>
      </c>
      <c r="E774" t="s">
        <v>92</v>
      </c>
      <c r="F774" t="s">
        <v>92</v>
      </c>
      <c r="G774" s="23" t="s">
        <v>92</v>
      </c>
      <c r="H774" s="24" t="s">
        <v>92</v>
      </c>
      <c r="I774" t="s">
        <v>92</v>
      </c>
      <c r="L774" s="24">
        <v>0</v>
      </c>
    </row>
    <row r="775" spans="1:12">
      <c r="A775" t="s">
        <v>92</v>
      </c>
      <c r="B775" s="23" t="s">
        <v>92</v>
      </c>
      <c r="C775" s="24" t="s">
        <v>92</v>
      </c>
      <c r="D775" t="s">
        <v>92</v>
      </c>
      <c r="E775" t="s">
        <v>92</v>
      </c>
      <c r="F775" t="s">
        <v>92</v>
      </c>
      <c r="G775" s="23" t="s">
        <v>92</v>
      </c>
      <c r="H775" s="24" t="s">
        <v>92</v>
      </c>
      <c r="I775" t="s">
        <v>92</v>
      </c>
      <c r="L775" s="24">
        <v>0</v>
      </c>
    </row>
    <row r="776" spans="1:12">
      <c r="A776" t="s">
        <v>92</v>
      </c>
      <c r="B776" s="23" t="s">
        <v>92</v>
      </c>
      <c r="C776" s="24" t="s">
        <v>92</v>
      </c>
      <c r="D776" t="s">
        <v>92</v>
      </c>
      <c r="E776" t="s">
        <v>92</v>
      </c>
      <c r="F776" t="s">
        <v>92</v>
      </c>
      <c r="G776" s="23" t="s">
        <v>92</v>
      </c>
      <c r="H776" s="24" t="s">
        <v>92</v>
      </c>
      <c r="I776" t="s">
        <v>92</v>
      </c>
      <c r="L776" s="24">
        <v>0</v>
      </c>
    </row>
    <row r="777" spans="1:12">
      <c r="A777" t="s">
        <v>92</v>
      </c>
      <c r="B777" s="23" t="s">
        <v>92</v>
      </c>
      <c r="C777" s="24" t="s">
        <v>92</v>
      </c>
      <c r="D777" t="s">
        <v>92</v>
      </c>
      <c r="E777" t="s">
        <v>92</v>
      </c>
      <c r="F777" t="s">
        <v>92</v>
      </c>
      <c r="G777" s="23" t="s">
        <v>92</v>
      </c>
      <c r="H777" s="24" t="s">
        <v>92</v>
      </c>
      <c r="I777" t="s">
        <v>92</v>
      </c>
      <c r="L777" s="24">
        <v>0</v>
      </c>
    </row>
    <row r="778" spans="1:12">
      <c r="A778" t="s">
        <v>92</v>
      </c>
      <c r="B778" s="23" t="s">
        <v>92</v>
      </c>
      <c r="C778" s="24" t="s">
        <v>92</v>
      </c>
      <c r="D778" t="s">
        <v>92</v>
      </c>
      <c r="E778" t="s">
        <v>92</v>
      </c>
      <c r="F778" t="s">
        <v>92</v>
      </c>
      <c r="G778" s="23" t="s">
        <v>92</v>
      </c>
      <c r="H778" s="24" t="s">
        <v>92</v>
      </c>
      <c r="I778" t="s">
        <v>92</v>
      </c>
      <c r="L778" s="24">
        <v>0</v>
      </c>
    </row>
    <row r="779" spans="1:12">
      <c r="A779" t="s">
        <v>92</v>
      </c>
      <c r="B779" s="23" t="s">
        <v>92</v>
      </c>
      <c r="C779" s="24" t="s">
        <v>92</v>
      </c>
      <c r="D779" t="s">
        <v>92</v>
      </c>
      <c r="E779" t="s">
        <v>92</v>
      </c>
      <c r="F779" t="s">
        <v>92</v>
      </c>
      <c r="G779" s="23" t="s">
        <v>92</v>
      </c>
      <c r="H779" s="24" t="s">
        <v>92</v>
      </c>
      <c r="I779" t="s">
        <v>92</v>
      </c>
      <c r="L779" s="24">
        <v>0</v>
      </c>
    </row>
    <row r="780" spans="1:12">
      <c r="A780" t="s">
        <v>92</v>
      </c>
      <c r="B780" s="23" t="s">
        <v>92</v>
      </c>
      <c r="C780" s="24" t="s">
        <v>92</v>
      </c>
      <c r="D780" t="s">
        <v>92</v>
      </c>
      <c r="E780" t="s">
        <v>92</v>
      </c>
      <c r="F780" t="s">
        <v>92</v>
      </c>
      <c r="G780" s="23" t="s">
        <v>92</v>
      </c>
      <c r="H780" s="24" t="s">
        <v>92</v>
      </c>
      <c r="I780" t="s">
        <v>92</v>
      </c>
      <c r="L780" s="24">
        <v>0</v>
      </c>
    </row>
    <row r="781" spans="1:12">
      <c r="A781" t="s">
        <v>92</v>
      </c>
      <c r="B781" s="23" t="s">
        <v>92</v>
      </c>
      <c r="C781" s="24" t="s">
        <v>92</v>
      </c>
      <c r="D781" t="s">
        <v>92</v>
      </c>
      <c r="E781" t="s">
        <v>92</v>
      </c>
      <c r="F781" t="s">
        <v>92</v>
      </c>
      <c r="G781" s="23" t="s">
        <v>92</v>
      </c>
      <c r="H781" s="24" t="s">
        <v>92</v>
      </c>
      <c r="I781" t="s">
        <v>92</v>
      </c>
      <c r="L781" s="24">
        <v>0</v>
      </c>
    </row>
    <row r="782" spans="1:12">
      <c r="A782" t="s">
        <v>92</v>
      </c>
      <c r="B782" s="23" t="s">
        <v>92</v>
      </c>
      <c r="C782" s="24" t="s">
        <v>92</v>
      </c>
      <c r="D782" t="s">
        <v>92</v>
      </c>
      <c r="E782" t="s">
        <v>92</v>
      </c>
      <c r="F782" t="s">
        <v>92</v>
      </c>
      <c r="G782" s="23" t="s">
        <v>92</v>
      </c>
      <c r="H782" s="24" t="s">
        <v>92</v>
      </c>
      <c r="I782" t="s">
        <v>92</v>
      </c>
      <c r="L782" s="24">
        <v>0</v>
      </c>
    </row>
    <row r="783" spans="1:12">
      <c r="A783" t="s">
        <v>92</v>
      </c>
      <c r="B783" s="23" t="s">
        <v>92</v>
      </c>
      <c r="C783" s="24" t="s">
        <v>92</v>
      </c>
      <c r="D783" t="s">
        <v>92</v>
      </c>
      <c r="E783" t="s">
        <v>92</v>
      </c>
      <c r="F783" t="s">
        <v>92</v>
      </c>
      <c r="G783" s="23" t="s">
        <v>92</v>
      </c>
      <c r="H783" s="24" t="s">
        <v>92</v>
      </c>
      <c r="I783" t="s">
        <v>92</v>
      </c>
      <c r="L783" s="24">
        <v>0</v>
      </c>
    </row>
    <row r="784" spans="1:12">
      <c r="A784" t="s">
        <v>92</v>
      </c>
      <c r="B784" s="23" t="s">
        <v>92</v>
      </c>
      <c r="C784" s="24" t="s">
        <v>92</v>
      </c>
      <c r="D784" t="s">
        <v>92</v>
      </c>
      <c r="E784" t="s">
        <v>92</v>
      </c>
      <c r="F784" t="s">
        <v>92</v>
      </c>
      <c r="G784" s="23" t="s">
        <v>92</v>
      </c>
      <c r="H784" s="24" t="s">
        <v>92</v>
      </c>
      <c r="I784" t="s">
        <v>92</v>
      </c>
      <c r="L784" s="24">
        <v>0</v>
      </c>
    </row>
    <row r="785" spans="1:12">
      <c r="A785" t="s">
        <v>92</v>
      </c>
      <c r="B785" s="23" t="s">
        <v>92</v>
      </c>
      <c r="C785" s="24" t="s">
        <v>92</v>
      </c>
      <c r="D785" t="s">
        <v>92</v>
      </c>
      <c r="E785" t="s">
        <v>92</v>
      </c>
      <c r="F785" t="s">
        <v>92</v>
      </c>
      <c r="G785" s="23" t="s">
        <v>92</v>
      </c>
      <c r="H785" s="24" t="s">
        <v>92</v>
      </c>
      <c r="I785" t="s">
        <v>92</v>
      </c>
      <c r="L785" s="24">
        <v>0</v>
      </c>
    </row>
    <row r="786" spans="1:12">
      <c r="A786" t="s">
        <v>92</v>
      </c>
      <c r="B786" s="23" t="s">
        <v>92</v>
      </c>
      <c r="C786" s="24" t="s">
        <v>92</v>
      </c>
      <c r="D786" t="s">
        <v>92</v>
      </c>
      <c r="E786" t="s">
        <v>92</v>
      </c>
      <c r="F786" t="s">
        <v>92</v>
      </c>
      <c r="G786" s="23" t="s">
        <v>92</v>
      </c>
      <c r="H786" s="24" t="s">
        <v>92</v>
      </c>
      <c r="I786" t="s">
        <v>92</v>
      </c>
      <c r="L786" s="24">
        <v>0</v>
      </c>
    </row>
    <row r="787" spans="1:12">
      <c r="A787" t="s">
        <v>92</v>
      </c>
      <c r="B787" s="23" t="s">
        <v>92</v>
      </c>
      <c r="C787" s="24" t="s">
        <v>92</v>
      </c>
      <c r="D787" t="s">
        <v>92</v>
      </c>
      <c r="E787" t="s">
        <v>92</v>
      </c>
      <c r="F787" t="s">
        <v>92</v>
      </c>
      <c r="G787" s="23" t="s">
        <v>92</v>
      </c>
      <c r="H787" s="24" t="s">
        <v>92</v>
      </c>
      <c r="I787" t="s">
        <v>92</v>
      </c>
      <c r="L787" s="24">
        <v>0</v>
      </c>
    </row>
    <row r="788" spans="1:12">
      <c r="A788" t="s">
        <v>92</v>
      </c>
      <c r="B788" s="23" t="s">
        <v>92</v>
      </c>
      <c r="C788" s="24" t="s">
        <v>92</v>
      </c>
      <c r="D788" t="s">
        <v>92</v>
      </c>
      <c r="E788" t="s">
        <v>92</v>
      </c>
      <c r="F788" t="s">
        <v>92</v>
      </c>
      <c r="G788" s="23" t="s">
        <v>92</v>
      </c>
      <c r="H788" s="24" t="s">
        <v>92</v>
      </c>
      <c r="I788" t="s">
        <v>92</v>
      </c>
      <c r="L788" s="24">
        <v>0</v>
      </c>
    </row>
    <row r="789" spans="1:12">
      <c r="A789" t="s">
        <v>92</v>
      </c>
      <c r="B789" s="23" t="s">
        <v>92</v>
      </c>
      <c r="C789" s="24" t="s">
        <v>92</v>
      </c>
      <c r="D789" t="s">
        <v>92</v>
      </c>
      <c r="E789" t="s">
        <v>92</v>
      </c>
      <c r="F789" t="s">
        <v>92</v>
      </c>
      <c r="G789" s="23" t="s">
        <v>92</v>
      </c>
      <c r="H789" s="24" t="s">
        <v>92</v>
      </c>
      <c r="I789" t="s">
        <v>92</v>
      </c>
      <c r="L789" s="24">
        <v>0</v>
      </c>
    </row>
    <row r="790" spans="1:12">
      <c r="A790" t="s">
        <v>92</v>
      </c>
      <c r="B790" s="23" t="s">
        <v>92</v>
      </c>
      <c r="C790" s="24" t="s">
        <v>92</v>
      </c>
      <c r="D790" t="s">
        <v>92</v>
      </c>
      <c r="E790" t="s">
        <v>92</v>
      </c>
      <c r="F790" t="s">
        <v>92</v>
      </c>
      <c r="G790" s="23" t="s">
        <v>92</v>
      </c>
      <c r="H790" s="24" t="s">
        <v>92</v>
      </c>
      <c r="I790" t="s">
        <v>92</v>
      </c>
      <c r="L790" s="24">
        <v>0</v>
      </c>
    </row>
    <row r="791" spans="1:12">
      <c r="A791" t="s">
        <v>92</v>
      </c>
      <c r="B791" s="23" t="s">
        <v>92</v>
      </c>
      <c r="C791" s="24" t="s">
        <v>92</v>
      </c>
      <c r="D791" t="s">
        <v>92</v>
      </c>
      <c r="E791" t="s">
        <v>92</v>
      </c>
      <c r="F791" t="s">
        <v>92</v>
      </c>
      <c r="G791" s="23" t="s">
        <v>92</v>
      </c>
      <c r="H791" s="24" t="s">
        <v>92</v>
      </c>
      <c r="I791" t="s">
        <v>92</v>
      </c>
      <c r="L791" s="24">
        <v>0</v>
      </c>
    </row>
    <row r="792" spans="1:12">
      <c r="A792" t="s">
        <v>92</v>
      </c>
      <c r="B792" s="23" t="s">
        <v>92</v>
      </c>
      <c r="C792" s="24" t="s">
        <v>92</v>
      </c>
      <c r="D792" t="s">
        <v>92</v>
      </c>
      <c r="E792" t="s">
        <v>92</v>
      </c>
      <c r="F792" t="s">
        <v>92</v>
      </c>
      <c r="G792" s="23" t="s">
        <v>92</v>
      </c>
      <c r="H792" s="24" t="s">
        <v>92</v>
      </c>
      <c r="I792" t="s">
        <v>92</v>
      </c>
      <c r="L792" s="24">
        <v>0</v>
      </c>
    </row>
    <row r="793" spans="1:12">
      <c r="A793" t="s">
        <v>92</v>
      </c>
      <c r="B793" s="23" t="s">
        <v>92</v>
      </c>
      <c r="C793" s="24" t="s">
        <v>92</v>
      </c>
      <c r="D793" t="s">
        <v>92</v>
      </c>
      <c r="E793" t="s">
        <v>92</v>
      </c>
      <c r="F793" t="s">
        <v>92</v>
      </c>
      <c r="G793" s="23" t="s">
        <v>92</v>
      </c>
      <c r="H793" s="24" t="s">
        <v>92</v>
      </c>
      <c r="I793" t="s">
        <v>92</v>
      </c>
      <c r="L793" s="24">
        <v>0</v>
      </c>
    </row>
    <row r="794" spans="1:12">
      <c r="A794" t="s">
        <v>92</v>
      </c>
      <c r="B794" s="23" t="s">
        <v>92</v>
      </c>
      <c r="C794" s="24" t="s">
        <v>92</v>
      </c>
      <c r="D794" t="s">
        <v>92</v>
      </c>
      <c r="E794" t="s">
        <v>92</v>
      </c>
      <c r="F794" t="s">
        <v>92</v>
      </c>
      <c r="G794" s="23" t="s">
        <v>92</v>
      </c>
      <c r="H794" s="24" t="s">
        <v>92</v>
      </c>
      <c r="I794" t="s">
        <v>92</v>
      </c>
      <c r="L794" s="24">
        <v>0</v>
      </c>
    </row>
    <row r="795" spans="1:12">
      <c r="A795" t="s">
        <v>92</v>
      </c>
      <c r="B795" s="23" t="s">
        <v>92</v>
      </c>
      <c r="C795" s="24" t="s">
        <v>92</v>
      </c>
      <c r="D795" t="s">
        <v>92</v>
      </c>
      <c r="E795" t="s">
        <v>92</v>
      </c>
      <c r="F795" t="s">
        <v>92</v>
      </c>
      <c r="G795" s="23" t="s">
        <v>92</v>
      </c>
      <c r="H795" s="24" t="s">
        <v>92</v>
      </c>
      <c r="I795" t="s">
        <v>92</v>
      </c>
      <c r="L795" s="24">
        <v>0</v>
      </c>
    </row>
    <row r="796" spans="1:12">
      <c r="A796" t="s">
        <v>92</v>
      </c>
      <c r="B796" s="23" t="s">
        <v>92</v>
      </c>
      <c r="C796" s="24" t="s">
        <v>92</v>
      </c>
      <c r="D796" t="s">
        <v>92</v>
      </c>
      <c r="E796" t="s">
        <v>92</v>
      </c>
      <c r="F796" t="s">
        <v>92</v>
      </c>
      <c r="G796" s="23" t="s">
        <v>92</v>
      </c>
      <c r="H796" s="24" t="s">
        <v>92</v>
      </c>
      <c r="I796" t="s">
        <v>92</v>
      </c>
      <c r="L796" s="24">
        <v>0</v>
      </c>
    </row>
    <row r="797" spans="1:12">
      <c r="A797" t="s">
        <v>92</v>
      </c>
      <c r="B797" s="23" t="s">
        <v>92</v>
      </c>
      <c r="C797" s="24" t="s">
        <v>92</v>
      </c>
      <c r="D797" t="s">
        <v>92</v>
      </c>
      <c r="E797" t="s">
        <v>92</v>
      </c>
      <c r="F797" t="s">
        <v>92</v>
      </c>
      <c r="G797" s="23" t="s">
        <v>92</v>
      </c>
      <c r="H797" s="24" t="s">
        <v>92</v>
      </c>
      <c r="I797" t="s">
        <v>92</v>
      </c>
      <c r="L797" s="24">
        <v>0</v>
      </c>
    </row>
    <row r="798" spans="1:12">
      <c r="A798" t="s">
        <v>92</v>
      </c>
      <c r="B798" s="23" t="s">
        <v>92</v>
      </c>
      <c r="C798" s="24" t="s">
        <v>92</v>
      </c>
      <c r="D798" t="s">
        <v>92</v>
      </c>
      <c r="E798" t="s">
        <v>92</v>
      </c>
      <c r="F798" t="s">
        <v>92</v>
      </c>
      <c r="G798" s="23" t="s">
        <v>92</v>
      </c>
      <c r="H798" s="24" t="s">
        <v>92</v>
      </c>
      <c r="I798" t="s">
        <v>92</v>
      </c>
      <c r="L798" s="24">
        <v>0</v>
      </c>
    </row>
    <row r="799" spans="1:12">
      <c r="A799" t="s">
        <v>92</v>
      </c>
      <c r="B799" s="23" t="s">
        <v>92</v>
      </c>
      <c r="C799" s="24" t="s">
        <v>92</v>
      </c>
      <c r="D799" t="s">
        <v>92</v>
      </c>
      <c r="E799" t="s">
        <v>92</v>
      </c>
      <c r="F799" t="s">
        <v>92</v>
      </c>
      <c r="G799" s="23" t="s">
        <v>92</v>
      </c>
      <c r="H799" s="24" t="s">
        <v>92</v>
      </c>
      <c r="I799" t="s">
        <v>92</v>
      </c>
      <c r="L799" s="24">
        <v>0</v>
      </c>
    </row>
    <row r="800" spans="1:12">
      <c r="A800" t="s">
        <v>92</v>
      </c>
      <c r="B800" s="23" t="s">
        <v>92</v>
      </c>
      <c r="C800" s="24" t="s">
        <v>92</v>
      </c>
      <c r="D800" t="s">
        <v>92</v>
      </c>
      <c r="E800" t="s">
        <v>92</v>
      </c>
      <c r="F800" t="s">
        <v>92</v>
      </c>
      <c r="G800" s="23" t="s">
        <v>92</v>
      </c>
      <c r="H800" s="24" t="s">
        <v>92</v>
      </c>
      <c r="I800" t="s">
        <v>92</v>
      </c>
      <c r="L800" s="24">
        <v>0</v>
      </c>
    </row>
    <row r="801" spans="1:12">
      <c r="A801" t="s">
        <v>92</v>
      </c>
      <c r="B801" s="23" t="s">
        <v>92</v>
      </c>
      <c r="C801" s="24" t="s">
        <v>92</v>
      </c>
      <c r="D801" t="s">
        <v>92</v>
      </c>
      <c r="E801" t="s">
        <v>92</v>
      </c>
      <c r="F801" t="s">
        <v>92</v>
      </c>
      <c r="G801" s="23" t="s">
        <v>92</v>
      </c>
      <c r="H801" s="24" t="s">
        <v>92</v>
      </c>
      <c r="I801" t="s">
        <v>92</v>
      </c>
      <c r="L801" s="24">
        <v>0</v>
      </c>
    </row>
    <row r="802" spans="1:12">
      <c r="A802" t="s">
        <v>92</v>
      </c>
      <c r="B802" s="23" t="s">
        <v>92</v>
      </c>
      <c r="C802" s="24" t="s">
        <v>92</v>
      </c>
      <c r="D802" t="s">
        <v>92</v>
      </c>
      <c r="E802" t="s">
        <v>92</v>
      </c>
      <c r="F802" t="s">
        <v>92</v>
      </c>
      <c r="G802" s="23" t="s">
        <v>92</v>
      </c>
      <c r="H802" s="24" t="s">
        <v>92</v>
      </c>
      <c r="I802" t="s">
        <v>92</v>
      </c>
      <c r="L802" s="24">
        <v>0</v>
      </c>
    </row>
    <row r="803" spans="1:12">
      <c r="A803" t="s">
        <v>92</v>
      </c>
      <c r="B803" s="23" t="s">
        <v>92</v>
      </c>
      <c r="C803" s="24" t="s">
        <v>92</v>
      </c>
      <c r="D803" t="s">
        <v>92</v>
      </c>
      <c r="E803" t="s">
        <v>92</v>
      </c>
      <c r="F803" t="s">
        <v>92</v>
      </c>
      <c r="G803" s="23" t="s">
        <v>92</v>
      </c>
      <c r="H803" s="24" t="s">
        <v>92</v>
      </c>
      <c r="I803" t="s">
        <v>92</v>
      </c>
      <c r="L803" s="24">
        <v>0</v>
      </c>
    </row>
    <row r="804" spans="1:12">
      <c r="A804" t="s">
        <v>92</v>
      </c>
      <c r="B804" s="23" t="s">
        <v>92</v>
      </c>
      <c r="C804" s="24" t="s">
        <v>92</v>
      </c>
      <c r="D804" t="s">
        <v>92</v>
      </c>
      <c r="E804" t="s">
        <v>92</v>
      </c>
      <c r="F804" t="s">
        <v>92</v>
      </c>
      <c r="G804" s="23" t="s">
        <v>92</v>
      </c>
      <c r="H804" s="24" t="s">
        <v>92</v>
      </c>
      <c r="I804" t="s">
        <v>92</v>
      </c>
      <c r="L804" s="24">
        <v>0</v>
      </c>
    </row>
    <row r="805" spans="1:12">
      <c r="A805" t="s">
        <v>92</v>
      </c>
      <c r="B805" s="23" t="s">
        <v>92</v>
      </c>
      <c r="C805" s="24" t="s">
        <v>92</v>
      </c>
      <c r="D805" t="s">
        <v>92</v>
      </c>
      <c r="E805" t="s">
        <v>92</v>
      </c>
      <c r="F805" t="s">
        <v>92</v>
      </c>
      <c r="G805" s="23" t="s">
        <v>92</v>
      </c>
      <c r="H805" s="24" t="s">
        <v>92</v>
      </c>
      <c r="I805" t="s">
        <v>92</v>
      </c>
      <c r="L805" s="24">
        <v>0</v>
      </c>
    </row>
    <row r="806" spans="1:12">
      <c r="A806" t="s">
        <v>92</v>
      </c>
      <c r="B806" s="23" t="s">
        <v>92</v>
      </c>
      <c r="C806" s="24" t="s">
        <v>92</v>
      </c>
      <c r="D806" t="s">
        <v>92</v>
      </c>
      <c r="E806" t="s">
        <v>92</v>
      </c>
      <c r="F806" t="s">
        <v>92</v>
      </c>
      <c r="G806" s="23" t="s">
        <v>92</v>
      </c>
      <c r="H806" s="24" t="s">
        <v>92</v>
      </c>
      <c r="I806" t="s">
        <v>92</v>
      </c>
      <c r="L806" s="24">
        <v>0</v>
      </c>
    </row>
    <row r="807" spans="1:12">
      <c r="A807" t="s">
        <v>92</v>
      </c>
      <c r="B807" s="23" t="s">
        <v>92</v>
      </c>
      <c r="C807" s="24" t="s">
        <v>92</v>
      </c>
      <c r="D807" t="s">
        <v>92</v>
      </c>
      <c r="E807" t="s">
        <v>92</v>
      </c>
      <c r="F807" t="s">
        <v>92</v>
      </c>
      <c r="G807" s="23" t="s">
        <v>92</v>
      </c>
      <c r="H807" s="24" t="s">
        <v>92</v>
      </c>
      <c r="I807" t="s">
        <v>92</v>
      </c>
      <c r="L807" s="24">
        <v>0</v>
      </c>
    </row>
    <row r="808" spans="1:12">
      <c r="A808" t="s">
        <v>92</v>
      </c>
      <c r="B808" s="23" t="s">
        <v>92</v>
      </c>
      <c r="C808" s="24" t="s">
        <v>92</v>
      </c>
      <c r="D808" t="s">
        <v>92</v>
      </c>
      <c r="E808" t="s">
        <v>92</v>
      </c>
      <c r="F808" t="s">
        <v>92</v>
      </c>
      <c r="G808" s="23" t="s">
        <v>92</v>
      </c>
      <c r="H808" s="24" t="s">
        <v>92</v>
      </c>
      <c r="I808" t="s">
        <v>92</v>
      </c>
      <c r="L808" s="24">
        <v>0</v>
      </c>
    </row>
    <row r="809" spans="1:12">
      <c r="A809" t="s">
        <v>92</v>
      </c>
      <c r="B809" s="23" t="s">
        <v>92</v>
      </c>
      <c r="C809" s="24" t="s">
        <v>92</v>
      </c>
      <c r="D809" t="s">
        <v>92</v>
      </c>
      <c r="E809" t="s">
        <v>92</v>
      </c>
      <c r="F809" t="s">
        <v>92</v>
      </c>
      <c r="G809" s="23" t="s">
        <v>92</v>
      </c>
      <c r="H809" s="24" t="s">
        <v>92</v>
      </c>
      <c r="I809" t="s">
        <v>92</v>
      </c>
      <c r="L809" s="24">
        <v>0</v>
      </c>
    </row>
    <row r="810" spans="1:12">
      <c r="A810" t="s">
        <v>92</v>
      </c>
      <c r="B810" s="23" t="s">
        <v>92</v>
      </c>
      <c r="C810" s="24" t="s">
        <v>92</v>
      </c>
      <c r="D810" t="s">
        <v>92</v>
      </c>
      <c r="E810" t="s">
        <v>92</v>
      </c>
      <c r="F810" t="s">
        <v>92</v>
      </c>
      <c r="G810" s="23" t="s">
        <v>92</v>
      </c>
      <c r="H810" s="24" t="s">
        <v>92</v>
      </c>
      <c r="I810" t="s">
        <v>92</v>
      </c>
      <c r="L810" s="24">
        <v>0</v>
      </c>
    </row>
    <row r="811" spans="1:12">
      <c r="A811" t="s">
        <v>92</v>
      </c>
      <c r="B811" s="23" t="s">
        <v>92</v>
      </c>
      <c r="C811" s="24" t="s">
        <v>92</v>
      </c>
      <c r="D811" t="s">
        <v>92</v>
      </c>
      <c r="E811" t="s">
        <v>92</v>
      </c>
      <c r="F811" t="s">
        <v>92</v>
      </c>
      <c r="G811" s="23" t="s">
        <v>92</v>
      </c>
      <c r="H811" s="24" t="s">
        <v>92</v>
      </c>
      <c r="I811" t="s">
        <v>92</v>
      </c>
      <c r="L811" s="24">
        <v>0</v>
      </c>
    </row>
    <row r="812" spans="1:12">
      <c r="A812" t="s">
        <v>92</v>
      </c>
      <c r="B812" s="23" t="s">
        <v>92</v>
      </c>
      <c r="C812" s="24" t="s">
        <v>92</v>
      </c>
      <c r="D812" t="s">
        <v>92</v>
      </c>
      <c r="E812" t="s">
        <v>92</v>
      </c>
      <c r="F812" t="s">
        <v>92</v>
      </c>
      <c r="G812" s="23" t="s">
        <v>92</v>
      </c>
      <c r="H812" s="24" t="s">
        <v>92</v>
      </c>
      <c r="I812" t="s">
        <v>92</v>
      </c>
      <c r="L812" s="24">
        <v>0</v>
      </c>
    </row>
    <row r="813" spans="1:12">
      <c r="A813" t="s">
        <v>92</v>
      </c>
      <c r="B813" s="23" t="s">
        <v>92</v>
      </c>
      <c r="C813" s="24" t="s">
        <v>92</v>
      </c>
      <c r="D813" t="s">
        <v>92</v>
      </c>
      <c r="E813" t="s">
        <v>92</v>
      </c>
      <c r="F813" t="s">
        <v>92</v>
      </c>
      <c r="G813" s="23" t="s">
        <v>92</v>
      </c>
      <c r="H813" s="24" t="s">
        <v>92</v>
      </c>
      <c r="I813" t="s">
        <v>92</v>
      </c>
      <c r="L813" s="24">
        <v>0</v>
      </c>
    </row>
    <row r="814" spans="1:12">
      <c r="A814" t="s">
        <v>92</v>
      </c>
      <c r="B814" s="23" t="s">
        <v>92</v>
      </c>
      <c r="C814" s="24" t="s">
        <v>92</v>
      </c>
      <c r="D814" t="s">
        <v>92</v>
      </c>
      <c r="E814" t="s">
        <v>92</v>
      </c>
      <c r="F814" t="s">
        <v>92</v>
      </c>
      <c r="G814" s="23" t="s">
        <v>92</v>
      </c>
      <c r="H814" s="24" t="s">
        <v>92</v>
      </c>
      <c r="I814" t="s">
        <v>92</v>
      </c>
      <c r="L814" s="24">
        <v>0</v>
      </c>
    </row>
    <row r="815" spans="1:12">
      <c r="A815" t="s">
        <v>92</v>
      </c>
      <c r="B815" s="23" t="s">
        <v>92</v>
      </c>
      <c r="C815" s="24" t="s">
        <v>92</v>
      </c>
      <c r="D815" t="s">
        <v>92</v>
      </c>
      <c r="E815" t="s">
        <v>92</v>
      </c>
      <c r="F815" t="s">
        <v>92</v>
      </c>
      <c r="G815" s="23" t="s">
        <v>92</v>
      </c>
      <c r="H815" s="24" t="s">
        <v>92</v>
      </c>
      <c r="I815" t="s">
        <v>92</v>
      </c>
      <c r="L815" s="24">
        <v>0</v>
      </c>
    </row>
    <row r="816" spans="1:12">
      <c r="A816" t="s">
        <v>92</v>
      </c>
      <c r="B816" s="23" t="s">
        <v>92</v>
      </c>
      <c r="C816" s="24" t="s">
        <v>92</v>
      </c>
      <c r="D816" t="s">
        <v>92</v>
      </c>
      <c r="E816" t="s">
        <v>92</v>
      </c>
      <c r="F816" t="s">
        <v>92</v>
      </c>
      <c r="G816" s="23" t="s">
        <v>92</v>
      </c>
      <c r="H816" s="24" t="s">
        <v>92</v>
      </c>
      <c r="I816" t="s">
        <v>92</v>
      </c>
      <c r="L816" s="24">
        <v>0</v>
      </c>
    </row>
    <row r="817" spans="1:12">
      <c r="A817" t="s">
        <v>92</v>
      </c>
      <c r="B817" s="23" t="s">
        <v>92</v>
      </c>
      <c r="C817" s="24" t="s">
        <v>92</v>
      </c>
      <c r="D817" t="s">
        <v>92</v>
      </c>
      <c r="E817" t="s">
        <v>92</v>
      </c>
      <c r="F817" t="s">
        <v>92</v>
      </c>
      <c r="G817" s="23" t="s">
        <v>92</v>
      </c>
      <c r="H817" s="24" t="s">
        <v>92</v>
      </c>
      <c r="I817" t="s">
        <v>92</v>
      </c>
      <c r="L817" s="24">
        <v>0</v>
      </c>
    </row>
    <row r="818" spans="1:12">
      <c r="A818" t="s">
        <v>92</v>
      </c>
      <c r="B818" s="23" t="s">
        <v>92</v>
      </c>
      <c r="C818" s="24" t="s">
        <v>92</v>
      </c>
      <c r="D818" t="s">
        <v>92</v>
      </c>
      <c r="E818" t="s">
        <v>92</v>
      </c>
      <c r="F818" t="s">
        <v>92</v>
      </c>
      <c r="G818" s="23" t="s">
        <v>92</v>
      </c>
      <c r="H818" s="24" t="s">
        <v>92</v>
      </c>
      <c r="I818" t="s">
        <v>92</v>
      </c>
      <c r="L818" s="24">
        <v>0</v>
      </c>
    </row>
    <row r="819" spans="1:12">
      <c r="A819" t="s">
        <v>92</v>
      </c>
      <c r="B819" s="23" t="s">
        <v>92</v>
      </c>
      <c r="C819" s="24" t="s">
        <v>92</v>
      </c>
      <c r="D819" t="s">
        <v>92</v>
      </c>
      <c r="E819" t="s">
        <v>92</v>
      </c>
      <c r="F819" t="s">
        <v>92</v>
      </c>
      <c r="G819" s="23" t="s">
        <v>92</v>
      </c>
      <c r="H819" s="24" t="s">
        <v>92</v>
      </c>
      <c r="I819" t="s">
        <v>92</v>
      </c>
      <c r="L819" s="24">
        <v>0</v>
      </c>
    </row>
    <row r="820" spans="1:12">
      <c r="A820" t="s">
        <v>92</v>
      </c>
      <c r="B820" s="23" t="s">
        <v>92</v>
      </c>
      <c r="C820" s="24" t="s">
        <v>92</v>
      </c>
      <c r="D820" t="s">
        <v>92</v>
      </c>
      <c r="E820" t="s">
        <v>92</v>
      </c>
      <c r="F820" t="s">
        <v>92</v>
      </c>
      <c r="G820" s="23" t="s">
        <v>92</v>
      </c>
      <c r="H820" s="24" t="s">
        <v>92</v>
      </c>
      <c r="I820" t="s">
        <v>92</v>
      </c>
      <c r="L820" s="24">
        <v>0</v>
      </c>
    </row>
    <row r="821" spans="1:12">
      <c r="A821" t="s">
        <v>92</v>
      </c>
      <c r="B821" s="23" t="s">
        <v>92</v>
      </c>
      <c r="C821" s="24" t="s">
        <v>92</v>
      </c>
      <c r="D821" t="s">
        <v>92</v>
      </c>
      <c r="E821" t="s">
        <v>92</v>
      </c>
      <c r="F821" t="s">
        <v>92</v>
      </c>
      <c r="G821" s="23" t="s">
        <v>92</v>
      </c>
      <c r="H821" s="24" t="s">
        <v>92</v>
      </c>
      <c r="I821" t="s">
        <v>92</v>
      </c>
      <c r="L821" s="24">
        <v>0</v>
      </c>
    </row>
    <row r="822" spans="1:12">
      <c r="A822" t="s">
        <v>92</v>
      </c>
      <c r="B822" s="23" t="s">
        <v>92</v>
      </c>
      <c r="C822" s="24" t="s">
        <v>92</v>
      </c>
      <c r="D822" t="s">
        <v>92</v>
      </c>
      <c r="E822" t="s">
        <v>92</v>
      </c>
      <c r="F822" t="s">
        <v>92</v>
      </c>
      <c r="G822" s="23" t="s">
        <v>92</v>
      </c>
      <c r="H822" s="24" t="s">
        <v>92</v>
      </c>
      <c r="I822" t="s">
        <v>92</v>
      </c>
      <c r="L822" s="24">
        <v>0</v>
      </c>
    </row>
    <row r="823" spans="1:12">
      <c r="A823" t="s">
        <v>92</v>
      </c>
      <c r="B823" s="23" t="s">
        <v>92</v>
      </c>
      <c r="C823" s="24" t="s">
        <v>92</v>
      </c>
      <c r="D823" t="s">
        <v>92</v>
      </c>
      <c r="E823" t="s">
        <v>92</v>
      </c>
      <c r="F823" t="s">
        <v>92</v>
      </c>
      <c r="G823" s="23" t="s">
        <v>92</v>
      </c>
      <c r="H823" s="24" t="s">
        <v>92</v>
      </c>
      <c r="I823" t="s">
        <v>92</v>
      </c>
      <c r="L823" s="24">
        <v>0</v>
      </c>
    </row>
    <row r="824" spans="1:12">
      <c r="A824" t="s">
        <v>92</v>
      </c>
      <c r="B824" s="23" t="s">
        <v>92</v>
      </c>
      <c r="C824" s="24" t="s">
        <v>92</v>
      </c>
      <c r="D824" t="s">
        <v>92</v>
      </c>
      <c r="E824" t="s">
        <v>92</v>
      </c>
      <c r="F824" t="s">
        <v>92</v>
      </c>
      <c r="G824" s="23" t="s">
        <v>92</v>
      </c>
      <c r="H824" s="24" t="s">
        <v>92</v>
      </c>
      <c r="I824" t="s">
        <v>92</v>
      </c>
      <c r="L824" s="24">
        <v>0</v>
      </c>
    </row>
    <row r="825" spans="1:12">
      <c r="A825" t="s">
        <v>92</v>
      </c>
      <c r="B825" s="23" t="s">
        <v>92</v>
      </c>
      <c r="C825" s="24" t="s">
        <v>92</v>
      </c>
      <c r="D825" t="s">
        <v>92</v>
      </c>
      <c r="E825" t="s">
        <v>92</v>
      </c>
      <c r="F825" t="s">
        <v>92</v>
      </c>
      <c r="G825" s="23" t="s">
        <v>92</v>
      </c>
      <c r="H825" s="24" t="s">
        <v>92</v>
      </c>
      <c r="I825" t="s">
        <v>92</v>
      </c>
      <c r="L825" s="24">
        <v>0</v>
      </c>
    </row>
    <row r="826" spans="1:12">
      <c r="A826" t="s">
        <v>92</v>
      </c>
      <c r="B826" s="23" t="s">
        <v>92</v>
      </c>
      <c r="C826" s="24" t="s">
        <v>92</v>
      </c>
      <c r="D826" t="s">
        <v>92</v>
      </c>
      <c r="E826" t="s">
        <v>92</v>
      </c>
      <c r="F826" t="s">
        <v>92</v>
      </c>
      <c r="G826" s="23" t="s">
        <v>92</v>
      </c>
      <c r="H826" s="24" t="s">
        <v>92</v>
      </c>
      <c r="I826" t="s">
        <v>92</v>
      </c>
      <c r="L826" s="24">
        <v>0</v>
      </c>
    </row>
    <row r="827" spans="1:12">
      <c r="A827" t="s">
        <v>92</v>
      </c>
      <c r="B827" s="23" t="s">
        <v>92</v>
      </c>
      <c r="C827" s="24" t="s">
        <v>92</v>
      </c>
      <c r="D827" t="s">
        <v>92</v>
      </c>
      <c r="E827" t="s">
        <v>92</v>
      </c>
      <c r="F827" t="s">
        <v>92</v>
      </c>
      <c r="G827" s="23" t="s">
        <v>92</v>
      </c>
      <c r="H827" s="24" t="s">
        <v>92</v>
      </c>
      <c r="I827" t="s">
        <v>92</v>
      </c>
      <c r="L827" s="24">
        <v>0</v>
      </c>
    </row>
    <row r="828" spans="1:12">
      <c r="A828" t="s">
        <v>92</v>
      </c>
      <c r="B828" s="23" t="s">
        <v>92</v>
      </c>
      <c r="C828" s="24" t="s">
        <v>92</v>
      </c>
      <c r="D828" t="s">
        <v>92</v>
      </c>
      <c r="E828" t="s">
        <v>92</v>
      </c>
      <c r="F828" t="s">
        <v>92</v>
      </c>
      <c r="G828" s="23" t="s">
        <v>92</v>
      </c>
      <c r="H828" s="24" t="s">
        <v>92</v>
      </c>
      <c r="I828" t="s">
        <v>92</v>
      </c>
      <c r="L828" s="24">
        <v>0</v>
      </c>
    </row>
    <row r="829" spans="1:12">
      <c r="A829" t="s">
        <v>92</v>
      </c>
      <c r="B829" s="23" t="s">
        <v>92</v>
      </c>
      <c r="C829" s="24" t="s">
        <v>92</v>
      </c>
      <c r="D829" t="s">
        <v>92</v>
      </c>
      <c r="E829" t="s">
        <v>92</v>
      </c>
      <c r="F829" t="s">
        <v>92</v>
      </c>
      <c r="G829" s="23" t="s">
        <v>92</v>
      </c>
      <c r="H829" s="24" t="s">
        <v>92</v>
      </c>
      <c r="I829" t="s">
        <v>92</v>
      </c>
      <c r="L829" s="24">
        <v>0</v>
      </c>
    </row>
    <row r="830" spans="1:12">
      <c r="A830" t="s">
        <v>92</v>
      </c>
      <c r="B830" s="23" t="s">
        <v>92</v>
      </c>
      <c r="C830" s="24" t="s">
        <v>92</v>
      </c>
      <c r="D830" t="s">
        <v>92</v>
      </c>
      <c r="E830" t="s">
        <v>92</v>
      </c>
      <c r="F830" t="s">
        <v>92</v>
      </c>
      <c r="G830" s="23" t="s">
        <v>92</v>
      </c>
      <c r="H830" s="24" t="s">
        <v>92</v>
      </c>
      <c r="I830" t="s">
        <v>92</v>
      </c>
      <c r="L830" s="24">
        <v>0</v>
      </c>
    </row>
    <row r="831" spans="1:12">
      <c r="A831" t="s">
        <v>92</v>
      </c>
      <c r="B831" s="23" t="s">
        <v>92</v>
      </c>
      <c r="C831" s="24" t="s">
        <v>92</v>
      </c>
      <c r="D831" t="s">
        <v>92</v>
      </c>
      <c r="E831" t="s">
        <v>92</v>
      </c>
      <c r="F831" t="s">
        <v>92</v>
      </c>
      <c r="G831" s="23" t="s">
        <v>92</v>
      </c>
      <c r="H831" s="24" t="s">
        <v>92</v>
      </c>
      <c r="I831" t="s">
        <v>92</v>
      </c>
      <c r="L831" s="24">
        <v>0</v>
      </c>
    </row>
    <row r="832" spans="1:12">
      <c r="A832" t="s">
        <v>92</v>
      </c>
      <c r="B832" s="23" t="s">
        <v>92</v>
      </c>
      <c r="C832" s="24" t="s">
        <v>92</v>
      </c>
      <c r="D832" t="s">
        <v>92</v>
      </c>
      <c r="E832" t="s">
        <v>92</v>
      </c>
      <c r="F832" t="s">
        <v>92</v>
      </c>
      <c r="G832" s="23" t="s">
        <v>92</v>
      </c>
      <c r="H832" s="24" t="s">
        <v>92</v>
      </c>
      <c r="I832" t="s">
        <v>92</v>
      </c>
      <c r="L832" s="24">
        <v>0</v>
      </c>
    </row>
    <row r="833" spans="1:12">
      <c r="A833" t="s">
        <v>92</v>
      </c>
      <c r="B833" s="23" t="s">
        <v>92</v>
      </c>
      <c r="C833" s="24" t="s">
        <v>92</v>
      </c>
      <c r="D833" t="s">
        <v>92</v>
      </c>
      <c r="E833" t="s">
        <v>92</v>
      </c>
      <c r="F833" t="s">
        <v>92</v>
      </c>
      <c r="G833" s="23" t="s">
        <v>92</v>
      </c>
      <c r="H833" s="24" t="s">
        <v>92</v>
      </c>
      <c r="I833" t="s">
        <v>92</v>
      </c>
      <c r="L833" s="24">
        <v>0</v>
      </c>
    </row>
    <row r="834" spans="1:12">
      <c r="A834" t="s">
        <v>92</v>
      </c>
      <c r="B834" s="23" t="s">
        <v>92</v>
      </c>
      <c r="C834" s="24" t="s">
        <v>92</v>
      </c>
      <c r="D834" t="s">
        <v>92</v>
      </c>
      <c r="E834" t="s">
        <v>92</v>
      </c>
      <c r="F834" t="s">
        <v>92</v>
      </c>
      <c r="G834" s="23" t="s">
        <v>92</v>
      </c>
      <c r="H834" s="24" t="s">
        <v>92</v>
      </c>
      <c r="I834" t="s">
        <v>92</v>
      </c>
      <c r="L834" s="24">
        <v>0</v>
      </c>
    </row>
    <row r="835" spans="1:12">
      <c r="A835" t="s">
        <v>92</v>
      </c>
      <c r="B835" s="23" t="s">
        <v>92</v>
      </c>
      <c r="C835" s="24" t="s">
        <v>92</v>
      </c>
      <c r="D835" t="s">
        <v>92</v>
      </c>
      <c r="E835" t="s">
        <v>92</v>
      </c>
      <c r="F835" t="s">
        <v>92</v>
      </c>
      <c r="G835" s="23" t="s">
        <v>92</v>
      </c>
      <c r="H835" s="24" t="s">
        <v>92</v>
      </c>
      <c r="I835" t="s">
        <v>92</v>
      </c>
      <c r="L835" s="24">
        <v>0</v>
      </c>
    </row>
    <row r="836" spans="1:12">
      <c r="A836" t="s">
        <v>92</v>
      </c>
      <c r="B836" s="23" t="s">
        <v>92</v>
      </c>
      <c r="C836" s="24" t="s">
        <v>92</v>
      </c>
      <c r="D836" t="s">
        <v>92</v>
      </c>
      <c r="E836" t="s">
        <v>92</v>
      </c>
      <c r="F836" t="s">
        <v>92</v>
      </c>
      <c r="G836" s="23" t="s">
        <v>92</v>
      </c>
      <c r="H836" s="24" t="s">
        <v>92</v>
      </c>
      <c r="I836" t="s">
        <v>92</v>
      </c>
      <c r="L836" s="24">
        <v>0</v>
      </c>
    </row>
    <row r="837" spans="1:12">
      <c r="A837" t="s">
        <v>92</v>
      </c>
      <c r="B837" s="23" t="s">
        <v>92</v>
      </c>
      <c r="C837" s="24" t="s">
        <v>92</v>
      </c>
      <c r="D837" t="s">
        <v>92</v>
      </c>
      <c r="E837" t="s">
        <v>92</v>
      </c>
      <c r="F837" t="s">
        <v>92</v>
      </c>
      <c r="G837" s="23" t="s">
        <v>92</v>
      </c>
      <c r="H837" s="24" t="s">
        <v>92</v>
      </c>
      <c r="I837" t="s">
        <v>92</v>
      </c>
      <c r="L837" s="24">
        <v>0</v>
      </c>
    </row>
    <row r="838" spans="1:12">
      <c r="A838" t="s">
        <v>92</v>
      </c>
      <c r="B838" s="23" t="s">
        <v>92</v>
      </c>
      <c r="C838" s="24" t="s">
        <v>92</v>
      </c>
      <c r="D838" t="s">
        <v>92</v>
      </c>
      <c r="E838" t="s">
        <v>92</v>
      </c>
      <c r="F838" t="s">
        <v>92</v>
      </c>
      <c r="G838" s="23" t="s">
        <v>92</v>
      </c>
      <c r="H838" s="24" t="s">
        <v>92</v>
      </c>
      <c r="I838" t="s">
        <v>92</v>
      </c>
      <c r="L838" s="24">
        <v>0</v>
      </c>
    </row>
    <row r="839" spans="1:12">
      <c r="A839" t="s">
        <v>92</v>
      </c>
      <c r="B839" s="23" t="s">
        <v>92</v>
      </c>
      <c r="C839" s="24" t="s">
        <v>92</v>
      </c>
      <c r="D839" t="s">
        <v>92</v>
      </c>
      <c r="E839" t="s">
        <v>92</v>
      </c>
      <c r="F839" t="s">
        <v>92</v>
      </c>
      <c r="G839" s="23" t="s">
        <v>92</v>
      </c>
      <c r="H839" s="24" t="s">
        <v>92</v>
      </c>
      <c r="I839" t="s">
        <v>92</v>
      </c>
      <c r="L839" s="24">
        <v>0</v>
      </c>
    </row>
    <row r="840" spans="1:12">
      <c r="A840" t="s">
        <v>92</v>
      </c>
      <c r="B840" s="23" t="s">
        <v>92</v>
      </c>
      <c r="C840" s="24" t="s">
        <v>92</v>
      </c>
      <c r="D840" t="s">
        <v>92</v>
      </c>
      <c r="E840" t="s">
        <v>92</v>
      </c>
      <c r="F840" t="s">
        <v>92</v>
      </c>
      <c r="G840" s="23" t="s">
        <v>92</v>
      </c>
      <c r="H840" s="24" t="s">
        <v>92</v>
      </c>
      <c r="I840" t="s">
        <v>92</v>
      </c>
      <c r="L840" s="24">
        <v>0</v>
      </c>
    </row>
    <row r="841" spans="1:12">
      <c r="A841" t="s">
        <v>92</v>
      </c>
      <c r="B841" s="23" t="s">
        <v>92</v>
      </c>
      <c r="C841" s="24" t="s">
        <v>92</v>
      </c>
      <c r="D841" t="s">
        <v>92</v>
      </c>
      <c r="E841" t="s">
        <v>92</v>
      </c>
      <c r="F841" t="s">
        <v>92</v>
      </c>
      <c r="G841" s="23" t="s">
        <v>92</v>
      </c>
      <c r="H841" s="24" t="s">
        <v>92</v>
      </c>
      <c r="I841" t="s">
        <v>92</v>
      </c>
      <c r="L841" s="24">
        <v>0</v>
      </c>
    </row>
    <row r="842" spans="1:12">
      <c r="A842" t="s">
        <v>92</v>
      </c>
      <c r="B842" s="23" t="s">
        <v>92</v>
      </c>
      <c r="C842" s="24" t="s">
        <v>92</v>
      </c>
      <c r="D842" t="s">
        <v>92</v>
      </c>
      <c r="E842" t="s">
        <v>92</v>
      </c>
      <c r="F842" t="s">
        <v>92</v>
      </c>
      <c r="G842" s="23" t="s">
        <v>92</v>
      </c>
      <c r="H842" s="24" t="s">
        <v>92</v>
      </c>
      <c r="I842" t="s">
        <v>92</v>
      </c>
      <c r="L842" s="24">
        <v>0</v>
      </c>
    </row>
    <row r="843" spans="1:12">
      <c r="A843" t="s">
        <v>92</v>
      </c>
      <c r="B843" s="23" t="s">
        <v>92</v>
      </c>
      <c r="C843" s="24" t="s">
        <v>92</v>
      </c>
      <c r="D843" t="s">
        <v>92</v>
      </c>
      <c r="E843" t="s">
        <v>92</v>
      </c>
      <c r="F843" t="s">
        <v>92</v>
      </c>
      <c r="G843" s="23" t="s">
        <v>92</v>
      </c>
      <c r="H843" s="24" t="s">
        <v>92</v>
      </c>
      <c r="I843" t="s">
        <v>92</v>
      </c>
      <c r="L843" s="24">
        <v>0</v>
      </c>
    </row>
    <row r="844" spans="1:12">
      <c r="A844" t="s">
        <v>92</v>
      </c>
      <c r="B844" s="23" t="s">
        <v>92</v>
      </c>
      <c r="C844" s="24" t="s">
        <v>92</v>
      </c>
      <c r="D844" t="s">
        <v>92</v>
      </c>
      <c r="E844" t="s">
        <v>92</v>
      </c>
      <c r="F844" t="s">
        <v>92</v>
      </c>
      <c r="G844" s="23" t="s">
        <v>92</v>
      </c>
      <c r="H844" s="24" t="s">
        <v>92</v>
      </c>
      <c r="I844" t="s">
        <v>92</v>
      </c>
      <c r="L844" s="24">
        <v>0</v>
      </c>
    </row>
    <row r="845" spans="1:12">
      <c r="A845" t="s">
        <v>92</v>
      </c>
      <c r="B845" s="23" t="s">
        <v>92</v>
      </c>
      <c r="C845" s="24" t="s">
        <v>92</v>
      </c>
      <c r="D845" t="s">
        <v>92</v>
      </c>
      <c r="E845" t="s">
        <v>92</v>
      </c>
      <c r="F845" t="s">
        <v>92</v>
      </c>
      <c r="G845" s="23" t="s">
        <v>92</v>
      </c>
      <c r="H845" s="24" t="s">
        <v>92</v>
      </c>
      <c r="I845" t="s">
        <v>92</v>
      </c>
      <c r="L845" s="24">
        <v>0</v>
      </c>
    </row>
    <row r="846" spans="1:12">
      <c r="A846" t="s">
        <v>92</v>
      </c>
      <c r="B846" s="23" t="s">
        <v>92</v>
      </c>
      <c r="C846" s="24" t="s">
        <v>92</v>
      </c>
      <c r="D846" t="s">
        <v>92</v>
      </c>
      <c r="E846" t="s">
        <v>92</v>
      </c>
      <c r="F846" t="s">
        <v>92</v>
      </c>
      <c r="G846" s="23" t="s">
        <v>92</v>
      </c>
      <c r="H846" s="24" t="s">
        <v>92</v>
      </c>
      <c r="I846" t="s">
        <v>92</v>
      </c>
      <c r="L846" s="24">
        <v>0</v>
      </c>
    </row>
    <row r="847" spans="1:12">
      <c r="A847" t="s">
        <v>92</v>
      </c>
      <c r="B847" s="23" t="s">
        <v>92</v>
      </c>
      <c r="C847" s="24" t="s">
        <v>92</v>
      </c>
      <c r="D847" t="s">
        <v>92</v>
      </c>
      <c r="E847" t="s">
        <v>92</v>
      </c>
      <c r="F847" t="s">
        <v>92</v>
      </c>
      <c r="G847" s="23" t="s">
        <v>92</v>
      </c>
      <c r="H847" s="24" t="s">
        <v>92</v>
      </c>
      <c r="I847" t="s">
        <v>92</v>
      </c>
      <c r="L847" s="24">
        <v>0</v>
      </c>
    </row>
    <row r="848" spans="1:12">
      <c r="A848" t="s">
        <v>92</v>
      </c>
      <c r="B848" s="23" t="s">
        <v>92</v>
      </c>
      <c r="C848" s="24" t="s">
        <v>92</v>
      </c>
      <c r="D848" t="s">
        <v>92</v>
      </c>
      <c r="E848" t="s">
        <v>92</v>
      </c>
      <c r="F848" t="s">
        <v>92</v>
      </c>
      <c r="G848" s="23" t="s">
        <v>92</v>
      </c>
      <c r="H848" s="24" t="s">
        <v>92</v>
      </c>
      <c r="I848" t="s">
        <v>92</v>
      </c>
      <c r="L848" s="24">
        <v>0</v>
      </c>
    </row>
    <row r="849" spans="1:12">
      <c r="A849" t="s">
        <v>92</v>
      </c>
      <c r="B849" s="23" t="s">
        <v>92</v>
      </c>
      <c r="C849" s="24" t="s">
        <v>92</v>
      </c>
      <c r="D849" t="s">
        <v>92</v>
      </c>
      <c r="E849" t="s">
        <v>92</v>
      </c>
      <c r="F849" t="s">
        <v>92</v>
      </c>
      <c r="G849" s="23" t="s">
        <v>92</v>
      </c>
      <c r="H849" s="24" t="s">
        <v>92</v>
      </c>
      <c r="I849" t="s">
        <v>92</v>
      </c>
      <c r="L849" s="24">
        <v>0</v>
      </c>
    </row>
    <row r="850" spans="1:12">
      <c r="A850" t="s">
        <v>92</v>
      </c>
      <c r="B850" s="23" t="s">
        <v>92</v>
      </c>
      <c r="C850" s="24" t="s">
        <v>92</v>
      </c>
      <c r="D850" t="s">
        <v>92</v>
      </c>
      <c r="E850" t="s">
        <v>92</v>
      </c>
      <c r="F850" t="s">
        <v>92</v>
      </c>
      <c r="G850" s="23" t="s">
        <v>92</v>
      </c>
      <c r="H850" s="24" t="s">
        <v>92</v>
      </c>
      <c r="I850" t="s">
        <v>92</v>
      </c>
      <c r="L850" s="24">
        <v>0</v>
      </c>
    </row>
    <row r="851" spans="1:12">
      <c r="A851" t="s">
        <v>92</v>
      </c>
      <c r="B851" s="23" t="s">
        <v>92</v>
      </c>
      <c r="C851" s="24" t="s">
        <v>92</v>
      </c>
      <c r="D851" t="s">
        <v>92</v>
      </c>
      <c r="E851" t="s">
        <v>92</v>
      </c>
      <c r="F851" t="s">
        <v>92</v>
      </c>
      <c r="G851" s="23" t="s">
        <v>92</v>
      </c>
      <c r="H851" s="24" t="s">
        <v>92</v>
      </c>
      <c r="I851" t="s">
        <v>92</v>
      </c>
      <c r="L851" s="24">
        <v>0</v>
      </c>
    </row>
    <row r="852" spans="1:12">
      <c r="A852" t="s">
        <v>92</v>
      </c>
      <c r="B852" s="23" t="s">
        <v>92</v>
      </c>
      <c r="C852" s="24" t="s">
        <v>92</v>
      </c>
      <c r="D852" t="s">
        <v>92</v>
      </c>
      <c r="E852" t="s">
        <v>92</v>
      </c>
      <c r="F852" t="s">
        <v>92</v>
      </c>
      <c r="G852" s="23" t="s">
        <v>92</v>
      </c>
      <c r="H852" s="24" t="s">
        <v>92</v>
      </c>
      <c r="I852" t="s">
        <v>92</v>
      </c>
      <c r="L852" s="24">
        <v>0</v>
      </c>
    </row>
    <row r="853" spans="1:12">
      <c r="A853" t="s">
        <v>92</v>
      </c>
      <c r="B853" s="23" t="s">
        <v>92</v>
      </c>
      <c r="C853" s="24" t="s">
        <v>92</v>
      </c>
      <c r="D853" t="s">
        <v>92</v>
      </c>
      <c r="E853" t="s">
        <v>92</v>
      </c>
      <c r="F853" t="s">
        <v>92</v>
      </c>
      <c r="G853" s="23" t="s">
        <v>92</v>
      </c>
      <c r="H853" s="24" t="s">
        <v>92</v>
      </c>
      <c r="I853" t="s">
        <v>92</v>
      </c>
      <c r="L853" s="24">
        <v>0</v>
      </c>
    </row>
    <row r="854" spans="1:12">
      <c r="A854" t="s">
        <v>92</v>
      </c>
      <c r="B854" s="23" t="s">
        <v>92</v>
      </c>
      <c r="C854" s="24" t="s">
        <v>92</v>
      </c>
      <c r="D854" t="s">
        <v>92</v>
      </c>
      <c r="E854" t="s">
        <v>92</v>
      </c>
      <c r="F854" t="s">
        <v>92</v>
      </c>
      <c r="G854" s="23" t="s">
        <v>92</v>
      </c>
      <c r="H854" s="24" t="s">
        <v>92</v>
      </c>
      <c r="I854" t="s">
        <v>92</v>
      </c>
      <c r="L854" s="24">
        <v>0</v>
      </c>
    </row>
    <row r="855" spans="1:12">
      <c r="A855" t="s">
        <v>92</v>
      </c>
      <c r="B855" s="23" t="s">
        <v>92</v>
      </c>
      <c r="C855" s="24" t="s">
        <v>92</v>
      </c>
      <c r="D855" t="s">
        <v>92</v>
      </c>
      <c r="E855" t="s">
        <v>92</v>
      </c>
      <c r="F855" t="s">
        <v>92</v>
      </c>
      <c r="G855" s="23" t="s">
        <v>92</v>
      </c>
      <c r="H855" s="24" t="s">
        <v>92</v>
      </c>
      <c r="I855" t="s">
        <v>92</v>
      </c>
      <c r="L855" s="24">
        <v>0</v>
      </c>
    </row>
    <row r="856" spans="1:12">
      <c r="A856" t="s">
        <v>92</v>
      </c>
      <c r="B856" s="23" t="s">
        <v>92</v>
      </c>
      <c r="C856" s="24" t="s">
        <v>92</v>
      </c>
      <c r="D856" t="s">
        <v>92</v>
      </c>
      <c r="E856" t="s">
        <v>92</v>
      </c>
      <c r="F856" t="s">
        <v>92</v>
      </c>
      <c r="G856" s="23" t="s">
        <v>92</v>
      </c>
      <c r="H856" s="24" t="s">
        <v>92</v>
      </c>
      <c r="I856" t="s">
        <v>92</v>
      </c>
      <c r="L856" s="24">
        <v>0</v>
      </c>
    </row>
    <row r="857" spans="1:12">
      <c r="A857" t="s">
        <v>92</v>
      </c>
      <c r="B857" s="23" t="s">
        <v>92</v>
      </c>
      <c r="C857" s="24" t="s">
        <v>92</v>
      </c>
      <c r="D857" t="s">
        <v>92</v>
      </c>
      <c r="E857" t="s">
        <v>92</v>
      </c>
      <c r="F857" t="s">
        <v>92</v>
      </c>
      <c r="G857" s="23" t="s">
        <v>92</v>
      </c>
      <c r="H857" s="24" t="s">
        <v>92</v>
      </c>
      <c r="I857" t="s">
        <v>92</v>
      </c>
      <c r="L857" s="24">
        <v>0</v>
      </c>
    </row>
    <row r="858" spans="1:12">
      <c r="A858" t="s">
        <v>92</v>
      </c>
      <c r="B858" s="23" t="s">
        <v>92</v>
      </c>
      <c r="C858" s="24" t="s">
        <v>92</v>
      </c>
      <c r="D858" t="s">
        <v>92</v>
      </c>
      <c r="E858" t="s">
        <v>92</v>
      </c>
      <c r="F858" t="s">
        <v>92</v>
      </c>
      <c r="G858" s="23" t="s">
        <v>92</v>
      </c>
      <c r="H858" s="24" t="s">
        <v>92</v>
      </c>
      <c r="I858" t="s">
        <v>92</v>
      </c>
      <c r="L858" s="24">
        <v>0</v>
      </c>
    </row>
    <row r="859" spans="1:12">
      <c r="A859" t="s">
        <v>92</v>
      </c>
      <c r="B859" s="23" t="s">
        <v>92</v>
      </c>
      <c r="C859" s="24" t="s">
        <v>92</v>
      </c>
      <c r="D859" t="s">
        <v>92</v>
      </c>
      <c r="E859" t="s">
        <v>92</v>
      </c>
      <c r="F859" t="s">
        <v>92</v>
      </c>
      <c r="G859" s="23" t="s">
        <v>92</v>
      </c>
      <c r="H859" s="24" t="s">
        <v>92</v>
      </c>
      <c r="I859" t="s">
        <v>92</v>
      </c>
      <c r="L859" s="24">
        <v>0</v>
      </c>
    </row>
    <row r="860" spans="1:12">
      <c r="A860" t="s">
        <v>92</v>
      </c>
      <c r="B860" s="23" t="s">
        <v>92</v>
      </c>
      <c r="C860" s="24" t="s">
        <v>92</v>
      </c>
      <c r="D860" t="s">
        <v>92</v>
      </c>
      <c r="E860" t="s">
        <v>92</v>
      </c>
      <c r="F860" t="s">
        <v>92</v>
      </c>
      <c r="G860" s="23" t="s">
        <v>92</v>
      </c>
      <c r="H860" s="24" t="s">
        <v>92</v>
      </c>
      <c r="I860" t="s">
        <v>92</v>
      </c>
      <c r="L860" s="24">
        <v>0</v>
      </c>
    </row>
    <row r="861" spans="1:12">
      <c r="A861" t="s">
        <v>92</v>
      </c>
      <c r="B861" s="23" t="s">
        <v>92</v>
      </c>
      <c r="C861" s="24" t="s">
        <v>92</v>
      </c>
      <c r="D861" t="s">
        <v>92</v>
      </c>
      <c r="E861" t="s">
        <v>92</v>
      </c>
      <c r="F861" t="s">
        <v>92</v>
      </c>
      <c r="G861" s="23" t="s">
        <v>92</v>
      </c>
      <c r="H861" s="24" t="s">
        <v>92</v>
      </c>
      <c r="I861" t="s">
        <v>92</v>
      </c>
      <c r="L861" s="24">
        <v>0</v>
      </c>
    </row>
    <row r="862" spans="1:12">
      <c r="A862" t="s">
        <v>92</v>
      </c>
      <c r="B862" s="23" t="s">
        <v>92</v>
      </c>
      <c r="C862" s="24" t="s">
        <v>92</v>
      </c>
      <c r="D862" t="s">
        <v>92</v>
      </c>
      <c r="E862" t="s">
        <v>92</v>
      </c>
      <c r="F862" t="s">
        <v>92</v>
      </c>
      <c r="G862" s="23" t="s">
        <v>92</v>
      </c>
      <c r="H862" s="24" t="s">
        <v>92</v>
      </c>
      <c r="I862" t="s">
        <v>92</v>
      </c>
      <c r="L862" s="24">
        <v>0</v>
      </c>
    </row>
    <row r="863" spans="1:12">
      <c r="A863" t="s">
        <v>92</v>
      </c>
      <c r="B863" s="23" t="s">
        <v>92</v>
      </c>
      <c r="C863" s="24" t="s">
        <v>92</v>
      </c>
      <c r="D863" t="s">
        <v>92</v>
      </c>
      <c r="E863" t="s">
        <v>92</v>
      </c>
      <c r="F863" t="s">
        <v>92</v>
      </c>
      <c r="G863" s="23" t="s">
        <v>92</v>
      </c>
      <c r="H863" s="24" t="s">
        <v>92</v>
      </c>
      <c r="I863" t="s">
        <v>92</v>
      </c>
      <c r="L863" s="24">
        <v>0</v>
      </c>
    </row>
    <row r="864" spans="1:12">
      <c r="A864" t="s">
        <v>92</v>
      </c>
      <c r="B864" s="23" t="s">
        <v>92</v>
      </c>
      <c r="C864" s="24" t="s">
        <v>92</v>
      </c>
      <c r="D864" t="s">
        <v>92</v>
      </c>
      <c r="E864" t="s">
        <v>92</v>
      </c>
      <c r="F864" t="s">
        <v>92</v>
      </c>
      <c r="G864" s="23" t="s">
        <v>92</v>
      </c>
      <c r="H864" s="24" t="s">
        <v>92</v>
      </c>
      <c r="I864" t="s">
        <v>92</v>
      </c>
      <c r="L864" s="24">
        <v>0</v>
      </c>
    </row>
    <row r="865" spans="1:12">
      <c r="A865" t="s">
        <v>92</v>
      </c>
      <c r="B865" s="23" t="s">
        <v>92</v>
      </c>
      <c r="C865" s="24" t="s">
        <v>92</v>
      </c>
      <c r="D865" t="s">
        <v>92</v>
      </c>
      <c r="E865" t="s">
        <v>92</v>
      </c>
      <c r="F865" t="s">
        <v>92</v>
      </c>
      <c r="G865" s="23" t="s">
        <v>92</v>
      </c>
      <c r="H865" s="24" t="s">
        <v>92</v>
      </c>
      <c r="I865" t="s">
        <v>92</v>
      </c>
      <c r="L865" s="24">
        <v>0</v>
      </c>
    </row>
    <row r="866" spans="1:12">
      <c r="A866" t="s">
        <v>92</v>
      </c>
      <c r="B866" s="23" t="s">
        <v>92</v>
      </c>
      <c r="C866" s="24" t="s">
        <v>92</v>
      </c>
      <c r="D866" t="s">
        <v>92</v>
      </c>
      <c r="E866" t="s">
        <v>92</v>
      </c>
      <c r="F866" t="s">
        <v>92</v>
      </c>
      <c r="G866" s="23" t="s">
        <v>92</v>
      </c>
      <c r="H866" s="24" t="s">
        <v>92</v>
      </c>
      <c r="I866" t="s">
        <v>92</v>
      </c>
      <c r="L866" s="24">
        <v>0</v>
      </c>
    </row>
    <row r="867" spans="1:12">
      <c r="A867" t="s">
        <v>92</v>
      </c>
      <c r="B867" s="23" t="s">
        <v>92</v>
      </c>
      <c r="C867" s="24" t="s">
        <v>92</v>
      </c>
      <c r="D867" t="s">
        <v>92</v>
      </c>
      <c r="E867" t="s">
        <v>92</v>
      </c>
      <c r="F867" t="s">
        <v>92</v>
      </c>
      <c r="G867" s="23" t="s">
        <v>92</v>
      </c>
      <c r="H867" s="24" t="s">
        <v>92</v>
      </c>
      <c r="I867" t="s">
        <v>92</v>
      </c>
      <c r="L867" s="24">
        <v>0</v>
      </c>
    </row>
    <row r="868" spans="1:12">
      <c r="A868" t="s">
        <v>92</v>
      </c>
      <c r="B868" s="23" t="s">
        <v>92</v>
      </c>
      <c r="C868" s="24" t="s">
        <v>92</v>
      </c>
      <c r="D868" t="s">
        <v>92</v>
      </c>
      <c r="E868" t="s">
        <v>92</v>
      </c>
      <c r="F868" t="s">
        <v>92</v>
      </c>
      <c r="G868" s="23" t="s">
        <v>92</v>
      </c>
      <c r="H868" s="24" t="s">
        <v>92</v>
      </c>
      <c r="I868" t="s">
        <v>92</v>
      </c>
      <c r="L868" s="24">
        <v>0</v>
      </c>
    </row>
    <row r="869" spans="1:12">
      <c r="A869" t="s">
        <v>92</v>
      </c>
      <c r="B869" s="23" t="s">
        <v>92</v>
      </c>
      <c r="C869" s="24" t="s">
        <v>92</v>
      </c>
      <c r="D869" t="s">
        <v>92</v>
      </c>
      <c r="E869" t="s">
        <v>92</v>
      </c>
      <c r="F869" t="s">
        <v>92</v>
      </c>
      <c r="G869" s="23" t="s">
        <v>92</v>
      </c>
      <c r="H869" s="24" t="s">
        <v>92</v>
      </c>
      <c r="I869" t="s">
        <v>92</v>
      </c>
      <c r="L869" s="24">
        <v>0</v>
      </c>
    </row>
    <row r="870" spans="1:12">
      <c r="A870" t="s">
        <v>92</v>
      </c>
      <c r="B870" s="23" t="s">
        <v>92</v>
      </c>
      <c r="C870" s="24" t="s">
        <v>92</v>
      </c>
      <c r="D870" t="s">
        <v>92</v>
      </c>
      <c r="E870" t="s">
        <v>92</v>
      </c>
      <c r="F870" t="s">
        <v>92</v>
      </c>
      <c r="G870" s="23" t="s">
        <v>92</v>
      </c>
      <c r="H870" s="24" t="s">
        <v>92</v>
      </c>
      <c r="I870" t="s">
        <v>92</v>
      </c>
      <c r="L870" s="24">
        <v>0</v>
      </c>
    </row>
    <row r="871" spans="1:12">
      <c r="A871" t="s">
        <v>92</v>
      </c>
      <c r="B871" s="23" t="s">
        <v>92</v>
      </c>
      <c r="C871" s="24" t="s">
        <v>92</v>
      </c>
      <c r="D871" t="s">
        <v>92</v>
      </c>
      <c r="E871" t="s">
        <v>92</v>
      </c>
      <c r="F871" t="s">
        <v>92</v>
      </c>
      <c r="G871" s="23" t="s">
        <v>92</v>
      </c>
      <c r="H871" s="24" t="s">
        <v>92</v>
      </c>
      <c r="I871" t="s">
        <v>92</v>
      </c>
      <c r="L871" s="24">
        <v>0</v>
      </c>
    </row>
    <row r="872" spans="1:12">
      <c r="A872" t="s">
        <v>92</v>
      </c>
      <c r="B872" s="23" t="s">
        <v>92</v>
      </c>
      <c r="C872" s="24" t="s">
        <v>92</v>
      </c>
      <c r="D872" t="s">
        <v>92</v>
      </c>
      <c r="E872" t="s">
        <v>92</v>
      </c>
      <c r="F872" t="s">
        <v>92</v>
      </c>
      <c r="G872" s="23" t="s">
        <v>92</v>
      </c>
      <c r="H872" s="24" t="s">
        <v>92</v>
      </c>
      <c r="I872" t="s">
        <v>92</v>
      </c>
      <c r="L872" s="24">
        <v>0</v>
      </c>
    </row>
    <row r="873" spans="1:12">
      <c r="A873" t="s">
        <v>92</v>
      </c>
      <c r="B873" s="23" t="s">
        <v>92</v>
      </c>
      <c r="C873" s="24" t="s">
        <v>92</v>
      </c>
      <c r="D873" t="s">
        <v>92</v>
      </c>
      <c r="E873" t="s">
        <v>92</v>
      </c>
      <c r="F873" t="s">
        <v>92</v>
      </c>
      <c r="G873" s="23" t="s">
        <v>92</v>
      </c>
      <c r="H873" s="24" t="s">
        <v>92</v>
      </c>
      <c r="I873" t="s">
        <v>92</v>
      </c>
      <c r="L873" s="24">
        <v>0</v>
      </c>
    </row>
    <row r="874" spans="1:12">
      <c r="A874" t="s">
        <v>92</v>
      </c>
      <c r="B874" s="23" t="s">
        <v>92</v>
      </c>
      <c r="C874" s="24" t="s">
        <v>92</v>
      </c>
      <c r="D874" t="s">
        <v>92</v>
      </c>
      <c r="E874" t="s">
        <v>92</v>
      </c>
      <c r="F874" t="s">
        <v>92</v>
      </c>
      <c r="G874" s="23" t="s">
        <v>92</v>
      </c>
      <c r="H874" s="24" t="s">
        <v>92</v>
      </c>
      <c r="I874" t="s">
        <v>92</v>
      </c>
      <c r="L874" s="24">
        <v>0</v>
      </c>
    </row>
    <row r="875" spans="1:12">
      <c r="A875" t="s">
        <v>92</v>
      </c>
      <c r="B875" s="23" t="s">
        <v>92</v>
      </c>
      <c r="C875" s="24" t="s">
        <v>92</v>
      </c>
      <c r="D875" t="s">
        <v>92</v>
      </c>
      <c r="E875" t="s">
        <v>92</v>
      </c>
      <c r="F875" t="s">
        <v>92</v>
      </c>
      <c r="G875" s="23" t="s">
        <v>92</v>
      </c>
      <c r="H875" s="24" t="s">
        <v>92</v>
      </c>
      <c r="I875" t="s">
        <v>92</v>
      </c>
      <c r="L875" s="24">
        <v>0</v>
      </c>
    </row>
    <row r="876" spans="1:12">
      <c r="A876" t="s">
        <v>92</v>
      </c>
      <c r="B876" s="23" t="s">
        <v>92</v>
      </c>
      <c r="C876" s="24" t="s">
        <v>92</v>
      </c>
      <c r="D876" t="s">
        <v>92</v>
      </c>
      <c r="E876" t="s">
        <v>92</v>
      </c>
      <c r="F876" t="s">
        <v>92</v>
      </c>
      <c r="G876" s="23" t="s">
        <v>92</v>
      </c>
      <c r="H876" s="24" t="s">
        <v>92</v>
      </c>
      <c r="I876" t="s">
        <v>92</v>
      </c>
      <c r="L876" s="24">
        <v>0</v>
      </c>
    </row>
    <row r="877" spans="1:12">
      <c r="A877" t="s">
        <v>92</v>
      </c>
      <c r="B877" s="23" t="s">
        <v>92</v>
      </c>
      <c r="C877" s="24" t="s">
        <v>92</v>
      </c>
      <c r="D877" t="s">
        <v>92</v>
      </c>
      <c r="E877" t="s">
        <v>92</v>
      </c>
      <c r="F877" t="s">
        <v>92</v>
      </c>
      <c r="G877" s="23" t="s">
        <v>92</v>
      </c>
      <c r="H877" s="24" t="s">
        <v>92</v>
      </c>
      <c r="I877" t="s">
        <v>92</v>
      </c>
      <c r="L877" s="24">
        <v>0</v>
      </c>
    </row>
    <row r="878" spans="1:12">
      <c r="A878" t="s">
        <v>92</v>
      </c>
      <c r="B878" s="23" t="s">
        <v>92</v>
      </c>
      <c r="C878" s="24" t="s">
        <v>92</v>
      </c>
      <c r="D878" t="s">
        <v>92</v>
      </c>
      <c r="E878" t="s">
        <v>92</v>
      </c>
      <c r="F878" t="s">
        <v>92</v>
      </c>
      <c r="G878" s="23" t="s">
        <v>92</v>
      </c>
      <c r="H878" s="24" t="s">
        <v>92</v>
      </c>
      <c r="I878" t="s">
        <v>92</v>
      </c>
      <c r="L878" s="24">
        <v>0</v>
      </c>
    </row>
    <row r="879" spans="1:12">
      <c r="A879" t="s">
        <v>92</v>
      </c>
      <c r="B879" s="23" t="s">
        <v>92</v>
      </c>
      <c r="C879" s="24" t="s">
        <v>92</v>
      </c>
      <c r="D879" t="s">
        <v>92</v>
      </c>
      <c r="E879" t="s">
        <v>92</v>
      </c>
      <c r="F879" t="s">
        <v>92</v>
      </c>
      <c r="G879" s="23" t="s">
        <v>92</v>
      </c>
      <c r="H879" s="24" t="s">
        <v>92</v>
      </c>
      <c r="I879" t="s">
        <v>92</v>
      </c>
      <c r="L879" s="24">
        <v>0</v>
      </c>
    </row>
    <row r="880" spans="1:12">
      <c r="A880" t="s">
        <v>92</v>
      </c>
      <c r="B880" s="23" t="s">
        <v>92</v>
      </c>
      <c r="C880" s="24" t="s">
        <v>92</v>
      </c>
      <c r="D880" t="s">
        <v>92</v>
      </c>
      <c r="E880" t="s">
        <v>92</v>
      </c>
      <c r="F880" t="s">
        <v>92</v>
      </c>
      <c r="G880" s="23" t="s">
        <v>92</v>
      </c>
      <c r="H880" s="24" t="s">
        <v>92</v>
      </c>
      <c r="I880" t="s">
        <v>92</v>
      </c>
      <c r="L880" s="24">
        <v>0</v>
      </c>
    </row>
    <row r="881" spans="1:12">
      <c r="A881" t="s">
        <v>92</v>
      </c>
      <c r="B881" s="23" t="s">
        <v>92</v>
      </c>
      <c r="C881" s="24" t="s">
        <v>92</v>
      </c>
      <c r="D881" t="s">
        <v>92</v>
      </c>
      <c r="E881" t="s">
        <v>92</v>
      </c>
      <c r="F881" t="s">
        <v>92</v>
      </c>
      <c r="G881" s="23" t="s">
        <v>92</v>
      </c>
      <c r="H881" s="24" t="s">
        <v>92</v>
      </c>
      <c r="I881" t="s">
        <v>92</v>
      </c>
      <c r="L881" s="24">
        <v>0</v>
      </c>
    </row>
    <row r="882" spans="1:12">
      <c r="A882" t="s">
        <v>92</v>
      </c>
      <c r="B882" s="23" t="s">
        <v>92</v>
      </c>
      <c r="C882" s="24" t="s">
        <v>92</v>
      </c>
      <c r="D882" t="s">
        <v>92</v>
      </c>
      <c r="E882" t="s">
        <v>92</v>
      </c>
      <c r="F882" t="s">
        <v>92</v>
      </c>
      <c r="G882" s="23" t="s">
        <v>92</v>
      </c>
      <c r="H882" s="24" t="s">
        <v>92</v>
      </c>
      <c r="I882" t="s">
        <v>92</v>
      </c>
      <c r="L882" s="24">
        <v>0</v>
      </c>
    </row>
    <row r="883" spans="1:12">
      <c r="A883" t="s">
        <v>92</v>
      </c>
      <c r="B883" s="23" t="s">
        <v>92</v>
      </c>
      <c r="C883" s="24" t="s">
        <v>92</v>
      </c>
      <c r="D883" t="s">
        <v>92</v>
      </c>
      <c r="E883" t="s">
        <v>92</v>
      </c>
      <c r="F883" t="s">
        <v>92</v>
      </c>
      <c r="G883" s="23" t="s">
        <v>92</v>
      </c>
      <c r="H883" s="24" t="s">
        <v>92</v>
      </c>
      <c r="I883" t="s">
        <v>92</v>
      </c>
      <c r="L883" s="24">
        <v>0</v>
      </c>
    </row>
    <row r="884" spans="1:12">
      <c r="A884" t="s">
        <v>92</v>
      </c>
      <c r="B884" s="23" t="s">
        <v>92</v>
      </c>
      <c r="C884" s="24" t="s">
        <v>92</v>
      </c>
      <c r="D884" t="s">
        <v>92</v>
      </c>
      <c r="E884" t="s">
        <v>92</v>
      </c>
      <c r="F884" t="s">
        <v>92</v>
      </c>
      <c r="G884" s="23" t="s">
        <v>92</v>
      </c>
      <c r="H884" s="24" t="s">
        <v>92</v>
      </c>
      <c r="I884" t="s">
        <v>92</v>
      </c>
      <c r="L884" s="24">
        <v>0</v>
      </c>
    </row>
    <row r="885" spans="1:12">
      <c r="A885" t="s">
        <v>92</v>
      </c>
      <c r="B885" s="23" t="s">
        <v>92</v>
      </c>
      <c r="C885" s="24" t="s">
        <v>92</v>
      </c>
      <c r="D885" t="s">
        <v>92</v>
      </c>
      <c r="E885" t="s">
        <v>92</v>
      </c>
      <c r="F885" t="s">
        <v>92</v>
      </c>
      <c r="G885" s="23" t="s">
        <v>92</v>
      </c>
      <c r="H885" s="24" t="s">
        <v>92</v>
      </c>
      <c r="I885" t="s">
        <v>92</v>
      </c>
      <c r="L885" s="24">
        <v>0</v>
      </c>
    </row>
    <row r="886" spans="1:12">
      <c r="A886" t="s">
        <v>92</v>
      </c>
      <c r="B886" s="23" t="s">
        <v>92</v>
      </c>
      <c r="C886" s="24" t="s">
        <v>92</v>
      </c>
      <c r="D886" t="s">
        <v>92</v>
      </c>
      <c r="E886" t="s">
        <v>92</v>
      </c>
      <c r="F886" t="s">
        <v>92</v>
      </c>
      <c r="G886" s="23" t="s">
        <v>92</v>
      </c>
      <c r="H886" s="24" t="s">
        <v>92</v>
      </c>
      <c r="I886" t="s">
        <v>92</v>
      </c>
      <c r="L886" s="24">
        <v>0</v>
      </c>
    </row>
    <row r="887" spans="1:12">
      <c r="A887" t="s">
        <v>92</v>
      </c>
      <c r="B887" s="23" t="s">
        <v>92</v>
      </c>
      <c r="C887" s="24" t="s">
        <v>92</v>
      </c>
      <c r="D887" t="s">
        <v>92</v>
      </c>
      <c r="E887" t="s">
        <v>92</v>
      </c>
      <c r="F887" t="s">
        <v>92</v>
      </c>
      <c r="G887" s="23" t="s">
        <v>92</v>
      </c>
      <c r="H887" s="24" t="s">
        <v>92</v>
      </c>
      <c r="I887" t="s">
        <v>92</v>
      </c>
      <c r="L887" s="24">
        <v>0</v>
      </c>
    </row>
    <row r="888" spans="1:12">
      <c r="A888" t="s">
        <v>92</v>
      </c>
      <c r="B888" s="23" t="s">
        <v>92</v>
      </c>
      <c r="C888" s="24" t="s">
        <v>92</v>
      </c>
      <c r="D888" t="s">
        <v>92</v>
      </c>
      <c r="E888" t="s">
        <v>92</v>
      </c>
      <c r="F888" t="s">
        <v>92</v>
      </c>
      <c r="G888" s="23" t="s">
        <v>92</v>
      </c>
      <c r="H888" s="24" t="s">
        <v>92</v>
      </c>
      <c r="I888" t="s">
        <v>92</v>
      </c>
      <c r="L888" s="24">
        <v>0</v>
      </c>
    </row>
    <row r="889" spans="1:12">
      <c r="A889" t="s">
        <v>92</v>
      </c>
      <c r="B889" s="23" t="s">
        <v>92</v>
      </c>
      <c r="C889" s="24" t="s">
        <v>92</v>
      </c>
      <c r="D889" t="s">
        <v>92</v>
      </c>
      <c r="E889" t="s">
        <v>92</v>
      </c>
      <c r="F889" t="s">
        <v>92</v>
      </c>
      <c r="G889" s="23" t="s">
        <v>92</v>
      </c>
      <c r="H889" s="24" t="s">
        <v>92</v>
      </c>
      <c r="I889" t="s">
        <v>92</v>
      </c>
      <c r="L889" s="24">
        <v>0</v>
      </c>
    </row>
    <row r="890" spans="1:12">
      <c r="A890" t="s">
        <v>92</v>
      </c>
      <c r="B890" s="23" t="s">
        <v>92</v>
      </c>
      <c r="C890" s="24" t="s">
        <v>92</v>
      </c>
      <c r="D890" t="s">
        <v>92</v>
      </c>
      <c r="E890" t="s">
        <v>92</v>
      </c>
      <c r="F890" t="s">
        <v>92</v>
      </c>
      <c r="G890" s="23" t="s">
        <v>92</v>
      </c>
      <c r="H890" s="24" t="s">
        <v>92</v>
      </c>
      <c r="I890" t="s">
        <v>92</v>
      </c>
      <c r="L890" s="24">
        <v>0</v>
      </c>
    </row>
    <row r="891" spans="1:12">
      <c r="A891" t="s">
        <v>92</v>
      </c>
      <c r="B891" s="23" t="s">
        <v>92</v>
      </c>
      <c r="C891" s="24" t="s">
        <v>92</v>
      </c>
      <c r="D891" t="s">
        <v>92</v>
      </c>
      <c r="E891" t="s">
        <v>92</v>
      </c>
      <c r="F891" t="s">
        <v>92</v>
      </c>
      <c r="G891" s="23" t="s">
        <v>92</v>
      </c>
      <c r="H891" s="24" t="s">
        <v>92</v>
      </c>
      <c r="I891" t="s">
        <v>92</v>
      </c>
      <c r="L891" s="24">
        <v>0</v>
      </c>
    </row>
    <row r="892" spans="1:12">
      <c r="A892" t="s">
        <v>92</v>
      </c>
      <c r="B892" s="23" t="s">
        <v>92</v>
      </c>
      <c r="C892" s="24" t="s">
        <v>92</v>
      </c>
      <c r="D892" t="s">
        <v>92</v>
      </c>
      <c r="E892" t="s">
        <v>92</v>
      </c>
      <c r="F892" t="s">
        <v>92</v>
      </c>
      <c r="G892" s="23" t="s">
        <v>92</v>
      </c>
      <c r="H892" s="24" t="s">
        <v>92</v>
      </c>
      <c r="I892" t="s">
        <v>92</v>
      </c>
      <c r="L892" s="24">
        <v>0</v>
      </c>
    </row>
    <row r="893" spans="1:12">
      <c r="A893" t="s">
        <v>92</v>
      </c>
      <c r="B893" s="23" t="s">
        <v>92</v>
      </c>
      <c r="C893" s="24" t="s">
        <v>92</v>
      </c>
      <c r="D893" t="s">
        <v>92</v>
      </c>
      <c r="E893" t="s">
        <v>92</v>
      </c>
      <c r="F893" t="s">
        <v>92</v>
      </c>
      <c r="G893" s="23" t="s">
        <v>92</v>
      </c>
      <c r="H893" s="24" t="s">
        <v>92</v>
      </c>
      <c r="I893" t="s">
        <v>92</v>
      </c>
      <c r="L893" s="24">
        <v>0</v>
      </c>
    </row>
    <row r="894" spans="1:12">
      <c r="A894" t="s">
        <v>92</v>
      </c>
      <c r="B894" s="23" t="s">
        <v>92</v>
      </c>
      <c r="C894" s="24" t="s">
        <v>92</v>
      </c>
      <c r="D894" t="s">
        <v>92</v>
      </c>
      <c r="E894" t="s">
        <v>92</v>
      </c>
      <c r="F894" t="s">
        <v>92</v>
      </c>
      <c r="G894" s="23" t="s">
        <v>92</v>
      </c>
      <c r="H894" s="24" t="s">
        <v>92</v>
      </c>
      <c r="I894" t="s">
        <v>92</v>
      </c>
      <c r="L894" s="24">
        <v>0</v>
      </c>
    </row>
    <row r="895" spans="1:12">
      <c r="A895" t="s">
        <v>92</v>
      </c>
      <c r="B895" s="23" t="s">
        <v>92</v>
      </c>
      <c r="C895" s="24" t="s">
        <v>92</v>
      </c>
      <c r="D895" t="s">
        <v>92</v>
      </c>
      <c r="E895" t="s">
        <v>92</v>
      </c>
      <c r="F895" t="s">
        <v>92</v>
      </c>
      <c r="G895" s="23" t="s">
        <v>92</v>
      </c>
      <c r="H895" s="24" t="s">
        <v>92</v>
      </c>
      <c r="I895" t="s">
        <v>92</v>
      </c>
      <c r="L895" s="24">
        <v>0</v>
      </c>
    </row>
    <row r="896" spans="1:12">
      <c r="A896" t="s">
        <v>92</v>
      </c>
      <c r="B896" s="23" t="s">
        <v>92</v>
      </c>
      <c r="C896" s="24" t="s">
        <v>92</v>
      </c>
      <c r="D896" t="s">
        <v>92</v>
      </c>
      <c r="E896" t="s">
        <v>92</v>
      </c>
      <c r="F896" t="s">
        <v>92</v>
      </c>
      <c r="G896" s="23" t="s">
        <v>92</v>
      </c>
      <c r="H896" s="24" t="s">
        <v>92</v>
      </c>
      <c r="I896" t="s">
        <v>92</v>
      </c>
      <c r="L896" s="24">
        <v>0</v>
      </c>
    </row>
    <row r="897" spans="1:12">
      <c r="A897" t="s">
        <v>92</v>
      </c>
      <c r="B897" s="23" t="s">
        <v>92</v>
      </c>
      <c r="C897" s="24" t="s">
        <v>92</v>
      </c>
      <c r="D897" t="s">
        <v>92</v>
      </c>
      <c r="E897" t="s">
        <v>92</v>
      </c>
      <c r="F897" t="s">
        <v>92</v>
      </c>
      <c r="G897" s="23" t="s">
        <v>92</v>
      </c>
      <c r="H897" s="24" t="s">
        <v>92</v>
      </c>
      <c r="I897" t="s">
        <v>92</v>
      </c>
      <c r="L897" s="24">
        <v>0</v>
      </c>
    </row>
    <row r="898" spans="1:12">
      <c r="A898" t="s">
        <v>92</v>
      </c>
      <c r="B898" s="23" t="s">
        <v>92</v>
      </c>
      <c r="C898" s="24" t="s">
        <v>92</v>
      </c>
      <c r="D898" t="s">
        <v>92</v>
      </c>
      <c r="E898" t="s">
        <v>92</v>
      </c>
      <c r="F898" t="s">
        <v>92</v>
      </c>
      <c r="G898" s="23" t="s">
        <v>92</v>
      </c>
      <c r="H898" s="24" t="s">
        <v>92</v>
      </c>
      <c r="I898" t="s">
        <v>92</v>
      </c>
      <c r="L898" s="24">
        <v>0</v>
      </c>
    </row>
    <row r="899" spans="1:12">
      <c r="A899" t="s">
        <v>92</v>
      </c>
      <c r="B899" s="23" t="s">
        <v>92</v>
      </c>
      <c r="C899" s="24" t="s">
        <v>92</v>
      </c>
      <c r="D899" t="s">
        <v>92</v>
      </c>
      <c r="E899" t="s">
        <v>92</v>
      </c>
      <c r="F899" t="s">
        <v>92</v>
      </c>
      <c r="G899" s="23" t="s">
        <v>92</v>
      </c>
      <c r="H899" s="24" t="s">
        <v>92</v>
      </c>
      <c r="I899" t="s">
        <v>92</v>
      </c>
      <c r="L899" s="24">
        <v>0</v>
      </c>
    </row>
    <row r="900" spans="1:12">
      <c r="A900" t="s">
        <v>92</v>
      </c>
      <c r="B900" s="23" t="s">
        <v>92</v>
      </c>
      <c r="C900" s="24" t="s">
        <v>92</v>
      </c>
      <c r="D900" t="s">
        <v>92</v>
      </c>
      <c r="E900" t="s">
        <v>92</v>
      </c>
      <c r="F900" t="s">
        <v>92</v>
      </c>
      <c r="G900" s="23" t="s">
        <v>92</v>
      </c>
      <c r="H900" s="24" t="s">
        <v>92</v>
      </c>
      <c r="I900" t="s">
        <v>92</v>
      </c>
      <c r="L900" s="24">
        <v>0</v>
      </c>
    </row>
    <row r="901" spans="1:12">
      <c r="A901" t="s">
        <v>92</v>
      </c>
      <c r="B901" s="23" t="s">
        <v>92</v>
      </c>
      <c r="C901" s="24" t="s">
        <v>92</v>
      </c>
      <c r="D901" t="s">
        <v>92</v>
      </c>
      <c r="E901" t="s">
        <v>92</v>
      </c>
      <c r="F901" t="s">
        <v>92</v>
      </c>
      <c r="G901" s="23" t="s">
        <v>92</v>
      </c>
      <c r="H901" s="24" t="s">
        <v>92</v>
      </c>
      <c r="I901" t="s">
        <v>92</v>
      </c>
      <c r="L901" s="24">
        <v>0</v>
      </c>
    </row>
    <row r="902" spans="1:12">
      <c r="A902" t="s">
        <v>92</v>
      </c>
      <c r="B902" s="23" t="s">
        <v>92</v>
      </c>
      <c r="C902" s="24" t="s">
        <v>92</v>
      </c>
      <c r="D902" t="s">
        <v>92</v>
      </c>
      <c r="E902" t="s">
        <v>92</v>
      </c>
      <c r="F902" t="s">
        <v>92</v>
      </c>
      <c r="G902" s="23" t="s">
        <v>92</v>
      </c>
      <c r="H902" s="24" t="s">
        <v>92</v>
      </c>
      <c r="I902" t="s">
        <v>92</v>
      </c>
      <c r="L902" s="24">
        <v>0</v>
      </c>
    </row>
    <row r="903" spans="1:12">
      <c r="A903" t="s">
        <v>92</v>
      </c>
      <c r="B903" s="23" t="s">
        <v>92</v>
      </c>
      <c r="C903" s="24" t="s">
        <v>92</v>
      </c>
      <c r="D903" t="s">
        <v>92</v>
      </c>
      <c r="E903" t="s">
        <v>92</v>
      </c>
      <c r="F903" t="s">
        <v>92</v>
      </c>
      <c r="G903" s="23" t="s">
        <v>92</v>
      </c>
      <c r="H903" s="24" t="s">
        <v>92</v>
      </c>
      <c r="I903" t="s">
        <v>92</v>
      </c>
      <c r="L903" s="24">
        <v>0</v>
      </c>
    </row>
    <row r="904" spans="1:12">
      <c r="A904" t="s">
        <v>92</v>
      </c>
      <c r="B904" s="23" t="s">
        <v>92</v>
      </c>
      <c r="C904" s="24" t="s">
        <v>92</v>
      </c>
      <c r="D904" t="s">
        <v>92</v>
      </c>
      <c r="E904" t="s">
        <v>92</v>
      </c>
      <c r="F904" t="s">
        <v>92</v>
      </c>
      <c r="G904" s="23" t="s">
        <v>92</v>
      </c>
      <c r="H904" s="24" t="s">
        <v>92</v>
      </c>
      <c r="I904" t="s">
        <v>92</v>
      </c>
      <c r="L904" s="24">
        <v>0</v>
      </c>
    </row>
    <row r="905" spans="1:12">
      <c r="A905" t="s">
        <v>92</v>
      </c>
      <c r="B905" s="23" t="s">
        <v>92</v>
      </c>
      <c r="C905" s="24" t="s">
        <v>92</v>
      </c>
      <c r="D905" t="s">
        <v>92</v>
      </c>
      <c r="E905" t="s">
        <v>92</v>
      </c>
      <c r="F905" t="s">
        <v>92</v>
      </c>
      <c r="G905" s="23" t="s">
        <v>92</v>
      </c>
      <c r="H905" s="24" t="s">
        <v>92</v>
      </c>
      <c r="I905" t="s">
        <v>92</v>
      </c>
      <c r="L905" s="24">
        <v>0</v>
      </c>
    </row>
    <row r="906" spans="1:12">
      <c r="A906" t="s">
        <v>92</v>
      </c>
      <c r="B906" s="23" t="s">
        <v>92</v>
      </c>
      <c r="C906" s="24" t="s">
        <v>92</v>
      </c>
      <c r="D906" t="s">
        <v>92</v>
      </c>
      <c r="E906" t="s">
        <v>92</v>
      </c>
      <c r="F906" t="s">
        <v>92</v>
      </c>
      <c r="G906" s="23" t="s">
        <v>92</v>
      </c>
      <c r="H906" s="24" t="s">
        <v>92</v>
      </c>
      <c r="I906" t="s">
        <v>92</v>
      </c>
      <c r="L906" s="24">
        <v>0</v>
      </c>
    </row>
    <row r="907" spans="1:12">
      <c r="A907" t="s">
        <v>92</v>
      </c>
      <c r="B907" s="23" t="s">
        <v>92</v>
      </c>
      <c r="C907" s="24" t="s">
        <v>92</v>
      </c>
      <c r="D907" t="s">
        <v>92</v>
      </c>
      <c r="E907" t="s">
        <v>92</v>
      </c>
      <c r="F907" t="s">
        <v>92</v>
      </c>
      <c r="G907" s="23" t="s">
        <v>92</v>
      </c>
      <c r="H907" s="24" t="s">
        <v>92</v>
      </c>
      <c r="I907" t="s">
        <v>92</v>
      </c>
      <c r="L907" s="24">
        <v>0</v>
      </c>
    </row>
    <row r="908" spans="1:12">
      <c r="A908" t="s">
        <v>92</v>
      </c>
      <c r="B908" s="23" t="s">
        <v>92</v>
      </c>
      <c r="C908" s="24" t="s">
        <v>92</v>
      </c>
      <c r="D908" t="s">
        <v>92</v>
      </c>
      <c r="E908" t="s">
        <v>92</v>
      </c>
      <c r="F908" t="s">
        <v>92</v>
      </c>
      <c r="G908" s="23" t="s">
        <v>92</v>
      </c>
      <c r="H908" s="24" t="s">
        <v>92</v>
      </c>
      <c r="I908" t="s">
        <v>92</v>
      </c>
      <c r="L908" s="24">
        <v>0</v>
      </c>
    </row>
    <row r="909" spans="1:12">
      <c r="A909" t="s">
        <v>92</v>
      </c>
      <c r="B909" s="23" t="s">
        <v>92</v>
      </c>
      <c r="C909" s="24" t="s">
        <v>92</v>
      </c>
      <c r="D909" t="s">
        <v>92</v>
      </c>
      <c r="E909" t="s">
        <v>92</v>
      </c>
      <c r="F909" t="s">
        <v>92</v>
      </c>
      <c r="G909" s="23" t="s">
        <v>92</v>
      </c>
      <c r="H909" s="24" t="s">
        <v>92</v>
      </c>
      <c r="I909" t="s">
        <v>92</v>
      </c>
      <c r="L909" s="24">
        <v>0</v>
      </c>
    </row>
    <row r="910" spans="1:12">
      <c r="A910" t="s">
        <v>92</v>
      </c>
      <c r="B910" s="23" t="s">
        <v>92</v>
      </c>
      <c r="C910" s="24" t="s">
        <v>92</v>
      </c>
      <c r="D910" t="s">
        <v>92</v>
      </c>
      <c r="E910" t="s">
        <v>92</v>
      </c>
      <c r="F910" t="s">
        <v>92</v>
      </c>
      <c r="G910" s="23" t="s">
        <v>92</v>
      </c>
      <c r="H910" s="24" t="s">
        <v>92</v>
      </c>
      <c r="I910" t="s">
        <v>92</v>
      </c>
      <c r="L910" s="24">
        <v>0</v>
      </c>
    </row>
    <row r="911" spans="1:12">
      <c r="A911" t="s">
        <v>92</v>
      </c>
      <c r="B911" s="23" t="s">
        <v>92</v>
      </c>
      <c r="C911" s="24" t="s">
        <v>92</v>
      </c>
      <c r="D911" t="s">
        <v>92</v>
      </c>
      <c r="E911" t="s">
        <v>92</v>
      </c>
      <c r="F911" t="s">
        <v>92</v>
      </c>
      <c r="G911" s="23" t="s">
        <v>92</v>
      </c>
      <c r="H911" s="24" t="s">
        <v>92</v>
      </c>
      <c r="I911" t="s">
        <v>92</v>
      </c>
      <c r="L911" s="24">
        <v>0</v>
      </c>
    </row>
    <row r="912" spans="1:12">
      <c r="A912" t="s">
        <v>92</v>
      </c>
      <c r="B912" s="23" t="s">
        <v>92</v>
      </c>
      <c r="C912" s="24" t="s">
        <v>92</v>
      </c>
      <c r="D912" t="s">
        <v>92</v>
      </c>
      <c r="E912" t="s">
        <v>92</v>
      </c>
      <c r="F912" t="s">
        <v>92</v>
      </c>
      <c r="G912" s="23" t="s">
        <v>92</v>
      </c>
      <c r="H912" s="24" t="s">
        <v>92</v>
      </c>
      <c r="I912" t="s">
        <v>92</v>
      </c>
      <c r="L912" s="24">
        <v>0</v>
      </c>
    </row>
    <row r="913" spans="1:12">
      <c r="A913" t="s">
        <v>92</v>
      </c>
      <c r="B913" s="23" t="s">
        <v>92</v>
      </c>
      <c r="C913" s="24" t="s">
        <v>92</v>
      </c>
      <c r="D913" t="s">
        <v>92</v>
      </c>
      <c r="E913" t="s">
        <v>92</v>
      </c>
      <c r="F913" t="s">
        <v>92</v>
      </c>
      <c r="G913" s="23" t="s">
        <v>92</v>
      </c>
      <c r="H913" s="24" t="s">
        <v>92</v>
      </c>
      <c r="I913" t="s">
        <v>92</v>
      </c>
      <c r="L913" s="24">
        <v>0</v>
      </c>
    </row>
    <row r="914" spans="1:12">
      <c r="A914" t="s">
        <v>92</v>
      </c>
      <c r="B914" s="23" t="s">
        <v>92</v>
      </c>
      <c r="C914" s="24" t="s">
        <v>92</v>
      </c>
      <c r="D914" t="s">
        <v>92</v>
      </c>
      <c r="E914" t="s">
        <v>92</v>
      </c>
      <c r="F914" t="s">
        <v>92</v>
      </c>
      <c r="G914" s="23" t="s">
        <v>92</v>
      </c>
      <c r="H914" s="24" t="s">
        <v>92</v>
      </c>
      <c r="I914" t="s">
        <v>92</v>
      </c>
      <c r="L914" s="24">
        <v>0</v>
      </c>
    </row>
    <row r="915" spans="1:12">
      <c r="A915" t="s">
        <v>92</v>
      </c>
      <c r="B915" s="23" t="s">
        <v>92</v>
      </c>
      <c r="C915" s="24" t="s">
        <v>92</v>
      </c>
      <c r="D915" t="s">
        <v>92</v>
      </c>
      <c r="E915" t="s">
        <v>92</v>
      </c>
      <c r="F915" t="s">
        <v>92</v>
      </c>
      <c r="G915" s="23" t="s">
        <v>92</v>
      </c>
      <c r="H915" s="24" t="s">
        <v>92</v>
      </c>
      <c r="I915" t="s">
        <v>92</v>
      </c>
      <c r="L915" s="24">
        <v>0</v>
      </c>
    </row>
    <row r="916" spans="1:12">
      <c r="A916" t="s">
        <v>92</v>
      </c>
      <c r="B916" s="23" t="s">
        <v>92</v>
      </c>
      <c r="C916" s="24" t="s">
        <v>92</v>
      </c>
      <c r="D916" t="s">
        <v>92</v>
      </c>
      <c r="E916" t="s">
        <v>92</v>
      </c>
      <c r="F916" t="s">
        <v>92</v>
      </c>
      <c r="G916" s="23" t="s">
        <v>92</v>
      </c>
      <c r="H916" s="24" t="s">
        <v>92</v>
      </c>
      <c r="I916" t="s">
        <v>92</v>
      </c>
      <c r="L916" s="24">
        <v>0</v>
      </c>
    </row>
    <row r="917" spans="1:12">
      <c r="A917" t="s">
        <v>92</v>
      </c>
      <c r="B917" s="23" t="s">
        <v>92</v>
      </c>
      <c r="C917" s="24" t="s">
        <v>92</v>
      </c>
      <c r="D917" t="s">
        <v>92</v>
      </c>
      <c r="E917" t="s">
        <v>92</v>
      </c>
      <c r="F917" t="s">
        <v>92</v>
      </c>
      <c r="G917" s="23" t="s">
        <v>92</v>
      </c>
      <c r="H917" s="24" t="s">
        <v>92</v>
      </c>
      <c r="I917" t="s">
        <v>92</v>
      </c>
      <c r="L917" s="24">
        <v>0</v>
      </c>
    </row>
    <row r="918" spans="1:12">
      <c r="A918" t="s">
        <v>92</v>
      </c>
      <c r="B918" s="23" t="s">
        <v>92</v>
      </c>
      <c r="C918" s="24" t="s">
        <v>92</v>
      </c>
      <c r="D918" t="s">
        <v>92</v>
      </c>
      <c r="E918" t="s">
        <v>92</v>
      </c>
      <c r="F918" t="s">
        <v>92</v>
      </c>
      <c r="G918" s="23" t="s">
        <v>92</v>
      </c>
      <c r="H918" s="24" t="s">
        <v>92</v>
      </c>
      <c r="I918" t="s">
        <v>92</v>
      </c>
      <c r="L918" s="24">
        <v>0</v>
      </c>
    </row>
    <row r="919" spans="1:12">
      <c r="A919" t="s">
        <v>92</v>
      </c>
      <c r="B919" s="23" t="s">
        <v>92</v>
      </c>
      <c r="C919" s="24" t="s">
        <v>92</v>
      </c>
      <c r="D919" t="s">
        <v>92</v>
      </c>
      <c r="E919" t="s">
        <v>92</v>
      </c>
      <c r="F919" t="s">
        <v>92</v>
      </c>
      <c r="G919" s="23" t="s">
        <v>92</v>
      </c>
      <c r="H919" s="24" t="s">
        <v>92</v>
      </c>
      <c r="I919" t="s">
        <v>92</v>
      </c>
      <c r="L919" s="24">
        <v>0</v>
      </c>
    </row>
    <row r="920" spans="1:12">
      <c r="A920" t="s">
        <v>92</v>
      </c>
      <c r="B920" s="23" t="s">
        <v>92</v>
      </c>
      <c r="C920" s="24" t="s">
        <v>92</v>
      </c>
      <c r="D920" t="s">
        <v>92</v>
      </c>
      <c r="E920" t="s">
        <v>92</v>
      </c>
      <c r="F920" t="s">
        <v>92</v>
      </c>
      <c r="G920" s="23" t="s">
        <v>92</v>
      </c>
      <c r="H920" s="24" t="s">
        <v>92</v>
      </c>
      <c r="I920" t="s">
        <v>92</v>
      </c>
      <c r="L920" s="24">
        <v>0</v>
      </c>
    </row>
    <row r="921" spans="1:12">
      <c r="A921" t="s">
        <v>92</v>
      </c>
      <c r="B921" s="23" t="s">
        <v>92</v>
      </c>
      <c r="C921" s="24" t="s">
        <v>92</v>
      </c>
      <c r="D921" t="s">
        <v>92</v>
      </c>
      <c r="E921" t="s">
        <v>92</v>
      </c>
      <c r="F921" t="s">
        <v>92</v>
      </c>
      <c r="G921" s="23" t="s">
        <v>92</v>
      </c>
      <c r="H921" s="24" t="s">
        <v>92</v>
      </c>
      <c r="I921" t="s">
        <v>92</v>
      </c>
      <c r="L921" s="24">
        <v>0</v>
      </c>
    </row>
    <row r="922" spans="1:12">
      <c r="A922" t="s">
        <v>92</v>
      </c>
      <c r="B922" s="23" t="s">
        <v>92</v>
      </c>
      <c r="C922" s="24" t="s">
        <v>92</v>
      </c>
      <c r="D922" t="s">
        <v>92</v>
      </c>
      <c r="E922" t="s">
        <v>92</v>
      </c>
      <c r="F922" t="s">
        <v>92</v>
      </c>
      <c r="G922" s="23" t="s">
        <v>92</v>
      </c>
      <c r="H922" s="24" t="s">
        <v>92</v>
      </c>
      <c r="I922" t="s">
        <v>92</v>
      </c>
      <c r="L922" s="24">
        <v>0</v>
      </c>
    </row>
    <row r="923" spans="1:12">
      <c r="A923" t="s">
        <v>92</v>
      </c>
      <c r="B923" s="23" t="s">
        <v>92</v>
      </c>
      <c r="C923" s="24" t="s">
        <v>92</v>
      </c>
      <c r="D923" t="s">
        <v>92</v>
      </c>
      <c r="E923" t="s">
        <v>92</v>
      </c>
      <c r="F923" t="s">
        <v>92</v>
      </c>
      <c r="G923" s="23" t="s">
        <v>92</v>
      </c>
      <c r="H923" s="24" t="s">
        <v>92</v>
      </c>
      <c r="I923" t="s">
        <v>92</v>
      </c>
      <c r="L923" s="24">
        <v>0</v>
      </c>
    </row>
    <row r="924" spans="1:12">
      <c r="A924" t="s">
        <v>92</v>
      </c>
      <c r="B924" s="23" t="s">
        <v>92</v>
      </c>
      <c r="C924" s="24" t="s">
        <v>92</v>
      </c>
      <c r="D924" t="s">
        <v>92</v>
      </c>
      <c r="E924" t="s">
        <v>92</v>
      </c>
      <c r="F924" t="s">
        <v>92</v>
      </c>
      <c r="G924" s="23" t="s">
        <v>92</v>
      </c>
      <c r="H924" s="24" t="s">
        <v>92</v>
      </c>
      <c r="I924" t="s">
        <v>92</v>
      </c>
      <c r="L924" s="24">
        <v>0</v>
      </c>
    </row>
    <row r="925" spans="1:12">
      <c r="A925" t="s">
        <v>92</v>
      </c>
      <c r="B925" s="23" t="s">
        <v>92</v>
      </c>
      <c r="C925" s="24" t="s">
        <v>92</v>
      </c>
      <c r="D925" t="s">
        <v>92</v>
      </c>
      <c r="E925" t="s">
        <v>92</v>
      </c>
      <c r="F925" t="s">
        <v>92</v>
      </c>
      <c r="G925" s="23" t="s">
        <v>92</v>
      </c>
      <c r="H925" s="24" t="s">
        <v>92</v>
      </c>
      <c r="I925" t="s">
        <v>92</v>
      </c>
      <c r="L925" s="24">
        <v>0</v>
      </c>
    </row>
    <row r="926" spans="1:12">
      <c r="A926" t="s">
        <v>92</v>
      </c>
      <c r="B926" s="23" t="s">
        <v>92</v>
      </c>
      <c r="C926" s="24" t="s">
        <v>92</v>
      </c>
      <c r="D926" t="s">
        <v>92</v>
      </c>
      <c r="E926" t="s">
        <v>92</v>
      </c>
      <c r="F926" t="s">
        <v>92</v>
      </c>
      <c r="G926" s="23" t="s">
        <v>92</v>
      </c>
      <c r="H926" s="24" t="s">
        <v>92</v>
      </c>
      <c r="I926" t="s">
        <v>92</v>
      </c>
      <c r="L926" s="24">
        <v>0</v>
      </c>
    </row>
    <row r="927" spans="1:12">
      <c r="A927" t="s">
        <v>92</v>
      </c>
      <c r="B927" s="23" t="s">
        <v>92</v>
      </c>
      <c r="C927" s="24" t="s">
        <v>92</v>
      </c>
      <c r="D927" t="s">
        <v>92</v>
      </c>
      <c r="E927" t="s">
        <v>92</v>
      </c>
      <c r="F927" t="s">
        <v>92</v>
      </c>
      <c r="G927" s="23" t="s">
        <v>92</v>
      </c>
      <c r="H927" s="24" t="s">
        <v>92</v>
      </c>
      <c r="I927" t="s">
        <v>92</v>
      </c>
      <c r="L927" s="24">
        <v>0</v>
      </c>
    </row>
    <row r="928" spans="1:12">
      <c r="A928" t="s">
        <v>92</v>
      </c>
      <c r="B928" s="23" t="s">
        <v>92</v>
      </c>
      <c r="C928" s="24" t="s">
        <v>92</v>
      </c>
      <c r="D928" t="s">
        <v>92</v>
      </c>
      <c r="E928" t="s">
        <v>92</v>
      </c>
      <c r="F928" t="s">
        <v>92</v>
      </c>
      <c r="G928" s="23" t="s">
        <v>92</v>
      </c>
      <c r="H928" s="24" t="s">
        <v>92</v>
      </c>
      <c r="I928" t="s">
        <v>92</v>
      </c>
      <c r="L928" s="24">
        <v>0</v>
      </c>
    </row>
    <row r="929" spans="1:12">
      <c r="A929" t="s">
        <v>92</v>
      </c>
      <c r="B929" s="23" t="s">
        <v>92</v>
      </c>
      <c r="C929" s="24" t="s">
        <v>92</v>
      </c>
      <c r="D929" t="s">
        <v>92</v>
      </c>
      <c r="E929" t="s">
        <v>92</v>
      </c>
      <c r="F929" t="s">
        <v>92</v>
      </c>
      <c r="G929" s="23" t="s">
        <v>92</v>
      </c>
      <c r="H929" s="24" t="s">
        <v>92</v>
      </c>
      <c r="I929" t="s">
        <v>92</v>
      </c>
      <c r="L929" s="24">
        <v>0</v>
      </c>
    </row>
    <row r="930" spans="1:12">
      <c r="A930" t="s">
        <v>92</v>
      </c>
      <c r="B930" s="23" t="s">
        <v>92</v>
      </c>
      <c r="C930" s="24" t="s">
        <v>92</v>
      </c>
      <c r="D930" t="s">
        <v>92</v>
      </c>
      <c r="E930" t="s">
        <v>92</v>
      </c>
      <c r="F930" t="s">
        <v>92</v>
      </c>
      <c r="G930" s="23" t="s">
        <v>92</v>
      </c>
      <c r="H930" s="24" t="s">
        <v>92</v>
      </c>
      <c r="I930" t="s">
        <v>92</v>
      </c>
      <c r="L930" s="24">
        <v>0</v>
      </c>
    </row>
    <row r="931" spans="1:12">
      <c r="A931" t="s">
        <v>92</v>
      </c>
      <c r="B931" s="23" t="s">
        <v>92</v>
      </c>
      <c r="C931" s="24" t="s">
        <v>92</v>
      </c>
      <c r="D931" t="s">
        <v>92</v>
      </c>
      <c r="E931" t="s">
        <v>92</v>
      </c>
      <c r="F931" t="s">
        <v>92</v>
      </c>
      <c r="G931" s="23" t="s">
        <v>92</v>
      </c>
      <c r="H931" s="24" t="s">
        <v>92</v>
      </c>
      <c r="I931" t="s">
        <v>92</v>
      </c>
      <c r="L931" s="24">
        <v>0</v>
      </c>
    </row>
    <row r="932" spans="1:12">
      <c r="A932" t="s">
        <v>92</v>
      </c>
      <c r="B932" s="23" t="s">
        <v>92</v>
      </c>
      <c r="C932" s="24" t="s">
        <v>92</v>
      </c>
      <c r="D932" t="s">
        <v>92</v>
      </c>
      <c r="E932" t="s">
        <v>92</v>
      </c>
      <c r="F932" t="s">
        <v>92</v>
      </c>
      <c r="G932" s="23" t="s">
        <v>92</v>
      </c>
      <c r="H932" s="24" t="s">
        <v>92</v>
      </c>
      <c r="I932" t="s">
        <v>92</v>
      </c>
      <c r="L932" s="24">
        <v>0</v>
      </c>
    </row>
    <row r="933" spans="1:12">
      <c r="A933" t="s">
        <v>92</v>
      </c>
      <c r="B933" s="23" t="s">
        <v>92</v>
      </c>
      <c r="C933" s="24" t="s">
        <v>92</v>
      </c>
      <c r="D933" t="s">
        <v>92</v>
      </c>
      <c r="E933" t="s">
        <v>92</v>
      </c>
      <c r="F933" t="s">
        <v>92</v>
      </c>
      <c r="G933" s="23" t="s">
        <v>92</v>
      </c>
      <c r="H933" s="24" t="s">
        <v>92</v>
      </c>
      <c r="I933" t="s">
        <v>92</v>
      </c>
      <c r="L933" s="24">
        <v>0</v>
      </c>
    </row>
    <row r="934" spans="1:12">
      <c r="A934" t="s">
        <v>92</v>
      </c>
      <c r="B934" s="23" t="s">
        <v>92</v>
      </c>
      <c r="C934" s="24" t="s">
        <v>92</v>
      </c>
      <c r="D934" t="s">
        <v>92</v>
      </c>
      <c r="E934" t="s">
        <v>92</v>
      </c>
      <c r="F934" t="s">
        <v>92</v>
      </c>
      <c r="G934" s="23" t="s">
        <v>92</v>
      </c>
      <c r="H934" s="24" t="s">
        <v>92</v>
      </c>
      <c r="I934" t="s">
        <v>92</v>
      </c>
      <c r="L934" s="24">
        <v>0</v>
      </c>
    </row>
    <row r="935" spans="1:12">
      <c r="A935" t="s">
        <v>92</v>
      </c>
      <c r="B935" s="23" t="s">
        <v>92</v>
      </c>
      <c r="C935" s="24" t="s">
        <v>92</v>
      </c>
      <c r="D935" t="s">
        <v>92</v>
      </c>
      <c r="E935" t="s">
        <v>92</v>
      </c>
      <c r="F935" t="s">
        <v>92</v>
      </c>
      <c r="G935" s="23" t="s">
        <v>92</v>
      </c>
      <c r="H935" s="24" t="s">
        <v>92</v>
      </c>
      <c r="I935" t="s">
        <v>92</v>
      </c>
      <c r="L935" s="24">
        <v>0</v>
      </c>
    </row>
    <row r="936" spans="1:12">
      <c r="A936" t="s">
        <v>92</v>
      </c>
      <c r="B936" s="23" t="s">
        <v>92</v>
      </c>
      <c r="C936" s="24" t="s">
        <v>92</v>
      </c>
      <c r="D936" t="s">
        <v>92</v>
      </c>
      <c r="E936" t="s">
        <v>92</v>
      </c>
      <c r="F936" t="s">
        <v>92</v>
      </c>
      <c r="G936" s="23" t="s">
        <v>92</v>
      </c>
      <c r="H936" s="24" t="s">
        <v>92</v>
      </c>
      <c r="I936" t="s">
        <v>92</v>
      </c>
      <c r="L936" s="24">
        <v>0</v>
      </c>
    </row>
    <row r="937" spans="1:12">
      <c r="A937" t="s">
        <v>92</v>
      </c>
      <c r="B937" s="23" t="s">
        <v>92</v>
      </c>
      <c r="C937" s="24" t="s">
        <v>92</v>
      </c>
      <c r="D937" t="s">
        <v>92</v>
      </c>
      <c r="E937" t="s">
        <v>92</v>
      </c>
      <c r="F937" t="s">
        <v>92</v>
      </c>
      <c r="G937" s="23" t="s">
        <v>92</v>
      </c>
      <c r="H937" s="24" t="s">
        <v>92</v>
      </c>
      <c r="I937" t="s">
        <v>92</v>
      </c>
      <c r="L937" s="24">
        <v>0</v>
      </c>
    </row>
    <row r="938" spans="1:12">
      <c r="A938" t="s">
        <v>92</v>
      </c>
      <c r="B938" s="23" t="s">
        <v>92</v>
      </c>
      <c r="C938" s="24" t="s">
        <v>92</v>
      </c>
      <c r="D938" t="s">
        <v>92</v>
      </c>
      <c r="E938" t="s">
        <v>92</v>
      </c>
      <c r="F938" t="s">
        <v>92</v>
      </c>
      <c r="G938" s="23" t="s">
        <v>92</v>
      </c>
      <c r="H938" s="24" t="s">
        <v>92</v>
      </c>
      <c r="I938" t="s">
        <v>92</v>
      </c>
      <c r="L938" s="24">
        <v>0</v>
      </c>
    </row>
    <row r="939" spans="1:12">
      <c r="A939" t="s">
        <v>92</v>
      </c>
      <c r="B939" s="23" t="s">
        <v>92</v>
      </c>
      <c r="C939" s="24" t="s">
        <v>92</v>
      </c>
      <c r="D939" t="s">
        <v>92</v>
      </c>
      <c r="E939" t="s">
        <v>92</v>
      </c>
      <c r="F939" t="s">
        <v>92</v>
      </c>
      <c r="G939" s="23" t="s">
        <v>92</v>
      </c>
      <c r="H939" s="24" t="s">
        <v>92</v>
      </c>
      <c r="I939" t="s">
        <v>92</v>
      </c>
      <c r="L939" s="24">
        <v>0</v>
      </c>
    </row>
    <row r="940" spans="1:12">
      <c r="A940" t="s">
        <v>92</v>
      </c>
      <c r="B940" s="23" t="s">
        <v>92</v>
      </c>
      <c r="C940" s="24" t="s">
        <v>92</v>
      </c>
      <c r="D940" t="s">
        <v>92</v>
      </c>
      <c r="E940" t="s">
        <v>92</v>
      </c>
      <c r="F940" t="s">
        <v>92</v>
      </c>
      <c r="G940" s="23" t="s">
        <v>92</v>
      </c>
      <c r="H940" s="24" t="s">
        <v>92</v>
      </c>
      <c r="I940" t="s">
        <v>92</v>
      </c>
      <c r="L940" s="24">
        <v>0</v>
      </c>
    </row>
    <row r="941" spans="1:12">
      <c r="A941" t="s">
        <v>92</v>
      </c>
      <c r="B941" s="23" t="s">
        <v>92</v>
      </c>
      <c r="C941" s="24" t="s">
        <v>92</v>
      </c>
      <c r="D941" t="s">
        <v>92</v>
      </c>
      <c r="E941" t="s">
        <v>92</v>
      </c>
      <c r="F941" t="s">
        <v>92</v>
      </c>
      <c r="G941" s="23" t="s">
        <v>92</v>
      </c>
      <c r="H941" s="24" t="s">
        <v>92</v>
      </c>
      <c r="I941" t="s">
        <v>92</v>
      </c>
      <c r="L941" s="24">
        <v>0</v>
      </c>
    </row>
    <row r="942" spans="1:12">
      <c r="A942" t="s">
        <v>92</v>
      </c>
      <c r="B942" s="23" t="s">
        <v>92</v>
      </c>
      <c r="C942" s="24" t="s">
        <v>92</v>
      </c>
      <c r="D942" t="s">
        <v>92</v>
      </c>
      <c r="E942" t="s">
        <v>92</v>
      </c>
      <c r="F942" t="s">
        <v>92</v>
      </c>
      <c r="G942" s="23" t="s">
        <v>92</v>
      </c>
      <c r="H942" s="24" t="s">
        <v>92</v>
      </c>
      <c r="I942" t="s">
        <v>92</v>
      </c>
      <c r="L942" s="24">
        <v>0</v>
      </c>
    </row>
    <row r="943" spans="1:12">
      <c r="A943" t="s">
        <v>92</v>
      </c>
      <c r="B943" s="23" t="s">
        <v>92</v>
      </c>
      <c r="C943" s="24" t="s">
        <v>92</v>
      </c>
      <c r="D943" t="s">
        <v>92</v>
      </c>
      <c r="E943" t="s">
        <v>92</v>
      </c>
      <c r="F943" t="s">
        <v>92</v>
      </c>
      <c r="G943" s="23" t="s">
        <v>92</v>
      </c>
      <c r="H943" s="24" t="s">
        <v>92</v>
      </c>
      <c r="I943" t="s">
        <v>92</v>
      </c>
      <c r="L943" s="24">
        <v>0</v>
      </c>
    </row>
    <row r="944" spans="1:12">
      <c r="A944" t="s">
        <v>92</v>
      </c>
      <c r="B944" s="23" t="s">
        <v>92</v>
      </c>
      <c r="C944" s="24" t="s">
        <v>92</v>
      </c>
      <c r="D944" t="s">
        <v>92</v>
      </c>
      <c r="E944" t="s">
        <v>92</v>
      </c>
      <c r="F944" t="s">
        <v>92</v>
      </c>
      <c r="G944" s="23" t="s">
        <v>92</v>
      </c>
      <c r="H944" s="24" t="s">
        <v>92</v>
      </c>
      <c r="I944" t="s">
        <v>92</v>
      </c>
      <c r="L944" s="24">
        <v>0</v>
      </c>
    </row>
    <row r="945" spans="1:12">
      <c r="A945" t="s">
        <v>92</v>
      </c>
      <c r="B945" s="23" t="s">
        <v>92</v>
      </c>
      <c r="C945" s="24" t="s">
        <v>92</v>
      </c>
      <c r="D945" t="s">
        <v>92</v>
      </c>
      <c r="E945" t="s">
        <v>92</v>
      </c>
      <c r="F945" t="s">
        <v>92</v>
      </c>
      <c r="G945" s="23" t="s">
        <v>92</v>
      </c>
      <c r="H945" s="24" t="s">
        <v>92</v>
      </c>
      <c r="I945" t="s">
        <v>92</v>
      </c>
      <c r="L945" s="24">
        <v>0</v>
      </c>
    </row>
    <row r="946" spans="1:12">
      <c r="A946" t="s">
        <v>92</v>
      </c>
      <c r="B946" s="23" t="s">
        <v>92</v>
      </c>
      <c r="C946" s="24" t="s">
        <v>92</v>
      </c>
      <c r="D946" t="s">
        <v>92</v>
      </c>
      <c r="E946" t="s">
        <v>92</v>
      </c>
      <c r="F946" t="s">
        <v>92</v>
      </c>
      <c r="G946" s="23" t="s">
        <v>92</v>
      </c>
      <c r="H946" s="24" t="s">
        <v>92</v>
      </c>
      <c r="I946" t="s">
        <v>92</v>
      </c>
      <c r="L946" s="24">
        <v>0</v>
      </c>
    </row>
    <row r="947" spans="1:12">
      <c r="A947" t="s">
        <v>92</v>
      </c>
      <c r="B947" s="23" t="s">
        <v>92</v>
      </c>
      <c r="C947" s="24" t="s">
        <v>92</v>
      </c>
      <c r="D947" t="s">
        <v>92</v>
      </c>
      <c r="E947" t="s">
        <v>92</v>
      </c>
      <c r="F947" t="s">
        <v>92</v>
      </c>
      <c r="G947" s="23" t="s">
        <v>92</v>
      </c>
      <c r="H947" s="24" t="s">
        <v>92</v>
      </c>
      <c r="I947" t="s">
        <v>92</v>
      </c>
      <c r="L947" s="24">
        <v>0</v>
      </c>
    </row>
    <row r="948" spans="1:12">
      <c r="A948" t="s">
        <v>92</v>
      </c>
      <c r="B948" s="23" t="s">
        <v>92</v>
      </c>
      <c r="C948" s="24" t="s">
        <v>92</v>
      </c>
      <c r="D948" t="s">
        <v>92</v>
      </c>
      <c r="E948" t="s">
        <v>92</v>
      </c>
      <c r="F948" t="s">
        <v>92</v>
      </c>
      <c r="G948" s="23" t="s">
        <v>92</v>
      </c>
      <c r="H948" s="24" t="s">
        <v>92</v>
      </c>
      <c r="I948" t="s">
        <v>92</v>
      </c>
      <c r="L948" s="24">
        <v>0</v>
      </c>
    </row>
    <row r="949" spans="1:12">
      <c r="A949" t="s">
        <v>92</v>
      </c>
      <c r="B949" s="23" t="s">
        <v>92</v>
      </c>
      <c r="C949" s="24" t="s">
        <v>92</v>
      </c>
      <c r="D949" t="s">
        <v>92</v>
      </c>
      <c r="E949" t="s">
        <v>92</v>
      </c>
      <c r="F949" t="s">
        <v>92</v>
      </c>
      <c r="G949" s="23" t="s">
        <v>92</v>
      </c>
      <c r="H949" s="24" t="s">
        <v>92</v>
      </c>
      <c r="I949" t="s">
        <v>92</v>
      </c>
      <c r="L949" s="24">
        <v>0</v>
      </c>
    </row>
    <row r="950" spans="1:12">
      <c r="A950" t="s">
        <v>92</v>
      </c>
      <c r="B950" s="23" t="s">
        <v>92</v>
      </c>
      <c r="C950" s="24" t="s">
        <v>92</v>
      </c>
      <c r="D950" t="s">
        <v>92</v>
      </c>
      <c r="E950" t="s">
        <v>92</v>
      </c>
      <c r="F950" t="s">
        <v>92</v>
      </c>
      <c r="G950" s="23" t="s">
        <v>92</v>
      </c>
      <c r="H950" s="24" t="s">
        <v>92</v>
      </c>
      <c r="I950" t="s">
        <v>92</v>
      </c>
      <c r="L950" s="24">
        <v>0</v>
      </c>
    </row>
    <row r="951" spans="1:12">
      <c r="A951" t="s">
        <v>92</v>
      </c>
      <c r="B951" s="23" t="s">
        <v>92</v>
      </c>
      <c r="C951" s="24" t="s">
        <v>92</v>
      </c>
      <c r="D951" t="s">
        <v>92</v>
      </c>
      <c r="E951" t="s">
        <v>92</v>
      </c>
      <c r="F951" t="s">
        <v>92</v>
      </c>
      <c r="G951" s="23" t="s">
        <v>92</v>
      </c>
      <c r="H951" s="24" t="s">
        <v>92</v>
      </c>
      <c r="I951" t="s">
        <v>92</v>
      </c>
      <c r="L951" s="24">
        <v>0</v>
      </c>
    </row>
    <row r="952" spans="1:12">
      <c r="A952" t="s">
        <v>92</v>
      </c>
      <c r="B952" s="23" t="s">
        <v>92</v>
      </c>
      <c r="C952" s="24" t="s">
        <v>92</v>
      </c>
      <c r="D952" t="s">
        <v>92</v>
      </c>
      <c r="E952" t="s">
        <v>92</v>
      </c>
      <c r="F952" t="s">
        <v>92</v>
      </c>
      <c r="G952" s="23" t="s">
        <v>92</v>
      </c>
      <c r="H952" s="24" t="s">
        <v>92</v>
      </c>
      <c r="I952" t="s">
        <v>92</v>
      </c>
      <c r="L952" s="24">
        <v>0</v>
      </c>
    </row>
    <row r="953" spans="1:12">
      <c r="A953" t="s">
        <v>92</v>
      </c>
      <c r="B953" s="23" t="s">
        <v>92</v>
      </c>
      <c r="C953" s="24" t="s">
        <v>92</v>
      </c>
      <c r="D953" t="s">
        <v>92</v>
      </c>
      <c r="E953" t="s">
        <v>92</v>
      </c>
      <c r="F953" t="s">
        <v>92</v>
      </c>
      <c r="G953" s="23" t="s">
        <v>92</v>
      </c>
      <c r="H953" s="24" t="s">
        <v>92</v>
      </c>
      <c r="I953" t="s">
        <v>92</v>
      </c>
      <c r="L953" s="24">
        <v>0</v>
      </c>
    </row>
    <row r="954" spans="1:12">
      <c r="A954" t="s">
        <v>92</v>
      </c>
      <c r="B954" s="23" t="s">
        <v>92</v>
      </c>
      <c r="C954" s="24" t="s">
        <v>92</v>
      </c>
      <c r="D954" t="s">
        <v>92</v>
      </c>
      <c r="E954" t="s">
        <v>92</v>
      </c>
      <c r="F954" t="s">
        <v>92</v>
      </c>
      <c r="G954" s="23" t="s">
        <v>92</v>
      </c>
      <c r="H954" s="24" t="s">
        <v>92</v>
      </c>
      <c r="I954" t="s">
        <v>92</v>
      </c>
      <c r="L954" s="24">
        <v>0</v>
      </c>
    </row>
    <row r="955" spans="1:12">
      <c r="A955" t="s">
        <v>92</v>
      </c>
      <c r="B955" s="23" t="s">
        <v>92</v>
      </c>
      <c r="C955" s="24" t="s">
        <v>92</v>
      </c>
      <c r="D955" t="s">
        <v>92</v>
      </c>
      <c r="E955" t="s">
        <v>92</v>
      </c>
      <c r="F955" t="s">
        <v>92</v>
      </c>
      <c r="G955" s="23" t="s">
        <v>92</v>
      </c>
      <c r="H955" s="24" t="s">
        <v>92</v>
      </c>
      <c r="I955" t="s">
        <v>92</v>
      </c>
      <c r="L955" s="24">
        <v>0</v>
      </c>
    </row>
    <row r="956" spans="1:12">
      <c r="A956" t="s">
        <v>92</v>
      </c>
      <c r="B956" s="23" t="s">
        <v>92</v>
      </c>
      <c r="C956" s="24" t="s">
        <v>92</v>
      </c>
      <c r="D956" t="s">
        <v>92</v>
      </c>
      <c r="E956" t="s">
        <v>92</v>
      </c>
      <c r="F956" t="s">
        <v>92</v>
      </c>
      <c r="G956" s="23" t="s">
        <v>92</v>
      </c>
      <c r="H956" s="24" t="s">
        <v>92</v>
      </c>
      <c r="I956" t="s">
        <v>92</v>
      </c>
      <c r="L956" s="24">
        <v>0</v>
      </c>
    </row>
    <row r="957" spans="1:12">
      <c r="A957" t="s">
        <v>92</v>
      </c>
      <c r="B957" s="23" t="s">
        <v>92</v>
      </c>
      <c r="C957" s="24" t="s">
        <v>92</v>
      </c>
      <c r="D957" t="s">
        <v>92</v>
      </c>
      <c r="E957" t="s">
        <v>92</v>
      </c>
      <c r="F957" t="s">
        <v>92</v>
      </c>
      <c r="G957" s="23" t="s">
        <v>92</v>
      </c>
      <c r="H957" s="24" t="s">
        <v>92</v>
      </c>
      <c r="I957" t="s">
        <v>92</v>
      </c>
      <c r="L957" s="24">
        <v>0</v>
      </c>
    </row>
    <row r="958" spans="1:12">
      <c r="A958" t="s">
        <v>92</v>
      </c>
      <c r="B958" s="23" t="s">
        <v>92</v>
      </c>
      <c r="C958" s="24" t="s">
        <v>92</v>
      </c>
      <c r="D958" t="s">
        <v>92</v>
      </c>
      <c r="E958" t="s">
        <v>92</v>
      </c>
      <c r="F958" t="s">
        <v>92</v>
      </c>
      <c r="G958" s="23" t="s">
        <v>92</v>
      </c>
      <c r="H958" s="24" t="s">
        <v>92</v>
      </c>
      <c r="I958" t="s">
        <v>92</v>
      </c>
      <c r="L958" s="24">
        <v>0</v>
      </c>
    </row>
    <row r="959" spans="1:12">
      <c r="A959" t="s">
        <v>92</v>
      </c>
      <c r="B959" s="23" t="s">
        <v>92</v>
      </c>
      <c r="C959" s="24" t="s">
        <v>92</v>
      </c>
      <c r="D959" t="s">
        <v>92</v>
      </c>
      <c r="E959" t="s">
        <v>92</v>
      </c>
      <c r="F959" t="s">
        <v>92</v>
      </c>
      <c r="G959" s="23" t="s">
        <v>92</v>
      </c>
      <c r="H959" s="24" t="s">
        <v>92</v>
      </c>
      <c r="I959" t="s">
        <v>92</v>
      </c>
      <c r="L959" s="24">
        <v>0</v>
      </c>
    </row>
    <row r="960" spans="1:12">
      <c r="A960" t="s">
        <v>92</v>
      </c>
      <c r="B960" s="23" t="s">
        <v>92</v>
      </c>
      <c r="C960" s="24" t="s">
        <v>92</v>
      </c>
      <c r="D960" t="s">
        <v>92</v>
      </c>
      <c r="E960" t="s">
        <v>92</v>
      </c>
      <c r="F960" t="s">
        <v>92</v>
      </c>
      <c r="G960" s="23" t="s">
        <v>92</v>
      </c>
      <c r="H960" s="24" t="s">
        <v>92</v>
      </c>
      <c r="I960" t="s">
        <v>92</v>
      </c>
      <c r="L960" s="24">
        <v>0</v>
      </c>
    </row>
    <row r="961" spans="1:12">
      <c r="A961" t="s">
        <v>92</v>
      </c>
      <c r="B961" s="23" t="s">
        <v>92</v>
      </c>
      <c r="C961" s="24" t="s">
        <v>92</v>
      </c>
      <c r="D961" t="s">
        <v>92</v>
      </c>
      <c r="E961" t="s">
        <v>92</v>
      </c>
      <c r="F961" t="s">
        <v>92</v>
      </c>
      <c r="G961" s="23" t="s">
        <v>92</v>
      </c>
      <c r="H961" s="24" t="s">
        <v>92</v>
      </c>
      <c r="I961" t="s">
        <v>92</v>
      </c>
      <c r="L961" s="24">
        <v>0</v>
      </c>
    </row>
    <row r="962" spans="1:12">
      <c r="A962" t="s">
        <v>92</v>
      </c>
      <c r="B962" s="23" t="s">
        <v>92</v>
      </c>
      <c r="C962" s="24" t="s">
        <v>92</v>
      </c>
      <c r="D962" t="s">
        <v>92</v>
      </c>
      <c r="E962" t="s">
        <v>92</v>
      </c>
      <c r="F962" t="s">
        <v>92</v>
      </c>
      <c r="G962" s="23" t="s">
        <v>92</v>
      </c>
      <c r="H962" s="24" t="s">
        <v>92</v>
      </c>
      <c r="I962" t="s">
        <v>92</v>
      </c>
      <c r="L962" s="24">
        <v>0</v>
      </c>
    </row>
    <row r="963" spans="1:12">
      <c r="A963" t="s">
        <v>92</v>
      </c>
      <c r="B963" s="23" t="s">
        <v>92</v>
      </c>
      <c r="C963" s="24" t="s">
        <v>92</v>
      </c>
      <c r="D963" t="s">
        <v>92</v>
      </c>
      <c r="E963" t="s">
        <v>92</v>
      </c>
      <c r="F963" t="s">
        <v>92</v>
      </c>
      <c r="G963" s="23" t="s">
        <v>92</v>
      </c>
      <c r="H963" s="24" t="s">
        <v>92</v>
      </c>
      <c r="I963" t="s">
        <v>92</v>
      </c>
      <c r="L963" s="24">
        <v>0</v>
      </c>
    </row>
    <row r="964" spans="1:12">
      <c r="A964" t="s">
        <v>92</v>
      </c>
      <c r="B964" s="23" t="s">
        <v>92</v>
      </c>
      <c r="C964" s="24" t="s">
        <v>92</v>
      </c>
      <c r="D964" t="s">
        <v>92</v>
      </c>
      <c r="E964" t="s">
        <v>92</v>
      </c>
      <c r="F964" t="s">
        <v>92</v>
      </c>
      <c r="G964" s="23" t="s">
        <v>92</v>
      </c>
      <c r="H964" s="24" t="s">
        <v>92</v>
      </c>
      <c r="I964" t="s">
        <v>92</v>
      </c>
      <c r="L964" s="24">
        <v>0</v>
      </c>
    </row>
    <row r="965" spans="1:12">
      <c r="A965" t="s">
        <v>92</v>
      </c>
      <c r="B965" s="23" t="s">
        <v>92</v>
      </c>
      <c r="C965" s="24" t="s">
        <v>92</v>
      </c>
      <c r="D965" t="s">
        <v>92</v>
      </c>
      <c r="E965" t="s">
        <v>92</v>
      </c>
      <c r="F965" t="s">
        <v>92</v>
      </c>
      <c r="G965" s="23" t="s">
        <v>92</v>
      </c>
      <c r="H965" s="24" t="s">
        <v>92</v>
      </c>
      <c r="I965" t="s">
        <v>92</v>
      </c>
      <c r="L965" s="24">
        <v>0</v>
      </c>
    </row>
    <row r="966" spans="1:12">
      <c r="A966" t="s">
        <v>92</v>
      </c>
      <c r="B966" s="23" t="s">
        <v>92</v>
      </c>
      <c r="C966" s="24" t="s">
        <v>92</v>
      </c>
      <c r="D966" t="s">
        <v>92</v>
      </c>
      <c r="E966" t="s">
        <v>92</v>
      </c>
      <c r="F966" t="s">
        <v>92</v>
      </c>
      <c r="G966" s="23" t="s">
        <v>92</v>
      </c>
      <c r="H966" s="24" t="s">
        <v>92</v>
      </c>
      <c r="I966" t="s">
        <v>92</v>
      </c>
      <c r="L966" s="24">
        <v>0</v>
      </c>
    </row>
    <row r="967" spans="1:12">
      <c r="A967" t="s">
        <v>92</v>
      </c>
      <c r="B967" s="23" t="s">
        <v>92</v>
      </c>
      <c r="C967" s="24" t="s">
        <v>92</v>
      </c>
      <c r="D967" t="s">
        <v>92</v>
      </c>
      <c r="E967" t="s">
        <v>92</v>
      </c>
      <c r="F967" t="s">
        <v>92</v>
      </c>
      <c r="G967" s="23" t="s">
        <v>92</v>
      </c>
      <c r="H967" s="24" t="s">
        <v>92</v>
      </c>
      <c r="I967" t="s">
        <v>92</v>
      </c>
      <c r="L967" s="24">
        <v>0</v>
      </c>
    </row>
    <row r="968" spans="1:12">
      <c r="A968" t="s">
        <v>92</v>
      </c>
      <c r="B968" s="23" t="s">
        <v>92</v>
      </c>
      <c r="C968" s="24" t="s">
        <v>92</v>
      </c>
      <c r="D968" t="s">
        <v>92</v>
      </c>
      <c r="E968" t="s">
        <v>92</v>
      </c>
      <c r="F968" t="s">
        <v>92</v>
      </c>
      <c r="G968" s="23" t="s">
        <v>92</v>
      </c>
      <c r="H968" s="24" t="s">
        <v>92</v>
      </c>
      <c r="I968" t="s">
        <v>92</v>
      </c>
      <c r="L968" s="24">
        <v>0</v>
      </c>
    </row>
    <row r="969" spans="1:12">
      <c r="A969" t="s">
        <v>92</v>
      </c>
      <c r="B969" s="23" t="s">
        <v>92</v>
      </c>
      <c r="C969" s="24" t="s">
        <v>92</v>
      </c>
      <c r="D969" t="s">
        <v>92</v>
      </c>
      <c r="E969" t="s">
        <v>92</v>
      </c>
      <c r="F969" t="s">
        <v>92</v>
      </c>
      <c r="G969" s="23" t="s">
        <v>92</v>
      </c>
      <c r="H969" s="24" t="s">
        <v>92</v>
      </c>
      <c r="I969" t="s">
        <v>92</v>
      </c>
      <c r="L969" s="24">
        <v>0</v>
      </c>
    </row>
    <row r="970" spans="1:12">
      <c r="A970" t="s">
        <v>92</v>
      </c>
      <c r="B970" s="23" t="s">
        <v>92</v>
      </c>
      <c r="C970" s="24" t="s">
        <v>92</v>
      </c>
      <c r="D970" t="s">
        <v>92</v>
      </c>
      <c r="E970" t="s">
        <v>92</v>
      </c>
      <c r="F970" t="s">
        <v>92</v>
      </c>
      <c r="G970" s="23" t="s">
        <v>92</v>
      </c>
      <c r="H970" s="24" t="s">
        <v>92</v>
      </c>
      <c r="I970" t="s">
        <v>92</v>
      </c>
      <c r="L970" s="24">
        <v>0</v>
      </c>
    </row>
    <row r="971" spans="1:12">
      <c r="A971" t="s">
        <v>92</v>
      </c>
      <c r="B971" s="23" t="s">
        <v>92</v>
      </c>
      <c r="C971" s="24" t="s">
        <v>92</v>
      </c>
      <c r="D971" t="s">
        <v>92</v>
      </c>
      <c r="E971" t="s">
        <v>92</v>
      </c>
      <c r="F971" t="s">
        <v>92</v>
      </c>
      <c r="G971" s="23" t="s">
        <v>92</v>
      </c>
      <c r="H971" s="24" t="s">
        <v>92</v>
      </c>
      <c r="I971" t="s">
        <v>92</v>
      </c>
      <c r="L971" s="24">
        <v>0</v>
      </c>
    </row>
    <row r="972" spans="1:12">
      <c r="A972" t="s">
        <v>92</v>
      </c>
      <c r="B972" s="23" t="s">
        <v>92</v>
      </c>
      <c r="C972" s="24" t="s">
        <v>92</v>
      </c>
      <c r="D972" t="s">
        <v>92</v>
      </c>
      <c r="E972" t="s">
        <v>92</v>
      </c>
      <c r="F972" t="s">
        <v>92</v>
      </c>
      <c r="G972" s="23" t="s">
        <v>92</v>
      </c>
      <c r="H972" s="24" t="s">
        <v>92</v>
      </c>
      <c r="I972" t="s">
        <v>92</v>
      </c>
      <c r="L972" s="24">
        <v>0</v>
      </c>
    </row>
    <row r="973" spans="1:12">
      <c r="A973" t="s">
        <v>92</v>
      </c>
      <c r="B973" s="23" t="s">
        <v>92</v>
      </c>
      <c r="C973" s="24" t="s">
        <v>92</v>
      </c>
      <c r="D973" t="s">
        <v>92</v>
      </c>
      <c r="E973" t="s">
        <v>92</v>
      </c>
      <c r="F973" t="s">
        <v>92</v>
      </c>
      <c r="G973" s="23" t="s">
        <v>92</v>
      </c>
      <c r="H973" s="24" t="s">
        <v>92</v>
      </c>
      <c r="I973" t="s">
        <v>92</v>
      </c>
      <c r="L973" s="24">
        <v>0</v>
      </c>
    </row>
    <row r="974" spans="1:12">
      <c r="A974" t="s">
        <v>92</v>
      </c>
      <c r="B974" s="23" t="s">
        <v>92</v>
      </c>
      <c r="C974" s="24" t="s">
        <v>92</v>
      </c>
      <c r="D974" t="s">
        <v>92</v>
      </c>
      <c r="E974" t="s">
        <v>92</v>
      </c>
      <c r="F974" t="s">
        <v>92</v>
      </c>
      <c r="G974" s="23" t="s">
        <v>92</v>
      </c>
      <c r="H974" s="24" t="s">
        <v>92</v>
      </c>
      <c r="I974" t="s">
        <v>92</v>
      </c>
      <c r="L974" s="24">
        <v>0</v>
      </c>
    </row>
    <row r="975" spans="1:12">
      <c r="A975" t="s">
        <v>92</v>
      </c>
      <c r="B975" s="23" t="s">
        <v>92</v>
      </c>
      <c r="C975" s="24" t="s">
        <v>92</v>
      </c>
      <c r="D975" t="s">
        <v>92</v>
      </c>
      <c r="E975" t="s">
        <v>92</v>
      </c>
      <c r="F975" t="s">
        <v>92</v>
      </c>
      <c r="G975" s="23" t="s">
        <v>92</v>
      </c>
      <c r="H975" s="24" t="s">
        <v>92</v>
      </c>
      <c r="I975" t="s">
        <v>92</v>
      </c>
      <c r="L975" s="24">
        <v>0</v>
      </c>
    </row>
    <row r="976" spans="1:12">
      <c r="A976" t="s">
        <v>92</v>
      </c>
      <c r="B976" s="23" t="s">
        <v>92</v>
      </c>
      <c r="C976" s="24" t="s">
        <v>92</v>
      </c>
      <c r="D976" t="s">
        <v>92</v>
      </c>
      <c r="E976" t="s">
        <v>92</v>
      </c>
      <c r="F976" t="s">
        <v>92</v>
      </c>
      <c r="G976" s="23" t="s">
        <v>92</v>
      </c>
      <c r="H976" s="24" t="s">
        <v>92</v>
      </c>
      <c r="I976" t="s">
        <v>92</v>
      </c>
      <c r="L976" s="24">
        <v>0</v>
      </c>
    </row>
    <row r="977" spans="1:12">
      <c r="A977" t="s">
        <v>92</v>
      </c>
      <c r="B977" s="23" t="s">
        <v>92</v>
      </c>
      <c r="C977" s="24" t="s">
        <v>92</v>
      </c>
      <c r="D977" t="s">
        <v>92</v>
      </c>
      <c r="E977" t="s">
        <v>92</v>
      </c>
      <c r="F977" t="s">
        <v>92</v>
      </c>
      <c r="G977" s="23" t="s">
        <v>92</v>
      </c>
      <c r="H977" s="24" t="s">
        <v>92</v>
      </c>
      <c r="I977" t="s">
        <v>92</v>
      </c>
      <c r="L977" s="24">
        <v>0</v>
      </c>
    </row>
    <row r="978" spans="1:12">
      <c r="A978" t="s">
        <v>92</v>
      </c>
      <c r="B978" s="23" t="s">
        <v>92</v>
      </c>
      <c r="C978" s="24" t="s">
        <v>92</v>
      </c>
      <c r="D978" t="s">
        <v>92</v>
      </c>
      <c r="E978" t="s">
        <v>92</v>
      </c>
      <c r="F978" t="s">
        <v>92</v>
      </c>
      <c r="G978" s="23" t="s">
        <v>92</v>
      </c>
      <c r="H978" s="24" t="s">
        <v>92</v>
      </c>
      <c r="I978" t="s">
        <v>92</v>
      </c>
      <c r="L978" s="24">
        <v>0</v>
      </c>
    </row>
    <row r="979" spans="1:12">
      <c r="A979" t="s">
        <v>92</v>
      </c>
      <c r="B979" s="23" t="s">
        <v>92</v>
      </c>
      <c r="C979" s="24" t="s">
        <v>92</v>
      </c>
      <c r="D979" t="s">
        <v>92</v>
      </c>
      <c r="E979" t="s">
        <v>92</v>
      </c>
      <c r="F979" t="s">
        <v>92</v>
      </c>
      <c r="G979" s="23" t="s">
        <v>92</v>
      </c>
      <c r="H979" s="24" t="s">
        <v>92</v>
      </c>
      <c r="I979" t="s">
        <v>92</v>
      </c>
      <c r="L979" s="24">
        <v>0</v>
      </c>
    </row>
    <row r="980" spans="1:12">
      <c r="A980" t="s">
        <v>92</v>
      </c>
      <c r="B980" s="23" t="s">
        <v>92</v>
      </c>
      <c r="C980" s="24" t="s">
        <v>92</v>
      </c>
      <c r="D980" t="s">
        <v>92</v>
      </c>
      <c r="E980" t="s">
        <v>92</v>
      </c>
      <c r="F980" t="s">
        <v>92</v>
      </c>
      <c r="G980" s="23" t="s">
        <v>92</v>
      </c>
      <c r="H980" s="24" t="s">
        <v>92</v>
      </c>
      <c r="I980" t="s">
        <v>92</v>
      </c>
      <c r="L980" s="24">
        <v>0</v>
      </c>
    </row>
    <row r="981" spans="1:12">
      <c r="A981" t="s">
        <v>92</v>
      </c>
      <c r="B981" s="23" t="s">
        <v>92</v>
      </c>
      <c r="C981" s="24" t="s">
        <v>92</v>
      </c>
      <c r="D981" t="s">
        <v>92</v>
      </c>
      <c r="E981" t="s">
        <v>92</v>
      </c>
      <c r="F981" t="s">
        <v>92</v>
      </c>
      <c r="G981" s="23" t="s">
        <v>92</v>
      </c>
      <c r="H981" s="24" t="s">
        <v>92</v>
      </c>
      <c r="I981" t="s">
        <v>92</v>
      </c>
      <c r="L981" s="24">
        <v>0</v>
      </c>
    </row>
    <row r="982" spans="1:12">
      <c r="A982" t="s">
        <v>92</v>
      </c>
      <c r="B982" s="23" t="s">
        <v>92</v>
      </c>
      <c r="C982" s="24" t="s">
        <v>92</v>
      </c>
      <c r="D982" t="s">
        <v>92</v>
      </c>
      <c r="E982" t="s">
        <v>92</v>
      </c>
      <c r="F982" t="s">
        <v>92</v>
      </c>
      <c r="G982" s="23" t="s">
        <v>92</v>
      </c>
      <c r="H982" s="24" t="s">
        <v>92</v>
      </c>
      <c r="I982" t="s">
        <v>92</v>
      </c>
      <c r="L982" s="24">
        <v>0</v>
      </c>
    </row>
    <row r="983" spans="1:12">
      <c r="A983" t="s">
        <v>92</v>
      </c>
      <c r="B983" s="23" t="s">
        <v>92</v>
      </c>
      <c r="C983" s="24" t="s">
        <v>92</v>
      </c>
      <c r="D983" t="s">
        <v>92</v>
      </c>
      <c r="E983" t="s">
        <v>92</v>
      </c>
      <c r="F983" t="s">
        <v>92</v>
      </c>
      <c r="G983" s="23" t="s">
        <v>92</v>
      </c>
      <c r="H983" s="24" t="s">
        <v>92</v>
      </c>
      <c r="I983" t="s">
        <v>92</v>
      </c>
      <c r="L983" s="24">
        <v>0</v>
      </c>
    </row>
    <row r="984" spans="1:12">
      <c r="A984" t="s">
        <v>92</v>
      </c>
      <c r="B984" s="23" t="s">
        <v>92</v>
      </c>
      <c r="C984" s="24" t="s">
        <v>92</v>
      </c>
      <c r="D984" t="s">
        <v>92</v>
      </c>
      <c r="E984" t="s">
        <v>92</v>
      </c>
      <c r="F984" t="s">
        <v>92</v>
      </c>
      <c r="G984" s="23" t="s">
        <v>92</v>
      </c>
      <c r="H984" s="24" t="s">
        <v>92</v>
      </c>
      <c r="I984" t="s">
        <v>92</v>
      </c>
      <c r="L984" s="24">
        <v>0</v>
      </c>
    </row>
    <row r="985" spans="1:12">
      <c r="A985" t="s">
        <v>92</v>
      </c>
      <c r="B985" s="23" t="s">
        <v>92</v>
      </c>
      <c r="C985" s="24" t="s">
        <v>92</v>
      </c>
      <c r="D985" t="s">
        <v>92</v>
      </c>
      <c r="E985" t="s">
        <v>92</v>
      </c>
      <c r="F985" t="s">
        <v>92</v>
      </c>
      <c r="G985" s="23" t="s">
        <v>92</v>
      </c>
      <c r="H985" s="24" t="s">
        <v>92</v>
      </c>
      <c r="I985" t="s">
        <v>92</v>
      </c>
      <c r="L985" s="24">
        <v>0</v>
      </c>
    </row>
    <row r="986" spans="1:12">
      <c r="A986" t="s">
        <v>92</v>
      </c>
      <c r="B986" s="23" t="s">
        <v>92</v>
      </c>
      <c r="C986" s="24" t="s">
        <v>92</v>
      </c>
      <c r="D986" t="s">
        <v>92</v>
      </c>
      <c r="E986" t="s">
        <v>92</v>
      </c>
      <c r="F986" t="s">
        <v>92</v>
      </c>
      <c r="G986" s="23" t="s">
        <v>92</v>
      </c>
      <c r="H986" s="24" t="s">
        <v>92</v>
      </c>
      <c r="I986" t="s">
        <v>92</v>
      </c>
      <c r="L986" s="24">
        <v>0</v>
      </c>
    </row>
    <row r="987" spans="1:12">
      <c r="A987" t="s">
        <v>92</v>
      </c>
      <c r="B987" s="23" t="s">
        <v>92</v>
      </c>
      <c r="C987" s="24" t="s">
        <v>92</v>
      </c>
      <c r="D987" t="s">
        <v>92</v>
      </c>
      <c r="E987" t="s">
        <v>92</v>
      </c>
      <c r="F987" t="s">
        <v>92</v>
      </c>
      <c r="G987" s="23" t="s">
        <v>92</v>
      </c>
      <c r="H987" s="24" t="s">
        <v>92</v>
      </c>
      <c r="I987" t="s">
        <v>92</v>
      </c>
      <c r="L987" s="24">
        <v>0</v>
      </c>
    </row>
    <row r="988" spans="1:12">
      <c r="A988" t="s">
        <v>92</v>
      </c>
      <c r="B988" s="23" t="s">
        <v>92</v>
      </c>
      <c r="C988" s="24" t="s">
        <v>92</v>
      </c>
      <c r="D988" t="s">
        <v>92</v>
      </c>
      <c r="E988" t="s">
        <v>92</v>
      </c>
      <c r="F988" t="s">
        <v>92</v>
      </c>
      <c r="G988" s="23" t="s">
        <v>92</v>
      </c>
      <c r="H988" s="24" t="s">
        <v>92</v>
      </c>
      <c r="I988" t="s">
        <v>92</v>
      </c>
      <c r="L988" s="24">
        <v>0</v>
      </c>
    </row>
    <row r="989" spans="1:12">
      <c r="A989" t="s">
        <v>92</v>
      </c>
      <c r="B989" s="23" t="s">
        <v>92</v>
      </c>
      <c r="C989" s="24" t="s">
        <v>92</v>
      </c>
      <c r="D989" t="s">
        <v>92</v>
      </c>
      <c r="E989" t="s">
        <v>92</v>
      </c>
      <c r="F989" t="s">
        <v>92</v>
      </c>
      <c r="G989" s="23" t="s">
        <v>92</v>
      </c>
      <c r="H989" s="24" t="s">
        <v>92</v>
      </c>
      <c r="I989" t="s">
        <v>92</v>
      </c>
      <c r="L989" s="24">
        <v>0</v>
      </c>
    </row>
    <row r="990" spans="1:12">
      <c r="A990" t="s">
        <v>92</v>
      </c>
      <c r="B990" s="23" t="s">
        <v>92</v>
      </c>
      <c r="C990" s="24" t="s">
        <v>92</v>
      </c>
      <c r="D990" t="s">
        <v>92</v>
      </c>
      <c r="E990" t="s">
        <v>92</v>
      </c>
      <c r="F990" t="s">
        <v>92</v>
      </c>
      <c r="G990" s="23" t="s">
        <v>92</v>
      </c>
      <c r="H990" s="24" t="s">
        <v>92</v>
      </c>
      <c r="I990" t="s">
        <v>92</v>
      </c>
      <c r="L990" s="24">
        <v>0</v>
      </c>
    </row>
    <row r="991" spans="1:12">
      <c r="A991" t="s">
        <v>92</v>
      </c>
      <c r="B991" s="23" t="s">
        <v>92</v>
      </c>
      <c r="C991" s="24" t="s">
        <v>92</v>
      </c>
      <c r="D991" t="s">
        <v>92</v>
      </c>
      <c r="E991" t="s">
        <v>92</v>
      </c>
      <c r="F991" t="s">
        <v>92</v>
      </c>
      <c r="G991" s="23" t="s">
        <v>92</v>
      </c>
      <c r="H991" s="24" t="s">
        <v>92</v>
      </c>
      <c r="I991" t="s">
        <v>92</v>
      </c>
      <c r="L991" s="24">
        <v>0</v>
      </c>
    </row>
    <row r="992" spans="1:12">
      <c r="A992" t="s">
        <v>92</v>
      </c>
      <c r="B992" s="23" t="s">
        <v>92</v>
      </c>
      <c r="C992" s="24" t="s">
        <v>92</v>
      </c>
      <c r="D992" t="s">
        <v>92</v>
      </c>
      <c r="E992" t="s">
        <v>92</v>
      </c>
      <c r="F992" t="s">
        <v>92</v>
      </c>
      <c r="G992" s="23" t="s">
        <v>92</v>
      </c>
      <c r="H992" s="24" t="s">
        <v>92</v>
      </c>
      <c r="I992" t="s">
        <v>92</v>
      </c>
      <c r="L992" s="24">
        <v>0</v>
      </c>
    </row>
    <row r="993" spans="1:12">
      <c r="A993" t="s">
        <v>92</v>
      </c>
      <c r="B993" s="23" t="s">
        <v>92</v>
      </c>
      <c r="C993" s="24" t="s">
        <v>92</v>
      </c>
      <c r="D993" t="s">
        <v>92</v>
      </c>
      <c r="E993" t="s">
        <v>92</v>
      </c>
      <c r="F993" t="s">
        <v>92</v>
      </c>
      <c r="G993" s="23" t="s">
        <v>92</v>
      </c>
      <c r="H993" s="24" t="s">
        <v>92</v>
      </c>
      <c r="I993" t="s">
        <v>92</v>
      </c>
      <c r="L993" s="24">
        <v>0</v>
      </c>
    </row>
    <row r="994" spans="1:12">
      <c r="A994" t="s">
        <v>92</v>
      </c>
      <c r="B994" s="23" t="s">
        <v>92</v>
      </c>
      <c r="C994" s="24" t="s">
        <v>92</v>
      </c>
      <c r="D994" t="s">
        <v>92</v>
      </c>
      <c r="E994" t="s">
        <v>92</v>
      </c>
      <c r="F994" t="s">
        <v>92</v>
      </c>
      <c r="G994" s="23" t="s">
        <v>92</v>
      </c>
      <c r="H994" s="24" t="s">
        <v>92</v>
      </c>
      <c r="I994" t="s">
        <v>92</v>
      </c>
      <c r="L994" s="24">
        <v>0</v>
      </c>
    </row>
    <row r="995" spans="1:12">
      <c r="A995" t="s">
        <v>92</v>
      </c>
      <c r="B995" s="23" t="s">
        <v>92</v>
      </c>
      <c r="C995" s="24" t="s">
        <v>92</v>
      </c>
      <c r="D995" t="s">
        <v>92</v>
      </c>
      <c r="E995" t="s">
        <v>92</v>
      </c>
      <c r="F995" t="s">
        <v>92</v>
      </c>
      <c r="G995" s="23" t="s">
        <v>92</v>
      </c>
      <c r="H995" s="24" t="s">
        <v>92</v>
      </c>
      <c r="I995" t="s">
        <v>92</v>
      </c>
      <c r="L995" s="24">
        <v>0</v>
      </c>
    </row>
    <row r="996" spans="1:12">
      <c r="A996" t="s">
        <v>92</v>
      </c>
      <c r="B996" s="23" t="s">
        <v>92</v>
      </c>
      <c r="C996" s="24" t="s">
        <v>92</v>
      </c>
      <c r="D996" t="s">
        <v>92</v>
      </c>
      <c r="E996" t="s">
        <v>92</v>
      </c>
      <c r="F996" t="s">
        <v>92</v>
      </c>
      <c r="G996" s="23" t="s">
        <v>92</v>
      </c>
      <c r="H996" s="24" t="s">
        <v>92</v>
      </c>
      <c r="I996" t="s">
        <v>92</v>
      </c>
      <c r="L996" s="24">
        <v>0</v>
      </c>
    </row>
    <row r="997" spans="1:12">
      <c r="A997" t="s">
        <v>92</v>
      </c>
      <c r="B997" s="23" t="s">
        <v>92</v>
      </c>
      <c r="C997" s="24" t="s">
        <v>92</v>
      </c>
      <c r="D997" t="s">
        <v>92</v>
      </c>
      <c r="E997" t="s">
        <v>92</v>
      </c>
      <c r="F997" t="s">
        <v>92</v>
      </c>
      <c r="G997" s="23" t="s">
        <v>92</v>
      </c>
      <c r="H997" s="24" t="s">
        <v>92</v>
      </c>
      <c r="I997" t="s">
        <v>92</v>
      </c>
      <c r="L997" s="24">
        <v>0</v>
      </c>
    </row>
    <row r="998" spans="1:12">
      <c r="A998" t="s">
        <v>92</v>
      </c>
      <c r="B998" s="23" t="s">
        <v>92</v>
      </c>
      <c r="C998" s="24" t="s">
        <v>92</v>
      </c>
      <c r="D998" t="s">
        <v>92</v>
      </c>
      <c r="E998" t="s">
        <v>92</v>
      </c>
      <c r="F998" t="s">
        <v>92</v>
      </c>
      <c r="G998" s="23" t="s">
        <v>92</v>
      </c>
      <c r="H998" s="24" t="s">
        <v>92</v>
      </c>
      <c r="I998" t="s">
        <v>92</v>
      </c>
      <c r="L998" s="24">
        <v>0</v>
      </c>
    </row>
    <row r="999" spans="1:12">
      <c r="A999" t="s">
        <v>92</v>
      </c>
      <c r="B999" s="23" t="s">
        <v>92</v>
      </c>
      <c r="C999" s="24" t="s">
        <v>92</v>
      </c>
      <c r="D999" t="s">
        <v>92</v>
      </c>
      <c r="E999" t="s">
        <v>92</v>
      </c>
      <c r="F999" t="s">
        <v>92</v>
      </c>
      <c r="G999" s="23" t="s">
        <v>92</v>
      </c>
      <c r="H999" s="24" t="s">
        <v>92</v>
      </c>
      <c r="I999" t="s">
        <v>92</v>
      </c>
      <c r="L999" s="24">
        <v>0</v>
      </c>
    </row>
    <row r="1000" spans="1:12">
      <c r="A1000" t="s">
        <v>92</v>
      </c>
      <c r="B1000" s="23" t="s">
        <v>92</v>
      </c>
      <c r="C1000" s="24" t="s">
        <v>92</v>
      </c>
      <c r="D1000" t="s">
        <v>92</v>
      </c>
      <c r="E1000" t="s">
        <v>92</v>
      </c>
      <c r="F1000" t="s">
        <v>92</v>
      </c>
      <c r="G1000" s="23" t="s">
        <v>92</v>
      </c>
      <c r="H1000" s="24" t="s">
        <v>92</v>
      </c>
      <c r="I1000" t="s">
        <v>92</v>
      </c>
      <c r="L1000" s="24">
        <v>0</v>
      </c>
    </row>
    <row r="1001" spans="1:12">
      <c r="C1001" s="24">
        <v>0</v>
      </c>
      <c r="D1001" t="s">
        <v>92</v>
      </c>
      <c r="E1001" t="s">
        <v>92</v>
      </c>
      <c r="F1001" t="s">
        <v>92</v>
      </c>
      <c r="G1001" s="23" t="s">
        <v>92</v>
      </c>
      <c r="H1001" s="24" t="s">
        <v>92</v>
      </c>
      <c r="I1001" t="s">
        <v>92</v>
      </c>
      <c r="L1001" s="24">
        <v>0</v>
      </c>
    </row>
    <row r="1002" spans="1:12">
      <c r="C1002" s="24">
        <v>0</v>
      </c>
      <c r="D1002" t="s">
        <v>92</v>
      </c>
      <c r="E1002" t="s">
        <v>92</v>
      </c>
      <c r="F1002" t="s">
        <v>92</v>
      </c>
      <c r="G1002" s="23" t="s">
        <v>92</v>
      </c>
      <c r="H1002" s="24" t="s">
        <v>92</v>
      </c>
      <c r="I1002" t="s">
        <v>92</v>
      </c>
      <c r="L1002" s="24">
        <v>0</v>
      </c>
    </row>
    <row r="1003" spans="1:12">
      <c r="C1003" s="24">
        <v>0</v>
      </c>
      <c r="D1003" t="s">
        <v>92</v>
      </c>
      <c r="E1003" t="s">
        <v>92</v>
      </c>
      <c r="F1003" t="s">
        <v>92</v>
      </c>
      <c r="G1003" s="23" t="s">
        <v>92</v>
      </c>
      <c r="H1003" s="24" t="s">
        <v>92</v>
      </c>
      <c r="I1003" t="s">
        <v>92</v>
      </c>
      <c r="L1003" s="24">
        <v>0</v>
      </c>
    </row>
    <row r="1004" spans="1:12">
      <c r="C1004" s="24">
        <v>0</v>
      </c>
      <c r="D1004" t="s">
        <v>92</v>
      </c>
      <c r="E1004" t="s">
        <v>92</v>
      </c>
      <c r="F1004" t="s">
        <v>92</v>
      </c>
      <c r="G1004" s="23" t="s">
        <v>92</v>
      </c>
      <c r="H1004" s="24" t="s">
        <v>92</v>
      </c>
      <c r="I1004" t="s">
        <v>92</v>
      </c>
      <c r="L1004" s="24">
        <v>0</v>
      </c>
    </row>
    <row r="1005" spans="1:12">
      <c r="C1005" s="24">
        <v>0</v>
      </c>
      <c r="D1005" t="s">
        <v>92</v>
      </c>
      <c r="E1005" t="s">
        <v>92</v>
      </c>
      <c r="F1005" t="s">
        <v>92</v>
      </c>
      <c r="G1005" s="23" t="s">
        <v>92</v>
      </c>
      <c r="H1005" s="24" t="s">
        <v>92</v>
      </c>
      <c r="I1005" t="s">
        <v>92</v>
      </c>
      <c r="L1005" s="24">
        <v>0</v>
      </c>
    </row>
    <row r="1006" spans="1:12">
      <c r="C1006" s="24">
        <v>0</v>
      </c>
      <c r="D1006" t="s">
        <v>92</v>
      </c>
      <c r="E1006" t="s">
        <v>92</v>
      </c>
      <c r="F1006" t="s">
        <v>92</v>
      </c>
      <c r="G1006" s="23" t="s">
        <v>92</v>
      </c>
      <c r="H1006" s="24" t="s">
        <v>92</v>
      </c>
      <c r="I1006" t="s">
        <v>92</v>
      </c>
      <c r="L1006" s="24">
        <v>0</v>
      </c>
    </row>
    <row r="1007" spans="1:12">
      <c r="C1007" s="24">
        <v>0</v>
      </c>
      <c r="D1007" t="s">
        <v>92</v>
      </c>
      <c r="E1007" t="s">
        <v>92</v>
      </c>
      <c r="F1007" t="s">
        <v>92</v>
      </c>
      <c r="G1007" s="23" t="s">
        <v>92</v>
      </c>
      <c r="H1007" s="24" t="s">
        <v>92</v>
      </c>
      <c r="I1007" t="s">
        <v>92</v>
      </c>
      <c r="L1007" s="24">
        <v>0</v>
      </c>
    </row>
    <row r="1008" spans="1:12">
      <c r="C1008" s="24">
        <v>0</v>
      </c>
      <c r="D1008" t="s">
        <v>92</v>
      </c>
      <c r="E1008" t="s">
        <v>92</v>
      </c>
      <c r="F1008" t="s">
        <v>92</v>
      </c>
      <c r="G1008" s="23" t="s">
        <v>92</v>
      </c>
      <c r="H1008" s="24" t="s">
        <v>92</v>
      </c>
      <c r="I1008" t="s">
        <v>92</v>
      </c>
      <c r="L1008" s="24">
        <v>0</v>
      </c>
    </row>
    <row r="1009" spans="3:12">
      <c r="C1009" s="24">
        <v>0</v>
      </c>
      <c r="D1009" t="s">
        <v>92</v>
      </c>
      <c r="E1009" t="s">
        <v>92</v>
      </c>
      <c r="F1009" t="s">
        <v>92</v>
      </c>
      <c r="G1009" s="23" t="s">
        <v>92</v>
      </c>
      <c r="H1009" s="24" t="s">
        <v>92</v>
      </c>
      <c r="I1009" t="s">
        <v>92</v>
      </c>
      <c r="L1009" s="24">
        <v>0</v>
      </c>
    </row>
    <row r="1010" spans="3:12">
      <c r="C1010" s="24">
        <v>0</v>
      </c>
      <c r="D1010" t="s">
        <v>92</v>
      </c>
      <c r="E1010" t="s">
        <v>92</v>
      </c>
      <c r="F1010" t="s">
        <v>92</v>
      </c>
      <c r="G1010" s="23" t="s">
        <v>92</v>
      </c>
      <c r="H1010" s="24" t="s">
        <v>92</v>
      </c>
      <c r="I1010" t="s">
        <v>92</v>
      </c>
      <c r="L1010" s="24">
        <v>0</v>
      </c>
    </row>
    <row r="1011" spans="3:12">
      <c r="C1011" s="24">
        <v>0</v>
      </c>
      <c r="D1011" t="s">
        <v>92</v>
      </c>
      <c r="E1011" t="s">
        <v>92</v>
      </c>
      <c r="F1011" t="s">
        <v>92</v>
      </c>
      <c r="G1011" s="23" t="s">
        <v>92</v>
      </c>
      <c r="H1011" s="24" t="s">
        <v>92</v>
      </c>
      <c r="I1011" t="s">
        <v>92</v>
      </c>
      <c r="L1011" s="24">
        <v>0</v>
      </c>
    </row>
    <row r="1012" spans="3:12">
      <c r="C1012" s="24">
        <v>0</v>
      </c>
      <c r="D1012" t="s">
        <v>92</v>
      </c>
      <c r="E1012" t="s">
        <v>92</v>
      </c>
      <c r="F1012" t="s">
        <v>92</v>
      </c>
      <c r="G1012" s="23" t="s">
        <v>92</v>
      </c>
      <c r="H1012" s="24" t="s">
        <v>92</v>
      </c>
      <c r="I1012" t="s">
        <v>92</v>
      </c>
      <c r="L1012" s="24">
        <v>0</v>
      </c>
    </row>
    <row r="1013" spans="3:12">
      <c r="C1013" s="24">
        <v>0</v>
      </c>
      <c r="D1013" t="s">
        <v>92</v>
      </c>
      <c r="E1013" t="s">
        <v>92</v>
      </c>
      <c r="F1013" t="s">
        <v>92</v>
      </c>
      <c r="G1013" s="23" t="s">
        <v>92</v>
      </c>
      <c r="H1013" s="24" t="s">
        <v>92</v>
      </c>
      <c r="I1013" t="s">
        <v>92</v>
      </c>
      <c r="L1013" s="24">
        <v>0</v>
      </c>
    </row>
    <row r="1014" spans="3:12">
      <c r="C1014" s="24">
        <v>0</v>
      </c>
      <c r="D1014" t="s">
        <v>92</v>
      </c>
      <c r="E1014" t="s">
        <v>92</v>
      </c>
      <c r="F1014" t="s">
        <v>92</v>
      </c>
      <c r="G1014" s="23" t="s">
        <v>92</v>
      </c>
      <c r="H1014" s="24" t="s">
        <v>92</v>
      </c>
      <c r="I1014" t="s">
        <v>92</v>
      </c>
      <c r="L1014" s="24">
        <v>0</v>
      </c>
    </row>
    <row r="1015" spans="3:12">
      <c r="C1015" s="24">
        <v>0</v>
      </c>
      <c r="D1015" t="s">
        <v>92</v>
      </c>
      <c r="E1015" t="s">
        <v>92</v>
      </c>
      <c r="F1015" t="s">
        <v>92</v>
      </c>
      <c r="G1015" s="23" t="s">
        <v>92</v>
      </c>
      <c r="H1015" s="24" t="s">
        <v>92</v>
      </c>
      <c r="I1015" t="s">
        <v>92</v>
      </c>
      <c r="L1015" s="24">
        <v>0</v>
      </c>
    </row>
    <row r="1016" spans="3:12">
      <c r="C1016" s="24">
        <v>0</v>
      </c>
      <c r="D1016" t="s">
        <v>92</v>
      </c>
      <c r="E1016" t="s">
        <v>92</v>
      </c>
      <c r="F1016" t="s">
        <v>92</v>
      </c>
      <c r="G1016" s="23" t="s">
        <v>92</v>
      </c>
      <c r="H1016" s="24" t="s">
        <v>92</v>
      </c>
      <c r="I1016" t="s">
        <v>92</v>
      </c>
      <c r="L1016" s="24">
        <v>0</v>
      </c>
    </row>
    <row r="1017" spans="3:12">
      <c r="C1017" s="24">
        <v>0</v>
      </c>
      <c r="D1017" t="s">
        <v>92</v>
      </c>
      <c r="E1017" t="s">
        <v>92</v>
      </c>
      <c r="F1017" t="s">
        <v>92</v>
      </c>
      <c r="G1017" s="23" t="s">
        <v>92</v>
      </c>
      <c r="H1017" s="24" t="s">
        <v>92</v>
      </c>
      <c r="I1017" t="s">
        <v>92</v>
      </c>
      <c r="L1017" s="24">
        <v>0</v>
      </c>
    </row>
    <row r="1018" spans="3:12">
      <c r="C1018" s="24">
        <v>0</v>
      </c>
      <c r="D1018" t="s">
        <v>92</v>
      </c>
      <c r="E1018" t="s">
        <v>92</v>
      </c>
      <c r="F1018" t="s">
        <v>92</v>
      </c>
      <c r="G1018" s="23" t="s">
        <v>92</v>
      </c>
      <c r="H1018" s="24" t="s">
        <v>92</v>
      </c>
      <c r="I1018" t="s">
        <v>92</v>
      </c>
      <c r="L1018" s="24">
        <v>0</v>
      </c>
    </row>
    <row r="1019" spans="3:12">
      <c r="C1019" s="24">
        <v>0</v>
      </c>
      <c r="D1019" t="s">
        <v>92</v>
      </c>
      <c r="E1019" t="s">
        <v>92</v>
      </c>
      <c r="F1019" t="s">
        <v>92</v>
      </c>
      <c r="G1019" s="23" t="s">
        <v>92</v>
      </c>
      <c r="H1019" s="24" t="s">
        <v>92</v>
      </c>
      <c r="I1019" t="s">
        <v>92</v>
      </c>
      <c r="L1019" s="24">
        <v>0</v>
      </c>
    </row>
    <row r="1020" spans="3:12">
      <c r="C1020" s="24">
        <v>0</v>
      </c>
      <c r="D1020" t="s">
        <v>92</v>
      </c>
      <c r="E1020" t="s">
        <v>92</v>
      </c>
      <c r="F1020" t="s">
        <v>92</v>
      </c>
      <c r="G1020" s="23" t="s">
        <v>92</v>
      </c>
      <c r="H1020" s="24" t="s">
        <v>92</v>
      </c>
      <c r="I1020" t="s">
        <v>92</v>
      </c>
      <c r="L1020" s="24">
        <v>0</v>
      </c>
    </row>
    <row r="1021" spans="3:12">
      <c r="C1021" s="24">
        <v>0</v>
      </c>
      <c r="D1021" t="s">
        <v>92</v>
      </c>
      <c r="E1021" t="s">
        <v>92</v>
      </c>
      <c r="F1021" t="s">
        <v>92</v>
      </c>
      <c r="G1021" s="23" t="s">
        <v>92</v>
      </c>
      <c r="H1021" s="24" t="s">
        <v>92</v>
      </c>
      <c r="I1021" t="s">
        <v>92</v>
      </c>
      <c r="L1021" s="24">
        <v>0</v>
      </c>
    </row>
    <row r="1022" spans="3:12">
      <c r="C1022" s="24">
        <v>0</v>
      </c>
      <c r="D1022" t="s">
        <v>92</v>
      </c>
      <c r="E1022" t="s">
        <v>92</v>
      </c>
      <c r="F1022" t="s">
        <v>92</v>
      </c>
      <c r="G1022" s="23" t="s">
        <v>92</v>
      </c>
      <c r="H1022" s="24" t="s">
        <v>92</v>
      </c>
      <c r="I1022" t="s">
        <v>92</v>
      </c>
      <c r="L1022" s="24">
        <v>0</v>
      </c>
    </row>
    <row r="1023" spans="3:12">
      <c r="C1023" s="24">
        <v>0</v>
      </c>
      <c r="D1023" t="s">
        <v>92</v>
      </c>
      <c r="E1023" t="s">
        <v>92</v>
      </c>
      <c r="F1023" t="s">
        <v>92</v>
      </c>
      <c r="G1023" s="23" t="s">
        <v>92</v>
      </c>
      <c r="H1023" s="24" t="s">
        <v>92</v>
      </c>
      <c r="I1023" t="s">
        <v>92</v>
      </c>
      <c r="L1023" s="24">
        <v>0</v>
      </c>
    </row>
    <row r="1024" spans="3:12">
      <c r="C1024" s="24">
        <v>0</v>
      </c>
      <c r="D1024" t="s">
        <v>92</v>
      </c>
      <c r="E1024" t="s">
        <v>92</v>
      </c>
      <c r="F1024" t="s">
        <v>92</v>
      </c>
      <c r="G1024" s="23" t="s">
        <v>92</v>
      </c>
      <c r="H1024" s="24" t="s">
        <v>92</v>
      </c>
      <c r="I1024" t="s">
        <v>92</v>
      </c>
      <c r="L1024" s="24">
        <v>0</v>
      </c>
    </row>
    <row r="1025" spans="3:12">
      <c r="C1025" s="24">
        <v>0</v>
      </c>
      <c r="D1025" t="s">
        <v>92</v>
      </c>
      <c r="E1025" t="s">
        <v>92</v>
      </c>
      <c r="F1025" t="s">
        <v>92</v>
      </c>
      <c r="G1025" s="23" t="s">
        <v>92</v>
      </c>
      <c r="H1025" s="24" t="s">
        <v>92</v>
      </c>
      <c r="I1025" t="s">
        <v>92</v>
      </c>
      <c r="L1025" s="24">
        <v>0</v>
      </c>
    </row>
    <row r="1026" spans="3:12">
      <c r="C1026" s="24">
        <v>0</v>
      </c>
      <c r="D1026" t="s">
        <v>92</v>
      </c>
      <c r="E1026" t="s">
        <v>92</v>
      </c>
      <c r="F1026" t="s">
        <v>92</v>
      </c>
      <c r="G1026" s="23" t="s">
        <v>92</v>
      </c>
      <c r="H1026" s="24" t="s">
        <v>92</v>
      </c>
      <c r="I1026" t="s">
        <v>92</v>
      </c>
      <c r="L1026" s="24">
        <v>0</v>
      </c>
    </row>
    <row r="1027" spans="3:12">
      <c r="C1027" s="24">
        <v>0</v>
      </c>
      <c r="D1027" t="s">
        <v>92</v>
      </c>
      <c r="E1027" t="s">
        <v>92</v>
      </c>
      <c r="F1027" t="s">
        <v>92</v>
      </c>
      <c r="G1027" s="23" t="s">
        <v>92</v>
      </c>
      <c r="H1027" s="24" t="s">
        <v>92</v>
      </c>
      <c r="I1027" t="s">
        <v>92</v>
      </c>
      <c r="L1027" s="24">
        <v>0</v>
      </c>
    </row>
    <row r="1028" spans="3:12">
      <c r="C1028" s="24">
        <v>0</v>
      </c>
      <c r="D1028" t="s">
        <v>92</v>
      </c>
      <c r="E1028" t="s">
        <v>92</v>
      </c>
      <c r="F1028" t="s">
        <v>92</v>
      </c>
      <c r="G1028" s="23" t="s">
        <v>92</v>
      </c>
      <c r="H1028" s="24" t="s">
        <v>92</v>
      </c>
      <c r="I1028" t="s">
        <v>92</v>
      </c>
      <c r="L1028" s="24">
        <v>0</v>
      </c>
    </row>
    <row r="1029" spans="3:12">
      <c r="C1029" s="24">
        <v>0</v>
      </c>
      <c r="D1029" t="s">
        <v>92</v>
      </c>
      <c r="E1029" t="s">
        <v>92</v>
      </c>
      <c r="F1029" t="s">
        <v>92</v>
      </c>
      <c r="G1029" s="23" t="s">
        <v>92</v>
      </c>
      <c r="H1029" s="24" t="s">
        <v>92</v>
      </c>
      <c r="I1029" t="s">
        <v>92</v>
      </c>
      <c r="L1029" s="24">
        <v>0</v>
      </c>
    </row>
    <row r="1030" spans="3:12">
      <c r="C1030" s="24">
        <v>0</v>
      </c>
      <c r="D1030" t="s">
        <v>92</v>
      </c>
      <c r="E1030" t="s">
        <v>92</v>
      </c>
      <c r="F1030" t="s">
        <v>92</v>
      </c>
      <c r="G1030" s="23" t="s">
        <v>92</v>
      </c>
      <c r="H1030" s="24" t="s">
        <v>92</v>
      </c>
      <c r="I1030" t="s">
        <v>92</v>
      </c>
      <c r="L1030" s="24">
        <v>0</v>
      </c>
    </row>
    <row r="1031" spans="3:12">
      <c r="C1031" s="24">
        <v>0</v>
      </c>
      <c r="D1031" t="s">
        <v>92</v>
      </c>
      <c r="E1031" t="s">
        <v>92</v>
      </c>
      <c r="F1031" t="s">
        <v>92</v>
      </c>
      <c r="G1031" s="23" t="s">
        <v>92</v>
      </c>
      <c r="H1031" s="24" t="s">
        <v>92</v>
      </c>
      <c r="I1031" t="s">
        <v>92</v>
      </c>
      <c r="L1031" s="24">
        <v>0</v>
      </c>
    </row>
    <row r="1032" spans="3:12">
      <c r="C1032" s="24">
        <v>0</v>
      </c>
      <c r="D1032" t="s">
        <v>92</v>
      </c>
      <c r="E1032" t="s">
        <v>92</v>
      </c>
      <c r="F1032" t="s">
        <v>92</v>
      </c>
      <c r="G1032" s="23" t="s">
        <v>92</v>
      </c>
      <c r="H1032" s="24" t="s">
        <v>92</v>
      </c>
      <c r="I1032" t="s">
        <v>92</v>
      </c>
      <c r="L1032" s="24">
        <v>0</v>
      </c>
    </row>
    <row r="1033" spans="3:12">
      <c r="C1033" s="24">
        <v>0</v>
      </c>
      <c r="D1033" t="s">
        <v>92</v>
      </c>
      <c r="E1033" t="s">
        <v>92</v>
      </c>
      <c r="F1033" t="s">
        <v>92</v>
      </c>
      <c r="G1033" s="23" t="s">
        <v>92</v>
      </c>
      <c r="H1033" s="24" t="s">
        <v>92</v>
      </c>
      <c r="I1033" t="s">
        <v>92</v>
      </c>
      <c r="L1033" s="24">
        <v>0</v>
      </c>
    </row>
    <row r="1034" spans="3:12">
      <c r="C1034" s="24">
        <v>0</v>
      </c>
      <c r="D1034" t="s">
        <v>92</v>
      </c>
      <c r="E1034" t="s">
        <v>92</v>
      </c>
      <c r="F1034" t="s">
        <v>92</v>
      </c>
      <c r="G1034" s="23" t="s">
        <v>92</v>
      </c>
      <c r="H1034" s="24" t="s">
        <v>92</v>
      </c>
      <c r="I1034" t="s">
        <v>92</v>
      </c>
      <c r="L1034" s="24">
        <v>0</v>
      </c>
    </row>
    <row r="1035" spans="3:12">
      <c r="C1035" s="24">
        <v>0</v>
      </c>
      <c r="D1035" t="s">
        <v>92</v>
      </c>
      <c r="E1035" t="s">
        <v>92</v>
      </c>
      <c r="F1035" t="s">
        <v>92</v>
      </c>
      <c r="G1035" s="23" t="s">
        <v>92</v>
      </c>
      <c r="H1035" s="24" t="s">
        <v>92</v>
      </c>
      <c r="I1035" t="s">
        <v>92</v>
      </c>
      <c r="L1035" s="24">
        <v>0</v>
      </c>
    </row>
    <row r="1036" spans="3:12">
      <c r="C1036" s="24">
        <v>0</v>
      </c>
      <c r="D1036" t="s">
        <v>92</v>
      </c>
      <c r="E1036" t="s">
        <v>92</v>
      </c>
      <c r="F1036" t="s">
        <v>92</v>
      </c>
      <c r="G1036" s="23" t="s">
        <v>92</v>
      </c>
      <c r="H1036" s="24" t="s">
        <v>92</v>
      </c>
      <c r="I1036" t="s">
        <v>92</v>
      </c>
      <c r="L1036" s="24">
        <v>0</v>
      </c>
    </row>
    <row r="1037" spans="3:12">
      <c r="C1037" s="24">
        <v>0</v>
      </c>
      <c r="D1037" t="s">
        <v>92</v>
      </c>
      <c r="E1037" t="s">
        <v>92</v>
      </c>
      <c r="F1037" t="s">
        <v>92</v>
      </c>
      <c r="G1037" s="23" t="s">
        <v>92</v>
      </c>
      <c r="H1037" s="24" t="s">
        <v>92</v>
      </c>
      <c r="I1037" t="s">
        <v>92</v>
      </c>
      <c r="L1037" s="24">
        <v>0</v>
      </c>
    </row>
    <row r="1038" spans="3:12">
      <c r="C1038" s="24">
        <v>0</v>
      </c>
      <c r="D1038" t="s">
        <v>92</v>
      </c>
      <c r="E1038" t="s">
        <v>92</v>
      </c>
      <c r="F1038" t="s">
        <v>92</v>
      </c>
      <c r="G1038" s="23" t="s">
        <v>92</v>
      </c>
      <c r="H1038" s="24" t="s">
        <v>92</v>
      </c>
      <c r="I1038" t="s">
        <v>92</v>
      </c>
      <c r="L1038" s="24">
        <v>0</v>
      </c>
    </row>
    <row r="1039" spans="3:12">
      <c r="C1039" s="24">
        <v>0</v>
      </c>
      <c r="D1039" t="s">
        <v>92</v>
      </c>
      <c r="E1039" t="s">
        <v>92</v>
      </c>
      <c r="F1039" t="s">
        <v>92</v>
      </c>
      <c r="G1039" s="23" t="s">
        <v>92</v>
      </c>
      <c r="H1039" s="24" t="s">
        <v>92</v>
      </c>
      <c r="I1039" t="s">
        <v>92</v>
      </c>
      <c r="L1039" s="24">
        <v>0</v>
      </c>
    </row>
    <row r="1040" spans="3:12">
      <c r="C1040" s="24">
        <v>0</v>
      </c>
      <c r="D1040" t="s">
        <v>92</v>
      </c>
      <c r="E1040" t="s">
        <v>92</v>
      </c>
      <c r="F1040" t="s">
        <v>92</v>
      </c>
      <c r="G1040" s="23" t="s">
        <v>92</v>
      </c>
      <c r="H1040" s="24" t="s">
        <v>92</v>
      </c>
      <c r="I1040" t="s">
        <v>92</v>
      </c>
      <c r="L1040" s="24">
        <v>0</v>
      </c>
    </row>
    <row r="1041" spans="3:12">
      <c r="C1041" s="24">
        <v>0</v>
      </c>
      <c r="D1041" t="s">
        <v>92</v>
      </c>
      <c r="E1041" t="s">
        <v>92</v>
      </c>
      <c r="F1041" t="s">
        <v>92</v>
      </c>
      <c r="G1041" s="23" t="s">
        <v>92</v>
      </c>
      <c r="H1041" s="24" t="s">
        <v>92</v>
      </c>
      <c r="I1041" t="s">
        <v>92</v>
      </c>
      <c r="L1041" s="24">
        <v>0</v>
      </c>
    </row>
    <row r="1042" spans="3:12">
      <c r="C1042" s="24">
        <v>0</v>
      </c>
      <c r="D1042" t="s">
        <v>92</v>
      </c>
      <c r="E1042" t="s">
        <v>92</v>
      </c>
      <c r="F1042" t="s">
        <v>92</v>
      </c>
      <c r="G1042" s="23" t="s">
        <v>92</v>
      </c>
      <c r="H1042" s="24" t="s">
        <v>92</v>
      </c>
      <c r="I1042" t="s">
        <v>92</v>
      </c>
      <c r="L1042" s="24">
        <v>0</v>
      </c>
    </row>
    <row r="1043" spans="3:12">
      <c r="C1043" s="24">
        <v>0</v>
      </c>
      <c r="D1043" t="s">
        <v>92</v>
      </c>
      <c r="E1043" t="s">
        <v>92</v>
      </c>
      <c r="F1043" t="s">
        <v>92</v>
      </c>
      <c r="G1043" s="23" t="s">
        <v>92</v>
      </c>
      <c r="H1043" s="24" t="s">
        <v>92</v>
      </c>
      <c r="I1043" t="s">
        <v>92</v>
      </c>
      <c r="L1043" s="24">
        <v>0</v>
      </c>
    </row>
    <row r="1044" spans="3:12">
      <c r="C1044" s="24">
        <v>0</v>
      </c>
      <c r="D1044" t="s">
        <v>92</v>
      </c>
      <c r="E1044" t="s">
        <v>92</v>
      </c>
      <c r="F1044" t="s">
        <v>92</v>
      </c>
      <c r="G1044" s="23" t="s">
        <v>92</v>
      </c>
      <c r="H1044" s="24" t="s">
        <v>92</v>
      </c>
      <c r="I1044" t="s">
        <v>92</v>
      </c>
      <c r="L1044" s="24">
        <v>0</v>
      </c>
    </row>
    <row r="1045" spans="3:12">
      <c r="C1045" s="24">
        <v>0</v>
      </c>
      <c r="D1045" t="s">
        <v>92</v>
      </c>
      <c r="E1045" t="s">
        <v>92</v>
      </c>
      <c r="F1045" t="s">
        <v>92</v>
      </c>
      <c r="G1045" s="23" t="s">
        <v>92</v>
      </c>
      <c r="H1045" s="24" t="s">
        <v>92</v>
      </c>
      <c r="I1045" t="s">
        <v>92</v>
      </c>
      <c r="L1045" s="24">
        <v>0</v>
      </c>
    </row>
    <row r="1046" spans="3:12">
      <c r="C1046" s="24">
        <v>0</v>
      </c>
      <c r="D1046" t="s">
        <v>92</v>
      </c>
      <c r="E1046" t="s">
        <v>92</v>
      </c>
      <c r="F1046" t="s">
        <v>92</v>
      </c>
      <c r="G1046" s="23" t="s">
        <v>92</v>
      </c>
      <c r="H1046" s="24" t="s">
        <v>92</v>
      </c>
      <c r="I1046" t="s">
        <v>92</v>
      </c>
      <c r="L1046" s="24">
        <v>0</v>
      </c>
    </row>
    <row r="1047" spans="3:12">
      <c r="C1047" s="24">
        <v>0</v>
      </c>
      <c r="D1047" t="s">
        <v>92</v>
      </c>
      <c r="E1047" t="s">
        <v>92</v>
      </c>
      <c r="F1047" t="s">
        <v>92</v>
      </c>
      <c r="G1047" s="23" t="s">
        <v>92</v>
      </c>
      <c r="H1047" s="24" t="s">
        <v>92</v>
      </c>
      <c r="I1047" t="s">
        <v>92</v>
      </c>
      <c r="L1047" s="24">
        <v>0</v>
      </c>
    </row>
    <row r="1048" spans="3:12">
      <c r="C1048" s="24">
        <v>0</v>
      </c>
      <c r="D1048" t="s">
        <v>92</v>
      </c>
      <c r="E1048" t="s">
        <v>92</v>
      </c>
      <c r="F1048" t="s">
        <v>92</v>
      </c>
      <c r="G1048" s="23" t="s">
        <v>92</v>
      </c>
      <c r="H1048" s="24" t="s">
        <v>92</v>
      </c>
      <c r="I1048" t="s">
        <v>92</v>
      </c>
      <c r="L1048" s="24">
        <v>0</v>
      </c>
    </row>
    <row r="1049" spans="3:12">
      <c r="C1049" s="24">
        <v>0</v>
      </c>
      <c r="D1049" t="s">
        <v>92</v>
      </c>
      <c r="E1049" t="s">
        <v>92</v>
      </c>
      <c r="F1049" t="s">
        <v>92</v>
      </c>
      <c r="G1049" s="23" t="s">
        <v>92</v>
      </c>
      <c r="H1049" s="24" t="s">
        <v>92</v>
      </c>
      <c r="I1049" t="s">
        <v>92</v>
      </c>
      <c r="L1049" s="24">
        <v>0</v>
      </c>
    </row>
    <row r="1050" spans="3:12">
      <c r="C1050" s="24">
        <v>0</v>
      </c>
      <c r="D1050" t="s">
        <v>92</v>
      </c>
      <c r="E1050" t="s">
        <v>92</v>
      </c>
      <c r="F1050" t="s">
        <v>92</v>
      </c>
      <c r="G1050" s="23" t="s">
        <v>92</v>
      </c>
      <c r="H1050" s="24" t="s">
        <v>92</v>
      </c>
      <c r="I1050" t="s">
        <v>92</v>
      </c>
      <c r="L1050" s="24">
        <v>0</v>
      </c>
    </row>
    <row r="1051" spans="3:12">
      <c r="C1051" s="24">
        <v>0</v>
      </c>
      <c r="D1051" t="s">
        <v>92</v>
      </c>
      <c r="E1051" t="s">
        <v>92</v>
      </c>
      <c r="F1051" t="s">
        <v>92</v>
      </c>
      <c r="G1051" s="23" t="s">
        <v>92</v>
      </c>
      <c r="H1051" s="24" t="s">
        <v>92</v>
      </c>
      <c r="I1051" t="s">
        <v>92</v>
      </c>
      <c r="L1051" s="24">
        <v>0</v>
      </c>
    </row>
    <row r="1052" spans="3:12">
      <c r="C1052" s="24">
        <v>0</v>
      </c>
      <c r="D1052" t="s">
        <v>92</v>
      </c>
      <c r="E1052" t="s">
        <v>92</v>
      </c>
      <c r="F1052" t="s">
        <v>92</v>
      </c>
      <c r="G1052" s="23" t="s">
        <v>92</v>
      </c>
      <c r="H1052" s="24" t="s">
        <v>92</v>
      </c>
      <c r="I1052" t="s">
        <v>92</v>
      </c>
      <c r="L1052" s="24">
        <v>0</v>
      </c>
    </row>
    <row r="1053" spans="3:12">
      <c r="C1053" s="24">
        <v>0</v>
      </c>
      <c r="D1053" t="s">
        <v>92</v>
      </c>
      <c r="E1053" t="s">
        <v>92</v>
      </c>
      <c r="F1053" t="s">
        <v>92</v>
      </c>
      <c r="G1053" s="23" t="s">
        <v>92</v>
      </c>
      <c r="H1053" s="24" t="s">
        <v>92</v>
      </c>
      <c r="I1053" t="s">
        <v>92</v>
      </c>
      <c r="L1053" s="24">
        <v>0</v>
      </c>
    </row>
    <row r="1054" spans="3:12">
      <c r="C1054" s="24">
        <v>0</v>
      </c>
      <c r="D1054" t="s">
        <v>92</v>
      </c>
      <c r="E1054" t="s">
        <v>92</v>
      </c>
      <c r="F1054" t="s">
        <v>92</v>
      </c>
      <c r="G1054" s="23" t="s">
        <v>92</v>
      </c>
      <c r="H1054" s="24" t="s">
        <v>92</v>
      </c>
      <c r="I1054" t="s">
        <v>92</v>
      </c>
      <c r="L1054" s="24">
        <v>0</v>
      </c>
    </row>
    <row r="1055" spans="3:12">
      <c r="C1055" s="24">
        <v>0</v>
      </c>
      <c r="D1055" t="s">
        <v>92</v>
      </c>
      <c r="E1055" t="s">
        <v>92</v>
      </c>
      <c r="F1055" t="s">
        <v>92</v>
      </c>
      <c r="G1055" s="23" t="s">
        <v>92</v>
      </c>
      <c r="H1055" s="24" t="s">
        <v>92</v>
      </c>
      <c r="I1055" t="s">
        <v>92</v>
      </c>
      <c r="L1055" s="24">
        <v>0</v>
      </c>
    </row>
    <row r="1056" spans="3:12">
      <c r="C1056" s="24">
        <v>0</v>
      </c>
      <c r="D1056" t="s">
        <v>92</v>
      </c>
      <c r="E1056" t="s">
        <v>92</v>
      </c>
      <c r="F1056" t="s">
        <v>92</v>
      </c>
      <c r="G1056" s="23" t="s">
        <v>92</v>
      </c>
      <c r="H1056" s="24" t="s">
        <v>92</v>
      </c>
      <c r="I1056" t="s">
        <v>92</v>
      </c>
      <c r="L1056" s="24">
        <v>0</v>
      </c>
    </row>
    <row r="1057" spans="3:12">
      <c r="C1057" s="24">
        <v>0</v>
      </c>
      <c r="D1057" t="s">
        <v>92</v>
      </c>
      <c r="E1057" t="s">
        <v>92</v>
      </c>
      <c r="F1057" t="s">
        <v>92</v>
      </c>
      <c r="G1057" s="23" t="s">
        <v>92</v>
      </c>
      <c r="H1057" s="24" t="s">
        <v>92</v>
      </c>
      <c r="I1057" t="s">
        <v>92</v>
      </c>
      <c r="L1057" s="24">
        <v>0</v>
      </c>
    </row>
    <row r="1058" spans="3:12">
      <c r="C1058" s="24">
        <v>0</v>
      </c>
      <c r="D1058" t="s">
        <v>92</v>
      </c>
      <c r="E1058" t="s">
        <v>92</v>
      </c>
      <c r="F1058" t="s">
        <v>92</v>
      </c>
      <c r="G1058" s="23" t="s">
        <v>92</v>
      </c>
      <c r="H1058" s="24" t="s">
        <v>92</v>
      </c>
      <c r="I1058" t="s">
        <v>92</v>
      </c>
      <c r="L1058" s="24">
        <v>0</v>
      </c>
    </row>
    <row r="1059" spans="3:12">
      <c r="C1059" s="24">
        <v>0</v>
      </c>
      <c r="D1059" t="s">
        <v>92</v>
      </c>
      <c r="E1059" t="s">
        <v>92</v>
      </c>
      <c r="F1059" t="s">
        <v>92</v>
      </c>
      <c r="G1059" s="23" t="s">
        <v>92</v>
      </c>
      <c r="H1059" s="24" t="s">
        <v>92</v>
      </c>
      <c r="I1059" t="s">
        <v>92</v>
      </c>
      <c r="L1059" s="24">
        <v>0</v>
      </c>
    </row>
    <row r="1060" spans="3:12">
      <c r="C1060" s="24">
        <v>0</v>
      </c>
      <c r="D1060" t="s">
        <v>92</v>
      </c>
      <c r="E1060" t="s">
        <v>92</v>
      </c>
      <c r="F1060" t="s">
        <v>92</v>
      </c>
      <c r="G1060" s="23" t="s">
        <v>92</v>
      </c>
      <c r="H1060" s="24" t="s">
        <v>92</v>
      </c>
      <c r="I1060" t="s">
        <v>92</v>
      </c>
      <c r="L1060" s="24">
        <v>0</v>
      </c>
    </row>
    <row r="1061" spans="3:12">
      <c r="C1061" s="24">
        <v>0</v>
      </c>
      <c r="D1061" t="s">
        <v>92</v>
      </c>
      <c r="E1061" t="s">
        <v>92</v>
      </c>
      <c r="F1061" t="s">
        <v>92</v>
      </c>
      <c r="G1061" s="23" t="s">
        <v>92</v>
      </c>
      <c r="H1061" s="24" t="s">
        <v>92</v>
      </c>
      <c r="I1061" t="s">
        <v>92</v>
      </c>
      <c r="L1061" s="24">
        <v>0</v>
      </c>
    </row>
    <row r="1062" spans="3:12">
      <c r="C1062" s="24">
        <v>0</v>
      </c>
      <c r="D1062" t="s">
        <v>92</v>
      </c>
      <c r="E1062" t="s">
        <v>92</v>
      </c>
      <c r="F1062" t="s">
        <v>92</v>
      </c>
      <c r="G1062" s="23" t="s">
        <v>92</v>
      </c>
      <c r="H1062" s="24" t="s">
        <v>92</v>
      </c>
      <c r="I1062" t="s">
        <v>92</v>
      </c>
      <c r="L1062" s="24">
        <v>0</v>
      </c>
    </row>
    <row r="1063" spans="3:12">
      <c r="C1063" s="24">
        <v>0</v>
      </c>
      <c r="D1063" t="s">
        <v>92</v>
      </c>
      <c r="E1063" t="s">
        <v>92</v>
      </c>
      <c r="F1063" t="s">
        <v>92</v>
      </c>
      <c r="G1063" s="23" t="s">
        <v>92</v>
      </c>
      <c r="H1063" s="24" t="s">
        <v>92</v>
      </c>
      <c r="I1063" t="s">
        <v>92</v>
      </c>
      <c r="L1063" s="24">
        <v>0</v>
      </c>
    </row>
    <row r="1064" spans="3:12">
      <c r="C1064" s="24">
        <v>0</v>
      </c>
      <c r="D1064" t="s">
        <v>92</v>
      </c>
      <c r="E1064" t="s">
        <v>92</v>
      </c>
      <c r="F1064" t="s">
        <v>92</v>
      </c>
      <c r="G1064" s="23" t="s">
        <v>92</v>
      </c>
      <c r="H1064" s="24" t="s">
        <v>92</v>
      </c>
      <c r="I1064" t="s">
        <v>92</v>
      </c>
      <c r="L1064" s="24">
        <v>0</v>
      </c>
    </row>
    <row r="1065" spans="3:12">
      <c r="C1065" s="24">
        <v>0</v>
      </c>
      <c r="D1065" t="s">
        <v>92</v>
      </c>
      <c r="E1065" t="s">
        <v>92</v>
      </c>
      <c r="F1065" t="s">
        <v>92</v>
      </c>
      <c r="G1065" s="23" t="s">
        <v>92</v>
      </c>
      <c r="H1065" s="24" t="s">
        <v>92</v>
      </c>
      <c r="I1065" t="s">
        <v>92</v>
      </c>
      <c r="L1065" s="24">
        <v>0</v>
      </c>
    </row>
    <row r="1066" spans="3:12">
      <c r="C1066" s="24">
        <v>0</v>
      </c>
      <c r="D1066" t="s">
        <v>92</v>
      </c>
      <c r="E1066" t="s">
        <v>92</v>
      </c>
      <c r="F1066" t="s">
        <v>92</v>
      </c>
      <c r="G1066" s="23" t="s">
        <v>92</v>
      </c>
      <c r="H1066" s="24" t="s">
        <v>92</v>
      </c>
      <c r="I1066" t="s">
        <v>92</v>
      </c>
      <c r="L1066" s="24">
        <v>0</v>
      </c>
    </row>
    <row r="1067" spans="3:12">
      <c r="C1067" s="24">
        <v>0</v>
      </c>
      <c r="D1067" t="s">
        <v>92</v>
      </c>
      <c r="E1067" t="s">
        <v>92</v>
      </c>
      <c r="F1067" t="s">
        <v>92</v>
      </c>
      <c r="G1067" s="23" t="s">
        <v>92</v>
      </c>
      <c r="H1067" s="24" t="s">
        <v>92</v>
      </c>
      <c r="I1067" t="s">
        <v>92</v>
      </c>
      <c r="L1067" s="24">
        <v>0</v>
      </c>
    </row>
    <row r="1068" spans="3:12">
      <c r="C1068" s="24">
        <v>0</v>
      </c>
      <c r="D1068" t="s">
        <v>92</v>
      </c>
      <c r="E1068" t="s">
        <v>92</v>
      </c>
      <c r="F1068" t="s">
        <v>92</v>
      </c>
      <c r="G1068" s="23" t="s">
        <v>92</v>
      </c>
      <c r="H1068" s="24" t="s">
        <v>92</v>
      </c>
      <c r="I1068" t="s">
        <v>92</v>
      </c>
      <c r="L1068" s="24">
        <v>0</v>
      </c>
    </row>
    <row r="1069" spans="3:12">
      <c r="C1069" s="24">
        <v>0</v>
      </c>
      <c r="D1069" t="s">
        <v>92</v>
      </c>
      <c r="E1069" t="s">
        <v>92</v>
      </c>
      <c r="F1069" t="s">
        <v>92</v>
      </c>
      <c r="G1069" s="23" t="s">
        <v>92</v>
      </c>
      <c r="H1069" s="24" t="s">
        <v>92</v>
      </c>
      <c r="I1069" t="s">
        <v>92</v>
      </c>
      <c r="L1069" s="24">
        <v>0</v>
      </c>
    </row>
    <row r="1070" spans="3:12">
      <c r="C1070" s="24">
        <v>0</v>
      </c>
      <c r="D1070" t="s">
        <v>92</v>
      </c>
      <c r="E1070" t="s">
        <v>92</v>
      </c>
      <c r="F1070" t="s">
        <v>92</v>
      </c>
      <c r="G1070" s="23" t="s">
        <v>92</v>
      </c>
      <c r="H1070" s="24" t="s">
        <v>92</v>
      </c>
      <c r="I1070" t="s">
        <v>92</v>
      </c>
      <c r="L1070" s="24">
        <v>0</v>
      </c>
    </row>
    <row r="1071" spans="3:12">
      <c r="C1071" s="24">
        <v>0</v>
      </c>
      <c r="D1071" t="s">
        <v>92</v>
      </c>
      <c r="E1071" t="s">
        <v>92</v>
      </c>
      <c r="F1071" t="s">
        <v>92</v>
      </c>
      <c r="G1071" s="23" t="s">
        <v>92</v>
      </c>
      <c r="H1071" s="24" t="s">
        <v>92</v>
      </c>
      <c r="I1071" t="s">
        <v>92</v>
      </c>
      <c r="L1071" s="24">
        <v>0</v>
      </c>
    </row>
    <row r="1072" spans="3:12">
      <c r="C1072" s="24">
        <v>0</v>
      </c>
      <c r="D1072" t="s">
        <v>92</v>
      </c>
      <c r="E1072" t="s">
        <v>92</v>
      </c>
      <c r="F1072" t="s">
        <v>92</v>
      </c>
      <c r="G1072" s="23" t="s">
        <v>92</v>
      </c>
      <c r="H1072" s="24" t="s">
        <v>92</v>
      </c>
      <c r="I1072" t="s">
        <v>92</v>
      </c>
      <c r="L1072" s="24">
        <v>0</v>
      </c>
    </row>
    <row r="1073" spans="3:12">
      <c r="C1073" s="24">
        <v>0</v>
      </c>
      <c r="D1073" t="s">
        <v>92</v>
      </c>
      <c r="E1073" t="s">
        <v>92</v>
      </c>
      <c r="F1073" t="s">
        <v>92</v>
      </c>
      <c r="G1073" s="23" t="s">
        <v>92</v>
      </c>
      <c r="H1073" s="24" t="s">
        <v>92</v>
      </c>
      <c r="I1073" t="s">
        <v>92</v>
      </c>
      <c r="L1073" s="24">
        <v>0</v>
      </c>
    </row>
    <row r="1074" spans="3:12">
      <c r="C1074" s="24">
        <v>0</v>
      </c>
      <c r="D1074" t="s">
        <v>92</v>
      </c>
      <c r="E1074" t="s">
        <v>92</v>
      </c>
      <c r="F1074" t="s">
        <v>92</v>
      </c>
      <c r="G1074" s="23" t="s">
        <v>92</v>
      </c>
      <c r="H1074" s="24" t="s">
        <v>92</v>
      </c>
      <c r="I1074" t="s">
        <v>92</v>
      </c>
      <c r="L1074" s="24">
        <v>0</v>
      </c>
    </row>
    <row r="1075" spans="3:12">
      <c r="C1075" s="24">
        <v>0</v>
      </c>
      <c r="D1075" t="s">
        <v>92</v>
      </c>
      <c r="E1075" t="s">
        <v>92</v>
      </c>
      <c r="F1075" t="s">
        <v>92</v>
      </c>
      <c r="G1075" s="23" t="s">
        <v>92</v>
      </c>
      <c r="H1075" s="24" t="s">
        <v>92</v>
      </c>
      <c r="I1075" t="s">
        <v>92</v>
      </c>
      <c r="L1075" s="24">
        <v>0</v>
      </c>
    </row>
    <row r="1076" spans="3:12">
      <c r="C1076" s="24">
        <v>0</v>
      </c>
      <c r="D1076" t="s">
        <v>92</v>
      </c>
      <c r="E1076" t="s">
        <v>92</v>
      </c>
      <c r="F1076" t="s">
        <v>92</v>
      </c>
      <c r="G1076" s="23" t="s">
        <v>92</v>
      </c>
      <c r="H1076" s="24" t="s">
        <v>92</v>
      </c>
      <c r="I1076" t="s">
        <v>92</v>
      </c>
      <c r="L1076" s="24">
        <v>0</v>
      </c>
    </row>
    <row r="1077" spans="3:12">
      <c r="C1077" s="24">
        <v>0</v>
      </c>
      <c r="D1077" t="s">
        <v>92</v>
      </c>
      <c r="E1077" t="s">
        <v>92</v>
      </c>
      <c r="F1077" t="s">
        <v>92</v>
      </c>
      <c r="G1077" s="23" t="s">
        <v>92</v>
      </c>
      <c r="H1077" s="24" t="s">
        <v>92</v>
      </c>
      <c r="I1077" t="s">
        <v>92</v>
      </c>
      <c r="L1077" s="24">
        <v>0</v>
      </c>
    </row>
    <row r="1078" spans="3:12">
      <c r="C1078" s="24">
        <v>0</v>
      </c>
      <c r="D1078" t="s">
        <v>92</v>
      </c>
      <c r="E1078" t="s">
        <v>92</v>
      </c>
      <c r="F1078" t="s">
        <v>92</v>
      </c>
      <c r="G1078" s="23" t="s">
        <v>92</v>
      </c>
      <c r="H1078" s="24" t="s">
        <v>92</v>
      </c>
      <c r="I1078" t="s">
        <v>92</v>
      </c>
      <c r="L1078" s="24">
        <v>0</v>
      </c>
    </row>
    <row r="1079" spans="3:12">
      <c r="C1079" s="24">
        <v>0</v>
      </c>
      <c r="D1079" t="s">
        <v>92</v>
      </c>
      <c r="E1079" t="s">
        <v>92</v>
      </c>
      <c r="F1079" t="s">
        <v>92</v>
      </c>
      <c r="G1079" s="23" t="s">
        <v>92</v>
      </c>
      <c r="H1079" s="24" t="s">
        <v>92</v>
      </c>
      <c r="I1079" t="s">
        <v>92</v>
      </c>
      <c r="L1079" s="24">
        <v>0</v>
      </c>
    </row>
    <row r="1080" spans="3:12">
      <c r="C1080" s="24">
        <v>0</v>
      </c>
      <c r="D1080" t="s">
        <v>92</v>
      </c>
      <c r="E1080" t="s">
        <v>92</v>
      </c>
      <c r="F1080" t="s">
        <v>92</v>
      </c>
      <c r="G1080" s="23" t="s">
        <v>92</v>
      </c>
      <c r="H1080" s="24" t="s">
        <v>92</v>
      </c>
      <c r="I1080" t="s">
        <v>92</v>
      </c>
      <c r="L1080" s="24">
        <v>0</v>
      </c>
    </row>
    <row r="1081" spans="3:12">
      <c r="C1081" s="24">
        <v>0</v>
      </c>
      <c r="D1081" t="s">
        <v>92</v>
      </c>
      <c r="E1081" t="s">
        <v>92</v>
      </c>
      <c r="F1081" t="s">
        <v>92</v>
      </c>
      <c r="G1081" s="23" t="s">
        <v>92</v>
      </c>
      <c r="H1081" s="24" t="s">
        <v>92</v>
      </c>
      <c r="I1081" t="s">
        <v>92</v>
      </c>
      <c r="L1081" s="24">
        <v>0</v>
      </c>
    </row>
    <row r="1082" spans="3:12">
      <c r="C1082" s="24">
        <v>0</v>
      </c>
      <c r="D1082" t="s">
        <v>92</v>
      </c>
      <c r="E1082" t="s">
        <v>92</v>
      </c>
      <c r="F1082" t="s">
        <v>92</v>
      </c>
      <c r="G1082" s="23" t="s">
        <v>92</v>
      </c>
      <c r="H1082" s="24" t="s">
        <v>92</v>
      </c>
      <c r="I1082" t="s">
        <v>92</v>
      </c>
      <c r="L1082" s="24">
        <v>0</v>
      </c>
    </row>
    <row r="1083" spans="3:12">
      <c r="C1083" s="24">
        <v>0</v>
      </c>
      <c r="D1083" t="s">
        <v>92</v>
      </c>
      <c r="E1083" t="s">
        <v>92</v>
      </c>
      <c r="F1083" t="s">
        <v>92</v>
      </c>
      <c r="G1083" s="23" t="s">
        <v>92</v>
      </c>
      <c r="H1083" s="24" t="s">
        <v>92</v>
      </c>
      <c r="I1083" t="s">
        <v>92</v>
      </c>
      <c r="L1083" s="24">
        <v>0</v>
      </c>
    </row>
    <row r="1084" spans="3:12">
      <c r="C1084" s="24">
        <v>0</v>
      </c>
      <c r="D1084" t="s">
        <v>92</v>
      </c>
      <c r="E1084" t="s">
        <v>92</v>
      </c>
      <c r="F1084" t="s">
        <v>92</v>
      </c>
      <c r="G1084" s="23" t="s">
        <v>92</v>
      </c>
      <c r="H1084" s="24" t="s">
        <v>92</v>
      </c>
      <c r="I1084" t="s">
        <v>92</v>
      </c>
      <c r="L1084" s="24">
        <v>0</v>
      </c>
    </row>
    <row r="1085" spans="3:12">
      <c r="C1085" s="24">
        <v>0</v>
      </c>
      <c r="D1085" t="s">
        <v>92</v>
      </c>
      <c r="E1085" t="s">
        <v>92</v>
      </c>
      <c r="F1085" t="s">
        <v>92</v>
      </c>
      <c r="G1085" s="23" t="s">
        <v>92</v>
      </c>
      <c r="H1085" s="24" t="s">
        <v>92</v>
      </c>
      <c r="I1085" t="s">
        <v>92</v>
      </c>
      <c r="L1085" s="24">
        <v>0</v>
      </c>
    </row>
    <row r="1086" spans="3:12">
      <c r="C1086" s="24">
        <v>0</v>
      </c>
      <c r="D1086" t="s">
        <v>92</v>
      </c>
      <c r="E1086" t="s">
        <v>92</v>
      </c>
      <c r="F1086" t="s">
        <v>92</v>
      </c>
      <c r="G1086" s="23" t="s">
        <v>92</v>
      </c>
      <c r="H1086" s="24" t="s">
        <v>92</v>
      </c>
      <c r="I1086" t="s">
        <v>92</v>
      </c>
      <c r="L1086" s="24">
        <v>0</v>
      </c>
    </row>
    <row r="1087" spans="3:12">
      <c r="C1087" s="24">
        <v>0</v>
      </c>
      <c r="D1087" t="s">
        <v>92</v>
      </c>
      <c r="E1087" t="s">
        <v>92</v>
      </c>
      <c r="F1087" t="s">
        <v>92</v>
      </c>
      <c r="G1087" s="23" t="s">
        <v>92</v>
      </c>
      <c r="H1087" s="24" t="s">
        <v>92</v>
      </c>
      <c r="I1087" t="s">
        <v>92</v>
      </c>
      <c r="L1087" s="24">
        <v>0</v>
      </c>
    </row>
    <row r="1088" spans="3:12">
      <c r="C1088" s="24">
        <v>0</v>
      </c>
      <c r="D1088" t="s">
        <v>92</v>
      </c>
      <c r="E1088" t="s">
        <v>92</v>
      </c>
      <c r="F1088" t="s">
        <v>92</v>
      </c>
      <c r="G1088" s="23" t="s">
        <v>92</v>
      </c>
      <c r="H1088" s="24" t="s">
        <v>92</v>
      </c>
      <c r="I1088" t="s">
        <v>92</v>
      </c>
      <c r="L1088" s="24">
        <v>0</v>
      </c>
    </row>
    <row r="1089" spans="3:12">
      <c r="C1089" s="24">
        <v>0</v>
      </c>
      <c r="D1089" t="s">
        <v>92</v>
      </c>
      <c r="E1089" t="s">
        <v>92</v>
      </c>
      <c r="F1089" t="s">
        <v>92</v>
      </c>
      <c r="G1089" s="23" t="s">
        <v>92</v>
      </c>
      <c r="H1089" s="24" t="s">
        <v>92</v>
      </c>
      <c r="I1089" t="s">
        <v>92</v>
      </c>
      <c r="L1089" s="24">
        <v>0</v>
      </c>
    </row>
    <row r="1090" spans="3:12">
      <c r="C1090" s="24">
        <v>0</v>
      </c>
      <c r="D1090" t="s">
        <v>92</v>
      </c>
      <c r="E1090" t="s">
        <v>92</v>
      </c>
      <c r="F1090" t="s">
        <v>92</v>
      </c>
      <c r="G1090" s="23" t="s">
        <v>92</v>
      </c>
      <c r="H1090" s="24" t="s">
        <v>92</v>
      </c>
      <c r="I1090" t="s">
        <v>92</v>
      </c>
      <c r="L1090" s="24">
        <v>0</v>
      </c>
    </row>
    <row r="1091" spans="3:12">
      <c r="C1091" s="24">
        <v>0</v>
      </c>
      <c r="D1091" t="s">
        <v>92</v>
      </c>
      <c r="E1091" t="s">
        <v>92</v>
      </c>
      <c r="F1091" t="s">
        <v>92</v>
      </c>
      <c r="G1091" s="23" t="s">
        <v>92</v>
      </c>
      <c r="H1091" s="24" t="s">
        <v>92</v>
      </c>
      <c r="I1091" t="s">
        <v>92</v>
      </c>
      <c r="L1091" s="24">
        <v>0</v>
      </c>
    </row>
    <row r="1092" spans="3:12">
      <c r="C1092" s="24">
        <v>0</v>
      </c>
      <c r="D1092" t="s">
        <v>92</v>
      </c>
      <c r="E1092" t="s">
        <v>92</v>
      </c>
      <c r="F1092" t="s">
        <v>92</v>
      </c>
      <c r="G1092" s="23" t="s">
        <v>92</v>
      </c>
      <c r="H1092" s="24" t="s">
        <v>92</v>
      </c>
      <c r="I1092" t="s">
        <v>92</v>
      </c>
      <c r="L1092" s="24">
        <v>0</v>
      </c>
    </row>
    <row r="1093" spans="3:12">
      <c r="C1093" s="24">
        <v>0</v>
      </c>
      <c r="D1093" t="s">
        <v>92</v>
      </c>
      <c r="E1093" t="s">
        <v>92</v>
      </c>
      <c r="F1093" t="s">
        <v>92</v>
      </c>
      <c r="G1093" s="23" t="s">
        <v>92</v>
      </c>
      <c r="H1093" s="24" t="s">
        <v>92</v>
      </c>
      <c r="I1093" t="s">
        <v>92</v>
      </c>
      <c r="L1093" s="24">
        <v>0</v>
      </c>
    </row>
    <row r="1094" spans="3:12">
      <c r="C1094" s="24">
        <v>0</v>
      </c>
      <c r="D1094" t="s">
        <v>92</v>
      </c>
      <c r="E1094" t="s">
        <v>92</v>
      </c>
      <c r="F1094" t="s">
        <v>92</v>
      </c>
      <c r="G1094" s="23" t="s">
        <v>92</v>
      </c>
      <c r="H1094" s="24" t="s">
        <v>92</v>
      </c>
      <c r="I1094" t="s">
        <v>92</v>
      </c>
      <c r="L1094" s="24">
        <v>0</v>
      </c>
    </row>
    <row r="1095" spans="3:12">
      <c r="C1095" s="24">
        <v>0</v>
      </c>
      <c r="D1095" t="s">
        <v>92</v>
      </c>
      <c r="E1095" t="s">
        <v>92</v>
      </c>
      <c r="F1095" t="s">
        <v>92</v>
      </c>
      <c r="G1095" s="23" t="s">
        <v>92</v>
      </c>
      <c r="H1095" s="24" t="s">
        <v>92</v>
      </c>
      <c r="I1095" t="s">
        <v>92</v>
      </c>
      <c r="L1095" s="24">
        <v>0</v>
      </c>
    </row>
    <row r="1096" spans="3:12">
      <c r="C1096" s="24">
        <v>0</v>
      </c>
      <c r="D1096" t="s">
        <v>92</v>
      </c>
      <c r="E1096" t="s">
        <v>92</v>
      </c>
      <c r="F1096" t="s">
        <v>92</v>
      </c>
      <c r="G1096" s="23" t="s">
        <v>92</v>
      </c>
      <c r="H1096" s="24" t="s">
        <v>92</v>
      </c>
      <c r="I1096" t="s">
        <v>92</v>
      </c>
      <c r="L1096" s="24">
        <v>0</v>
      </c>
    </row>
    <row r="1097" spans="3:12">
      <c r="C1097" s="24">
        <v>0</v>
      </c>
      <c r="D1097" t="s">
        <v>92</v>
      </c>
      <c r="E1097" t="s">
        <v>92</v>
      </c>
      <c r="F1097" t="s">
        <v>92</v>
      </c>
      <c r="G1097" s="23" t="s">
        <v>92</v>
      </c>
      <c r="H1097" s="24" t="s">
        <v>92</v>
      </c>
      <c r="I1097" t="s">
        <v>92</v>
      </c>
      <c r="L1097" s="24">
        <v>0</v>
      </c>
    </row>
    <row r="1098" spans="3:12">
      <c r="C1098" s="24">
        <v>0</v>
      </c>
      <c r="D1098" t="s">
        <v>92</v>
      </c>
      <c r="E1098" t="s">
        <v>92</v>
      </c>
      <c r="F1098" t="s">
        <v>92</v>
      </c>
      <c r="G1098" s="23" t="s">
        <v>92</v>
      </c>
      <c r="H1098" s="24" t="s">
        <v>92</v>
      </c>
      <c r="I1098" t="s">
        <v>92</v>
      </c>
      <c r="L1098" s="24">
        <v>0</v>
      </c>
    </row>
    <row r="1099" spans="3:12">
      <c r="C1099" s="24">
        <v>0</v>
      </c>
      <c r="D1099" t="s">
        <v>92</v>
      </c>
      <c r="E1099" t="s">
        <v>92</v>
      </c>
      <c r="F1099" t="s">
        <v>92</v>
      </c>
      <c r="G1099" s="23" t="s">
        <v>92</v>
      </c>
      <c r="H1099" s="24" t="s">
        <v>92</v>
      </c>
      <c r="I1099" t="s">
        <v>92</v>
      </c>
      <c r="L1099" s="24">
        <v>0</v>
      </c>
    </row>
    <row r="1100" spans="3:12">
      <c r="C1100" s="24">
        <v>0</v>
      </c>
      <c r="D1100" t="s">
        <v>92</v>
      </c>
      <c r="E1100" t="s">
        <v>92</v>
      </c>
      <c r="F1100" t="s">
        <v>92</v>
      </c>
      <c r="G1100" s="23" t="s">
        <v>92</v>
      </c>
      <c r="H1100" s="24" t="s">
        <v>92</v>
      </c>
      <c r="I1100" t="s">
        <v>92</v>
      </c>
      <c r="L1100" s="24">
        <v>0</v>
      </c>
    </row>
    <row r="1101" spans="3:12">
      <c r="C1101" s="24">
        <v>0</v>
      </c>
      <c r="D1101" t="s">
        <v>92</v>
      </c>
      <c r="E1101" t="s">
        <v>92</v>
      </c>
      <c r="F1101" t="s">
        <v>92</v>
      </c>
      <c r="G1101" s="23" t="s">
        <v>92</v>
      </c>
      <c r="H1101" s="24" t="s">
        <v>92</v>
      </c>
      <c r="I1101" t="s">
        <v>92</v>
      </c>
      <c r="L1101" s="24">
        <v>0</v>
      </c>
    </row>
    <row r="1102" spans="3:12">
      <c r="C1102" s="24">
        <v>0</v>
      </c>
      <c r="D1102" t="s">
        <v>92</v>
      </c>
      <c r="E1102" t="s">
        <v>92</v>
      </c>
      <c r="F1102" t="s">
        <v>92</v>
      </c>
      <c r="G1102" s="23" t="s">
        <v>92</v>
      </c>
      <c r="H1102" s="24" t="s">
        <v>92</v>
      </c>
      <c r="I1102" t="s">
        <v>92</v>
      </c>
      <c r="L1102" s="24">
        <v>0</v>
      </c>
    </row>
    <row r="1103" spans="3:12">
      <c r="C1103" s="24">
        <v>0</v>
      </c>
      <c r="D1103" t="s">
        <v>92</v>
      </c>
      <c r="E1103" t="s">
        <v>92</v>
      </c>
      <c r="F1103" t="s">
        <v>92</v>
      </c>
      <c r="G1103" s="23" t="s">
        <v>92</v>
      </c>
      <c r="H1103" s="24" t="s">
        <v>92</v>
      </c>
      <c r="I1103" t="s">
        <v>92</v>
      </c>
      <c r="L1103" s="24">
        <v>0</v>
      </c>
    </row>
    <row r="1104" spans="3:12">
      <c r="C1104" s="24">
        <v>0</v>
      </c>
      <c r="D1104" t="s">
        <v>92</v>
      </c>
      <c r="E1104" t="s">
        <v>92</v>
      </c>
      <c r="F1104" t="s">
        <v>92</v>
      </c>
      <c r="G1104" s="23" t="s">
        <v>92</v>
      </c>
      <c r="H1104" s="24" t="s">
        <v>92</v>
      </c>
      <c r="I1104" t="s">
        <v>92</v>
      </c>
      <c r="L1104" s="24">
        <v>0</v>
      </c>
    </row>
    <row r="1105" spans="3:12">
      <c r="C1105" s="24">
        <v>0</v>
      </c>
      <c r="D1105" t="s">
        <v>92</v>
      </c>
      <c r="E1105" t="s">
        <v>92</v>
      </c>
      <c r="F1105" t="s">
        <v>92</v>
      </c>
      <c r="G1105" s="23" t="s">
        <v>92</v>
      </c>
      <c r="H1105" s="24" t="s">
        <v>92</v>
      </c>
      <c r="I1105" t="s">
        <v>92</v>
      </c>
      <c r="L1105" s="24">
        <v>0</v>
      </c>
    </row>
    <row r="1106" spans="3:12">
      <c r="C1106" s="24">
        <v>0</v>
      </c>
      <c r="D1106" t="s">
        <v>92</v>
      </c>
      <c r="E1106" t="s">
        <v>92</v>
      </c>
      <c r="F1106" t="s">
        <v>92</v>
      </c>
      <c r="G1106" s="23" t="s">
        <v>92</v>
      </c>
      <c r="H1106" s="24" t="s">
        <v>92</v>
      </c>
      <c r="I1106" t="s">
        <v>92</v>
      </c>
      <c r="L1106" s="24">
        <v>0</v>
      </c>
    </row>
    <row r="1107" spans="3:12">
      <c r="C1107" s="24">
        <v>0</v>
      </c>
      <c r="D1107" t="s">
        <v>92</v>
      </c>
      <c r="E1107" t="s">
        <v>92</v>
      </c>
      <c r="F1107" t="s">
        <v>92</v>
      </c>
      <c r="G1107" s="23" t="s">
        <v>92</v>
      </c>
      <c r="H1107" s="24" t="s">
        <v>92</v>
      </c>
      <c r="I1107" t="s">
        <v>92</v>
      </c>
      <c r="L1107" s="24">
        <v>0</v>
      </c>
    </row>
    <row r="1108" spans="3:12">
      <c r="C1108" s="24">
        <v>0</v>
      </c>
      <c r="D1108" t="s">
        <v>92</v>
      </c>
      <c r="E1108" t="s">
        <v>92</v>
      </c>
      <c r="F1108" t="s">
        <v>92</v>
      </c>
      <c r="G1108" s="23" t="s">
        <v>92</v>
      </c>
      <c r="H1108" s="24" t="s">
        <v>92</v>
      </c>
      <c r="I1108" t="s">
        <v>92</v>
      </c>
      <c r="L1108" s="24">
        <v>0</v>
      </c>
    </row>
    <row r="1109" spans="3:12">
      <c r="C1109" s="24">
        <v>0</v>
      </c>
      <c r="D1109" t="s">
        <v>92</v>
      </c>
      <c r="E1109" t="s">
        <v>92</v>
      </c>
      <c r="F1109" t="s">
        <v>92</v>
      </c>
      <c r="G1109" s="23" t="s">
        <v>92</v>
      </c>
      <c r="H1109" s="24" t="s">
        <v>92</v>
      </c>
      <c r="I1109" t="s">
        <v>92</v>
      </c>
      <c r="L1109" s="24">
        <v>0</v>
      </c>
    </row>
    <row r="1110" spans="3:12">
      <c r="C1110" s="24">
        <v>0</v>
      </c>
      <c r="D1110" t="s">
        <v>92</v>
      </c>
      <c r="E1110" t="s">
        <v>92</v>
      </c>
      <c r="F1110" t="s">
        <v>92</v>
      </c>
      <c r="G1110" s="23" t="s">
        <v>92</v>
      </c>
      <c r="H1110" s="24" t="s">
        <v>92</v>
      </c>
      <c r="I1110" t="s">
        <v>92</v>
      </c>
      <c r="L1110" s="24">
        <v>0</v>
      </c>
    </row>
    <row r="1111" spans="3:12">
      <c r="C1111" s="24">
        <v>0</v>
      </c>
      <c r="D1111" t="s">
        <v>92</v>
      </c>
      <c r="E1111" t="s">
        <v>92</v>
      </c>
      <c r="F1111" t="s">
        <v>92</v>
      </c>
      <c r="G1111" s="23" t="s">
        <v>92</v>
      </c>
      <c r="H1111" s="24" t="s">
        <v>92</v>
      </c>
      <c r="I1111" t="s">
        <v>92</v>
      </c>
      <c r="L1111" s="24">
        <v>0</v>
      </c>
    </row>
    <row r="1112" spans="3:12">
      <c r="C1112" s="24">
        <v>0</v>
      </c>
      <c r="D1112" t="s">
        <v>92</v>
      </c>
      <c r="E1112" t="s">
        <v>92</v>
      </c>
      <c r="F1112" t="s">
        <v>92</v>
      </c>
      <c r="G1112" s="23" t="s">
        <v>92</v>
      </c>
      <c r="H1112" s="24" t="s">
        <v>92</v>
      </c>
      <c r="I1112" t="s">
        <v>92</v>
      </c>
      <c r="L1112" s="24">
        <v>0</v>
      </c>
    </row>
    <row r="1113" spans="3:12">
      <c r="C1113" s="24">
        <v>0</v>
      </c>
      <c r="D1113" t="s">
        <v>92</v>
      </c>
      <c r="E1113" t="s">
        <v>92</v>
      </c>
      <c r="F1113" t="s">
        <v>92</v>
      </c>
      <c r="G1113" s="23" t="s">
        <v>92</v>
      </c>
      <c r="H1113" s="24" t="s">
        <v>92</v>
      </c>
      <c r="I1113" t="s">
        <v>92</v>
      </c>
      <c r="L1113" s="24">
        <v>0</v>
      </c>
    </row>
    <row r="1114" spans="3:12">
      <c r="C1114" s="24">
        <v>0</v>
      </c>
      <c r="D1114" t="s">
        <v>92</v>
      </c>
      <c r="E1114" t="s">
        <v>92</v>
      </c>
      <c r="F1114" t="s">
        <v>92</v>
      </c>
      <c r="G1114" s="23" t="s">
        <v>92</v>
      </c>
      <c r="H1114" s="24" t="s">
        <v>92</v>
      </c>
      <c r="I1114" t="s">
        <v>92</v>
      </c>
      <c r="L1114" s="24">
        <v>0</v>
      </c>
    </row>
    <row r="1115" spans="3:12">
      <c r="C1115" s="24">
        <v>0</v>
      </c>
      <c r="D1115" t="s">
        <v>92</v>
      </c>
      <c r="E1115" t="s">
        <v>92</v>
      </c>
      <c r="F1115" t="s">
        <v>92</v>
      </c>
      <c r="G1115" s="23" t="s">
        <v>92</v>
      </c>
      <c r="H1115" s="24" t="s">
        <v>92</v>
      </c>
      <c r="I1115" t="s">
        <v>92</v>
      </c>
      <c r="L1115" s="24">
        <v>0</v>
      </c>
    </row>
    <row r="1116" spans="3:12">
      <c r="C1116" s="24">
        <v>0</v>
      </c>
      <c r="D1116" t="s">
        <v>92</v>
      </c>
      <c r="E1116" t="s">
        <v>92</v>
      </c>
      <c r="F1116" t="s">
        <v>92</v>
      </c>
      <c r="G1116" s="23" t="s">
        <v>92</v>
      </c>
      <c r="H1116" s="24" t="s">
        <v>92</v>
      </c>
      <c r="I1116" t="s">
        <v>92</v>
      </c>
      <c r="L1116" s="24">
        <v>0</v>
      </c>
    </row>
    <row r="1117" spans="3:12">
      <c r="C1117" s="24">
        <v>0</v>
      </c>
      <c r="D1117" t="s">
        <v>92</v>
      </c>
      <c r="E1117" t="s">
        <v>92</v>
      </c>
      <c r="F1117" t="s">
        <v>92</v>
      </c>
      <c r="G1117" s="23" t="s">
        <v>92</v>
      </c>
      <c r="H1117" s="24" t="s">
        <v>92</v>
      </c>
      <c r="I1117" t="s">
        <v>92</v>
      </c>
      <c r="L1117" s="24">
        <v>0</v>
      </c>
    </row>
    <row r="1118" spans="3:12">
      <c r="C1118" s="24">
        <v>0</v>
      </c>
      <c r="D1118" t="s">
        <v>92</v>
      </c>
      <c r="E1118" t="s">
        <v>92</v>
      </c>
      <c r="F1118" t="s">
        <v>92</v>
      </c>
      <c r="G1118" s="23" t="s">
        <v>92</v>
      </c>
      <c r="H1118" s="24" t="s">
        <v>92</v>
      </c>
      <c r="I1118" t="s">
        <v>92</v>
      </c>
      <c r="L1118" s="24">
        <v>0</v>
      </c>
    </row>
    <row r="1119" spans="3:12">
      <c r="C1119" s="24">
        <v>0</v>
      </c>
      <c r="D1119" t="s">
        <v>92</v>
      </c>
      <c r="E1119" t="s">
        <v>92</v>
      </c>
      <c r="F1119" t="s">
        <v>92</v>
      </c>
      <c r="G1119" s="23" t="s">
        <v>92</v>
      </c>
      <c r="H1119" s="24" t="s">
        <v>92</v>
      </c>
      <c r="I1119" t="s">
        <v>92</v>
      </c>
      <c r="L1119" s="24">
        <v>0</v>
      </c>
    </row>
    <row r="1120" spans="3:12">
      <c r="C1120" s="24">
        <v>0</v>
      </c>
      <c r="D1120" t="s">
        <v>92</v>
      </c>
      <c r="E1120" t="s">
        <v>92</v>
      </c>
      <c r="F1120" t="s">
        <v>92</v>
      </c>
      <c r="G1120" s="23" t="s">
        <v>92</v>
      </c>
      <c r="H1120" s="24" t="s">
        <v>92</v>
      </c>
      <c r="I1120" t="s">
        <v>92</v>
      </c>
      <c r="L1120" s="24">
        <v>0</v>
      </c>
    </row>
    <row r="1121" spans="3:12">
      <c r="C1121" s="24">
        <v>0</v>
      </c>
      <c r="D1121" t="s">
        <v>92</v>
      </c>
      <c r="E1121" t="s">
        <v>92</v>
      </c>
      <c r="F1121" t="s">
        <v>92</v>
      </c>
      <c r="G1121" s="23" t="s">
        <v>92</v>
      </c>
      <c r="H1121" s="24" t="s">
        <v>92</v>
      </c>
      <c r="I1121" t="s">
        <v>92</v>
      </c>
      <c r="L1121" s="24">
        <v>0</v>
      </c>
    </row>
    <row r="1122" spans="3:12">
      <c r="C1122" s="24">
        <v>0</v>
      </c>
      <c r="D1122" t="s">
        <v>92</v>
      </c>
      <c r="E1122" t="s">
        <v>92</v>
      </c>
      <c r="F1122" t="s">
        <v>92</v>
      </c>
      <c r="G1122" s="23" t="s">
        <v>92</v>
      </c>
      <c r="H1122" s="24" t="s">
        <v>92</v>
      </c>
      <c r="I1122" t="s">
        <v>92</v>
      </c>
      <c r="L1122" s="24">
        <v>0</v>
      </c>
    </row>
    <row r="1123" spans="3:12">
      <c r="C1123" s="24">
        <v>0</v>
      </c>
      <c r="D1123" t="s">
        <v>92</v>
      </c>
      <c r="E1123" t="s">
        <v>92</v>
      </c>
      <c r="F1123" t="s">
        <v>92</v>
      </c>
      <c r="G1123" s="23" t="s">
        <v>92</v>
      </c>
      <c r="H1123" s="24" t="s">
        <v>92</v>
      </c>
      <c r="I1123" t="s">
        <v>92</v>
      </c>
      <c r="L1123" s="24">
        <v>0</v>
      </c>
    </row>
    <row r="1124" spans="3:12">
      <c r="C1124" s="24">
        <v>0</v>
      </c>
      <c r="D1124" t="s">
        <v>92</v>
      </c>
      <c r="E1124" t="s">
        <v>92</v>
      </c>
      <c r="F1124" t="s">
        <v>92</v>
      </c>
      <c r="G1124" s="23" t="s">
        <v>92</v>
      </c>
      <c r="H1124" s="24" t="s">
        <v>92</v>
      </c>
      <c r="I1124" t="s">
        <v>92</v>
      </c>
      <c r="L1124" s="24">
        <v>0</v>
      </c>
    </row>
    <row r="1125" spans="3:12">
      <c r="C1125" s="24">
        <v>0</v>
      </c>
      <c r="D1125" t="s">
        <v>92</v>
      </c>
      <c r="E1125" t="s">
        <v>92</v>
      </c>
      <c r="F1125" t="s">
        <v>92</v>
      </c>
      <c r="G1125" s="23" t="s">
        <v>92</v>
      </c>
      <c r="H1125" s="24" t="s">
        <v>92</v>
      </c>
      <c r="I1125" t="s">
        <v>92</v>
      </c>
      <c r="L1125" s="24">
        <v>0</v>
      </c>
    </row>
    <row r="1126" spans="3:12">
      <c r="C1126" s="24">
        <v>0</v>
      </c>
      <c r="D1126" t="s">
        <v>92</v>
      </c>
      <c r="E1126" t="s">
        <v>92</v>
      </c>
      <c r="F1126" t="s">
        <v>92</v>
      </c>
      <c r="G1126" s="23" t="s">
        <v>92</v>
      </c>
      <c r="H1126" s="24" t="s">
        <v>92</v>
      </c>
      <c r="I1126" t="s">
        <v>92</v>
      </c>
      <c r="L1126" s="24">
        <v>0</v>
      </c>
    </row>
    <row r="1127" spans="3:12">
      <c r="C1127" s="24">
        <v>0</v>
      </c>
      <c r="D1127" t="s">
        <v>92</v>
      </c>
      <c r="E1127" t="s">
        <v>92</v>
      </c>
      <c r="F1127" t="s">
        <v>92</v>
      </c>
      <c r="G1127" s="23" t="s">
        <v>92</v>
      </c>
      <c r="H1127" s="24" t="s">
        <v>92</v>
      </c>
      <c r="I1127" t="s">
        <v>92</v>
      </c>
      <c r="L1127" s="24">
        <v>0</v>
      </c>
    </row>
    <row r="1128" spans="3:12">
      <c r="C1128" s="24">
        <v>0</v>
      </c>
      <c r="D1128" t="s">
        <v>92</v>
      </c>
      <c r="E1128" t="s">
        <v>92</v>
      </c>
      <c r="F1128" t="s">
        <v>92</v>
      </c>
      <c r="G1128" s="23" t="s">
        <v>92</v>
      </c>
      <c r="H1128" s="24" t="s">
        <v>92</v>
      </c>
      <c r="I1128" t="s">
        <v>92</v>
      </c>
      <c r="L1128" s="24">
        <v>0</v>
      </c>
    </row>
    <row r="1129" spans="3:12">
      <c r="C1129" s="24">
        <v>0</v>
      </c>
      <c r="D1129" t="s">
        <v>92</v>
      </c>
      <c r="E1129" t="s">
        <v>92</v>
      </c>
      <c r="F1129" t="s">
        <v>92</v>
      </c>
      <c r="G1129" s="23" t="s">
        <v>92</v>
      </c>
      <c r="H1129" s="24" t="s">
        <v>92</v>
      </c>
      <c r="I1129" t="s">
        <v>92</v>
      </c>
      <c r="L1129" s="24">
        <v>0</v>
      </c>
    </row>
    <row r="1130" spans="3:12">
      <c r="C1130" s="24">
        <v>0</v>
      </c>
      <c r="D1130" t="s">
        <v>92</v>
      </c>
      <c r="E1130" t="s">
        <v>92</v>
      </c>
      <c r="F1130" t="s">
        <v>92</v>
      </c>
      <c r="G1130" s="23" t="s">
        <v>92</v>
      </c>
      <c r="H1130" s="24" t="s">
        <v>92</v>
      </c>
      <c r="I1130" t="s">
        <v>92</v>
      </c>
      <c r="L1130" s="24">
        <v>0</v>
      </c>
    </row>
    <row r="1131" spans="3:12">
      <c r="C1131" s="24">
        <v>0</v>
      </c>
      <c r="D1131" t="s">
        <v>92</v>
      </c>
      <c r="E1131" t="s">
        <v>92</v>
      </c>
      <c r="F1131" t="s">
        <v>92</v>
      </c>
      <c r="G1131" s="23" t="s">
        <v>92</v>
      </c>
      <c r="H1131" s="24" t="s">
        <v>92</v>
      </c>
      <c r="I1131" t="s">
        <v>92</v>
      </c>
      <c r="L1131" s="24">
        <v>0</v>
      </c>
    </row>
    <row r="1132" spans="3:12">
      <c r="C1132" s="24">
        <v>0</v>
      </c>
      <c r="D1132" t="s">
        <v>92</v>
      </c>
      <c r="E1132" t="s">
        <v>92</v>
      </c>
      <c r="F1132" t="s">
        <v>92</v>
      </c>
      <c r="G1132" s="23" t="s">
        <v>92</v>
      </c>
      <c r="H1132" s="24" t="s">
        <v>92</v>
      </c>
      <c r="I1132" t="s">
        <v>92</v>
      </c>
      <c r="L1132" s="24">
        <v>0</v>
      </c>
    </row>
    <row r="1133" spans="3:12">
      <c r="C1133" s="24">
        <v>0</v>
      </c>
      <c r="D1133" t="s">
        <v>92</v>
      </c>
      <c r="E1133" t="s">
        <v>92</v>
      </c>
      <c r="F1133" t="s">
        <v>92</v>
      </c>
      <c r="G1133" s="23" t="s">
        <v>92</v>
      </c>
      <c r="H1133" s="24" t="s">
        <v>92</v>
      </c>
      <c r="I1133" t="s">
        <v>92</v>
      </c>
      <c r="L1133" s="24">
        <v>0</v>
      </c>
    </row>
    <row r="1134" spans="3:12">
      <c r="C1134" s="24">
        <v>0</v>
      </c>
      <c r="D1134" t="s">
        <v>92</v>
      </c>
      <c r="E1134" t="s">
        <v>92</v>
      </c>
      <c r="F1134" t="s">
        <v>92</v>
      </c>
      <c r="G1134" s="23" t="s">
        <v>92</v>
      </c>
      <c r="H1134" s="24" t="s">
        <v>92</v>
      </c>
      <c r="I1134" t="s">
        <v>92</v>
      </c>
      <c r="L1134" s="24">
        <v>0</v>
      </c>
    </row>
    <row r="1135" spans="3:12">
      <c r="C1135" s="24">
        <v>0</v>
      </c>
      <c r="D1135" t="s">
        <v>92</v>
      </c>
      <c r="E1135" t="s">
        <v>92</v>
      </c>
      <c r="F1135" t="s">
        <v>92</v>
      </c>
      <c r="G1135" s="23" t="s">
        <v>92</v>
      </c>
      <c r="H1135" s="24" t="s">
        <v>92</v>
      </c>
      <c r="I1135" t="s">
        <v>92</v>
      </c>
      <c r="L1135" s="24">
        <v>0</v>
      </c>
    </row>
    <row r="1136" spans="3:12">
      <c r="C1136" s="24">
        <v>0</v>
      </c>
      <c r="D1136" t="s">
        <v>92</v>
      </c>
      <c r="E1136" t="s">
        <v>92</v>
      </c>
      <c r="F1136" t="s">
        <v>92</v>
      </c>
      <c r="G1136" s="23" t="s">
        <v>92</v>
      </c>
      <c r="H1136" s="24" t="s">
        <v>92</v>
      </c>
      <c r="I1136" t="s">
        <v>92</v>
      </c>
      <c r="L1136" s="24">
        <v>0</v>
      </c>
    </row>
    <row r="1137" spans="3:12">
      <c r="C1137" s="24">
        <v>0</v>
      </c>
      <c r="D1137" t="s">
        <v>92</v>
      </c>
      <c r="E1137" t="s">
        <v>92</v>
      </c>
      <c r="F1137" t="s">
        <v>92</v>
      </c>
      <c r="G1137" s="23" t="s">
        <v>92</v>
      </c>
      <c r="H1137" s="24" t="s">
        <v>92</v>
      </c>
      <c r="I1137" t="s">
        <v>92</v>
      </c>
      <c r="L1137" s="24">
        <v>0</v>
      </c>
    </row>
    <row r="1138" spans="3:12">
      <c r="C1138" s="24">
        <v>0</v>
      </c>
      <c r="D1138" t="s">
        <v>92</v>
      </c>
      <c r="E1138" t="s">
        <v>92</v>
      </c>
      <c r="F1138" t="s">
        <v>92</v>
      </c>
      <c r="G1138" s="23" t="s">
        <v>92</v>
      </c>
      <c r="H1138" s="24" t="s">
        <v>92</v>
      </c>
      <c r="I1138" t="s">
        <v>92</v>
      </c>
      <c r="L1138" s="24">
        <v>0</v>
      </c>
    </row>
    <row r="1139" spans="3:12">
      <c r="C1139" s="24">
        <v>0</v>
      </c>
      <c r="D1139" t="s">
        <v>92</v>
      </c>
      <c r="E1139" t="s">
        <v>92</v>
      </c>
      <c r="F1139" t="s">
        <v>92</v>
      </c>
      <c r="G1139" s="23" t="s">
        <v>92</v>
      </c>
      <c r="H1139" s="24" t="s">
        <v>92</v>
      </c>
      <c r="I1139" t="s">
        <v>92</v>
      </c>
      <c r="L1139" s="24">
        <v>0</v>
      </c>
    </row>
    <row r="1140" spans="3:12">
      <c r="C1140" s="24">
        <v>0</v>
      </c>
      <c r="D1140" t="s">
        <v>92</v>
      </c>
      <c r="E1140" t="s">
        <v>92</v>
      </c>
      <c r="F1140" t="s">
        <v>92</v>
      </c>
      <c r="G1140" s="23" t="s">
        <v>92</v>
      </c>
      <c r="H1140" s="24" t="s">
        <v>92</v>
      </c>
      <c r="I1140" t="s">
        <v>92</v>
      </c>
      <c r="L1140" s="24">
        <v>0</v>
      </c>
    </row>
    <row r="1141" spans="3:12">
      <c r="C1141" s="24">
        <v>0</v>
      </c>
      <c r="D1141" t="s">
        <v>92</v>
      </c>
      <c r="E1141" t="s">
        <v>92</v>
      </c>
      <c r="F1141" t="s">
        <v>92</v>
      </c>
      <c r="G1141" s="23" t="s">
        <v>92</v>
      </c>
      <c r="H1141" s="24" t="s">
        <v>92</v>
      </c>
      <c r="I1141" t="s">
        <v>92</v>
      </c>
      <c r="L1141" s="24">
        <v>0</v>
      </c>
    </row>
    <row r="1142" spans="3:12">
      <c r="C1142" s="24">
        <v>0</v>
      </c>
      <c r="D1142" t="s">
        <v>92</v>
      </c>
      <c r="E1142" t="s">
        <v>92</v>
      </c>
      <c r="F1142" t="s">
        <v>92</v>
      </c>
      <c r="G1142" s="23" t="s">
        <v>92</v>
      </c>
      <c r="H1142" s="24" t="s">
        <v>92</v>
      </c>
      <c r="I1142" t="s">
        <v>92</v>
      </c>
      <c r="L1142" s="24">
        <v>0</v>
      </c>
    </row>
    <row r="1143" spans="3:12">
      <c r="C1143" s="24">
        <v>0</v>
      </c>
      <c r="D1143" t="s">
        <v>92</v>
      </c>
      <c r="E1143" t="s">
        <v>92</v>
      </c>
      <c r="F1143" t="s">
        <v>92</v>
      </c>
      <c r="G1143" s="23" t="s">
        <v>92</v>
      </c>
      <c r="H1143" s="24" t="s">
        <v>92</v>
      </c>
      <c r="I1143" t="s">
        <v>92</v>
      </c>
      <c r="L1143" s="24">
        <v>0</v>
      </c>
    </row>
    <row r="1144" spans="3:12">
      <c r="C1144" s="24">
        <v>0</v>
      </c>
      <c r="D1144" t="s">
        <v>92</v>
      </c>
      <c r="E1144" t="s">
        <v>92</v>
      </c>
      <c r="F1144" t="s">
        <v>92</v>
      </c>
      <c r="G1144" s="23" t="s">
        <v>92</v>
      </c>
      <c r="H1144" s="24" t="s">
        <v>92</v>
      </c>
      <c r="I1144" t="s">
        <v>92</v>
      </c>
      <c r="L1144" s="24">
        <v>0</v>
      </c>
    </row>
    <row r="1145" spans="3:12">
      <c r="C1145" s="24">
        <v>0</v>
      </c>
      <c r="D1145" t="s">
        <v>92</v>
      </c>
      <c r="E1145" t="s">
        <v>92</v>
      </c>
      <c r="F1145" t="s">
        <v>92</v>
      </c>
      <c r="G1145" s="23" t="s">
        <v>92</v>
      </c>
      <c r="H1145" s="24" t="s">
        <v>92</v>
      </c>
      <c r="I1145" t="s">
        <v>92</v>
      </c>
      <c r="L1145" s="24">
        <v>0</v>
      </c>
    </row>
    <row r="1146" spans="3:12">
      <c r="C1146" s="24">
        <v>0</v>
      </c>
      <c r="D1146" t="s">
        <v>92</v>
      </c>
      <c r="E1146" t="s">
        <v>92</v>
      </c>
      <c r="F1146" t="s">
        <v>92</v>
      </c>
      <c r="G1146" s="23" t="s">
        <v>92</v>
      </c>
      <c r="H1146" s="24" t="s">
        <v>92</v>
      </c>
      <c r="I1146" t="s">
        <v>92</v>
      </c>
      <c r="L1146" s="24">
        <v>0</v>
      </c>
    </row>
    <row r="1147" spans="3:12">
      <c r="C1147" s="24">
        <v>0</v>
      </c>
      <c r="D1147" t="s">
        <v>92</v>
      </c>
      <c r="E1147" t="s">
        <v>92</v>
      </c>
      <c r="F1147" t="s">
        <v>92</v>
      </c>
      <c r="G1147" s="23" t="s">
        <v>92</v>
      </c>
      <c r="H1147" s="24" t="s">
        <v>92</v>
      </c>
      <c r="I1147" t="s">
        <v>92</v>
      </c>
      <c r="L1147" s="24">
        <v>0</v>
      </c>
    </row>
    <row r="1148" spans="3:12">
      <c r="C1148" s="24">
        <v>0</v>
      </c>
      <c r="D1148" t="s">
        <v>92</v>
      </c>
      <c r="E1148" t="s">
        <v>92</v>
      </c>
      <c r="F1148" t="s">
        <v>92</v>
      </c>
      <c r="G1148" s="23" t="s">
        <v>92</v>
      </c>
      <c r="H1148" s="24" t="s">
        <v>92</v>
      </c>
      <c r="I1148" t="s">
        <v>92</v>
      </c>
      <c r="L1148" s="24">
        <v>0</v>
      </c>
    </row>
    <row r="1149" spans="3:12">
      <c r="C1149" s="24">
        <v>0</v>
      </c>
      <c r="D1149" t="s">
        <v>92</v>
      </c>
      <c r="E1149" t="s">
        <v>92</v>
      </c>
      <c r="F1149" t="s">
        <v>92</v>
      </c>
      <c r="G1149" s="23" t="s">
        <v>92</v>
      </c>
      <c r="H1149" s="24" t="s">
        <v>92</v>
      </c>
      <c r="I1149" t="s">
        <v>92</v>
      </c>
      <c r="L1149" s="24">
        <v>0</v>
      </c>
    </row>
    <row r="1150" spans="3:12">
      <c r="C1150" s="24">
        <v>0</v>
      </c>
      <c r="D1150" t="s">
        <v>92</v>
      </c>
      <c r="E1150" t="s">
        <v>92</v>
      </c>
      <c r="F1150" t="s">
        <v>92</v>
      </c>
      <c r="G1150" s="23" t="s">
        <v>92</v>
      </c>
      <c r="H1150" s="24" t="s">
        <v>92</v>
      </c>
      <c r="I1150" t="s">
        <v>92</v>
      </c>
      <c r="L1150" s="24">
        <v>0</v>
      </c>
    </row>
    <row r="1151" spans="3:12">
      <c r="C1151" s="24">
        <v>0</v>
      </c>
      <c r="D1151" t="s">
        <v>92</v>
      </c>
      <c r="E1151" t="s">
        <v>92</v>
      </c>
      <c r="F1151" t="s">
        <v>92</v>
      </c>
      <c r="G1151" s="23" t="s">
        <v>92</v>
      </c>
      <c r="H1151" s="24" t="s">
        <v>92</v>
      </c>
      <c r="I1151" t="s">
        <v>92</v>
      </c>
      <c r="L1151" s="24">
        <v>0</v>
      </c>
    </row>
    <row r="1152" spans="3:12">
      <c r="C1152" s="24">
        <v>0</v>
      </c>
      <c r="D1152" t="s">
        <v>92</v>
      </c>
      <c r="E1152" t="s">
        <v>92</v>
      </c>
      <c r="F1152" t="s">
        <v>92</v>
      </c>
      <c r="G1152" s="23" t="s">
        <v>92</v>
      </c>
      <c r="H1152" s="24" t="s">
        <v>92</v>
      </c>
      <c r="I1152" t="s">
        <v>92</v>
      </c>
      <c r="L1152" s="24">
        <v>0</v>
      </c>
    </row>
    <row r="1153" spans="3:12">
      <c r="C1153" s="24">
        <v>0</v>
      </c>
      <c r="D1153" t="s">
        <v>92</v>
      </c>
      <c r="E1153" t="s">
        <v>92</v>
      </c>
      <c r="F1153" t="s">
        <v>92</v>
      </c>
      <c r="G1153" s="23" t="s">
        <v>92</v>
      </c>
      <c r="H1153" s="24" t="s">
        <v>92</v>
      </c>
      <c r="I1153" t="s">
        <v>92</v>
      </c>
      <c r="L1153" s="24">
        <v>0</v>
      </c>
    </row>
    <row r="1154" spans="3:12">
      <c r="C1154" s="24">
        <v>0</v>
      </c>
      <c r="D1154" t="s">
        <v>92</v>
      </c>
      <c r="E1154" t="s">
        <v>92</v>
      </c>
      <c r="F1154" t="s">
        <v>92</v>
      </c>
      <c r="G1154" s="23" t="s">
        <v>92</v>
      </c>
      <c r="H1154" s="24" t="s">
        <v>92</v>
      </c>
      <c r="I1154" t="s">
        <v>92</v>
      </c>
      <c r="L1154" s="24">
        <v>0</v>
      </c>
    </row>
    <row r="1155" spans="3:12">
      <c r="C1155" s="24">
        <v>0</v>
      </c>
      <c r="D1155" t="s">
        <v>92</v>
      </c>
      <c r="E1155" t="s">
        <v>92</v>
      </c>
      <c r="F1155" t="s">
        <v>92</v>
      </c>
      <c r="G1155" s="23" t="s">
        <v>92</v>
      </c>
      <c r="H1155" s="24" t="s">
        <v>92</v>
      </c>
      <c r="I1155" t="s">
        <v>92</v>
      </c>
      <c r="L1155" s="24">
        <v>0</v>
      </c>
    </row>
    <row r="1156" spans="3:12">
      <c r="C1156" s="24">
        <v>0</v>
      </c>
      <c r="D1156" t="s">
        <v>92</v>
      </c>
      <c r="E1156" t="s">
        <v>92</v>
      </c>
      <c r="F1156" t="s">
        <v>92</v>
      </c>
      <c r="G1156" s="23" t="s">
        <v>92</v>
      </c>
      <c r="H1156" s="24" t="s">
        <v>92</v>
      </c>
      <c r="I1156" t="s">
        <v>92</v>
      </c>
      <c r="L1156" s="24">
        <v>0</v>
      </c>
    </row>
    <row r="1157" spans="3:12">
      <c r="C1157" s="24">
        <v>0</v>
      </c>
      <c r="D1157" t="s">
        <v>92</v>
      </c>
      <c r="E1157" t="s">
        <v>92</v>
      </c>
      <c r="F1157" t="s">
        <v>92</v>
      </c>
      <c r="G1157" s="23" t="s">
        <v>92</v>
      </c>
      <c r="H1157" s="24" t="s">
        <v>92</v>
      </c>
      <c r="I1157" t="s">
        <v>92</v>
      </c>
      <c r="L1157" s="24">
        <v>0</v>
      </c>
    </row>
    <row r="1158" spans="3:12">
      <c r="C1158" s="24">
        <v>0</v>
      </c>
      <c r="D1158" t="s">
        <v>92</v>
      </c>
      <c r="E1158" t="s">
        <v>92</v>
      </c>
      <c r="F1158" t="s">
        <v>92</v>
      </c>
      <c r="G1158" s="23" t="s">
        <v>92</v>
      </c>
      <c r="H1158" s="24" t="s">
        <v>92</v>
      </c>
      <c r="I1158" t="s">
        <v>92</v>
      </c>
      <c r="L1158" s="24">
        <v>0</v>
      </c>
    </row>
    <row r="1159" spans="3:12">
      <c r="C1159" s="24">
        <v>0</v>
      </c>
      <c r="D1159" t="s">
        <v>92</v>
      </c>
      <c r="E1159" t="s">
        <v>92</v>
      </c>
      <c r="F1159" t="s">
        <v>92</v>
      </c>
      <c r="G1159" s="23" t="s">
        <v>92</v>
      </c>
      <c r="H1159" s="24" t="s">
        <v>92</v>
      </c>
      <c r="I1159" t="s">
        <v>92</v>
      </c>
      <c r="L1159" s="24">
        <v>0</v>
      </c>
    </row>
    <row r="1160" spans="3:12">
      <c r="C1160" s="24">
        <v>0</v>
      </c>
      <c r="D1160" t="s">
        <v>92</v>
      </c>
      <c r="E1160" t="s">
        <v>92</v>
      </c>
      <c r="F1160" t="s">
        <v>92</v>
      </c>
      <c r="G1160" s="23" t="s">
        <v>92</v>
      </c>
      <c r="H1160" s="24" t="s">
        <v>92</v>
      </c>
      <c r="I1160" t="s">
        <v>92</v>
      </c>
      <c r="L1160" s="24">
        <v>0</v>
      </c>
    </row>
    <row r="1161" spans="3:12">
      <c r="C1161" s="24">
        <v>0</v>
      </c>
      <c r="D1161" t="s">
        <v>92</v>
      </c>
      <c r="E1161" t="s">
        <v>92</v>
      </c>
      <c r="F1161" t="s">
        <v>92</v>
      </c>
      <c r="G1161" s="23" t="s">
        <v>92</v>
      </c>
      <c r="H1161" s="24" t="s">
        <v>92</v>
      </c>
      <c r="I1161" t="s">
        <v>92</v>
      </c>
      <c r="L1161" s="24">
        <v>0</v>
      </c>
    </row>
    <row r="1162" spans="3:12">
      <c r="C1162" s="24">
        <v>0</v>
      </c>
      <c r="D1162" t="s">
        <v>92</v>
      </c>
      <c r="E1162" t="s">
        <v>92</v>
      </c>
      <c r="F1162" t="s">
        <v>92</v>
      </c>
      <c r="G1162" s="23" t="s">
        <v>92</v>
      </c>
      <c r="H1162" s="24" t="s">
        <v>92</v>
      </c>
      <c r="I1162" t="s">
        <v>92</v>
      </c>
      <c r="L1162" s="24">
        <v>0</v>
      </c>
    </row>
    <row r="1163" spans="3:12">
      <c r="C1163" s="24">
        <v>0</v>
      </c>
      <c r="D1163" t="s">
        <v>92</v>
      </c>
      <c r="E1163" t="s">
        <v>92</v>
      </c>
      <c r="F1163" t="s">
        <v>92</v>
      </c>
      <c r="G1163" s="23" t="s">
        <v>92</v>
      </c>
      <c r="H1163" s="24" t="s">
        <v>92</v>
      </c>
      <c r="I1163" t="s">
        <v>92</v>
      </c>
      <c r="L1163" s="24">
        <v>0</v>
      </c>
    </row>
    <row r="1164" spans="3:12">
      <c r="C1164" s="24">
        <v>0</v>
      </c>
      <c r="D1164" t="s">
        <v>92</v>
      </c>
      <c r="E1164" t="s">
        <v>92</v>
      </c>
      <c r="F1164" t="s">
        <v>92</v>
      </c>
      <c r="G1164" s="23" t="s">
        <v>92</v>
      </c>
      <c r="H1164" s="24" t="s">
        <v>92</v>
      </c>
      <c r="I1164" t="s">
        <v>92</v>
      </c>
      <c r="L1164" s="24">
        <v>0</v>
      </c>
    </row>
    <row r="1165" spans="3:12">
      <c r="C1165" s="24">
        <v>0</v>
      </c>
      <c r="D1165" t="s">
        <v>92</v>
      </c>
      <c r="E1165" t="s">
        <v>92</v>
      </c>
      <c r="F1165" t="s">
        <v>92</v>
      </c>
      <c r="G1165" s="23" t="s">
        <v>92</v>
      </c>
      <c r="H1165" s="24" t="s">
        <v>92</v>
      </c>
      <c r="I1165" t="s">
        <v>92</v>
      </c>
      <c r="L1165" s="24">
        <v>0</v>
      </c>
    </row>
    <row r="1166" spans="3:12">
      <c r="C1166" s="24">
        <v>0</v>
      </c>
      <c r="D1166" t="s">
        <v>92</v>
      </c>
      <c r="E1166" t="s">
        <v>92</v>
      </c>
      <c r="F1166" t="s">
        <v>92</v>
      </c>
      <c r="G1166" s="23" t="s">
        <v>92</v>
      </c>
      <c r="H1166" s="24" t="s">
        <v>92</v>
      </c>
      <c r="I1166" t="s">
        <v>92</v>
      </c>
      <c r="L1166" s="24">
        <v>0</v>
      </c>
    </row>
    <row r="1167" spans="3:12">
      <c r="C1167" s="24">
        <v>0</v>
      </c>
      <c r="D1167" t="s">
        <v>92</v>
      </c>
      <c r="E1167" t="s">
        <v>92</v>
      </c>
      <c r="F1167" t="s">
        <v>92</v>
      </c>
      <c r="G1167" s="23" t="s">
        <v>92</v>
      </c>
      <c r="H1167" s="24" t="s">
        <v>92</v>
      </c>
      <c r="I1167" t="s">
        <v>92</v>
      </c>
      <c r="L1167" s="24">
        <v>0</v>
      </c>
    </row>
    <row r="1168" spans="3:12">
      <c r="C1168" s="24">
        <v>0</v>
      </c>
      <c r="D1168" t="s">
        <v>92</v>
      </c>
      <c r="E1168" t="s">
        <v>92</v>
      </c>
      <c r="F1168" t="s">
        <v>92</v>
      </c>
      <c r="G1168" s="23" t="s">
        <v>92</v>
      </c>
      <c r="H1168" s="24" t="s">
        <v>92</v>
      </c>
      <c r="I1168" t="s">
        <v>92</v>
      </c>
      <c r="L1168" s="24">
        <v>0</v>
      </c>
    </row>
    <row r="1169" spans="3:12">
      <c r="C1169" s="24">
        <v>0</v>
      </c>
      <c r="D1169" t="s">
        <v>92</v>
      </c>
      <c r="E1169" t="s">
        <v>92</v>
      </c>
      <c r="F1169" t="s">
        <v>92</v>
      </c>
      <c r="G1169" s="23" t="s">
        <v>92</v>
      </c>
      <c r="H1169" s="24" t="s">
        <v>92</v>
      </c>
      <c r="I1169" t="s">
        <v>92</v>
      </c>
      <c r="L1169" s="24">
        <v>0</v>
      </c>
    </row>
    <row r="1170" spans="3:12">
      <c r="C1170" s="24">
        <v>0</v>
      </c>
      <c r="D1170" t="s">
        <v>92</v>
      </c>
      <c r="E1170" t="s">
        <v>92</v>
      </c>
      <c r="F1170" t="s">
        <v>92</v>
      </c>
      <c r="G1170" s="23" t="s">
        <v>92</v>
      </c>
      <c r="H1170" s="24" t="s">
        <v>92</v>
      </c>
      <c r="I1170" t="s">
        <v>92</v>
      </c>
      <c r="L1170" s="24">
        <v>0</v>
      </c>
    </row>
    <row r="1171" spans="3:12">
      <c r="C1171" s="24">
        <v>0</v>
      </c>
      <c r="D1171" t="s">
        <v>92</v>
      </c>
      <c r="E1171" t="s">
        <v>92</v>
      </c>
      <c r="F1171" t="s">
        <v>92</v>
      </c>
      <c r="G1171" s="23" t="s">
        <v>92</v>
      </c>
      <c r="H1171" s="24" t="s">
        <v>92</v>
      </c>
      <c r="I1171" t="s">
        <v>92</v>
      </c>
      <c r="L1171" s="24">
        <v>0</v>
      </c>
    </row>
    <row r="1172" spans="3:12">
      <c r="C1172" s="24">
        <v>0</v>
      </c>
      <c r="D1172" t="s">
        <v>92</v>
      </c>
      <c r="E1172" t="s">
        <v>92</v>
      </c>
      <c r="F1172" t="s">
        <v>92</v>
      </c>
      <c r="G1172" s="23" t="s">
        <v>92</v>
      </c>
      <c r="H1172" s="24" t="s">
        <v>92</v>
      </c>
      <c r="I1172" t="s">
        <v>92</v>
      </c>
      <c r="L1172" s="24">
        <v>0</v>
      </c>
    </row>
    <row r="1173" spans="3:12">
      <c r="C1173" s="24">
        <v>0</v>
      </c>
      <c r="D1173" t="s">
        <v>92</v>
      </c>
      <c r="E1173" t="s">
        <v>92</v>
      </c>
      <c r="F1173" t="s">
        <v>92</v>
      </c>
      <c r="G1173" s="23" t="s">
        <v>92</v>
      </c>
      <c r="H1173" s="24" t="s">
        <v>92</v>
      </c>
      <c r="I1173" t="s">
        <v>92</v>
      </c>
      <c r="L1173" s="24">
        <v>0</v>
      </c>
    </row>
    <row r="1174" spans="3:12">
      <c r="C1174" s="24">
        <v>0</v>
      </c>
      <c r="D1174" t="s">
        <v>92</v>
      </c>
      <c r="E1174" t="s">
        <v>92</v>
      </c>
      <c r="F1174" t="s">
        <v>92</v>
      </c>
      <c r="G1174" s="23" t="s">
        <v>92</v>
      </c>
      <c r="H1174" s="24" t="s">
        <v>92</v>
      </c>
      <c r="I1174" t="s">
        <v>92</v>
      </c>
      <c r="L1174" s="24">
        <v>0</v>
      </c>
    </row>
    <row r="1175" spans="3:12">
      <c r="C1175" s="24">
        <v>0</v>
      </c>
      <c r="D1175" t="s">
        <v>92</v>
      </c>
      <c r="E1175" t="s">
        <v>92</v>
      </c>
      <c r="F1175" t="s">
        <v>92</v>
      </c>
      <c r="G1175" s="23" t="s">
        <v>92</v>
      </c>
      <c r="H1175" s="24" t="s">
        <v>92</v>
      </c>
      <c r="I1175" t="s">
        <v>92</v>
      </c>
      <c r="L1175" s="24">
        <v>0</v>
      </c>
    </row>
    <row r="1176" spans="3:12">
      <c r="C1176" s="24">
        <v>0</v>
      </c>
      <c r="D1176" t="s">
        <v>92</v>
      </c>
      <c r="E1176" t="s">
        <v>92</v>
      </c>
      <c r="F1176" t="s">
        <v>92</v>
      </c>
      <c r="G1176" s="23" t="s">
        <v>92</v>
      </c>
      <c r="H1176" s="24" t="s">
        <v>92</v>
      </c>
      <c r="I1176" t="s">
        <v>92</v>
      </c>
      <c r="L1176" s="24">
        <v>0</v>
      </c>
    </row>
    <row r="1177" spans="3:12">
      <c r="C1177" s="24">
        <v>0</v>
      </c>
      <c r="D1177" t="s">
        <v>92</v>
      </c>
      <c r="E1177" t="s">
        <v>92</v>
      </c>
      <c r="F1177" t="s">
        <v>92</v>
      </c>
      <c r="G1177" s="23" t="s">
        <v>92</v>
      </c>
      <c r="H1177" s="24" t="s">
        <v>92</v>
      </c>
      <c r="I1177" t="s">
        <v>92</v>
      </c>
      <c r="L1177" s="24">
        <v>0</v>
      </c>
    </row>
    <row r="1178" spans="3:12">
      <c r="C1178" s="24">
        <v>0</v>
      </c>
      <c r="D1178" t="s">
        <v>92</v>
      </c>
      <c r="E1178" t="s">
        <v>92</v>
      </c>
      <c r="F1178" t="s">
        <v>92</v>
      </c>
      <c r="G1178" s="23" t="s">
        <v>92</v>
      </c>
      <c r="H1178" s="24" t="s">
        <v>92</v>
      </c>
      <c r="I1178" t="s">
        <v>92</v>
      </c>
      <c r="L1178" s="24">
        <v>0</v>
      </c>
    </row>
    <row r="1179" spans="3:12">
      <c r="C1179" s="24">
        <v>0</v>
      </c>
      <c r="D1179" t="s">
        <v>92</v>
      </c>
      <c r="E1179" t="s">
        <v>92</v>
      </c>
      <c r="F1179" t="s">
        <v>92</v>
      </c>
      <c r="G1179" s="23" t="s">
        <v>92</v>
      </c>
      <c r="H1179" s="24" t="s">
        <v>92</v>
      </c>
      <c r="I1179" t="s">
        <v>92</v>
      </c>
      <c r="L1179" s="24">
        <v>0</v>
      </c>
    </row>
    <row r="1180" spans="3:12">
      <c r="C1180" s="24">
        <v>0</v>
      </c>
      <c r="D1180" t="s">
        <v>92</v>
      </c>
      <c r="E1180" t="s">
        <v>92</v>
      </c>
      <c r="F1180" t="s">
        <v>92</v>
      </c>
      <c r="G1180" s="23" t="s">
        <v>92</v>
      </c>
      <c r="H1180" s="24" t="s">
        <v>92</v>
      </c>
      <c r="I1180" t="s">
        <v>92</v>
      </c>
      <c r="L1180" s="24">
        <v>0</v>
      </c>
    </row>
    <row r="1181" spans="3:12">
      <c r="C1181" s="24">
        <v>0</v>
      </c>
      <c r="D1181" t="s">
        <v>92</v>
      </c>
      <c r="E1181" t="s">
        <v>92</v>
      </c>
      <c r="F1181" t="s">
        <v>92</v>
      </c>
      <c r="G1181" s="23" t="s">
        <v>92</v>
      </c>
      <c r="H1181" s="24" t="s">
        <v>92</v>
      </c>
      <c r="I1181" t="s">
        <v>92</v>
      </c>
      <c r="L1181" s="24">
        <v>0</v>
      </c>
    </row>
    <row r="1182" spans="3:12">
      <c r="C1182" s="24">
        <v>0</v>
      </c>
      <c r="D1182" t="s">
        <v>92</v>
      </c>
      <c r="E1182" t="s">
        <v>92</v>
      </c>
      <c r="F1182" t="s">
        <v>92</v>
      </c>
      <c r="G1182" s="23" t="s">
        <v>92</v>
      </c>
      <c r="H1182" s="24" t="s">
        <v>92</v>
      </c>
      <c r="I1182" t="s">
        <v>92</v>
      </c>
      <c r="L1182" s="24">
        <v>0</v>
      </c>
    </row>
    <row r="1183" spans="3:12">
      <c r="C1183" s="24">
        <v>0</v>
      </c>
      <c r="D1183" t="s">
        <v>92</v>
      </c>
      <c r="E1183" t="s">
        <v>92</v>
      </c>
      <c r="F1183" t="s">
        <v>92</v>
      </c>
      <c r="G1183" s="23" t="s">
        <v>92</v>
      </c>
      <c r="H1183" s="24" t="s">
        <v>92</v>
      </c>
      <c r="I1183" t="s">
        <v>92</v>
      </c>
      <c r="L1183" s="24">
        <v>0</v>
      </c>
    </row>
    <row r="1184" spans="3:12">
      <c r="C1184" s="24">
        <v>0</v>
      </c>
      <c r="D1184" t="s">
        <v>92</v>
      </c>
      <c r="E1184" t="s">
        <v>92</v>
      </c>
      <c r="F1184" t="s">
        <v>92</v>
      </c>
      <c r="G1184" s="23" t="s">
        <v>92</v>
      </c>
      <c r="H1184" s="24" t="s">
        <v>92</v>
      </c>
      <c r="I1184" t="s">
        <v>92</v>
      </c>
      <c r="L1184" s="24">
        <v>0</v>
      </c>
    </row>
    <row r="1185" spans="3:12">
      <c r="C1185" s="24">
        <v>0</v>
      </c>
      <c r="D1185" t="s">
        <v>92</v>
      </c>
      <c r="E1185" t="s">
        <v>92</v>
      </c>
      <c r="F1185" t="s">
        <v>92</v>
      </c>
      <c r="G1185" s="23" t="s">
        <v>92</v>
      </c>
      <c r="H1185" s="24" t="s">
        <v>92</v>
      </c>
      <c r="I1185" t="s">
        <v>92</v>
      </c>
      <c r="L1185" s="24">
        <v>0</v>
      </c>
    </row>
    <row r="1186" spans="3:12">
      <c r="C1186" s="24">
        <v>0</v>
      </c>
      <c r="D1186" t="s">
        <v>92</v>
      </c>
      <c r="E1186" t="s">
        <v>92</v>
      </c>
      <c r="F1186" t="s">
        <v>92</v>
      </c>
      <c r="G1186" s="23" t="s">
        <v>92</v>
      </c>
      <c r="H1186" s="24" t="s">
        <v>92</v>
      </c>
      <c r="I1186" t="s">
        <v>92</v>
      </c>
      <c r="L1186" s="24">
        <v>0</v>
      </c>
    </row>
    <row r="1187" spans="3:12">
      <c r="C1187" s="24">
        <v>0</v>
      </c>
      <c r="D1187" t="s">
        <v>92</v>
      </c>
      <c r="E1187" t="s">
        <v>92</v>
      </c>
      <c r="F1187" t="s">
        <v>92</v>
      </c>
      <c r="G1187" s="23" t="s">
        <v>92</v>
      </c>
      <c r="H1187" s="24" t="s">
        <v>92</v>
      </c>
      <c r="I1187" t="s">
        <v>92</v>
      </c>
      <c r="L1187" s="24">
        <v>0</v>
      </c>
    </row>
    <row r="1188" spans="3:12">
      <c r="C1188" s="24">
        <v>0</v>
      </c>
      <c r="D1188" t="s">
        <v>92</v>
      </c>
      <c r="E1188" t="s">
        <v>92</v>
      </c>
      <c r="F1188" t="s">
        <v>92</v>
      </c>
      <c r="G1188" s="23" t="s">
        <v>92</v>
      </c>
      <c r="H1188" s="24" t="s">
        <v>92</v>
      </c>
      <c r="I1188" t="s">
        <v>92</v>
      </c>
      <c r="L1188" s="24">
        <v>0</v>
      </c>
    </row>
    <row r="1189" spans="3:12">
      <c r="C1189" s="24">
        <v>0</v>
      </c>
      <c r="D1189" t="s">
        <v>92</v>
      </c>
      <c r="E1189" t="s">
        <v>92</v>
      </c>
      <c r="F1189" t="s">
        <v>92</v>
      </c>
      <c r="G1189" s="23" t="s">
        <v>92</v>
      </c>
      <c r="H1189" s="24" t="s">
        <v>92</v>
      </c>
      <c r="I1189" t="s">
        <v>92</v>
      </c>
      <c r="L1189" s="24">
        <v>0</v>
      </c>
    </row>
    <row r="1190" spans="3:12">
      <c r="C1190" s="24">
        <v>0</v>
      </c>
      <c r="D1190" t="s">
        <v>92</v>
      </c>
      <c r="E1190" t="s">
        <v>92</v>
      </c>
      <c r="F1190" t="s">
        <v>92</v>
      </c>
      <c r="G1190" s="23" t="s">
        <v>92</v>
      </c>
      <c r="H1190" s="24" t="s">
        <v>92</v>
      </c>
      <c r="I1190" t="s">
        <v>92</v>
      </c>
      <c r="L1190" s="24">
        <v>0</v>
      </c>
    </row>
    <row r="1191" spans="3:12">
      <c r="C1191" s="24">
        <v>0</v>
      </c>
      <c r="D1191" t="s">
        <v>92</v>
      </c>
      <c r="E1191" t="s">
        <v>92</v>
      </c>
      <c r="F1191" t="s">
        <v>92</v>
      </c>
      <c r="G1191" s="23" t="s">
        <v>92</v>
      </c>
      <c r="H1191" s="24" t="s">
        <v>92</v>
      </c>
      <c r="I1191" t="s">
        <v>92</v>
      </c>
      <c r="L1191" s="24">
        <v>0</v>
      </c>
    </row>
    <row r="1192" spans="3:12">
      <c r="C1192" s="24">
        <v>0</v>
      </c>
      <c r="D1192" t="s">
        <v>92</v>
      </c>
      <c r="E1192" t="s">
        <v>92</v>
      </c>
      <c r="F1192" t="s">
        <v>92</v>
      </c>
      <c r="G1192" s="23" t="s">
        <v>92</v>
      </c>
      <c r="H1192" s="24" t="s">
        <v>92</v>
      </c>
      <c r="I1192" t="s">
        <v>92</v>
      </c>
      <c r="L1192" s="24">
        <v>0</v>
      </c>
    </row>
    <row r="1193" spans="3:12">
      <c r="C1193" s="24">
        <v>0</v>
      </c>
      <c r="D1193" t="s">
        <v>92</v>
      </c>
      <c r="E1193" t="s">
        <v>92</v>
      </c>
      <c r="F1193" t="s">
        <v>92</v>
      </c>
      <c r="G1193" s="23" t="s">
        <v>92</v>
      </c>
      <c r="H1193" s="24" t="s">
        <v>92</v>
      </c>
      <c r="I1193" t="s">
        <v>92</v>
      </c>
      <c r="L1193" s="24">
        <v>0</v>
      </c>
    </row>
    <row r="1194" spans="3:12">
      <c r="C1194" s="24">
        <v>0</v>
      </c>
      <c r="D1194" t="s">
        <v>92</v>
      </c>
      <c r="E1194" t="s">
        <v>92</v>
      </c>
      <c r="F1194" t="s">
        <v>92</v>
      </c>
      <c r="G1194" s="23" t="s">
        <v>92</v>
      </c>
      <c r="H1194" s="24" t="s">
        <v>92</v>
      </c>
      <c r="I1194" t="s">
        <v>92</v>
      </c>
      <c r="L1194" s="24">
        <v>0</v>
      </c>
    </row>
    <row r="1195" spans="3:12">
      <c r="C1195" s="24">
        <v>0</v>
      </c>
      <c r="D1195" t="s">
        <v>92</v>
      </c>
      <c r="E1195" t="s">
        <v>92</v>
      </c>
      <c r="F1195" t="s">
        <v>92</v>
      </c>
      <c r="G1195" s="23" t="s">
        <v>92</v>
      </c>
      <c r="H1195" s="24" t="s">
        <v>92</v>
      </c>
      <c r="I1195" t="s">
        <v>92</v>
      </c>
      <c r="L1195" s="24">
        <v>0</v>
      </c>
    </row>
    <row r="1196" spans="3:12">
      <c r="C1196" s="24">
        <v>0</v>
      </c>
      <c r="D1196" t="s">
        <v>92</v>
      </c>
      <c r="E1196" t="s">
        <v>92</v>
      </c>
      <c r="F1196" t="s">
        <v>92</v>
      </c>
      <c r="G1196" s="23" t="s">
        <v>92</v>
      </c>
      <c r="H1196" s="24" t="s">
        <v>92</v>
      </c>
      <c r="I1196" t="s">
        <v>92</v>
      </c>
      <c r="L1196" s="24">
        <v>0</v>
      </c>
    </row>
    <row r="1197" spans="3:12">
      <c r="C1197" s="24">
        <v>0</v>
      </c>
      <c r="D1197" t="s">
        <v>92</v>
      </c>
      <c r="E1197" t="s">
        <v>92</v>
      </c>
      <c r="F1197" t="s">
        <v>92</v>
      </c>
      <c r="G1197" s="23" t="s">
        <v>92</v>
      </c>
      <c r="H1197" s="24" t="s">
        <v>92</v>
      </c>
      <c r="I1197" t="s">
        <v>92</v>
      </c>
      <c r="L1197" s="24">
        <v>0</v>
      </c>
    </row>
    <row r="1198" spans="3:12">
      <c r="C1198" s="24">
        <v>0</v>
      </c>
      <c r="D1198" t="s">
        <v>92</v>
      </c>
      <c r="E1198" t="s">
        <v>92</v>
      </c>
      <c r="F1198" t="s">
        <v>92</v>
      </c>
      <c r="G1198" s="23" t="s">
        <v>92</v>
      </c>
      <c r="H1198" s="24" t="s">
        <v>92</v>
      </c>
      <c r="I1198" t="s">
        <v>92</v>
      </c>
      <c r="L1198" s="24">
        <v>0</v>
      </c>
    </row>
    <row r="1199" spans="3:12">
      <c r="C1199" s="24">
        <v>0</v>
      </c>
      <c r="D1199" t="s">
        <v>92</v>
      </c>
      <c r="E1199" t="s">
        <v>92</v>
      </c>
      <c r="F1199" t="s">
        <v>92</v>
      </c>
      <c r="G1199" s="23" t="s">
        <v>92</v>
      </c>
      <c r="H1199" s="24" t="s">
        <v>92</v>
      </c>
      <c r="I1199" t="s">
        <v>92</v>
      </c>
      <c r="L1199" s="24">
        <v>0</v>
      </c>
    </row>
    <row r="1200" spans="3:12">
      <c r="C1200" s="24">
        <v>0</v>
      </c>
      <c r="D1200" t="s">
        <v>92</v>
      </c>
      <c r="E1200" t="s">
        <v>92</v>
      </c>
      <c r="F1200" t="s">
        <v>92</v>
      </c>
      <c r="G1200" s="23" t="s">
        <v>92</v>
      </c>
      <c r="H1200" s="24" t="s">
        <v>92</v>
      </c>
      <c r="I1200" t="s">
        <v>92</v>
      </c>
      <c r="L1200" s="24">
        <v>0</v>
      </c>
    </row>
    <row r="1201" spans="3:12">
      <c r="C1201" s="24">
        <v>0</v>
      </c>
      <c r="D1201" t="s">
        <v>92</v>
      </c>
      <c r="E1201" t="s">
        <v>92</v>
      </c>
      <c r="F1201" t="s">
        <v>92</v>
      </c>
      <c r="G1201" s="23" t="s">
        <v>92</v>
      </c>
      <c r="H1201" s="24" t="s">
        <v>92</v>
      </c>
      <c r="I1201" t="s">
        <v>92</v>
      </c>
      <c r="L1201" s="24">
        <v>0</v>
      </c>
    </row>
    <row r="1202" spans="3:12">
      <c r="C1202" s="24">
        <v>0</v>
      </c>
      <c r="D1202" t="s">
        <v>92</v>
      </c>
      <c r="E1202" t="s">
        <v>92</v>
      </c>
      <c r="F1202" t="s">
        <v>92</v>
      </c>
      <c r="G1202" s="23" t="s">
        <v>92</v>
      </c>
      <c r="H1202" s="24" t="s">
        <v>92</v>
      </c>
      <c r="I1202" t="s">
        <v>92</v>
      </c>
      <c r="L1202" s="24">
        <v>0</v>
      </c>
    </row>
    <row r="1203" spans="3:12">
      <c r="C1203" s="24">
        <v>0</v>
      </c>
      <c r="D1203" t="s">
        <v>92</v>
      </c>
      <c r="E1203" t="s">
        <v>92</v>
      </c>
      <c r="F1203" t="s">
        <v>92</v>
      </c>
      <c r="G1203" s="23" t="s">
        <v>92</v>
      </c>
      <c r="H1203" s="24" t="s">
        <v>92</v>
      </c>
      <c r="I1203" t="s">
        <v>92</v>
      </c>
      <c r="L1203" s="24">
        <v>0</v>
      </c>
    </row>
    <row r="1204" spans="3:12">
      <c r="C1204" s="24">
        <v>0</v>
      </c>
      <c r="D1204" t="s">
        <v>92</v>
      </c>
      <c r="E1204" t="s">
        <v>92</v>
      </c>
      <c r="F1204" t="s">
        <v>92</v>
      </c>
      <c r="G1204" s="23" t="s">
        <v>92</v>
      </c>
      <c r="H1204" s="24" t="s">
        <v>92</v>
      </c>
      <c r="I1204" t="s">
        <v>92</v>
      </c>
      <c r="L1204" s="24">
        <v>0</v>
      </c>
    </row>
    <row r="1205" spans="3:12">
      <c r="C1205" s="24">
        <v>0</v>
      </c>
      <c r="D1205" t="s">
        <v>92</v>
      </c>
      <c r="E1205" t="s">
        <v>92</v>
      </c>
      <c r="F1205" t="s">
        <v>92</v>
      </c>
      <c r="G1205" s="23" t="s">
        <v>92</v>
      </c>
      <c r="H1205" s="24" t="s">
        <v>92</v>
      </c>
      <c r="I1205" t="s">
        <v>92</v>
      </c>
    </row>
    <row r="1206" spans="3:12">
      <c r="C1206" s="24">
        <v>0</v>
      </c>
      <c r="D1206" t="s">
        <v>92</v>
      </c>
      <c r="E1206" t="s">
        <v>92</v>
      </c>
      <c r="F1206" t="s">
        <v>92</v>
      </c>
      <c r="G1206" s="23" t="s">
        <v>92</v>
      </c>
      <c r="H1206" s="24" t="s">
        <v>92</v>
      </c>
      <c r="I1206" t="s">
        <v>92</v>
      </c>
      <c r="L1206" s="24">
        <v>0</v>
      </c>
    </row>
    <row r="1207" spans="3:12">
      <c r="C1207" s="24">
        <v>0</v>
      </c>
      <c r="D1207" t="s">
        <v>92</v>
      </c>
      <c r="E1207" t="s">
        <v>92</v>
      </c>
      <c r="F1207" t="s">
        <v>92</v>
      </c>
      <c r="G1207" s="23" t="s">
        <v>92</v>
      </c>
      <c r="H1207" s="24" t="s">
        <v>92</v>
      </c>
      <c r="I1207" t="s">
        <v>92</v>
      </c>
      <c r="L1207" s="24">
        <v>0</v>
      </c>
    </row>
    <row r="1208" spans="3:12">
      <c r="C1208" s="24">
        <v>0</v>
      </c>
      <c r="D1208" t="s">
        <v>92</v>
      </c>
      <c r="E1208" t="s">
        <v>92</v>
      </c>
      <c r="F1208" t="s">
        <v>92</v>
      </c>
      <c r="G1208" s="23" t="s">
        <v>92</v>
      </c>
      <c r="H1208" s="24" t="s">
        <v>92</v>
      </c>
      <c r="I1208" t="s">
        <v>92</v>
      </c>
      <c r="L1208" s="24">
        <v>0</v>
      </c>
    </row>
    <row r="1209" spans="3:12">
      <c r="C1209" s="24">
        <v>0</v>
      </c>
      <c r="D1209" t="s">
        <v>92</v>
      </c>
      <c r="E1209" t="s">
        <v>92</v>
      </c>
      <c r="F1209" t="s">
        <v>92</v>
      </c>
      <c r="G1209" s="23" t="s">
        <v>92</v>
      </c>
      <c r="H1209" s="24" t="s">
        <v>92</v>
      </c>
      <c r="I1209" t="s">
        <v>92</v>
      </c>
      <c r="L1209" s="24">
        <v>0</v>
      </c>
    </row>
    <row r="1210" spans="3:12">
      <c r="C1210" s="24">
        <v>0</v>
      </c>
      <c r="D1210" t="s">
        <v>92</v>
      </c>
      <c r="E1210" t="s">
        <v>92</v>
      </c>
      <c r="F1210" t="s">
        <v>92</v>
      </c>
      <c r="G1210" s="23" t="s">
        <v>92</v>
      </c>
      <c r="H1210" s="24" t="s">
        <v>92</v>
      </c>
      <c r="I1210" t="s">
        <v>92</v>
      </c>
      <c r="L1210" s="24">
        <v>0</v>
      </c>
    </row>
    <row r="1211" spans="3:12">
      <c r="C1211" s="24">
        <v>0</v>
      </c>
      <c r="D1211" t="s">
        <v>92</v>
      </c>
      <c r="E1211" t="s">
        <v>92</v>
      </c>
      <c r="F1211" t="s">
        <v>92</v>
      </c>
      <c r="G1211" s="23" t="s">
        <v>92</v>
      </c>
      <c r="H1211" s="24" t="s">
        <v>92</v>
      </c>
      <c r="I1211" t="s">
        <v>92</v>
      </c>
      <c r="L1211" s="24">
        <v>0</v>
      </c>
    </row>
    <row r="1212" spans="3:12">
      <c r="C1212" s="24">
        <v>0</v>
      </c>
      <c r="D1212" t="s">
        <v>92</v>
      </c>
      <c r="E1212" t="s">
        <v>92</v>
      </c>
      <c r="F1212" t="s">
        <v>92</v>
      </c>
      <c r="G1212" s="23" t="s">
        <v>92</v>
      </c>
      <c r="H1212" s="24" t="s">
        <v>92</v>
      </c>
      <c r="I1212" t="s">
        <v>92</v>
      </c>
      <c r="L1212" s="24">
        <v>0</v>
      </c>
    </row>
    <row r="1213" spans="3:12">
      <c r="C1213" s="24">
        <v>0</v>
      </c>
      <c r="D1213" t="s">
        <v>92</v>
      </c>
      <c r="E1213" t="s">
        <v>92</v>
      </c>
      <c r="F1213" t="s">
        <v>92</v>
      </c>
      <c r="G1213" s="23" t="s">
        <v>92</v>
      </c>
      <c r="H1213" s="24" t="s">
        <v>92</v>
      </c>
      <c r="I1213" t="s">
        <v>92</v>
      </c>
      <c r="L1213" s="24">
        <v>0</v>
      </c>
    </row>
    <row r="1214" spans="3:12">
      <c r="C1214" s="24">
        <v>0</v>
      </c>
      <c r="D1214" t="s">
        <v>92</v>
      </c>
      <c r="E1214" t="s">
        <v>92</v>
      </c>
      <c r="F1214" t="s">
        <v>92</v>
      </c>
      <c r="G1214" s="23" t="s">
        <v>92</v>
      </c>
      <c r="H1214" s="24" t="s">
        <v>92</v>
      </c>
      <c r="I1214" t="s">
        <v>92</v>
      </c>
      <c r="L1214" s="24">
        <v>0</v>
      </c>
    </row>
    <row r="1215" spans="3:12">
      <c r="C1215" s="24">
        <v>0</v>
      </c>
      <c r="D1215" t="s">
        <v>92</v>
      </c>
      <c r="E1215" t="s">
        <v>92</v>
      </c>
      <c r="F1215" t="s">
        <v>92</v>
      </c>
      <c r="G1215" s="23" t="s">
        <v>92</v>
      </c>
      <c r="H1215" s="24" t="s">
        <v>92</v>
      </c>
      <c r="I1215" t="s">
        <v>92</v>
      </c>
      <c r="L1215" s="24">
        <v>0</v>
      </c>
    </row>
    <row r="1216" spans="3:12">
      <c r="C1216" s="24">
        <v>0</v>
      </c>
      <c r="D1216" t="s">
        <v>92</v>
      </c>
      <c r="E1216" t="s">
        <v>92</v>
      </c>
      <c r="F1216" t="s">
        <v>92</v>
      </c>
      <c r="G1216" s="23" t="s">
        <v>92</v>
      </c>
      <c r="H1216" s="24" t="s">
        <v>92</v>
      </c>
      <c r="I1216" t="s">
        <v>92</v>
      </c>
      <c r="L1216" s="24">
        <v>0</v>
      </c>
    </row>
    <row r="1217" spans="3:12">
      <c r="C1217" s="24">
        <v>0</v>
      </c>
      <c r="D1217" t="s">
        <v>92</v>
      </c>
      <c r="E1217" t="s">
        <v>92</v>
      </c>
      <c r="F1217" t="s">
        <v>92</v>
      </c>
      <c r="G1217" s="23" t="s">
        <v>92</v>
      </c>
      <c r="H1217" s="24" t="s">
        <v>92</v>
      </c>
      <c r="I1217" t="s">
        <v>92</v>
      </c>
      <c r="L1217" s="24">
        <v>0</v>
      </c>
    </row>
    <row r="1218" spans="3:12">
      <c r="C1218" s="24">
        <v>0</v>
      </c>
      <c r="D1218" t="s">
        <v>92</v>
      </c>
      <c r="E1218" t="s">
        <v>92</v>
      </c>
      <c r="F1218" t="s">
        <v>92</v>
      </c>
      <c r="G1218" s="23" t="s">
        <v>92</v>
      </c>
      <c r="H1218" s="24" t="s">
        <v>92</v>
      </c>
      <c r="I1218" t="s">
        <v>92</v>
      </c>
      <c r="L1218" s="24">
        <v>0</v>
      </c>
    </row>
    <row r="1219" spans="3:12">
      <c r="C1219" s="24">
        <v>0</v>
      </c>
      <c r="D1219" t="s">
        <v>92</v>
      </c>
      <c r="E1219" t="s">
        <v>92</v>
      </c>
      <c r="F1219" t="s">
        <v>92</v>
      </c>
      <c r="G1219" s="23" t="s">
        <v>92</v>
      </c>
      <c r="H1219" s="24" t="s">
        <v>92</v>
      </c>
      <c r="I1219" t="s">
        <v>92</v>
      </c>
      <c r="L1219" s="24">
        <v>0</v>
      </c>
    </row>
    <row r="1220" spans="3:12">
      <c r="C1220" s="24">
        <v>0</v>
      </c>
      <c r="D1220" t="s">
        <v>92</v>
      </c>
      <c r="E1220" t="s">
        <v>92</v>
      </c>
      <c r="F1220" t="s">
        <v>92</v>
      </c>
      <c r="G1220" s="23" t="s">
        <v>92</v>
      </c>
      <c r="H1220" s="24" t="s">
        <v>92</v>
      </c>
      <c r="I1220" t="s">
        <v>92</v>
      </c>
      <c r="L1220" s="24">
        <v>0</v>
      </c>
    </row>
    <row r="1221" spans="3:12">
      <c r="C1221" s="24">
        <v>0</v>
      </c>
      <c r="D1221" t="s">
        <v>92</v>
      </c>
      <c r="E1221" t="s">
        <v>92</v>
      </c>
      <c r="F1221" t="s">
        <v>92</v>
      </c>
      <c r="G1221" s="23" t="s">
        <v>92</v>
      </c>
      <c r="H1221" s="24" t="s">
        <v>92</v>
      </c>
      <c r="I1221" t="s">
        <v>92</v>
      </c>
      <c r="L1221" s="24">
        <v>0</v>
      </c>
    </row>
    <row r="1222" spans="3:12">
      <c r="C1222" s="24">
        <v>0</v>
      </c>
      <c r="D1222" t="s">
        <v>92</v>
      </c>
      <c r="E1222" t="s">
        <v>92</v>
      </c>
      <c r="F1222" t="s">
        <v>92</v>
      </c>
      <c r="G1222" s="23" t="s">
        <v>92</v>
      </c>
      <c r="H1222" s="24" t="s">
        <v>92</v>
      </c>
      <c r="I1222" t="s">
        <v>92</v>
      </c>
      <c r="L1222" s="24">
        <v>0</v>
      </c>
    </row>
    <row r="1223" spans="3:12">
      <c r="C1223" s="24">
        <v>0</v>
      </c>
      <c r="D1223" t="s">
        <v>92</v>
      </c>
      <c r="E1223" t="s">
        <v>92</v>
      </c>
      <c r="F1223" t="s">
        <v>92</v>
      </c>
      <c r="G1223" s="23" t="s">
        <v>92</v>
      </c>
      <c r="H1223" s="24" t="s">
        <v>92</v>
      </c>
      <c r="I1223" t="s">
        <v>92</v>
      </c>
      <c r="L1223" s="24">
        <v>0</v>
      </c>
    </row>
    <row r="1224" spans="3:12">
      <c r="C1224" s="24">
        <v>0</v>
      </c>
      <c r="D1224" t="s">
        <v>92</v>
      </c>
      <c r="E1224" t="s">
        <v>92</v>
      </c>
      <c r="F1224" t="s">
        <v>92</v>
      </c>
      <c r="G1224" s="23" t="s">
        <v>92</v>
      </c>
      <c r="H1224" s="24" t="s">
        <v>92</v>
      </c>
      <c r="I1224" t="s">
        <v>92</v>
      </c>
      <c r="L1224" s="24">
        <v>0</v>
      </c>
    </row>
    <row r="1225" spans="3:12">
      <c r="C1225" s="24">
        <v>0</v>
      </c>
      <c r="D1225" t="s">
        <v>92</v>
      </c>
      <c r="E1225" t="s">
        <v>92</v>
      </c>
      <c r="F1225" t="s">
        <v>92</v>
      </c>
      <c r="G1225" s="23" t="s">
        <v>92</v>
      </c>
      <c r="H1225" s="24" t="s">
        <v>92</v>
      </c>
      <c r="I1225" t="s">
        <v>92</v>
      </c>
      <c r="L1225" s="24">
        <v>0</v>
      </c>
    </row>
    <row r="1226" spans="3:12">
      <c r="C1226" s="24">
        <v>0</v>
      </c>
      <c r="D1226" t="s">
        <v>92</v>
      </c>
      <c r="E1226" t="s">
        <v>92</v>
      </c>
      <c r="F1226" t="s">
        <v>92</v>
      </c>
      <c r="G1226" s="23" t="s">
        <v>92</v>
      </c>
      <c r="H1226" s="24" t="s">
        <v>92</v>
      </c>
      <c r="I1226" t="s">
        <v>92</v>
      </c>
      <c r="L1226" s="24">
        <v>0</v>
      </c>
    </row>
    <row r="1227" spans="3:12">
      <c r="C1227" s="24">
        <v>0</v>
      </c>
      <c r="D1227" t="s">
        <v>92</v>
      </c>
      <c r="E1227" t="s">
        <v>92</v>
      </c>
      <c r="F1227" t="s">
        <v>92</v>
      </c>
      <c r="G1227" s="23" t="s">
        <v>92</v>
      </c>
      <c r="H1227" s="24" t="s">
        <v>92</v>
      </c>
      <c r="I1227" t="s">
        <v>92</v>
      </c>
      <c r="L1227" s="24">
        <v>0</v>
      </c>
    </row>
    <row r="1228" spans="3:12">
      <c r="C1228" s="24">
        <v>0</v>
      </c>
      <c r="D1228" t="s">
        <v>92</v>
      </c>
      <c r="E1228" t="s">
        <v>92</v>
      </c>
      <c r="F1228" t="s">
        <v>92</v>
      </c>
      <c r="G1228" s="23" t="s">
        <v>92</v>
      </c>
      <c r="H1228" s="24" t="s">
        <v>92</v>
      </c>
      <c r="I1228" t="s">
        <v>92</v>
      </c>
      <c r="L1228" s="24">
        <v>0</v>
      </c>
    </row>
    <row r="1229" spans="3:12">
      <c r="C1229" s="24">
        <v>0</v>
      </c>
      <c r="D1229" t="s">
        <v>92</v>
      </c>
      <c r="E1229" t="s">
        <v>92</v>
      </c>
      <c r="F1229" t="s">
        <v>92</v>
      </c>
      <c r="G1229" s="23" t="s">
        <v>92</v>
      </c>
      <c r="H1229" s="24" t="s">
        <v>92</v>
      </c>
      <c r="I1229" t="s">
        <v>92</v>
      </c>
      <c r="L1229" s="24">
        <v>0</v>
      </c>
    </row>
    <row r="1230" spans="3:12">
      <c r="C1230" s="24">
        <v>0</v>
      </c>
      <c r="D1230" t="s">
        <v>92</v>
      </c>
      <c r="E1230" t="s">
        <v>92</v>
      </c>
      <c r="F1230" t="s">
        <v>92</v>
      </c>
      <c r="G1230" s="23" t="s">
        <v>92</v>
      </c>
      <c r="H1230" s="24" t="s">
        <v>92</v>
      </c>
      <c r="I1230" t="s">
        <v>92</v>
      </c>
      <c r="L1230" s="24">
        <v>0</v>
      </c>
    </row>
    <row r="1231" spans="3:12">
      <c r="C1231" s="24">
        <v>0</v>
      </c>
      <c r="D1231" t="s">
        <v>92</v>
      </c>
      <c r="E1231" t="s">
        <v>92</v>
      </c>
      <c r="F1231" t="s">
        <v>92</v>
      </c>
      <c r="G1231" s="23" t="s">
        <v>92</v>
      </c>
      <c r="H1231" s="24" t="s">
        <v>92</v>
      </c>
      <c r="I1231" t="s">
        <v>92</v>
      </c>
      <c r="L1231" s="24">
        <v>0</v>
      </c>
    </row>
    <row r="1232" spans="3:12">
      <c r="C1232" s="24">
        <v>0</v>
      </c>
      <c r="D1232" t="s">
        <v>92</v>
      </c>
      <c r="E1232" t="s">
        <v>92</v>
      </c>
      <c r="F1232" t="s">
        <v>92</v>
      </c>
      <c r="G1232" s="23" t="s">
        <v>92</v>
      </c>
      <c r="H1232" s="24" t="s">
        <v>92</v>
      </c>
      <c r="I1232" t="s">
        <v>92</v>
      </c>
      <c r="L1232" s="24">
        <v>0</v>
      </c>
    </row>
    <row r="1233" spans="3:12">
      <c r="C1233" s="24">
        <v>0</v>
      </c>
      <c r="D1233" t="s">
        <v>92</v>
      </c>
      <c r="E1233" t="s">
        <v>92</v>
      </c>
      <c r="F1233" t="s">
        <v>92</v>
      </c>
      <c r="G1233" s="23" t="s">
        <v>92</v>
      </c>
      <c r="H1233" s="24" t="s">
        <v>92</v>
      </c>
      <c r="I1233" t="s">
        <v>92</v>
      </c>
      <c r="L1233" s="24">
        <v>0</v>
      </c>
    </row>
    <row r="1234" spans="3:12">
      <c r="C1234" s="24">
        <v>0</v>
      </c>
      <c r="D1234" t="s">
        <v>92</v>
      </c>
      <c r="E1234" t="s">
        <v>92</v>
      </c>
      <c r="F1234" t="s">
        <v>92</v>
      </c>
      <c r="G1234" s="23" t="s">
        <v>92</v>
      </c>
      <c r="H1234" s="24" t="s">
        <v>92</v>
      </c>
      <c r="I1234" t="s">
        <v>92</v>
      </c>
      <c r="L1234" s="24">
        <v>0</v>
      </c>
    </row>
    <row r="1235" spans="3:12">
      <c r="C1235" s="24">
        <v>0</v>
      </c>
      <c r="D1235" t="s">
        <v>92</v>
      </c>
      <c r="E1235" t="s">
        <v>92</v>
      </c>
      <c r="F1235" t="s">
        <v>92</v>
      </c>
      <c r="G1235" s="23" t="s">
        <v>92</v>
      </c>
      <c r="H1235" s="24" t="s">
        <v>92</v>
      </c>
      <c r="I1235" t="s">
        <v>92</v>
      </c>
      <c r="L1235" s="24">
        <v>0</v>
      </c>
    </row>
    <row r="1236" spans="3:12">
      <c r="C1236" s="24">
        <v>0</v>
      </c>
      <c r="D1236" t="s">
        <v>92</v>
      </c>
      <c r="E1236" t="s">
        <v>92</v>
      </c>
      <c r="F1236" t="s">
        <v>92</v>
      </c>
      <c r="G1236" s="23" t="s">
        <v>92</v>
      </c>
      <c r="H1236" s="24" t="s">
        <v>92</v>
      </c>
      <c r="I1236" t="s">
        <v>92</v>
      </c>
      <c r="L1236" s="24">
        <v>0</v>
      </c>
    </row>
    <row r="1237" spans="3:12">
      <c r="C1237" s="24">
        <v>0</v>
      </c>
      <c r="D1237" t="s">
        <v>92</v>
      </c>
      <c r="E1237" t="s">
        <v>92</v>
      </c>
      <c r="F1237" t="s">
        <v>92</v>
      </c>
      <c r="G1237" s="23" t="s">
        <v>92</v>
      </c>
      <c r="H1237" s="24" t="s">
        <v>92</v>
      </c>
      <c r="I1237" t="s">
        <v>92</v>
      </c>
      <c r="L1237" s="24">
        <v>0</v>
      </c>
    </row>
    <row r="1238" spans="3:12">
      <c r="C1238" s="24">
        <v>0</v>
      </c>
      <c r="D1238" t="s">
        <v>92</v>
      </c>
      <c r="E1238" t="s">
        <v>92</v>
      </c>
      <c r="F1238" t="s">
        <v>92</v>
      </c>
      <c r="G1238" s="23" t="s">
        <v>92</v>
      </c>
      <c r="H1238" s="24" t="s">
        <v>92</v>
      </c>
      <c r="I1238" t="s">
        <v>92</v>
      </c>
      <c r="L1238" s="24">
        <v>0</v>
      </c>
    </row>
    <row r="1239" spans="3:12">
      <c r="C1239" s="24">
        <v>0</v>
      </c>
      <c r="D1239" t="s">
        <v>92</v>
      </c>
      <c r="E1239" t="s">
        <v>92</v>
      </c>
      <c r="F1239" t="s">
        <v>92</v>
      </c>
      <c r="G1239" s="23" t="s">
        <v>92</v>
      </c>
      <c r="H1239" s="24" t="s">
        <v>92</v>
      </c>
      <c r="I1239" t="s">
        <v>92</v>
      </c>
      <c r="L1239" s="24">
        <v>0</v>
      </c>
    </row>
    <row r="1240" spans="3:12">
      <c r="C1240" s="24">
        <v>0</v>
      </c>
      <c r="D1240" t="s">
        <v>92</v>
      </c>
      <c r="E1240" t="s">
        <v>92</v>
      </c>
      <c r="F1240" t="s">
        <v>92</v>
      </c>
      <c r="G1240" s="23" t="s">
        <v>92</v>
      </c>
      <c r="H1240" s="24" t="s">
        <v>92</v>
      </c>
      <c r="I1240" t="s">
        <v>92</v>
      </c>
      <c r="L1240" s="24">
        <v>0</v>
      </c>
    </row>
    <row r="1241" spans="3:12">
      <c r="C1241" s="24">
        <v>0</v>
      </c>
      <c r="D1241" t="s">
        <v>92</v>
      </c>
      <c r="E1241" t="s">
        <v>92</v>
      </c>
      <c r="F1241" t="s">
        <v>92</v>
      </c>
      <c r="G1241" s="23" t="s">
        <v>92</v>
      </c>
      <c r="H1241" s="24" t="s">
        <v>92</v>
      </c>
      <c r="I1241" t="s">
        <v>92</v>
      </c>
      <c r="L1241" s="24">
        <v>0</v>
      </c>
    </row>
    <row r="1242" spans="3:12">
      <c r="C1242" s="24">
        <v>0</v>
      </c>
      <c r="D1242" t="s">
        <v>92</v>
      </c>
      <c r="E1242" t="s">
        <v>92</v>
      </c>
      <c r="F1242" t="s">
        <v>92</v>
      </c>
      <c r="G1242" s="23" t="s">
        <v>92</v>
      </c>
      <c r="H1242" s="24" t="s">
        <v>92</v>
      </c>
      <c r="I1242" t="s">
        <v>92</v>
      </c>
      <c r="L1242" s="24">
        <v>0</v>
      </c>
    </row>
    <row r="1243" spans="3:12">
      <c r="C1243" s="24">
        <v>0</v>
      </c>
      <c r="D1243" t="s">
        <v>92</v>
      </c>
      <c r="E1243" t="s">
        <v>92</v>
      </c>
      <c r="F1243" t="s">
        <v>92</v>
      </c>
      <c r="G1243" s="23" t="s">
        <v>92</v>
      </c>
      <c r="H1243" s="24" t="s">
        <v>92</v>
      </c>
      <c r="I1243" t="s">
        <v>92</v>
      </c>
      <c r="L1243" s="24">
        <v>0</v>
      </c>
    </row>
    <row r="1244" spans="3:12">
      <c r="C1244" s="24">
        <v>0</v>
      </c>
      <c r="D1244" t="s">
        <v>92</v>
      </c>
      <c r="E1244" t="s">
        <v>92</v>
      </c>
      <c r="F1244" t="s">
        <v>92</v>
      </c>
      <c r="G1244" s="23" t="s">
        <v>92</v>
      </c>
      <c r="H1244" s="24" t="s">
        <v>92</v>
      </c>
      <c r="I1244" t="s">
        <v>92</v>
      </c>
      <c r="L1244" s="24">
        <v>0</v>
      </c>
    </row>
    <row r="1245" spans="3:12">
      <c r="C1245" s="24">
        <v>0</v>
      </c>
      <c r="D1245" t="s">
        <v>92</v>
      </c>
      <c r="E1245" t="s">
        <v>92</v>
      </c>
      <c r="F1245" t="s">
        <v>92</v>
      </c>
      <c r="G1245" s="23" t="s">
        <v>92</v>
      </c>
      <c r="H1245" s="24" t="s">
        <v>92</v>
      </c>
      <c r="I1245" t="s">
        <v>92</v>
      </c>
      <c r="L1245" s="24">
        <v>0</v>
      </c>
    </row>
    <row r="1246" spans="3:12">
      <c r="C1246" s="24">
        <v>0</v>
      </c>
      <c r="D1246" t="s">
        <v>92</v>
      </c>
      <c r="E1246" t="s">
        <v>92</v>
      </c>
      <c r="F1246" t="s">
        <v>92</v>
      </c>
      <c r="G1246" s="23" t="s">
        <v>92</v>
      </c>
      <c r="H1246" s="24" t="s">
        <v>92</v>
      </c>
      <c r="I1246" t="s">
        <v>92</v>
      </c>
      <c r="L1246" s="24">
        <v>0</v>
      </c>
    </row>
    <row r="1247" spans="3:12">
      <c r="C1247" s="24">
        <v>0</v>
      </c>
      <c r="D1247" t="s">
        <v>92</v>
      </c>
      <c r="E1247" t="s">
        <v>92</v>
      </c>
      <c r="F1247" t="s">
        <v>92</v>
      </c>
      <c r="G1247" s="23" t="s">
        <v>92</v>
      </c>
      <c r="H1247" s="24" t="s">
        <v>92</v>
      </c>
      <c r="I1247" t="s">
        <v>92</v>
      </c>
      <c r="L1247" s="24">
        <v>0</v>
      </c>
    </row>
    <row r="1248" spans="3:12">
      <c r="C1248" s="24">
        <v>0</v>
      </c>
      <c r="D1248" t="s">
        <v>92</v>
      </c>
      <c r="E1248" t="s">
        <v>92</v>
      </c>
      <c r="F1248" t="s">
        <v>92</v>
      </c>
      <c r="G1248" s="23" t="s">
        <v>92</v>
      </c>
      <c r="H1248" s="24" t="s">
        <v>92</v>
      </c>
      <c r="I1248" t="s">
        <v>92</v>
      </c>
      <c r="L1248" s="24">
        <v>0</v>
      </c>
    </row>
    <row r="1249" spans="3:12">
      <c r="C1249" s="24">
        <v>0</v>
      </c>
      <c r="D1249" t="s">
        <v>92</v>
      </c>
      <c r="E1249" t="s">
        <v>92</v>
      </c>
      <c r="F1249" t="s">
        <v>92</v>
      </c>
      <c r="G1249" s="23" t="s">
        <v>92</v>
      </c>
      <c r="H1249" s="24" t="s">
        <v>92</v>
      </c>
      <c r="I1249" t="s">
        <v>92</v>
      </c>
      <c r="L1249" s="24">
        <v>0</v>
      </c>
    </row>
    <row r="1250" spans="3:12">
      <c r="C1250" s="24">
        <v>0</v>
      </c>
      <c r="D1250" t="s">
        <v>92</v>
      </c>
      <c r="E1250" t="s">
        <v>92</v>
      </c>
      <c r="F1250" t="s">
        <v>92</v>
      </c>
      <c r="G1250" s="23" t="s">
        <v>92</v>
      </c>
      <c r="H1250" s="24" t="s">
        <v>92</v>
      </c>
      <c r="I1250" t="s">
        <v>92</v>
      </c>
      <c r="L1250" s="24">
        <v>0</v>
      </c>
    </row>
    <row r="1251" spans="3:12">
      <c r="C1251" s="24">
        <v>0</v>
      </c>
      <c r="D1251" t="s">
        <v>92</v>
      </c>
      <c r="E1251" t="s">
        <v>92</v>
      </c>
      <c r="F1251" t="s">
        <v>92</v>
      </c>
      <c r="G1251" s="23" t="s">
        <v>92</v>
      </c>
      <c r="H1251" s="24" t="s">
        <v>92</v>
      </c>
      <c r="I1251" t="s">
        <v>92</v>
      </c>
      <c r="L1251" s="24">
        <v>0</v>
      </c>
    </row>
    <row r="1252" spans="3:12">
      <c r="C1252" s="24">
        <v>0</v>
      </c>
      <c r="D1252" t="s">
        <v>92</v>
      </c>
      <c r="E1252" t="s">
        <v>92</v>
      </c>
      <c r="F1252" t="s">
        <v>92</v>
      </c>
      <c r="G1252" s="23" t="s">
        <v>92</v>
      </c>
      <c r="H1252" s="24" t="s">
        <v>92</v>
      </c>
      <c r="I1252" t="s">
        <v>92</v>
      </c>
      <c r="L1252" s="24">
        <v>0</v>
      </c>
    </row>
    <row r="1253" spans="3:12">
      <c r="C1253" s="24">
        <v>0</v>
      </c>
      <c r="D1253" t="s">
        <v>92</v>
      </c>
      <c r="E1253" t="s">
        <v>92</v>
      </c>
      <c r="F1253" t="s">
        <v>92</v>
      </c>
      <c r="G1253" s="23" t="s">
        <v>92</v>
      </c>
      <c r="H1253" s="24" t="s">
        <v>92</v>
      </c>
      <c r="I1253" t="s">
        <v>92</v>
      </c>
      <c r="L1253" s="24">
        <v>0</v>
      </c>
    </row>
    <row r="1254" spans="3:12">
      <c r="C1254" s="24">
        <v>0</v>
      </c>
      <c r="D1254" t="s">
        <v>92</v>
      </c>
      <c r="E1254" t="s">
        <v>92</v>
      </c>
      <c r="F1254" t="s">
        <v>92</v>
      </c>
      <c r="G1254" s="23" t="s">
        <v>92</v>
      </c>
      <c r="H1254" s="24" t="s">
        <v>92</v>
      </c>
      <c r="I1254" t="s">
        <v>92</v>
      </c>
      <c r="L1254" s="24">
        <v>0</v>
      </c>
    </row>
    <row r="1255" spans="3:12">
      <c r="C1255" s="24">
        <v>0</v>
      </c>
      <c r="D1255" t="s">
        <v>92</v>
      </c>
      <c r="E1255" t="s">
        <v>92</v>
      </c>
      <c r="F1255" t="s">
        <v>92</v>
      </c>
      <c r="G1255" s="23" t="s">
        <v>92</v>
      </c>
      <c r="H1255" s="24" t="s">
        <v>92</v>
      </c>
      <c r="I1255" t="s">
        <v>92</v>
      </c>
      <c r="L1255" s="24">
        <v>0</v>
      </c>
    </row>
    <row r="1256" spans="3:12">
      <c r="C1256" s="24">
        <v>0</v>
      </c>
      <c r="D1256" t="s">
        <v>92</v>
      </c>
      <c r="E1256" t="s">
        <v>92</v>
      </c>
      <c r="F1256" t="s">
        <v>92</v>
      </c>
      <c r="G1256" s="23" t="s">
        <v>92</v>
      </c>
      <c r="H1256" s="24" t="s">
        <v>92</v>
      </c>
      <c r="I1256" t="s">
        <v>92</v>
      </c>
      <c r="L1256" s="24">
        <v>0</v>
      </c>
    </row>
    <row r="1257" spans="3:12">
      <c r="C1257" s="24">
        <v>0</v>
      </c>
      <c r="D1257" t="s">
        <v>92</v>
      </c>
      <c r="E1257" t="s">
        <v>92</v>
      </c>
      <c r="F1257" t="s">
        <v>92</v>
      </c>
      <c r="G1257" s="23" t="s">
        <v>92</v>
      </c>
      <c r="H1257" s="24" t="s">
        <v>92</v>
      </c>
      <c r="I1257" t="s">
        <v>92</v>
      </c>
      <c r="L1257" s="24">
        <v>0</v>
      </c>
    </row>
    <row r="1258" spans="3:12">
      <c r="C1258" s="24">
        <v>0</v>
      </c>
      <c r="D1258" t="s">
        <v>92</v>
      </c>
      <c r="E1258" t="s">
        <v>92</v>
      </c>
      <c r="F1258" t="s">
        <v>92</v>
      </c>
      <c r="G1258" s="23" t="s">
        <v>92</v>
      </c>
      <c r="H1258" s="24" t="s">
        <v>92</v>
      </c>
      <c r="I1258" t="s">
        <v>92</v>
      </c>
      <c r="L1258" s="24">
        <v>0</v>
      </c>
    </row>
    <row r="1259" spans="3:12">
      <c r="C1259" s="24">
        <v>0</v>
      </c>
      <c r="D1259" t="s">
        <v>92</v>
      </c>
      <c r="E1259" t="s">
        <v>92</v>
      </c>
      <c r="F1259" t="s">
        <v>92</v>
      </c>
      <c r="G1259" s="23" t="s">
        <v>92</v>
      </c>
      <c r="H1259" s="24" t="s">
        <v>92</v>
      </c>
      <c r="I1259" t="s">
        <v>92</v>
      </c>
      <c r="L1259" s="24">
        <v>0</v>
      </c>
    </row>
    <row r="1260" spans="3:12">
      <c r="C1260" s="24">
        <v>0</v>
      </c>
      <c r="D1260" t="s">
        <v>92</v>
      </c>
      <c r="E1260" t="s">
        <v>92</v>
      </c>
      <c r="F1260" t="s">
        <v>92</v>
      </c>
      <c r="G1260" s="23" t="s">
        <v>92</v>
      </c>
      <c r="H1260" s="24" t="s">
        <v>92</v>
      </c>
      <c r="I1260" t="s">
        <v>92</v>
      </c>
      <c r="L1260" s="24">
        <v>0</v>
      </c>
    </row>
    <row r="1261" spans="3:12">
      <c r="C1261" s="24">
        <v>0</v>
      </c>
      <c r="D1261" t="s">
        <v>92</v>
      </c>
      <c r="E1261" t="s">
        <v>92</v>
      </c>
      <c r="F1261" t="s">
        <v>92</v>
      </c>
      <c r="G1261" s="23" t="s">
        <v>92</v>
      </c>
      <c r="H1261" s="24" t="s">
        <v>92</v>
      </c>
      <c r="I1261" t="s">
        <v>92</v>
      </c>
      <c r="L1261" s="24">
        <v>0</v>
      </c>
    </row>
    <row r="1262" spans="3:12">
      <c r="C1262" s="24">
        <v>0</v>
      </c>
      <c r="D1262" t="s">
        <v>92</v>
      </c>
      <c r="E1262" t="s">
        <v>92</v>
      </c>
      <c r="F1262" t="s">
        <v>92</v>
      </c>
      <c r="G1262" s="23" t="s">
        <v>92</v>
      </c>
      <c r="H1262" s="24" t="s">
        <v>92</v>
      </c>
      <c r="I1262" t="s">
        <v>92</v>
      </c>
      <c r="L1262" s="24">
        <v>0</v>
      </c>
    </row>
    <row r="1263" spans="3:12">
      <c r="C1263" s="24">
        <v>0</v>
      </c>
      <c r="D1263" t="s">
        <v>92</v>
      </c>
      <c r="E1263" t="s">
        <v>92</v>
      </c>
      <c r="F1263" t="s">
        <v>92</v>
      </c>
      <c r="G1263" s="23" t="s">
        <v>92</v>
      </c>
      <c r="H1263" s="24" t="s">
        <v>92</v>
      </c>
      <c r="I1263" t="s">
        <v>92</v>
      </c>
      <c r="L1263" s="24">
        <v>0</v>
      </c>
    </row>
    <row r="1264" spans="3:12">
      <c r="C1264" s="24">
        <v>0</v>
      </c>
      <c r="D1264" t="s">
        <v>92</v>
      </c>
      <c r="E1264" t="s">
        <v>92</v>
      </c>
      <c r="F1264" t="s">
        <v>92</v>
      </c>
      <c r="G1264" s="23" t="s">
        <v>92</v>
      </c>
      <c r="H1264" s="24" t="s">
        <v>92</v>
      </c>
      <c r="I1264" t="s">
        <v>92</v>
      </c>
      <c r="L1264" s="24">
        <v>0</v>
      </c>
    </row>
    <row r="1265" spans="3:12">
      <c r="C1265" s="24">
        <v>0</v>
      </c>
      <c r="D1265" t="s">
        <v>92</v>
      </c>
      <c r="E1265" t="s">
        <v>92</v>
      </c>
      <c r="F1265" t="s">
        <v>92</v>
      </c>
      <c r="G1265" s="23" t="s">
        <v>92</v>
      </c>
      <c r="H1265" s="24" t="s">
        <v>92</v>
      </c>
      <c r="I1265" t="s">
        <v>92</v>
      </c>
      <c r="L1265" s="24">
        <v>0</v>
      </c>
    </row>
    <row r="1266" spans="3:12">
      <c r="C1266" s="24">
        <v>0</v>
      </c>
      <c r="D1266" t="s">
        <v>92</v>
      </c>
      <c r="E1266" t="s">
        <v>92</v>
      </c>
      <c r="F1266" t="s">
        <v>92</v>
      </c>
      <c r="G1266" s="23" t="s">
        <v>92</v>
      </c>
      <c r="H1266" s="24" t="s">
        <v>92</v>
      </c>
      <c r="I1266" t="s">
        <v>92</v>
      </c>
      <c r="L1266" s="24">
        <v>0</v>
      </c>
    </row>
    <row r="1267" spans="3:12">
      <c r="C1267" s="24">
        <v>0</v>
      </c>
      <c r="D1267" t="s">
        <v>92</v>
      </c>
      <c r="E1267" t="s">
        <v>92</v>
      </c>
      <c r="F1267" t="s">
        <v>92</v>
      </c>
      <c r="G1267" s="23" t="s">
        <v>92</v>
      </c>
      <c r="H1267" s="24" t="s">
        <v>92</v>
      </c>
      <c r="I1267" t="s">
        <v>92</v>
      </c>
      <c r="L1267" s="24">
        <v>0</v>
      </c>
    </row>
    <row r="1268" spans="3:12">
      <c r="C1268" s="24">
        <v>0</v>
      </c>
      <c r="D1268" t="s">
        <v>92</v>
      </c>
      <c r="E1268" t="s">
        <v>92</v>
      </c>
      <c r="F1268" t="s">
        <v>92</v>
      </c>
      <c r="G1268" s="23" t="s">
        <v>92</v>
      </c>
      <c r="H1268" s="24" t="s">
        <v>92</v>
      </c>
      <c r="I1268" t="s">
        <v>92</v>
      </c>
      <c r="L1268" s="24">
        <v>0</v>
      </c>
    </row>
    <row r="1269" spans="3:12">
      <c r="C1269" s="24">
        <v>0</v>
      </c>
      <c r="D1269" t="s">
        <v>92</v>
      </c>
      <c r="E1269" t="s">
        <v>92</v>
      </c>
      <c r="F1269" t="s">
        <v>92</v>
      </c>
      <c r="G1269" s="23" t="s">
        <v>92</v>
      </c>
      <c r="H1269" s="24" t="s">
        <v>92</v>
      </c>
      <c r="I1269" t="s">
        <v>92</v>
      </c>
      <c r="L1269" s="24">
        <v>0</v>
      </c>
    </row>
    <row r="1270" spans="3:12">
      <c r="C1270" s="24">
        <v>0</v>
      </c>
      <c r="D1270" t="s">
        <v>92</v>
      </c>
      <c r="E1270" t="s">
        <v>92</v>
      </c>
      <c r="F1270" t="s">
        <v>92</v>
      </c>
      <c r="G1270" s="23" t="s">
        <v>92</v>
      </c>
      <c r="H1270" s="24" t="s">
        <v>92</v>
      </c>
      <c r="I1270" t="s">
        <v>92</v>
      </c>
      <c r="L1270" s="24">
        <v>0</v>
      </c>
    </row>
    <row r="1271" spans="3:12">
      <c r="C1271" s="24">
        <v>0</v>
      </c>
      <c r="D1271" t="s">
        <v>92</v>
      </c>
      <c r="E1271" t="s">
        <v>92</v>
      </c>
      <c r="F1271" t="s">
        <v>92</v>
      </c>
      <c r="G1271" s="23" t="s">
        <v>92</v>
      </c>
      <c r="H1271" s="24" t="s">
        <v>92</v>
      </c>
      <c r="I1271" t="s">
        <v>92</v>
      </c>
      <c r="L1271" s="24">
        <v>0</v>
      </c>
    </row>
    <row r="1272" spans="3:12">
      <c r="C1272" s="24">
        <v>0</v>
      </c>
      <c r="D1272" t="s">
        <v>92</v>
      </c>
      <c r="E1272" t="s">
        <v>92</v>
      </c>
      <c r="F1272" t="s">
        <v>92</v>
      </c>
      <c r="G1272" s="23" t="s">
        <v>92</v>
      </c>
      <c r="H1272" s="24" t="s">
        <v>92</v>
      </c>
      <c r="I1272" t="s">
        <v>92</v>
      </c>
      <c r="L1272" s="24">
        <v>0</v>
      </c>
    </row>
    <row r="1273" spans="3:12">
      <c r="C1273" s="24">
        <v>0</v>
      </c>
      <c r="D1273" t="s">
        <v>92</v>
      </c>
      <c r="E1273" t="s">
        <v>92</v>
      </c>
      <c r="F1273" t="s">
        <v>92</v>
      </c>
      <c r="G1273" s="23" t="s">
        <v>92</v>
      </c>
      <c r="H1273" s="24" t="s">
        <v>92</v>
      </c>
      <c r="I1273" t="s">
        <v>92</v>
      </c>
      <c r="L1273" s="24">
        <v>0</v>
      </c>
    </row>
    <row r="1274" spans="3:12">
      <c r="C1274" s="24">
        <v>0</v>
      </c>
      <c r="D1274" t="s">
        <v>92</v>
      </c>
      <c r="E1274" t="s">
        <v>92</v>
      </c>
      <c r="F1274" t="s">
        <v>92</v>
      </c>
      <c r="G1274" s="23" t="s">
        <v>92</v>
      </c>
      <c r="H1274" s="24" t="s">
        <v>92</v>
      </c>
      <c r="I1274" t="s">
        <v>92</v>
      </c>
      <c r="L1274" s="24">
        <v>0</v>
      </c>
    </row>
    <row r="1275" spans="3:12">
      <c r="C1275" s="24">
        <v>0</v>
      </c>
      <c r="D1275" t="s">
        <v>92</v>
      </c>
      <c r="E1275" t="s">
        <v>92</v>
      </c>
      <c r="F1275" t="s">
        <v>92</v>
      </c>
      <c r="G1275" s="23" t="s">
        <v>92</v>
      </c>
      <c r="H1275" s="24" t="s">
        <v>92</v>
      </c>
      <c r="I1275" t="s">
        <v>92</v>
      </c>
      <c r="L1275" s="24">
        <v>0</v>
      </c>
    </row>
    <row r="1276" spans="3:12">
      <c r="C1276" s="24">
        <v>0</v>
      </c>
      <c r="D1276" t="s">
        <v>92</v>
      </c>
      <c r="E1276" t="s">
        <v>92</v>
      </c>
      <c r="F1276" t="s">
        <v>92</v>
      </c>
      <c r="G1276" s="23" t="s">
        <v>92</v>
      </c>
      <c r="H1276" s="24" t="s">
        <v>92</v>
      </c>
      <c r="I1276" t="s">
        <v>92</v>
      </c>
      <c r="L1276" s="24">
        <v>0</v>
      </c>
    </row>
    <row r="1277" spans="3:12">
      <c r="C1277" s="24">
        <v>0</v>
      </c>
      <c r="D1277" t="s">
        <v>92</v>
      </c>
      <c r="E1277" t="s">
        <v>92</v>
      </c>
      <c r="F1277" t="s">
        <v>92</v>
      </c>
      <c r="G1277" s="23" t="s">
        <v>92</v>
      </c>
      <c r="H1277" s="24" t="s">
        <v>92</v>
      </c>
      <c r="I1277" t="s">
        <v>92</v>
      </c>
      <c r="L1277" s="24">
        <v>0</v>
      </c>
    </row>
    <row r="1278" spans="3:12">
      <c r="C1278" s="24">
        <v>0</v>
      </c>
      <c r="D1278" t="s">
        <v>92</v>
      </c>
      <c r="E1278" t="s">
        <v>92</v>
      </c>
      <c r="F1278" t="s">
        <v>92</v>
      </c>
      <c r="G1278" s="23" t="s">
        <v>92</v>
      </c>
      <c r="H1278" s="24" t="s">
        <v>92</v>
      </c>
      <c r="I1278" t="s">
        <v>92</v>
      </c>
      <c r="L1278" s="24">
        <v>0</v>
      </c>
    </row>
    <row r="1279" spans="3:12">
      <c r="C1279" s="24">
        <v>0</v>
      </c>
      <c r="D1279" t="s">
        <v>92</v>
      </c>
      <c r="E1279" t="s">
        <v>92</v>
      </c>
      <c r="F1279" t="s">
        <v>92</v>
      </c>
      <c r="G1279" s="23" t="s">
        <v>92</v>
      </c>
      <c r="H1279" s="24" t="s">
        <v>92</v>
      </c>
      <c r="I1279" t="s">
        <v>92</v>
      </c>
      <c r="L1279" s="24">
        <v>0</v>
      </c>
    </row>
    <row r="1280" spans="3:12">
      <c r="C1280" s="24">
        <v>0</v>
      </c>
      <c r="D1280" t="s">
        <v>92</v>
      </c>
      <c r="E1280" t="s">
        <v>92</v>
      </c>
      <c r="F1280" t="s">
        <v>92</v>
      </c>
      <c r="G1280" s="23" t="s">
        <v>92</v>
      </c>
      <c r="H1280" s="24" t="s">
        <v>92</v>
      </c>
      <c r="I1280" t="s">
        <v>92</v>
      </c>
      <c r="L1280" s="24">
        <v>0</v>
      </c>
    </row>
    <row r="1281" spans="3:12">
      <c r="C1281" s="24">
        <v>0</v>
      </c>
      <c r="D1281" t="s">
        <v>92</v>
      </c>
      <c r="E1281" t="s">
        <v>92</v>
      </c>
      <c r="F1281" t="s">
        <v>92</v>
      </c>
      <c r="G1281" s="23" t="s">
        <v>92</v>
      </c>
      <c r="H1281" s="24" t="s">
        <v>92</v>
      </c>
      <c r="I1281" t="s">
        <v>92</v>
      </c>
      <c r="L1281" s="24">
        <v>0</v>
      </c>
    </row>
    <row r="1282" spans="3:12">
      <c r="C1282" s="24">
        <v>0</v>
      </c>
      <c r="D1282" t="s">
        <v>92</v>
      </c>
      <c r="E1282" t="s">
        <v>92</v>
      </c>
      <c r="F1282" t="s">
        <v>92</v>
      </c>
      <c r="G1282" s="23" t="s">
        <v>92</v>
      </c>
      <c r="H1282" s="24" t="s">
        <v>92</v>
      </c>
      <c r="I1282" t="s">
        <v>92</v>
      </c>
      <c r="L1282" s="24">
        <v>0</v>
      </c>
    </row>
    <row r="1283" spans="3:12">
      <c r="C1283" s="24">
        <v>0</v>
      </c>
      <c r="D1283" t="s">
        <v>92</v>
      </c>
      <c r="E1283" t="s">
        <v>92</v>
      </c>
      <c r="F1283" t="s">
        <v>92</v>
      </c>
      <c r="G1283" s="23" t="s">
        <v>92</v>
      </c>
      <c r="H1283" s="24" t="s">
        <v>92</v>
      </c>
      <c r="I1283" t="s">
        <v>92</v>
      </c>
      <c r="L1283" s="24">
        <v>0</v>
      </c>
    </row>
    <row r="1284" spans="3:12">
      <c r="C1284" s="24">
        <v>0</v>
      </c>
      <c r="D1284" t="s">
        <v>92</v>
      </c>
      <c r="E1284" t="s">
        <v>92</v>
      </c>
      <c r="F1284" t="s">
        <v>92</v>
      </c>
      <c r="G1284" s="23" t="s">
        <v>92</v>
      </c>
      <c r="H1284" s="24" t="s">
        <v>92</v>
      </c>
      <c r="I1284" t="s">
        <v>92</v>
      </c>
      <c r="L1284" s="24">
        <v>0</v>
      </c>
    </row>
    <row r="1285" spans="3:12">
      <c r="C1285" s="24">
        <v>0</v>
      </c>
      <c r="D1285" t="s">
        <v>92</v>
      </c>
      <c r="E1285" t="s">
        <v>92</v>
      </c>
      <c r="F1285" t="s">
        <v>92</v>
      </c>
      <c r="G1285" s="23" t="s">
        <v>92</v>
      </c>
      <c r="H1285" s="24" t="s">
        <v>92</v>
      </c>
      <c r="I1285" t="s">
        <v>92</v>
      </c>
      <c r="L1285" s="24">
        <v>0</v>
      </c>
    </row>
    <row r="1286" spans="3:12">
      <c r="C1286" s="24">
        <v>0</v>
      </c>
      <c r="D1286" t="s">
        <v>92</v>
      </c>
      <c r="E1286" t="s">
        <v>92</v>
      </c>
      <c r="F1286" t="s">
        <v>92</v>
      </c>
      <c r="G1286" s="23" t="s">
        <v>92</v>
      </c>
      <c r="H1286" s="24" t="s">
        <v>92</v>
      </c>
      <c r="I1286" t="s">
        <v>92</v>
      </c>
      <c r="L1286" s="24">
        <v>0</v>
      </c>
    </row>
    <row r="1287" spans="3:12">
      <c r="C1287" s="24">
        <v>0</v>
      </c>
      <c r="D1287" t="s">
        <v>92</v>
      </c>
      <c r="E1287" t="s">
        <v>92</v>
      </c>
      <c r="F1287" t="s">
        <v>92</v>
      </c>
      <c r="G1287" s="23" t="s">
        <v>92</v>
      </c>
      <c r="H1287" s="24" t="s">
        <v>92</v>
      </c>
      <c r="I1287" t="s">
        <v>92</v>
      </c>
      <c r="L1287" s="24">
        <v>0</v>
      </c>
    </row>
    <row r="1288" spans="3:12">
      <c r="C1288" s="24">
        <v>0</v>
      </c>
      <c r="D1288" t="s">
        <v>92</v>
      </c>
      <c r="E1288" t="s">
        <v>92</v>
      </c>
      <c r="F1288" t="s">
        <v>92</v>
      </c>
      <c r="G1288" s="23" t="s">
        <v>92</v>
      </c>
      <c r="H1288" s="24" t="s">
        <v>92</v>
      </c>
      <c r="I1288" t="s">
        <v>92</v>
      </c>
      <c r="L1288" s="24">
        <v>0</v>
      </c>
    </row>
    <row r="1289" spans="3:12">
      <c r="C1289" s="24">
        <v>0</v>
      </c>
      <c r="D1289" t="s">
        <v>92</v>
      </c>
      <c r="E1289" t="s">
        <v>92</v>
      </c>
      <c r="F1289" t="s">
        <v>92</v>
      </c>
      <c r="G1289" s="23" t="s">
        <v>92</v>
      </c>
      <c r="H1289" s="24" t="s">
        <v>92</v>
      </c>
      <c r="I1289" t="s">
        <v>92</v>
      </c>
      <c r="L1289" s="24">
        <v>0</v>
      </c>
    </row>
    <row r="1290" spans="3:12">
      <c r="C1290" s="24">
        <v>0</v>
      </c>
      <c r="D1290" t="s">
        <v>92</v>
      </c>
      <c r="E1290" t="s">
        <v>92</v>
      </c>
      <c r="F1290" t="s">
        <v>92</v>
      </c>
      <c r="G1290" s="23" t="s">
        <v>92</v>
      </c>
      <c r="H1290" s="24" t="s">
        <v>92</v>
      </c>
      <c r="I1290" t="s">
        <v>92</v>
      </c>
      <c r="L1290" s="24">
        <v>0</v>
      </c>
    </row>
    <row r="1291" spans="3:12">
      <c r="C1291" s="24">
        <v>0</v>
      </c>
      <c r="D1291" t="s">
        <v>92</v>
      </c>
      <c r="E1291" t="s">
        <v>92</v>
      </c>
      <c r="F1291" t="s">
        <v>92</v>
      </c>
      <c r="G1291" s="23" t="s">
        <v>92</v>
      </c>
      <c r="H1291" s="24" t="s">
        <v>92</v>
      </c>
      <c r="I1291" t="s">
        <v>92</v>
      </c>
      <c r="L1291" s="24">
        <v>0</v>
      </c>
    </row>
    <row r="1292" spans="3:12">
      <c r="C1292" s="24">
        <v>0</v>
      </c>
      <c r="D1292" t="s">
        <v>92</v>
      </c>
      <c r="E1292" t="s">
        <v>92</v>
      </c>
      <c r="F1292" t="s">
        <v>92</v>
      </c>
      <c r="G1292" s="23" t="s">
        <v>92</v>
      </c>
      <c r="H1292" s="24" t="s">
        <v>92</v>
      </c>
      <c r="I1292" t="s">
        <v>92</v>
      </c>
      <c r="L1292" s="24">
        <v>0</v>
      </c>
    </row>
    <row r="1293" spans="3:12">
      <c r="C1293" s="24">
        <v>0</v>
      </c>
      <c r="D1293" t="s">
        <v>92</v>
      </c>
      <c r="E1293" t="s">
        <v>92</v>
      </c>
      <c r="F1293" t="s">
        <v>92</v>
      </c>
      <c r="G1293" s="23" t="s">
        <v>92</v>
      </c>
      <c r="H1293" s="24" t="s">
        <v>92</v>
      </c>
      <c r="I1293" t="s">
        <v>92</v>
      </c>
      <c r="L1293" s="24">
        <v>0</v>
      </c>
    </row>
    <row r="1294" spans="3:12">
      <c r="C1294" s="24">
        <v>0</v>
      </c>
      <c r="D1294" t="s">
        <v>92</v>
      </c>
      <c r="E1294" t="s">
        <v>92</v>
      </c>
      <c r="F1294" t="s">
        <v>92</v>
      </c>
      <c r="G1294" s="23" t="s">
        <v>92</v>
      </c>
      <c r="H1294" s="24" t="s">
        <v>92</v>
      </c>
      <c r="I1294" t="s">
        <v>92</v>
      </c>
      <c r="L1294" s="24">
        <v>0</v>
      </c>
    </row>
    <row r="1295" spans="3:12">
      <c r="C1295" s="24">
        <v>0</v>
      </c>
      <c r="D1295" t="s">
        <v>92</v>
      </c>
      <c r="E1295" t="s">
        <v>92</v>
      </c>
      <c r="F1295" t="s">
        <v>92</v>
      </c>
      <c r="G1295" s="23" t="s">
        <v>92</v>
      </c>
      <c r="H1295" s="24" t="s">
        <v>92</v>
      </c>
      <c r="I1295" t="s">
        <v>92</v>
      </c>
      <c r="L1295" s="24">
        <v>0</v>
      </c>
    </row>
    <row r="1296" spans="3:12">
      <c r="C1296" s="24">
        <v>0</v>
      </c>
      <c r="D1296" t="s">
        <v>92</v>
      </c>
      <c r="E1296" t="s">
        <v>92</v>
      </c>
      <c r="F1296" t="s">
        <v>92</v>
      </c>
      <c r="G1296" s="23" t="s">
        <v>92</v>
      </c>
      <c r="H1296" s="24" t="s">
        <v>92</v>
      </c>
      <c r="I1296" t="s">
        <v>92</v>
      </c>
      <c r="L1296" s="24">
        <v>0</v>
      </c>
    </row>
    <row r="1297" spans="3:12">
      <c r="C1297" s="24">
        <v>0</v>
      </c>
      <c r="D1297" t="s">
        <v>92</v>
      </c>
      <c r="E1297" t="s">
        <v>92</v>
      </c>
      <c r="F1297" t="s">
        <v>92</v>
      </c>
      <c r="G1297" s="23" t="s">
        <v>92</v>
      </c>
      <c r="H1297" s="24" t="s">
        <v>92</v>
      </c>
      <c r="I1297" t="s">
        <v>92</v>
      </c>
      <c r="L1297" s="24">
        <v>0</v>
      </c>
    </row>
    <row r="1298" spans="3:12">
      <c r="C1298" s="24">
        <v>0</v>
      </c>
      <c r="D1298" t="s">
        <v>92</v>
      </c>
      <c r="E1298" t="s">
        <v>92</v>
      </c>
      <c r="F1298" t="s">
        <v>92</v>
      </c>
      <c r="G1298" s="23" t="s">
        <v>92</v>
      </c>
      <c r="H1298" s="24" t="s">
        <v>92</v>
      </c>
      <c r="I1298" t="s">
        <v>92</v>
      </c>
      <c r="L1298" s="24">
        <v>0</v>
      </c>
    </row>
    <row r="1299" spans="3:12">
      <c r="C1299" s="24">
        <v>0</v>
      </c>
      <c r="D1299" t="s">
        <v>92</v>
      </c>
      <c r="E1299" t="s">
        <v>92</v>
      </c>
      <c r="F1299" t="s">
        <v>92</v>
      </c>
      <c r="G1299" s="23" t="s">
        <v>92</v>
      </c>
      <c r="H1299" s="24" t="s">
        <v>92</v>
      </c>
      <c r="I1299" t="s">
        <v>92</v>
      </c>
      <c r="L1299" s="24">
        <v>0</v>
      </c>
    </row>
    <row r="1300" spans="3:12">
      <c r="C1300" s="24">
        <v>0</v>
      </c>
      <c r="D1300" t="s">
        <v>92</v>
      </c>
      <c r="E1300" t="s">
        <v>92</v>
      </c>
      <c r="F1300" t="s">
        <v>92</v>
      </c>
      <c r="G1300" s="23" t="s">
        <v>92</v>
      </c>
      <c r="H1300" s="24" t="s">
        <v>92</v>
      </c>
      <c r="I1300" t="s">
        <v>92</v>
      </c>
      <c r="L1300" s="24">
        <v>0</v>
      </c>
    </row>
    <row r="1301" spans="3:12">
      <c r="C1301" s="24">
        <v>0</v>
      </c>
      <c r="D1301" t="s">
        <v>92</v>
      </c>
      <c r="E1301" t="s">
        <v>92</v>
      </c>
      <c r="F1301" t="s">
        <v>92</v>
      </c>
      <c r="G1301" s="23" t="s">
        <v>92</v>
      </c>
      <c r="H1301" s="24" t="s">
        <v>92</v>
      </c>
      <c r="I1301" t="s">
        <v>92</v>
      </c>
      <c r="L1301" s="24">
        <v>0</v>
      </c>
    </row>
    <row r="1302" spans="3:12">
      <c r="C1302" s="24">
        <v>0</v>
      </c>
      <c r="D1302" t="s">
        <v>92</v>
      </c>
      <c r="E1302" t="s">
        <v>92</v>
      </c>
      <c r="F1302" t="s">
        <v>92</v>
      </c>
      <c r="G1302" s="23" t="s">
        <v>92</v>
      </c>
      <c r="H1302" s="24" t="s">
        <v>92</v>
      </c>
      <c r="I1302" t="s">
        <v>92</v>
      </c>
      <c r="L1302" s="24">
        <v>0</v>
      </c>
    </row>
    <row r="1303" spans="3:12">
      <c r="C1303" s="24">
        <v>0</v>
      </c>
      <c r="D1303" t="s">
        <v>92</v>
      </c>
      <c r="E1303" t="s">
        <v>92</v>
      </c>
      <c r="F1303" t="s">
        <v>92</v>
      </c>
      <c r="G1303" s="23" t="s">
        <v>92</v>
      </c>
      <c r="H1303" s="24" t="s">
        <v>92</v>
      </c>
      <c r="I1303" t="s">
        <v>92</v>
      </c>
      <c r="L1303" s="24">
        <v>0</v>
      </c>
    </row>
    <row r="1304" spans="3:12">
      <c r="C1304" s="24">
        <v>0</v>
      </c>
      <c r="D1304" t="s">
        <v>92</v>
      </c>
      <c r="E1304" t="s">
        <v>92</v>
      </c>
      <c r="F1304" t="s">
        <v>92</v>
      </c>
      <c r="G1304" s="23" t="s">
        <v>92</v>
      </c>
      <c r="H1304" s="24" t="s">
        <v>92</v>
      </c>
      <c r="I1304" t="s">
        <v>92</v>
      </c>
      <c r="L1304" s="24">
        <v>0</v>
      </c>
    </row>
    <row r="1305" spans="3:12">
      <c r="C1305" s="24">
        <v>0</v>
      </c>
      <c r="D1305" t="s">
        <v>92</v>
      </c>
      <c r="E1305" t="s">
        <v>92</v>
      </c>
      <c r="F1305" t="s">
        <v>92</v>
      </c>
      <c r="G1305" s="23" t="s">
        <v>92</v>
      </c>
      <c r="H1305" s="24" t="s">
        <v>92</v>
      </c>
      <c r="I1305" t="s">
        <v>92</v>
      </c>
      <c r="L1305" s="24">
        <v>0</v>
      </c>
    </row>
    <row r="1306" spans="3:12">
      <c r="C1306" s="24">
        <v>0</v>
      </c>
      <c r="D1306" t="s">
        <v>92</v>
      </c>
      <c r="E1306" t="s">
        <v>92</v>
      </c>
      <c r="F1306" t="s">
        <v>92</v>
      </c>
      <c r="G1306" s="23" t="s">
        <v>92</v>
      </c>
      <c r="H1306" s="24" t="s">
        <v>92</v>
      </c>
      <c r="I1306" t="s">
        <v>92</v>
      </c>
      <c r="L1306" s="24">
        <v>0</v>
      </c>
    </row>
    <row r="1307" spans="3:12">
      <c r="C1307" s="24">
        <v>0</v>
      </c>
      <c r="D1307" t="s">
        <v>92</v>
      </c>
      <c r="E1307" t="s">
        <v>92</v>
      </c>
      <c r="F1307" t="s">
        <v>92</v>
      </c>
      <c r="G1307" s="23" t="s">
        <v>92</v>
      </c>
      <c r="H1307" s="24" t="s">
        <v>92</v>
      </c>
      <c r="I1307" t="s">
        <v>92</v>
      </c>
      <c r="L1307" s="24">
        <v>0</v>
      </c>
    </row>
    <row r="1308" spans="3:12">
      <c r="C1308" s="24">
        <v>0</v>
      </c>
      <c r="D1308" t="s">
        <v>92</v>
      </c>
      <c r="E1308" t="s">
        <v>92</v>
      </c>
      <c r="F1308" t="s">
        <v>92</v>
      </c>
      <c r="G1308" s="23" t="s">
        <v>92</v>
      </c>
      <c r="H1308" s="24" t="s">
        <v>92</v>
      </c>
      <c r="I1308" t="s">
        <v>92</v>
      </c>
      <c r="L1308" s="24">
        <v>0</v>
      </c>
    </row>
    <row r="1309" spans="3:12">
      <c r="C1309" s="24">
        <v>0</v>
      </c>
      <c r="D1309" t="s">
        <v>92</v>
      </c>
      <c r="E1309" t="s">
        <v>92</v>
      </c>
      <c r="F1309" t="s">
        <v>92</v>
      </c>
      <c r="G1309" s="23" t="s">
        <v>92</v>
      </c>
      <c r="H1309" s="24" t="s">
        <v>92</v>
      </c>
      <c r="I1309" t="s">
        <v>92</v>
      </c>
      <c r="L1309" s="24">
        <v>0</v>
      </c>
    </row>
    <row r="1310" spans="3:12">
      <c r="C1310" s="24">
        <v>0</v>
      </c>
      <c r="D1310" t="s">
        <v>92</v>
      </c>
      <c r="E1310" t="s">
        <v>92</v>
      </c>
      <c r="F1310" t="s">
        <v>92</v>
      </c>
      <c r="G1310" s="23" t="s">
        <v>92</v>
      </c>
      <c r="H1310" s="24" t="s">
        <v>92</v>
      </c>
      <c r="I1310" t="s">
        <v>92</v>
      </c>
      <c r="L1310" s="24">
        <v>0</v>
      </c>
    </row>
    <row r="1311" spans="3:12">
      <c r="C1311" s="24">
        <v>0</v>
      </c>
      <c r="D1311" t="s">
        <v>92</v>
      </c>
      <c r="E1311" t="s">
        <v>92</v>
      </c>
      <c r="F1311" t="s">
        <v>92</v>
      </c>
      <c r="G1311" s="23" t="s">
        <v>92</v>
      </c>
      <c r="H1311" s="24" t="s">
        <v>92</v>
      </c>
      <c r="I1311" t="s">
        <v>92</v>
      </c>
      <c r="L1311" s="24">
        <v>0</v>
      </c>
    </row>
    <row r="1312" spans="3:12">
      <c r="C1312" s="24">
        <v>0</v>
      </c>
      <c r="D1312" t="s">
        <v>92</v>
      </c>
      <c r="E1312" t="s">
        <v>92</v>
      </c>
      <c r="F1312" t="s">
        <v>92</v>
      </c>
      <c r="G1312" s="23" t="s">
        <v>92</v>
      </c>
      <c r="H1312" s="24" t="s">
        <v>92</v>
      </c>
      <c r="I1312" t="s">
        <v>92</v>
      </c>
      <c r="L1312" s="24">
        <v>0</v>
      </c>
    </row>
    <row r="1313" spans="3:12">
      <c r="C1313" s="24">
        <v>0</v>
      </c>
      <c r="D1313" t="s">
        <v>92</v>
      </c>
      <c r="E1313" t="s">
        <v>92</v>
      </c>
      <c r="F1313" t="s">
        <v>92</v>
      </c>
      <c r="G1313" s="23" t="s">
        <v>92</v>
      </c>
      <c r="H1313" s="24" t="s">
        <v>92</v>
      </c>
      <c r="I1313" t="s">
        <v>92</v>
      </c>
      <c r="L1313" s="24">
        <v>0</v>
      </c>
    </row>
    <row r="1314" spans="3:12">
      <c r="C1314" s="24">
        <v>0</v>
      </c>
      <c r="D1314" t="s">
        <v>92</v>
      </c>
      <c r="E1314" t="s">
        <v>92</v>
      </c>
      <c r="F1314" t="s">
        <v>92</v>
      </c>
      <c r="G1314" s="23" t="s">
        <v>92</v>
      </c>
      <c r="H1314" s="24" t="s">
        <v>92</v>
      </c>
      <c r="I1314" t="s">
        <v>92</v>
      </c>
      <c r="L1314" s="24">
        <v>0</v>
      </c>
    </row>
    <row r="1315" spans="3:12">
      <c r="C1315" s="24">
        <v>0</v>
      </c>
      <c r="D1315" t="s">
        <v>92</v>
      </c>
      <c r="E1315" t="s">
        <v>92</v>
      </c>
      <c r="F1315" t="s">
        <v>92</v>
      </c>
      <c r="G1315" s="23" t="s">
        <v>92</v>
      </c>
      <c r="H1315" s="24" t="s">
        <v>92</v>
      </c>
      <c r="I1315" t="s">
        <v>92</v>
      </c>
      <c r="L1315" s="24">
        <v>0</v>
      </c>
    </row>
    <row r="1316" spans="3:12">
      <c r="C1316" s="24">
        <v>0</v>
      </c>
      <c r="D1316" t="s">
        <v>92</v>
      </c>
      <c r="E1316" t="s">
        <v>92</v>
      </c>
      <c r="F1316" t="s">
        <v>92</v>
      </c>
      <c r="G1316" s="23" t="s">
        <v>92</v>
      </c>
      <c r="H1316" s="24" t="s">
        <v>92</v>
      </c>
      <c r="I1316" t="s">
        <v>92</v>
      </c>
      <c r="L1316" s="24">
        <v>0</v>
      </c>
    </row>
    <row r="1317" spans="3:12">
      <c r="C1317" s="24">
        <v>0</v>
      </c>
      <c r="D1317" t="s">
        <v>92</v>
      </c>
      <c r="E1317" t="s">
        <v>92</v>
      </c>
      <c r="F1317" t="s">
        <v>92</v>
      </c>
      <c r="G1317" s="23" t="s">
        <v>92</v>
      </c>
      <c r="H1317" s="24" t="s">
        <v>92</v>
      </c>
      <c r="I1317" t="s">
        <v>92</v>
      </c>
      <c r="L1317" s="24">
        <v>0</v>
      </c>
    </row>
    <row r="1318" spans="3:12">
      <c r="C1318" s="24">
        <v>0</v>
      </c>
      <c r="D1318" t="s">
        <v>92</v>
      </c>
      <c r="E1318" t="s">
        <v>92</v>
      </c>
      <c r="F1318" t="s">
        <v>92</v>
      </c>
      <c r="G1318" s="23" t="s">
        <v>92</v>
      </c>
      <c r="H1318" s="24" t="s">
        <v>92</v>
      </c>
      <c r="I1318" t="s">
        <v>92</v>
      </c>
      <c r="L1318" s="24">
        <v>0</v>
      </c>
    </row>
    <row r="1319" spans="3:12">
      <c r="C1319" s="24">
        <v>0</v>
      </c>
      <c r="D1319" t="s">
        <v>92</v>
      </c>
      <c r="E1319" t="s">
        <v>92</v>
      </c>
      <c r="F1319" t="s">
        <v>92</v>
      </c>
      <c r="G1319" s="23" t="s">
        <v>92</v>
      </c>
      <c r="H1319" s="24" t="s">
        <v>92</v>
      </c>
      <c r="I1319" t="s">
        <v>92</v>
      </c>
      <c r="L1319" s="24">
        <v>0</v>
      </c>
    </row>
    <row r="1320" spans="3:12">
      <c r="C1320" s="24">
        <v>0</v>
      </c>
      <c r="D1320" t="s">
        <v>92</v>
      </c>
      <c r="E1320" t="s">
        <v>92</v>
      </c>
      <c r="F1320" t="s">
        <v>92</v>
      </c>
      <c r="G1320" s="23" t="s">
        <v>92</v>
      </c>
      <c r="H1320" s="24" t="s">
        <v>92</v>
      </c>
      <c r="I1320" t="s">
        <v>92</v>
      </c>
      <c r="L1320" s="24">
        <v>0</v>
      </c>
    </row>
    <row r="1321" spans="3:12">
      <c r="C1321" s="24">
        <v>0</v>
      </c>
      <c r="D1321" t="s">
        <v>92</v>
      </c>
      <c r="E1321" t="s">
        <v>92</v>
      </c>
      <c r="F1321" t="s">
        <v>92</v>
      </c>
      <c r="G1321" s="23" t="s">
        <v>92</v>
      </c>
      <c r="H1321" s="24" t="s">
        <v>92</v>
      </c>
      <c r="I1321" t="s">
        <v>92</v>
      </c>
      <c r="L1321" s="24">
        <v>0</v>
      </c>
    </row>
    <row r="1322" spans="3:12">
      <c r="C1322" s="24">
        <v>0</v>
      </c>
      <c r="D1322" t="s">
        <v>92</v>
      </c>
      <c r="E1322" t="s">
        <v>92</v>
      </c>
      <c r="F1322" t="s">
        <v>92</v>
      </c>
      <c r="G1322" s="23" t="s">
        <v>92</v>
      </c>
      <c r="H1322" s="24" t="s">
        <v>92</v>
      </c>
      <c r="I1322" t="s">
        <v>92</v>
      </c>
      <c r="L1322" s="24">
        <v>0</v>
      </c>
    </row>
    <row r="1323" spans="3:12">
      <c r="C1323" s="24">
        <v>0</v>
      </c>
      <c r="D1323" t="s">
        <v>92</v>
      </c>
      <c r="E1323" t="s">
        <v>92</v>
      </c>
      <c r="F1323" t="s">
        <v>92</v>
      </c>
      <c r="G1323" s="23" t="s">
        <v>92</v>
      </c>
      <c r="H1323" s="24" t="s">
        <v>92</v>
      </c>
      <c r="I1323" t="s">
        <v>92</v>
      </c>
      <c r="L1323" s="24">
        <v>0</v>
      </c>
    </row>
    <row r="1324" spans="3:12">
      <c r="C1324" s="24">
        <v>0</v>
      </c>
      <c r="D1324" t="s">
        <v>92</v>
      </c>
      <c r="E1324" t="s">
        <v>92</v>
      </c>
      <c r="F1324" t="s">
        <v>92</v>
      </c>
      <c r="G1324" s="23" t="s">
        <v>92</v>
      </c>
      <c r="H1324" s="24" t="s">
        <v>92</v>
      </c>
      <c r="I1324" t="s">
        <v>92</v>
      </c>
      <c r="L1324" s="24">
        <v>0</v>
      </c>
    </row>
    <row r="1325" spans="3:12">
      <c r="C1325" s="24">
        <v>0</v>
      </c>
      <c r="D1325" t="s">
        <v>92</v>
      </c>
      <c r="E1325" t="s">
        <v>92</v>
      </c>
      <c r="F1325" t="s">
        <v>92</v>
      </c>
      <c r="G1325" s="23" t="s">
        <v>92</v>
      </c>
      <c r="H1325" s="24" t="s">
        <v>92</v>
      </c>
      <c r="I1325" t="s">
        <v>92</v>
      </c>
      <c r="L1325" s="24">
        <v>0</v>
      </c>
    </row>
    <row r="1326" spans="3:12">
      <c r="C1326" s="24">
        <v>0</v>
      </c>
      <c r="D1326" t="s">
        <v>92</v>
      </c>
      <c r="E1326" t="s">
        <v>92</v>
      </c>
      <c r="F1326" t="s">
        <v>92</v>
      </c>
      <c r="G1326" s="23" t="s">
        <v>92</v>
      </c>
      <c r="H1326" s="24" t="s">
        <v>92</v>
      </c>
      <c r="I1326" t="s">
        <v>92</v>
      </c>
      <c r="L1326" s="24">
        <v>0</v>
      </c>
    </row>
    <row r="1327" spans="3:12">
      <c r="C1327" s="24">
        <v>0</v>
      </c>
      <c r="D1327" t="s">
        <v>92</v>
      </c>
      <c r="E1327" t="s">
        <v>92</v>
      </c>
      <c r="F1327" t="s">
        <v>92</v>
      </c>
      <c r="G1327" s="23" t="s">
        <v>92</v>
      </c>
      <c r="H1327" s="24" t="s">
        <v>92</v>
      </c>
      <c r="I1327" t="s">
        <v>92</v>
      </c>
      <c r="L1327" s="24">
        <v>0</v>
      </c>
    </row>
    <row r="1328" spans="3:12">
      <c r="C1328" s="24">
        <v>0</v>
      </c>
      <c r="D1328" t="s">
        <v>92</v>
      </c>
      <c r="E1328" t="s">
        <v>92</v>
      </c>
      <c r="F1328" t="s">
        <v>92</v>
      </c>
      <c r="G1328" s="23" t="s">
        <v>92</v>
      </c>
      <c r="H1328" s="24" t="s">
        <v>92</v>
      </c>
      <c r="I1328" t="s">
        <v>92</v>
      </c>
      <c r="L1328" s="24">
        <v>0</v>
      </c>
    </row>
    <row r="1329" spans="3:12">
      <c r="C1329" s="24">
        <v>0</v>
      </c>
      <c r="D1329" t="s">
        <v>92</v>
      </c>
      <c r="E1329" t="s">
        <v>92</v>
      </c>
      <c r="F1329" t="s">
        <v>92</v>
      </c>
      <c r="G1329" s="23" t="s">
        <v>92</v>
      </c>
      <c r="H1329" s="24" t="s">
        <v>92</v>
      </c>
      <c r="I1329" t="s">
        <v>92</v>
      </c>
      <c r="L1329" s="24">
        <v>0</v>
      </c>
    </row>
    <row r="1330" spans="3:12">
      <c r="C1330" s="24">
        <v>0</v>
      </c>
      <c r="D1330" t="s">
        <v>92</v>
      </c>
      <c r="E1330" t="s">
        <v>92</v>
      </c>
      <c r="F1330" t="s">
        <v>92</v>
      </c>
      <c r="G1330" s="23" t="s">
        <v>92</v>
      </c>
      <c r="H1330" s="24" t="s">
        <v>92</v>
      </c>
      <c r="I1330" t="s">
        <v>92</v>
      </c>
      <c r="L1330" s="24">
        <v>0</v>
      </c>
    </row>
    <row r="1331" spans="3:12">
      <c r="C1331" s="24">
        <v>0</v>
      </c>
      <c r="D1331" t="s">
        <v>92</v>
      </c>
      <c r="E1331" t="s">
        <v>92</v>
      </c>
      <c r="F1331" t="s">
        <v>92</v>
      </c>
      <c r="G1331" s="23" t="s">
        <v>92</v>
      </c>
      <c r="H1331" s="24" t="s">
        <v>92</v>
      </c>
      <c r="I1331" t="s">
        <v>92</v>
      </c>
      <c r="L1331" s="24">
        <v>0</v>
      </c>
    </row>
    <row r="1332" spans="3:12">
      <c r="C1332" s="24">
        <v>0</v>
      </c>
      <c r="D1332" t="s">
        <v>92</v>
      </c>
      <c r="E1332" t="s">
        <v>92</v>
      </c>
      <c r="F1332" t="s">
        <v>92</v>
      </c>
      <c r="G1332" s="23" t="s">
        <v>92</v>
      </c>
      <c r="H1332" s="24" t="s">
        <v>92</v>
      </c>
      <c r="I1332" t="s">
        <v>92</v>
      </c>
      <c r="L1332" s="24">
        <v>0</v>
      </c>
    </row>
    <row r="1333" spans="3:12">
      <c r="C1333" s="24">
        <v>0</v>
      </c>
      <c r="D1333" t="s">
        <v>92</v>
      </c>
      <c r="E1333" t="s">
        <v>92</v>
      </c>
      <c r="F1333" t="s">
        <v>92</v>
      </c>
      <c r="G1333" s="23" t="s">
        <v>92</v>
      </c>
      <c r="H1333" s="24" t="s">
        <v>92</v>
      </c>
      <c r="I1333" t="s">
        <v>92</v>
      </c>
      <c r="L1333" s="24">
        <v>0</v>
      </c>
    </row>
    <row r="1334" spans="3:12">
      <c r="C1334" s="24">
        <v>0</v>
      </c>
      <c r="D1334" t="s">
        <v>92</v>
      </c>
      <c r="E1334" t="s">
        <v>92</v>
      </c>
      <c r="F1334" t="s">
        <v>92</v>
      </c>
      <c r="G1334" s="23" t="s">
        <v>92</v>
      </c>
      <c r="H1334" s="24" t="s">
        <v>92</v>
      </c>
      <c r="I1334" t="s">
        <v>92</v>
      </c>
      <c r="L1334" s="24">
        <v>0</v>
      </c>
    </row>
    <row r="1335" spans="3:12">
      <c r="C1335" s="24">
        <v>0</v>
      </c>
      <c r="D1335" t="s">
        <v>92</v>
      </c>
      <c r="E1335" t="s">
        <v>92</v>
      </c>
      <c r="F1335" t="s">
        <v>92</v>
      </c>
      <c r="G1335" s="23" t="s">
        <v>92</v>
      </c>
      <c r="H1335" s="24" t="s">
        <v>92</v>
      </c>
      <c r="I1335" t="s">
        <v>92</v>
      </c>
      <c r="L1335" s="24">
        <v>0</v>
      </c>
    </row>
    <row r="1336" spans="3:12">
      <c r="C1336" s="24">
        <v>0</v>
      </c>
      <c r="D1336" t="s">
        <v>92</v>
      </c>
      <c r="E1336" t="s">
        <v>92</v>
      </c>
      <c r="F1336" t="s">
        <v>92</v>
      </c>
      <c r="G1336" s="23" t="s">
        <v>92</v>
      </c>
      <c r="H1336" s="24" t="s">
        <v>92</v>
      </c>
      <c r="I1336" t="s">
        <v>92</v>
      </c>
      <c r="L1336" s="24">
        <v>0</v>
      </c>
    </row>
    <row r="1337" spans="3:12">
      <c r="C1337" s="24">
        <v>0</v>
      </c>
      <c r="D1337" t="s">
        <v>92</v>
      </c>
      <c r="E1337" t="s">
        <v>92</v>
      </c>
      <c r="F1337" t="s">
        <v>92</v>
      </c>
      <c r="G1337" s="23" t="s">
        <v>92</v>
      </c>
      <c r="H1337" s="24" t="s">
        <v>92</v>
      </c>
      <c r="I1337" t="s">
        <v>92</v>
      </c>
      <c r="L1337" s="24">
        <v>0</v>
      </c>
    </row>
    <row r="1338" spans="3:12">
      <c r="C1338" s="24">
        <v>0</v>
      </c>
      <c r="D1338" t="s">
        <v>92</v>
      </c>
      <c r="E1338" t="s">
        <v>92</v>
      </c>
      <c r="F1338" t="s">
        <v>92</v>
      </c>
      <c r="G1338" s="23" t="s">
        <v>92</v>
      </c>
      <c r="H1338" s="24" t="s">
        <v>92</v>
      </c>
      <c r="I1338" t="s">
        <v>92</v>
      </c>
      <c r="L1338" s="24">
        <v>0</v>
      </c>
    </row>
    <row r="1339" spans="3:12">
      <c r="C1339" s="24">
        <v>0</v>
      </c>
      <c r="D1339" t="s">
        <v>92</v>
      </c>
      <c r="E1339" t="s">
        <v>92</v>
      </c>
      <c r="F1339" t="s">
        <v>92</v>
      </c>
      <c r="G1339" s="23" t="s">
        <v>92</v>
      </c>
      <c r="H1339" s="24" t="s">
        <v>92</v>
      </c>
      <c r="I1339" t="s">
        <v>92</v>
      </c>
      <c r="L1339" s="24">
        <v>0</v>
      </c>
    </row>
    <row r="1340" spans="3:12">
      <c r="C1340" s="24">
        <v>0</v>
      </c>
      <c r="D1340" t="s">
        <v>92</v>
      </c>
      <c r="E1340" t="s">
        <v>92</v>
      </c>
      <c r="F1340" t="s">
        <v>92</v>
      </c>
      <c r="G1340" s="23" t="s">
        <v>92</v>
      </c>
      <c r="H1340" s="24" t="s">
        <v>92</v>
      </c>
      <c r="I1340" t="s">
        <v>92</v>
      </c>
      <c r="L1340" s="24">
        <v>0</v>
      </c>
    </row>
    <row r="1341" spans="3:12">
      <c r="C1341" s="24">
        <v>0</v>
      </c>
      <c r="D1341" t="s">
        <v>92</v>
      </c>
      <c r="E1341" t="s">
        <v>92</v>
      </c>
      <c r="F1341" t="s">
        <v>92</v>
      </c>
      <c r="G1341" s="23" t="s">
        <v>92</v>
      </c>
      <c r="H1341" s="24" t="s">
        <v>92</v>
      </c>
      <c r="I1341" t="s">
        <v>92</v>
      </c>
      <c r="L1341" s="24">
        <v>0</v>
      </c>
    </row>
    <row r="1342" spans="3:12">
      <c r="C1342" s="24">
        <v>0</v>
      </c>
      <c r="D1342" t="s">
        <v>92</v>
      </c>
      <c r="E1342" t="s">
        <v>92</v>
      </c>
      <c r="F1342" t="s">
        <v>92</v>
      </c>
      <c r="G1342" s="23" t="s">
        <v>92</v>
      </c>
      <c r="H1342" s="24" t="s">
        <v>92</v>
      </c>
      <c r="I1342" t="s">
        <v>92</v>
      </c>
      <c r="L1342" s="24">
        <v>0</v>
      </c>
    </row>
    <row r="1343" spans="3:12">
      <c r="C1343" s="24">
        <v>0</v>
      </c>
      <c r="D1343" t="s">
        <v>92</v>
      </c>
      <c r="E1343" t="s">
        <v>92</v>
      </c>
      <c r="F1343" t="s">
        <v>92</v>
      </c>
      <c r="G1343" s="23" t="s">
        <v>92</v>
      </c>
      <c r="H1343" s="24" t="s">
        <v>92</v>
      </c>
      <c r="I1343" t="s">
        <v>92</v>
      </c>
      <c r="L1343" s="24">
        <v>0</v>
      </c>
    </row>
    <row r="1344" spans="3:12">
      <c r="C1344" s="24">
        <v>0</v>
      </c>
      <c r="D1344" t="s">
        <v>92</v>
      </c>
      <c r="E1344" t="s">
        <v>92</v>
      </c>
      <c r="F1344" t="s">
        <v>92</v>
      </c>
      <c r="G1344" s="23" t="s">
        <v>92</v>
      </c>
      <c r="H1344" s="24" t="s">
        <v>92</v>
      </c>
      <c r="I1344" t="s">
        <v>92</v>
      </c>
      <c r="L1344" s="24">
        <v>0</v>
      </c>
    </row>
    <row r="1345" spans="3:12">
      <c r="C1345" s="24">
        <v>0</v>
      </c>
      <c r="D1345" t="s">
        <v>92</v>
      </c>
      <c r="E1345" t="s">
        <v>92</v>
      </c>
      <c r="F1345" t="s">
        <v>92</v>
      </c>
      <c r="G1345" s="23" t="s">
        <v>92</v>
      </c>
      <c r="H1345" s="24" t="s">
        <v>92</v>
      </c>
      <c r="I1345" t="s">
        <v>92</v>
      </c>
      <c r="L1345" s="24">
        <v>0</v>
      </c>
    </row>
    <row r="1346" spans="3:12">
      <c r="C1346" s="24">
        <v>0</v>
      </c>
      <c r="D1346" t="s">
        <v>92</v>
      </c>
      <c r="E1346" t="s">
        <v>92</v>
      </c>
      <c r="F1346" t="s">
        <v>92</v>
      </c>
      <c r="G1346" s="23" t="s">
        <v>92</v>
      </c>
      <c r="H1346" s="24" t="s">
        <v>92</v>
      </c>
      <c r="I1346" t="s">
        <v>92</v>
      </c>
      <c r="L1346" s="24">
        <v>0</v>
      </c>
    </row>
    <row r="1347" spans="3:12">
      <c r="C1347" s="24">
        <v>0</v>
      </c>
      <c r="D1347" t="s">
        <v>92</v>
      </c>
      <c r="E1347" t="s">
        <v>92</v>
      </c>
      <c r="F1347" t="s">
        <v>92</v>
      </c>
      <c r="G1347" s="23" t="s">
        <v>92</v>
      </c>
      <c r="H1347" s="24" t="s">
        <v>92</v>
      </c>
      <c r="I1347" t="s">
        <v>92</v>
      </c>
      <c r="L1347" s="24">
        <v>0</v>
      </c>
    </row>
    <row r="1348" spans="3:12">
      <c r="C1348" s="24">
        <v>0</v>
      </c>
      <c r="D1348" t="s">
        <v>92</v>
      </c>
      <c r="E1348" t="s">
        <v>92</v>
      </c>
      <c r="F1348" t="s">
        <v>92</v>
      </c>
      <c r="G1348" s="23" t="s">
        <v>92</v>
      </c>
      <c r="H1348" s="24" t="s">
        <v>92</v>
      </c>
      <c r="I1348" t="s">
        <v>92</v>
      </c>
      <c r="L1348" s="24">
        <v>0</v>
      </c>
    </row>
    <row r="1349" spans="3:12">
      <c r="C1349" s="24">
        <v>0</v>
      </c>
      <c r="D1349" t="s">
        <v>92</v>
      </c>
      <c r="E1349" t="s">
        <v>92</v>
      </c>
      <c r="F1349" t="s">
        <v>92</v>
      </c>
      <c r="G1349" s="23" t="s">
        <v>92</v>
      </c>
      <c r="H1349" s="24" t="s">
        <v>92</v>
      </c>
      <c r="I1349" t="s">
        <v>92</v>
      </c>
      <c r="L1349" s="24">
        <v>0</v>
      </c>
    </row>
    <row r="1350" spans="3:12">
      <c r="C1350" s="24">
        <v>0</v>
      </c>
      <c r="D1350" t="s">
        <v>92</v>
      </c>
      <c r="E1350" t="s">
        <v>92</v>
      </c>
      <c r="F1350" t="s">
        <v>92</v>
      </c>
      <c r="G1350" s="23" t="s">
        <v>92</v>
      </c>
      <c r="H1350" s="24" t="s">
        <v>92</v>
      </c>
      <c r="I1350" t="s">
        <v>92</v>
      </c>
      <c r="L1350" s="24">
        <v>0</v>
      </c>
    </row>
    <row r="1351" spans="3:12">
      <c r="C1351" s="24">
        <v>0</v>
      </c>
      <c r="D1351" t="s">
        <v>92</v>
      </c>
      <c r="E1351" t="s">
        <v>92</v>
      </c>
      <c r="F1351" t="s">
        <v>92</v>
      </c>
      <c r="G1351" s="23" t="s">
        <v>92</v>
      </c>
      <c r="H1351" s="24" t="s">
        <v>92</v>
      </c>
      <c r="I1351" t="s">
        <v>92</v>
      </c>
      <c r="L1351" s="24">
        <v>0</v>
      </c>
    </row>
    <row r="1352" spans="3:12">
      <c r="C1352" s="24">
        <v>0</v>
      </c>
      <c r="D1352" t="s">
        <v>92</v>
      </c>
      <c r="E1352" t="s">
        <v>92</v>
      </c>
      <c r="F1352" t="s">
        <v>92</v>
      </c>
      <c r="G1352" s="23" t="s">
        <v>92</v>
      </c>
      <c r="H1352" s="24" t="s">
        <v>92</v>
      </c>
      <c r="I1352" t="s">
        <v>92</v>
      </c>
      <c r="L1352" s="24">
        <v>0</v>
      </c>
    </row>
    <row r="1353" spans="3:12">
      <c r="C1353" s="24">
        <v>0</v>
      </c>
      <c r="D1353" t="s">
        <v>92</v>
      </c>
      <c r="E1353" t="s">
        <v>92</v>
      </c>
      <c r="F1353" t="s">
        <v>92</v>
      </c>
      <c r="G1353" s="23" t="s">
        <v>92</v>
      </c>
      <c r="H1353" s="24" t="s">
        <v>92</v>
      </c>
      <c r="I1353" t="s">
        <v>92</v>
      </c>
      <c r="L1353" s="24">
        <v>0</v>
      </c>
    </row>
    <row r="1354" spans="3:12">
      <c r="C1354" s="24">
        <v>0</v>
      </c>
      <c r="D1354" t="s">
        <v>92</v>
      </c>
      <c r="E1354" t="s">
        <v>92</v>
      </c>
      <c r="F1354" t="s">
        <v>92</v>
      </c>
      <c r="G1354" s="23" t="s">
        <v>92</v>
      </c>
      <c r="H1354" s="24" t="s">
        <v>92</v>
      </c>
      <c r="I1354" t="s">
        <v>92</v>
      </c>
      <c r="L1354" s="24">
        <v>0</v>
      </c>
    </row>
    <row r="1355" spans="3:12">
      <c r="C1355" s="24">
        <v>0</v>
      </c>
      <c r="D1355" t="s">
        <v>92</v>
      </c>
      <c r="E1355" t="s">
        <v>92</v>
      </c>
      <c r="F1355" t="s">
        <v>92</v>
      </c>
      <c r="G1355" s="23" t="s">
        <v>92</v>
      </c>
      <c r="H1355" s="24" t="s">
        <v>92</v>
      </c>
      <c r="I1355" t="s">
        <v>92</v>
      </c>
      <c r="L1355" s="24">
        <v>0</v>
      </c>
    </row>
    <row r="1356" spans="3:12">
      <c r="C1356" s="24">
        <v>0</v>
      </c>
      <c r="D1356" t="s">
        <v>92</v>
      </c>
      <c r="E1356" t="s">
        <v>92</v>
      </c>
      <c r="F1356" t="s">
        <v>92</v>
      </c>
      <c r="G1356" s="23" t="s">
        <v>92</v>
      </c>
      <c r="H1356" s="24" t="s">
        <v>92</v>
      </c>
      <c r="I1356" t="s">
        <v>92</v>
      </c>
      <c r="L1356" s="24">
        <v>0</v>
      </c>
    </row>
    <row r="1357" spans="3:12">
      <c r="C1357" s="24">
        <v>0</v>
      </c>
      <c r="D1357" t="s">
        <v>92</v>
      </c>
      <c r="E1357" t="s">
        <v>92</v>
      </c>
      <c r="F1357" t="s">
        <v>92</v>
      </c>
      <c r="G1357" s="23" t="s">
        <v>92</v>
      </c>
      <c r="H1357" s="24" t="s">
        <v>92</v>
      </c>
      <c r="I1357" t="s">
        <v>92</v>
      </c>
      <c r="L1357" s="24">
        <v>0</v>
      </c>
    </row>
    <row r="1358" spans="3:12">
      <c r="C1358" s="24">
        <v>0</v>
      </c>
      <c r="D1358" t="s">
        <v>92</v>
      </c>
      <c r="E1358" t="s">
        <v>92</v>
      </c>
      <c r="F1358" t="s">
        <v>92</v>
      </c>
      <c r="G1358" s="23" t="s">
        <v>92</v>
      </c>
      <c r="H1358" s="24" t="s">
        <v>92</v>
      </c>
      <c r="I1358" t="s">
        <v>92</v>
      </c>
      <c r="L1358" s="24">
        <v>0</v>
      </c>
    </row>
    <row r="1359" spans="3:12">
      <c r="C1359" s="24">
        <v>0</v>
      </c>
      <c r="D1359" t="s">
        <v>92</v>
      </c>
      <c r="E1359" t="s">
        <v>92</v>
      </c>
      <c r="F1359" t="s">
        <v>92</v>
      </c>
      <c r="G1359" s="23" t="s">
        <v>92</v>
      </c>
      <c r="H1359" s="24" t="s">
        <v>92</v>
      </c>
      <c r="I1359" t="s">
        <v>92</v>
      </c>
      <c r="L1359" s="24">
        <v>0</v>
      </c>
    </row>
    <row r="1360" spans="3:12">
      <c r="C1360" s="24">
        <v>0</v>
      </c>
      <c r="D1360" t="s">
        <v>92</v>
      </c>
      <c r="E1360" t="s">
        <v>92</v>
      </c>
      <c r="F1360" t="s">
        <v>92</v>
      </c>
      <c r="G1360" s="23" t="s">
        <v>92</v>
      </c>
      <c r="H1360" s="24" t="s">
        <v>92</v>
      </c>
      <c r="I1360" t="s">
        <v>92</v>
      </c>
      <c r="L1360" s="24">
        <v>0</v>
      </c>
    </row>
    <row r="1361" spans="3:12">
      <c r="C1361" s="24">
        <v>0</v>
      </c>
      <c r="D1361" t="s">
        <v>92</v>
      </c>
      <c r="E1361" t="s">
        <v>92</v>
      </c>
      <c r="F1361" t="s">
        <v>92</v>
      </c>
      <c r="G1361" s="23" t="s">
        <v>92</v>
      </c>
      <c r="H1361" s="24" t="s">
        <v>92</v>
      </c>
      <c r="I1361" t="s">
        <v>92</v>
      </c>
      <c r="L1361" s="24">
        <v>0</v>
      </c>
    </row>
    <row r="1362" spans="3:12">
      <c r="C1362" s="24">
        <v>0</v>
      </c>
      <c r="D1362" t="s">
        <v>92</v>
      </c>
      <c r="E1362" t="s">
        <v>92</v>
      </c>
      <c r="F1362" t="s">
        <v>92</v>
      </c>
      <c r="G1362" s="23" t="s">
        <v>92</v>
      </c>
      <c r="H1362" s="24" t="s">
        <v>92</v>
      </c>
      <c r="I1362" t="s">
        <v>92</v>
      </c>
      <c r="L1362" s="24">
        <v>0</v>
      </c>
    </row>
    <row r="1363" spans="3:12">
      <c r="C1363" s="24">
        <v>0</v>
      </c>
      <c r="D1363" t="s">
        <v>92</v>
      </c>
      <c r="E1363" t="s">
        <v>92</v>
      </c>
      <c r="F1363" t="s">
        <v>92</v>
      </c>
      <c r="G1363" s="23" t="s">
        <v>92</v>
      </c>
      <c r="H1363" s="24" t="s">
        <v>92</v>
      </c>
      <c r="I1363" t="s">
        <v>92</v>
      </c>
      <c r="L1363" s="24">
        <v>0</v>
      </c>
    </row>
    <row r="1364" spans="3:12">
      <c r="C1364" s="24">
        <v>0</v>
      </c>
      <c r="D1364" t="s">
        <v>92</v>
      </c>
      <c r="E1364" t="s">
        <v>92</v>
      </c>
      <c r="F1364" t="s">
        <v>92</v>
      </c>
      <c r="G1364" s="23" t="s">
        <v>92</v>
      </c>
      <c r="H1364" s="24" t="s">
        <v>92</v>
      </c>
      <c r="I1364" t="s">
        <v>92</v>
      </c>
      <c r="L1364" s="24">
        <v>0</v>
      </c>
    </row>
    <row r="1365" spans="3:12">
      <c r="C1365" s="24">
        <v>0</v>
      </c>
      <c r="D1365" t="s">
        <v>92</v>
      </c>
      <c r="E1365" t="s">
        <v>92</v>
      </c>
      <c r="F1365" t="s">
        <v>92</v>
      </c>
      <c r="G1365" s="23" t="s">
        <v>92</v>
      </c>
      <c r="H1365" s="24" t="s">
        <v>92</v>
      </c>
      <c r="I1365" t="s">
        <v>92</v>
      </c>
      <c r="L1365" s="24">
        <v>0</v>
      </c>
    </row>
    <row r="1366" spans="3:12">
      <c r="C1366" s="24">
        <v>0</v>
      </c>
      <c r="D1366" t="s">
        <v>92</v>
      </c>
      <c r="E1366" t="s">
        <v>92</v>
      </c>
      <c r="F1366" t="s">
        <v>92</v>
      </c>
      <c r="G1366" s="23" t="s">
        <v>92</v>
      </c>
      <c r="H1366" s="24" t="s">
        <v>92</v>
      </c>
      <c r="I1366" t="s">
        <v>92</v>
      </c>
      <c r="L1366" s="24">
        <v>0</v>
      </c>
    </row>
    <row r="1367" spans="3:12">
      <c r="C1367" s="24">
        <v>0</v>
      </c>
      <c r="D1367" t="s">
        <v>92</v>
      </c>
      <c r="E1367" t="s">
        <v>92</v>
      </c>
      <c r="F1367" t="s">
        <v>92</v>
      </c>
      <c r="G1367" s="23" t="s">
        <v>92</v>
      </c>
      <c r="H1367" s="24" t="s">
        <v>92</v>
      </c>
      <c r="I1367" t="s">
        <v>92</v>
      </c>
      <c r="L1367" s="24">
        <v>0</v>
      </c>
    </row>
    <row r="1368" spans="3:12">
      <c r="C1368" s="24">
        <v>0</v>
      </c>
      <c r="D1368" t="s">
        <v>92</v>
      </c>
      <c r="E1368" t="s">
        <v>92</v>
      </c>
      <c r="F1368" t="s">
        <v>92</v>
      </c>
      <c r="G1368" s="23" t="s">
        <v>92</v>
      </c>
      <c r="H1368" s="24" t="s">
        <v>92</v>
      </c>
      <c r="I1368" t="s">
        <v>92</v>
      </c>
      <c r="L1368" s="24">
        <v>0</v>
      </c>
    </row>
    <row r="1369" spans="3:12">
      <c r="C1369" s="24">
        <v>0</v>
      </c>
      <c r="D1369" t="s">
        <v>92</v>
      </c>
      <c r="E1369" t="s">
        <v>92</v>
      </c>
      <c r="F1369" t="s">
        <v>92</v>
      </c>
      <c r="G1369" s="23" t="s">
        <v>92</v>
      </c>
      <c r="H1369" s="24" t="s">
        <v>92</v>
      </c>
      <c r="I1369" t="s">
        <v>92</v>
      </c>
      <c r="L1369" s="24">
        <v>0</v>
      </c>
    </row>
    <row r="1370" spans="3:12">
      <c r="C1370" s="24">
        <v>0</v>
      </c>
      <c r="D1370" t="s">
        <v>92</v>
      </c>
      <c r="E1370" t="s">
        <v>92</v>
      </c>
      <c r="F1370" t="s">
        <v>92</v>
      </c>
      <c r="G1370" s="23" t="s">
        <v>92</v>
      </c>
      <c r="H1370" s="24" t="s">
        <v>92</v>
      </c>
      <c r="I1370" t="s">
        <v>92</v>
      </c>
      <c r="L1370" s="24">
        <v>0</v>
      </c>
    </row>
    <row r="1371" spans="3:12">
      <c r="C1371" s="24">
        <v>0</v>
      </c>
      <c r="D1371" t="s">
        <v>92</v>
      </c>
      <c r="E1371" t="s">
        <v>92</v>
      </c>
      <c r="F1371" t="s">
        <v>92</v>
      </c>
      <c r="G1371" s="23" t="s">
        <v>92</v>
      </c>
      <c r="H1371" s="24" t="s">
        <v>92</v>
      </c>
      <c r="I1371" t="s">
        <v>92</v>
      </c>
      <c r="L1371" s="24">
        <v>0</v>
      </c>
    </row>
    <row r="1372" spans="3:12">
      <c r="C1372" s="24">
        <v>0</v>
      </c>
      <c r="D1372" t="s">
        <v>92</v>
      </c>
      <c r="E1372" t="s">
        <v>92</v>
      </c>
      <c r="F1372" t="s">
        <v>92</v>
      </c>
      <c r="G1372" s="23" t="s">
        <v>92</v>
      </c>
      <c r="H1372" s="24" t="s">
        <v>92</v>
      </c>
      <c r="I1372" t="s">
        <v>92</v>
      </c>
      <c r="L1372" s="24">
        <v>0</v>
      </c>
    </row>
    <row r="1373" spans="3:12">
      <c r="C1373" s="24">
        <v>0</v>
      </c>
      <c r="D1373" t="s">
        <v>92</v>
      </c>
      <c r="E1373" t="s">
        <v>92</v>
      </c>
      <c r="F1373" t="s">
        <v>92</v>
      </c>
      <c r="G1373" s="23" t="s">
        <v>92</v>
      </c>
      <c r="H1373" s="24" t="s">
        <v>92</v>
      </c>
      <c r="I1373" t="s">
        <v>92</v>
      </c>
      <c r="L1373" s="24">
        <v>0</v>
      </c>
    </row>
    <row r="1374" spans="3:12">
      <c r="C1374" s="24">
        <v>0</v>
      </c>
      <c r="D1374" t="s">
        <v>92</v>
      </c>
      <c r="E1374" t="s">
        <v>92</v>
      </c>
      <c r="F1374" t="s">
        <v>92</v>
      </c>
      <c r="G1374" s="23" t="s">
        <v>92</v>
      </c>
      <c r="H1374" s="24" t="s">
        <v>92</v>
      </c>
      <c r="I1374" t="s">
        <v>92</v>
      </c>
      <c r="L1374" s="24">
        <v>0</v>
      </c>
    </row>
    <row r="1375" spans="3:12">
      <c r="C1375" s="24">
        <v>0</v>
      </c>
      <c r="D1375" t="s">
        <v>92</v>
      </c>
      <c r="E1375" t="s">
        <v>92</v>
      </c>
      <c r="F1375" t="s">
        <v>92</v>
      </c>
      <c r="G1375" s="23" t="s">
        <v>92</v>
      </c>
      <c r="H1375" s="24" t="s">
        <v>92</v>
      </c>
      <c r="I1375" t="s">
        <v>92</v>
      </c>
      <c r="L1375" s="24">
        <v>0</v>
      </c>
    </row>
    <row r="1376" spans="3:12">
      <c r="C1376" s="24">
        <v>0</v>
      </c>
      <c r="D1376" t="s">
        <v>92</v>
      </c>
      <c r="E1376" t="s">
        <v>92</v>
      </c>
      <c r="F1376" t="s">
        <v>92</v>
      </c>
      <c r="G1376" s="23" t="s">
        <v>92</v>
      </c>
      <c r="H1376" s="24" t="s">
        <v>92</v>
      </c>
      <c r="I1376" t="s">
        <v>92</v>
      </c>
      <c r="L1376" s="24">
        <v>0</v>
      </c>
    </row>
    <row r="1377" spans="3:12">
      <c r="C1377" s="24">
        <v>0</v>
      </c>
      <c r="D1377" t="s">
        <v>92</v>
      </c>
      <c r="E1377" t="s">
        <v>92</v>
      </c>
      <c r="F1377" t="s">
        <v>92</v>
      </c>
      <c r="G1377" s="23" t="s">
        <v>92</v>
      </c>
      <c r="H1377" s="24" t="s">
        <v>92</v>
      </c>
      <c r="I1377" t="s">
        <v>92</v>
      </c>
      <c r="L1377" s="24">
        <v>0</v>
      </c>
    </row>
    <row r="1378" spans="3:12">
      <c r="C1378" s="24">
        <v>0</v>
      </c>
      <c r="D1378" t="s">
        <v>92</v>
      </c>
      <c r="E1378" t="s">
        <v>92</v>
      </c>
      <c r="F1378" t="s">
        <v>92</v>
      </c>
      <c r="G1378" s="23" t="s">
        <v>92</v>
      </c>
      <c r="H1378" s="24" t="s">
        <v>92</v>
      </c>
      <c r="I1378" t="s">
        <v>92</v>
      </c>
      <c r="L1378" s="24">
        <v>0</v>
      </c>
    </row>
    <row r="1379" spans="3:12">
      <c r="C1379" s="24">
        <v>0</v>
      </c>
      <c r="D1379" t="s">
        <v>92</v>
      </c>
      <c r="E1379" t="s">
        <v>92</v>
      </c>
      <c r="F1379" t="s">
        <v>92</v>
      </c>
      <c r="G1379" s="23" t="s">
        <v>92</v>
      </c>
      <c r="H1379" s="24" t="s">
        <v>92</v>
      </c>
      <c r="I1379" t="s">
        <v>92</v>
      </c>
      <c r="L1379" s="24">
        <v>0</v>
      </c>
    </row>
    <row r="1380" spans="3:12">
      <c r="C1380" s="24">
        <v>0</v>
      </c>
      <c r="D1380" t="s">
        <v>92</v>
      </c>
      <c r="E1380" t="s">
        <v>92</v>
      </c>
      <c r="F1380" t="s">
        <v>92</v>
      </c>
      <c r="G1380" s="23" t="s">
        <v>92</v>
      </c>
      <c r="H1380" s="24" t="s">
        <v>92</v>
      </c>
      <c r="I1380" t="s">
        <v>92</v>
      </c>
      <c r="L1380" s="24">
        <v>0</v>
      </c>
    </row>
    <row r="1381" spans="3:12">
      <c r="C1381" s="24">
        <v>0</v>
      </c>
      <c r="D1381" t="s">
        <v>92</v>
      </c>
      <c r="E1381" t="s">
        <v>92</v>
      </c>
      <c r="F1381" t="s">
        <v>92</v>
      </c>
      <c r="G1381" s="23" t="s">
        <v>92</v>
      </c>
      <c r="H1381" s="24" t="s">
        <v>92</v>
      </c>
      <c r="I1381" t="s">
        <v>92</v>
      </c>
      <c r="L1381" s="24">
        <v>0</v>
      </c>
    </row>
    <row r="1382" spans="3:12">
      <c r="C1382" s="24">
        <v>0</v>
      </c>
      <c r="D1382" t="s">
        <v>92</v>
      </c>
      <c r="E1382" t="s">
        <v>92</v>
      </c>
      <c r="F1382" t="s">
        <v>92</v>
      </c>
      <c r="G1382" s="23" t="s">
        <v>92</v>
      </c>
      <c r="H1382" s="24" t="s">
        <v>92</v>
      </c>
      <c r="I1382" t="s">
        <v>92</v>
      </c>
      <c r="L1382" s="24">
        <v>0</v>
      </c>
    </row>
    <row r="1383" spans="3:12">
      <c r="C1383" s="24">
        <v>0</v>
      </c>
      <c r="D1383" t="s">
        <v>92</v>
      </c>
      <c r="E1383" t="s">
        <v>92</v>
      </c>
      <c r="F1383" t="s">
        <v>92</v>
      </c>
      <c r="G1383" s="23" t="s">
        <v>92</v>
      </c>
      <c r="H1383" s="24" t="s">
        <v>92</v>
      </c>
      <c r="I1383" t="s">
        <v>92</v>
      </c>
      <c r="L1383" s="24">
        <v>0</v>
      </c>
    </row>
    <row r="1384" spans="3:12">
      <c r="C1384" s="24">
        <v>0</v>
      </c>
      <c r="D1384" t="s">
        <v>92</v>
      </c>
      <c r="E1384" t="s">
        <v>92</v>
      </c>
      <c r="F1384" t="s">
        <v>92</v>
      </c>
      <c r="G1384" s="23" t="s">
        <v>92</v>
      </c>
      <c r="H1384" s="24" t="s">
        <v>92</v>
      </c>
      <c r="I1384" t="s">
        <v>92</v>
      </c>
      <c r="L1384" s="24">
        <v>0</v>
      </c>
    </row>
    <row r="1385" spans="3:12">
      <c r="C1385" s="24">
        <v>0</v>
      </c>
      <c r="D1385" t="s">
        <v>92</v>
      </c>
      <c r="E1385" t="s">
        <v>92</v>
      </c>
      <c r="F1385" t="s">
        <v>92</v>
      </c>
      <c r="G1385" s="23" t="s">
        <v>92</v>
      </c>
      <c r="H1385" s="24" t="s">
        <v>92</v>
      </c>
      <c r="I1385" t="s">
        <v>92</v>
      </c>
      <c r="L1385" s="24">
        <v>0</v>
      </c>
    </row>
    <row r="1386" spans="3:12">
      <c r="C1386" s="24">
        <v>0</v>
      </c>
      <c r="D1386" t="s">
        <v>92</v>
      </c>
      <c r="E1386" t="s">
        <v>92</v>
      </c>
      <c r="F1386" t="s">
        <v>92</v>
      </c>
      <c r="G1386" s="23" t="s">
        <v>92</v>
      </c>
      <c r="H1386" s="24" t="s">
        <v>92</v>
      </c>
      <c r="I1386" t="s">
        <v>92</v>
      </c>
      <c r="L1386" s="24">
        <v>0</v>
      </c>
    </row>
    <row r="1387" spans="3:12">
      <c r="C1387" s="24">
        <v>0</v>
      </c>
      <c r="D1387" t="s">
        <v>92</v>
      </c>
      <c r="E1387" t="s">
        <v>92</v>
      </c>
      <c r="F1387" t="s">
        <v>92</v>
      </c>
      <c r="G1387" s="23" t="s">
        <v>92</v>
      </c>
      <c r="H1387" s="24" t="s">
        <v>92</v>
      </c>
      <c r="I1387" t="s">
        <v>92</v>
      </c>
      <c r="L1387" s="24">
        <v>0</v>
      </c>
    </row>
    <row r="1388" spans="3:12">
      <c r="C1388" s="24">
        <v>0</v>
      </c>
      <c r="D1388" t="s">
        <v>92</v>
      </c>
      <c r="E1388" t="s">
        <v>92</v>
      </c>
      <c r="F1388" t="s">
        <v>92</v>
      </c>
      <c r="G1388" s="23" t="s">
        <v>92</v>
      </c>
      <c r="H1388" s="24" t="s">
        <v>92</v>
      </c>
      <c r="I1388" t="s">
        <v>92</v>
      </c>
      <c r="L1388" s="24">
        <v>0</v>
      </c>
    </row>
    <row r="1389" spans="3:12">
      <c r="C1389" s="24">
        <v>0</v>
      </c>
      <c r="D1389" t="s">
        <v>92</v>
      </c>
      <c r="E1389" t="s">
        <v>92</v>
      </c>
      <c r="F1389" t="s">
        <v>92</v>
      </c>
      <c r="G1389" s="23" t="s">
        <v>92</v>
      </c>
      <c r="H1389" s="24" t="s">
        <v>92</v>
      </c>
      <c r="I1389" t="s">
        <v>92</v>
      </c>
      <c r="L1389" s="24">
        <v>0</v>
      </c>
    </row>
    <row r="1390" spans="3:12">
      <c r="C1390" s="24">
        <v>0</v>
      </c>
      <c r="D1390" t="s">
        <v>92</v>
      </c>
      <c r="E1390" t="s">
        <v>92</v>
      </c>
      <c r="F1390" t="s">
        <v>92</v>
      </c>
      <c r="G1390" s="23" t="s">
        <v>92</v>
      </c>
      <c r="H1390" s="24" t="s">
        <v>92</v>
      </c>
      <c r="I1390" t="s">
        <v>92</v>
      </c>
      <c r="L1390" s="24">
        <v>0</v>
      </c>
    </row>
    <row r="1391" spans="3:12">
      <c r="C1391" s="24">
        <v>0</v>
      </c>
      <c r="D1391" t="s">
        <v>92</v>
      </c>
      <c r="E1391" t="s">
        <v>92</v>
      </c>
      <c r="F1391" t="s">
        <v>92</v>
      </c>
      <c r="G1391" s="23" t="s">
        <v>92</v>
      </c>
      <c r="H1391" s="24" t="s">
        <v>92</v>
      </c>
      <c r="I1391" t="s">
        <v>92</v>
      </c>
      <c r="L1391" s="24">
        <v>0</v>
      </c>
    </row>
    <row r="1392" spans="3:12">
      <c r="C1392" s="24">
        <v>0</v>
      </c>
      <c r="D1392" t="s">
        <v>92</v>
      </c>
      <c r="E1392" t="s">
        <v>92</v>
      </c>
      <c r="F1392" t="s">
        <v>92</v>
      </c>
      <c r="G1392" s="23" t="s">
        <v>92</v>
      </c>
      <c r="H1392" s="24" t="s">
        <v>92</v>
      </c>
      <c r="I1392" t="s">
        <v>92</v>
      </c>
      <c r="L1392" s="24">
        <v>0</v>
      </c>
    </row>
    <row r="1393" spans="3:12">
      <c r="C1393" s="24">
        <v>0</v>
      </c>
      <c r="D1393" t="s">
        <v>92</v>
      </c>
      <c r="E1393" t="s">
        <v>92</v>
      </c>
      <c r="F1393" t="s">
        <v>92</v>
      </c>
      <c r="G1393" s="23" t="s">
        <v>92</v>
      </c>
      <c r="H1393" s="24" t="s">
        <v>92</v>
      </c>
      <c r="I1393" t="s">
        <v>92</v>
      </c>
      <c r="L1393" s="24">
        <v>0</v>
      </c>
    </row>
    <row r="1394" spans="3:12">
      <c r="C1394" s="24">
        <v>0</v>
      </c>
      <c r="D1394" t="s">
        <v>92</v>
      </c>
      <c r="E1394" t="s">
        <v>92</v>
      </c>
      <c r="F1394" t="s">
        <v>92</v>
      </c>
      <c r="G1394" s="23" t="s">
        <v>92</v>
      </c>
      <c r="H1394" s="24" t="s">
        <v>92</v>
      </c>
      <c r="I1394" t="s">
        <v>92</v>
      </c>
      <c r="L1394" s="24">
        <v>0</v>
      </c>
    </row>
    <row r="1395" spans="3:12">
      <c r="C1395" s="24">
        <v>0</v>
      </c>
      <c r="D1395" t="s">
        <v>92</v>
      </c>
      <c r="E1395" t="s">
        <v>92</v>
      </c>
      <c r="F1395" t="s">
        <v>92</v>
      </c>
      <c r="G1395" s="23" t="s">
        <v>92</v>
      </c>
      <c r="H1395" s="24" t="s">
        <v>92</v>
      </c>
      <c r="I1395" t="s">
        <v>92</v>
      </c>
      <c r="L1395" s="24">
        <v>0</v>
      </c>
    </row>
    <row r="1396" spans="3:12">
      <c r="C1396" s="24">
        <v>0</v>
      </c>
      <c r="D1396" t="s">
        <v>92</v>
      </c>
      <c r="E1396" t="s">
        <v>92</v>
      </c>
      <c r="F1396" t="s">
        <v>92</v>
      </c>
      <c r="G1396" s="23" t="s">
        <v>92</v>
      </c>
      <c r="H1396" s="24" t="s">
        <v>92</v>
      </c>
      <c r="I1396" t="s">
        <v>92</v>
      </c>
      <c r="L1396" s="24">
        <v>0</v>
      </c>
    </row>
    <row r="1397" spans="3:12">
      <c r="C1397" s="24">
        <v>0</v>
      </c>
      <c r="D1397" t="s">
        <v>92</v>
      </c>
      <c r="E1397" t="s">
        <v>92</v>
      </c>
      <c r="F1397" t="s">
        <v>92</v>
      </c>
      <c r="G1397" s="23" t="s">
        <v>92</v>
      </c>
      <c r="H1397" s="24" t="s">
        <v>92</v>
      </c>
      <c r="I1397" t="s">
        <v>92</v>
      </c>
      <c r="L1397" s="24">
        <v>0</v>
      </c>
    </row>
    <row r="1398" spans="3:12">
      <c r="C1398" s="24">
        <v>0</v>
      </c>
      <c r="D1398" t="s">
        <v>92</v>
      </c>
      <c r="E1398" t="s">
        <v>92</v>
      </c>
      <c r="F1398" t="s">
        <v>92</v>
      </c>
      <c r="G1398" s="23" t="s">
        <v>92</v>
      </c>
      <c r="H1398" s="24" t="s">
        <v>92</v>
      </c>
      <c r="I1398" t="s">
        <v>92</v>
      </c>
      <c r="L1398" s="24">
        <v>0</v>
      </c>
    </row>
    <row r="1399" spans="3:12">
      <c r="C1399" s="24">
        <v>0</v>
      </c>
      <c r="D1399" t="s">
        <v>92</v>
      </c>
      <c r="E1399" t="s">
        <v>92</v>
      </c>
      <c r="F1399" t="s">
        <v>92</v>
      </c>
      <c r="G1399" s="23" t="s">
        <v>92</v>
      </c>
      <c r="H1399" s="24" t="s">
        <v>92</v>
      </c>
      <c r="I1399" t="s">
        <v>92</v>
      </c>
      <c r="L1399" s="24">
        <v>0</v>
      </c>
    </row>
    <row r="1400" spans="3:12">
      <c r="C1400" s="24">
        <v>0</v>
      </c>
      <c r="D1400" t="s">
        <v>92</v>
      </c>
      <c r="E1400" t="s">
        <v>92</v>
      </c>
      <c r="F1400" t="s">
        <v>92</v>
      </c>
      <c r="G1400" s="23" t="s">
        <v>92</v>
      </c>
      <c r="H1400" s="24" t="s">
        <v>92</v>
      </c>
      <c r="I1400" t="s">
        <v>92</v>
      </c>
      <c r="L1400" s="24">
        <v>0</v>
      </c>
    </row>
    <row r="1401" spans="3:12">
      <c r="C1401" s="24">
        <v>0</v>
      </c>
      <c r="D1401" t="s">
        <v>92</v>
      </c>
      <c r="E1401" t="s">
        <v>92</v>
      </c>
      <c r="F1401" t="s">
        <v>92</v>
      </c>
      <c r="G1401" s="23" t="s">
        <v>92</v>
      </c>
      <c r="H1401" s="24" t="s">
        <v>92</v>
      </c>
      <c r="I1401" t="s">
        <v>92</v>
      </c>
      <c r="L1401" s="24">
        <v>0</v>
      </c>
    </row>
    <row r="1402" spans="3:12">
      <c r="C1402" s="24">
        <v>0</v>
      </c>
      <c r="D1402" t="s">
        <v>92</v>
      </c>
      <c r="E1402" t="s">
        <v>92</v>
      </c>
      <c r="F1402" t="s">
        <v>92</v>
      </c>
      <c r="G1402" s="23" t="s">
        <v>92</v>
      </c>
      <c r="H1402" s="24" t="s">
        <v>92</v>
      </c>
      <c r="I1402" t="s">
        <v>92</v>
      </c>
      <c r="L1402" s="24">
        <v>0</v>
      </c>
    </row>
    <row r="1403" spans="3:12">
      <c r="C1403" s="24">
        <v>0</v>
      </c>
      <c r="D1403" t="s">
        <v>92</v>
      </c>
      <c r="E1403" t="s">
        <v>92</v>
      </c>
      <c r="F1403" t="s">
        <v>92</v>
      </c>
      <c r="G1403" s="23" t="s">
        <v>92</v>
      </c>
      <c r="H1403" s="24" t="s">
        <v>92</v>
      </c>
      <c r="I1403" t="s">
        <v>92</v>
      </c>
      <c r="L1403" s="24">
        <v>0</v>
      </c>
    </row>
    <row r="1404" spans="3:12">
      <c r="C1404" s="24">
        <v>0</v>
      </c>
      <c r="D1404" t="s">
        <v>92</v>
      </c>
      <c r="E1404" t="s">
        <v>92</v>
      </c>
      <c r="F1404" t="s">
        <v>92</v>
      </c>
      <c r="G1404" s="23" t="s">
        <v>92</v>
      </c>
      <c r="H1404" s="24" t="s">
        <v>92</v>
      </c>
      <c r="I1404" t="s">
        <v>92</v>
      </c>
      <c r="L1404" s="24">
        <v>0</v>
      </c>
    </row>
    <row r="1405" spans="3:12">
      <c r="C1405" s="24">
        <v>0</v>
      </c>
      <c r="D1405" t="s">
        <v>92</v>
      </c>
      <c r="E1405" t="s">
        <v>92</v>
      </c>
      <c r="F1405" t="s">
        <v>92</v>
      </c>
      <c r="G1405" s="23" t="s">
        <v>92</v>
      </c>
      <c r="H1405" s="24" t="s">
        <v>92</v>
      </c>
      <c r="I1405" t="s">
        <v>92</v>
      </c>
      <c r="L1405" s="24">
        <v>0</v>
      </c>
    </row>
    <row r="1406" spans="3:12">
      <c r="C1406" s="24">
        <v>0</v>
      </c>
      <c r="D1406" t="s">
        <v>92</v>
      </c>
      <c r="E1406" t="s">
        <v>92</v>
      </c>
      <c r="F1406" t="s">
        <v>92</v>
      </c>
      <c r="G1406" s="23" t="s">
        <v>92</v>
      </c>
      <c r="H1406" s="24" t="s">
        <v>92</v>
      </c>
      <c r="I1406" t="s">
        <v>92</v>
      </c>
      <c r="L1406" s="24">
        <v>0</v>
      </c>
    </row>
    <row r="1407" spans="3:12">
      <c r="C1407" s="24">
        <v>0</v>
      </c>
      <c r="D1407" t="s">
        <v>92</v>
      </c>
      <c r="E1407" t="s">
        <v>92</v>
      </c>
      <c r="F1407" t="s">
        <v>92</v>
      </c>
      <c r="G1407" s="23" t="s">
        <v>92</v>
      </c>
      <c r="H1407" s="24" t="s">
        <v>92</v>
      </c>
      <c r="I1407" t="s">
        <v>92</v>
      </c>
      <c r="L1407" s="24">
        <v>0</v>
      </c>
    </row>
    <row r="1408" spans="3:12">
      <c r="C1408" s="24">
        <v>0</v>
      </c>
      <c r="D1408" t="s">
        <v>92</v>
      </c>
      <c r="E1408" t="s">
        <v>92</v>
      </c>
      <c r="F1408" t="s">
        <v>92</v>
      </c>
      <c r="G1408" s="23" t="s">
        <v>92</v>
      </c>
      <c r="H1408" s="24" t="s">
        <v>92</v>
      </c>
      <c r="I1408" t="s">
        <v>92</v>
      </c>
      <c r="L1408" s="24">
        <v>0</v>
      </c>
    </row>
    <row r="1409" spans="3:12">
      <c r="C1409" s="24">
        <v>0</v>
      </c>
      <c r="D1409" t="s">
        <v>92</v>
      </c>
      <c r="E1409" t="s">
        <v>92</v>
      </c>
      <c r="F1409" t="s">
        <v>92</v>
      </c>
      <c r="G1409" s="23" t="s">
        <v>92</v>
      </c>
      <c r="H1409" s="24" t="s">
        <v>92</v>
      </c>
      <c r="I1409" t="s">
        <v>92</v>
      </c>
      <c r="L1409" s="24">
        <v>0</v>
      </c>
    </row>
    <row r="1410" spans="3:12">
      <c r="C1410" s="24">
        <v>0</v>
      </c>
      <c r="D1410" t="s">
        <v>92</v>
      </c>
      <c r="E1410" t="s">
        <v>92</v>
      </c>
      <c r="F1410" t="s">
        <v>92</v>
      </c>
      <c r="G1410" s="23" t="s">
        <v>92</v>
      </c>
      <c r="H1410" s="24" t="s">
        <v>92</v>
      </c>
      <c r="I1410" t="s">
        <v>92</v>
      </c>
      <c r="L1410" s="24">
        <v>0</v>
      </c>
    </row>
    <row r="1411" spans="3:12">
      <c r="C1411" s="24">
        <v>0</v>
      </c>
      <c r="D1411" t="s">
        <v>92</v>
      </c>
      <c r="E1411" t="s">
        <v>92</v>
      </c>
      <c r="F1411" t="s">
        <v>92</v>
      </c>
      <c r="G1411" s="23" t="s">
        <v>92</v>
      </c>
      <c r="H1411" s="24" t="s">
        <v>92</v>
      </c>
      <c r="I1411" t="s">
        <v>92</v>
      </c>
      <c r="L1411" s="24">
        <v>0</v>
      </c>
    </row>
    <row r="1412" spans="3:12">
      <c r="C1412" s="24">
        <v>0</v>
      </c>
      <c r="D1412" t="s">
        <v>92</v>
      </c>
      <c r="E1412" t="s">
        <v>92</v>
      </c>
      <c r="F1412" t="s">
        <v>92</v>
      </c>
      <c r="G1412" s="23" t="s">
        <v>92</v>
      </c>
      <c r="H1412" s="24" t="s">
        <v>92</v>
      </c>
      <c r="I1412" t="s">
        <v>92</v>
      </c>
      <c r="L1412" s="24">
        <v>0</v>
      </c>
    </row>
    <row r="1413" spans="3:12">
      <c r="C1413" s="24">
        <v>0</v>
      </c>
      <c r="D1413" t="s">
        <v>92</v>
      </c>
      <c r="E1413" t="s">
        <v>92</v>
      </c>
      <c r="F1413" t="s">
        <v>92</v>
      </c>
      <c r="G1413" s="23" t="s">
        <v>92</v>
      </c>
      <c r="H1413" s="24" t="s">
        <v>92</v>
      </c>
      <c r="I1413" t="s">
        <v>92</v>
      </c>
      <c r="L1413" s="24">
        <v>0</v>
      </c>
    </row>
    <row r="1414" spans="3:12">
      <c r="C1414" s="24">
        <v>0</v>
      </c>
      <c r="D1414" t="s">
        <v>92</v>
      </c>
      <c r="E1414" t="s">
        <v>92</v>
      </c>
      <c r="F1414" t="s">
        <v>92</v>
      </c>
      <c r="G1414" s="23" t="s">
        <v>92</v>
      </c>
      <c r="H1414" s="24" t="s">
        <v>92</v>
      </c>
      <c r="I1414" t="s">
        <v>92</v>
      </c>
      <c r="L1414" s="24">
        <v>0</v>
      </c>
    </row>
    <row r="1415" spans="3:12">
      <c r="C1415" s="24">
        <v>0</v>
      </c>
      <c r="D1415" t="s">
        <v>92</v>
      </c>
      <c r="E1415" t="s">
        <v>92</v>
      </c>
      <c r="F1415" t="s">
        <v>92</v>
      </c>
      <c r="G1415" s="23" t="s">
        <v>92</v>
      </c>
      <c r="H1415" s="24" t="s">
        <v>92</v>
      </c>
      <c r="I1415" t="s">
        <v>92</v>
      </c>
      <c r="L1415" s="24">
        <v>0</v>
      </c>
    </row>
    <row r="1416" spans="3:12">
      <c r="C1416" s="24">
        <v>0</v>
      </c>
      <c r="D1416" t="s">
        <v>92</v>
      </c>
      <c r="E1416" t="s">
        <v>92</v>
      </c>
      <c r="F1416" t="s">
        <v>92</v>
      </c>
      <c r="G1416" s="23" t="s">
        <v>92</v>
      </c>
      <c r="H1416" s="24" t="s">
        <v>92</v>
      </c>
      <c r="I1416" t="s">
        <v>92</v>
      </c>
      <c r="L1416" s="24">
        <v>0</v>
      </c>
    </row>
    <row r="1417" spans="3:12">
      <c r="C1417" s="24">
        <v>0</v>
      </c>
      <c r="D1417" t="s">
        <v>92</v>
      </c>
      <c r="E1417" t="s">
        <v>92</v>
      </c>
      <c r="F1417" t="s">
        <v>92</v>
      </c>
      <c r="G1417" s="23" t="s">
        <v>92</v>
      </c>
      <c r="H1417" s="24" t="s">
        <v>92</v>
      </c>
      <c r="I1417" t="s">
        <v>92</v>
      </c>
      <c r="L1417" s="24">
        <v>0</v>
      </c>
    </row>
    <row r="1418" spans="3:12">
      <c r="C1418" s="24">
        <v>0</v>
      </c>
      <c r="D1418" t="s">
        <v>92</v>
      </c>
      <c r="E1418" t="s">
        <v>92</v>
      </c>
      <c r="F1418" t="s">
        <v>92</v>
      </c>
      <c r="G1418" s="23" t="s">
        <v>92</v>
      </c>
      <c r="H1418" s="24" t="s">
        <v>92</v>
      </c>
      <c r="I1418" t="s">
        <v>92</v>
      </c>
      <c r="L1418" s="24">
        <v>0</v>
      </c>
    </row>
    <row r="1419" spans="3:12">
      <c r="C1419" s="24">
        <v>0</v>
      </c>
      <c r="D1419" t="s">
        <v>92</v>
      </c>
      <c r="E1419" t="s">
        <v>92</v>
      </c>
      <c r="F1419" t="s">
        <v>92</v>
      </c>
      <c r="G1419" s="23" t="s">
        <v>92</v>
      </c>
      <c r="H1419" s="24" t="s">
        <v>92</v>
      </c>
      <c r="I1419" t="s">
        <v>92</v>
      </c>
      <c r="L1419" s="24">
        <v>0</v>
      </c>
    </row>
    <row r="1420" spans="3:12">
      <c r="C1420" s="24">
        <v>0</v>
      </c>
      <c r="D1420" t="s">
        <v>92</v>
      </c>
      <c r="E1420" t="s">
        <v>92</v>
      </c>
      <c r="F1420" t="s">
        <v>92</v>
      </c>
      <c r="G1420" s="23" t="s">
        <v>92</v>
      </c>
      <c r="H1420" s="24" t="s">
        <v>92</v>
      </c>
      <c r="I1420" t="s">
        <v>92</v>
      </c>
      <c r="L1420" s="24">
        <v>0</v>
      </c>
    </row>
    <row r="1421" spans="3:12">
      <c r="C1421" s="24">
        <v>0</v>
      </c>
      <c r="D1421" t="s">
        <v>92</v>
      </c>
      <c r="E1421" t="s">
        <v>92</v>
      </c>
      <c r="F1421" t="s">
        <v>92</v>
      </c>
      <c r="G1421" s="23" t="s">
        <v>92</v>
      </c>
      <c r="H1421" s="24" t="s">
        <v>92</v>
      </c>
      <c r="I1421" t="s">
        <v>92</v>
      </c>
      <c r="L1421" s="24">
        <v>0</v>
      </c>
    </row>
    <row r="1422" spans="3:12">
      <c r="C1422" s="24">
        <v>0</v>
      </c>
      <c r="D1422" t="s">
        <v>92</v>
      </c>
      <c r="E1422" t="s">
        <v>92</v>
      </c>
      <c r="F1422" t="s">
        <v>92</v>
      </c>
      <c r="G1422" s="23" t="s">
        <v>92</v>
      </c>
      <c r="H1422" s="24" t="s">
        <v>92</v>
      </c>
      <c r="I1422" t="s">
        <v>92</v>
      </c>
      <c r="L1422" s="24">
        <v>0</v>
      </c>
    </row>
    <row r="1423" spans="3:12">
      <c r="C1423" s="24">
        <v>0</v>
      </c>
      <c r="D1423" t="s">
        <v>92</v>
      </c>
      <c r="E1423" t="s">
        <v>92</v>
      </c>
      <c r="F1423" t="s">
        <v>92</v>
      </c>
      <c r="G1423" s="23" t="s">
        <v>92</v>
      </c>
      <c r="H1423" s="24" t="s">
        <v>92</v>
      </c>
      <c r="I1423" t="s">
        <v>92</v>
      </c>
      <c r="L1423" s="24">
        <v>0</v>
      </c>
    </row>
    <row r="1424" spans="3:12">
      <c r="C1424" s="24">
        <v>0</v>
      </c>
      <c r="D1424" t="s">
        <v>92</v>
      </c>
      <c r="E1424" t="s">
        <v>92</v>
      </c>
      <c r="F1424" t="s">
        <v>92</v>
      </c>
      <c r="G1424" s="23" t="s">
        <v>92</v>
      </c>
      <c r="H1424" s="24" t="s">
        <v>92</v>
      </c>
      <c r="I1424" t="s">
        <v>92</v>
      </c>
      <c r="L1424" s="24">
        <v>0</v>
      </c>
    </row>
    <row r="1425" spans="3:12">
      <c r="C1425" s="24">
        <v>0</v>
      </c>
      <c r="D1425" t="s">
        <v>92</v>
      </c>
      <c r="E1425" t="s">
        <v>92</v>
      </c>
      <c r="F1425" t="s">
        <v>92</v>
      </c>
      <c r="G1425" s="23" t="s">
        <v>92</v>
      </c>
      <c r="H1425" s="24" t="s">
        <v>92</v>
      </c>
      <c r="I1425" t="s">
        <v>92</v>
      </c>
      <c r="L1425" s="24">
        <v>0</v>
      </c>
    </row>
    <row r="1426" spans="3:12">
      <c r="C1426" s="24">
        <v>0</v>
      </c>
      <c r="D1426" t="s">
        <v>92</v>
      </c>
      <c r="E1426" t="s">
        <v>92</v>
      </c>
      <c r="F1426" t="s">
        <v>92</v>
      </c>
      <c r="G1426" s="23" t="s">
        <v>92</v>
      </c>
      <c r="H1426" s="24" t="s">
        <v>92</v>
      </c>
      <c r="I1426" t="s">
        <v>92</v>
      </c>
      <c r="L1426" s="24">
        <v>0</v>
      </c>
    </row>
    <row r="1427" spans="3:12">
      <c r="C1427" s="24">
        <v>0</v>
      </c>
      <c r="D1427" t="s">
        <v>92</v>
      </c>
      <c r="E1427" t="s">
        <v>92</v>
      </c>
      <c r="F1427" t="s">
        <v>92</v>
      </c>
      <c r="G1427" s="23" t="s">
        <v>92</v>
      </c>
      <c r="H1427" s="24" t="s">
        <v>92</v>
      </c>
      <c r="I1427" t="s">
        <v>92</v>
      </c>
      <c r="L1427" s="24">
        <v>0</v>
      </c>
    </row>
    <row r="1428" spans="3:12">
      <c r="C1428" s="24">
        <v>0</v>
      </c>
      <c r="D1428" t="s">
        <v>92</v>
      </c>
      <c r="E1428" t="s">
        <v>92</v>
      </c>
      <c r="F1428" t="s">
        <v>92</v>
      </c>
      <c r="G1428" s="23" t="s">
        <v>92</v>
      </c>
      <c r="H1428" s="24" t="s">
        <v>92</v>
      </c>
      <c r="I1428" t="s">
        <v>92</v>
      </c>
      <c r="L1428" s="24">
        <v>0</v>
      </c>
    </row>
    <row r="1429" spans="3:12">
      <c r="C1429" s="24">
        <v>0</v>
      </c>
      <c r="D1429" t="s">
        <v>92</v>
      </c>
      <c r="E1429" t="s">
        <v>92</v>
      </c>
      <c r="F1429" t="s">
        <v>92</v>
      </c>
      <c r="G1429" s="23" t="s">
        <v>92</v>
      </c>
      <c r="H1429" s="24" t="s">
        <v>92</v>
      </c>
      <c r="I1429" t="s">
        <v>92</v>
      </c>
      <c r="L1429" s="24">
        <v>0</v>
      </c>
    </row>
    <row r="1430" spans="3:12">
      <c r="C1430" s="24">
        <v>0</v>
      </c>
      <c r="D1430" t="s">
        <v>92</v>
      </c>
      <c r="E1430" t="s">
        <v>92</v>
      </c>
      <c r="F1430" t="s">
        <v>92</v>
      </c>
      <c r="G1430" s="23" t="s">
        <v>92</v>
      </c>
      <c r="H1430" s="24" t="s">
        <v>92</v>
      </c>
      <c r="I1430" t="s">
        <v>92</v>
      </c>
      <c r="L1430" s="24">
        <v>0</v>
      </c>
    </row>
    <row r="1431" spans="3:12">
      <c r="C1431" s="24">
        <v>0</v>
      </c>
      <c r="D1431" t="s">
        <v>92</v>
      </c>
      <c r="E1431" t="s">
        <v>92</v>
      </c>
      <c r="F1431" t="s">
        <v>92</v>
      </c>
      <c r="G1431" s="23" t="s">
        <v>92</v>
      </c>
      <c r="H1431" s="24" t="s">
        <v>92</v>
      </c>
      <c r="I1431" t="s">
        <v>92</v>
      </c>
      <c r="L1431" s="24">
        <v>0</v>
      </c>
    </row>
    <row r="1432" spans="3:12">
      <c r="C1432" s="24">
        <v>0</v>
      </c>
      <c r="D1432" t="s">
        <v>92</v>
      </c>
      <c r="E1432" t="s">
        <v>92</v>
      </c>
      <c r="F1432" t="s">
        <v>92</v>
      </c>
      <c r="G1432" s="23" t="s">
        <v>92</v>
      </c>
      <c r="H1432" s="24" t="s">
        <v>92</v>
      </c>
      <c r="I1432" t="s">
        <v>92</v>
      </c>
      <c r="L1432" s="24">
        <v>0</v>
      </c>
    </row>
    <row r="1433" spans="3:12">
      <c r="C1433" s="24">
        <v>0</v>
      </c>
      <c r="D1433" t="s">
        <v>92</v>
      </c>
      <c r="E1433" t="s">
        <v>92</v>
      </c>
      <c r="F1433" t="s">
        <v>92</v>
      </c>
      <c r="G1433" s="23" t="s">
        <v>92</v>
      </c>
      <c r="H1433" s="24" t="s">
        <v>92</v>
      </c>
      <c r="I1433" t="s">
        <v>92</v>
      </c>
      <c r="L1433" s="24">
        <v>0</v>
      </c>
    </row>
    <row r="1434" spans="3:12">
      <c r="C1434" s="24">
        <v>0</v>
      </c>
      <c r="D1434" t="s">
        <v>92</v>
      </c>
      <c r="E1434" t="s">
        <v>92</v>
      </c>
      <c r="F1434" t="s">
        <v>92</v>
      </c>
      <c r="G1434" s="23" t="s">
        <v>92</v>
      </c>
      <c r="H1434" s="24" t="s">
        <v>92</v>
      </c>
      <c r="I1434" t="s">
        <v>92</v>
      </c>
      <c r="L1434" s="24">
        <v>0</v>
      </c>
    </row>
    <row r="1435" spans="3:12">
      <c r="C1435" s="24">
        <v>0</v>
      </c>
      <c r="D1435" t="s">
        <v>92</v>
      </c>
      <c r="E1435" t="s">
        <v>92</v>
      </c>
      <c r="F1435" t="s">
        <v>92</v>
      </c>
      <c r="G1435" s="23" t="s">
        <v>92</v>
      </c>
      <c r="H1435" s="24" t="s">
        <v>92</v>
      </c>
      <c r="I1435" t="s">
        <v>92</v>
      </c>
      <c r="L1435" s="24">
        <v>0</v>
      </c>
    </row>
    <row r="1436" spans="3:12">
      <c r="C1436" s="24">
        <v>0</v>
      </c>
      <c r="D1436" t="s">
        <v>92</v>
      </c>
      <c r="E1436" t="s">
        <v>92</v>
      </c>
      <c r="F1436" t="s">
        <v>92</v>
      </c>
      <c r="G1436" s="23" t="s">
        <v>92</v>
      </c>
      <c r="H1436" s="24" t="s">
        <v>92</v>
      </c>
      <c r="I1436" t="s">
        <v>92</v>
      </c>
      <c r="L1436" s="24">
        <v>0</v>
      </c>
    </row>
    <row r="1437" spans="3:12">
      <c r="C1437" s="24">
        <v>0</v>
      </c>
      <c r="D1437" t="s">
        <v>92</v>
      </c>
      <c r="E1437" t="s">
        <v>92</v>
      </c>
      <c r="F1437" t="s">
        <v>92</v>
      </c>
      <c r="G1437" s="23" t="s">
        <v>92</v>
      </c>
      <c r="H1437" s="24" t="s">
        <v>92</v>
      </c>
      <c r="I1437" t="s">
        <v>92</v>
      </c>
      <c r="L1437" s="24">
        <v>0</v>
      </c>
    </row>
    <row r="1438" spans="3:12">
      <c r="C1438" s="24">
        <v>0</v>
      </c>
      <c r="D1438" t="s">
        <v>92</v>
      </c>
      <c r="E1438" t="s">
        <v>92</v>
      </c>
      <c r="F1438" t="s">
        <v>92</v>
      </c>
      <c r="G1438" s="23" t="s">
        <v>92</v>
      </c>
      <c r="H1438" s="24" t="s">
        <v>92</v>
      </c>
      <c r="I1438" t="s">
        <v>92</v>
      </c>
      <c r="L1438" s="24">
        <v>0</v>
      </c>
    </row>
    <row r="1439" spans="3:12">
      <c r="C1439" s="24">
        <v>0</v>
      </c>
      <c r="D1439" t="s">
        <v>92</v>
      </c>
      <c r="E1439" t="s">
        <v>92</v>
      </c>
      <c r="F1439" t="s">
        <v>92</v>
      </c>
      <c r="G1439" s="23" t="s">
        <v>92</v>
      </c>
      <c r="H1439" s="24" t="s">
        <v>92</v>
      </c>
      <c r="I1439" t="s">
        <v>92</v>
      </c>
      <c r="L1439" s="24">
        <v>0</v>
      </c>
    </row>
    <row r="1440" spans="3:12">
      <c r="C1440" s="24">
        <v>0</v>
      </c>
      <c r="D1440" t="s">
        <v>92</v>
      </c>
      <c r="E1440" t="s">
        <v>92</v>
      </c>
      <c r="F1440" t="s">
        <v>92</v>
      </c>
      <c r="G1440" s="23" t="s">
        <v>92</v>
      </c>
      <c r="H1440" s="24" t="s">
        <v>92</v>
      </c>
      <c r="I1440" t="s">
        <v>92</v>
      </c>
      <c r="L1440" s="24">
        <v>0</v>
      </c>
    </row>
    <row r="1441" spans="3:12">
      <c r="C1441" s="24">
        <v>0</v>
      </c>
      <c r="D1441" t="s">
        <v>92</v>
      </c>
      <c r="E1441" t="s">
        <v>92</v>
      </c>
      <c r="F1441" t="s">
        <v>92</v>
      </c>
      <c r="G1441" s="23" t="s">
        <v>92</v>
      </c>
      <c r="H1441" s="24" t="s">
        <v>92</v>
      </c>
      <c r="I1441" t="s">
        <v>92</v>
      </c>
      <c r="L1441" s="24">
        <v>0</v>
      </c>
    </row>
    <row r="1442" spans="3:12">
      <c r="C1442" s="24">
        <v>0</v>
      </c>
      <c r="D1442" t="s">
        <v>92</v>
      </c>
      <c r="E1442" t="s">
        <v>92</v>
      </c>
      <c r="F1442" t="s">
        <v>92</v>
      </c>
      <c r="G1442" s="23" t="s">
        <v>92</v>
      </c>
      <c r="H1442" s="24" t="s">
        <v>92</v>
      </c>
      <c r="I1442" t="s">
        <v>92</v>
      </c>
      <c r="L1442" s="24">
        <v>0</v>
      </c>
    </row>
    <row r="1443" spans="3:12">
      <c r="C1443" s="24">
        <v>0</v>
      </c>
      <c r="D1443" t="s">
        <v>92</v>
      </c>
      <c r="E1443" t="s">
        <v>92</v>
      </c>
      <c r="F1443" t="s">
        <v>92</v>
      </c>
      <c r="G1443" s="23" t="s">
        <v>92</v>
      </c>
      <c r="H1443" s="24" t="s">
        <v>92</v>
      </c>
      <c r="I1443" t="s">
        <v>92</v>
      </c>
      <c r="L1443" s="24">
        <v>0</v>
      </c>
    </row>
    <row r="1444" spans="3:12">
      <c r="C1444" s="24">
        <v>0</v>
      </c>
      <c r="D1444" t="s">
        <v>92</v>
      </c>
      <c r="E1444" t="s">
        <v>92</v>
      </c>
      <c r="F1444" t="s">
        <v>92</v>
      </c>
      <c r="G1444" s="23" t="s">
        <v>92</v>
      </c>
      <c r="H1444" s="24" t="s">
        <v>92</v>
      </c>
      <c r="I1444" t="s">
        <v>92</v>
      </c>
      <c r="L1444" s="24">
        <v>0</v>
      </c>
    </row>
    <row r="1445" spans="3:12">
      <c r="C1445" s="24">
        <v>0</v>
      </c>
      <c r="D1445" t="s">
        <v>92</v>
      </c>
      <c r="E1445" t="s">
        <v>92</v>
      </c>
      <c r="F1445" t="s">
        <v>92</v>
      </c>
      <c r="G1445" s="23" t="s">
        <v>92</v>
      </c>
      <c r="H1445" s="24" t="s">
        <v>92</v>
      </c>
      <c r="I1445" t="s">
        <v>92</v>
      </c>
      <c r="L1445" s="24">
        <v>0</v>
      </c>
    </row>
    <row r="1446" spans="3:12">
      <c r="C1446" s="24">
        <v>0</v>
      </c>
      <c r="D1446" t="s">
        <v>92</v>
      </c>
      <c r="E1446" t="s">
        <v>92</v>
      </c>
      <c r="F1446" t="s">
        <v>92</v>
      </c>
      <c r="G1446" s="23" t="s">
        <v>92</v>
      </c>
      <c r="H1446" s="24" t="s">
        <v>92</v>
      </c>
      <c r="I1446" t="s">
        <v>92</v>
      </c>
      <c r="L1446" s="24">
        <v>0</v>
      </c>
    </row>
    <row r="1447" spans="3:12">
      <c r="C1447" s="24">
        <v>0</v>
      </c>
      <c r="D1447" t="s">
        <v>92</v>
      </c>
      <c r="E1447" t="s">
        <v>92</v>
      </c>
      <c r="F1447" t="s">
        <v>92</v>
      </c>
      <c r="G1447" s="23" t="s">
        <v>92</v>
      </c>
      <c r="H1447" s="24" t="s">
        <v>92</v>
      </c>
      <c r="I1447" t="s">
        <v>92</v>
      </c>
      <c r="L1447" s="24">
        <v>0</v>
      </c>
    </row>
    <row r="1448" spans="3:12">
      <c r="C1448" s="24">
        <v>0</v>
      </c>
      <c r="D1448" t="s">
        <v>92</v>
      </c>
      <c r="E1448" t="s">
        <v>92</v>
      </c>
      <c r="F1448" t="s">
        <v>92</v>
      </c>
      <c r="G1448" s="23" t="s">
        <v>92</v>
      </c>
      <c r="H1448" s="24" t="s">
        <v>92</v>
      </c>
      <c r="I1448" t="s">
        <v>92</v>
      </c>
      <c r="L1448" s="24">
        <v>0</v>
      </c>
    </row>
    <row r="1449" spans="3:12">
      <c r="C1449" s="24">
        <v>0</v>
      </c>
      <c r="D1449" t="s">
        <v>92</v>
      </c>
      <c r="E1449" t="s">
        <v>92</v>
      </c>
      <c r="F1449" t="s">
        <v>92</v>
      </c>
      <c r="G1449" s="23" t="s">
        <v>92</v>
      </c>
      <c r="H1449" s="24" t="s">
        <v>92</v>
      </c>
      <c r="I1449" t="s">
        <v>92</v>
      </c>
      <c r="L1449" s="24">
        <v>0</v>
      </c>
    </row>
    <row r="1450" spans="3:12">
      <c r="C1450" s="24">
        <v>0</v>
      </c>
      <c r="D1450" t="s">
        <v>92</v>
      </c>
      <c r="E1450" t="s">
        <v>92</v>
      </c>
      <c r="F1450" t="s">
        <v>92</v>
      </c>
      <c r="G1450" s="23" t="s">
        <v>92</v>
      </c>
      <c r="H1450" s="24" t="s">
        <v>92</v>
      </c>
      <c r="I1450" t="s">
        <v>92</v>
      </c>
      <c r="L1450" s="24">
        <v>0</v>
      </c>
    </row>
    <row r="1451" spans="3:12">
      <c r="C1451" s="24">
        <v>0</v>
      </c>
      <c r="D1451" t="s">
        <v>92</v>
      </c>
      <c r="E1451" t="s">
        <v>92</v>
      </c>
      <c r="F1451" t="s">
        <v>92</v>
      </c>
      <c r="G1451" s="23" t="s">
        <v>92</v>
      </c>
      <c r="H1451" s="24" t="s">
        <v>92</v>
      </c>
      <c r="I1451" t="s">
        <v>92</v>
      </c>
      <c r="L1451" s="24">
        <v>0</v>
      </c>
    </row>
    <row r="1452" spans="3:12">
      <c r="C1452" s="24">
        <v>0</v>
      </c>
      <c r="D1452" t="s">
        <v>92</v>
      </c>
      <c r="E1452" t="s">
        <v>92</v>
      </c>
      <c r="F1452" t="s">
        <v>92</v>
      </c>
      <c r="G1452" s="23" t="s">
        <v>92</v>
      </c>
      <c r="H1452" s="24" t="s">
        <v>92</v>
      </c>
      <c r="I1452" t="s">
        <v>92</v>
      </c>
      <c r="L1452" s="24">
        <v>0</v>
      </c>
    </row>
    <row r="1453" spans="3:12">
      <c r="C1453" s="24">
        <v>0</v>
      </c>
      <c r="D1453" t="s">
        <v>92</v>
      </c>
      <c r="E1453" t="s">
        <v>92</v>
      </c>
      <c r="F1453" t="s">
        <v>92</v>
      </c>
      <c r="G1453" s="23" t="s">
        <v>92</v>
      </c>
      <c r="H1453" s="24" t="s">
        <v>92</v>
      </c>
      <c r="I1453" t="s">
        <v>92</v>
      </c>
      <c r="L1453" s="24">
        <v>0</v>
      </c>
    </row>
    <row r="1454" spans="3:12">
      <c r="C1454" s="24">
        <v>0</v>
      </c>
      <c r="D1454" t="s">
        <v>92</v>
      </c>
      <c r="E1454" t="s">
        <v>92</v>
      </c>
      <c r="F1454" t="s">
        <v>92</v>
      </c>
      <c r="G1454" s="23" t="s">
        <v>92</v>
      </c>
      <c r="H1454" s="24" t="s">
        <v>92</v>
      </c>
      <c r="I1454" t="s">
        <v>92</v>
      </c>
      <c r="L1454" s="24">
        <v>0</v>
      </c>
    </row>
    <row r="1455" spans="3:12">
      <c r="C1455" s="24">
        <v>0</v>
      </c>
      <c r="D1455" t="s">
        <v>92</v>
      </c>
      <c r="E1455" t="s">
        <v>92</v>
      </c>
      <c r="F1455" t="s">
        <v>92</v>
      </c>
      <c r="G1455" s="23" t="s">
        <v>92</v>
      </c>
      <c r="H1455" s="24" t="s">
        <v>92</v>
      </c>
      <c r="I1455" t="s">
        <v>92</v>
      </c>
      <c r="L1455" s="24">
        <v>0</v>
      </c>
    </row>
    <row r="1456" spans="3:12">
      <c r="C1456" s="24">
        <v>0</v>
      </c>
      <c r="D1456" t="s">
        <v>92</v>
      </c>
      <c r="E1456" t="s">
        <v>92</v>
      </c>
      <c r="F1456" t="s">
        <v>92</v>
      </c>
      <c r="G1456" s="23" t="s">
        <v>92</v>
      </c>
      <c r="H1456" s="24" t="s">
        <v>92</v>
      </c>
      <c r="I1456" t="s">
        <v>92</v>
      </c>
      <c r="L1456" s="24">
        <v>0</v>
      </c>
    </row>
    <row r="1457" spans="3:12">
      <c r="C1457" s="24">
        <v>0</v>
      </c>
      <c r="D1457" t="s">
        <v>92</v>
      </c>
      <c r="E1457" t="s">
        <v>92</v>
      </c>
      <c r="F1457" t="s">
        <v>92</v>
      </c>
      <c r="G1457" s="23" t="s">
        <v>92</v>
      </c>
      <c r="H1457" s="24" t="s">
        <v>92</v>
      </c>
      <c r="I1457" t="s">
        <v>92</v>
      </c>
      <c r="L1457" s="24">
        <v>0</v>
      </c>
    </row>
    <row r="1458" spans="3:12">
      <c r="C1458" s="24">
        <v>0</v>
      </c>
      <c r="D1458" t="s">
        <v>92</v>
      </c>
      <c r="E1458" t="s">
        <v>92</v>
      </c>
      <c r="F1458" t="s">
        <v>92</v>
      </c>
      <c r="G1458" s="23" t="s">
        <v>92</v>
      </c>
      <c r="H1458" s="24" t="s">
        <v>92</v>
      </c>
      <c r="I1458" t="s">
        <v>92</v>
      </c>
      <c r="L1458" s="24">
        <v>0</v>
      </c>
    </row>
    <row r="1459" spans="3:12">
      <c r="C1459" s="24">
        <v>0</v>
      </c>
      <c r="D1459" t="s">
        <v>92</v>
      </c>
      <c r="E1459" t="s">
        <v>92</v>
      </c>
      <c r="F1459" t="s">
        <v>92</v>
      </c>
      <c r="G1459" s="23" t="s">
        <v>92</v>
      </c>
      <c r="H1459" s="24" t="s">
        <v>92</v>
      </c>
      <c r="I1459" t="s">
        <v>92</v>
      </c>
      <c r="L1459" s="24">
        <v>0</v>
      </c>
    </row>
    <row r="1460" spans="3:12">
      <c r="C1460" s="24">
        <v>0</v>
      </c>
      <c r="D1460" t="s">
        <v>92</v>
      </c>
      <c r="E1460" t="s">
        <v>92</v>
      </c>
      <c r="F1460" t="s">
        <v>92</v>
      </c>
      <c r="G1460" s="23" t="s">
        <v>92</v>
      </c>
      <c r="H1460" s="24" t="s">
        <v>92</v>
      </c>
      <c r="I1460" t="s">
        <v>92</v>
      </c>
      <c r="L1460" s="24">
        <v>0</v>
      </c>
    </row>
    <row r="1461" spans="3:12">
      <c r="C1461" s="24">
        <v>0</v>
      </c>
      <c r="D1461" t="s">
        <v>92</v>
      </c>
      <c r="E1461" t="s">
        <v>92</v>
      </c>
      <c r="F1461" t="s">
        <v>92</v>
      </c>
      <c r="G1461" s="23" t="s">
        <v>92</v>
      </c>
      <c r="H1461" s="24" t="s">
        <v>92</v>
      </c>
      <c r="I1461" t="s">
        <v>92</v>
      </c>
      <c r="L1461" s="24">
        <v>0</v>
      </c>
    </row>
    <row r="1462" spans="3:12">
      <c r="C1462" s="24">
        <v>0</v>
      </c>
      <c r="D1462" t="s">
        <v>92</v>
      </c>
      <c r="E1462" t="s">
        <v>92</v>
      </c>
      <c r="F1462" t="s">
        <v>92</v>
      </c>
      <c r="G1462" s="23" t="s">
        <v>92</v>
      </c>
      <c r="H1462" s="24" t="s">
        <v>92</v>
      </c>
      <c r="I1462" t="s">
        <v>92</v>
      </c>
      <c r="L1462" s="24">
        <v>0</v>
      </c>
    </row>
    <row r="1463" spans="3:12">
      <c r="C1463" s="24">
        <v>0</v>
      </c>
      <c r="D1463" t="s">
        <v>92</v>
      </c>
      <c r="E1463" t="s">
        <v>92</v>
      </c>
      <c r="F1463" t="s">
        <v>92</v>
      </c>
      <c r="G1463" s="23" t="s">
        <v>92</v>
      </c>
      <c r="H1463" s="24" t="s">
        <v>92</v>
      </c>
      <c r="I1463" t="s">
        <v>92</v>
      </c>
      <c r="L1463" s="24">
        <v>0</v>
      </c>
    </row>
    <row r="1464" spans="3:12">
      <c r="C1464" s="24">
        <v>0</v>
      </c>
      <c r="D1464" t="s">
        <v>92</v>
      </c>
      <c r="E1464" t="s">
        <v>92</v>
      </c>
      <c r="F1464" t="s">
        <v>92</v>
      </c>
      <c r="G1464" s="23" t="s">
        <v>92</v>
      </c>
      <c r="H1464" s="24" t="s">
        <v>92</v>
      </c>
      <c r="I1464" t="s">
        <v>92</v>
      </c>
      <c r="L1464" s="24">
        <v>0</v>
      </c>
    </row>
    <row r="1465" spans="3:12">
      <c r="C1465" s="24">
        <v>0</v>
      </c>
      <c r="D1465" t="s">
        <v>92</v>
      </c>
      <c r="E1465" t="s">
        <v>92</v>
      </c>
      <c r="F1465" t="s">
        <v>92</v>
      </c>
      <c r="G1465" s="23" t="s">
        <v>92</v>
      </c>
      <c r="H1465" s="24" t="s">
        <v>92</v>
      </c>
      <c r="I1465" t="s">
        <v>92</v>
      </c>
      <c r="L1465" s="24">
        <v>0</v>
      </c>
    </row>
    <row r="1466" spans="3:12">
      <c r="C1466" s="24">
        <v>0</v>
      </c>
      <c r="D1466" t="s">
        <v>92</v>
      </c>
      <c r="E1466" t="s">
        <v>92</v>
      </c>
      <c r="F1466" t="s">
        <v>92</v>
      </c>
      <c r="G1466" s="23" t="s">
        <v>92</v>
      </c>
      <c r="H1466" s="24" t="s">
        <v>92</v>
      </c>
      <c r="I1466" t="s">
        <v>92</v>
      </c>
      <c r="L1466" s="24">
        <v>0</v>
      </c>
    </row>
    <row r="1467" spans="3:12">
      <c r="C1467" s="24">
        <v>0</v>
      </c>
      <c r="D1467" t="s">
        <v>92</v>
      </c>
      <c r="E1467" t="s">
        <v>92</v>
      </c>
      <c r="F1467" t="s">
        <v>92</v>
      </c>
      <c r="G1467" s="23" t="s">
        <v>92</v>
      </c>
      <c r="H1467" s="24" t="s">
        <v>92</v>
      </c>
      <c r="I1467" t="s">
        <v>92</v>
      </c>
      <c r="L1467" s="24">
        <v>0</v>
      </c>
    </row>
    <row r="1468" spans="3:12">
      <c r="C1468" s="24">
        <v>0</v>
      </c>
      <c r="D1468" t="s">
        <v>92</v>
      </c>
      <c r="E1468" t="s">
        <v>92</v>
      </c>
      <c r="F1468" t="s">
        <v>92</v>
      </c>
      <c r="G1468" s="23" t="s">
        <v>92</v>
      </c>
      <c r="H1468" s="24" t="s">
        <v>92</v>
      </c>
      <c r="I1468" t="s">
        <v>92</v>
      </c>
      <c r="L1468" s="24">
        <v>0</v>
      </c>
    </row>
    <row r="1469" spans="3:12">
      <c r="C1469" s="24">
        <v>0</v>
      </c>
      <c r="D1469" t="s">
        <v>92</v>
      </c>
      <c r="E1469" t="s">
        <v>92</v>
      </c>
      <c r="F1469" t="s">
        <v>92</v>
      </c>
      <c r="G1469" s="23" t="s">
        <v>92</v>
      </c>
      <c r="H1469" s="24" t="s">
        <v>92</v>
      </c>
      <c r="I1469" t="s">
        <v>92</v>
      </c>
      <c r="L1469" s="24">
        <v>0</v>
      </c>
    </row>
    <row r="1470" spans="3:12">
      <c r="C1470" s="24">
        <v>0</v>
      </c>
      <c r="D1470" t="s">
        <v>92</v>
      </c>
      <c r="E1470" t="s">
        <v>92</v>
      </c>
      <c r="F1470" t="s">
        <v>92</v>
      </c>
      <c r="G1470" s="23" t="s">
        <v>92</v>
      </c>
      <c r="H1470" s="24" t="s">
        <v>92</v>
      </c>
      <c r="I1470" t="s">
        <v>92</v>
      </c>
      <c r="L1470" s="24">
        <v>0</v>
      </c>
    </row>
    <row r="1471" spans="3:12">
      <c r="C1471" s="24">
        <v>0</v>
      </c>
      <c r="D1471" t="s">
        <v>92</v>
      </c>
      <c r="E1471" t="s">
        <v>92</v>
      </c>
      <c r="F1471" t="s">
        <v>92</v>
      </c>
      <c r="G1471" s="23" t="s">
        <v>92</v>
      </c>
      <c r="H1471" s="24" t="s">
        <v>92</v>
      </c>
      <c r="I1471" t="s">
        <v>92</v>
      </c>
      <c r="L1471" s="24">
        <v>0</v>
      </c>
    </row>
    <row r="1472" spans="3:12">
      <c r="C1472" s="24">
        <v>0</v>
      </c>
      <c r="D1472" t="s">
        <v>92</v>
      </c>
      <c r="E1472" t="s">
        <v>92</v>
      </c>
      <c r="F1472" t="s">
        <v>92</v>
      </c>
      <c r="G1472" s="23" t="s">
        <v>92</v>
      </c>
      <c r="H1472" s="24" t="s">
        <v>92</v>
      </c>
      <c r="I1472" t="s">
        <v>92</v>
      </c>
      <c r="L1472" s="24">
        <v>0</v>
      </c>
    </row>
    <row r="1473" spans="3:12">
      <c r="C1473" s="24">
        <v>0</v>
      </c>
      <c r="D1473" t="s">
        <v>92</v>
      </c>
      <c r="E1473" t="s">
        <v>92</v>
      </c>
      <c r="F1473" t="s">
        <v>92</v>
      </c>
      <c r="G1473" s="23" t="s">
        <v>92</v>
      </c>
      <c r="H1473" s="24" t="s">
        <v>92</v>
      </c>
      <c r="I1473" t="s">
        <v>92</v>
      </c>
      <c r="L1473" s="24">
        <v>0</v>
      </c>
    </row>
    <row r="1474" spans="3:12">
      <c r="C1474" s="24">
        <v>0</v>
      </c>
      <c r="D1474" t="s">
        <v>92</v>
      </c>
      <c r="E1474" t="s">
        <v>92</v>
      </c>
      <c r="F1474" t="s">
        <v>92</v>
      </c>
      <c r="G1474" s="23" t="s">
        <v>92</v>
      </c>
      <c r="H1474" s="24" t="s">
        <v>92</v>
      </c>
      <c r="I1474" t="s">
        <v>92</v>
      </c>
      <c r="L1474" s="24">
        <v>0</v>
      </c>
    </row>
    <row r="1475" spans="3:12">
      <c r="C1475" s="24">
        <v>0</v>
      </c>
      <c r="D1475" t="s">
        <v>92</v>
      </c>
      <c r="E1475" t="s">
        <v>92</v>
      </c>
      <c r="F1475" t="s">
        <v>92</v>
      </c>
      <c r="G1475" s="23" t="s">
        <v>92</v>
      </c>
      <c r="H1475" s="24" t="s">
        <v>92</v>
      </c>
      <c r="I1475" t="s">
        <v>92</v>
      </c>
      <c r="L1475" s="24">
        <v>0</v>
      </c>
    </row>
    <row r="1476" spans="3:12">
      <c r="C1476" s="24">
        <v>0</v>
      </c>
      <c r="D1476" t="s">
        <v>92</v>
      </c>
      <c r="E1476" t="s">
        <v>92</v>
      </c>
      <c r="F1476" t="s">
        <v>92</v>
      </c>
      <c r="G1476" s="23" t="s">
        <v>92</v>
      </c>
      <c r="H1476" s="24" t="s">
        <v>92</v>
      </c>
      <c r="I1476" t="s">
        <v>92</v>
      </c>
      <c r="L1476" s="24">
        <v>0</v>
      </c>
    </row>
    <row r="1477" spans="3:12">
      <c r="C1477" s="24">
        <v>0</v>
      </c>
      <c r="D1477" t="s">
        <v>92</v>
      </c>
      <c r="E1477" t="s">
        <v>92</v>
      </c>
      <c r="F1477" t="s">
        <v>92</v>
      </c>
      <c r="G1477" s="23" t="s">
        <v>92</v>
      </c>
      <c r="H1477" s="24" t="s">
        <v>92</v>
      </c>
      <c r="I1477" t="s">
        <v>92</v>
      </c>
      <c r="L1477" s="24">
        <v>0</v>
      </c>
    </row>
    <row r="1478" spans="3:12">
      <c r="C1478" s="24">
        <v>0</v>
      </c>
      <c r="D1478" t="s">
        <v>92</v>
      </c>
      <c r="E1478" t="s">
        <v>92</v>
      </c>
      <c r="F1478" t="s">
        <v>92</v>
      </c>
      <c r="G1478" s="23" t="s">
        <v>92</v>
      </c>
      <c r="H1478" s="24" t="s">
        <v>92</v>
      </c>
      <c r="I1478" t="s">
        <v>92</v>
      </c>
      <c r="L1478" s="24">
        <v>0</v>
      </c>
    </row>
    <row r="1479" spans="3:12">
      <c r="C1479" s="24">
        <v>0</v>
      </c>
      <c r="D1479" t="s">
        <v>92</v>
      </c>
      <c r="E1479" t="s">
        <v>92</v>
      </c>
      <c r="F1479" t="s">
        <v>92</v>
      </c>
      <c r="G1479" s="23" t="s">
        <v>92</v>
      </c>
      <c r="H1479" s="24" t="s">
        <v>92</v>
      </c>
      <c r="I1479" t="s">
        <v>92</v>
      </c>
      <c r="L1479" s="24">
        <v>0</v>
      </c>
    </row>
    <row r="1480" spans="3:12">
      <c r="C1480" s="24">
        <v>0</v>
      </c>
      <c r="D1480" t="s">
        <v>92</v>
      </c>
      <c r="E1480" t="s">
        <v>92</v>
      </c>
      <c r="F1480" t="s">
        <v>92</v>
      </c>
      <c r="G1480" s="23" t="s">
        <v>92</v>
      </c>
      <c r="H1480" s="24" t="s">
        <v>92</v>
      </c>
      <c r="I1480" t="s">
        <v>92</v>
      </c>
      <c r="L1480" s="24">
        <v>0</v>
      </c>
    </row>
    <row r="1481" spans="3:12">
      <c r="C1481" s="24">
        <v>0</v>
      </c>
      <c r="D1481" t="s">
        <v>92</v>
      </c>
      <c r="E1481" t="s">
        <v>92</v>
      </c>
      <c r="F1481" t="s">
        <v>92</v>
      </c>
      <c r="G1481" s="23" t="s">
        <v>92</v>
      </c>
      <c r="H1481" s="24" t="s">
        <v>92</v>
      </c>
      <c r="I1481" t="s">
        <v>92</v>
      </c>
      <c r="L1481" s="24">
        <v>0</v>
      </c>
    </row>
    <row r="1482" spans="3:12">
      <c r="C1482" s="24">
        <v>0</v>
      </c>
      <c r="D1482" t="s">
        <v>92</v>
      </c>
      <c r="E1482" t="s">
        <v>92</v>
      </c>
      <c r="F1482" t="s">
        <v>92</v>
      </c>
      <c r="G1482" s="23" t="s">
        <v>92</v>
      </c>
      <c r="H1482" s="24" t="s">
        <v>92</v>
      </c>
      <c r="I1482" t="s">
        <v>92</v>
      </c>
      <c r="L1482" s="24">
        <v>0</v>
      </c>
    </row>
    <row r="1483" spans="3:12">
      <c r="C1483" s="24">
        <v>0</v>
      </c>
      <c r="D1483" t="s">
        <v>92</v>
      </c>
      <c r="E1483" t="s">
        <v>92</v>
      </c>
      <c r="F1483" t="s">
        <v>92</v>
      </c>
      <c r="G1483" s="23" t="s">
        <v>92</v>
      </c>
      <c r="H1483" s="24" t="s">
        <v>92</v>
      </c>
      <c r="I1483" t="s">
        <v>92</v>
      </c>
      <c r="L1483" s="24">
        <v>0</v>
      </c>
    </row>
    <row r="1484" spans="3:12">
      <c r="C1484" s="24">
        <v>0</v>
      </c>
      <c r="D1484" t="s">
        <v>92</v>
      </c>
      <c r="E1484" t="s">
        <v>92</v>
      </c>
      <c r="F1484" t="s">
        <v>92</v>
      </c>
      <c r="G1484" s="23" t="s">
        <v>92</v>
      </c>
      <c r="H1484" s="24" t="s">
        <v>92</v>
      </c>
      <c r="I1484" t="s">
        <v>92</v>
      </c>
      <c r="L1484" s="24">
        <v>0</v>
      </c>
    </row>
    <row r="1485" spans="3:12">
      <c r="C1485" s="24">
        <v>0</v>
      </c>
      <c r="D1485" t="s">
        <v>92</v>
      </c>
      <c r="E1485" t="s">
        <v>92</v>
      </c>
      <c r="F1485" t="s">
        <v>92</v>
      </c>
      <c r="G1485" s="23" t="s">
        <v>92</v>
      </c>
      <c r="H1485" s="24" t="s">
        <v>92</v>
      </c>
      <c r="I1485" t="s">
        <v>92</v>
      </c>
      <c r="L1485" s="24">
        <v>0</v>
      </c>
    </row>
    <row r="1486" spans="3:12">
      <c r="C1486" s="24">
        <v>0</v>
      </c>
      <c r="D1486" t="s">
        <v>92</v>
      </c>
      <c r="E1486" t="s">
        <v>92</v>
      </c>
      <c r="F1486" t="s">
        <v>92</v>
      </c>
      <c r="G1486" s="23" t="s">
        <v>92</v>
      </c>
      <c r="H1486" s="24" t="s">
        <v>92</v>
      </c>
      <c r="I1486" t="s">
        <v>92</v>
      </c>
      <c r="L1486" s="24">
        <v>0</v>
      </c>
    </row>
    <row r="1487" spans="3:12">
      <c r="C1487" s="24">
        <v>0</v>
      </c>
      <c r="D1487" t="s">
        <v>92</v>
      </c>
      <c r="E1487" t="s">
        <v>92</v>
      </c>
      <c r="F1487" t="s">
        <v>92</v>
      </c>
      <c r="G1487" s="23" t="s">
        <v>92</v>
      </c>
      <c r="H1487" s="24" t="s">
        <v>92</v>
      </c>
      <c r="I1487" t="s">
        <v>92</v>
      </c>
      <c r="L1487" s="24">
        <v>0</v>
      </c>
    </row>
    <row r="1488" spans="3:12">
      <c r="C1488" s="24">
        <v>0</v>
      </c>
      <c r="D1488" t="s">
        <v>92</v>
      </c>
      <c r="E1488" t="s">
        <v>92</v>
      </c>
      <c r="F1488" t="s">
        <v>92</v>
      </c>
      <c r="G1488" s="23" t="s">
        <v>92</v>
      </c>
      <c r="H1488" s="24" t="s">
        <v>92</v>
      </c>
      <c r="I1488" t="s">
        <v>92</v>
      </c>
      <c r="L1488" s="24">
        <v>0</v>
      </c>
    </row>
    <row r="1489" spans="3:12">
      <c r="C1489" s="24">
        <v>0</v>
      </c>
      <c r="D1489" t="s">
        <v>92</v>
      </c>
      <c r="E1489" t="s">
        <v>92</v>
      </c>
      <c r="F1489" t="s">
        <v>92</v>
      </c>
      <c r="G1489" s="23" t="s">
        <v>92</v>
      </c>
      <c r="H1489" s="24" t="s">
        <v>92</v>
      </c>
      <c r="I1489" t="s">
        <v>92</v>
      </c>
      <c r="L1489" s="24">
        <v>0</v>
      </c>
    </row>
    <row r="1490" spans="3:12">
      <c r="C1490" s="24">
        <v>0</v>
      </c>
      <c r="D1490" t="s">
        <v>92</v>
      </c>
      <c r="E1490" t="s">
        <v>92</v>
      </c>
      <c r="F1490" t="s">
        <v>92</v>
      </c>
      <c r="G1490" s="23" t="s">
        <v>92</v>
      </c>
      <c r="H1490" s="24" t="s">
        <v>92</v>
      </c>
      <c r="I1490" t="s">
        <v>92</v>
      </c>
      <c r="L1490" s="24">
        <v>0</v>
      </c>
    </row>
    <row r="1491" spans="3:12">
      <c r="C1491" s="24">
        <v>0</v>
      </c>
      <c r="D1491" t="s">
        <v>92</v>
      </c>
      <c r="E1491" t="s">
        <v>92</v>
      </c>
      <c r="F1491" t="s">
        <v>92</v>
      </c>
      <c r="G1491" s="23" t="s">
        <v>92</v>
      </c>
      <c r="H1491" s="24" t="s">
        <v>92</v>
      </c>
      <c r="I1491" t="s">
        <v>92</v>
      </c>
      <c r="L1491" s="24">
        <v>0</v>
      </c>
    </row>
    <row r="1492" spans="3:12">
      <c r="C1492" s="24">
        <v>0</v>
      </c>
      <c r="D1492" t="s">
        <v>92</v>
      </c>
      <c r="E1492" t="s">
        <v>92</v>
      </c>
      <c r="F1492" t="s">
        <v>92</v>
      </c>
      <c r="G1492" s="23" t="s">
        <v>92</v>
      </c>
      <c r="H1492" s="24" t="s">
        <v>92</v>
      </c>
      <c r="I1492" t="s">
        <v>92</v>
      </c>
      <c r="L1492" s="24">
        <v>0</v>
      </c>
    </row>
    <row r="1493" spans="3:12">
      <c r="C1493" s="24">
        <v>0</v>
      </c>
      <c r="D1493" t="s">
        <v>92</v>
      </c>
      <c r="E1493" t="s">
        <v>92</v>
      </c>
      <c r="F1493" t="s">
        <v>92</v>
      </c>
      <c r="G1493" s="23" t="s">
        <v>92</v>
      </c>
      <c r="H1493" s="24" t="s">
        <v>92</v>
      </c>
      <c r="I1493" t="s">
        <v>92</v>
      </c>
      <c r="L1493" s="24">
        <v>0</v>
      </c>
    </row>
    <row r="1494" spans="3:12">
      <c r="C1494" s="24">
        <v>0</v>
      </c>
      <c r="D1494" t="s">
        <v>92</v>
      </c>
      <c r="E1494" t="s">
        <v>92</v>
      </c>
      <c r="F1494" t="s">
        <v>92</v>
      </c>
      <c r="G1494" s="23" t="s">
        <v>92</v>
      </c>
      <c r="H1494" s="24" t="s">
        <v>92</v>
      </c>
      <c r="I1494" t="s">
        <v>92</v>
      </c>
      <c r="L1494" s="24">
        <v>0</v>
      </c>
    </row>
    <row r="1495" spans="3:12">
      <c r="C1495" s="24">
        <v>0</v>
      </c>
      <c r="D1495" t="s">
        <v>92</v>
      </c>
      <c r="E1495" t="s">
        <v>92</v>
      </c>
      <c r="F1495" t="s">
        <v>92</v>
      </c>
      <c r="G1495" s="23" t="s">
        <v>92</v>
      </c>
      <c r="H1495" s="24" t="s">
        <v>92</v>
      </c>
      <c r="I1495" t="s">
        <v>92</v>
      </c>
      <c r="L1495" s="24">
        <v>0</v>
      </c>
    </row>
    <row r="1496" spans="3:12">
      <c r="C1496" s="24">
        <v>0</v>
      </c>
      <c r="D1496" t="s">
        <v>92</v>
      </c>
      <c r="E1496" t="s">
        <v>92</v>
      </c>
      <c r="F1496" t="s">
        <v>92</v>
      </c>
      <c r="G1496" s="23" t="s">
        <v>92</v>
      </c>
      <c r="H1496" s="24" t="s">
        <v>92</v>
      </c>
      <c r="I1496" t="s">
        <v>92</v>
      </c>
      <c r="L1496" s="24">
        <v>0</v>
      </c>
    </row>
    <row r="1497" spans="3:12">
      <c r="C1497" s="24">
        <v>0</v>
      </c>
      <c r="D1497" t="s">
        <v>92</v>
      </c>
      <c r="E1497" t="s">
        <v>92</v>
      </c>
      <c r="F1497" t="s">
        <v>92</v>
      </c>
      <c r="G1497" s="23" t="s">
        <v>92</v>
      </c>
      <c r="H1497" s="24" t="s">
        <v>92</v>
      </c>
      <c r="I1497" t="s">
        <v>92</v>
      </c>
      <c r="L1497" s="24">
        <v>0</v>
      </c>
    </row>
    <row r="1498" spans="3:12">
      <c r="C1498" s="24">
        <v>0</v>
      </c>
      <c r="D1498" t="s">
        <v>92</v>
      </c>
      <c r="E1498" t="s">
        <v>92</v>
      </c>
      <c r="F1498" t="s">
        <v>92</v>
      </c>
      <c r="G1498" s="23" t="s">
        <v>92</v>
      </c>
      <c r="H1498" s="24" t="s">
        <v>92</v>
      </c>
      <c r="I1498" t="s">
        <v>92</v>
      </c>
      <c r="L1498" s="24">
        <v>0</v>
      </c>
    </row>
    <row r="1499" spans="3:12">
      <c r="C1499" s="24">
        <v>0</v>
      </c>
      <c r="D1499" t="s">
        <v>92</v>
      </c>
      <c r="E1499" t="s">
        <v>92</v>
      </c>
      <c r="F1499" t="s">
        <v>92</v>
      </c>
      <c r="G1499" s="23" t="s">
        <v>92</v>
      </c>
      <c r="H1499" s="24" t="s">
        <v>92</v>
      </c>
      <c r="I1499" t="s">
        <v>92</v>
      </c>
      <c r="L1499" s="24">
        <v>0</v>
      </c>
    </row>
    <row r="1500" spans="3:12">
      <c r="C1500" s="24">
        <v>0</v>
      </c>
      <c r="D1500" t="s">
        <v>92</v>
      </c>
      <c r="E1500" t="s">
        <v>92</v>
      </c>
      <c r="F1500" t="s">
        <v>92</v>
      </c>
      <c r="G1500" s="23" t="s">
        <v>92</v>
      </c>
      <c r="H1500" s="24" t="s">
        <v>92</v>
      </c>
      <c r="I1500" t="s">
        <v>92</v>
      </c>
      <c r="L1500" s="24">
        <v>0</v>
      </c>
    </row>
    <row r="1501" spans="3:12">
      <c r="C1501" s="24">
        <v>0</v>
      </c>
      <c r="D1501" t="s">
        <v>92</v>
      </c>
      <c r="E1501" t="s">
        <v>92</v>
      </c>
      <c r="F1501" t="s">
        <v>92</v>
      </c>
      <c r="G1501" s="23" t="s">
        <v>92</v>
      </c>
      <c r="H1501" s="24" t="s">
        <v>92</v>
      </c>
      <c r="I1501" t="s">
        <v>92</v>
      </c>
      <c r="L1501" s="24">
        <v>0</v>
      </c>
    </row>
    <row r="1502" spans="3:12">
      <c r="C1502" s="24">
        <v>0</v>
      </c>
      <c r="D1502" t="s">
        <v>92</v>
      </c>
      <c r="E1502" t="s">
        <v>92</v>
      </c>
      <c r="F1502" t="s">
        <v>92</v>
      </c>
      <c r="G1502" s="23" t="s">
        <v>92</v>
      </c>
      <c r="H1502" s="24" t="s">
        <v>92</v>
      </c>
      <c r="I1502" t="s">
        <v>92</v>
      </c>
      <c r="L1502" s="24">
        <v>0</v>
      </c>
    </row>
    <row r="1503" spans="3:12">
      <c r="C1503" s="24">
        <v>0</v>
      </c>
      <c r="D1503" t="s">
        <v>92</v>
      </c>
      <c r="E1503" t="s">
        <v>92</v>
      </c>
      <c r="F1503" t="s">
        <v>92</v>
      </c>
      <c r="G1503" s="23" t="s">
        <v>92</v>
      </c>
      <c r="H1503" s="24" t="s">
        <v>92</v>
      </c>
      <c r="I1503" t="s">
        <v>92</v>
      </c>
      <c r="L1503" s="24">
        <v>0</v>
      </c>
    </row>
    <row r="1504" spans="3:12">
      <c r="C1504" s="24">
        <v>0</v>
      </c>
      <c r="D1504" t="s">
        <v>92</v>
      </c>
      <c r="E1504" t="s">
        <v>92</v>
      </c>
      <c r="F1504" t="s">
        <v>92</v>
      </c>
      <c r="G1504" s="23" t="s">
        <v>92</v>
      </c>
      <c r="H1504" s="24" t="s">
        <v>92</v>
      </c>
      <c r="I1504" t="s">
        <v>92</v>
      </c>
      <c r="L1504" s="24">
        <v>0</v>
      </c>
    </row>
    <row r="1505" spans="3:12">
      <c r="C1505" s="24">
        <v>0</v>
      </c>
      <c r="D1505" t="s">
        <v>92</v>
      </c>
      <c r="E1505" t="s">
        <v>92</v>
      </c>
      <c r="F1505" t="s">
        <v>92</v>
      </c>
      <c r="G1505" s="23" t="s">
        <v>92</v>
      </c>
      <c r="H1505" s="24" t="s">
        <v>92</v>
      </c>
      <c r="I1505" t="s">
        <v>92</v>
      </c>
      <c r="L1505" s="24">
        <v>0</v>
      </c>
    </row>
    <row r="1506" spans="3:12">
      <c r="C1506" s="24">
        <v>0</v>
      </c>
      <c r="D1506" t="s">
        <v>92</v>
      </c>
      <c r="E1506" t="s">
        <v>92</v>
      </c>
      <c r="F1506" t="s">
        <v>92</v>
      </c>
      <c r="G1506" s="23" t="s">
        <v>92</v>
      </c>
      <c r="H1506" s="24" t="s">
        <v>92</v>
      </c>
      <c r="I1506" t="s">
        <v>92</v>
      </c>
      <c r="L1506" s="24">
        <v>0</v>
      </c>
    </row>
    <row r="1507" spans="3:12">
      <c r="C1507" s="24">
        <v>0</v>
      </c>
      <c r="D1507" t="s">
        <v>92</v>
      </c>
      <c r="E1507" t="s">
        <v>92</v>
      </c>
      <c r="F1507" t="s">
        <v>92</v>
      </c>
      <c r="G1507" s="23" t="s">
        <v>92</v>
      </c>
      <c r="H1507" s="24" t="s">
        <v>92</v>
      </c>
      <c r="I1507" t="s">
        <v>92</v>
      </c>
      <c r="L1507" s="24">
        <v>0</v>
      </c>
    </row>
    <row r="1508" spans="3:12">
      <c r="C1508" s="24">
        <v>0</v>
      </c>
      <c r="D1508" t="s">
        <v>92</v>
      </c>
      <c r="E1508" t="s">
        <v>92</v>
      </c>
      <c r="F1508" t="s">
        <v>92</v>
      </c>
      <c r="G1508" s="23" t="s">
        <v>92</v>
      </c>
      <c r="H1508" s="24" t="s">
        <v>92</v>
      </c>
      <c r="I1508" t="s">
        <v>92</v>
      </c>
      <c r="L1508" s="24">
        <v>0</v>
      </c>
    </row>
    <row r="1509" spans="3:12">
      <c r="C1509" s="24">
        <v>0</v>
      </c>
      <c r="D1509" t="s">
        <v>92</v>
      </c>
      <c r="E1509" t="s">
        <v>92</v>
      </c>
      <c r="F1509" t="s">
        <v>92</v>
      </c>
      <c r="G1509" s="23" t="s">
        <v>92</v>
      </c>
      <c r="H1509" s="24" t="s">
        <v>92</v>
      </c>
      <c r="I1509" t="s">
        <v>92</v>
      </c>
      <c r="L1509" s="24">
        <v>0</v>
      </c>
    </row>
    <row r="1510" spans="3:12">
      <c r="C1510" s="24">
        <v>0</v>
      </c>
      <c r="D1510" t="s">
        <v>92</v>
      </c>
      <c r="E1510" t="s">
        <v>92</v>
      </c>
      <c r="F1510" t="s">
        <v>92</v>
      </c>
      <c r="G1510" s="23" t="s">
        <v>92</v>
      </c>
      <c r="H1510" s="24" t="s">
        <v>92</v>
      </c>
      <c r="I1510" t="s">
        <v>92</v>
      </c>
      <c r="L1510" s="24">
        <v>0</v>
      </c>
    </row>
    <row r="1511" spans="3:12">
      <c r="C1511" s="24">
        <v>0</v>
      </c>
      <c r="D1511" t="s">
        <v>92</v>
      </c>
      <c r="E1511" t="s">
        <v>92</v>
      </c>
      <c r="F1511" t="s">
        <v>92</v>
      </c>
      <c r="G1511" s="23" t="s">
        <v>92</v>
      </c>
      <c r="H1511" s="24" t="s">
        <v>92</v>
      </c>
      <c r="I1511" t="s">
        <v>92</v>
      </c>
      <c r="L1511" s="24">
        <v>0</v>
      </c>
    </row>
    <row r="1512" spans="3:12">
      <c r="C1512" s="24">
        <v>0</v>
      </c>
      <c r="D1512" t="s">
        <v>92</v>
      </c>
      <c r="E1512" t="s">
        <v>92</v>
      </c>
      <c r="F1512" t="s">
        <v>92</v>
      </c>
      <c r="G1512" s="23" t="s">
        <v>92</v>
      </c>
      <c r="H1512" s="24" t="s">
        <v>92</v>
      </c>
      <c r="I1512" t="s">
        <v>92</v>
      </c>
      <c r="L1512" s="24">
        <v>0</v>
      </c>
    </row>
    <row r="1513" spans="3:12">
      <c r="C1513" s="24">
        <v>0</v>
      </c>
      <c r="D1513" t="s">
        <v>92</v>
      </c>
      <c r="E1513" t="s">
        <v>92</v>
      </c>
      <c r="F1513" t="s">
        <v>92</v>
      </c>
      <c r="G1513" s="23" t="s">
        <v>92</v>
      </c>
      <c r="H1513" s="24" t="s">
        <v>92</v>
      </c>
      <c r="I1513" t="s">
        <v>92</v>
      </c>
      <c r="L1513" s="24">
        <v>0</v>
      </c>
    </row>
    <row r="1514" spans="3:12">
      <c r="C1514" s="24">
        <v>0</v>
      </c>
      <c r="D1514" t="s">
        <v>92</v>
      </c>
      <c r="E1514" t="s">
        <v>92</v>
      </c>
      <c r="F1514" t="s">
        <v>92</v>
      </c>
      <c r="G1514" s="23" t="s">
        <v>92</v>
      </c>
      <c r="H1514" s="24" t="s">
        <v>92</v>
      </c>
      <c r="I1514" t="s">
        <v>92</v>
      </c>
      <c r="L1514" s="24">
        <v>0</v>
      </c>
    </row>
    <row r="1515" spans="3:12">
      <c r="C1515" s="24">
        <v>0</v>
      </c>
      <c r="D1515" t="s">
        <v>92</v>
      </c>
      <c r="E1515" t="s">
        <v>92</v>
      </c>
      <c r="F1515" t="s">
        <v>92</v>
      </c>
      <c r="G1515" s="23" t="s">
        <v>92</v>
      </c>
      <c r="H1515" s="24" t="s">
        <v>92</v>
      </c>
      <c r="I1515" t="s">
        <v>92</v>
      </c>
      <c r="L1515" s="24">
        <v>0</v>
      </c>
    </row>
    <row r="1516" spans="3:12">
      <c r="C1516" s="24">
        <v>0</v>
      </c>
      <c r="D1516" t="s">
        <v>92</v>
      </c>
      <c r="E1516" t="s">
        <v>92</v>
      </c>
      <c r="F1516" t="s">
        <v>92</v>
      </c>
      <c r="G1516" s="23" t="s">
        <v>92</v>
      </c>
      <c r="H1516" s="24" t="s">
        <v>92</v>
      </c>
      <c r="I1516" t="s">
        <v>92</v>
      </c>
      <c r="L1516" s="24">
        <v>0</v>
      </c>
    </row>
    <row r="1517" spans="3:12">
      <c r="C1517" s="24">
        <v>0</v>
      </c>
      <c r="D1517" t="s">
        <v>92</v>
      </c>
      <c r="E1517" t="s">
        <v>92</v>
      </c>
      <c r="F1517" t="s">
        <v>92</v>
      </c>
      <c r="G1517" s="23" t="s">
        <v>92</v>
      </c>
      <c r="H1517" s="24" t="s">
        <v>92</v>
      </c>
      <c r="I1517" t="s">
        <v>92</v>
      </c>
      <c r="L1517" s="24">
        <v>0</v>
      </c>
    </row>
    <row r="1518" spans="3:12">
      <c r="C1518" s="24">
        <v>0</v>
      </c>
      <c r="D1518" t="s">
        <v>92</v>
      </c>
      <c r="E1518" t="s">
        <v>92</v>
      </c>
      <c r="F1518" t="s">
        <v>92</v>
      </c>
      <c r="G1518" s="23" t="s">
        <v>92</v>
      </c>
      <c r="H1518" s="24" t="s">
        <v>92</v>
      </c>
      <c r="I1518" t="s">
        <v>92</v>
      </c>
      <c r="L1518" s="24">
        <v>0</v>
      </c>
    </row>
    <row r="1519" spans="3:12">
      <c r="C1519" s="24">
        <v>0</v>
      </c>
      <c r="D1519" t="s">
        <v>92</v>
      </c>
      <c r="E1519" t="s">
        <v>92</v>
      </c>
      <c r="F1519" t="s">
        <v>92</v>
      </c>
      <c r="G1519" s="23" t="s">
        <v>92</v>
      </c>
      <c r="H1519" s="24" t="s">
        <v>92</v>
      </c>
      <c r="I1519" t="s">
        <v>92</v>
      </c>
      <c r="L1519" s="24">
        <v>0</v>
      </c>
    </row>
    <row r="1520" spans="3:12">
      <c r="C1520" s="24">
        <v>0</v>
      </c>
      <c r="D1520" t="s">
        <v>92</v>
      </c>
      <c r="E1520" t="s">
        <v>92</v>
      </c>
      <c r="F1520" t="s">
        <v>92</v>
      </c>
      <c r="G1520" s="23" t="s">
        <v>92</v>
      </c>
      <c r="H1520" s="24" t="s">
        <v>92</v>
      </c>
      <c r="I1520" t="s">
        <v>92</v>
      </c>
      <c r="L1520" s="24">
        <v>0</v>
      </c>
    </row>
    <row r="1521" spans="3:12">
      <c r="C1521" s="24">
        <v>0</v>
      </c>
      <c r="D1521" t="s">
        <v>92</v>
      </c>
      <c r="E1521" t="s">
        <v>92</v>
      </c>
      <c r="F1521" t="s">
        <v>92</v>
      </c>
      <c r="G1521" s="23" t="s">
        <v>92</v>
      </c>
      <c r="H1521" s="24" t="s">
        <v>92</v>
      </c>
      <c r="I1521" t="s">
        <v>92</v>
      </c>
      <c r="L1521" s="24">
        <v>0</v>
      </c>
    </row>
    <row r="1522" spans="3:12">
      <c r="C1522" s="24">
        <v>0</v>
      </c>
      <c r="D1522" t="s">
        <v>92</v>
      </c>
      <c r="E1522" t="s">
        <v>92</v>
      </c>
      <c r="F1522" t="s">
        <v>92</v>
      </c>
      <c r="G1522" s="23" t="s">
        <v>92</v>
      </c>
      <c r="H1522" s="24" t="s">
        <v>92</v>
      </c>
      <c r="I1522" t="s">
        <v>92</v>
      </c>
      <c r="L1522" s="24">
        <v>0</v>
      </c>
    </row>
    <row r="1523" spans="3:12">
      <c r="C1523" s="24">
        <v>0</v>
      </c>
      <c r="D1523" t="s">
        <v>92</v>
      </c>
      <c r="E1523" t="s">
        <v>92</v>
      </c>
      <c r="F1523" t="s">
        <v>92</v>
      </c>
      <c r="G1523" s="23" t="s">
        <v>92</v>
      </c>
      <c r="H1523" s="24" t="s">
        <v>92</v>
      </c>
      <c r="I1523" t="s">
        <v>92</v>
      </c>
      <c r="L1523" s="24">
        <v>0</v>
      </c>
    </row>
    <row r="1524" spans="3:12">
      <c r="C1524" s="24">
        <v>0</v>
      </c>
      <c r="D1524" t="s">
        <v>92</v>
      </c>
      <c r="E1524" t="s">
        <v>92</v>
      </c>
      <c r="F1524" t="s">
        <v>92</v>
      </c>
      <c r="G1524" s="23" t="s">
        <v>92</v>
      </c>
      <c r="H1524" s="24" t="s">
        <v>92</v>
      </c>
      <c r="I1524" t="s">
        <v>92</v>
      </c>
      <c r="L1524" s="24">
        <v>0</v>
      </c>
    </row>
    <row r="1525" spans="3:12">
      <c r="C1525" s="24">
        <v>0</v>
      </c>
      <c r="D1525" t="s">
        <v>92</v>
      </c>
      <c r="E1525" t="s">
        <v>92</v>
      </c>
      <c r="F1525" t="s">
        <v>92</v>
      </c>
      <c r="G1525" s="23" t="s">
        <v>92</v>
      </c>
      <c r="H1525" s="24" t="s">
        <v>92</v>
      </c>
      <c r="I1525" t="s">
        <v>92</v>
      </c>
      <c r="L1525" s="24">
        <v>0</v>
      </c>
    </row>
    <row r="1526" spans="3:12">
      <c r="C1526" s="24">
        <v>0</v>
      </c>
      <c r="D1526" t="s">
        <v>92</v>
      </c>
      <c r="E1526" t="s">
        <v>92</v>
      </c>
      <c r="F1526" t="s">
        <v>92</v>
      </c>
      <c r="G1526" s="23" t="s">
        <v>92</v>
      </c>
      <c r="H1526" s="24" t="s">
        <v>92</v>
      </c>
      <c r="I1526" t="s">
        <v>92</v>
      </c>
      <c r="L1526" s="24">
        <v>0</v>
      </c>
    </row>
    <row r="1527" spans="3:12">
      <c r="C1527" s="24">
        <v>0</v>
      </c>
      <c r="D1527" t="s">
        <v>92</v>
      </c>
      <c r="E1527" t="s">
        <v>92</v>
      </c>
      <c r="F1527" t="s">
        <v>92</v>
      </c>
      <c r="G1527" s="23" t="s">
        <v>92</v>
      </c>
      <c r="H1527" s="24" t="s">
        <v>92</v>
      </c>
      <c r="I1527" t="s">
        <v>92</v>
      </c>
      <c r="L1527" s="24">
        <v>0</v>
      </c>
    </row>
    <row r="1528" spans="3:12">
      <c r="C1528" s="24">
        <v>0</v>
      </c>
      <c r="D1528" t="s">
        <v>92</v>
      </c>
      <c r="E1528" t="s">
        <v>92</v>
      </c>
      <c r="F1528" t="s">
        <v>92</v>
      </c>
      <c r="G1528" s="23" t="s">
        <v>92</v>
      </c>
      <c r="H1528" s="24" t="s">
        <v>92</v>
      </c>
      <c r="I1528" t="s">
        <v>92</v>
      </c>
      <c r="L1528" s="24">
        <v>0</v>
      </c>
    </row>
    <row r="1529" spans="3:12">
      <c r="C1529" s="24">
        <v>0</v>
      </c>
      <c r="D1529" t="s">
        <v>92</v>
      </c>
      <c r="E1529" t="s">
        <v>92</v>
      </c>
      <c r="F1529" t="s">
        <v>92</v>
      </c>
      <c r="G1529" s="23" t="s">
        <v>92</v>
      </c>
      <c r="H1529" s="24" t="s">
        <v>92</v>
      </c>
      <c r="I1529" t="s">
        <v>92</v>
      </c>
      <c r="L1529" s="24">
        <v>0</v>
      </c>
    </row>
    <row r="1530" spans="3:12">
      <c r="C1530" s="24">
        <v>0</v>
      </c>
      <c r="D1530" t="s">
        <v>92</v>
      </c>
      <c r="E1530" t="s">
        <v>92</v>
      </c>
      <c r="F1530" t="s">
        <v>92</v>
      </c>
      <c r="G1530" s="23" t="s">
        <v>92</v>
      </c>
      <c r="H1530" s="24" t="s">
        <v>92</v>
      </c>
      <c r="I1530" t="s">
        <v>92</v>
      </c>
      <c r="L1530" s="24">
        <v>0</v>
      </c>
    </row>
    <row r="1531" spans="3:12">
      <c r="C1531" s="24">
        <v>0</v>
      </c>
      <c r="D1531" t="s">
        <v>92</v>
      </c>
      <c r="E1531" t="s">
        <v>92</v>
      </c>
      <c r="F1531" t="s">
        <v>92</v>
      </c>
      <c r="G1531" s="23" t="s">
        <v>92</v>
      </c>
      <c r="H1531" s="24" t="s">
        <v>92</v>
      </c>
      <c r="I1531" t="s">
        <v>92</v>
      </c>
      <c r="L1531" s="24">
        <v>0</v>
      </c>
    </row>
    <row r="1532" spans="3:12">
      <c r="C1532" s="24">
        <v>0</v>
      </c>
      <c r="D1532" t="s">
        <v>92</v>
      </c>
      <c r="E1532" t="s">
        <v>92</v>
      </c>
      <c r="F1532" t="s">
        <v>92</v>
      </c>
      <c r="G1532" s="23" t="s">
        <v>92</v>
      </c>
      <c r="H1532" s="24" t="s">
        <v>92</v>
      </c>
      <c r="I1532" t="s">
        <v>92</v>
      </c>
      <c r="L1532" s="24">
        <v>0</v>
      </c>
    </row>
    <row r="1533" spans="3:12">
      <c r="C1533" s="24">
        <v>0</v>
      </c>
      <c r="D1533" t="s">
        <v>92</v>
      </c>
      <c r="E1533" t="s">
        <v>92</v>
      </c>
      <c r="F1533" t="s">
        <v>92</v>
      </c>
      <c r="G1533" s="23" t="s">
        <v>92</v>
      </c>
      <c r="H1533" s="24" t="s">
        <v>92</v>
      </c>
      <c r="I1533" t="s">
        <v>92</v>
      </c>
      <c r="L1533" s="24">
        <v>0</v>
      </c>
    </row>
    <row r="1534" spans="3:12">
      <c r="C1534" s="24">
        <v>0</v>
      </c>
      <c r="D1534" t="s">
        <v>92</v>
      </c>
      <c r="E1534" t="s">
        <v>92</v>
      </c>
      <c r="F1534" t="s">
        <v>92</v>
      </c>
      <c r="G1534" s="23" t="s">
        <v>92</v>
      </c>
      <c r="H1534" s="24" t="s">
        <v>92</v>
      </c>
      <c r="I1534" t="s">
        <v>92</v>
      </c>
      <c r="L1534" s="24">
        <v>0</v>
      </c>
    </row>
    <row r="1535" spans="3:12">
      <c r="C1535" s="24">
        <v>0</v>
      </c>
      <c r="D1535" t="s">
        <v>92</v>
      </c>
      <c r="E1535" t="s">
        <v>92</v>
      </c>
      <c r="F1535" t="s">
        <v>92</v>
      </c>
      <c r="G1535" s="23" t="s">
        <v>92</v>
      </c>
      <c r="H1535" s="24" t="s">
        <v>92</v>
      </c>
      <c r="I1535" t="s">
        <v>92</v>
      </c>
      <c r="L1535" s="24">
        <v>0</v>
      </c>
    </row>
    <row r="1536" spans="3:12">
      <c r="C1536" s="24">
        <v>0</v>
      </c>
      <c r="D1536" t="s">
        <v>92</v>
      </c>
      <c r="E1536" t="s">
        <v>92</v>
      </c>
      <c r="F1536" t="s">
        <v>92</v>
      </c>
      <c r="G1536" s="23" t="s">
        <v>92</v>
      </c>
      <c r="H1536" s="24" t="s">
        <v>92</v>
      </c>
      <c r="I1536" t="s">
        <v>92</v>
      </c>
      <c r="L1536" s="24">
        <v>0</v>
      </c>
    </row>
    <row r="1537" spans="3:12">
      <c r="C1537" s="24">
        <v>0</v>
      </c>
      <c r="D1537" t="s">
        <v>92</v>
      </c>
      <c r="E1537" t="s">
        <v>92</v>
      </c>
      <c r="F1537" t="s">
        <v>92</v>
      </c>
      <c r="G1537" s="23" t="s">
        <v>92</v>
      </c>
      <c r="H1537" s="24" t="s">
        <v>92</v>
      </c>
      <c r="I1537" t="s">
        <v>92</v>
      </c>
      <c r="L1537" s="24">
        <v>0</v>
      </c>
    </row>
    <row r="1538" spans="3:12">
      <c r="C1538" s="24">
        <v>0</v>
      </c>
      <c r="D1538" t="s">
        <v>92</v>
      </c>
      <c r="E1538" t="s">
        <v>92</v>
      </c>
      <c r="F1538" t="s">
        <v>92</v>
      </c>
      <c r="G1538" s="23" t="s">
        <v>92</v>
      </c>
      <c r="H1538" s="24" t="s">
        <v>92</v>
      </c>
      <c r="I1538" t="s">
        <v>92</v>
      </c>
      <c r="L1538" s="24">
        <v>0</v>
      </c>
    </row>
    <row r="1539" spans="3:12">
      <c r="C1539" s="24">
        <v>0</v>
      </c>
      <c r="D1539" t="s">
        <v>92</v>
      </c>
      <c r="E1539" t="s">
        <v>92</v>
      </c>
      <c r="F1539" t="s">
        <v>92</v>
      </c>
      <c r="G1539" s="23" t="s">
        <v>92</v>
      </c>
      <c r="H1539" s="24" t="s">
        <v>92</v>
      </c>
      <c r="I1539" t="s">
        <v>92</v>
      </c>
      <c r="L1539" s="24">
        <v>0</v>
      </c>
    </row>
    <row r="1540" spans="3:12">
      <c r="C1540" s="24">
        <v>0</v>
      </c>
      <c r="D1540" t="s">
        <v>92</v>
      </c>
      <c r="E1540" t="s">
        <v>92</v>
      </c>
      <c r="F1540" t="s">
        <v>92</v>
      </c>
      <c r="G1540" s="23" t="s">
        <v>92</v>
      </c>
      <c r="H1540" s="24" t="s">
        <v>92</v>
      </c>
      <c r="I1540" t="s">
        <v>92</v>
      </c>
      <c r="L1540" s="24">
        <v>0</v>
      </c>
    </row>
    <row r="1541" spans="3:12">
      <c r="C1541" s="24">
        <v>0</v>
      </c>
      <c r="D1541" t="s">
        <v>92</v>
      </c>
      <c r="E1541" t="s">
        <v>92</v>
      </c>
      <c r="F1541" t="s">
        <v>92</v>
      </c>
      <c r="G1541" s="23" t="s">
        <v>92</v>
      </c>
      <c r="H1541" s="24" t="s">
        <v>92</v>
      </c>
      <c r="I1541" t="s">
        <v>92</v>
      </c>
      <c r="L1541" s="24">
        <v>0</v>
      </c>
    </row>
    <row r="1542" spans="3:12">
      <c r="C1542" s="24">
        <v>0</v>
      </c>
      <c r="D1542" t="s">
        <v>92</v>
      </c>
      <c r="E1542" t="s">
        <v>92</v>
      </c>
      <c r="F1542" t="s">
        <v>92</v>
      </c>
      <c r="G1542" s="23" t="s">
        <v>92</v>
      </c>
      <c r="H1542" s="24" t="s">
        <v>92</v>
      </c>
      <c r="I1542" t="s">
        <v>92</v>
      </c>
      <c r="L1542" s="24">
        <v>0</v>
      </c>
    </row>
    <row r="1543" spans="3:12">
      <c r="C1543" s="24">
        <v>0</v>
      </c>
      <c r="D1543" t="s">
        <v>92</v>
      </c>
      <c r="E1543" t="s">
        <v>92</v>
      </c>
      <c r="F1543" t="s">
        <v>92</v>
      </c>
      <c r="G1543" s="23" t="s">
        <v>92</v>
      </c>
      <c r="H1543" s="24" t="s">
        <v>92</v>
      </c>
      <c r="I1543" t="s">
        <v>92</v>
      </c>
      <c r="L1543" s="24">
        <v>0</v>
      </c>
    </row>
    <row r="1544" spans="3:12">
      <c r="C1544" s="24">
        <v>0</v>
      </c>
      <c r="D1544" t="s">
        <v>92</v>
      </c>
      <c r="E1544" t="s">
        <v>92</v>
      </c>
      <c r="F1544" t="s">
        <v>92</v>
      </c>
      <c r="G1544" s="23" t="s">
        <v>92</v>
      </c>
      <c r="H1544" s="24" t="s">
        <v>92</v>
      </c>
      <c r="I1544" t="s">
        <v>92</v>
      </c>
      <c r="L1544" s="24">
        <v>0</v>
      </c>
    </row>
    <row r="1545" spans="3:12">
      <c r="C1545" s="24">
        <v>0</v>
      </c>
      <c r="D1545" t="s">
        <v>92</v>
      </c>
      <c r="E1545" t="s">
        <v>92</v>
      </c>
      <c r="F1545" t="s">
        <v>92</v>
      </c>
      <c r="G1545" s="23" t="s">
        <v>92</v>
      </c>
      <c r="H1545" s="24" t="s">
        <v>92</v>
      </c>
      <c r="I1545" t="s">
        <v>92</v>
      </c>
      <c r="L1545" s="24">
        <v>0</v>
      </c>
    </row>
    <row r="1546" spans="3:12">
      <c r="C1546" s="24">
        <v>0</v>
      </c>
      <c r="D1546" t="s">
        <v>92</v>
      </c>
      <c r="E1546" t="s">
        <v>92</v>
      </c>
      <c r="F1546" t="s">
        <v>92</v>
      </c>
      <c r="G1546" s="23" t="s">
        <v>92</v>
      </c>
      <c r="H1546" s="24" t="s">
        <v>92</v>
      </c>
      <c r="I1546" t="s">
        <v>92</v>
      </c>
      <c r="L1546" s="24">
        <v>0</v>
      </c>
    </row>
    <row r="1547" spans="3:12">
      <c r="C1547" s="24">
        <v>0</v>
      </c>
      <c r="D1547" t="s">
        <v>92</v>
      </c>
      <c r="E1547" t="s">
        <v>92</v>
      </c>
      <c r="F1547" t="s">
        <v>92</v>
      </c>
      <c r="G1547" s="23" t="s">
        <v>92</v>
      </c>
      <c r="H1547" s="24" t="s">
        <v>92</v>
      </c>
      <c r="I1547" t="s">
        <v>92</v>
      </c>
      <c r="L1547" s="24">
        <v>0</v>
      </c>
    </row>
    <row r="1548" spans="3:12">
      <c r="C1548" s="24">
        <v>0</v>
      </c>
      <c r="D1548" t="s">
        <v>92</v>
      </c>
      <c r="E1548" t="s">
        <v>92</v>
      </c>
      <c r="F1548" t="s">
        <v>92</v>
      </c>
      <c r="G1548" s="23" t="s">
        <v>92</v>
      </c>
      <c r="H1548" s="24" t="s">
        <v>92</v>
      </c>
      <c r="I1548" t="s">
        <v>92</v>
      </c>
      <c r="L1548" s="24">
        <v>0</v>
      </c>
    </row>
    <row r="1549" spans="3:12">
      <c r="C1549" s="24">
        <v>0</v>
      </c>
      <c r="D1549" t="s">
        <v>92</v>
      </c>
      <c r="E1549" t="s">
        <v>92</v>
      </c>
      <c r="F1549" t="s">
        <v>92</v>
      </c>
      <c r="G1549" s="23" t="s">
        <v>92</v>
      </c>
      <c r="H1549" s="24" t="s">
        <v>92</v>
      </c>
      <c r="I1549" t="s">
        <v>92</v>
      </c>
      <c r="L1549" s="24">
        <v>0</v>
      </c>
    </row>
    <row r="1550" spans="3:12">
      <c r="C1550" s="24">
        <v>0</v>
      </c>
      <c r="D1550" t="s">
        <v>92</v>
      </c>
      <c r="E1550" t="s">
        <v>92</v>
      </c>
      <c r="F1550" t="s">
        <v>92</v>
      </c>
      <c r="G1550" s="23" t="s">
        <v>92</v>
      </c>
      <c r="H1550" s="24" t="s">
        <v>92</v>
      </c>
      <c r="I1550" t="s">
        <v>92</v>
      </c>
      <c r="L1550" s="24">
        <v>0</v>
      </c>
    </row>
    <row r="1551" spans="3:12">
      <c r="C1551" s="24">
        <v>0</v>
      </c>
      <c r="D1551" t="s">
        <v>92</v>
      </c>
      <c r="E1551" t="s">
        <v>92</v>
      </c>
      <c r="F1551" t="s">
        <v>92</v>
      </c>
      <c r="G1551" s="23" t="s">
        <v>92</v>
      </c>
      <c r="H1551" s="24" t="s">
        <v>92</v>
      </c>
      <c r="I1551" t="s">
        <v>92</v>
      </c>
      <c r="L1551" s="24">
        <v>0</v>
      </c>
    </row>
    <row r="1552" spans="3:12">
      <c r="C1552" s="24">
        <v>0</v>
      </c>
      <c r="D1552" t="s">
        <v>92</v>
      </c>
      <c r="E1552" t="s">
        <v>92</v>
      </c>
      <c r="F1552" t="s">
        <v>92</v>
      </c>
      <c r="G1552" s="23" t="s">
        <v>92</v>
      </c>
      <c r="H1552" s="24" t="s">
        <v>92</v>
      </c>
      <c r="I1552" t="s">
        <v>92</v>
      </c>
      <c r="L1552" s="24">
        <v>0</v>
      </c>
    </row>
    <row r="1553" spans="3:12">
      <c r="C1553" s="24">
        <v>0</v>
      </c>
      <c r="D1553" t="s">
        <v>92</v>
      </c>
      <c r="E1553" t="s">
        <v>92</v>
      </c>
      <c r="F1553" t="s">
        <v>92</v>
      </c>
      <c r="G1553" s="23" t="s">
        <v>92</v>
      </c>
      <c r="H1553" s="24" t="s">
        <v>92</v>
      </c>
      <c r="I1553" t="s">
        <v>92</v>
      </c>
      <c r="L1553" s="24">
        <v>0</v>
      </c>
    </row>
    <row r="1554" spans="3:12">
      <c r="C1554" s="24">
        <v>0</v>
      </c>
      <c r="D1554" t="s">
        <v>92</v>
      </c>
      <c r="E1554" t="s">
        <v>92</v>
      </c>
      <c r="F1554" t="s">
        <v>92</v>
      </c>
      <c r="G1554" s="23" t="s">
        <v>92</v>
      </c>
      <c r="H1554" s="24" t="s">
        <v>92</v>
      </c>
      <c r="I1554" t="s">
        <v>92</v>
      </c>
      <c r="L1554" s="24">
        <v>0</v>
      </c>
    </row>
    <row r="1555" spans="3:12">
      <c r="C1555" s="24">
        <v>0</v>
      </c>
      <c r="D1555" t="s">
        <v>92</v>
      </c>
      <c r="E1555" t="s">
        <v>92</v>
      </c>
      <c r="F1555" t="s">
        <v>92</v>
      </c>
      <c r="G1555" s="23" t="s">
        <v>92</v>
      </c>
      <c r="H1555" s="24" t="s">
        <v>92</v>
      </c>
      <c r="I1555" t="s">
        <v>92</v>
      </c>
      <c r="L1555" s="24">
        <v>0</v>
      </c>
    </row>
    <row r="1556" spans="3:12">
      <c r="C1556" s="24">
        <v>0</v>
      </c>
      <c r="D1556" t="s">
        <v>92</v>
      </c>
      <c r="E1556" t="s">
        <v>92</v>
      </c>
      <c r="F1556" t="s">
        <v>92</v>
      </c>
      <c r="G1556" s="23" t="s">
        <v>92</v>
      </c>
      <c r="H1556" s="24" t="s">
        <v>92</v>
      </c>
      <c r="I1556" t="s">
        <v>92</v>
      </c>
      <c r="L1556" s="24">
        <v>0</v>
      </c>
    </row>
    <row r="1557" spans="3:12">
      <c r="C1557" s="24">
        <v>0</v>
      </c>
      <c r="D1557" t="s">
        <v>92</v>
      </c>
      <c r="E1557" t="s">
        <v>92</v>
      </c>
      <c r="F1557" t="s">
        <v>92</v>
      </c>
      <c r="G1557" s="23" t="s">
        <v>92</v>
      </c>
      <c r="H1557" s="24" t="s">
        <v>92</v>
      </c>
      <c r="I1557" t="s">
        <v>92</v>
      </c>
      <c r="L1557" s="24">
        <v>0</v>
      </c>
    </row>
    <row r="1558" spans="3:12">
      <c r="C1558" s="24">
        <v>0</v>
      </c>
      <c r="D1558" t="s">
        <v>92</v>
      </c>
      <c r="E1558" t="s">
        <v>92</v>
      </c>
      <c r="F1558" t="s">
        <v>92</v>
      </c>
      <c r="G1558" s="23" t="s">
        <v>92</v>
      </c>
      <c r="H1558" s="24" t="s">
        <v>92</v>
      </c>
      <c r="I1558" t="s">
        <v>92</v>
      </c>
      <c r="L1558" s="24">
        <v>0</v>
      </c>
    </row>
    <row r="1559" spans="3:12">
      <c r="C1559" s="24">
        <v>0</v>
      </c>
      <c r="D1559" t="s">
        <v>92</v>
      </c>
      <c r="E1559" t="s">
        <v>92</v>
      </c>
      <c r="F1559" t="s">
        <v>92</v>
      </c>
      <c r="G1559" s="23" t="s">
        <v>92</v>
      </c>
      <c r="H1559" s="24" t="s">
        <v>92</v>
      </c>
      <c r="I1559" t="s">
        <v>92</v>
      </c>
      <c r="L1559" s="24">
        <v>0</v>
      </c>
    </row>
    <row r="1560" spans="3:12">
      <c r="C1560" s="24">
        <v>0</v>
      </c>
      <c r="D1560" t="s">
        <v>92</v>
      </c>
      <c r="E1560" t="s">
        <v>92</v>
      </c>
      <c r="F1560" t="s">
        <v>92</v>
      </c>
      <c r="G1560" s="23" t="s">
        <v>92</v>
      </c>
      <c r="H1560" s="24" t="s">
        <v>92</v>
      </c>
      <c r="I1560" t="s">
        <v>92</v>
      </c>
      <c r="L1560" s="24">
        <v>0</v>
      </c>
    </row>
    <row r="1561" spans="3:12">
      <c r="C1561" s="24">
        <v>0</v>
      </c>
      <c r="D1561" t="s">
        <v>92</v>
      </c>
      <c r="E1561" t="s">
        <v>92</v>
      </c>
      <c r="F1561" t="s">
        <v>92</v>
      </c>
      <c r="G1561" s="23" t="s">
        <v>92</v>
      </c>
      <c r="H1561" s="24" t="s">
        <v>92</v>
      </c>
      <c r="I1561" t="s">
        <v>92</v>
      </c>
      <c r="L1561" s="24">
        <v>0</v>
      </c>
    </row>
    <row r="1562" spans="3:12">
      <c r="C1562" s="24">
        <v>0</v>
      </c>
      <c r="D1562" t="s">
        <v>92</v>
      </c>
      <c r="E1562" t="s">
        <v>92</v>
      </c>
      <c r="F1562" t="s">
        <v>92</v>
      </c>
      <c r="G1562" s="23" t="s">
        <v>92</v>
      </c>
      <c r="H1562" s="24" t="s">
        <v>92</v>
      </c>
      <c r="I1562" t="s">
        <v>92</v>
      </c>
      <c r="L1562" s="24">
        <v>0</v>
      </c>
    </row>
    <row r="1563" spans="3:12">
      <c r="C1563" s="24">
        <v>0</v>
      </c>
      <c r="D1563" t="s">
        <v>92</v>
      </c>
      <c r="E1563" t="s">
        <v>92</v>
      </c>
      <c r="F1563" t="s">
        <v>92</v>
      </c>
      <c r="G1563" s="23" t="s">
        <v>92</v>
      </c>
      <c r="H1563" s="24" t="s">
        <v>92</v>
      </c>
      <c r="I1563" t="s">
        <v>92</v>
      </c>
      <c r="L1563" s="24">
        <v>0</v>
      </c>
    </row>
    <row r="1564" spans="3:12">
      <c r="C1564" s="24">
        <v>0</v>
      </c>
      <c r="D1564" t="s">
        <v>92</v>
      </c>
      <c r="E1564" t="s">
        <v>92</v>
      </c>
      <c r="F1564" t="s">
        <v>92</v>
      </c>
      <c r="G1564" s="23" t="s">
        <v>92</v>
      </c>
      <c r="H1564" s="24" t="s">
        <v>92</v>
      </c>
      <c r="I1564" t="s">
        <v>92</v>
      </c>
      <c r="L1564" s="24">
        <v>0</v>
      </c>
    </row>
    <row r="1565" spans="3:12">
      <c r="C1565" s="24">
        <v>0</v>
      </c>
      <c r="D1565" t="s">
        <v>92</v>
      </c>
      <c r="E1565" t="s">
        <v>92</v>
      </c>
      <c r="F1565" t="s">
        <v>92</v>
      </c>
      <c r="G1565" s="23" t="s">
        <v>92</v>
      </c>
      <c r="H1565" s="24" t="s">
        <v>92</v>
      </c>
      <c r="I1565" t="s">
        <v>92</v>
      </c>
      <c r="L1565" s="24">
        <v>0</v>
      </c>
    </row>
    <row r="1566" spans="3:12">
      <c r="C1566" s="24">
        <v>0</v>
      </c>
      <c r="D1566" t="s">
        <v>92</v>
      </c>
      <c r="E1566" t="s">
        <v>92</v>
      </c>
      <c r="F1566" t="s">
        <v>92</v>
      </c>
      <c r="G1566" s="23" t="s">
        <v>92</v>
      </c>
      <c r="H1566" s="24" t="s">
        <v>92</v>
      </c>
      <c r="I1566" t="s">
        <v>92</v>
      </c>
      <c r="L1566" s="24">
        <v>0</v>
      </c>
    </row>
    <row r="1567" spans="3:12">
      <c r="C1567" s="24">
        <v>0</v>
      </c>
      <c r="D1567" t="s">
        <v>92</v>
      </c>
      <c r="E1567" t="s">
        <v>92</v>
      </c>
      <c r="F1567" t="s">
        <v>92</v>
      </c>
      <c r="G1567" s="23" t="s">
        <v>92</v>
      </c>
      <c r="H1567" s="24" t="s">
        <v>92</v>
      </c>
      <c r="I1567" t="s">
        <v>92</v>
      </c>
      <c r="L1567" s="24">
        <v>0</v>
      </c>
    </row>
    <row r="1568" spans="3:12">
      <c r="C1568" s="24">
        <v>0</v>
      </c>
      <c r="D1568" t="s">
        <v>92</v>
      </c>
      <c r="E1568" t="s">
        <v>92</v>
      </c>
      <c r="F1568" t="s">
        <v>92</v>
      </c>
      <c r="G1568" s="23" t="s">
        <v>92</v>
      </c>
      <c r="H1568" s="24" t="s">
        <v>92</v>
      </c>
      <c r="I1568" t="s">
        <v>92</v>
      </c>
      <c r="L1568" s="24">
        <v>0</v>
      </c>
    </row>
    <row r="1569" spans="3:12">
      <c r="C1569" s="24">
        <v>0</v>
      </c>
      <c r="D1569" t="s">
        <v>92</v>
      </c>
      <c r="E1569" t="s">
        <v>92</v>
      </c>
      <c r="F1569" t="s">
        <v>92</v>
      </c>
      <c r="G1569" s="23" t="s">
        <v>92</v>
      </c>
      <c r="H1569" s="24" t="s">
        <v>92</v>
      </c>
      <c r="I1569" t="s">
        <v>92</v>
      </c>
      <c r="L1569" s="24">
        <v>0</v>
      </c>
    </row>
    <row r="1570" spans="3:12">
      <c r="C1570" s="24">
        <v>0</v>
      </c>
      <c r="D1570" t="s">
        <v>92</v>
      </c>
      <c r="E1570" t="s">
        <v>92</v>
      </c>
      <c r="F1570" t="s">
        <v>92</v>
      </c>
      <c r="G1570" s="23" t="s">
        <v>92</v>
      </c>
      <c r="H1570" s="24" t="s">
        <v>92</v>
      </c>
      <c r="I1570" t="s">
        <v>92</v>
      </c>
      <c r="L1570" s="24">
        <v>0</v>
      </c>
    </row>
    <row r="1571" spans="3:12">
      <c r="C1571" s="24">
        <v>0</v>
      </c>
      <c r="D1571" t="s">
        <v>92</v>
      </c>
      <c r="E1571" t="s">
        <v>92</v>
      </c>
      <c r="F1571" t="s">
        <v>92</v>
      </c>
      <c r="G1571" s="23" t="s">
        <v>92</v>
      </c>
      <c r="H1571" s="24" t="s">
        <v>92</v>
      </c>
      <c r="I1571" t="s">
        <v>92</v>
      </c>
      <c r="L1571" s="24">
        <v>0</v>
      </c>
    </row>
    <row r="1572" spans="3:12">
      <c r="C1572" s="24">
        <v>0</v>
      </c>
      <c r="D1572" t="s">
        <v>92</v>
      </c>
      <c r="E1572" t="s">
        <v>92</v>
      </c>
      <c r="F1572" t="s">
        <v>92</v>
      </c>
      <c r="G1572" s="23" t="s">
        <v>92</v>
      </c>
      <c r="H1572" s="24" t="s">
        <v>92</v>
      </c>
      <c r="I1572" t="s">
        <v>92</v>
      </c>
      <c r="L1572" s="24">
        <v>0</v>
      </c>
    </row>
    <row r="1573" spans="3:12">
      <c r="C1573" s="24">
        <v>0</v>
      </c>
      <c r="D1573" t="s">
        <v>92</v>
      </c>
      <c r="E1573" t="s">
        <v>92</v>
      </c>
      <c r="F1573" t="s">
        <v>92</v>
      </c>
      <c r="G1573" s="23" t="s">
        <v>92</v>
      </c>
      <c r="H1573" s="24" t="s">
        <v>92</v>
      </c>
      <c r="I1573" t="s">
        <v>92</v>
      </c>
      <c r="L1573" s="24">
        <v>0</v>
      </c>
    </row>
    <row r="1574" spans="3:12">
      <c r="C1574" s="24">
        <v>0</v>
      </c>
      <c r="D1574" t="s">
        <v>92</v>
      </c>
      <c r="E1574" t="s">
        <v>92</v>
      </c>
      <c r="F1574" t="s">
        <v>92</v>
      </c>
      <c r="G1574" s="23" t="s">
        <v>92</v>
      </c>
      <c r="H1574" s="24" t="s">
        <v>92</v>
      </c>
      <c r="I1574" t="s">
        <v>92</v>
      </c>
      <c r="L1574" s="24">
        <v>0</v>
      </c>
    </row>
    <row r="1575" spans="3:12">
      <c r="C1575" s="24">
        <v>0</v>
      </c>
      <c r="D1575" t="s">
        <v>92</v>
      </c>
      <c r="E1575" t="s">
        <v>92</v>
      </c>
      <c r="F1575" t="s">
        <v>92</v>
      </c>
      <c r="G1575" s="23" t="s">
        <v>92</v>
      </c>
      <c r="H1575" s="24" t="s">
        <v>92</v>
      </c>
      <c r="I1575" t="s">
        <v>92</v>
      </c>
      <c r="L1575" s="24">
        <v>0</v>
      </c>
    </row>
    <row r="1576" spans="3:12">
      <c r="C1576" s="24">
        <v>0</v>
      </c>
      <c r="D1576" t="s">
        <v>92</v>
      </c>
      <c r="E1576" t="s">
        <v>92</v>
      </c>
      <c r="F1576" t="s">
        <v>92</v>
      </c>
      <c r="G1576" s="23" t="s">
        <v>92</v>
      </c>
      <c r="H1576" s="24" t="s">
        <v>92</v>
      </c>
      <c r="I1576" t="s">
        <v>92</v>
      </c>
      <c r="L1576" s="24">
        <v>0</v>
      </c>
    </row>
    <row r="1577" spans="3:12">
      <c r="C1577" s="24">
        <v>0</v>
      </c>
      <c r="D1577" t="s">
        <v>92</v>
      </c>
      <c r="E1577" t="s">
        <v>92</v>
      </c>
      <c r="F1577" t="s">
        <v>92</v>
      </c>
      <c r="G1577" s="23" t="s">
        <v>92</v>
      </c>
      <c r="H1577" s="24" t="s">
        <v>92</v>
      </c>
      <c r="I1577" t="s">
        <v>92</v>
      </c>
      <c r="L1577" s="24">
        <v>0</v>
      </c>
    </row>
    <row r="1578" spans="3:12">
      <c r="C1578" s="24">
        <v>0</v>
      </c>
      <c r="D1578" t="s">
        <v>92</v>
      </c>
      <c r="E1578" t="s">
        <v>92</v>
      </c>
      <c r="F1578" t="s">
        <v>92</v>
      </c>
      <c r="G1578" s="23" t="s">
        <v>92</v>
      </c>
      <c r="H1578" s="24" t="s">
        <v>92</v>
      </c>
      <c r="I1578" t="s">
        <v>92</v>
      </c>
      <c r="L1578" s="24">
        <v>0</v>
      </c>
    </row>
    <row r="1579" spans="3:12">
      <c r="C1579" s="24">
        <v>0</v>
      </c>
      <c r="D1579" t="s">
        <v>92</v>
      </c>
      <c r="E1579" t="s">
        <v>92</v>
      </c>
      <c r="F1579" t="s">
        <v>92</v>
      </c>
      <c r="G1579" s="23" t="s">
        <v>92</v>
      </c>
      <c r="H1579" s="24" t="s">
        <v>92</v>
      </c>
      <c r="I1579" t="s">
        <v>92</v>
      </c>
      <c r="L1579" s="24">
        <v>0</v>
      </c>
    </row>
    <row r="1580" spans="3:12">
      <c r="C1580" s="24">
        <v>0</v>
      </c>
      <c r="D1580" t="s">
        <v>92</v>
      </c>
      <c r="E1580" t="s">
        <v>92</v>
      </c>
      <c r="F1580" t="s">
        <v>92</v>
      </c>
      <c r="G1580" s="23" t="s">
        <v>92</v>
      </c>
      <c r="H1580" s="24" t="s">
        <v>92</v>
      </c>
      <c r="I1580" t="s">
        <v>92</v>
      </c>
      <c r="L1580" s="24">
        <v>0</v>
      </c>
    </row>
    <row r="1581" spans="3:12">
      <c r="C1581" s="24">
        <v>0</v>
      </c>
      <c r="D1581" t="s">
        <v>92</v>
      </c>
      <c r="E1581" t="s">
        <v>92</v>
      </c>
      <c r="F1581" t="s">
        <v>92</v>
      </c>
      <c r="G1581" s="23" t="s">
        <v>92</v>
      </c>
      <c r="H1581" s="24" t="s">
        <v>92</v>
      </c>
      <c r="I1581" t="s">
        <v>92</v>
      </c>
      <c r="L1581" s="24">
        <v>0</v>
      </c>
    </row>
    <row r="1582" spans="3:12">
      <c r="C1582" s="24">
        <v>0</v>
      </c>
      <c r="D1582" t="s">
        <v>92</v>
      </c>
      <c r="E1582" t="s">
        <v>92</v>
      </c>
      <c r="F1582" t="s">
        <v>92</v>
      </c>
      <c r="G1582" s="23" t="s">
        <v>92</v>
      </c>
      <c r="H1582" s="24" t="s">
        <v>92</v>
      </c>
      <c r="I1582" t="s">
        <v>92</v>
      </c>
      <c r="L1582" s="24">
        <v>0</v>
      </c>
    </row>
    <row r="1583" spans="3:12">
      <c r="C1583" s="24">
        <v>0</v>
      </c>
      <c r="D1583" t="s">
        <v>92</v>
      </c>
      <c r="E1583" t="s">
        <v>92</v>
      </c>
      <c r="F1583" t="s">
        <v>92</v>
      </c>
      <c r="G1583" s="23" t="s">
        <v>92</v>
      </c>
      <c r="H1583" s="24" t="s">
        <v>92</v>
      </c>
      <c r="I1583" t="s">
        <v>92</v>
      </c>
      <c r="L1583" s="24">
        <v>0</v>
      </c>
    </row>
    <row r="1584" spans="3:12">
      <c r="C1584" s="24">
        <v>0</v>
      </c>
      <c r="D1584" t="s">
        <v>92</v>
      </c>
      <c r="E1584" t="s">
        <v>92</v>
      </c>
      <c r="F1584" t="s">
        <v>92</v>
      </c>
      <c r="G1584" s="23" t="s">
        <v>92</v>
      </c>
      <c r="H1584" s="24" t="s">
        <v>92</v>
      </c>
      <c r="I1584" t="s">
        <v>92</v>
      </c>
      <c r="L1584" s="24">
        <v>0</v>
      </c>
    </row>
    <row r="1585" spans="3:12">
      <c r="C1585" s="24">
        <v>0</v>
      </c>
      <c r="D1585" t="s">
        <v>92</v>
      </c>
      <c r="E1585" t="s">
        <v>92</v>
      </c>
      <c r="F1585" t="s">
        <v>92</v>
      </c>
      <c r="G1585" s="23" t="s">
        <v>92</v>
      </c>
      <c r="H1585" s="24" t="s">
        <v>92</v>
      </c>
      <c r="I1585" t="s">
        <v>92</v>
      </c>
      <c r="L1585" s="24">
        <v>0</v>
      </c>
    </row>
    <row r="1586" spans="3:12">
      <c r="C1586" s="24">
        <v>0</v>
      </c>
      <c r="D1586" t="s">
        <v>92</v>
      </c>
      <c r="E1586" t="s">
        <v>92</v>
      </c>
      <c r="F1586" t="s">
        <v>92</v>
      </c>
      <c r="G1586" s="23" t="s">
        <v>92</v>
      </c>
      <c r="H1586" s="24" t="s">
        <v>92</v>
      </c>
      <c r="I1586" t="s">
        <v>92</v>
      </c>
      <c r="L1586" s="24">
        <v>0</v>
      </c>
    </row>
    <row r="1587" spans="3:12">
      <c r="C1587" s="24">
        <v>0</v>
      </c>
      <c r="D1587" t="s">
        <v>92</v>
      </c>
      <c r="E1587" t="s">
        <v>92</v>
      </c>
      <c r="F1587" t="s">
        <v>92</v>
      </c>
      <c r="G1587" s="23" t="s">
        <v>92</v>
      </c>
      <c r="H1587" s="24" t="s">
        <v>92</v>
      </c>
      <c r="I1587" t="s">
        <v>92</v>
      </c>
      <c r="L1587" s="24">
        <v>0</v>
      </c>
    </row>
    <row r="1588" spans="3:12">
      <c r="C1588" s="24">
        <v>0</v>
      </c>
      <c r="D1588" t="s">
        <v>92</v>
      </c>
      <c r="E1588" t="s">
        <v>92</v>
      </c>
      <c r="F1588" t="s">
        <v>92</v>
      </c>
      <c r="G1588" s="23" t="s">
        <v>92</v>
      </c>
      <c r="H1588" s="24" t="s">
        <v>92</v>
      </c>
      <c r="I1588" t="s">
        <v>92</v>
      </c>
      <c r="L1588" s="24">
        <v>0</v>
      </c>
    </row>
    <row r="1589" spans="3:12">
      <c r="C1589" s="24">
        <v>0</v>
      </c>
      <c r="D1589" t="s">
        <v>92</v>
      </c>
      <c r="E1589" t="s">
        <v>92</v>
      </c>
      <c r="F1589" t="s">
        <v>92</v>
      </c>
      <c r="G1589" s="23" t="s">
        <v>92</v>
      </c>
      <c r="H1589" s="24" t="s">
        <v>92</v>
      </c>
      <c r="I1589" t="s">
        <v>92</v>
      </c>
      <c r="L1589" s="24">
        <v>0</v>
      </c>
    </row>
    <row r="1590" spans="3:12">
      <c r="C1590" s="24">
        <v>0</v>
      </c>
      <c r="D1590" t="s">
        <v>92</v>
      </c>
      <c r="E1590" t="s">
        <v>92</v>
      </c>
      <c r="F1590" t="s">
        <v>92</v>
      </c>
      <c r="G1590" s="23" t="s">
        <v>92</v>
      </c>
      <c r="H1590" s="24" t="s">
        <v>92</v>
      </c>
      <c r="I1590" t="s">
        <v>92</v>
      </c>
      <c r="L1590" s="24">
        <v>0</v>
      </c>
    </row>
    <row r="1591" spans="3:12">
      <c r="C1591" s="24">
        <v>0</v>
      </c>
      <c r="D1591" t="s">
        <v>92</v>
      </c>
      <c r="E1591" t="s">
        <v>92</v>
      </c>
      <c r="F1591" t="s">
        <v>92</v>
      </c>
      <c r="G1591" s="23" t="s">
        <v>92</v>
      </c>
      <c r="H1591" s="24" t="s">
        <v>92</v>
      </c>
      <c r="I1591" t="s">
        <v>92</v>
      </c>
      <c r="L1591" s="24">
        <v>0</v>
      </c>
    </row>
    <row r="1592" spans="3:12">
      <c r="C1592" s="24">
        <v>0</v>
      </c>
      <c r="D1592" t="s">
        <v>92</v>
      </c>
      <c r="E1592" t="s">
        <v>92</v>
      </c>
      <c r="F1592" t="s">
        <v>92</v>
      </c>
      <c r="G1592" s="23" t="s">
        <v>92</v>
      </c>
      <c r="H1592" s="24" t="s">
        <v>92</v>
      </c>
      <c r="I1592" t="s">
        <v>92</v>
      </c>
      <c r="L1592" s="24">
        <v>0</v>
      </c>
    </row>
    <row r="1593" spans="3:12">
      <c r="C1593" s="24">
        <v>0</v>
      </c>
      <c r="D1593" t="s">
        <v>92</v>
      </c>
      <c r="E1593" t="s">
        <v>92</v>
      </c>
      <c r="F1593" t="s">
        <v>92</v>
      </c>
      <c r="G1593" s="23" t="s">
        <v>92</v>
      </c>
      <c r="H1593" s="24" t="s">
        <v>92</v>
      </c>
      <c r="I1593" t="s">
        <v>92</v>
      </c>
      <c r="L1593" s="24">
        <v>0</v>
      </c>
    </row>
    <row r="1594" spans="3:12">
      <c r="C1594" s="24">
        <v>0</v>
      </c>
      <c r="D1594" t="s">
        <v>92</v>
      </c>
      <c r="E1594" t="s">
        <v>92</v>
      </c>
      <c r="F1594" t="s">
        <v>92</v>
      </c>
      <c r="G1594" s="23" t="s">
        <v>92</v>
      </c>
      <c r="H1594" s="24" t="s">
        <v>92</v>
      </c>
      <c r="I1594" t="s">
        <v>92</v>
      </c>
      <c r="L1594" s="24">
        <v>0</v>
      </c>
    </row>
    <row r="1595" spans="3:12">
      <c r="C1595" s="24">
        <v>0</v>
      </c>
      <c r="D1595" t="s">
        <v>92</v>
      </c>
      <c r="E1595" t="s">
        <v>92</v>
      </c>
      <c r="F1595" t="s">
        <v>92</v>
      </c>
      <c r="G1595" s="23" t="s">
        <v>92</v>
      </c>
      <c r="H1595" s="24" t="s">
        <v>92</v>
      </c>
      <c r="I1595" t="s">
        <v>92</v>
      </c>
      <c r="L1595" s="24">
        <v>0</v>
      </c>
    </row>
    <row r="1596" spans="3:12">
      <c r="C1596" s="24">
        <v>0</v>
      </c>
      <c r="D1596" t="s">
        <v>92</v>
      </c>
      <c r="E1596" t="s">
        <v>92</v>
      </c>
      <c r="F1596" t="s">
        <v>92</v>
      </c>
      <c r="G1596" s="23" t="s">
        <v>92</v>
      </c>
      <c r="H1596" s="24" t="s">
        <v>92</v>
      </c>
      <c r="I1596" t="s">
        <v>92</v>
      </c>
      <c r="L1596" s="24">
        <v>0</v>
      </c>
    </row>
    <row r="1597" spans="3:12">
      <c r="C1597" s="24">
        <v>0</v>
      </c>
      <c r="D1597" t="s">
        <v>92</v>
      </c>
      <c r="E1597" t="s">
        <v>92</v>
      </c>
      <c r="F1597" t="s">
        <v>92</v>
      </c>
      <c r="G1597" s="23" t="s">
        <v>92</v>
      </c>
      <c r="H1597" s="24" t="s">
        <v>92</v>
      </c>
      <c r="I1597" t="s">
        <v>92</v>
      </c>
      <c r="L1597" s="24">
        <v>0</v>
      </c>
    </row>
    <row r="1598" spans="3:12">
      <c r="C1598" s="24">
        <v>0</v>
      </c>
      <c r="D1598" t="s">
        <v>92</v>
      </c>
      <c r="E1598" t="s">
        <v>92</v>
      </c>
      <c r="F1598" t="s">
        <v>92</v>
      </c>
      <c r="G1598" s="23" t="s">
        <v>92</v>
      </c>
      <c r="H1598" s="24" t="s">
        <v>92</v>
      </c>
      <c r="I1598" t="s">
        <v>92</v>
      </c>
      <c r="L1598" s="24">
        <v>0</v>
      </c>
    </row>
    <row r="1599" spans="3:12">
      <c r="C1599" s="24">
        <v>0</v>
      </c>
      <c r="D1599" t="s">
        <v>92</v>
      </c>
      <c r="E1599" t="s">
        <v>92</v>
      </c>
      <c r="F1599" t="s">
        <v>92</v>
      </c>
      <c r="G1599" s="23" t="s">
        <v>92</v>
      </c>
      <c r="H1599" s="24" t="s">
        <v>92</v>
      </c>
      <c r="I1599" t="s">
        <v>92</v>
      </c>
      <c r="L1599" s="24">
        <v>0</v>
      </c>
    </row>
    <row r="1600" spans="3:12">
      <c r="C1600" s="24">
        <v>0</v>
      </c>
      <c r="D1600" t="s">
        <v>92</v>
      </c>
      <c r="E1600" t="s">
        <v>92</v>
      </c>
      <c r="F1600" t="s">
        <v>92</v>
      </c>
      <c r="G1600" s="23" t="s">
        <v>92</v>
      </c>
      <c r="H1600" s="24" t="s">
        <v>92</v>
      </c>
      <c r="I1600" t="s">
        <v>92</v>
      </c>
      <c r="L1600" s="24">
        <v>0</v>
      </c>
    </row>
    <row r="1601" spans="3:12">
      <c r="C1601" s="24">
        <v>0</v>
      </c>
      <c r="D1601" t="s">
        <v>92</v>
      </c>
      <c r="E1601" t="s">
        <v>92</v>
      </c>
      <c r="F1601" t="s">
        <v>92</v>
      </c>
      <c r="G1601" s="23" t="s">
        <v>92</v>
      </c>
      <c r="H1601" s="24" t="s">
        <v>92</v>
      </c>
      <c r="I1601" t="s">
        <v>92</v>
      </c>
      <c r="L1601" s="24">
        <v>0</v>
      </c>
    </row>
    <row r="1602" spans="3:12">
      <c r="C1602" s="24">
        <v>0</v>
      </c>
      <c r="D1602" t="s">
        <v>92</v>
      </c>
      <c r="E1602" t="s">
        <v>92</v>
      </c>
      <c r="F1602" t="s">
        <v>92</v>
      </c>
      <c r="G1602" s="23" t="s">
        <v>92</v>
      </c>
      <c r="H1602" s="24" t="s">
        <v>92</v>
      </c>
      <c r="I1602" t="s">
        <v>92</v>
      </c>
      <c r="L1602" s="24">
        <v>0</v>
      </c>
    </row>
    <row r="1603" spans="3:12">
      <c r="C1603" s="24">
        <v>0</v>
      </c>
      <c r="D1603" t="s">
        <v>92</v>
      </c>
      <c r="E1603" t="s">
        <v>92</v>
      </c>
      <c r="F1603" t="s">
        <v>92</v>
      </c>
      <c r="G1603" s="23" t="s">
        <v>92</v>
      </c>
      <c r="H1603" s="24" t="s">
        <v>92</v>
      </c>
      <c r="I1603" t="s">
        <v>92</v>
      </c>
      <c r="L1603" s="24">
        <v>0</v>
      </c>
    </row>
    <row r="1604" spans="3:12">
      <c r="C1604" s="24">
        <v>0</v>
      </c>
      <c r="D1604" t="s">
        <v>92</v>
      </c>
      <c r="E1604" t="s">
        <v>92</v>
      </c>
      <c r="F1604" t="s">
        <v>92</v>
      </c>
      <c r="G1604" s="23" t="s">
        <v>92</v>
      </c>
      <c r="H1604" s="24" t="s">
        <v>92</v>
      </c>
      <c r="I1604" t="s">
        <v>92</v>
      </c>
      <c r="L1604" s="24">
        <v>0</v>
      </c>
    </row>
    <row r="1605" spans="3:12">
      <c r="C1605" s="24">
        <v>0</v>
      </c>
      <c r="D1605" t="s">
        <v>92</v>
      </c>
      <c r="E1605" t="s">
        <v>92</v>
      </c>
      <c r="F1605" t="s">
        <v>92</v>
      </c>
      <c r="G1605" s="23" t="s">
        <v>92</v>
      </c>
      <c r="H1605" s="24" t="s">
        <v>92</v>
      </c>
      <c r="I1605" t="s">
        <v>92</v>
      </c>
      <c r="L1605" s="24">
        <v>0</v>
      </c>
    </row>
    <row r="1606" spans="3:12">
      <c r="C1606" s="24">
        <v>0</v>
      </c>
      <c r="D1606" t="s">
        <v>92</v>
      </c>
      <c r="E1606" t="s">
        <v>92</v>
      </c>
      <c r="F1606" t="s">
        <v>92</v>
      </c>
      <c r="G1606" s="23" t="s">
        <v>92</v>
      </c>
      <c r="H1606" s="24" t="s">
        <v>92</v>
      </c>
      <c r="I1606" t="s">
        <v>92</v>
      </c>
      <c r="L1606" s="24">
        <v>0</v>
      </c>
    </row>
    <row r="1607" spans="3:12">
      <c r="C1607" s="24">
        <v>0</v>
      </c>
      <c r="D1607" t="s">
        <v>92</v>
      </c>
      <c r="E1607" t="s">
        <v>92</v>
      </c>
      <c r="F1607" t="s">
        <v>92</v>
      </c>
      <c r="G1607" s="23" t="s">
        <v>92</v>
      </c>
      <c r="H1607" s="24" t="s">
        <v>92</v>
      </c>
      <c r="I1607" t="s">
        <v>92</v>
      </c>
      <c r="L1607" s="24">
        <v>0</v>
      </c>
    </row>
    <row r="1608" spans="3:12">
      <c r="C1608" s="24">
        <v>0</v>
      </c>
      <c r="D1608" t="s">
        <v>92</v>
      </c>
      <c r="E1608" t="s">
        <v>92</v>
      </c>
      <c r="F1608" t="s">
        <v>92</v>
      </c>
      <c r="G1608" s="23" t="s">
        <v>92</v>
      </c>
      <c r="H1608" s="24" t="s">
        <v>92</v>
      </c>
      <c r="I1608" t="s">
        <v>92</v>
      </c>
      <c r="L1608" s="24">
        <v>0</v>
      </c>
    </row>
    <row r="1609" spans="3:12">
      <c r="C1609" s="24">
        <v>0</v>
      </c>
      <c r="D1609" t="s">
        <v>92</v>
      </c>
      <c r="E1609" t="s">
        <v>92</v>
      </c>
      <c r="F1609" t="s">
        <v>92</v>
      </c>
      <c r="G1609" s="23" t="s">
        <v>92</v>
      </c>
      <c r="H1609" s="24" t="s">
        <v>92</v>
      </c>
      <c r="I1609" t="s">
        <v>92</v>
      </c>
      <c r="L1609" s="24">
        <v>0</v>
      </c>
    </row>
    <row r="1610" spans="3:12">
      <c r="C1610" s="24">
        <v>0</v>
      </c>
      <c r="D1610" t="s">
        <v>92</v>
      </c>
      <c r="E1610" t="s">
        <v>92</v>
      </c>
      <c r="F1610" t="s">
        <v>92</v>
      </c>
      <c r="G1610" s="23" t="s">
        <v>92</v>
      </c>
      <c r="H1610" s="24" t="s">
        <v>92</v>
      </c>
      <c r="I1610" t="s">
        <v>92</v>
      </c>
      <c r="L1610" s="24">
        <v>0</v>
      </c>
    </row>
    <row r="1611" spans="3:12">
      <c r="C1611" s="24">
        <v>0</v>
      </c>
      <c r="D1611" t="s">
        <v>92</v>
      </c>
      <c r="E1611" t="s">
        <v>92</v>
      </c>
      <c r="F1611" t="s">
        <v>92</v>
      </c>
      <c r="G1611" s="23" t="s">
        <v>92</v>
      </c>
      <c r="H1611" s="24" t="s">
        <v>92</v>
      </c>
      <c r="I1611" t="s">
        <v>92</v>
      </c>
      <c r="L1611" s="24">
        <v>0</v>
      </c>
    </row>
    <row r="1612" spans="3:12">
      <c r="C1612" s="24">
        <v>0</v>
      </c>
      <c r="D1612" t="s">
        <v>92</v>
      </c>
      <c r="E1612" t="s">
        <v>92</v>
      </c>
      <c r="F1612" t="s">
        <v>92</v>
      </c>
      <c r="G1612" s="23" t="s">
        <v>92</v>
      </c>
      <c r="H1612" s="24" t="s">
        <v>92</v>
      </c>
      <c r="I1612" t="s">
        <v>92</v>
      </c>
      <c r="L1612" s="24">
        <v>0</v>
      </c>
    </row>
    <row r="1613" spans="3:12">
      <c r="C1613" s="24">
        <v>0</v>
      </c>
      <c r="D1613" t="s">
        <v>92</v>
      </c>
      <c r="E1613" t="s">
        <v>92</v>
      </c>
      <c r="F1613" t="s">
        <v>92</v>
      </c>
      <c r="G1613" s="23" t="s">
        <v>92</v>
      </c>
      <c r="H1613" s="24" t="s">
        <v>92</v>
      </c>
      <c r="I1613" t="s">
        <v>92</v>
      </c>
      <c r="L1613" s="24">
        <v>0</v>
      </c>
    </row>
    <row r="1614" spans="3:12">
      <c r="C1614" s="24">
        <v>0</v>
      </c>
      <c r="D1614" t="s">
        <v>92</v>
      </c>
      <c r="E1614" t="s">
        <v>92</v>
      </c>
      <c r="F1614" t="s">
        <v>92</v>
      </c>
      <c r="G1614" s="23" t="s">
        <v>92</v>
      </c>
      <c r="H1614" s="24" t="s">
        <v>92</v>
      </c>
      <c r="I1614" t="s">
        <v>92</v>
      </c>
      <c r="L1614" s="24">
        <v>0</v>
      </c>
    </row>
    <row r="1615" spans="3:12">
      <c r="C1615" s="24">
        <v>0</v>
      </c>
      <c r="D1615" t="s">
        <v>92</v>
      </c>
      <c r="E1615" t="s">
        <v>92</v>
      </c>
      <c r="F1615" t="s">
        <v>92</v>
      </c>
      <c r="G1615" s="23" t="s">
        <v>92</v>
      </c>
      <c r="H1615" s="24" t="s">
        <v>92</v>
      </c>
      <c r="I1615" t="s">
        <v>92</v>
      </c>
      <c r="L1615" s="24">
        <v>0</v>
      </c>
    </row>
    <row r="1616" spans="3:12">
      <c r="C1616" s="24">
        <v>0</v>
      </c>
      <c r="D1616" t="s">
        <v>92</v>
      </c>
      <c r="E1616" t="s">
        <v>92</v>
      </c>
      <c r="F1616" t="s">
        <v>92</v>
      </c>
      <c r="G1616" s="23" t="s">
        <v>92</v>
      </c>
      <c r="H1616" s="24" t="s">
        <v>92</v>
      </c>
      <c r="I1616" t="s">
        <v>92</v>
      </c>
      <c r="L1616" s="24">
        <v>0</v>
      </c>
    </row>
    <row r="1617" spans="3:12">
      <c r="C1617" s="24">
        <v>0</v>
      </c>
      <c r="D1617" t="s">
        <v>92</v>
      </c>
      <c r="E1617" t="s">
        <v>92</v>
      </c>
      <c r="F1617" t="s">
        <v>92</v>
      </c>
      <c r="G1617" s="23" t="s">
        <v>92</v>
      </c>
      <c r="H1617" s="24" t="s">
        <v>92</v>
      </c>
      <c r="I1617" t="s">
        <v>92</v>
      </c>
      <c r="L1617" s="24">
        <v>0</v>
      </c>
    </row>
    <row r="1618" spans="3:12">
      <c r="C1618" s="24">
        <v>0</v>
      </c>
      <c r="D1618" t="s">
        <v>92</v>
      </c>
      <c r="E1618" t="s">
        <v>92</v>
      </c>
      <c r="F1618" t="s">
        <v>92</v>
      </c>
      <c r="G1618" s="23" t="s">
        <v>92</v>
      </c>
      <c r="H1618" s="24" t="s">
        <v>92</v>
      </c>
      <c r="I1618" t="s">
        <v>92</v>
      </c>
      <c r="L1618" s="24">
        <v>0</v>
      </c>
    </row>
    <row r="1619" spans="3:12">
      <c r="C1619" s="24">
        <v>0</v>
      </c>
      <c r="D1619" t="s">
        <v>92</v>
      </c>
      <c r="E1619" t="s">
        <v>92</v>
      </c>
      <c r="F1619" t="s">
        <v>92</v>
      </c>
      <c r="G1619" s="23" t="s">
        <v>92</v>
      </c>
      <c r="H1619" s="24" t="s">
        <v>92</v>
      </c>
      <c r="I1619" t="s">
        <v>92</v>
      </c>
      <c r="L1619" s="24">
        <v>0</v>
      </c>
    </row>
    <row r="1620" spans="3:12">
      <c r="C1620" s="24">
        <v>0</v>
      </c>
      <c r="D1620" t="s">
        <v>92</v>
      </c>
      <c r="E1620" t="s">
        <v>92</v>
      </c>
      <c r="F1620" t="s">
        <v>92</v>
      </c>
      <c r="G1620" s="23" t="s">
        <v>92</v>
      </c>
      <c r="H1620" s="24" t="s">
        <v>92</v>
      </c>
      <c r="I1620" t="s">
        <v>92</v>
      </c>
      <c r="L1620" s="24">
        <v>0</v>
      </c>
    </row>
    <row r="1621" spans="3:12">
      <c r="C1621" s="24">
        <v>0</v>
      </c>
      <c r="D1621" t="s">
        <v>92</v>
      </c>
      <c r="E1621" t="s">
        <v>92</v>
      </c>
      <c r="F1621" t="s">
        <v>92</v>
      </c>
      <c r="G1621" s="23" t="s">
        <v>92</v>
      </c>
      <c r="H1621" s="24" t="s">
        <v>92</v>
      </c>
      <c r="I1621" t="s">
        <v>92</v>
      </c>
      <c r="L1621" s="24">
        <v>0</v>
      </c>
    </row>
    <row r="1622" spans="3:12">
      <c r="C1622" s="24">
        <v>0</v>
      </c>
      <c r="D1622" t="s">
        <v>92</v>
      </c>
      <c r="E1622" t="s">
        <v>92</v>
      </c>
      <c r="F1622" t="s">
        <v>92</v>
      </c>
      <c r="G1622" s="23" t="s">
        <v>92</v>
      </c>
      <c r="H1622" s="24" t="s">
        <v>92</v>
      </c>
      <c r="I1622" t="s">
        <v>92</v>
      </c>
      <c r="L1622" s="24">
        <v>0</v>
      </c>
    </row>
    <row r="1623" spans="3:12">
      <c r="C1623" s="24">
        <v>0</v>
      </c>
      <c r="D1623" t="s">
        <v>92</v>
      </c>
      <c r="E1623" t="s">
        <v>92</v>
      </c>
      <c r="F1623" t="s">
        <v>92</v>
      </c>
      <c r="G1623" s="23" t="s">
        <v>92</v>
      </c>
      <c r="H1623" s="24" t="s">
        <v>92</v>
      </c>
      <c r="I1623" t="s">
        <v>92</v>
      </c>
      <c r="L1623" s="24">
        <v>0</v>
      </c>
    </row>
    <row r="1624" spans="3:12">
      <c r="C1624" s="24">
        <v>0</v>
      </c>
      <c r="D1624" t="s">
        <v>92</v>
      </c>
      <c r="E1624" t="s">
        <v>92</v>
      </c>
      <c r="F1624" t="s">
        <v>92</v>
      </c>
      <c r="G1624" s="23" t="s">
        <v>92</v>
      </c>
      <c r="H1624" s="24" t="s">
        <v>92</v>
      </c>
      <c r="I1624" t="s">
        <v>92</v>
      </c>
      <c r="L1624" s="24">
        <v>0</v>
      </c>
    </row>
    <row r="1625" spans="3:12">
      <c r="C1625" s="24">
        <v>0</v>
      </c>
      <c r="D1625" t="s">
        <v>92</v>
      </c>
      <c r="E1625" t="s">
        <v>92</v>
      </c>
      <c r="F1625" t="s">
        <v>92</v>
      </c>
      <c r="G1625" s="23" t="s">
        <v>92</v>
      </c>
      <c r="H1625" s="24" t="s">
        <v>92</v>
      </c>
      <c r="I1625" t="s">
        <v>92</v>
      </c>
      <c r="L1625" s="24">
        <v>0</v>
      </c>
    </row>
    <row r="1626" spans="3:12">
      <c r="C1626" s="24">
        <v>0</v>
      </c>
      <c r="D1626" t="s">
        <v>92</v>
      </c>
      <c r="E1626" t="s">
        <v>92</v>
      </c>
      <c r="F1626" t="s">
        <v>92</v>
      </c>
      <c r="G1626" s="23" t="s">
        <v>92</v>
      </c>
      <c r="H1626" s="24" t="s">
        <v>92</v>
      </c>
      <c r="I1626" t="s">
        <v>92</v>
      </c>
      <c r="L1626" s="24">
        <v>0</v>
      </c>
    </row>
    <row r="1627" spans="3:12">
      <c r="C1627" s="24">
        <v>0</v>
      </c>
      <c r="D1627" t="s">
        <v>92</v>
      </c>
      <c r="E1627" t="s">
        <v>92</v>
      </c>
      <c r="F1627" t="s">
        <v>92</v>
      </c>
      <c r="G1627" s="23" t="s">
        <v>92</v>
      </c>
      <c r="H1627" s="24" t="s">
        <v>92</v>
      </c>
      <c r="I1627" t="s">
        <v>92</v>
      </c>
      <c r="L1627" s="24">
        <v>0</v>
      </c>
    </row>
    <row r="1628" spans="3:12">
      <c r="C1628" s="24">
        <v>0</v>
      </c>
      <c r="D1628" t="s">
        <v>92</v>
      </c>
      <c r="E1628" t="s">
        <v>92</v>
      </c>
      <c r="F1628" t="s">
        <v>92</v>
      </c>
      <c r="G1628" s="23" t="s">
        <v>92</v>
      </c>
      <c r="H1628" s="24" t="s">
        <v>92</v>
      </c>
      <c r="I1628" t="s">
        <v>92</v>
      </c>
      <c r="L1628" s="24">
        <v>0</v>
      </c>
    </row>
    <row r="1629" spans="3:12">
      <c r="C1629" s="24">
        <v>0</v>
      </c>
      <c r="D1629" t="s">
        <v>92</v>
      </c>
      <c r="E1629" t="s">
        <v>92</v>
      </c>
      <c r="F1629" t="s">
        <v>92</v>
      </c>
      <c r="G1629" s="23" t="s">
        <v>92</v>
      </c>
      <c r="H1629" s="24" t="s">
        <v>92</v>
      </c>
      <c r="I1629" t="s">
        <v>92</v>
      </c>
      <c r="L1629" s="24">
        <v>0</v>
      </c>
    </row>
    <row r="1630" spans="3:12">
      <c r="C1630" s="24">
        <v>0</v>
      </c>
      <c r="D1630" t="s">
        <v>92</v>
      </c>
      <c r="E1630" t="s">
        <v>92</v>
      </c>
      <c r="F1630" t="s">
        <v>92</v>
      </c>
      <c r="G1630" s="23" t="s">
        <v>92</v>
      </c>
      <c r="H1630" s="24" t="s">
        <v>92</v>
      </c>
      <c r="I1630" t="s">
        <v>92</v>
      </c>
      <c r="L1630" s="24">
        <v>0</v>
      </c>
    </row>
    <row r="1631" spans="3:12">
      <c r="C1631" s="24">
        <v>0</v>
      </c>
      <c r="D1631" t="s">
        <v>92</v>
      </c>
      <c r="E1631" t="s">
        <v>92</v>
      </c>
      <c r="F1631" t="s">
        <v>92</v>
      </c>
      <c r="G1631" s="23" t="s">
        <v>92</v>
      </c>
      <c r="H1631" s="24" t="s">
        <v>92</v>
      </c>
      <c r="I1631" t="s">
        <v>92</v>
      </c>
      <c r="L1631" s="24">
        <v>0</v>
      </c>
    </row>
    <row r="1632" spans="3:12">
      <c r="C1632" s="24">
        <v>0</v>
      </c>
      <c r="D1632" t="s">
        <v>92</v>
      </c>
      <c r="E1632" t="s">
        <v>92</v>
      </c>
      <c r="F1632" t="s">
        <v>92</v>
      </c>
      <c r="G1632" s="23" t="s">
        <v>92</v>
      </c>
      <c r="H1632" s="24" t="s">
        <v>92</v>
      </c>
      <c r="I1632" t="s">
        <v>92</v>
      </c>
      <c r="L1632" s="24">
        <v>0</v>
      </c>
    </row>
    <row r="1633" spans="3:12">
      <c r="C1633" s="24">
        <v>0</v>
      </c>
      <c r="D1633" t="s">
        <v>92</v>
      </c>
      <c r="E1633" t="s">
        <v>92</v>
      </c>
      <c r="F1633" t="s">
        <v>92</v>
      </c>
      <c r="G1633" s="23" t="s">
        <v>92</v>
      </c>
      <c r="H1633" s="24" t="s">
        <v>92</v>
      </c>
      <c r="I1633" t="s">
        <v>92</v>
      </c>
      <c r="L1633" s="24">
        <v>0</v>
      </c>
    </row>
    <row r="1634" spans="3:12">
      <c r="C1634" s="24">
        <v>0</v>
      </c>
      <c r="D1634" t="s">
        <v>92</v>
      </c>
      <c r="E1634" t="s">
        <v>92</v>
      </c>
      <c r="F1634" t="s">
        <v>92</v>
      </c>
      <c r="G1634" s="23" t="s">
        <v>92</v>
      </c>
      <c r="H1634" s="24" t="s">
        <v>92</v>
      </c>
      <c r="I1634" t="s">
        <v>92</v>
      </c>
      <c r="L1634" s="24">
        <v>0</v>
      </c>
    </row>
    <row r="1635" spans="3:12">
      <c r="C1635" s="24">
        <v>0</v>
      </c>
      <c r="D1635" t="s">
        <v>92</v>
      </c>
      <c r="E1635" t="s">
        <v>92</v>
      </c>
      <c r="F1635" t="s">
        <v>92</v>
      </c>
      <c r="G1635" s="23" t="s">
        <v>92</v>
      </c>
      <c r="H1635" s="24" t="s">
        <v>92</v>
      </c>
      <c r="I1635" t="s">
        <v>92</v>
      </c>
      <c r="L1635" s="24">
        <v>0</v>
      </c>
    </row>
    <row r="1636" spans="3:12">
      <c r="C1636" s="24">
        <v>0</v>
      </c>
      <c r="D1636" t="s">
        <v>92</v>
      </c>
      <c r="E1636" t="s">
        <v>92</v>
      </c>
      <c r="F1636" t="s">
        <v>92</v>
      </c>
      <c r="G1636" s="23" t="s">
        <v>92</v>
      </c>
      <c r="H1636" s="24" t="s">
        <v>92</v>
      </c>
      <c r="I1636" t="s">
        <v>92</v>
      </c>
      <c r="L1636" s="24">
        <v>0</v>
      </c>
    </row>
    <row r="1637" spans="3:12">
      <c r="C1637" s="24">
        <v>0</v>
      </c>
      <c r="D1637" t="s">
        <v>92</v>
      </c>
      <c r="E1637" t="s">
        <v>92</v>
      </c>
      <c r="F1637" t="s">
        <v>92</v>
      </c>
      <c r="G1637" s="23" t="s">
        <v>92</v>
      </c>
      <c r="H1637" s="24" t="s">
        <v>92</v>
      </c>
      <c r="I1637" t="s">
        <v>92</v>
      </c>
      <c r="L1637" s="24">
        <v>0</v>
      </c>
    </row>
    <row r="1638" spans="3:12">
      <c r="C1638" s="24">
        <v>0</v>
      </c>
      <c r="D1638" t="s">
        <v>92</v>
      </c>
      <c r="E1638" t="s">
        <v>92</v>
      </c>
      <c r="F1638" t="s">
        <v>92</v>
      </c>
      <c r="G1638" s="23" t="s">
        <v>92</v>
      </c>
      <c r="H1638" s="24" t="s">
        <v>92</v>
      </c>
      <c r="I1638" t="s">
        <v>92</v>
      </c>
      <c r="L1638" s="24">
        <v>0</v>
      </c>
    </row>
    <row r="1639" spans="3:12">
      <c r="C1639" s="24">
        <v>0</v>
      </c>
      <c r="D1639" t="s">
        <v>92</v>
      </c>
      <c r="E1639" t="s">
        <v>92</v>
      </c>
      <c r="F1639" t="s">
        <v>92</v>
      </c>
      <c r="G1639" s="23" t="s">
        <v>92</v>
      </c>
      <c r="H1639" s="24" t="s">
        <v>92</v>
      </c>
      <c r="I1639" t="s">
        <v>92</v>
      </c>
      <c r="L1639" s="24">
        <v>0</v>
      </c>
    </row>
    <row r="1640" spans="3:12">
      <c r="C1640" s="24">
        <v>0</v>
      </c>
      <c r="D1640" t="s">
        <v>92</v>
      </c>
      <c r="E1640" t="s">
        <v>92</v>
      </c>
      <c r="F1640" t="s">
        <v>92</v>
      </c>
      <c r="G1640" s="23" t="s">
        <v>92</v>
      </c>
      <c r="H1640" s="24" t="s">
        <v>92</v>
      </c>
      <c r="I1640" t="s">
        <v>92</v>
      </c>
      <c r="L1640" s="24">
        <v>0</v>
      </c>
    </row>
    <row r="1641" spans="3:12">
      <c r="C1641" s="24">
        <v>0</v>
      </c>
      <c r="D1641" t="s">
        <v>92</v>
      </c>
      <c r="E1641" t="s">
        <v>92</v>
      </c>
      <c r="F1641" t="s">
        <v>92</v>
      </c>
      <c r="G1641" s="23" t="s">
        <v>92</v>
      </c>
      <c r="H1641" s="24" t="s">
        <v>92</v>
      </c>
      <c r="I1641" t="s">
        <v>92</v>
      </c>
      <c r="L1641" s="24">
        <v>0</v>
      </c>
    </row>
    <row r="1642" spans="3:12">
      <c r="C1642" s="24">
        <v>0</v>
      </c>
      <c r="D1642" t="s">
        <v>92</v>
      </c>
      <c r="E1642" t="s">
        <v>92</v>
      </c>
      <c r="F1642" t="s">
        <v>92</v>
      </c>
      <c r="G1642" s="23" t="s">
        <v>92</v>
      </c>
      <c r="H1642" s="24" t="s">
        <v>92</v>
      </c>
      <c r="I1642" t="s">
        <v>92</v>
      </c>
      <c r="L1642" s="24">
        <v>0</v>
      </c>
    </row>
    <row r="1643" spans="3:12">
      <c r="C1643" s="24">
        <v>0</v>
      </c>
      <c r="D1643" t="s">
        <v>92</v>
      </c>
      <c r="E1643" t="s">
        <v>92</v>
      </c>
      <c r="F1643" t="s">
        <v>92</v>
      </c>
      <c r="G1643" s="23" t="s">
        <v>92</v>
      </c>
      <c r="H1643" s="24" t="s">
        <v>92</v>
      </c>
      <c r="I1643" t="s">
        <v>92</v>
      </c>
      <c r="L1643" s="24">
        <v>0</v>
      </c>
    </row>
    <row r="1644" spans="3:12">
      <c r="C1644" s="24">
        <v>0</v>
      </c>
      <c r="D1644" t="s">
        <v>92</v>
      </c>
      <c r="E1644" t="s">
        <v>92</v>
      </c>
      <c r="F1644" t="s">
        <v>92</v>
      </c>
      <c r="G1644" s="23" t="s">
        <v>92</v>
      </c>
      <c r="H1644" s="24" t="s">
        <v>92</v>
      </c>
      <c r="I1644" t="s">
        <v>92</v>
      </c>
      <c r="L1644" s="24">
        <v>0</v>
      </c>
    </row>
    <row r="1645" spans="3:12">
      <c r="C1645" s="24">
        <v>0</v>
      </c>
      <c r="D1645" t="s">
        <v>92</v>
      </c>
      <c r="E1645" t="s">
        <v>92</v>
      </c>
      <c r="F1645" t="s">
        <v>92</v>
      </c>
      <c r="G1645" s="23" t="s">
        <v>92</v>
      </c>
      <c r="H1645" s="24" t="s">
        <v>92</v>
      </c>
      <c r="I1645" t="s">
        <v>92</v>
      </c>
      <c r="L1645" s="24">
        <v>0</v>
      </c>
    </row>
    <row r="1646" spans="3:12">
      <c r="C1646" s="24">
        <v>0</v>
      </c>
      <c r="D1646" t="s">
        <v>92</v>
      </c>
      <c r="E1646" t="s">
        <v>92</v>
      </c>
      <c r="F1646" t="s">
        <v>92</v>
      </c>
      <c r="G1646" s="23" t="s">
        <v>92</v>
      </c>
      <c r="H1646" s="24" t="s">
        <v>92</v>
      </c>
      <c r="I1646" t="s">
        <v>92</v>
      </c>
      <c r="L1646" s="24">
        <v>0</v>
      </c>
    </row>
    <row r="1647" spans="3:12">
      <c r="C1647" s="24">
        <v>0</v>
      </c>
      <c r="D1647" t="s">
        <v>92</v>
      </c>
      <c r="E1647" t="s">
        <v>92</v>
      </c>
      <c r="F1647" t="s">
        <v>92</v>
      </c>
      <c r="G1647" s="23" t="s">
        <v>92</v>
      </c>
      <c r="H1647" s="24" t="s">
        <v>92</v>
      </c>
      <c r="I1647" t="s">
        <v>92</v>
      </c>
      <c r="L1647" s="24">
        <v>0</v>
      </c>
    </row>
    <row r="1648" spans="3:12">
      <c r="C1648" s="24">
        <v>0</v>
      </c>
      <c r="D1648" t="s">
        <v>92</v>
      </c>
      <c r="E1648" t="s">
        <v>92</v>
      </c>
      <c r="F1648" t="s">
        <v>92</v>
      </c>
      <c r="G1648" s="23" t="s">
        <v>92</v>
      </c>
      <c r="H1648" s="24" t="s">
        <v>92</v>
      </c>
      <c r="I1648" t="s">
        <v>92</v>
      </c>
      <c r="L1648" s="24">
        <v>0</v>
      </c>
    </row>
    <row r="1649" spans="3:12">
      <c r="C1649" s="24">
        <v>0</v>
      </c>
      <c r="D1649" t="s">
        <v>92</v>
      </c>
      <c r="E1649" t="s">
        <v>92</v>
      </c>
      <c r="F1649" t="s">
        <v>92</v>
      </c>
      <c r="G1649" s="23" t="s">
        <v>92</v>
      </c>
      <c r="H1649" s="24" t="s">
        <v>92</v>
      </c>
      <c r="I1649" t="s">
        <v>92</v>
      </c>
      <c r="L1649" s="24">
        <v>0</v>
      </c>
    </row>
    <row r="1650" spans="3:12">
      <c r="C1650" s="24">
        <v>0</v>
      </c>
      <c r="D1650" t="s">
        <v>92</v>
      </c>
      <c r="E1650" t="s">
        <v>92</v>
      </c>
      <c r="F1650" t="s">
        <v>92</v>
      </c>
      <c r="G1650" s="23" t="s">
        <v>92</v>
      </c>
      <c r="H1650" s="24" t="s">
        <v>92</v>
      </c>
      <c r="I1650" t="s">
        <v>92</v>
      </c>
      <c r="L1650" s="24">
        <v>0</v>
      </c>
    </row>
    <row r="1651" spans="3:12">
      <c r="C1651" s="24">
        <v>0</v>
      </c>
      <c r="D1651" t="s">
        <v>92</v>
      </c>
      <c r="E1651" t="s">
        <v>92</v>
      </c>
      <c r="F1651" t="s">
        <v>92</v>
      </c>
      <c r="G1651" s="23" t="s">
        <v>92</v>
      </c>
      <c r="H1651" s="24" t="s">
        <v>92</v>
      </c>
      <c r="I1651" t="s">
        <v>92</v>
      </c>
      <c r="L1651" s="24">
        <v>0</v>
      </c>
    </row>
    <row r="1652" spans="3:12">
      <c r="C1652" s="24">
        <v>0</v>
      </c>
      <c r="D1652" t="s">
        <v>92</v>
      </c>
      <c r="E1652" t="s">
        <v>92</v>
      </c>
      <c r="F1652" t="s">
        <v>92</v>
      </c>
      <c r="G1652" s="23" t="s">
        <v>92</v>
      </c>
      <c r="H1652" s="24" t="s">
        <v>92</v>
      </c>
      <c r="I1652" t="s">
        <v>92</v>
      </c>
      <c r="L1652" s="24">
        <v>0</v>
      </c>
    </row>
    <row r="1653" spans="3:12">
      <c r="C1653" s="24">
        <v>0</v>
      </c>
      <c r="D1653" t="s">
        <v>92</v>
      </c>
      <c r="E1653" t="s">
        <v>92</v>
      </c>
      <c r="F1653" t="s">
        <v>92</v>
      </c>
      <c r="G1653" s="23" t="s">
        <v>92</v>
      </c>
      <c r="H1653" s="24" t="s">
        <v>92</v>
      </c>
      <c r="I1653" t="s">
        <v>92</v>
      </c>
      <c r="L1653" s="24">
        <v>0</v>
      </c>
    </row>
    <row r="1654" spans="3:12">
      <c r="C1654" s="24">
        <v>0</v>
      </c>
      <c r="D1654" t="s">
        <v>92</v>
      </c>
      <c r="E1654" t="s">
        <v>92</v>
      </c>
      <c r="F1654" t="s">
        <v>92</v>
      </c>
      <c r="G1654" s="23" t="s">
        <v>92</v>
      </c>
      <c r="H1654" s="24" t="s">
        <v>92</v>
      </c>
      <c r="I1654" t="s">
        <v>92</v>
      </c>
      <c r="L1654" s="24">
        <v>0</v>
      </c>
    </row>
    <row r="1655" spans="3:12">
      <c r="C1655" s="24">
        <v>0</v>
      </c>
      <c r="D1655" t="s">
        <v>92</v>
      </c>
      <c r="E1655" t="s">
        <v>92</v>
      </c>
      <c r="F1655" t="s">
        <v>92</v>
      </c>
      <c r="G1655" s="23" t="s">
        <v>92</v>
      </c>
      <c r="H1655" s="24" t="s">
        <v>92</v>
      </c>
      <c r="I1655" t="s">
        <v>92</v>
      </c>
      <c r="L1655" s="24">
        <v>0</v>
      </c>
    </row>
    <row r="1656" spans="3:12">
      <c r="C1656" s="24">
        <v>0</v>
      </c>
      <c r="D1656" t="s">
        <v>92</v>
      </c>
      <c r="E1656" t="s">
        <v>92</v>
      </c>
      <c r="F1656" t="s">
        <v>92</v>
      </c>
      <c r="G1656" s="23" t="s">
        <v>92</v>
      </c>
      <c r="H1656" s="24" t="s">
        <v>92</v>
      </c>
      <c r="I1656" t="s">
        <v>92</v>
      </c>
      <c r="L1656" s="24">
        <v>0</v>
      </c>
    </row>
    <row r="1657" spans="3:12">
      <c r="C1657" s="24">
        <v>0</v>
      </c>
      <c r="D1657" t="s">
        <v>92</v>
      </c>
      <c r="E1657" t="s">
        <v>92</v>
      </c>
      <c r="F1657" t="s">
        <v>92</v>
      </c>
      <c r="G1657" s="23" t="s">
        <v>92</v>
      </c>
      <c r="H1657" s="24" t="s">
        <v>92</v>
      </c>
      <c r="I1657" t="s">
        <v>92</v>
      </c>
      <c r="L1657" s="24">
        <v>0</v>
      </c>
    </row>
    <row r="1658" spans="3:12">
      <c r="C1658" s="24">
        <v>0</v>
      </c>
      <c r="D1658" t="s">
        <v>92</v>
      </c>
      <c r="E1658" t="s">
        <v>92</v>
      </c>
      <c r="F1658" t="s">
        <v>92</v>
      </c>
      <c r="G1658" s="23" t="s">
        <v>92</v>
      </c>
      <c r="H1658" s="24" t="s">
        <v>92</v>
      </c>
      <c r="I1658" t="s">
        <v>92</v>
      </c>
      <c r="L1658" s="24">
        <v>0</v>
      </c>
    </row>
    <row r="1659" spans="3:12">
      <c r="C1659" s="24">
        <v>0</v>
      </c>
      <c r="D1659" t="s">
        <v>92</v>
      </c>
      <c r="E1659" t="s">
        <v>92</v>
      </c>
      <c r="F1659" t="s">
        <v>92</v>
      </c>
      <c r="G1659" s="23" t="s">
        <v>92</v>
      </c>
      <c r="H1659" s="24" t="s">
        <v>92</v>
      </c>
      <c r="I1659" t="s">
        <v>92</v>
      </c>
      <c r="L1659" s="24">
        <v>0</v>
      </c>
    </row>
    <row r="1660" spans="3:12">
      <c r="C1660" s="24">
        <v>0</v>
      </c>
      <c r="D1660" t="s">
        <v>92</v>
      </c>
      <c r="E1660" t="s">
        <v>92</v>
      </c>
      <c r="F1660" t="s">
        <v>92</v>
      </c>
      <c r="G1660" s="23" t="s">
        <v>92</v>
      </c>
      <c r="H1660" s="24" t="s">
        <v>92</v>
      </c>
      <c r="I1660" t="s">
        <v>92</v>
      </c>
      <c r="L1660" s="24">
        <v>0</v>
      </c>
    </row>
    <row r="1661" spans="3:12">
      <c r="C1661" s="24">
        <v>0</v>
      </c>
      <c r="D1661" t="s">
        <v>92</v>
      </c>
      <c r="E1661" t="s">
        <v>92</v>
      </c>
      <c r="F1661" t="s">
        <v>92</v>
      </c>
      <c r="G1661" s="23" t="s">
        <v>92</v>
      </c>
      <c r="H1661" s="24" t="s">
        <v>92</v>
      </c>
      <c r="I1661" t="s">
        <v>92</v>
      </c>
      <c r="L1661" s="24">
        <v>0</v>
      </c>
    </row>
    <row r="1662" spans="3:12">
      <c r="C1662" s="24">
        <v>0</v>
      </c>
      <c r="D1662" t="s">
        <v>92</v>
      </c>
      <c r="E1662" t="s">
        <v>92</v>
      </c>
      <c r="F1662" t="s">
        <v>92</v>
      </c>
      <c r="G1662" s="23" t="s">
        <v>92</v>
      </c>
      <c r="H1662" s="24" t="s">
        <v>92</v>
      </c>
      <c r="I1662" t="s">
        <v>92</v>
      </c>
      <c r="L1662" s="24">
        <v>0</v>
      </c>
    </row>
    <row r="1663" spans="3:12">
      <c r="C1663" s="24">
        <v>0</v>
      </c>
      <c r="D1663" t="s">
        <v>92</v>
      </c>
      <c r="E1663" t="s">
        <v>92</v>
      </c>
      <c r="F1663" t="s">
        <v>92</v>
      </c>
      <c r="G1663" s="23" t="s">
        <v>92</v>
      </c>
      <c r="H1663" s="24" t="s">
        <v>92</v>
      </c>
      <c r="I1663" t="s">
        <v>92</v>
      </c>
      <c r="L1663" s="24">
        <v>0</v>
      </c>
    </row>
    <row r="1664" spans="3:12">
      <c r="C1664" s="24">
        <v>0</v>
      </c>
      <c r="D1664" t="s">
        <v>92</v>
      </c>
      <c r="E1664" t="s">
        <v>92</v>
      </c>
      <c r="F1664" t="s">
        <v>92</v>
      </c>
      <c r="G1664" s="23" t="s">
        <v>92</v>
      </c>
      <c r="H1664" s="24" t="s">
        <v>92</v>
      </c>
      <c r="I1664" t="s">
        <v>92</v>
      </c>
      <c r="L1664" s="24">
        <v>0</v>
      </c>
    </row>
    <row r="1665" spans="3:12">
      <c r="C1665" s="24">
        <v>0</v>
      </c>
      <c r="D1665" t="s">
        <v>92</v>
      </c>
      <c r="E1665" t="s">
        <v>92</v>
      </c>
      <c r="F1665" t="s">
        <v>92</v>
      </c>
      <c r="G1665" s="23" t="s">
        <v>92</v>
      </c>
      <c r="H1665" s="24" t="s">
        <v>92</v>
      </c>
      <c r="I1665" t="s">
        <v>92</v>
      </c>
      <c r="L1665" s="24">
        <v>0</v>
      </c>
    </row>
    <row r="1666" spans="3:12">
      <c r="C1666" s="24">
        <v>0</v>
      </c>
      <c r="D1666" t="s">
        <v>92</v>
      </c>
      <c r="E1666" t="s">
        <v>92</v>
      </c>
      <c r="F1666" t="s">
        <v>92</v>
      </c>
      <c r="G1666" s="23" t="s">
        <v>92</v>
      </c>
      <c r="H1666" s="24" t="s">
        <v>92</v>
      </c>
      <c r="I1666" t="s">
        <v>92</v>
      </c>
      <c r="L1666" s="24">
        <v>0</v>
      </c>
    </row>
    <row r="1667" spans="3:12">
      <c r="C1667" s="24">
        <v>0</v>
      </c>
      <c r="D1667" t="s">
        <v>92</v>
      </c>
      <c r="E1667" t="s">
        <v>92</v>
      </c>
      <c r="F1667" t="s">
        <v>92</v>
      </c>
      <c r="G1667" s="23" t="s">
        <v>92</v>
      </c>
      <c r="H1667" s="24" t="s">
        <v>92</v>
      </c>
      <c r="I1667" t="s">
        <v>92</v>
      </c>
      <c r="L1667" s="24">
        <v>0</v>
      </c>
    </row>
    <row r="1668" spans="3:12">
      <c r="C1668" s="24">
        <v>0</v>
      </c>
      <c r="D1668" t="s">
        <v>92</v>
      </c>
      <c r="E1668" t="s">
        <v>92</v>
      </c>
      <c r="F1668" t="s">
        <v>92</v>
      </c>
      <c r="G1668" s="23" t="s">
        <v>92</v>
      </c>
      <c r="H1668" s="24" t="s">
        <v>92</v>
      </c>
      <c r="I1668" t="s">
        <v>92</v>
      </c>
      <c r="L1668" s="24">
        <v>0</v>
      </c>
    </row>
    <row r="1669" spans="3:12">
      <c r="C1669" s="24">
        <v>0</v>
      </c>
      <c r="D1669" t="s">
        <v>92</v>
      </c>
      <c r="E1669" t="s">
        <v>92</v>
      </c>
      <c r="F1669" t="s">
        <v>92</v>
      </c>
      <c r="G1669" s="23" t="s">
        <v>92</v>
      </c>
      <c r="H1669" s="24" t="s">
        <v>92</v>
      </c>
      <c r="I1669" t="s">
        <v>92</v>
      </c>
      <c r="L1669" s="24">
        <v>0</v>
      </c>
    </row>
    <row r="1670" spans="3:12">
      <c r="C1670" s="24">
        <v>0</v>
      </c>
      <c r="D1670" t="s">
        <v>92</v>
      </c>
      <c r="E1670" t="s">
        <v>92</v>
      </c>
      <c r="F1670" t="s">
        <v>92</v>
      </c>
      <c r="G1670" s="23" t="s">
        <v>92</v>
      </c>
      <c r="H1670" s="24" t="s">
        <v>92</v>
      </c>
      <c r="I1670" t="s">
        <v>92</v>
      </c>
      <c r="L1670" s="24">
        <v>0</v>
      </c>
    </row>
    <row r="1671" spans="3:12">
      <c r="C1671" s="24">
        <v>0</v>
      </c>
      <c r="D1671" t="s">
        <v>92</v>
      </c>
      <c r="E1671" t="s">
        <v>92</v>
      </c>
      <c r="F1671" t="s">
        <v>92</v>
      </c>
      <c r="G1671" s="23" t="s">
        <v>92</v>
      </c>
      <c r="H1671" s="24" t="s">
        <v>92</v>
      </c>
      <c r="I1671" t="s">
        <v>92</v>
      </c>
      <c r="L1671" s="24">
        <v>0</v>
      </c>
    </row>
    <row r="1672" spans="3:12">
      <c r="C1672" s="24">
        <v>0</v>
      </c>
      <c r="D1672" t="s">
        <v>92</v>
      </c>
      <c r="E1672" t="s">
        <v>92</v>
      </c>
      <c r="F1672" t="s">
        <v>92</v>
      </c>
      <c r="G1672" s="23" t="s">
        <v>92</v>
      </c>
      <c r="H1672" s="24" t="s">
        <v>92</v>
      </c>
      <c r="I1672" t="s">
        <v>92</v>
      </c>
      <c r="L1672" s="24">
        <v>0</v>
      </c>
    </row>
    <row r="1673" spans="3:12">
      <c r="C1673" s="24">
        <v>0</v>
      </c>
      <c r="D1673" t="s">
        <v>92</v>
      </c>
      <c r="E1673" t="s">
        <v>92</v>
      </c>
      <c r="F1673" t="s">
        <v>92</v>
      </c>
      <c r="G1673" s="23" t="s">
        <v>92</v>
      </c>
      <c r="H1673" s="24" t="s">
        <v>92</v>
      </c>
      <c r="I1673" t="s">
        <v>92</v>
      </c>
      <c r="L1673" s="24">
        <v>0</v>
      </c>
    </row>
    <row r="1674" spans="3:12">
      <c r="C1674" s="24">
        <v>0</v>
      </c>
      <c r="D1674" t="s">
        <v>92</v>
      </c>
      <c r="E1674" t="s">
        <v>92</v>
      </c>
      <c r="F1674" t="s">
        <v>92</v>
      </c>
      <c r="G1674" s="23" t="s">
        <v>92</v>
      </c>
      <c r="H1674" s="24" t="s">
        <v>92</v>
      </c>
      <c r="I1674" t="s">
        <v>92</v>
      </c>
      <c r="L1674" s="24">
        <v>0</v>
      </c>
    </row>
    <row r="1675" spans="3:12">
      <c r="C1675" s="24">
        <v>0</v>
      </c>
      <c r="D1675" t="s">
        <v>92</v>
      </c>
      <c r="E1675" t="s">
        <v>92</v>
      </c>
      <c r="F1675" t="s">
        <v>92</v>
      </c>
      <c r="G1675" s="23" t="s">
        <v>92</v>
      </c>
      <c r="H1675" s="24" t="s">
        <v>92</v>
      </c>
      <c r="I1675" t="s">
        <v>92</v>
      </c>
      <c r="L1675" s="24">
        <v>0</v>
      </c>
    </row>
    <row r="1676" spans="3:12">
      <c r="C1676" s="24">
        <v>0</v>
      </c>
      <c r="D1676" t="s">
        <v>92</v>
      </c>
      <c r="E1676" t="s">
        <v>92</v>
      </c>
      <c r="F1676" t="s">
        <v>92</v>
      </c>
      <c r="G1676" s="23" t="s">
        <v>92</v>
      </c>
      <c r="H1676" s="24" t="s">
        <v>92</v>
      </c>
      <c r="I1676" t="s">
        <v>92</v>
      </c>
      <c r="L1676" s="24">
        <v>0</v>
      </c>
    </row>
    <row r="1677" spans="3:12">
      <c r="C1677" s="24">
        <v>0</v>
      </c>
      <c r="D1677" t="s">
        <v>92</v>
      </c>
      <c r="E1677" t="s">
        <v>92</v>
      </c>
      <c r="F1677" t="s">
        <v>92</v>
      </c>
      <c r="G1677" s="23" t="s">
        <v>92</v>
      </c>
      <c r="H1677" s="24" t="s">
        <v>92</v>
      </c>
      <c r="I1677" t="s">
        <v>92</v>
      </c>
      <c r="L1677" s="24">
        <v>0</v>
      </c>
    </row>
    <row r="1678" spans="3:12">
      <c r="C1678" s="24">
        <v>0</v>
      </c>
      <c r="D1678" t="s">
        <v>92</v>
      </c>
      <c r="E1678" t="s">
        <v>92</v>
      </c>
      <c r="F1678" t="s">
        <v>92</v>
      </c>
      <c r="G1678" s="23" t="s">
        <v>92</v>
      </c>
      <c r="H1678" s="24" t="s">
        <v>92</v>
      </c>
      <c r="I1678" t="s">
        <v>92</v>
      </c>
      <c r="L1678" s="24">
        <v>0</v>
      </c>
    </row>
    <row r="1679" spans="3:12">
      <c r="C1679" s="24">
        <v>0</v>
      </c>
      <c r="D1679" t="s">
        <v>92</v>
      </c>
      <c r="E1679" t="s">
        <v>92</v>
      </c>
      <c r="F1679" t="s">
        <v>92</v>
      </c>
      <c r="G1679" s="23" t="s">
        <v>92</v>
      </c>
      <c r="H1679" s="24" t="s">
        <v>92</v>
      </c>
      <c r="I1679" t="s">
        <v>92</v>
      </c>
      <c r="L1679" s="24">
        <v>0</v>
      </c>
    </row>
    <row r="1680" spans="3:12">
      <c r="C1680" s="24">
        <v>0</v>
      </c>
      <c r="D1680" t="s">
        <v>92</v>
      </c>
      <c r="E1680" t="s">
        <v>92</v>
      </c>
      <c r="F1680" t="s">
        <v>92</v>
      </c>
      <c r="G1680" s="23" t="s">
        <v>92</v>
      </c>
      <c r="H1680" s="24" t="s">
        <v>92</v>
      </c>
      <c r="I1680" t="s">
        <v>92</v>
      </c>
      <c r="L1680" s="24">
        <v>0</v>
      </c>
    </row>
    <row r="1681" spans="3:12">
      <c r="C1681" s="24">
        <v>0</v>
      </c>
      <c r="D1681" t="s">
        <v>92</v>
      </c>
      <c r="E1681" t="s">
        <v>92</v>
      </c>
      <c r="F1681" t="s">
        <v>92</v>
      </c>
      <c r="G1681" s="23" t="s">
        <v>92</v>
      </c>
      <c r="H1681" s="24" t="s">
        <v>92</v>
      </c>
      <c r="I1681" t="s">
        <v>92</v>
      </c>
      <c r="L1681" s="24">
        <v>0</v>
      </c>
    </row>
    <row r="1682" spans="3:12">
      <c r="C1682" s="24">
        <v>0</v>
      </c>
      <c r="D1682" t="s">
        <v>92</v>
      </c>
      <c r="E1682" t="s">
        <v>92</v>
      </c>
      <c r="F1682" t="s">
        <v>92</v>
      </c>
      <c r="G1682" s="23" t="s">
        <v>92</v>
      </c>
      <c r="H1682" s="24" t="s">
        <v>92</v>
      </c>
      <c r="I1682" t="s">
        <v>92</v>
      </c>
      <c r="L1682" s="24">
        <v>0</v>
      </c>
    </row>
    <row r="1683" spans="3:12">
      <c r="C1683" s="24">
        <v>0</v>
      </c>
      <c r="D1683" t="s">
        <v>92</v>
      </c>
      <c r="E1683" t="s">
        <v>92</v>
      </c>
      <c r="F1683" t="s">
        <v>92</v>
      </c>
      <c r="G1683" s="23" t="s">
        <v>92</v>
      </c>
      <c r="H1683" s="24" t="s">
        <v>92</v>
      </c>
      <c r="I1683" t="s">
        <v>92</v>
      </c>
      <c r="L1683" s="24">
        <v>0</v>
      </c>
    </row>
    <row r="1684" spans="3:12">
      <c r="C1684" s="24">
        <v>0</v>
      </c>
      <c r="D1684" t="s">
        <v>92</v>
      </c>
      <c r="E1684" t="s">
        <v>92</v>
      </c>
      <c r="F1684" t="s">
        <v>92</v>
      </c>
      <c r="G1684" s="23" t="s">
        <v>92</v>
      </c>
      <c r="H1684" s="24" t="s">
        <v>92</v>
      </c>
      <c r="I1684" t="s">
        <v>92</v>
      </c>
      <c r="L1684" s="24">
        <v>0</v>
      </c>
    </row>
    <row r="1685" spans="3:12">
      <c r="C1685" s="24">
        <v>0</v>
      </c>
      <c r="D1685" t="s">
        <v>92</v>
      </c>
      <c r="E1685" t="s">
        <v>92</v>
      </c>
      <c r="F1685" t="s">
        <v>92</v>
      </c>
      <c r="G1685" s="23" t="s">
        <v>92</v>
      </c>
      <c r="H1685" s="24" t="s">
        <v>92</v>
      </c>
      <c r="I1685" t="s">
        <v>92</v>
      </c>
      <c r="L1685" s="24">
        <v>0</v>
      </c>
    </row>
    <row r="1686" spans="3:12">
      <c r="C1686" s="24">
        <v>0</v>
      </c>
      <c r="D1686" t="s">
        <v>92</v>
      </c>
      <c r="E1686" t="s">
        <v>92</v>
      </c>
      <c r="F1686" t="s">
        <v>92</v>
      </c>
      <c r="G1686" s="23" t="s">
        <v>92</v>
      </c>
      <c r="H1686" s="24" t="s">
        <v>92</v>
      </c>
      <c r="I1686" t="s">
        <v>92</v>
      </c>
      <c r="L1686" s="24">
        <v>0</v>
      </c>
    </row>
    <row r="1687" spans="3:12">
      <c r="C1687" s="24">
        <v>0</v>
      </c>
      <c r="D1687" t="s">
        <v>92</v>
      </c>
      <c r="E1687" t="s">
        <v>92</v>
      </c>
      <c r="F1687" t="s">
        <v>92</v>
      </c>
      <c r="G1687" s="23" t="s">
        <v>92</v>
      </c>
      <c r="H1687" s="24" t="s">
        <v>92</v>
      </c>
      <c r="I1687" t="s">
        <v>92</v>
      </c>
      <c r="L1687" s="24">
        <v>0</v>
      </c>
    </row>
    <row r="1688" spans="3:12">
      <c r="C1688" s="24">
        <v>0</v>
      </c>
      <c r="D1688" t="s">
        <v>92</v>
      </c>
      <c r="E1688" t="s">
        <v>92</v>
      </c>
      <c r="F1688" t="s">
        <v>92</v>
      </c>
      <c r="G1688" s="23" t="s">
        <v>92</v>
      </c>
      <c r="H1688" s="24" t="s">
        <v>92</v>
      </c>
      <c r="I1688" t="s">
        <v>92</v>
      </c>
      <c r="L1688" s="24">
        <v>0</v>
      </c>
    </row>
    <row r="1689" spans="3:12">
      <c r="C1689" s="24">
        <v>0</v>
      </c>
      <c r="D1689" t="s">
        <v>92</v>
      </c>
      <c r="E1689" t="s">
        <v>92</v>
      </c>
      <c r="F1689" t="s">
        <v>92</v>
      </c>
      <c r="G1689" s="23" t="s">
        <v>92</v>
      </c>
      <c r="H1689" s="24" t="s">
        <v>92</v>
      </c>
      <c r="I1689" t="s">
        <v>92</v>
      </c>
      <c r="L1689" s="24">
        <v>0</v>
      </c>
    </row>
    <row r="1690" spans="3:12">
      <c r="C1690" s="24">
        <v>0</v>
      </c>
      <c r="D1690" t="s">
        <v>92</v>
      </c>
      <c r="E1690" t="s">
        <v>92</v>
      </c>
      <c r="F1690" t="s">
        <v>92</v>
      </c>
      <c r="G1690" s="23" t="s">
        <v>92</v>
      </c>
      <c r="H1690" s="24" t="s">
        <v>92</v>
      </c>
      <c r="I1690" t="s">
        <v>92</v>
      </c>
      <c r="L1690" s="24">
        <v>0</v>
      </c>
    </row>
    <row r="1691" spans="3:12">
      <c r="C1691" s="24">
        <v>0</v>
      </c>
      <c r="D1691" t="s">
        <v>92</v>
      </c>
      <c r="E1691" t="s">
        <v>92</v>
      </c>
      <c r="F1691" t="s">
        <v>92</v>
      </c>
      <c r="G1691" s="23" t="s">
        <v>92</v>
      </c>
      <c r="H1691" s="24" t="s">
        <v>92</v>
      </c>
      <c r="I1691" t="s">
        <v>92</v>
      </c>
      <c r="L1691" s="24">
        <v>0</v>
      </c>
    </row>
    <row r="1692" spans="3:12">
      <c r="C1692" s="24">
        <v>0</v>
      </c>
      <c r="D1692" t="s">
        <v>92</v>
      </c>
      <c r="E1692" t="s">
        <v>92</v>
      </c>
      <c r="F1692" t="s">
        <v>92</v>
      </c>
      <c r="G1692" s="23" t="s">
        <v>92</v>
      </c>
      <c r="H1692" s="24" t="s">
        <v>92</v>
      </c>
      <c r="I1692" t="s">
        <v>92</v>
      </c>
      <c r="L1692" s="24">
        <v>0</v>
      </c>
    </row>
    <row r="1693" spans="3:12">
      <c r="C1693" s="24">
        <v>0</v>
      </c>
      <c r="D1693" t="s">
        <v>92</v>
      </c>
      <c r="E1693" t="s">
        <v>92</v>
      </c>
      <c r="F1693" t="s">
        <v>92</v>
      </c>
      <c r="G1693" s="23" t="s">
        <v>92</v>
      </c>
      <c r="H1693" s="24" t="s">
        <v>92</v>
      </c>
      <c r="I1693" t="s">
        <v>92</v>
      </c>
      <c r="L1693" s="24">
        <v>0</v>
      </c>
    </row>
    <row r="1694" spans="3:12">
      <c r="C1694" s="24">
        <v>0</v>
      </c>
      <c r="D1694" t="s">
        <v>92</v>
      </c>
      <c r="E1694" t="s">
        <v>92</v>
      </c>
      <c r="F1694" t="s">
        <v>92</v>
      </c>
      <c r="G1694" s="23" t="s">
        <v>92</v>
      </c>
      <c r="H1694" s="24" t="s">
        <v>92</v>
      </c>
      <c r="I1694" t="s">
        <v>92</v>
      </c>
      <c r="L1694" s="24">
        <v>0</v>
      </c>
    </row>
    <row r="1695" spans="3:12">
      <c r="C1695" s="24">
        <v>0</v>
      </c>
      <c r="D1695" t="s">
        <v>92</v>
      </c>
      <c r="E1695" t="s">
        <v>92</v>
      </c>
      <c r="F1695" t="s">
        <v>92</v>
      </c>
      <c r="G1695" s="23" t="s">
        <v>92</v>
      </c>
      <c r="H1695" s="24" t="s">
        <v>92</v>
      </c>
      <c r="I1695" t="s">
        <v>92</v>
      </c>
      <c r="L1695" s="24">
        <v>0</v>
      </c>
    </row>
    <row r="1696" spans="3:12">
      <c r="C1696" s="24">
        <v>0</v>
      </c>
      <c r="D1696" t="s">
        <v>92</v>
      </c>
      <c r="E1696" t="s">
        <v>92</v>
      </c>
      <c r="F1696" t="s">
        <v>92</v>
      </c>
      <c r="G1696" s="23" t="s">
        <v>92</v>
      </c>
      <c r="H1696" s="24" t="s">
        <v>92</v>
      </c>
      <c r="I1696" t="s">
        <v>92</v>
      </c>
      <c r="L1696" s="24">
        <v>0</v>
      </c>
    </row>
    <row r="1697" spans="3:12">
      <c r="C1697" s="24">
        <v>0</v>
      </c>
      <c r="D1697" t="s">
        <v>92</v>
      </c>
      <c r="E1697" t="s">
        <v>92</v>
      </c>
      <c r="F1697" t="s">
        <v>92</v>
      </c>
      <c r="G1697" s="23" t="s">
        <v>92</v>
      </c>
      <c r="H1697" s="24" t="s">
        <v>92</v>
      </c>
      <c r="I1697" t="s">
        <v>92</v>
      </c>
      <c r="L1697" s="24">
        <v>0</v>
      </c>
    </row>
    <row r="1698" spans="3:12">
      <c r="C1698" s="24">
        <v>0</v>
      </c>
      <c r="D1698" t="s">
        <v>92</v>
      </c>
      <c r="E1698" t="s">
        <v>92</v>
      </c>
      <c r="F1698" t="s">
        <v>92</v>
      </c>
      <c r="G1698" s="23" t="s">
        <v>92</v>
      </c>
      <c r="H1698" s="24" t="s">
        <v>92</v>
      </c>
      <c r="I1698" t="s">
        <v>92</v>
      </c>
      <c r="L1698" s="24">
        <v>0</v>
      </c>
    </row>
    <row r="1699" spans="3:12">
      <c r="C1699" s="24">
        <v>0</v>
      </c>
      <c r="D1699" t="s">
        <v>92</v>
      </c>
      <c r="E1699" t="s">
        <v>92</v>
      </c>
      <c r="F1699" t="s">
        <v>92</v>
      </c>
      <c r="G1699" s="23" t="s">
        <v>92</v>
      </c>
      <c r="H1699" s="24" t="s">
        <v>92</v>
      </c>
      <c r="I1699" t="s">
        <v>92</v>
      </c>
      <c r="L1699" s="24">
        <v>0</v>
      </c>
    </row>
    <row r="1700" spans="3:12">
      <c r="C1700" s="24">
        <v>0</v>
      </c>
      <c r="D1700" t="s">
        <v>92</v>
      </c>
      <c r="E1700" t="s">
        <v>92</v>
      </c>
      <c r="F1700" t="s">
        <v>92</v>
      </c>
      <c r="G1700" s="23" t="s">
        <v>92</v>
      </c>
      <c r="H1700" s="24" t="s">
        <v>92</v>
      </c>
      <c r="I1700" t="s">
        <v>92</v>
      </c>
      <c r="L1700" s="24">
        <v>0</v>
      </c>
    </row>
    <row r="1701" spans="3:12">
      <c r="C1701" s="24">
        <v>0</v>
      </c>
      <c r="D1701" t="s">
        <v>92</v>
      </c>
      <c r="E1701" t="s">
        <v>92</v>
      </c>
      <c r="F1701" t="s">
        <v>92</v>
      </c>
      <c r="G1701" s="23" t="s">
        <v>92</v>
      </c>
      <c r="H1701" s="24" t="s">
        <v>92</v>
      </c>
      <c r="I1701" t="s">
        <v>92</v>
      </c>
      <c r="L1701" s="24">
        <v>0</v>
      </c>
    </row>
    <row r="1702" spans="3:12">
      <c r="C1702" s="24">
        <v>0</v>
      </c>
      <c r="D1702" t="s">
        <v>92</v>
      </c>
      <c r="E1702" t="s">
        <v>92</v>
      </c>
      <c r="F1702" t="s">
        <v>92</v>
      </c>
      <c r="G1702" s="23" t="s">
        <v>92</v>
      </c>
      <c r="H1702" s="24" t="s">
        <v>92</v>
      </c>
      <c r="I1702" t="s">
        <v>92</v>
      </c>
      <c r="L1702" s="24">
        <v>0</v>
      </c>
    </row>
    <row r="1703" spans="3:12">
      <c r="C1703" s="24">
        <v>0</v>
      </c>
      <c r="D1703" t="s">
        <v>92</v>
      </c>
      <c r="E1703" t="s">
        <v>92</v>
      </c>
      <c r="F1703" t="s">
        <v>92</v>
      </c>
      <c r="G1703" s="23" t="s">
        <v>92</v>
      </c>
      <c r="H1703" s="24" t="s">
        <v>92</v>
      </c>
      <c r="I1703" t="s">
        <v>92</v>
      </c>
      <c r="L1703" s="24">
        <v>0</v>
      </c>
    </row>
    <row r="1704" spans="3:12">
      <c r="C1704" s="24">
        <v>0</v>
      </c>
      <c r="D1704" t="s">
        <v>92</v>
      </c>
      <c r="E1704" t="s">
        <v>92</v>
      </c>
      <c r="F1704" t="s">
        <v>92</v>
      </c>
      <c r="G1704" s="23" t="s">
        <v>92</v>
      </c>
      <c r="H1704" s="24" t="s">
        <v>92</v>
      </c>
      <c r="I1704" t="s">
        <v>92</v>
      </c>
      <c r="L1704" s="24">
        <v>0</v>
      </c>
    </row>
    <row r="1705" spans="3:12">
      <c r="C1705" s="24">
        <v>0</v>
      </c>
      <c r="D1705" t="s">
        <v>92</v>
      </c>
      <c r="E1705" t="s">
        <v>92</v>
      </c>
      <c r="F1705" t="s">
        <v>92</v>
      </c>
      <c r="G1705" s="23" t="s">
        <v>92</v>
      </c>
      <c r="H1705" s="24" t="s">
        <v>92</v>
      </c>
      <c r="I1705" t="s">
        <v>92</v>
      </c>
      <c r="L1705" s="24">
        <v>0</v>
      </c>
    </row>
    <row r="1706" spans="3:12">
      <c r="C1706" s="24">
        <v>0</v>
      </c>
      <c r="D1706" t="s">
        <v>92</v>
      </c>
      <c r="E1706" t="s">
        <v>92</v>
      </c>
      <c r="F1706" t="s">
        <v>92</v>
      </c>
      <c r="G1706" s="23" t="s">
        <v>92</v>
      </c>
      <c r="H1706" s="24" t="s">
        <v>92</v>
      </c>
      <c r="I1706" t="s">
        <v>92</v>
      </c>
      <c r="L1706" s="24">
        <v>0</v>
      </c>
    </row>
    <row r="1707" spans="3:12">
      <c r="C1707" s="24">
        <v>0</v>
      </c>
      <c r="D1707" t="s">
        <v>92</v>
      </c>
      <c r="E1707" t="s">
        <v>92</v>
      </c>
      <c r="F1707" t="s">
        <v>92</v>
      </c>
      <c r="G1707" s="23" t="s">
        <v>92</v>
      </c>
      <c r="H1707" s="24" t="s">
        <v>92</v>
      </c>
      <c r="I1707" t="s">
        <v>92</v>
      </c>
      <c r="L1707" s="24">
        <v>0</v>
      </c>
    </row>
    <row r="1708" spans="3:12">
      <c r="C1708" s="24">
        <v>0</v>
      </c>
      <c r="D1708" t="s">
        <v>92</v>
      </c>
      <c r="E1708" t="s">
        <v>92</v>
      </c>
      <c r="F1708" t="s">
        <v>92</v>
      </c>
      <c r="G1708" s="23" t="s">
        <v>92</v>
      </c>
      <c r="H1708" s="24" t="s">
        <v>92</v>
      </c>
      <c r="I1708" t="s">
        <v>92</v>
      </c>
      <c r="L1708" s="24">
        <v>0</v>
      </c>
    </row>
    <row r="1709" spans="3:12">
      <c r="C1709" s="24">
        <v>0</v>
      </c>
      <c r="D1709" t="s">
        <v>92</v>
      </c>
      <c r="E1709" t="s">
        <v>92</v>
      </c>
      <c r="F1709" t="s">
        <v>92</v>
      </c>
      <c r="G1709" s="23" t="s">
        <v>92</v>
      </c>
      <c r="H1709" s="24" t="s">
        <v>92</v>
      </c>
      <c r="I1709" t="s">
        <v>92</v>
      </c>
      <c r="L1709" s="24">
        <v>0</v>
      </c>
    </row>
    <row r="1710" spans="3:12">
      <c r="C1710" s="24">
        <v>0</v>
      </c>
      <c r="D1710" t="s">
        <v>92</v>
      </c>
      <c r="E1710" t="s">
        <v>92</v>
      </c>
      <c r="F1710" t="s">
        <v>92</v>
      </c>
      <c r="G1710" s="23" t="s">
        <v>92</v>
      </c>
      <c r="H1710" s="24" t="s">
        <v>92</v>
      </c>
      <c r="I1710" t="s">
        <v>92</v>
      </c>
      <c r="L1710" s="24">
        <v>0</v>
      </c>
    </row>
    <row r="1711" spans="3:12">
      <c r="C1711" s="24">
        <v>0</v>
      </c>
      <c r="D1711" t="s">
        <v>92</v>
      </c>
      <c r="E1711" t="s">
        <v>92</v>
      </c>
      <c r="F1711" t="s">
        <v>92</v>
      </c>
      <c r="G1711" s="23" t="s">
        <v>92</v>
      </c>
      <c r="H1711" s="24" t="s">
        <v>92</v>
      </c>
      <c r="I1711" t="s">
        <v>92</v>
      </c>
      <c r="L1711" s="24">
        <v>0</v>
      </c>
    </row>
    <row r="1712" spans="3:12">
      <c r="C1712" s="24">
        <v>0</v>
      </c>
      <c r="D1712" t="s">
        <v>92</v>
      </c>
      <c r="E1712" t="s">
        <v>92</v>
      </c>
      <c r="F1712" t="s">
        <v>92</v>
      </c>
      <c r="G1712" s="23" t="s">
        <v>92</v>
      </c>
      <c r="H1712" s="24" t="s">
        <v>92</v>
      </c>
      <c r="I1712" t="s">
        <v>92</v>
      </c>
      <c r="L1712" s="24">
        <v>0</v>
      </c>
    </row>
    <row r="1713" spans="3:12">
      <c r="C1713" s="24">
        <v>0</v>
      </c>
      <c r="D1713" t="s">
        <v>92</v>
      </c>
      <c r="E1713" t="s">
        <v>92</v>
      </c>
      <c r="F1713" t="s">
        <v>92</v>
      </c>
      <c r="G1713" s="23" t="s">
        <v>92</v>
      </c>
      <c r="H1713" s="24" t="s">
        <v>92</v>
      </c>
      <c r="I1713" t="s">
        <v>92</v>
      </c>
      <c r="L1713" s="24">
        <v>0</v>
      </c>
    </row>
    <row r="1714" spans="3:12">
      <c r="C1714" s="24">
        <v>0</v>
      </c>
      <c r="D1714" t="s">
        <v>92</v>
      </c>
      <c r="E1714" t="s">
        <v>92</v>
      </c>
      <c r="F1714" t="s">
        <v>92</v>
      </c>
      <c r="G1714" s="23" t="s">
        <v>92</v>
      </c>
      <c r="H1714" s="24" t="s">
        <v>92</v>
      </c>
      <c r="I1714" t="s">
        <v>92</v>
      </c>
      <c r="L1714" s="24">
        <v>0</v>
      </c>
    </row>
    <row r="1715" spans="3:12">
      <c r="C1715" s="24">
        <v>0</v>
      </c>
      <c r="D1715" t="s">
        <v>92</v>
      </c>
      <c r="E1715" t="s">
        <v>92</v>
      </c>
      <c r="F1715" t="s">
        <v>92</v>
      </c>
      <c r="G1715" s="23" t="s">
        <v>92</v>
      </c>
      <c r="H1715" s="24" t="s">
        <v>92</v>
      </c>
      <c r="I1715" t="s">
        <v>92</v>
      </c>
      <c r="L1715" s="24">
        <v>0</v>
      </c>
    </row>
    <row r="1716" spans="3:12">
      <c r="C1716" s="24">
        <v>0</v>
      </c>
      <c r="D1716" t="s">
        <v>92</v>
      </c>
      <c r="E1716" t="s">
        <v>92</v>
      </c>
      <c r="F1716" t="s">
        <v>92</v>
      </c>
      <c r="G1716" s="23" t="s">
        <v>92</v>
      </c>
      <c r="H1716" s="24" t="s">
        <v>92</v>
      </c>
      <c r="I1716" t="s">
        <v>92</v>
      </c>
      <c r="L1716" s="24">
        <v>0</v>
      </c>
    </row>
    <row r="1717" spans="3:12">
      <c r="C1717" s="24">
        <v>0</v>
      </c>
      <c r="D1717" t="s">
        <v>92</v>
      </c>
      <c r="E1717" t="s">
        <v>92</v>
      </c>
      <c r="F1717" t="s">
        <v>92</v>
      </c>
      <c r="G1717" s="23" t="s">
        <v>92</v>
      </c>
      <c r="H1717" s="24" t="s">
        <v>92</v>
      </c>
      <c r="I1717" t="s">
        <v>92</v>
      </c>
      <c r="L1717" s="24">
        <v>0</v>
      </c>
    </row>
    <row r="1718" spans="3:12">
      <c r="C1718" s="24">
        <v>0</v>
      </c>
      <c r="D1718" t="s">
        <v>92</v>
      </c>
      <c r="E1718" t="s">
        <v>92</v>
      </c>
      <c r="F1718" t="s">
        <v>92</v>
      </c>
      <c r="G1718" s="23" t="s">
        <v>92</v>
      </c>
      <c r="H1718" s="24" t="s">
        <v>92</v>
      </c>
      <c r="I1718" t="s">
        <v>92</v>
      </c>
      <c r="L1718" s="24">
        <v>0</v>
      </c>
    </row>
    <row r="1719" spans="3:12">
      <c r="C1719" s="24">
        <v>0</v>
      </c>
      <c r="D1719" t="s">
        <v>92</v>
      </c>
      <c r="E1719" t="s">
        <v>92</v>
      </c>
      <c r="F1719" t="s">
        <v>92</v>
      </c>
      <c r="G1719" s="23" t="s">
        <v>92</v>
      </c>
      <c r="H1719" s="24" t="s">
        <v>92</v>
      </c>
      <c r="I1719" t="s">
        <v>92</v>
      </c>
      <c r="L1719" s="24">
        <v>0</v>
      </c>
    </row>
    <row r="1720" spans="3:12">
      <c r="C1720" s="24">
        <v>0</v>
      </c>
      <c r="D1720" t="s">
        <v>92</v>
      </c>
      <c r="E1720" t="s">
        <v>92</v>
      </c>
      <c r="F1720" t="s">
        <v>92</v>
      </c>
      <c r="G1720" s="23" t="s">
        <v>92</v>
      </c>
      <c r="H1720" s="24" t="s">
        <v>92</v>
      </c>
      <c r="I1720" t="s">
        <v>92</v>
      </c>
      <c r="L1720" s="24">
        <v>0</v>
      </c>
    </row>
    <row r="1721" spans="3:12">
      <c r="C1721" s="24">
        <v>0</v>
      </c>
      <c r="D1721" t="s">
        <v>92</v>
      </c>
      <c r="E1721" t="s">
        <v>92</v>
      </c>
      <c r="F1721" t="s">
        <v>92</v>
      </c>
      <c r="G1721" s="23" t="s">
        <v>92</v>
      </c>
      <c r="H1721" s="24" t="s">
        <v>92</v>
      </c>
      <c r="I1721" t="s">
        <v>92</v>
      </c>
      <c r="L1721" s="24">
        <v>0</v>
      </c>
    </row>
    <row r="1722" spans="3:12">
      <c r="C1722" s="24">
        <v>0</v>
      </c>
      <c r="D1722" t="s">
        <v>92</v>
      </c>
      <c r="E1722" t="s">
        <v>92</v>
      </c>
      <c r="F1722" t="s">
        <v>92</v>
      </c>
      <c r="G1722" s="23" t="s">
        <v>92</v>
      </c>
      <c r="H1722" s="24" t="s">
        <v>92</v>
      </c>
      <c r="I1722" t="s">
        <v>92</v>
      </c>
      <c r="L1722" s="24">
        <v>0</v>
      </c>
    </row>
    <row r="1723" spans="3:12">
      <c r="C1723" s="24">
        <v>0</v>
      </c>
      <c r="D1723" t="s">
        <v>92</v>
      </c>
      <c r="E1723" t="s">
        <v>92</v>
      </c>
      <c r="F1723" t="s">
        <v>92</v>
      </c>
      <c r="G1723" s="23" t="s">
        <v>92</v>
      </c>
      <c r="H1723" s="24" t="s">
        <v>92</v>
      </c>
      <c r="I1723" t="s">
        <v>92</v>
      </c>
      <c r="L1723" s="24">
        <v>0</v>
      </c>
    </row>
    <row r="1724" spans="3:12">
      <c r="C1724" s="24">
        <v>0</v>
      </c>
      <c r="D1724" t="s">
        <v>92</v>
      </c>
      <c r="E1724" t="s">
        <v>92</v>
      </c>
      <c r="F1724" t="s">
        <v>92</v>
      </c>
      <c r="G1724" s="23" t="s">
        <v>92</v>
      </c>
      <c r="H1724" s="24" t="s">
        <v>92</v>
      </c>
      <c r="I1724" t="s">
        <v>92</v>
      </c>
      <c r="L1724" s="24">
        <v>0</v>
      </c>
    </row>
    <row r="1725" spans="3:12">
      <c r="C1725" s="24">
        <v>0</v>
      </c>
      <c r="D1725" t="s">
        <v>92</v>
      </c>
      <c r="E1725" t="s">
        <v>92</v>
      </c>
      <c r="F1725" t="s">
        <v>92</v>
      </c>
      <c r="G1725" s="23" t="s">
        <v>92</v>
      </c>
      <c r="H1725" s="24" t="s">
        <v>92</v>
      </c>
      <c r="I1725" t="s">
        <v>92</v>
      </c>
      <c r="L1725" s="24">
        <v>0</v>
      </c>
    </row>
    <row r="1726" spans="3:12">
      <c r="C1726" s="24">
        <v>0</v>
      </c>
      <c r="D1726" t="s">
        <v>92</v>
      </c>
      <c r="E1726" t="s">
        <v>92</v>
      </c>
      <c r="F1726" t="s">
        <v>92</v>
      </c>
      <c r="G1726" s="23" t="s">
        <v>92</v>
      </c>
      <c r="H1726" s="24" t="s">
        <v>92</v>
      </c>
      <c r="I1726" t="s">
        <v>92</v>
      </c>
      <c r="L1726" s="24">
        <v>0</v>
      </c>
    </row>
    <row r="1727" spans="3:12">
      <c r="C1727" s="24">
        <v>0</v>
      </c>
      <c r="D1727" t="s">
        <v>92</v>
      </c>
      <c r="E1727" t="s">
        <v>92</v>
      </c>
      <c r="F1727" t="s">
        <v>92</v>
      </c>
      <c r="G1727" s="23" t="s">
        <v>92</v>
      </c>
      <c r="H1727" s="24" t="s">
        <v>92</v>
      </c>
      <c r="I1727" t="s">
        <v>92</v>
      </c>
      <c r="L1727" s="24">
        <v>0</v>
      </c>
    </row>
    <row r="1728" spans="3:12">
      <c r="C1728" s="24">
        <v>0</v>
      </c>
      <c r="D1728" t="s">
        <v>92</v>
      </c>
      <c r="E1728" t="s">
        <v>92</v>
      </c>
      <c r="F1728" t="s">
        <v>92</v>
      </c>
      <c r="G1728" s="23" t="s">
        <v>92</v>
      </c>
      <c r="H1728" s="24" t="s">
        <v>92</v>
      </c>
      <c r="I1728" t="s">
        <v>92</v>
      </c>
      <c r="L1728" s="24">
        <v>0</v>
      </c>
    </row>
    <row r="1729" spans="3:12">
      <c r="C1729" s="24">
        <v>0</v>
      </c>
      <c r="D1729" t="s">
        <v>92</v>
      </c>
      <c r="E1729" t="s">
        <v>92</v>
      </c>
      <c r="F1729" t="s">
        <v>92</v>
      </c>
      <c r="G1729" s="23" t="s">
        <v>92</v>
      </c>
      <c r="H1729" s="24" t="s">
        <v>92</v>
      </c>
      <c r="I1729" t="s">
        <v>92</v>
      </c>
      <c r="L1729" s="24">
        <v>0</v>
      </c>
    </row>
    <row r="1730" spans="3:12">
      <c r="C1730" s="24">
        <v>0</v>
      </c>
      <c r="D1730" t="s">
        <v>92</v>
      </c>
      <c r="E1730" t="s">
        <v>92</v>
      </c>
      <c r="F1730" t="s">
        <v>92</v>
      </c>
      <c r="G1730" s="23" t="s">
        <v>92</v>
      </c>
      <c r="H1730" s="24" t="s">
        <v>92</v>
      </c>
      <c r="I1730" t="s">
        <v>92</v>
      </c>
      <c r="L1730" s="24">
        <v>0</v>
      </c>
    </row>
    <row r="1731" spans="3:12">
      <c r="C1731" s="24">
        <v>0</v>
      </c>
      <c r="D1731" t="s">
        <v>92</v>
      </c>
      <c r="E1731" t="s">
        <v>92</v>
      </c>
      <c r="F1731" t="s">
        <v>92</v>
      </c>
      <c r="G1731" s="23" t="s">
        <v>92</v>
      </c>
      <c r="H1731" s="24" t="s">
        <v>92</v>
      </c>
      <c r="I1731" t="s">
        <v>92</v>
      </c>
      <c r="L1731" s="24">
        <v>0</v>
      </c>
    </row>
    <row r="1732" spans="3:12">
      <c r="C1732" s="24">
        <v>0</v>
      </c>
      <c r="D1732" t="s">
        <v>92</v>
      </c>
      <c r="E1732" t="s">
        <v>92</v>
      </c>
      <c r="F1732" t="s">
        <v>92</v>
      </c>
      <c r="G1732" s="23" t="s">
        <v>92</v>
      </c>
      <c r="H1732" s="24" t="s">
        <v>92</v>
      </c>
      <c r="I1732" t="s">
        <v>92</v>
      </c>
      <c r="L1732" s="24">
        <v>0</v>
      </c>
    </row>
    <row r="1733" spans="3:12">
      <c r="C1733" s="24">
        <v>0</v>
      </c>
      <c r="D1733" t="s">
        <v>92</v>
      </c>
      <c r="E1733" t="s">
        <v>92</v>
      </c>
      <c r="F1733" t="s">
        <v>92</v>
      </c>
      <c r="G1733" s="23" t="s">
        <v>92</v>
      </c>
      <c r="H1733" s="24" t="s">
        <v>92</v>
      </c>
      <c r="I1733" t="s">
        <v>92</v>
      </c>
      <c r="L1733" s="24">
        <v>0</v>
      </c>
    </row>
    <row r="1734" spans="3:12">
      <c r="C1734" s="24">
        <v>0</v>
      </c>
      <c r="D1734" t="s">
        <v>92</v>
      </c>
      <c r="E1734" t="s">
        <v>92</v>
      </c>
      <c r="F1734" t="s">
        <v>92</v>
      </c>
      <c r="G1734" s="23" t="s">
        <v>92</v>
      </c>
      <c r="H1734" s="24" t="s">
        <v>92</v>
      </c>
      <c r="I1734" t="s">
        <v>92</v>
      </c>
      <c r="L1734" s="24">
        <v>0</v>
      </c>
    </row>
    <row r="1735" spans="3:12">
      <c r="C1735" s="24">
        <v>0</v>
      </c>
      <c r="D1735" t="s">
        <v>92</v>
      </c>
      <c r="E1735" t="s">
        <v>92</v>
      </c>
      <c r="F1735" t="s">
        <v>92</v>
      </c>
      <c r="G1735" s="23" t="s">
        <v>92</v>
      </c>
      <c r="H1735" s="24" t="s">
        <v>92</v>
      </c>
      <c r="I1735" t="s">
        <v>92</v>
      </c>
      <c r="L1735" s="24">
        <v>0</v>
      </c>
    </row>
    <row r="1736" spans="3:12">
      <c r="C1736" s="24">
        <v>0</v>
      </c>
      <c r="D1736" t="s">
        <v>92</v>
      </c>
      <c r="E1736" t="s">
        <v>92</v>
      </c>
      <c r="F1736" t="s">
        <v>92</v>
      </c>
      <c r="G1736" s="23" t="s">
        <v>92</v>
      </c>
      <c r="H1736" s="24" t="s">
        <v>92</v>
      </c>
      <c r="I1736" t="s">
        <v>92</v>
      </c>
      <c r="L1736" s="24">
        <v>0</v>
      </c>
    </row>
    <row r="1737" spans="3:12">
      <c r="C1737" s="24">
        <v>0</v>
      </c>
      <c r="D1737" t="s">
        <v>92</v>
      </c>
      <c r="E1737" t="s">
        <v>92</v>
      </c>
      <c r="F1737" t="s">
        <v>92</v>
      </c>
      <c r="G1737" s="23" t="s">
        <v>92</v>
      </c>
      <c r="H1737" s="24" t="s">
        <v>92</v>
      </c>
      <c r="I1737" t="s">
        <v>92</v>
      </c>
      <c r="L1737" s="24">
        <v>0</v>
      </c>
    </row>
    <row r="1738" spans="3:12">
      <c r="C1738" s="24">
        <v>0</v>
      </c>
      <c r="D1738" t="s">
        <v>92</v>
      </c>
      <c r="E1738" t="s">
        <v>92</v>
      </c>
      <c r="F1738" t="s">
        <v>92</v>
      </c>
      <c r="G1738" s="23" t="s">
        <v>92</v>
      </c>
      <c r="H1738" s="24" t="s">
        <v>92</v>
      </c>
      <c r="I1738" t="s">
        <v>92</v>
      </c>
      <c r="L1738" s="24">
        <v>0</v>
      </c>
    </row>
    <row r="1739" spans="3:12">
      <c r="C1739" s="24">
        <v>0</v>
      </c>
      <c r="D1739" t="s">
        <v>92</v>
      </c>
      <c r="E1739" t="s">
        <v>92</v>
      </c>
      <c r="F1739" t="s">
        <v>92</v>
      </c>
      <c r="G1739" s="23" t="s">
        <v>92</v>
      </c>
      <c r="H1739" s="24" t="s">
        <v>92</v>
      </c>
      <c r="I1739" t="s">
        <v>92</v>
      </c>
      <c r="L1739" s="24">
        <v>0</v>
      </c>
    </row>
    <row r="1740" spans="3:12">
      <c r="C1740" s="24">
        <v>0</v>
      </c>
      <c r="D1740" t="s">
        <v>92</v>
      </c>
      <c r="E1740" t="s">
        <v>92</v>
      </c>
      <c r="F1740" t="s">
        <v>92</v>
      </c>
      <c r="G1740" s="23" t="s">
        <v>92</v>
      </c>
      <c r="H1740" s="24" t="s">
        <v>92</v>
      </c>
      <c r="I1740" t="s">
        <v>92</v>
      </c>
      <c r="L1740" s="24">
        <v>0</v>
      </c>
    </row>
    <row r="1741" spans="3:12">
      <c r="C1741" s="24">
        <v>0</v>
      </c>
      <c r="D1741" t="s">
        <v>92</v>
      </c>
      <c r="E1741" t="s">
        <v>92</v>
      </c>
      <c r="F1741" t="s">
        <v>92</v>
      </c>
      <c r="G1741" s="23" t="s">
        <v>92</v>
      </c>
      <c r="H1741" s="24" t="s">
        <v>92</v>
      </c>
      <c r="I1741" t="s">
        <v>92</v>
      </c>
      <c r="L1741" s="24">
        <v>0</v>
      </c>
    </row>
    <row r="1742" spans="3:12">
      <c r="C1742" s="24">
        <v>0</v>
      </c>
      <c r="D1742" t="s">
        <v>92</v>
      </c>
      <c r="E1742" t="s">
        <v>92</v>
      </c>
      <c r="F1742" t="s">
        <v>92</v>
      </c>
      <c r="G1742" s="23" t="s">
        <v>92</v>
      </c>
      <c r="H1742" s="24" t="s">
        <v>92</v>
      </c>
      <c r="I1742" t="s">
        <v>92</v>
      </c>
      <c r="L1742" s="24">
        <v>0</v>
      </c>
    </row>
    <row r="1743" spans="3:12">
      <c r="C1743" s="24">
        <v>0</v>
      </c>
      <c r="D1743" t="s">
        <v>92</v>
      </c>
      <c r="E1743" t="s">
        <v>92</v>
      </c>
      <c r="F1743" t="s">
        <v>92</v>
      </c>
      <c r="G1743" s="23" t="s">
        <v>92</v>
      </c>
      <c r="H1743" s="24" t="s">
        <v>92</v>
      </c>
      <c r="I1743" t="s">
        <v>92</v>
      </c>
      <c r="L1743" s="24">
        <v>0</v>
      </c>
    </row>
    <row r="1744" spans="3:12">
      <c r="C1744" s="24">
        <v>0</v>
      </c>
      <c r="D1744" t="s">
        <v>92</v>
      </c>
      <c r="E1744" t="s">
        <v>92</v>
      </c>
      <c r="F1744" t="s">
        <v>92</v>
      </c>
      <c r="G1744" s="23" t="s">
        <v>92</v>
      </c>
      <c r="H1744" s="24" t="s">
        <v>92</v>
      </c>
      <c r="I1744" t="s">
        <v>92</v>
      </c>
      <c r="L1744" s="24">
        <v>0</v>
      </c>
    </row>
    <row r="1745" spans="3:12">
      <c r="C1745" s="24">
        <v>0</v>
      </c>
      <c r="D1745" t="s">
        <v>92</v>
      </c>
      <c r="E1745" t="s">
        <v>92</v>
      </c>
      <c r="F1745" t="s">
        <v>92</v>
      </c>
      <c r="G1745" s="23" t="s">
        <v>92</v>
      </c>
      <c r="H1745" s="24" t="s">
        <v>92</v>
      </c>
      <c r="I1745" t="s">
        <v>92</v>
      </c>
      <c r="L1745" s="24">
        <v>0</v>
      </c>
    </row>
    <row r="1746" spans="3:12">
      <c r="C1746" s="24">
        <v>0</v>
      </c>
      <c r="D1746" t="s">
        <v>92</v>
      </c>
      <c r="E1746" t="s">
        <v>92</v>
      </c>
      <c r="F1746" t="s">
        <v>92</v>
      </c>
      <c r="G1746" s="23" t="s">
        <v>92</v>
      </c>
      <c r="H1746" s="24" t="s">
        <v>92</v>
      </c>
      <c r="I1746" t="s">
        <v>92</v>
      </c>
      <c r="L1746" s="24">
        <v>0</v>
      </c>
    </row>
    <row r="1747" spans="3:12">
      <c r="C1747" s="24">
        <v>0</v>
      </c>
      <c r="D1747" t="s">
        <v>92</v>
      </c>
      <c r="E1747" t="s">
        <v>92</v>
      </c>
      <c r="F1747" t="s">
        <v>92</v>
      </c>
      <c r="G1747" s="23" t="s">
        <v>92</v>
      </c>
      <c r="H1747" s="24" t="s">
        <v>92</v>
      </c>
      <c r="I1747" t="s">
        <v>92</v>
      </c>
      <c r="L1747" s="24">
        <v>0</v>
      </c>
    </row>
    <row r="1748" spans="3:12">
      <c r="C1748" s="24">
        <v>0</v>
      </c>
      <c r="D1748" t="s">
        <v>92</v>
      </c>
      <c r="E1748" t="s">
        <v>92</v>
      </c>
      <c r="F1748" t="s">
        <v>92</v>
      </c>
      <c r="G1748" s="23" t="s">
        <v>92</v>
      </c>
      <c r="H1748" s="24" t="s">
        <v>92</v>
      </c>
      <c r="I1748" t="s">
        <v>92</v>
      </c>
      <c r="L1748" s="24">
        <v>0</v>
      </c>
    </row>
    <row r="1749" spans="3:12">
      <c r="C1749" s="24">
        <v>0</v>
      </c>
      <c r="D1749" t="s">
        <v>92</v>
      </c>
      <c r="E1749" t="s">
        <v>92</v>
      </c>
      <c r="F1749" t="s">
        <v>92</v>
      </c>
      <c r="G1749" s="23" t="s">
        <v>92</v>
      </c>
      <c r="H1749" s="24" t="s">
        <v>92</v>
      </c>
      <c r="I1749" t="s">
        <v>92</v>
      </c>
      <c r="L1749" s="24">
        <v>0</v>
      </c>
    </row>
    <row r="1750" spans="3:12">
      <c r="C1750" s="24">
        <v>0</v>
      </c>
      <c r="D1750" t="s">
        <v>92</v>
      </c>
      <c r="E1750" t="s">
        <v>92</v>
      </c>
      <c r="F1750" t="s">
        <v>92</v>
      </c>
      <c r="G1750" s="23" t="s">
        <v>92</v>
      </c>
      <c r="H1750" s="24" t="s">
        <v>92</v>
      </c>
      <c r="I1750" t="s">
        <v>92</v>
      </c>
      <c r="L1750" s="24">
        <v>0</v>
      </c>
    </row>
    <row r="1751" spans="3:12">
      <c r="C1751" s="24">
        <v>0</v>
      </c>
      <c r="D1751" t="s">
        <v>92</v>
      </c>
      <c r="E1751" t="s">
        <v>92</v>
      </c>
      <c r="F1751" t="s">
        <v>92</v>
      </c>
      <c r="G1751" s="23" t="s">
        <v>92</v>
      </c>
      <c r="H1751" s="24" t="s">
        <v>92</v>
      </c>
      <c r="I1751" t="s">
        <v>92</v>
      </c>
      <c r="L1751" s="24">
        <v>0</v>
      </c>
    </row>
    <row r="1752" spans="3:12">
      <c r="C1752" s="24">
        <v>0</v>
      </c>
      <c r="D1752" t="s">
        <v>92</v>
      </c>
      <c r="E1752" t="s">
        <v>92</v>
      </c>
      <c r="F1752" t="s">
        <v>92</v>
      </c>
      <c r="G1752" s="23" t="s">
        <v>92</v>
      </c>
      <c r="H1752" s="24" t="s">
        <v>92</v>
      </c>
      <c r="I1752" t="s">
        <v>92</v>
      </c>
      <c r="L1752" s="24">
        <v>0</v>
      </c>
    </row>
    <row r="1753" spans="3:12">
      <c r="C1753" s="24">
        <v>0</v>
      </c>
      <c r="D1753" t="s">
        <v>92</v>
      </c>
      <c r="E1753" t="s">
        <v>92</v>
      </c>
      <c r="F1753" t="s">
        <v>92</v>
      </c>
      <c r="G1753" s="23" t="s">
        <v>92</v>
      </c>
      <c r="H1753" s="24" t="s">
        <v>92</v>
      </c>
      <c r="I1753" t="s">
        <v>92</v>
      </c>
      <c r="L1753" s="24">
        <v>0</v>
      </c>
    </row>
    <row r="1754" spans="3:12">
      <c r="C1754" s="24">
        <v>0</v>
      </c>
      <c r="D1754" t="s">
        <v>92</v>
      </c>
      <c r="E1754" t="s">
        <v>92</v>
      </c>
      <c r="F1754" t="s">
        <v>92</v>
      </c>
      <c r="G1754" s="23" t="s">
        <v>92</v>
      </c>
      <c r="H1754" s="24" t="s">
        <v>92</v>
      </c>
      <c r="I1754" t="s">
        <v>92</v>
      </c>
      <c r="L1754" s="24">
        <v>0</v>
      </c>
    </row>
    <row r="1755" spans="3:12">
      <c r="C1755" s="24">
        <v>0</v>
      </c>
      <c r="D1755" t="s">
        <v>92</v>
      </c>
      <c r="E1755" t="s">
        <v>92</v>
      </c>
      <c r="F1755" t="s">
        <v>92</v>
      </c>
      <c r="G1755" s="23" t="s">
        <v>92</v>
      </c>
      <c r="H1755" s="24" t="s">
        <v>92</v>
      </c>
      <c r="I1755" t="s">
        <v>92</v>
      </c>
      <c r="L1755" s="24">
        <v>0</v>
      </c>
    </row>
    <row r="1756" spans="3:12">
      <c r="C1756" s="24">
        <v>0</v>
      </c>
      <c r="D1756" t="s">
        <v>92</v>
      </c>
      <c r="E1756" t="s">
        <v>92</v>
      </c>
      <c r="F1756" t="s">
        <v>92</v>
      </c>
      <c r="G1756" s="23" t="s">
        <v>92</v>
      </c>
      <c r="H1756" s="24" t="s">
        <v>92</v>
      </c>
      <c r="I1756" t="s">
        <v>92</v>
      </c>
      <c r="L1756" s="24">
        <v>0</v>
      </c>
    </row>
    <row r="1757" spans="3:12">
      <c r="C1757" s="24">
        <v>0</v>
      </c>
      <c r="D1757" t="s">
        <v>92</v>
      </c>
      <c r="E1757" t="s">
        <v>92</v>
      </c>
      <c r="F1757" t="s">
        <v>92</v>
      </c>
      <c r="G1757" s="23" t="s">
        <v>92</v>
      </c>
      <c r="H1757" s="24" t="s">
        <v>92</v>
      </c>
      <c r="I1757" t="s">
        <v>92</v>
      </c>
      <c r="L1757" s="24">
        <v>0</v>
      </c>
    </row>
    <row r="1758" spans="3:12">
      <c r="C1758" s="24">
        <v>0</v>
      </c>
      <c r="D1758" t="s">
        <v>92</v>
      </c>
      <c r="E1758" t="s">
        <v>92</v>
      </c>
      <c r="F1758" t="s">
        <v>92</v>
      </c>
      <c r="G1758" s="23" t="s">
        <v>92</v>
      </c>
      <c r="H1758" s="24" t="s">
        <v>92</v>
      </c>
      <c r="I1758" t="s">
        <v>92</v>
      </c>
      <c r="L1758" s="24">
        <v>0</v>
      </c>
    </row>
    <row r="1759" spans="3:12">
      <c r="C1759" s="24">
        <v>0</v>
      </c>
      <c r="D1759" t="s">
        <v>92</v>
      </c>
      <c r="E1759" t="s">
        <v>92</v>
      </c>
      <c r="F1759" t="s">
        <v>92</v>
      </c>
      <c r="G1759" s="23" t="s">
        <v>92</v>
      </c>
      <c r="H1759" s="24" t="s">
        <v>92</v>
      </c>
      <c r="I1759" t="s">
        <v>92</v>
      </c>
      <c r="L1759" s="24">
        <v>0</v>
      </c>
    </row>
    <row r="1760" spans="3:12">
      <c r="C1760" s="24">
        <v>0</v>
      </c>
      <c r="D1760" t="s">
        <v>92</v>
      </c>
      <c r="E1760" t="s">
        <v>92</v>
      </c>
      <c r="F1760" t="s">
        <v>92</v>
      </c>
      <c r="G1760" s="23" t="s">
        <v>92</v>
      </c>
      <c r="H1760" s="24" t="s">
        <v>92</v>
      </c>
      <c r="I1760" t="s">
        <v>92</v>
      </c>
      <c r="L1760" s="24">
        <v>0</v>
      </c>
    </row>
    <row r="1761" spans="3:12">
      <c r="C1761" s="24">
        <v>0</v>
      </c>
      <c r="D1761" t="s">
        <v>92</v>
      </c>
      <c r="E1761" t="s">
        <v>92</v>
      </c>
      <c r="F1761" t="s">
        <v>92</v>
      </c>
      <c r="G1761" s="23" t="s">
        <v>92</v>
      </c>
      <c r="H1761" s="24" t="s">
        <v>92</v>
      </c>
      <c r="I1761" t="s">
        <v>92</v>
      </c>
      <c r="L1761" s="24">
        <v>0</v>
      </c>
    </row>
    <row r="1762" spans="3:12">
      <c r="C1762" s="24">
        <v>0</v>
      </c>
      <c r="D1762" t="s">
        <v>92</v>
      </c>
      <c r="E1762" t="s">
        <v>92</v>
      </c>
      <c r="F1762" t="s">
        <v>92</v>
      </c>
      <c r="G1762" s="23" t="s">
        <v>92</v>
      </c>
      <c r="H1762" s="24" t="s">
        <v>92</v>
      </c>
      <c r="I1762" t="s">
        <v>92</v>
      </c>
      <c r="L1762" s="24">
        <v>0</v>
      </c>
    </row>
    <row r="1763" spans="3:12">
      <c r="C1763" s="24">
        <v>0</v>
      </c>
      <c r="D1763" t="s">
        <v>92</v>
      </c>
      <c r="E1763" t="s">
        <v>92</v>
      </c>
      <c r="F1763" t="s">
        <v>92</v>
      </c>
      <c r="G1763" s="23" t="s">
        <v>92</v>
      </c>
      <c r="H1763" s="24" t="s">
        <v>92</v>
      </c>
      <c r="I1763" t="s">
        <v>92</v>
      </c>
      <c r="L1763" s="24">
        <v>0</v>
      </c>
    </row>
    <row r="1764" spans="3:12">
      <c r="C1764" s="24">
        <v>0</v>
      </c>
      <c r="D1764" t="s">
        <v>92</v>
      </c>
      <c r="E1764" t="s">
        <v>92</v>
      </c>
      <c r="F1764" t="s">
        <v>92</v>
      </c>
      <c r="G1764" s="23" t="s">
        <v>92</v>
      </c>
      <c r="H1764" s="24" t="s">
        <v>92</v>
      </c>
      <c r="I1764" t="s">
        <v>92</v>
      </c>
      <c r="L1764" s="24">
        <v>0</v>
      </c>
    </row>
    <row r="1765" spans="3:12">
      <c r="C1765" s="24">
        <v>0</v>
      </c>
      <c r="D1765" t="s">
        <v>92</v>
      </c>
      <c r="E1765" t="s">
        <v>92</v>
      </c>
      <c r="F1765" t="s">
        <v>92</v>
      </c>
      <c r="G1765" s="23" t="s">
        <v>92</v>
      </c>
      <c r="H1765" s="24" t="s">
        <v>92</v>
      </c>
      <c r="I1765" t="s">
        <v>92</v>
      </c>
      <c r="L1765" s="24">
        <v>0</v>
      </c>
    </row>
    <row r="1766" spans="3:12">
      <c r="C1766" s="24">
        <v>0</v>
      </c>
      <c r="D1766" t="s">
        <v>92</v>
      </c>
      <c r="E1766" t="s">
        <v>92</v>
      </c>
      <c r="F1766" t="s">
        <v>92</v>
      </c>
      <c r="G1766" s="23" t="s">
        <v>92</v>
      </c>
      <c r="H1766" s="24" t="s">
        <v>92</v>
      </c>
      <c r="I1766" t="s">
        <v>92</v>
      </c>
      <c r="L1766" s="24">
        <v>0</v>
      </c>
    </row>
    <row r="1767" spans="3:12">
      <c r="C1767" s="24">
        <v>0</v>
      </c>
      <c r="D1767" t="s">
        <v>92</v>
      </c>
      <c r="E1767" t="s">
        <v>92</v>
      </c>
      <c r="F1767" t="s">
        <v>92</v>
      </c>
      <c r="G1767" s="23" t="s">
        <v>92</v>
      </c>
      <c r="H1767" s="24" t="s">
        <v>92</v>
      </c>
      <c r="I1767" t="s">
        <v>92</v>
      </c>
      <c r="L1767" s="24">
        <v>0</v>
      </c>
    </row>
    <row r="1768" spans="3:12">
      <c r="C1768" s="24">
        <v>0</v>
      </c>
      <c r="D1768" t="s">
        <v>92</v>
      </c>
      <c r="E1768" t="s">
        <v>92</v>
      </c>
      <c r="F1768" t="s">
        <v>92</v>
      </c>
      <c r="G1768" s="23" t="s">
        <v>92</v>
      </c>
      <c r="H1768" s="24" t="s">
        <v>92</v>
      </c>
      <c r="I1768" t="s">
        <v>92</v>
      </c>
      <c r="L1768" s="24">
        <v>0</v>
      </c>
    </row>
    <row r="1769" spans="3:12">
      <c r="C1769" s="24">
        <v>0</v>
      </c>
      <c r="D1769" t="s">
        <v>92</v>
      </c>
      <c r="E1769" t="s">
        <v>92</v>
      </c>
      <c r="F1769" t="s">
        <v>92</v>
      </c>
      <c r="G1769" s="23" t="s">
        <v>92</v>
      </c>
      <c r="H1769" s="24" t="s">
        <v>92</v>
      </c>
      <c r="I1769" t="s">
        <v>92</v>
      </c>
      <c r="L1769" s="24">
        <v>0</v>
      </c>
    </row>
    <row r="1770" spans="3:12">
      <c r="C1770" s="24">
        <v>0</v>
      </c>
      <c r="D1770" t="s">
        <v>92</v>
      </c>
      <c r="E1770" t="s">
        <v>92</v>
      </c>
      <c r="F1770" t="s">
        <v>92</v>
      </c>
      <c r="G1770" s="23" t="s">
        <v>92</v>
      </c>
      <c r="H1770" s="24" t="s">
        <v>92</v>
      </c>
      <c r="I1770" t="s">
        <v>92</v>
      </c>
      <c r="L1770" s="24">
        <v>0</v>
      </c>
    </row>
    <row r="1771" spans="3:12">
      <c r="C1771" s="24">
        <v>0</v>
      </c>
      <c r="D1771" t="s">
        <v>92</v>
      </c>
      <c r="E1771" t="s">
        <v>92</v>
      </c>
      <c r="F1771" t="s">
        <v>92</v>
      </c>
      <c r="G1771" s="23" t="s">
        <v>92</v>
      </c>
      <c r="H1771" s="24" t="s">
        <v>92</v>
      </c>
      <c r="I1771" t="s">
        <v>92</v>
      </c>
      <c r="L1771" s="24">
        <v>0</v>
      </c>
    </row>
    <row r="1772" spans="3:12">
      <c r="C1772" s="24">
        <v>0</v>
      </c>
      <c r="D1772" t="s">
        <v>92</v>
      </c>
      <c r="E1772" t="s">
        <v>92</v>
      </c>
      <c r="F1772" t="s">
        <v>92</v>
      </c>
      <c r="G1772" s="23" t="s">
        <v>92</v>
      </c>
      <c r="H1772" s="24" t="s">
        <v>92</v>
      </c>
      <c r="I1772" t="s">
        <v>92</v>
      </c>
      <c r="L1772" s="24">
        <v>0</v>
      </c>
    </row>
    <row r="1773" spans="3:12">
      <c r="C1773" s="24">
        <v>0</v>
      </c>
      <c r="D1773" t="s">
        <v>92</v>
      </c>
      <c r="E1773" t="s">
        <v>92</v>
      </c>
      <c r="F1773" t="s">
        <v>92</v>
      </c>
      <c r="G1773" s="23" t="s">
        <v>92</v>
      </c>
      <c r="H1773" s="24" t="s">
        <v>92</v>
      </c>
      <c r="I1773" t="s">
        <v>92</v>
      </c>
      <c r="L1773" s="24">
        <v>0</v>
      </c>
    </row>
    <row r="1774" spans="3:12">
      <c r="C1774" s="24">
        <v>0</v>
      </c>
      <c r="D1774" t="s">
        <v>92</v>
      </c>
      <c r="E1774" t="s">
        <v>92</v>
      </c>
      <c r="F1774" t="s">
        <v>92</v>
      </c>
      <c r="G1774" s="23" t="s">
        <v>92</v>
      </c>
      <c r="H1774" s="24" t="s">
        <v>92</v>
      </c>
      <c r="I1774" t="s">
        <v>92</v>
      </c>
      <c r="L1774" s="24">
        <v>0</v>
      </c>
    </row>
    <row r="1775" spans="3:12">
      <c r="C1775" s="24">
        <v>0</v>
      </c>
      <c r="D1775" t="s">
        <v>92</v>
      </c>
      <c r="E1775" t="s">
        <v>92</v>
      </c>
      <c r="F1775" t="s">
        <v>92</v>
      </c>
      <c r="G1775" s="23" t="s">
        <v>92</v>
      </c>
      <c r="H1775" s="24" t="s">
        <v>92</v>
      </c>
      <c r="I1775" t="s">
        <v>92</v>
      </c>
      <c r="L1775" s="24">
        <v>0</v>
      </c>
    </row>
    <row r="1776" spans="3:12">
      <c r="C1776" s="24">
        <v>0</v>
      </c>
      <c r="D1776" t="s">
        <v>92</v>
      </c>
      <c r="E1776" t="s">
        <v>92</v>
      </c>
      <c r="F1776" t="s">
        <v>92</v>
      </c>
      <c r="G1776" s="23" t="s">
        <v>92</v>
      </c>
      <c r="H1776" s="24" t="s">
        <v>92</v>
      </c>
      <c r="I1776" t="s">
        <v>92</v>
      </c>
      <c r="L1776" s="24">
        <v>0</v>
      </c>
    </row>
    <row r="1777" spans="3:12">
      <c r="C1777" s="24">
        <v>0</v>
      </c>
      <c r="D1777" t="s">
        <v>92</v>
      </c>
      <c r="E1777" t="s">
        <v>92</v>
      </c>
      <c r="F1777" t="s">
        <v>92</v>
      </c>
      <c r="G1777" s="23" t="s">
        <v>92</v>
      </c>
      <c r="H1777" s="24" t="s">
        <v>92</v>
      </c>
      <c r="I1777" t="s">
        <v>92</v>
      </c>
      <c r="L1777" s="24">
        <v>0</v>
      </c>
    </row>
    <row r="1778" spans="3:12">
      <c r="C1778" s="24">
        <v>0</v>
      </c>
      <c r="D1778" t="s">
        <v>92</v>
      </c>
      <c r="E1778" t="s">
        <v>92</v>
      </c>
      <c r="F1778" t="s">
        <v>92</v>
      </c>
      <c r="G1778" s="23" t="s">
        <v>92</v>
      </c>
      <c r="H1778" s="24" t="s">
        <v>92</v>
      </c>
      <c r="I1778" t="s">
        <v>92</v>
      </c>
      <c r="L1778" s="24">
        <v>0</v>
      </c>
    </row>
    <row r="1779" spans="3:12">
      <c r="C1779" s="24">
        <v>0</v>
      </c>
      <c r="D1779" t="s">
        <v>92</v>
      </c>
      <c r="E1779" t="s">
        <v>92</v>
      </c>
      <c r="F1779" t="s">
        <v>92</v>
      </c>
      <c r="G1779" s="23" t="s">
        <v>92</v>
      </c>
      <c r="H1779" s="24" t="s">
        <v>92</v>
      </c>
      <c r="I1779" t="s">
        <v>92</v>
      </c>
      <c r="L1779" s="24">
        <v>0</v>
      </c>
    </row>
    <row r="1780" spans="3:12">
      <c r="C1780" s="24">
        <v>0</v>
      </c>
      <c r="D1780" t="s">
        <v>92</v>
      </c>
      <c r="E1780" t="s">
        <v>92</v>
      </c>
      <c r="F1780" t="s">
        <v>92</v>
      </c>
      <c r="G1780" s="23" t="s">
        <v>92</v>
      </c>
      <c r="H1780" s="24" t="s">
        <v>92</v>
      </c>
      <c r="I1780" t="s">
        <v>92</v>
      </c>
      <c r="L1780" s="24">
        <v>0</v>
      </c>
    </row>
    <row r="1781" spans="3:12">
      <c r="C1781" s="24">
        <v>0</v>
      </c>
      <c r="D1781" t="s">
        <v>92</v>
      </c>
      <c r="E1781" t="s">
        <v>92</v>
      </c>
      <c r="F1781" t="s">
        <v>92</v>
      </c>
      <c r="G1781" s="23" t="s">
        <v>92</v>
      </c>
      <c r="H1781" s="24" t="s">
        <v>92</v>
      </c>
      <c r="I1781" t="s">
        <v>92</v>
      </c>
      <c r="L1781" s="24">
        <v>0</v>
      </c>
    </row>
    <row r="1782" spans="3:12">
      <c r="C1782" s="24">
        <v>0</v>
      </c>
      <c r="D1782" t="s">
        <v>92</v>
      </c>
      <c r="E1782" t="s">
        <v>92</v>
      </c>
      <c r="F1782" t="s">
        <v>92</v>
      </c>
      <c r="G1782" s="23" t="s">
        <v>92</v>
      </c>
      <c r="H1782" s="24" t="s">
        <v>92</v>
      </c>
      <c r="I1782" t="s">
        <v>92</v>
      </c>
      <c r="L1782" s="24">
        <v>0</v>
      </c>
    </row>
    <row r="1783" spans="3:12">
      <c r="C1783" s="24">
        <v>0</v>
      </c>
      <c r="D1783" t="s">
        <v>92</v>
      </c>
      <c r="E1783" t="s">
        <v>92</v>
      </c>
      <c r="F1783" t="s">
        <v>92</v>
      </c>
      <c r="G1783" s="23" t="s">
        <v>92</v>
      </c>
      <c r="H1783" s="24" t="s">
        <v>92</v>
      </c>
      <c r="I1783" t="s">
        <v>92</v>
      </c>
      <c r="L1783" s="24">
        <v>0</v>
      </c>
    </row>
    <row r="1784" spans="3:12">
      <c r="C1784" s="24">
        <v>0</v>
      </c>
      <c r="D1784" t="s">
        <v>92</v>
      </c>
      <c r="E1784" t="s">
        <v>92</v>
      </c>
      <c r="F1784" t="s">
        <v>92</v>
      </c>
      <c r="G1784" s="23" t="s">
        <v>92</v>
      </c>
      <c r="H1784" s="24" t="s">
        <v>92</v>
      </c>
      <c r="I1784" t="s">
        <v>92</v>
      </c>
      <c r="L1784" s="24">
        <v>0</v>
      </c>
    </row>
    <row r="1785" spans="3:12">
      <c r="C1785" s="24">
        <v>0</v>
      </c>
      <c r="D1785" t="s">
        <v>92</v>
      </c>
      <c r="E1785" t="s">
        <v>92</v>
      </c>
      <c r="F1785" t="s">
        <v>92</v>
      </c>
      <c r="G1785" s="23" t="s">
        <v>92</v>
      </c>
      <c r="H1785" s="24" t="s">
        <v>92</v>
      </c>
      <c r="I1785" t="s">
        <v>92</v>
      </c>
      <c r="L1785" s="24">
        <v>0</v>
      </c>
    </row>
    <row r="1786" spans="3:12">
      <c r="C1786" s="24">
        <v>0</v>
      </c>
      <c r="D1786" t="s">
        <v>92</v>
      </c>
      <c r="E1786" t="s">
        <v>92</v>
      </c>
      <c r="F1786" t="s">
        <v>92</v>
      </c>
      <c r="G1786" s="23" t="s">
        <v>92</v>
      </c>
      <c r="H1786" s="24" t="s">
        <v>92</v>
      </c>
      <c r="I1786" t="s">
        <v>92</v>
      </c>
      <c r="L1786" s="24">
        <v>0</v>
      </c>
    </row>
    <row r="1787" spans="3:12">
      <c r="C1787" s="24">
        <v>0</v>
      </c>
      <c r="D1787" t="s">
        <v>92</v>
      </c>
      <c r="E1787" t="s">
        <v>92</v>
      </c>
      <c r="F1787" t="s">
        <v>92</v>
      </c>
      <c r="G1787" s="23" t="s">
        <v>92</v>
      </c>
      <c r="H1787" s="24" t="s">
        <v>92</v>
      </c>
      <c r="I1787" t="s">
        <v>92</v>
      </c>
      <c r="L1787" s="24">
        <v>0</v>
      </c>
    </row>
    <row r="1788" spans="3:12">
      <c r="C1788" s="24">
        <v>0</v>
      </c>
      <c r="D1788" t="s">
        <v>92</v>
      </c>
      <c r="E1788" t="s">
        <v>92</v>
      </c>
      <c r="F1788" t="s">
        <v>92</v>
      </c>
      <c r="G1788" s="23" t="s">
        <v>92</v>
      </c>
      <c r="H1788" s="24" t="s">
        <v>92</v>
      </c>
      <c r="I1788" t="s">
        <v>92</v>
      </c>
      <c r="L1788" s="24">
        <v>0</v>
      </c>
    </row>
    <row r="1789" spans="3:12">
      <c r="C1789" s="24">
        <v>0</v>
      </c>
      <c r="D1789" t="s">
        <v>92</v>
      </c>
      <c r="E1789" t="s">
        <v>92</v>
      </c>
      <c r="F1789" t="s">
        <v>92</v>
      </c>
      <c r="G1789" s="23" t="s">
        <v>92</v>
      </c>
      <c r="H1789" s="24" t="s">
        <v>92</v>
      </c>
      <c r="I1789" t="s">
        <v>92</v>
      </c>
      <c r="L1789" s="24">
        <v>0</v>
      </c>
    </row>
    <row r="1790" spans="3:12">
      <c r="C1790" s="24">
        <v>0</v>
      </c>
      <c r="D1790" t="s">
        <v>92</v>
      </c>
      <c r="E1790" t="s">
        <v>92</v>
      </c>
      <c r="F1790" t="s">
        <v>92</v>
      </c>
      <c r="G1790" s="23" t="s">
        <v>92</v>
      </c>
      <c r="H1790" s="24" t="s">
        <v>92</v>
      </c>
      <c r="I1790" t="s">
        <v>92</v>
      </c>
      <c r="L1790" s="24">
        <v>0</v>
      </c>
    </row>
    <row r="1791" spans="3:12">
      <c r="C1791" s="24">
        <v>0</v>
      </c>
      <c r="D1791" t="s">
        <v>92</v>
      </c>
      <c r="E1791" t="s">
        <v>92</v>
      </c>
      <c r="F1791" t="s">
        <v>92</v>
      </c>
      <c r="G1791" s="23" t="s">
        <v>92</v>
      </c>
      <c r="H1791" s="24" t="s">
        <v>92</v>
      </c>
      <c r="I1791" t="s">
        <v>92</v>
      </c>
      <c r="L1791" s="24">
        <v>0</v>
      </c>
    </row>
    <row r="1792" spans="3:12">
      <c r="C1792" s="24">
        <v>0</v>
      </c>
      <c r="D1792" t="s">
        <v>92</v>
      </c>
      <c r="E1792" t="s">
        <v>92</v>
      </c>
      <c r="F1792" t="s">
        <v>92</v>
      </c>
      <c r="G1792" s="23" t="s">
        <v>92</v>
      </c>
      <c r="H1792" s="24" t="s">
        <v>92</v>
      </c>
      <c r="I1792" t="s">
        <v>92</v>
      </c>
      <c r="L1792" s="24">
        <v>0</v>
      </c>
    </row>
    <row r="1793" spans="3:12">
      <c r="C1793" s="24">
        <v>0</v>
      </c>
      <c r="D1793" t="s">
        <v>92</v>
      </c>
      <c r="E1793" t="s">
        <v>92</v>
      </c>
      <c r="F1793" t="s">
        <v>92</v>
      </c>
      <c r="G1793" s="23" t="s">
        <v>92</v>
      </c>
      <c r="H1793" s="24" t="s">
        <v>92</v>
      </c>
      <c r="I1793" t="s">
        <v>92</v>
      </c>
      <c r="L1793" s="24">
        <v>0</v>
      </c>
    </row>
    <row r="1794" spans="3:12">
      <c r="C1794" s="24">
        <v>0</v>
      </c>
      <c r="D1794" t="s">
        <v>92</v>
      </c>
      <c r="E1794" t="s">
        <v>92</v>
      </c>
      <c r="F1794" t="s">
        <v>92</v>
      </c>
      <c r="G1794" s="23" t="s">
        <v>92</v>
      </c>
      <c r="H1794" s="24" t="s">
        <v>92</v>
      </c>
      <c r="I1794" t="s">
        <v>92</v>
      </c>
      <c r="L1794" s="24">
        <v>0</v>
      </c>
    </row>
    <row r="1795" spans="3:12">
      <c r="C1795" s="24">
        <v>0</v>
      </c>
      <c r="D1795" t="s">
        <v>92</v>
      </c>
      <c r="E1795" t="s">
        <v>92</v>
      </c>
      <c r="F1795" t="s">
        <v>92</v>
      </c>
      <c r="G1795" s="23" t="s">
        <v>92</v>
      </c>
      <c r="H1795" s="24" t="s">
        <v>92</v>
      </c>
      <c r="I1795" t="s">
        <v>92</v>
      </c>
      <c r="L1795" s="24">
        <v>0</v>
      </c>
    </row>
    <row r="1796" spans="3:12">
      <c r="C1796" s="24">
        <v>0</v>
      </c>
      <c r="D1796" t="s">
        <v>92</v>
      </c>
      <c r="E1796" t="s">
        <v>92</v>
      </c>
      <c r="F1796" t="s">
        <v>92</v>
      </c>
      <c r="G1796" s="23" t="s">
        <v>92</v>
      </c>
      <c r="H1796" s="24" t="s">
        <v>92</v>
      </c>
      <c r="I1796" t="s">
        <v>92</v>
      </c>
      <c r="L1796" s="24">
        <v>0</v>
      </c>
    </row>
    <row r="1797" spans="3:12">
      <c r="C1797" s="24">
        <v>0</v>
      </c>
      <c r="D1797" t="s">
        <v>92</v>
      </c>
      <c r="E1797" t="s">
        <v>92</v>
      </c>
      <c r="F1797" t="s">
        <v>92</v>
      </c>
      <c r="G1797" s="23" t="s">
        <v>92</v>
      </c>
      <c r="H1797" s="24" t="s">
        <v>92</v>
      </c>
      <c r="I1797" t="s">
        <v>92</v>
      </c>
      <c r="L1797" s="24">
        <v>0</v>
      </c>
    </row>
    <row r="1798" spans="3:12">
      <c r="C1798" s="24">
        <v>0</v>
      </c>
      <c r="D1798" t="s">
        <v>92</v>
      </c>
      <c r="E1798" t="s">
        <v>92</v>
      </c>
      <c r="F1798" t="s">
        <v>92</v>
      </c>
      <c r="G1798" s="23" t="s">
        <v>92</v>
      </c>
      <c r="H1798" s="24" t="s">
        <v>92</v>
      </c>
      <c r="I1798" t="s">
        <v>92</v>
      </c>
      <c r="L1798" s="24">
        <v>0</v>
      </c>
    </row>
    <row r="1799" spans="3:12">
      <c r="C1799" s="24">
        <v>0</v>
      </c>
      <c r="D1799" t="s">
        <v>92</v>
      </c>
      <c r="E1799" t="s">
        <v>92</v>
      </c>
      <c r="F1799" t="s">
        <v>92</v>
      </c>
      <c r="G1799" s="23" t="s">
        <v>92</v>
      </c>
      <c r="H1799" s="24" t="s">
        <v>92</v>
      </c>
      <c r="I1799" t="s">
        <v>92</v>
      </c>
      <c r="L1799" s="24">
        <v>0</v>
      </c>
    </row>
    <row r="1800" spans="3:12">
      <c r="C1800" s="24">
        <v>0</v>
      </c>
      <c r="D1800" t="s">
        <v>92</v>
      </c>
      <c r="E1800" t="s">
        <v>92</v>
      </c>
      <c r="F1800" t="s">
        <v>92</v>
      </c>
      <c r="G1800" s="23" t="s">
        <v>92</v>
      </c>
      <c r="H1800" s="24" t="s">
        <v>92</v>
      </c>
      <c r="I1800" t="s">
        <v>92</v>
      </c>
      <c r="L1800" s="24">
        <v>0</v>
      </c>
    </row>
    <row r="1801" spans="3:12">
      <c r="C1801" s="24">
        <v>0</v>
      </c>
      <c r="D1801" t="s">
        <v>92</v>
      </c>
      <c r="E1801" t="s">
        <v>92</v>
      </c>
      <c r="F1801" t="s">
        <v>92</v>
      </c>
      <c r="G1801" s="23" t="s">
        <v>92</v>
      </c>
      <c r="H1801" s="24" t="s">
        <v>92</v>
      </c>
      <c r="I1801" t="s">
        <v>92</v>
      </c>
      <c r="L1801" s="24">
        <v>0</v>
      </c>
    </row>
    <row r="1802" spans="3:12">
      <c r="C1802" s="24">
        <v>0</v>
      </c>
      <c r="D1802" t="s">
        <v>92</v>
      </c>
      <c r="E1802" t="s">
        <v>92</v>
      </c>
      <c r="F1802" t="s">
        <v>92</v>
      </c>
      <c r="G1802" s="23" t="s">
        <v>92</v>
      </c>
      <c r="H1802" s="24" t="s">
        <v>92</v>
      </c>
      <c r="I1802" t="s">
        <v>92</v>
      </c>
      <c r="L1802" s="24">
        <v>0</v>
      </c>
    </row>
    <row r="1803" spans="3:12">
      <c r="C1803" s="24">
        <v>0</v>
      </c>
      <c r="D1803" t="s">
        <v>92</v>
      </c>
      <c r="E1803" t="s">
        <v>92</v>
      </c>
      <c r="F1803" t="s">
        <v>92</v>
      </c>
      <c r="G1803" s="23" t="s">
        <v>92</v>
      </c>
      <c r="H1803" s="24" t="s">
        <v>92</v>
      </c>
      <c r="I1803" t="s">
        <v>92</v>
      </c>
      <c r="L1803" s="24">
        <v>0</v>
      </c>
    </row>
    <row r="1804" spans="3:12">
      <c r="C1804" s="24">
        <v>0</v>
      </c>
      <c r="D1804" t="s">
        <v>92</v>
      </c>
      <c r="E1804" t="s">
        <v>92</v>
      </c>
      <c r="F1804" t="s">
        <v>92</v>
      </c>
      <c r="G1804" s="23" t="s">
        <v>92</v>
      </c>
      <c r="H1804" s="24" t="s">
        <v>92</v>
      </c>
      <c r="I1804" t="s">
        <v>92</v>
      </c>
      <c r="L1804" s="24">
        <v>0</v>
      </c>
    </row>
    <row r="1805" spans="3:12">
      <c r="C1805" s="24">
        <v>0</v>
      </c>
      <c r="D1805" t="s">
        <v>92</v>
      </c>
      <c r="E1805" t="s">
        <v>92</v>
      </c>
      <c r="F1805" t="s">
        <v>92</v>
      </c>
      <c r="G1805" s="23" t="s">
        <v>92</v>
      </c>
      <c r="H1805" s="24" t="s">
        <v>92</v>
      </c>
      <c r="I1805" t="s">
        <v>92</v>
      </c>
      <c r="L1805" s="24">
        <v>0</v>
      </c>
    </row>
    <row r="1806" spans="3:12">
      <c r="C1806" s="24">
        <v>0</v>
      </c>
      <c r="D1806" t="s">
        <v>92</v>
      </c>
      <c r="E1806" t="s">
        <v>92</v>
      </c>
      <c r="F1806" t="s">
        <v>92</v>
      </c>
      <c r="G1806" s="23" t="s">
        <v>92</v>
      </c>
      <c r="H1806" s="24" t="s">
        <v>92</v>
      </c>
      <c r="I1806" t="s">
        <v>92</v>
      </c>
      <c r="L1806" s="24">
        <v>0</v>
      </c>
    </row>
    <row r="1807" spans="3:12">
      <c r="C1807" s="24">
        <v>0</v>
      </c>
      <c r="D1807" t="s">
        <v>92</v>
      </c>
      <c r="E1807" t="s">
        <v>92</v>
      </c>
      <c r="F1807" t="s">
        <v>92</v>
      </c>
      <c r="G1807" s="23" t="s">
        <v>92</v>
      </c>
      <c r="H1807" s="24" t="s">
        <v>92</v>
      </c>
      <c r="I1807" t="s">
        <v>92</v>
      </c>
      <c r="L1807" s="24">
        <v>0</v>
      </c>
    </row>
    <row r="1808" spans="3:12">
      <c r="C1808" s="24">
        <v>0</v>
      </c>
      <c r="D1808" t="s">
        <v>92</v>
      </c>
      <c r="E1808" t="s">
        <v>92</v>
      </c>
      <c r="F1808" t="s">
        <v>92</v>
      </c>
      <c r="G1808" s="23" t="s">
        <v>92</v>
      </c>
      <c r="H1808" s="24" t="s">
        <v>92</v>
      </c>
      <c r="I1808" t="s">
        <v>92</v>
      </c>
      <c r="L1808" s="24">
        <v>0</v>
      </c>
    </row>
    <row r="1809" spans="3:12">
      <c r="C1809" s="24">
        <v>0</v>
      </c>
      <c r="D1809" t="s">
        <v>92</v>
      </c>
      <c r="E1809" t="s">
        <v>92</v>
      </c>
      <c r="F1809" t="s">
        <v>92</v>
      </c>
      <c r="G1809" s="23" t="s">
        <v>92</v>
      </c>
      <c r="H1809" s="24" t="s">
        <v>92</v>
      </c>
      <c r="I1809" t="s">
        <v>92</v>
      </c>
      <c r="L1809" s="24">
        <v>0</v>
      </c>
    </row>
    <row r="1810" spans="3:12">
      <c r="C1810" s="24">
        <v>0</v>
      </c>
      <c r="D1810" t="s">
        <v>92</v>
      </c>
      <c r="E1810" t="s">
        <v>92</v>
      </c>
      <c r="F1810" t="s">
        <v>92</v>
      </c>
      <c r="G1810" s="23" t="s">
        <v>92</v>
      </c>
      <c r="H1810" s="24" t="s">
        <v>92</v>
      </c>
      <c r="I1810" t="s">
        <v>92</v>
      </c>
      <c r="L1810" s="24">
        <v>0</v>
      </c>
    </row>
    <row r="1811" spans="3:12">
      <c r="C1811" s="24">
        <v>0</v>
      </c>
      <c r="D1811" t="s">
        <v>92</v>
      </c>
      <c r="E1811" t="s">
        <v>92</v>
      </c>
      <c r="F1811" t="s">
        <v>92</v>
      </c>
      <c r="G1811" s="23" t="s">
        <v>92</v>
      </c>
      <c r="H1811" s="24" t="s">
        <v>92</v>
      </c>
      <c r="I1811" t="s">
        <v>92</v>
      </c>
      <c r="L1811" s="24">
        <v>0</v>
      </c>
    </row>
    <row r="1812" spans="3:12">
      <c r="C1812" s="24">
        <v>0</v>
      </c>
      <c r="D1812" t="s">
        <v>92</v>
      </c>
      <c r="E1812" t="s">
        <v>92</v>
      </c>
      <c r="F1812" t="s">
        <v>92</v>
      </c>
      <c r="G1812" s="23" t="s">
        <v>92</v>
      </c>
      <c r="H1812" s="24" t="s">
        <v>92</v>
      </c>
      <c r="I1812" t="s">
        <v>92</v>
      </c>
      <c r="L1812" s="24">
        <v>0</v>
      </c>
    </row>
    <row r="1813" spans="3:12">
      <c r="C1813" s="24">
        <v>0</v>
      </c>
      <c r="D1813" t="s">
        <v>92</v>
      </c>
      <c r="E1813" t="s">
        <v>92</v>
      </c>
      <c r="F1813" t="s">
        <v>92</v>
      </c>
      <c r="G1813" s="23" t="s">
        <v>92</v>
      </c>
      <c r="H1813" s="24" t="s">
        <v>92</v>
      </c>
      <c r="I1813" t="s">
        <v>92</v>
      </c>
      <c r="L1813" s="24">
        <v>0</v>
      </c>
    </row>
    <row r="1814" spans="3:12">
      <c r="C1814" s="24">
        <v>0</v>
      </c>
      <c r="D1814" t="s">
        <v>92</v>
      </c>
      <c r="E1814" t="s">
        <v>92</v>
      </c>
      <c r="F1814" t="s">
        <v>92</v>
      </c>
      <c r="G1814" s="23" t="s">
        <v>92</v>
      </c>
      <c r="H1814" s="24" t="s">
        <v>92</v>
      </c>
      <c r="I1814" t="s">
        <v>92</v>
      </c>
      <c r="L1814" s="24">
        <v>0</v>
      </c>
    </row>
    <row r="1815" spans="3:12">
      <c r="C1815" s="24">
        <v>0</v>
      </c>
      <c r="D1815" t="s">
        <v>92</v>
      </c>
      <c r="E1815" t="s">
        <v>92</v>
      </c>
      <c r="F1815" t="s">
        <v>92</v>
      </c>
      <c r="G1815" s="23" t="s">
        <v>92</v>
      </c>
      <c r="H1815" s="24" t="s">
        <v>92</v>
      </c>
      <c r="I1815" t="s">
        <v>92</v>
      </c>
      <c r="L1815" s="24">
        <v>0</v>
      </c>
    </row>
    <row r="1816" spans="3:12">
      <c r="C1816" s="24">
        <v>0</v>
      </c>
      <c r="D1816" t="s">
        <v>92</v>
      </c>
      <c r="E1816" t="s">
        <v>92</v>
      </c>
      <c r="F1816" t="s">
        <v>92</v>
      </c>
      <c r="G1816" s="23" t="s">
        <v>92</v>
      </c>
      <c r="H1816" s="24" t="s">
        <v>92</v>
      </c>
      <c r="I1816" t="s">
        <v>92</v>
      </c>
      <c r="L1816" s="24">
        <v>0</v>
      </c>
    </row>
    <row r="1817" spans="3:12">
      <c r="C1817" s="24">
        <v>0</v>
      </c>
      <c r="D1817" t="s">
        <v>92</v>
      </c>
      <c r="E1817" t="s">
        <v>92</v>
      </c>
      <c r="F1817" t="s">
        <v>92</v>
      </c>
      <c r="G1817" s="23" t="s">
        <v>92</v>
      </c>
      <c r="H1817" s="24" t="s">
        <v>92</v>
      </c>
      <c r="I1817" t="s">
        <v>92</v>
      </c>
      <c r="L1817" s="24">
        <v>0</v>
      </c>
    </row>
    <row r="1818" spans="3:12">
      <c r="C1818" s="24">
        <v>0</v>
      </c>
      <c r="D1818" t="s">
        <v>92</v>
      </c>
      <c r="E1818" t="s">
        <v>92</v>
      </c>
      <c r="F1818" t="s">
        <v>92</v>
      </c>
      <c r="G1818" s="23" t="s">
        <v>92</v>
      </c>
      <c r="H1818" s="24" t="s">
        <v>92</v>
      </c>
      <c r="I1818" t="s">
        <v>92</v>
      </c>
      <c r="L1818" s="24">
        <v>0</v>
      </c>
    </row>
    <row r="1819" spans="3:12">
      <c r="C1819" s="24">
        <v>0</v>
      </c>
      <c r="D1819" t="s">
        <v>92</v>
      </c>
      <c r="E1819" t="s">
        <v>92</v>
      </c>
      <c r="F1819" t="s">
        <v>92</v>
      </c>
      <c r="G1819" s="23" t="s">
        <v>92</v>
      </c>
      <c r="H1819" s="24" t="s">
        <v>92</v>
      </c>
      <c r="I1819" t="s">
        <v>92</v>
      </c>
      <c r="L1819" s="24">
        <v>0</v>
      </c>
    </row>
    <row r="1820" spans="3:12">
      <c r="C1820" s="24">
        <v>0</v>
      </c>
      <c r="D1820" t="s">
        <v>92</v>
      </c>
      <c r="E1820" t="s">
        <v>92</v>
      </c>
      <c r="F1820" t="s">
        <v>92</v>
      </c>
      <c r="G1820" s="23" t="s">
        <v>92</v>
      </c>
      <c r="H1820" s="24" t="s">
        <v>92</v>
      </c>
      <c r="I1820" t="s">
        <v>92</v>
      </c>
      <c r="L1820" s="24">
        <v>0</v>
      </c>
    </row>
    <row r="1821" spans="3:12">
      <c r="C1821" s="24">
        <v>0</v>
      </c>
      <c r="D1821" t="s">
        <v>92</v>
      </c>
      <c r="E1821" t="s">
        <v>92</v>
      </c>
      <c r="F1821" t="s">
        <v>92</v>
      </c>
      <c r="G1821" s="23" t="s">
        <v>92</v>
      </c>
      <c r="H1821" s="24" t="s">
        <v>92</v>
      </c>
      <c r="I1821" t="s">
        <v>92</v>
      </c>
      <c r="L1821" s="24">
        <v>0</v>
      </c>
    </row>
    <row r="1822" spans="3:12">
      <c r="C1822" s="24">
        <v>0</v>
      </c>
      <c r="D1822" t="s">
        <v>92</v>
      </c>
      <c r="E1822" t="s">
        <v>92</v>
      </c>
      <c r="F1822" t="s">
        <v>92</v>
      </c>
      <c r="G1822" s="23" t="s">
        <v>92</v>
      </c>
      <c r="H1822" s="24" t="s">
        <v>92</v>
      </c>
      <c r="I1822" t="s">
        <v>92</v>
      </c>
      <c r="L1822" s="24">
        <v>0</v>
      </c>
    </row>
    <row r="1823" spans="3:12">
      <c r="C1823" s="24">
        <v>0</v>
      </c>
      <c r="D1823" t="s">
        <v>92</v>
      </c>
      <c r="E1823" t="s">
        <v>92</v>
      </c>
      <c r="F1823" t="s">
        <v>92</v>
      </c>
      <c r="G1823" s="23" t="s">
        <v>92</v>
      </c>
      <c r="H1823" s="24" t="s">
        <v>92</v>
      </c>
      <c r="I1823" t="s">
        <v>92</v>
      </c>
      <c r="L1823" s="24">
        <v>0</v>
      </c>
    </row>
    <row r="1824" spans="3:12">
      <c r="C1824" s="24">
        <v>0</v>
      </c>
      <c r="D1824" t="s">
        <v>92</v>
      </c>
      <c r="E1824" t="s">
        <v>92</v>
      </c>
      <c r="F1824" t="s">
        <v>92</v>
      </c>
      <c r="G1824" s="23" t="s">
        <v>92</v>
      </c>
      <c r="H1824" s="24" t="s">
        <v>92</v>
      </c>
      <c r="I1824" t="s">
        <v>92</v>
      </c>
      <c r="L1824" s="24">
        <v>0</v>
      </c>
    </row>
    <row r="1825" spans="3:12">
      <c r="C1825" s="24">
        <v>0</v>
      </c>
      <c r="D1825" t="s">
        <v>92</v>
      </c>
      <c r="E1825" t="s">
        <v>92</v>
      </c>
      <c r="F1825" t="s">
        <v>92</v>
      </c>
      <c r="G1825" s="23" t="s">
        <v>92</v>
      </c>
      <c r="H1825" s="24" t="s">
        <v>92</v>
      </c>
      <c r="I1825" t="s">
        <v>92</v>
      </c>
      <c r="L1825" s="24">
        <v>0</v>
      </c>
    </row>
    <row r="1826" spans="3:12">
      <c r="C1826" s="24">
        <v>0</v>
      </c>
      <c r="D1826" t="s">
        <v>92</v>
      </c>
      <c r="E1826" t="s">
        <v>92</v>
      </c>
      <c r="F1826" t="s">
        <v>92</v>
      </c>
      <c r="G1826" s="23" t="s">
        <v>92</v>
      </c>
      <c r="H1826" s="24" t="s">
        <v>92</v>
      </c>
      <c r="I1826" t="s">
        <v>92</v>
      </c>
      <c r="L1826" s="24">
        <v>0</v>
      </c>
    </row>
    <row r="1827" spans="3:12">
      <c r="C1827" s="24">
        <v>0</v>
      </c>
      <c r="D1827" t="s">
        <v>92</v>
      </c>
      <c r="E1827" t="s">
        <v>92</v>
      </c>
      <c r="F1827" t="s">
        <v>92</v>
      </c>
      <c r="G1827" s="23" t="s">
        <v>92</v>
      </c>
      <c r="H1827" s="24" t="s">
        <v>92</v>
      </c>
      <c r="I1827" t="s">
        <v>92</v>
      </c>
      <c r="L1827" s="24">
        <v>0</v>
      </c>
    </row>
    <row r="1828" spans="3:12">
      <c r="C1828" s="24">
        <v>0</v>
      </c>
      <c r="D1828" t="s">
        <v>92</v>
      </c>
      <c r="E1828" t="s">
        <v>92</v>
      </c>
      <c r="F1828" t="s">
        <v>92</v>
      </c>
      <c r="G1828" s="23" t="s">
        <v>92</v>
      </c>
      <c r="H1828" s="24" t="s">
        <v>92</v>
      </c>
      <c r="I1828" t="s">
        <v>92</v>
      </c>
      <c r="L1828" s="24">
        <v>0</v>
      </c>
    </row>
    <row r="1829" spans="3:12">
      <c r="C1829" s="24">
        <v>0</v>
      </c>
      <c r="D1829" t="s">
        <v>92</v>
      </c>
      <c r="E1829" t="s">
        <v>92</v>
      </c>
      <c r="F1829" t="s">
        <v>92</v>
      </c>
      <c r="G1829" s="23" t="s">
        <v>92</v>
      </c>
      <c r="H1829" s="24" t="s">
        <v>92</v>
      </c>
      <c r="I1829" t="s">
        <v>92</v>
      </c>
      <c r="L1829" s="24">
        <v>0</v>
      </c>
    </row>
    <row r="1830" spans="3:12">
      <c r="C1830" s="24">
        <v>0</v>
      </c>
      <c r="D1830" t="s">
        <v>92</v>
      </c>
      <c r="E1830" t="s">
        <v>92</v>
      </c>
      <c r="F1830" t="s">
        <v>92</v>
      </c>
      <c r="G1830" s="23" t="s">
        <v>92</v>
      </c>
      <c r="H1830" s="24" t="s">
        <v>92</v>
      </c>
      <c r="I1830" t="s">
        <v>92</v>
      </c>
      <c r="L1830" s="24">
        <v>0</v>
      </c>
    </row>
    <row r="1831" spans="3:12">
      <c r="C1831" s="24">
        <v>0</v>
      </c>
      <c r="D1831" t="s">
        <v>92</v>
      </c>
      <c r="E1831" t="s">
        <v>92</v>
      </c>
      <c r="F1831" t="s">
        <v>92</v>
      </c>
      <c r="G1831" s="23" t="s">
        <v>92</v>
      </c>
      <c r="H1831" s="24" t="s">
        <v>92</v>
      </c>
      <c r="I1831" t="s">
        <v>92</v>
      </c>
      <c r="L1831" s="24">
        <v>0</v>
      </c>
    </row>
    <row r="1832" spans="3:12">
      <c r="C1832" s="24">
        <v>0</v>
      </c>
      <c r="D1832" t="s">
        <v>92</v>
      </c>
      <c r="E1832" t="s">
        <v>92</v>
      </c>
      <c r="F1832" t="s">
        <v>92</v>
      </c>
      <c r="G1832" s="23" t="s">
        <v>92</v>
      </c>
      <c r="H1832" s="24" t="s">
        <v>92</v>
      </c>
      <c r="I1832" t="s">
        <v>92</v>
      </c>
      <c r="L1832" s="24">
        <v>0</v>
      </c>
    </row>
    <row r="1833" spans="3:12">
      <c r="C1833" s="24">
        <v>0</v>
      </c>
      <c r="D1833" t="s">
        <v>92</v>
      </c>
      <c r="E1833" t="s">
        <v>92</v>
      </c>
      <c r="F1833" t="s">
        <v>92</v>
      </c>
      <c r="G1833" s="23" t="s">
        <v>92</v>
      </c>
      <c r="H1833" s="24" t="s">
        <v>92</v>
      </c>
      <c r="I1833" t="s">
        <v>92</v>
      </c>
      <c r="L1833" s="24">
        <v>0</v>
      </c>
    </row>
    <row r="1834" spans="3:12">
      <c r="C1834" s="24">
        <v>0</v>
      </c>
      <c r="D1834" t="s">
        <v>92</v>
      </c>
      <c r="E1834" t="s">
        <v>92</v>
      </c>
      <c r="F1834" t="s">
        <v>92</v>
      </c>
      <c r="G1834" s="23" t="s">
        <v>92</v>
      </c>
      <c r="H1834" s="24" t="s">
        <v>92</v>
      </c>
      <c r="I1834" t="s">
        <v>92</v>
      </c>
      <c r="L1834" s="24">
        <v>0</v>
      </c>
    </row>
    <row r="1835" spans="3:12">
      <c r="C1835" s="24">
        <v>0</v>
      </c>
      <c r="D1835" t="s">
        <v>92</v>
      </c>
      <c r="E1835" t="s">
        <v>92</v>
      </c>
      <c r="F1835" t="s">
        <v>92</v>
      </c>
      <c r="G1835" s="23" t="s">
        <v>92</v>
      </c>
      <c r="H1835" s="24" t="s">
        <v>92</v>
      </c>
      <c r="I1835" t="s">
        <v>92</v>
      </c>
      <c r="L1835" s="24">
        <v>0</v>
      </c>
    </row>
    <row r="1836" spans="3:12">
      <c r="C1836" s="24">
        <v>0</v>
      </c>
      <c r="D1836" t="s">
        <v>92</v>
      </c>
      <c r="E1836" t="s">
        <v>92</v>
      </c>
      <c r="F1836" t="s">
        <v>92</v>
      </c>
      <c r="G1836" s="23" t="s">
        <v>92</v>
      </c>
      <c r="H1836" s="24" t="s">
        <v>92</v>
      </c>
      <c r="I1836" t="s">
        <v>92</v>
      </c>
      <c r="L1836" s="24">
        <v>0</v>
      </c>
    </row>
    <row r="1837" spans="3:12">
      <c r="C1837" s="24">
        <v>0</v>
      </c>
      <c r="D1837" t="s">
        <v>92</v>
      </c>
      <c r="E1837" t="s">
        <v>92</v>
      </c>
      <c r="F1837" t="s">
        <v>92</v>
      </c>
      <c r="G1837" s="23" t="s">
        <v>92</v>
      </c>
      <c r="H1837" s="24" t="s">
        <v>92</v>
      </c>
      <c r="I1837" t="s">
        <v>92</v>
      </c>
      <c r="L1837" s="24">
        <v>0</v>
      </c>
    </row>
    <row r="1838" spans="3:12">
      <c r="C1838" s="24">
        <v>0</v>
      </c>
      <c r="D1838" t="s">
        <v>92</v>
      </c>
      <c r="E1838" t="s">
        <v>92</v>
      </c>
      <c r="F1838" t="s">
        <v>92</v>
      </c>
      <c r="G1838" s="23" t="s">
        <v>92</v>
      </c>
      <c r="H1838" s="24" t="s">
        <v>92</v>
      </c>
      <c r="I1838" t="s">
        <v>92</v>
      </c>
      <c r="L1838" s="24">
        <v>0</v>
      </c>
    </row>
    <row r="1839" spans="3:12">
      <c r="C1839" s="24">
        <v>0</v>
      </c>
      <c r="D1839" t="s">
        <v>92</v>
      </c>
      <c r="E1839" t="s">
        <v>92</v>
      </c>
      <c r="F1839" t="s">
        <v>92</v>
      </c>
      <c r="G1839" s="23" t="s">
        <v>92</v>
      </c>
      <c r="H1839" s="24" t="s">
        <v>92</v>
      </c>
      <c r="I1839" t="s">
        <v>92</v>
      </c>
      <c r="L1839" s="24">
        <v>0</v>
      </c>
    </row>
    <row r="1840" spans="3:12">
      <c r="C1840" s="24">
        <v>0</v>
      </c>
      <c r="D1840" t="s">
        <v>92</v>
      </c>
      <c r="E1840" t="s">
        <v>92</v>
      </c>
      <c r="F1840" t="s">
        <v>92</v>
      </c>
      <c r="G1840" s="23" t="s">
        <v>92</v>
      </c>
      <c r="H1840" s="24" t="s">
        <v>92</v>
      </c>
      <c r="I1840" t="s">
        <v>92</v>
      </c>
      <c r="L1840" s="24">
        <v>0</v>
      </c>
    </row>
    <row r="1841" spans="3:12">
      <c r="C1841" s="24">
        <v>0</v>
      </c>
      <c r="D1841" t="s">
        <v>92</v>
      </c>
      <c r="E1841" t="s">
        <v>92</v>
      </c>
      <c r="F1841" t="s">
        <v>92</v>
      </c>
      <c r="G1841" s="23" t="s">
        <v>92</v>
      </c>
      <c r="H1841" s="24" t="s">
        <v>92</v>
      </c>
      <c r="I1841" t="s">
        <v>92</v>
      </c>
      <c r="L1841" s="24">
        <v>0</v>
      </c>
    </row>
    <row r="1842" spans="3:12">
      <c r="C1842" s="24">
        <v>0</v>
      </c>
      <c r="D1842" t="s">
        <v>92</v>
      </c>
      <c r="E1842" t="s">
        <v>92</v>
      </c>
      <c r="F1842" t="s">
        <v>92</v>
      </c>
      <c r="G1842" s="23" t="s">
        <v>92</v>
      </c>
      <c r="H1842" s="24" t="s">
        <v>92</v>
      </c>
      <c r="I1842" t="s">
        <v>92</v>
      </c>
      <c r="L1842" s="24">
        <v>0</v>
      </c>
    </row>
    <row r="1843" spans="3:12">
      <c r="C1843" s="24">
        <v>0</v>
      </c>
      <c r="D1843" t="s">
        <v>92</v>
      </c>
      <c r="E1843" t="s">
        <v>92</v>
      </c>
      <c r="F1843" t="s">
        <v>92</v>
      </c>
      <c r="G1843" s="23" t="s">
        <v>92</v>
      </c>
      <c r="H1843" s="24" t="s">
        <v>92</v>
      </c>
      <c r="I1843" t="s">
        <v>92</v>
      </c>
      <c r="L1843" s="24">
        <v>0</v>
      </c>
    </row>
    <row r="1844" spans="3:12">
      <c r="C1844" s="24">
        <v>0</v>
      </c>
      <c r="D1844" t="s">
        <v>92</v>
      </c>
      <c r="E1844" t="s">
        <v>92</v>
      </c>
      <c r="F1844" t="s">
        <v>92</v>
      </c>
      <c r="G1844" s="23" t="s">
        <v>92</v>
      </c>
      <c r="H1844" s="24" t="s">
        <v>92</v>
      </c>
      <c r="I1844" t="s">
        <v>92</v>
      </c>
      <c r="L1844" s="24">
        <v>0</v>
      </c>
    </row>
    <row r="1845" spans="3:12">
      <c r="C1845" s="24">
        <v>0</v>
      </c>
      <c r="D1845" t="s">
        <v>92</v>
      </c>
      <c r="E1845" t="s">
        <v>92</v>
      </c>
      <c r="F1845" t="s">
        <v>92</v>
      </c>
      <c r="G1845" s="23" t="s">
        <v>92</v>
      </c>
      <c r="H1845" s="24" t="s">
        <v>92</v>
      </c>
      <c r="I1845" t="s">
        <v>92</v>
      </c>
      <c r="L1845" s="24">
        <v>0</v>
      </c>
    </row>
    <row r="1846" spans="3:12">
      <c r="C1846" s="24">
        <v>0</v>
      </c>
      <c r="D1846" t="s">
        <v>92</v>
      </c>
      <c r="E1846" t="s">
        <v>92</v>
      </c>
      <c r="F1846" t="s">
        <v>92</v>
      </c>
      <c r="G1846" s="23" t="s">
        <v>92</v>
      </c>
      <c r="H1846" s="24" t="s">
        <v>92</v>
      </c>
      <c r="I1846" t="s">
        <v>92</v>
      </c>
      <c r="L1846" s="24">
        <v>0</v>
      </c>
    </row>
    <row r="1847" spans="3:12">
      <c r="C1847" s="24">
        <v>0</v>
      </c>
      <c r="D1847" t="s">
        <v>92</v>
      </c>
      <c r="E1847" t="s">
        <v>92</v>
      </c>
      <c r="F1847" t="s">
        <v>92</v>
      </c>
      <c r="G1847" s="23" t="s">
        <v>92</v>
      </c>
      <c r="H1847" s="24" t="s">
        <v>92</v>
      </c>
      <c r="I1847" t="s">
        <v>92</v>
      </c>
      <c r="L1847" s="24">
        <v>0</v>
      </c>
    </row>
    <row r="1848" spans="3:12">
      <c r="C1848" s="24">
        <v>0</v>
      </c>
      <c r="D1848" t="s">
        <v>92</v>
      </c>
      <c r="E1848" t="s">
        <v>92</v>
      </c>
      <c r="F1848" t="s">
        <v>92</v>
      </c>
      <c r="G1848" s="23" t="s">
        <v>92</v>
      </c>
      <c r="H1848" s="24" t="s">
        <v>92</v>
      </c>
      <c r="I1848" t="s">
        <v>92</v>
      </c>
      <c r="L1848" s="24">
        <v>0</v>
      </c>
    </row>
    <row r="1849" spans="3:12">
      <c r="C1849" s="24">
        <v>0</v>
      </c>
      <c r="D1849" t="s">
        <v>92</v>
      </c>
      <c r="E1849" t="s">
        <v>92</v>
      </c>
      <c r="F1849" t="s">
        <v>92</v>
      </c>
      <c r="G1849" s="23" t="s">
        <v>92</v>
      </c>
      <c r="H1849" s="24" t="s">
        <v>92</v>
      </c>
      <c r="I1849" t="s">
        <v>92</v>
      </c>
      <c r="L1849" s="24">
        <v>0</v>
      </c>
    </row>
    <row r="1850" spans="3:12">
      <c r="C1850" s="24">
        <v>0</v>
      </c>
      <c r="D1850" t="s">
        <v>92</v>
      </c>
      <c r="E1850" t="s">
        <v>92</v>
      </c>
      <c r="F1850" t="s">
        <v>92</v>
      </c>
      <c r="G1850" s="23" t="s">
        <v>92</v>
      </c>
      <c r="H1850" s="24" t="s">
        <v>92</v>
      </c>
      <c r="I1850" t="s">
        <v>92</v>
      </c>
      <c r="L1850" s="24">
        <v>0</v>
      </c>
    </row>
    <row r="1851" spans="3:12">
      <c r="C1851" s="24">
        <v>0</v>
      </c>
      <c r="D1851" t="s">
        <v>92</v>
      </c>
      <c r="E1851" t="s">
        <v>92</v>
      </c>
      <c r="F1851" t="s">
        <v>92</v>
      </c>
      <c r="G1851" s="23" t="s">
        <v>92</v>
      </c>
      <c r="H1851" s="24" t="s">
        <v>92</v>
      </c>
      <c r="I1851" t="s">
        <v>92</v>
      </c>
      <c r="L1851" s="24">
        <v>0</v>
      </c>
    </row>
    <row r="1852" spans="3:12">
      <c r="C1852" s="24">
        <v>0</v>
      </c>
      <c r="D1852" t="s">
        <v>92</v>
      </c>
      <c r="E1852" t="s">
        <v>92</v>
      </c>
      <c r="F1852" t="s">
        <v>92</v>
      </c>
      <c r="G1852" s="23" t="s">
        <v>92</v>
      </c>
      <c r="H1852" s="24" t="s">
        <v>92</v>
      </c>
      <c r="I1852" t="s">
        <v>92</v>
      </c>
      <c r="L1852" s="24">
        <v>0</v>
      </c>
    </row>
    <row r="1853" spans="3:12">
      <c r="C1853" s="24">
        <v>0</v>
      </c>
      <c r="D1853" t="s">
        <v>92</v>
      </c>
      <c r="E1853" t="s">
        <v>92</v>
      </c>
      <c r="F1853" t="s">
        <v>92</v>
      </c>
      <c r="G1853" s="23" t="s">
        <v>92</v>
      </c>
      <c r="H1853" s="24" t="s">
        <v>92</v>
      </c>
      <c r="I1853" t="s">
        <v>92</v>
      </c>
      <c r="L1853" s="24">
        <v>0</v>
      </c>
    </row>
    <row r="1854" spans="3:12">
      <c r="C1854" s="24">
        <v>0</v>
      </c>
      <c r="D1854" t="s">
        <v>92</v>
      </c>
      <c r="E1854" t="s">
        <v>92</v>
      </c>
      <c r="F1854" t="s">
        <v>92</v>
      </c>
      <c r="G1854" s="23" t="s">
        <v>92</v>
      </c>
      <c r="H1854" s="24" t="s">
        <v>92</v>
      </c>
      <c r="I1854" t="s">
        <v>92</v>
      </c>
      <c r="L1854" s="24">
        <v>0</v>
      </c>
    </row>
    <row r="1855" spans="3:12">
      <c r="C1855" s="24">
        <v>0</v>
      </c>
      <c r="D1855" t="s">
        <v>92</v>
      </c>
      <c r="E1855" t="s">
        <v>92</v>
      </c>
      <c r="F1855" t="s">
        <v>92</v>
      </c>
      <c r="G1855" s="23" t="s">
        <v>92</v>
      </c>
      <c r="H1855" s="24" t="s">
        <v>92</v>
      </c>
      <c r="I1855" t="s">
        <v>92</v>
      </c>
      <c r="L1855" s="24">
        <v>0</v>
      </c>
    </row>
    <row r="1856" spans="3:12">
      <c r="C1856" s="24">
        <v>0</v>
      </c>
      <c r="D1856" t="s">
        <v>92</v>
      </c>
      <c r="E1856" t="s">
        <v>92</v>
      </c>
      <c r="F1856" t="s">
        <v>92</v>
      </c>
      <c r="G1856" s="23" t="s">
        <v>92</v>
      </c>
      <c r="H1856" s="24" t="s">
        <v>92</v>
      </c>
      <c r="I1856" t="s">
        <v>92</v>
      </c>
      <c r="L1856" s="24">
        <v>0</v>
      </c>
    </row>
    <row r="1857" spans="3:12">
      <c r="C1857" s="24">
        <v>0</v>
      </c>
      <c r="D1857" t="s">
        <v>92</v>
      </c>
      <c r="E1857" t="s">
        <v>92</v>
      </c>
      <c r="F1857" t="s">
        <v>92</v>
      </c>
      <c r="G1857" s="23" t="s">
        <v>92</v>
      </c>
      <c r="H1857" s="24" t="s">
        <v>92</v>
      </c>
      <c r="I1857" t="s">
        <v>92</v>
      </c>
      <c r="L1857" s="24">
        <v>0</v>
      </c>
    </row>
    <row r="1858" spans="3:12">
      <c r="C1858" s="24">
        <v>0</v>
      </c>
      <c r="D1858" t="s">
        <v>92</v>
      </c>
      <c r="E1858" t="s">
        <v>92</v>
      </c>
      <c r="F1858" t="s">
        <v>92</v>
      </c>
      <c r="G1858" s="23" t="s">
        <v>92</v>
      </c>
      <c r="H1858" s="24" t="s">
        <v>92</v>
      </c>
      <c r="I1858" t="s">
        <v>92</v>
      </c>
      <c r="L1858" s="24">
        <v>0</v>
      </c>
    </row>
    <row r="1859" spans="3:12">
      <c r="C1859" s="24">
        <v>0</v>
      </c>
      <c r="D1859" t="s">
        <v>92</v>
      </c>
      <c r="E1859" t="s">
        <v>92</v>
      </c>
      <c r="F1859" t="s">
        <v>92</v>
      </c>
      <c r="G1859" s="23" t="s">
        <v>92</v>
      </c>
      <c r="H1859" s="24" t="s">
        <v>92</v>
      </c>
      <c r="I1859" t="s">
        <v>92</v>
      </c>
      <c r="L1859" s="24">
        <v>0</v>
      </c>
    </row>
    <row r="1860" spans="3:12">
      <c r="C1860" s="24">
        <v>0</v>
      </c>
      <c r="D1860" t="s">
        <v>92</v>
      </c>
      <c r="E1860" t="s">
        <v>92</v>
      </c>
      <c r="F1860" t="s">
        <v>92</v>
      </c>
      <c r="G1860" s="23" t="s">
        <v>92</v>
      </c>
      <c r="H1860" s="24" t="s">
        <v>92</v>
      </c>
      <c r="I1860" t="s">
        <v>92</v>
      </c>
      <c r="L1860" s="24">
        <v>0</v>
      </c>
    </row>
    <row r="1861" spans="3:12">
      <c r="C1861" s="24">
        <v>0</v>
      </c>
      <c r="D1861" t="s">
        <v>92</v>
      </c>
      <c r="E1861" t="s">
        <v>92</v>
      </c>
      <c r="F1861" t="s">
        <v>92</v>
      </c>
      <c r="G1861" s="23" t="s">
        <v>92</v>
      </c>
      <c r="H1861" s="24" t="s">
        <v>92</v>
      </c>
      <c r="I1861" t="s">
        <v>92</v>
      </c>
      <c r="L1861" s="24">
        <v>0</v>
      </c>
    </row>
    <row r="1862" spans="3:12">
      <c r="C1862" s="24">
        <v>0</v>
      </c>
      <c r="D1862" t="s">
        <v>92</v>
      </c>
      <c r="E1862" t="s">
        <v>92</v>
      </c>
      <c r="F1862" t="s">
        <v>92</v>
      </c>
      <c r="G1862" s="23" t="s">
        <v>92</v>
      </c>
      <c r="H1862" s="24" t="s">
        <v>92</v>
      </c>
      <c r="I1862" t="s">
        <v>92</v>
      </c>
      <c r="L1862" s="24">
        <v>0</v>
      </c>
    </row>
    <row r="1863" spans="3:12">
      <c r="C1863" s="24">
        <v>0</v>
      </c>
      <c r="D1863" t="s">
        <v>92</v>
      </c>
      <c r="E1863" t="s">
        <v>92</v>
      </c>
      <c r="F1863" t="s">
        <v>92</v>
      </c>
      <c r="G1863" s="23" t="s">
        <v>92</v>
      </c>
      <c r="H1863" s="24" t="s">
        <v>92</v>
      </c>
      <c r="I1863" t="s">
        <v>92</v>
      </c>
      <c r="L1863" s="24">
        <v>0</v>
      </c>
    </row>
    <row r="1864" spans="3:12">
      <c r="C1864" s="24">
        <v>0</v>
      </c>
      <c r="D1864" t="s">
        <v>92</v>
      </c>
      <c r="E1864" t="s">
        <v>92</v>
      </c>
      <c r="F1864" t="s">
        <v>92</v>
      </c>
      <c r="G1864" s="23" t="s">
        <v>92</v>
      </c>
      <c r="H1864" s="24" t="s">
        <v>92</v>
      </c>
      <c r="I1864" t="s">
        <v>92</v>
      </c>
      <c r="L1864" s="24">
        <v>0</v>
      </c>
    </row>
    <row r="1865" spans="3:12">
      <c r="C1865" s="24">
        <v>0</v>
      </c>
      <c r="D1865" t="s">
        <v>92</v>
      </c>
      <c r="E1865" t="s">
        <v>92</v>
      </c>
      <c r="F1865" t="s">
        <v>92</v>
      </c>
      <c r="G1865" s="23" t="s">
        <v>92</v>
      </c>
      <c r="H1865" s="24" t="s">
        <v>92</v>
      </c>
      <c r="I1865" t="s">
        <v>92</v>
      </c>
      <c r="L1865" s="24">
        <v>0</v>
      </c>
    </row>
    <row r="1866" spans="3:12">
      <c r="C1866" s="24">
        <v>0</v>
      </c>
      <c r="D1866" t="s">
        <v>92</v>
      </c>
      <c r="E1866" t="s">
        <v>92</v>
      </c>
      <c r="F1866" t="s">
        <v>92</v>
      </c>
      <c r="G1866" s="23" t="s">
        <v>92</v>
      </c>
      <c r="H1866" s="24" t="s">
        <v>92</v>
      </c>
      <c r="I1866" t="s">
        <v>92</v>
      </c>
      <c r="L1866" s="24">
        <v>0</v>
      </c>
    </row>
    <row r="1867" spans="3:12">
      <c r="C1867" s="24">
        <v>0</v>
      </c>
      <c r="D1867" t="s">
        <v>92</v>
      </c>
      <c r="E1867" t="s">
        <v>92</v>
      </c>
      <c r="F1867" t="s">
        <v>92</v>
      </c>
      <c r="G1867" s="23" t="s">
        <v>92</v>
      </c>
      <c r="H1867" s="24" t="s">
        <v>92</v>
      </c>
      <c r="I1867" t="s">
        <v>92</v>
      </c>
      <c r="L1867" s="24">
        <v>0</v>
      </c>
    </row>
    <row r="1868" spans="3:12">
      <c r="C1868" s="24">
        <v>0</v>
      </c>
      <c r="D1868" t="s">
        <v>92</v>
      </c>
      <c r="E1868" t="s">
        <v>92</v>
      </c>
      <c r="F1868" t="s">
        <v>92</v>
      </c>
      <c r="G1868" s="23" t="s">
        <v>92</v>
      </c>
      <c r="H1868" s="24" t="s">
        <v>92</v>
      </c>
      <c r="I1868" t="s">
        <v>92</v>
      </c>
      <c r="L1868" s="24">
        <v>0</v>
      </c>
    </row>
    <row r="1869" spans="3:12">
      <c r="C1869" s="24">
        <v>0</v>
      </c>
      <c r="D1869" t="s">
        <v>92</v>
      </c>
      <c r="E1869" t="s">
        <v>92</v>
      </c>
      <c r="F1869" t="s">
        <v>92</v>
      </c>
      <c r="G1869" s="23" t="s">
        <v>92</v>
      </c>
      <c r="H1869" s="24" t="s">
        <v>92</v>
      </c>
      <c r="I1869" t="s">
        <v>92</v>
      </c>
      <c r="L1869" s="24">
        <v>0</v>
      </c>
    </row>
    <row r="1870" spans="3:12">
      <c r="C1870" s="24">
        <v>0</v>
      </c>
      <c r="D1870" t="s">
        <v>92</v>
      </c>
      <c r="E1870" t="s">
        <v>92</v>
      </c>
      <c r="F1870" t="s">
        <v>92</v>
      </c>
      <c r="G1870" s="23" t="s">
        <v>92</v>
      </c>
      <c r="H1870" s="24" t="s">
        <v>92</v>
      </c>
      <c r="I1870" t="s">
        <v>92</v>
      </c>
      <c r="L1870" s="24">
        <v>0</v>
      </c>
    </row>
    <row r="1871" spans="3:12">
      <c r="C1871" s="24">
        <v>0</v>
      </c>
      <c r="D1871" t="s">
        <v>92</v>
      </c>
      <c r="E1871" t="s">
        <v>92</v>
      </c>
      <c r="F1871" t="s">
        <v>92</v>
      </c>
      <c r="G1871" s="23" t="s">
        <v>92</v>
      </c>
      <c r="H1871" s="24" t="s">
        <v>92</v>
      </c>
      <c r="I1871" t="s">
        <v>92</v>
      </c>
      <c r="L1871" s="24">
        <v>0</v>
      </c>
    </row>
    <row r="1872" spans="3:12">
      <c r="C1872" s="24">
        <v>0</v>
      </c>
      <c r="D1872" t="s">
        <v>92</v>
      </c>
      <c r="E1872" t="s">
        <v>92</v>
      </c>
      <c r="F1872" t="s">
        <v>92</v>
      </c>
      <c r="G1872" s="23" t="s">
        <v>92</v>
      </c>
      <c r="H1872" s="24" t="s">
        <v>92</v>
      </c>
      <c r="I1872" t="s">
        <v>92</v>
      </c>
      <c r="L1872" s="24">
        <v>0</v>
      </c>
    </row>
    <row r="1873" spans="3:12">
      <c r="C1873" s="24">
        <v>0</v>
      </c>
      <c r="D1873" t="s">
        <v>92</v>
      </c>
      <c r="E1873" t="s">
        <v>92</v>
      </c>
      <c r="F1873" t="s">
        <v>92</v>
      </c>
      <c r="G1873" s="23" t="s">
        <v>92</v>
      </c>
      <c r="H1873" s="24" t="s">
        <v>92</v>
      </c>
      <c r="I1873" t="s">
        <v>92</v>
      </c>
      <c r="L1873" s="24">
        <v>0</v>
      </c>
    </row>
    <row r="1874" spans="3:12">
      <c r="C1874" s="24">
        <v>0</v>
      </c>
      <c r="D1874" t="s">
        <v>92</v>
      </c>
      <c r="E1874" t="s">
        <v>92</v>
      </c>
      <c r="F1874" t="s">
        <v>92</v>
      </c>
      <c r="G1874" s="23" t="s">
        <v>92</v>
      </c>
      <c r="H1874" s="24" t="s">
        <v>92</v>
      </c>
      <c r="I1874" t="s">
        <v>92</v>
      </c>
      <c r="L1874" s="24">
        <v>0</v>
      </c>
    </row>
    <row r="1875" spans="3:12">
      <c r="C1875" s="24">
        <v>0</v>
      </c>
      <c r="D1875" t="s">
        <v>92</v>
      </c>
      <c r="E1875" t="s">
        <v>92</v>
      </c>
      <c r="F1875" t="s">
        <v>92</v>
      </c>
      <c r="G1875" s="23" t="s">
        <v>92</v>
      </c>
      <c r="H1875" s="24" t="s">
        <v>92</v>
      </c>
      <c r="I1875" t="s">
        <v>92</v>
      </c>
      <c r="L1875" s="24">
        <v>0</v>
      </c>
    </row>
    <row r="1876" spans="3:12">
      <c r="C1876" s="24">
        <v>0</v>
      </c>
      <c r="D1876" t="s">
        <v>92</v>
      </c>
      <c r="E1876" t="s">
        <v>92</v>
      </c>
      <c r="F1876" t="s">
        <v>92</v>
      </c>
      <c r="G1876" s="23" t="s">
        <v>92</v>
      </c>
      <c r="H1876" s="24" t="s">
        <v>92</v>
      </c>
      <c r="I1876" t="s">
        <v>92</v>
      </c>
      <c r="L1876" s="24">
        <v>0</v>
      </c>
    </row>
    <row r="1877" spans="3:12">
      <c r="C1877" s="24">
        <v>0</v>
      </c>
      <c r="D1877" t="s">
        <v>92</v>
      </c>
      <c r="E1877" t="s">
        <v>92</v>
      </c>
      <c r="F1877" t="s">
        <v>92</v>
      </c>
      <c r="G1877" s="23" t="s">
        <v>92</v>
      </c>
      <c r="H1877" s="24" t="s">
        <v>92</v>
      </c>
      <c r="I1877" t="s">
        <v>92</v>
      </c>
      <c r="L1877" s="24">
        <v>0</v>
      </c>
    </row>
    <row r="1878" spans="3:12">
      <c r="C1878" s="24">
        <v>0</v>
      </c>
      <c r="D1878" t="s">
        <v>92</v>
      </c>
      <c r="E1878" t="s">
        <v>92</v>
      </c>
      <c r="F1878" t="s">
        <v>92</v>
      </c>
      <c r="G1878" s="23" t="s">
        <v>92</v>
      </c>
      <c r="H1878" s="24" t="s">
        <v>92</v>
      </c>
      <c r="I1878" t="s">
        <v>92</v>
      </c>
      <c r="L1878" s="24">
        <v>0</v>
      </c>
    </row>
    <row r="1879" spans="3:12">
      <c r="C1879" s="24">
        <v>0</v>
      </c>
      <c r="D1879" t="s">
        <v>92</v>
      </c>
      <c r="E1879" t="s">
        <v>92</v>
      </c>
      <c r="F1879" t="s">
        <v>92</v>
      </c>
      <c r="G1879" s="23" t="s">
        <v>92</v>
      </c>
      <c r="H1879" s="24" t="s">
        <v>92</v>
      </c>
      <c r="I1879" t="s">
        <v>92</v>
      </c>
      <c r="L1879" s="24">
        <v>0</v>
      </c>
    </row>
    <row r="1880" spans="3:12">
      <c r="C1880" s="24">
        <v>0</v>
      </c>
      <c r="D1880" t="s">
        <v>92</v>
      </c>
      <c r="E1880" t="s">
        <v>92</v>
      </c>
      <c r="F1880" t="s">
        <v>92</v>
      </c>
      <c r="G1880" s="23" t="s">
        <v>92</v>
      </c>
      <c r="H1880" s="24" t="s">
        <v>92</v>
      </c>
      <c r="I1880" t="s">
        <v>92</v>
      </c>
      <c r="L1880" s="24">
        <v>0</v>
      </c>
    </row>
    <row r="1881" spans="3:12">
      <c r="C1881" s="24">
        <v>0</v>
      </c>
      <c r="D1881" t="s">
        <v>92</v>
      </c>
      <c r="E1881" t="s">
        <v>92</v>
      </c>
      <c r="F1881" t="s">
        <v>92</v>
      </c>
      <c r="G1881" s="23" t="s">
        <v>92</v>
      </c>
      <c r="H1881" s="24" t="s">
        <v>92</v>
      </c>
      <c r="I1881" t="s">
        <v>92</v>
      </c>
      <c r="L1881" s="24">
        <v>0</v>
      </c>
    </row>
    <row r="1882" spans="3:12">
      <c r="C1882" s="24">
        <v>0</v>
      </c>
      <c r="D1882" t="s">
        <v>92</v>
      </c>
      <c r="E1882" t="s">
        <v>92</v>
      </c>
      <c r="F1882" t="s">
        <v>92</v>
      </c>
      <c r="G1882" s="23" t="s">
        <v>92</v>
      </c>
      <c r="H1882" s="24" t="s">
        <v>92</v>
      </c>
      <c r="I1882" t="s">
        <v>92</v>
      </c>
      <c r="L1882" s="24">
        <v>0</v>
      </c>
    </row>
    <row r="1883" spans="3:12">
      <c r="C1883" s="24">
        <v>0</v>
      </c>
      <c r="D1883" t="s">
        <v>92</v>
      </c>
      <c r="E1883" t="s">
        <v>92</v>
      </c>
      <c r="F1883" t="s">
        <v>92</v>
      </c>
      <c r="G1883" s="23" t="s">
        <v>92</v>
      </c>
      <c r="H1883" s="24" t="s">
        <v>92</v>
      </c>
      <c r="I1883" t="s">
        <v>92</v>
      </c>
      <c r="L1883" s="24">
        <v>0</v>
      </c>
    </row>
    <row r="1884" spans="3:12">
      <c r="C1884" s="24">
        <v>0</v>
      </c>
      <c r="D1884" t="s">
        <v>92</v>
      </c>
      <c r="E1884" t="s">
        <v>92</v>
      </c>
      <c r="F1884" t="s">
        <v>92</v>
      </c>
      <c r="G1884" s="23" t="s">
        <v>92</v>
      </c>
      <c r="H1884" s="24" t="s">
        <v>92</v>
      </c>
      <c r="I1884" t="s">
        <v>92</v>
      </c>
      <c r="L1884" s="24">
        <v>0</v>
      </c>
    </row>
    <row r="1885" spans="3:12">
      <c r="C1885" s="24">
        <v>0</v>
      </c>
      <c r="D1885" t="s">
        <v>92</v>
      </c>
      <c r="E1885" t="s">
        <v>92</v>
      </c>
      <c r="F1885" t="s">
        <v>92</v>
      </c>
      <c r="G1885" s="23" t="s">
        <v>92</v>
      </c>
      <c r="H1885" s="24" t="s">
        <v>92</v>
      </c>
      <c r="I1885" t="s">
        <v>92</v>
      </c>
      <c r="L1885" s="24">
        <v>0</v>
      </c>
    </row>
    <row r="1886" spans="3:12">
      <c r="C1886" s="24">
        <v>0</v>
      </c>
      <c r="D1886" t="s">
        <v>92</v>
      </c>
      <c r="E1886" t="s">
        <v>92</v>
      </c>
      <c r="F1886" t="s">
        <v>92</v>
      </c>
      <c r="G1886" s="23" t="s">
        <v>92</v>
      </c>
      <c r="H1886" s="24" t="s">
        <v>92</v>
      </c>
      <c r="I1886" t="s">
        <v>92</v>
      </c>
      <c r="L1886" s="24">
        <v>0</v>
      </c>
    </row>
    <row r="1887" spans="3:12">
      <c r="C1887" s="24">
        <v>0</v>
      </c>
      <c r="D1887" t="s">
        <v>92</v>
      </c>
      <c r="E1887" t="s">
        <v>92</v>
      </c>
      <c r="F1887" t="s">
        <v>92</v>
      </c>
      <c r="G1887" s="23" t="s">
        <v>92</v>
      </c>
      <c r="H1887" s="24" t="s">
        <v>92</v>
      </c>
      <c r="I1887" t="s">
        <v>92</v>
      </c>
      <c r="L1887" s="24">
        <v>0</v>
      </c>
    </row>
    <row r="1888" spans="3:12">
      <c r="C1888" s="24">
        <v>0</v>
      </c>
      <c r="D1888" t="s">
        <v>92</v>
      </c>
      <c r="E1888" t="s">
        <v>92</v>
      </c>
      <c r="F1888" t="s">
        <v>92</v>
      </c>
      <c r="G1888" s="23" t="s">
        <v>92</v>
      </c>
      <c r="H1888" s="24" t="s">
        <v>92</v>
      </c>
      <c r="I1888" t="s">
        <v>92</v>
      </c>
      <c r="L1888" s="24">
        <v>0</v>
      </c>
    </row>
    <row r="1889" spans="3:12">
      <c r="C1889" s="24">
        <v>0</v>
      </c>
      <c r="D1889" t="s">
        <v>92</v>
      </c>
      <c r="E1889" t="s">
        <v>92</v>
      </c>
      <c r="F1889" t="s">
        <v>92</v>
      </c>
      <c r="G1889" s="23" t="s">
        <v>92</v>
      </c>
      <c r="H1889" s="24" t="s">
        <v>92</v>
      </c>
      <c r="I1889" t="s">
        <v>92</v>
      </c>
      <c r="L1889" s="24">
        <v>0</v>
      </c>
    </row>
    <row r="1890" spans="3:12">
      <c r="C1890" s="24">
        <v>0</v>
      </c>
      <c r="D1890" t="s">
        <v>92</v>
      </c>
      <c r="E1890" t="s">
        <v>92</v>
      </c>
      <c r="F1890" t="s">
        <v>92</v>
      </c>
      <c r="G1890" s="23" t="s">
        <v>92</v>
      </c>
      <c r="H1890" s="24" t="s">
        <v>92</v>
      </c>
      <c r="I1890" t="s">
        <v>92</v>
      </c>
      <c r="L1890" s="24">
        <v>0</v>
      </c>
    </row>
    <row r="1891" spans="3:12">
      <c r="C1891" s="24">
        <v>0</v>
      </c>
      <c r="D1891" t="s">
        <v>92</v>
      </c>
      <c r="E1891" t="s">
        <v>92</v>
      </c>
      <c r="F1891" t="s">
        <v>92</v>
      </c>
      <c r="G1891" s="23" t="s">
        <v>92</v>
      </c>
      <c r="H1891" s="24" t="s">
        <v>92</v>
      </c>
      <c r="I1891" t="s">
        <v>92</v>
      </c>
      <c r="L1891" s="24">
        <v>0</v>
      </c>
    </row>
    <row r="1892" spans="3:12">
      <c r="C1892" s="24">
        <v>0</v>
      </c>
      <c r="D1892" t="s">
        <v>92</v>
      </c>
      <c r="E1892" t="s">
        <v>92</v>
      </c>
      <c r="F1892" t="s">
        <v>92</v>
      </c>
      <c r="G1892" s="23" t="s">
        <v>92</v>
      </c>
      <c r="H1892" s="24" t="s">
        <v>92</v>
      </c>
      <c r="I1892" t="s">
        <v>92</v>
      </c>
      <c r="L1892" s="24">
        <v>0</v>
      </c>
    </row>
    <row r="1893" spans="3:12">
      <c r="C1893" s="24">
        <v>0</v>
      </c>
      <c r="D1893" t="s">
        <v>92</v>
      </c>
      <c r="E1893" t="s">
        <v>92</v>
      </c>
      <c r="F1893" t="s">
        <v>92</v>
      </c>
      <c r="G1893" s="23" t="s">
        <v>92</v>
      </c>
      <c r="H1893" s="24" t="s">
        <v>92</v>
      </c>
      <c r="I1893" t="s">
        <v>92</v>
      </c>
      <c r="L1893" s="24">
        <v>0</v>
      </c>
    </row>
    <row r="1894" spans="3:12">
      <c r="C1894" s="24">
        <v>0</v>
      </c>
      <c r="D1894" t="s">
        <v>92</v>
      </c>
      <c r="E1894" t="s">
        <v>92</v>
      </c>
      <c r="F1894" t="s">
        <v>92</v>
      </c>
      <c r="G1894" s="23" t="s">
        <v>92</v>
      </c>
      <c r="H1894" s="24" t="s">
        <v>92</v>
      </c>
      <c r="I1894" t="s">
        <v>92</v>
      </c>
      <c r="L1894" s="24">
        <v>0</v>
      </c>
    </row>
    <row r="1895" spans="3:12">
      <c r="C1895" s="24">
        <v>0</v>
      </c>
      <c r="D1895" t="s">
        <v>92</v>
      </c>
      <c r="E1895" t="s">
        <v>92</v>
      </c>
      <c r="F1895" t="s">
        <v>92</v>
      </c>
      <c r="G1895" s="23" t="s">
        <v>92</v>
      </c>
      <c r="H1895" s="24" t="s">
        <v>92</v>
      </c>
      <c r="I1895" t="s">
        <v>92</v>
      </c>
      <c r="L1895" s="24">
        <v>0</v>
      </c>
    </row>
    <row r="1896" spans="3:12">
      <c r="C1896" s="24">
        <v>0</v>
      </c>
      <c r="D1896" t="s">
        <v>92</v>
      </c>
      <c r="E1896" t="s">
        <v>92</v>
      </c>
      <c r="F1896" t="s">
        <v>92</v>
      </c>
      <c r="G1896" s="23" t="s">
        <v>92</v>
      </c>
      <c r="H1896" s="24" t="s">
        <v>92</v>
      </c>
      <c r="I1896" t="s">
        <v>92</v>
      </c>
      <c r="L1896" s="24">
        <v>0</v>
      </c>
    </row>
    <row r="1897" spans="3:12">
      <c r="C1897" s="24">
        <v>0</v>
      </c>
      <c r="D1897" t="s">
        <v>92</v>
      </c>
      <c r="E1897" t="s">
        <v>92</v>
      </c>
      <c r="F1897" t="s">
        <v>92</v>
      </c>
      <c r="G1897" s="23" t="s">
        <v>92</v>
      </c>
      <c r="H1897" s="24" t="s">
        <v>92</v>
      </c>
      <c r="I1897" t="s">
        <v>92</v>
      </c>
      <c r="L1897" s="24">
        <v>0</v>
      </c>
    </row>
    <row r="1898" spans="3:12">
      <c r="C1898" s="24">
        <v>0</v>
      </c>
      <c r="D1898" t="s">
        <v>92</v>
      </c>
      <c r="E1898" t="s">
        <v>92</v>
      </c>
      <c r="F1898" t="s">
        <v>92</v>
      </c>
      <c r="G1898" s="23" t="s">
        <v>92</v>
      </c>
      <c r="H1898" s="24" t="s">
        <v>92</v>
      </c>
      <c r="I1898" t="s">
        <v>92</v>
      </c>
      <c r="L1898" s="24">
        <v>0</v>
      </c>
    </row>
    <row r="1899" spans="3:12">
      <c r="C1899" s="24">
        <v>0</v>
      </c>
      <c r="D1899" t="s">
        <v>92</v>
      </c>
      <c r="E1899" t="s">
        <v>92</v>
      </c>
      <c r="F1899" t="s">
        <v>92</v>
      </c>
      <c r="G1899" s="23" t="s">
        <v>92</v>
      </c>
      <c r="H1899" s="24" t="s">
        <v>92</v>
      </c>
      <c r="I1899" t="s">
        <v>92</v>
      </c>
      <c r="L1899" s="24">
        <v>0</v>
      </c>
    </row>
    <row r="1900" spans="3:12">
      <c r="C1900" s="24">
        <v>0</v>
      </c>
      <c r="D1900" t="s">
        <v>92</v>
      </c>
      <c r="E1900" t="s">
        <v>92</v>
      </c>
      <c r="F1900" t="s">
        <v>92</v>
      </c>
      <c r="G1900" s="23" t="s">
        <v>92</v>
      </c>
      <c r="H1900" s="24" t="s">
        <v>92</v>
      </c>
      <c r="I1900" t="s">
        <v>92</v>
      </c>
      <c r="L1900" s="24">
        <v>0</v>
      </c>
    </row>
    <row r="1901" spans="3:12">
      <c r="C1901" s="24">
        <v>0</v>
      </c>
      <c r="D1901" t="s">
        <v>92</v>
      </c>
      <c r="E1901" t="s">
        <v>92</v>
      </c>
      <c r="F1901" t="s">
        <v>92</v>
      </c>
      <c r="G1901" s="23" t="s">
        <v>92</v>
      </c>
      <c r="H1901" s="24" t="s">
        <v>92</v>
      </c>
      <c r="I1901" t="s">
        <v>92</v>
      </c>
      <c r="L1901" s="24">
        <v>0</v>
      </c>
    </row>
    <row r="1902" spans="3:12">
      <c r="C1902" s="24">
        <v>0</v>
      </c>
      <c r="D1902" t="s">
        <v>92</v>
      </c>
      <c r="E1902" t="s">
        <v>92</v>
      </c>
      <c r="F1902" t="s">
        <v>92</v>
      </c>
      <c r="G1902" s="23" t="s">
        <v>92</v>
      </c>
      <c r="H1902" s="24" t="s">
        <v>92</v>
      </c>
      <c r="I1902" t="s">
        <v>92</v>
      </c>
      <c r="L1902" s="24">
        <v>0</v>
      </c>
    </row>
    <row r="1903" spans="3:12">
      <c r="C1903" s="24">
        <v>0</v>
      </c>
      <c r="D1903" t="s">
        <v>92</v>
      </c>
      <c r="E1903" t="s">
        <v>92</v>
      </c>
      <c r="F1903" t="s">
        <v>92</v>
      </c>
      <c r="G1903" s="23" t="s">
        <v>92</v>
      </c>
      <c r="H1903" s="24" t="s">
        <v>92</v>
      </c>
      <c r="I1903" t="s">
        <v>92</v>
      </c>
      <c r="L1903" s="24">
        <v>0</v>
      </c>
    </row>
    <row r="1904" spans="3:12">
      <c r="C1904" s="24">
        <v>0</v>
      </c>
      <c r="D1904" t="s">
        <v>92</v>
      </c>
      <c r="E1904" t="s">
        <v>92</v>
      </c>
      <c r="F1904" t="s">
        <v>92</v>
      </c>
      <c r="G1904" s="23" t="s">
        <v>92</v>
      </c>
      <c r="H1904" s="24" t="s">
        <v>92</v>
      </c>
      <c r="I1904" t="s">
        <v>92</v>
      </c>
      <c r="L1904" s="24">
        <v>0</v>
      </c>
    </row>
    <row r="1905" spans="3:12">
      <c r="C1905" s="24">
        <v>0</v>
      </c>
      <c r="D1905" t="s">
        <v>92</v>
      </c>
      <c r="E1905" t="s">
        <v>92</v>
      </c>
      <c r="F1905" t="s">
        <v>92</v>
      </c>
      <c r="G1905" s="23" t="s">
        <v>92</v>
      </c>
      <c r="H1905" s="24" t="s">
        <v>92</v>
      </c>
      <c r="I1905" t="s">
        <v>92</v>
      </c>
      <c r="L1905" s="24">
        <v>0</v>
      </c>
    </row>
    <row r="1906" spans="3:12">
      <c r="C1906" s="24">
        <v>0</v>
      </c>
      <c r="D1906" t="s">
        <v>92</v>
      </c>
      <c r="E1906" t="s">
        <v>92</v>
      </c>
      <c r="F1906" t="s">
        <v>92</v>
      </c>
      <c r="G1906" s="23" t="s">
        <v>92</v>
      </c>
      <c r="H1906" s="24" t="s">
        <v>92</v>
      </c>
      <c r="I1906" t="s">
        <v>92</v>
      </c>
      <c r="L1906" s="24">
        <v>0</v>
      </c>
    </row>
    <row r="1907" spans="3:12">
      <c r="C1907" s="24">
        <v>0</v>
      </c>
      <c r="D1907" t="s">
        <v>92</v>
      </c>
      <c r="E1907" t="s">
        <v>92</v>
      </c>
      <c r="F1907" t="s">
        <v>92</v>
      </c>
      <c r="G1907" s="23" t="s">
        <v>92</v>
      </c>
      <c r="H1907" s="24" t="s">
        <v>92</v>
      </c>
      <c r="I1907" t="s">
        <v>92</v>
      </c>
      <c r="L1907" s="24">
        <v>0</v>
      </c>
    </row>
    <row r="1908" spans="3:12">
      <c r="C1908" s="24">
        <v>0</v>
      </c>
      <c r="D1908" t="s">
        <v>92</v>
      </c>
      <c r="E1908" t="s">
        <v>92</v>
      </c>
      <c r="F1908" t="s">
        <v>92</v>
      </c>
      <c r="G1908" s="23" t="s">
        <v>92</v>
      </c>
      <c r="H1908" s="24" t="s">
        <v>92</v>
      </c>
      <c r="I1908" t="s">
        <v>92</v>
      </c>
      <c r="L1908" s="24">
        <v>0</v>
      </c>
    </row>
    <row r="1909" spans="3:12">
      <c r="C1909" s="24">
        <v>0</v>
      </c>
      <c r="D1909" t="s">
        <v>92</v>
      </c>
      <c r="E1909" t="s">
        <v>92</v>
      </c>
      <c r="F1909" t="s">
        <v>92</v>
      </c>
      <c r="G1909" s="23" t="s">
        <v>92</v>
      </c>
      <c r="H1909" s="24" t="s">
        <v>92</v>
      </c>
      <c r="I1909" t="s">
        <v>92</v>
      </c>
      <c r="L1909" s="24">
        <v>0</v>
      </c>
    </row>
    <row r="1910" spans="3:12">
      <c r="C1910" s="24">
        <v>0</v>
      </c>
      <c r="D1910" t="s">
        <v>92</v>
      </c>
      <c r="E1910" t="s">
        <v>92</v>
      </c>
      <c r="F1910" t="s">
        <v>92</v>
      </c>
      <c r="G1910" s="23" t="s">
        <v>92</v>
      </c>
      <c r="H1910" s="24" t="s">
        <v>92</v>
      </c>
      <c r="I1910" t="s">
        <v>92</v>
      </c>
      <c r="L1910" s="24">
        <v>0</v>
      </c>
    </row>
    <row r="1911" spans="3:12">
      <c r="C1911" s="24">
        <v>0</v>
      </c>
      <c r="D1911" t="s">
        <v>92</v>
      </c>
      <c r="E1911" t="s">
        <v>92</v>
      </c>
      <c r="F1911" t="s">
        <v>92</v>
      </c>
      <c r="G1911" s="23" t="s">
        <v>92</v>
      </c>
      <c r="H1911" s="24" t="s">
        <v>92</v>
      </c>
      <c r="I1911" t="s">
        <v>92</v>
      </c>
      <c r="L1911" s="24">
        <v>0</v>
      </c>
    </row>
    <row r="1912" spans="3:12">
      <c r="C1912" s="24">
        <v>0</v>
      </c>
      <c r="D1912" t="s">
        <v>92</v>
      </c>
      <c r="E1912" t="s">
        <v>92</v>
      </c>
      <c r="F1912" t="s">
        <v>92</v>
      </c>
      <c r="G1912" s="23" t="s">
        <v>92</v>
      </c>
      <c r="H1912" s="24" t="s">
        <v>92</v>
      </c>
      <c r="I1912" t="s">
        <v>92</v>
      </c>
      <c r="L1912" s="24">
        <v>0</v>
      </c>
    </row>
    <row r="1913" spans="3:12">
      <c r="C1913" s="24">
        <v>0</v>
      </c>
      <c r="D1913" t="s">
        <v>92</v>
      </c>
      <c r="E1913" t="s">
        <v>92</v>
      </c>
      <c r="F1913" t="s">
        <v>92</v>
      </c>
      <c r="G1913" s="23" t="s">
        <v>92</v>
      </c>
      <c r="H1913" s="24" t="s">
        <v>92</v>
      </c>
      <c r="I1913" t="s">
        <v>92</v>
      </c>
      <c r="L1913" s="24">
        <v>0</v>
      </c>
    </row>
    <row r="1914" spans="3:12">
      <c r="C1914" s="24">
        <v>0</v>
      </c>
      <c r="D1914" t="s">
        <v>92</v>
      </c>
      <c r="E1914" t="s">
        <v>92</v>
      </c>
      <c r="F1914" t="s">
        <v>92</v>
      </c>
      <c r="G1914" s="23" t="s">
        <v>92</v>
      </c>
      <c r="H1914" s="24" t="s">
        <v>92</v>
      </c>
      <c r="I1914" t="s">
        <v>92</v>
      </c>
      <c r="L1914" s="24">
        <v>0</v>
      </c>
    </row>
    <row r="1915" spans="3:12">
      <c r="C1915" s="24">
        <v>0</v>
      </c>
      <c r="D1915" t="s">
        <v>92</v>
      </c>
      <c r="E1915" t="s">
        <v>92</v>
      </c>
      <c r="F1915" t="s">
        <v>92</v>
      </c>
      <c r="G1915" s="23" t="s">
        <v>92</v>
      </c>
      <c r="H1915" s="24" t="s">
        <v>92</v>
      </c>
      <c r="I1915" t="s">
        <v>92</v>
      </c>
      <c r="L1915" s="24">
        <v>0</v>
      </c>
    </row>
    <row r="1916" spans="3:12">
      <c r="C1916" s="24">
        <v>0</v>
      </c>
      <c r="D1916" t="s">
        <v>92</v>
      </c>
      <c r="E1916" t="s">
        <v>92</v>
      </c>
      <c r="F1916" t="s">
        <v>92</v>
      </c>
      <c r="G1916" s="23" t="s">
        <v>92</v>
      </c>
      <c r="H1916" s="24" t="s">
        <v>92</v>
      </c>
      <c r="I1916" t="s">
        <v>92</v>
      </c>
      <c r="L1916" s="24">
        <v>0</v>
      </c>
    </row>
    <row r="1917" spans="3:12">
      <c r="C1917" s="24">
        <v>0</v>
      </c>
      <c r="D1917" t="s">
        <v>92</v>
      </c>
      <c r="E1917" t="s">
        <v>92</v>
      </c>
      <c r="F1917" t="s">
        <v>92</v>
      </c>
      <c r="G1917" s="23" t="s">
        <v>92</v>
      </c>
      <c r="H1917" s="24" t="s">
        <v>92</v>
      </c>
      <c r="I1917" t="s">
        <v>92</v>
      </c>
      <c r="L1917" s="24">
        <v>0</v>
      </c>
    </row>
    <row r="1918" spans="3:12">
      <c r="C1918" s="24">
        <v>0</v>
      </c>
      <c r="D1918" t="s">
        <v>92</v>
      </c>
      <c r="E1918" t="s">
        <v>92</v>
      </c>
      <c r="F1918" t="s">
        <v>92</v>
      </c>
      <c r="G1918" s="23" t="s">
        <v>92</v>
      </c>
      <c r="H1918" s="24" t="s">
        <v>92</v>
      </c>
      <c r="I1918" t="s">
        <v>92</v>
      </c>
      <c r="L1918" s="24">
        <v>0</v>
      </c>
    </row>
    <row r="1919" spans="3:12">
      <c r="C1919" s="24">
        <v>0</v>
      </c>
      <c r="D1919" t="s">
        <v>92</v>
      </c>
      <c r="E1919" t="s">
        <v>92</v>
      </c>
      <c r="F1919" t="s">
        <v>92</v>
      </c>
      <c r="G1919" s="23" t="s">
        <v>92</v>
      </c>
      <c r="H1919" s="24" t="s">
        <v>92</v>
      </c>
      <c r="I1919" t="s">
        <v>92</v>
      </c>
      <c r="L1919" s="24">
        <v>0</v>
      </c>
    </row>
    <row r="1920" spans="3:12">
      <c r="C1920" s="24">
        <v>0</v>
      </c>
      <c r="D1920" t="s">
        <v>92</v>
      </c>
      <c r="E1920" t="s">
        <v>92</v>
      </c>
      <c r="F1920" t="s">
        <v>92</v>
      </c>
      <c r="G1920" s="23" t="s">
        <v>92</v>
      </c>
      <c r="H1920" s="24" t="s">
        <v>92</v>
      </c>
      <c r="I1920" t="s">
        <v>92</v>
      </c>
      <c r="L1920" s="24">
        <v>0</v>
      </c>
    </row>
    <row r="1921" spans="3:12">
      <c r="C1921" s="24">
        <v>0</v>
      </c>
      <c r="D1921" t="s">
        <v>92</v>
      </c>
      <c r="E1921" t="s">
        <v>92</v>
      </c>
      <c r="F1921" t="s">
        <v>92</v>
      </c>
      <c r="G1921" s="23" t="s">
        <v>92</v>
      </c>
      <c r="H1921" s="24" t="s">
        <v>92</v>
      </c>
      <c r="I1921" t="s">
        <v>92</v>
      </c>
      <c r="L1921" s="24">
        <v>0</v>
      </c>
    </row>
    <row r="1922" spans="3:12">
      <c r="C1922" s="24">
        <v>0</v>
      </c>
      <c r="D1922" t="s">
        <v>92</v>
      </c>
      <c r="E1922" t="s">
        <v>92</v>
      </c>
      <c r="F1922" t="s">
        <v>92</v>
      </c>
      <c r="G1922" s="23" t="s">
        <v>92</v>
      </c>
      <c r="H1922" s="24" t="s">
        <v>92</v>
      </c>
      <c r="I1922" t="s">
        <v>92</v>
      </c>
      <c r="L1922" s="24">
        <v>0</v>
      </c>
    </row>
    <row r="1923" spans="3:12">
      <c r="C1923" s="24">
        <v>0</v>
      </c>
      <c r="D1923" t="s">
        <v>92</v>
      </c>
      <c r="E1923" t="s">
        <v>92</v>
      </c>
      <c r="F1923" t="s">
        <v>92</v>
      </c>
      <c r="G1923" s="23" t="s">
        <v>92</v>
      </c>
      <c r="H1923" s="24" t="s">
        <v>92</v>
      </c>
      <c r="I1923" t="s">
        <v>92</v>
      </c>
      <c r="L1923" s="24">
        <v>0</v>
      </c>
    </row>
    <row r="1924" spans="3:12">
      <c r="C1924" s="24">
        <v>0</v>
      </c>
      <c r="D1924" t="s">
        <v>92</v>
      </c>
      <c r="E1924" t="s">
        <v>92</v>
      </c>
      <c r="F1924" t="s">
        <v>92</v>
      </c>
      <c r="G1924" s="23" t="s">
        <v>92</v>
      </c>
      <c r="H1924" s="24" t="s">
        <v>92</v>
      </c>
      <c r="I1924" t="s">
        <v>92</v>
      </c>
      <c r="L1924" s="24">
        <v>0</v>
      </c>
    </row>
    <row r="1925" spans="3:12">
      <c r="C1925" s="24">
        <v>0</v>
      </c>
      <c r="D1925" t="s">
        <v>92</v>
      </c>
      <c r="E1925" t="s">
        <v>92</v>
      </c>
      <c r="F1925" t="s">
        <v>92</v>
      </c>
      <c r="G1925" s="23" t="s">
        <v>92</v>
      </c>
      <c r="H1925" s="24" t="s">
        <v>92</v>
      </c>
      <c r="I1925" t="s">
        <v>92</v>
      </c>
      <c r="L1925" s="24">
        <v>0</v>
      </c>
    </row>
    <row r="1926" spans="3:12">
      <c r="C1926" s="24">
        <v>0</v>
      </c>
      <c r="D1926" t="s">
        <v>92</v>
      </c>
      <c r="E1926" t="s">
        <v>92</v>
      </c>
      <c r="F1926" t="s">
        <v>92</v>
      </c>
      <c r="G1926" s="23" t="s">
        <v>92</v>
      </c>
      <c r="H1926" s="24" t="s">
        <v>92</v>
      </c>
      <c r="I1926" t="s">
        <v>92</v>
      </c>
      <c r="L1926" s="24">
        <v>0</v>
      </c>
    </row>
    <row r="1927" spans="3:12">
      <c r="C1927" s="24">
        <v>0</v>
      </c>
      <c r="D1927" t="s">
        <v>92</v>
      </c>
      <c r="E1927" t="s">
        <v>92</v>
      </c>
      <c r="F1927" t="s">
        <v>92</v>
      </c>
      <c r="G1927" s="23" t="s">
        <v>92</v>
      </c>
      <c r="H1927" s="24" t="s">
        <v>92</v>
      </c>
      <c r="I1927" t="s">
        <v>92</v>
      </c>
      <c r="L1927" s="24">
        <v>0</v>
      </c>
    </row>
    <row r="1928" spans="3:12">
      <c r="C1928" s="24">
        <v>0</v>
      </c>
      <c r="D1928" t="s">
        <v>92</v>
      </c>
      <c r="E1928" t="s">
        <v>92</v>
      </c>
      <c r="F1928" t="s">
        <v>92</v>
      </c>
      <c r="G1928" s="23" t="s">
        <v>92</v>
      </c>
      <c r="H1928" s="24" t="s">
        <v>92</v>
      </c>
      <c r="I1928" t="s">
        <v>92</v>
      </c>
      <c r="L1928" s="24">
        <v>0</v>
      </c>
    </row>
    <row r="1929" spans="3:12">
      <c r="C1929" s="24">
        <v>0</v>
      </c>
      <c r="D1929" t="s">
        <v>92</v>
      </c>
      <c r="E1929" t="s">
        <v>92</v>
      </c>
      <c r="F1929" t="s">
        <v>92</v>
      </c>
      <c r="G1929" s="23" t="s">
        <v>92</v>
      </c>
      <c r="H1929" s="24" t="s">
        <v>92</v>
      </c>
      <c r="I1929" t="s">
        <v>92</v>
      </c>
      <c r="L1929" s="24">
        <v>0</v>
      </c>
    </row>
    <row r="1930" spans="3:12">
      <c r="C1930" s="24">
        <v>0</v>
      </c>
      <c r="D1930" t="s">
        <v>92</v>
      </c>
      <c r="E1930" t="s">
        <v>92</v>
      </c>
      <c r="F1930" t="s">
        <v>92</v>
      </c>
      <c r="G1930" s="23" t="s">
        <v>92</v>
      </c>
      <c r="H1930" s="24" t="s">
        <v>92</v>
      </c>
      <c r="I1930" t="s">
        <v>92</v>
      </c>
      <c r="L1930" s="24">
        <v>0</v>
      </c>
    </row>
    <row r="1931" spans="3:12">
      <c r="C1931" s="24">
        <v>0</v>
      </c>
      <c r="D1931" t="s">
        <v>92</v>
      </c>
      <c r="E1931" t="s">
        <v>92</v>
      </c>
      <c r="F1931" t="s">
        <v>92</v>
      </c>
      <c r="G1931" s="23" t="s">
        <v>92</v>
      </c>
      <c r="H1931" s="24" t="s">
        <v>92</v>
      </c>
      <c r="I1931" t="s">
        <v>92</v>
      </c>
      <c r="L1931" s="24">
        <v>0</v>
      </c>
    </row>
    <row r="1932" spans="3:12">
      <c r="C1932" s="24">
        <v>0</v>
      </c>
      <c r="D1932" t="s">
        <v>92</v>
      </c>
      <c r="E1932" t="s">
        <v>92</v>
      </c>
      <c r="F1932" t="s">
        <v>92</v>
      </c>
      <c r="G1932" s="23" t="s">
        <v>92</v>
      </c>
      <c r="H1932" s="24" t="s">
        <v>92</v>
      </c>
      <c r="I1932" t="s">
        <v>92</v>
      </c>
      <c r="L1932" s="24">
        <v>0</v>
      </c>
    </row>
    <row r="1933" spans="3:12">
      <c r="C1933" s="24">
        <v>0</v>
      </c>
      <c r="D1933" t="s">
        <v>92</v>
      </c>
      <c r="E1933" t="s">
        <v>92</v>
      </c>
      <c r="F1933" t="s">
        <v>92</v>
      </c>
      <c r="G1933" s="23" t="s">
        <v>92</v>
      </c>
      <c r="H1933" s="24" t="s">
        <v>92</v>
      </c>
      <c r="I1933" t="s">
        <v>92</v>
      </c>
      <c r="L1933" s="24">
        <v>0</v>
      </c>
    </row>
    <row r="1934" spans="3:12">
      <c r="C1934" s="24">
        <v>0</v>
      </c>
      <c r="D1934" t="s">
        <v>92</v>
      </c>
      <c r="E1934" t="s">
        <v>92</v>
      </c>
      <c r="F1934" t="s">
        <v>92</v>
      </c>
      <c r="G1934" s="23" t="s">
        <v>92</v>
      </c>
      <c r="H1934" s="24" t="s">
        <v>92</v>
      </c>
      <c r="I1934" t="s">
        <v>92</v>
      </c>
      <c r="L1934" s="24">
        <v>0</v>
      </c>
    </row>
    <row r="1935" spans="3:12">
      <c r="C1935" s="24">
        <v>0</v>
      </c>
      <c r="D1935" t="s">
        <v>92</v>
      </c>
      <c r="E1935" t="s">
        <v>92</v>
      </c>
      <c r="F1935" t="s">
        <v>92</v>
      </c>
      <c r="G1935" s="23" t="s">
        <v>92</v>
      </c>
      <c r="H1935" s="24" t="s">
        <v>92</v>
      </c>
      <c r="I1935" t="s">
        <v>92</v>
      </c>
      <c r="L1935" s="24">
        <v>0</v>
      </c>
    </row>
    <row r="1936" spans="3:12">
      <c r="C1936" s="24">
        <v>0</v>
      </c>
      <c r="D1936" t="s">
        <v>92</v>
      </c>
      <c r="E1936" t="s">
        <v>92</v>
      </c>
      <c r="F1936" t="s">
        <v>92</v>
      </c>
      <c r="G1936" s="23" t="s">
        <v>92</v>
      </c>
      <c r="H1936" s="24" t="s">
        <v>92</v>
      </c>
      <c r="I1936" t="s">
        <v>92</v>
      </c>
      <c r="L1936" s="24">
        <v>0</v>
      </c>
    </row>
    <row r="1937" spans="3:12">
      <c r="C1937" s="24">
        <v>0</v>
      </c>
      <c r="D1937" t="s">
        <v>92</v>
      </c>
      <c r="E1937" t="s">
        <v>92</v>
      </c>
      <c r="F1937" t="s">
        <v>92</v>
      </c>
      <c r="G1937" s="23" t="s">
        <v>92</v>
      </c>
      <c r="H1937" s="24" t="s">
        <v>92</v>
      </c>
      <c r="I1937" t="s">
        <v>92</v>
      </c>
      <c r="L1937" s="24">
        <v>0</v>
      </c>
    </row>
    <row r="1938" spans="3:12">
      <c r="C1938" s="24">
        <v>0</v>
      </c>
      <c r="D1938" t="s">
        <v>92</v>
      </c>
      <c r="E1938" t="s">
        <v>92</v>
      </c>
      <c r="F1938" t="s">
        <v>92</v>
      </c>
      <c r="G1938" s="23" t="s">
        <v>92</v>
      </c>
      <c r="H1938" s="24" t="s">
        <v>92</v>
      </c>
      <c r="I1938" t="s">
        <v>92</v>
      </c>
      <c r="L1938" s="24">
        <v>0</v>
      </c>
    </row>
    <row r="1939" spans="3:12">
      <c r="C1939" s="24">
        <v>0</v>
      </c>
      <c r="D1939" t="s">
        <v>92</v>
      </c>
      <c r="E1939" t="s">
        <v>92</v>
      </c>
      <c r="F1939" t="s">
        <v>92</v>
      </c>
      <c r="G1939" s="23" t="s">
        <v>92</v>
      </c>
      <c r="H1939" s="24" t="s">
        <v>92</v>
      </c>
      <c r="I1939" t="s">
        <v>92</v>
      </c>
      <c r="L1939" s="24">
        <v>0</v>
      </c>
    </row>
    <row r="1940" spans="3:12">
      <c r="C1940" s="24">
        <v>0</v>
      </c>
      <c r="D1940" t="s">
        <v>92</v>
      </c>
      <c r="E1940" t="s">
        <v>92</v>
      </c>
      <c r="F1940" t="s">
        <v>92</v>
      </c>
      <c r="G1940" s="23" t="s">
        <v>92</v>
      </c>
      <c r="H1940" s="24" t="s">
        <v>92</v>
      </c>
      <c r="I1940" t="s">
        <v>92</v>
      </c>
      <c r="L1940" s="24">
        <v>0</v>
      </c>
    </row>
    <row r="1941" spans="3:12">
      <c r="C1941" s="24">
        <v>0</v>
      </c>
      <c r="D1941" t="s">
        <v>92</v>
      </c>
      <c r="E1941" t="s">
        <v>92</v>
      </c>
      <c r="F1941" t="s">
        <v>92</v>
      </c>
      <c r="G1941" s="23" t="s">
        <v>92</v>
      </c>
      <c r="H1941" s="24" t="s">
        <v>92</v>
      </c>
      <c r="I1941" t="s">
        <v>92</v>
      </c>
      <c r="L1941" s="24">
        <v>0</v>
      </c>
    </row>
    <row r="1942" spans="3:12">
      <c r="C1942" s="24">
        <v>0</v>
      </c>
      <c r="D1942" t="s">
        <v>92</v>
      </c>
      <c r="E1942" t="s">
        <v>92</v>
      </c>
      <c r="F1942" t="s">
        <v>92</v>
      </c>
      <c r="G1942" s="23" t="s">
        <v>92</v>
      </c>
      <c r="H1942" s="24" t="s">
        <v>92</v>
      </c>
      <c r="I1942" t="s">
        <v>92</v>
      </c>
      <c r="L1942" s="24">
        <v>0</v>
      </c>
    </row>
    <row r="1943" spans="3:12">
      <c r="C1943" s="24">
        <v>0</v>
      </c>
      <c r="D1943" t="s">
        <v>92</v>
      </c>
      <c r="E1943" t="s">
        <v>92</v>
      </c>
      <c r="F1943" t="s">
        <v>92</v>
      </c>
      <c r="G1943" s="23" t="s">
        <v>92</v>
      </c>
      <c r="H1943" s="24" t="s">
        <v>92</v>
      </c>
      <c r="I1943" t="s">
        <v>92</v>
      </c>
      <c r="L1943" s="24">
        <v>0</v>
      </c>
    </row>
    <row r="1944" spans="3:12">
      <c r="C1944" s="24">
        <v>0</v>
      </c>
      <c r="D1944" t="s">
        <v>92</v>
      </c>
      <c r="E1944" t="s">
        <v>92</v>
      </c>
      <c r="F1944" t="s">
        <v>92</v>
      </c>
      <c r="G1944" s="23" t="s">
        <v>92</v>
      </c>
      <c r="H1944" s="24" t="s">
        <v>92</v>
      </c>
      <c r="I1944" t="s">
        <v>92</v>
      </c>
      <c r="L1944" s="24">
        <v>0</v>
      </c>
    </row>
    <row r="1945" spans="3:12">
      <c r="C1945" s="24">
        <v>0</v>
      </c>
      <c r="D1945" t="s">
        <v>92</v>
      </c>
      <c r="E1945" t="s">
        <v>92</v>
      </c>
      <c r="F1945" t="s">
        <v>92</v>
      </c>
      <c r="G1945" s="23" t="s">
        <v>92</v>
      </c>
      <c r="H1945" s="24" t="s">
        <v>92</v>
      </c>
      <c r="I1945" t="s">
        <v>92</v>
      </c>
      <c r="L1945" s="24">
        <v>0</v>
      </c>
    </row>
    <row r="1946" spans="3:12">
      <c r="C1946" s="24">
        <v>0</v>
      </c>
      <c r="D1946" t="s">
        <v>92</v>
      </c>
      <c r="E1946" t="s">
        <v>92</v>
      </c>
      <c r="F1946" t="s">
        <v>92</v>
      </c>
      <c r="G1946" s="23" t="s">
        <v>92</v>
      </c>
      <c r="H1946" s="24" t="s">
        <v>92</v>
      </c>
      <c r="I1946" t="s">
        <v>92</v>
      </c>
      <c r="L1946" s="24">
        <v>0</v>
      </c>
    </row>
    <row r="1947" spans="3:12">
      <c r="C1947" s="24">
        <v>0</v>
      </c>
      <c r="D1947" t="s">
        <v>92</v>
      </c>
      <c r="E1947" t="s">
        <v>92</v>
      </c>
      <c r="F1947" t="s">
        <v>92</v>
      </c>
      <c r="G1947" s="23" t="s">
        <v>92</v>
      </c>
      <c r="H1947" s="24" t="s">
        <v>92</v>
      </c>
      <c r="I1947" t="s">
        <v>92</v>
      </c>
      <c r="L1947" s="24">
        <v>0</v>
      </c>
    </row>
    <row r="1948" spans="3:12">
      <c r="C1948" s="24">
        <v>0</v>
      </c>
      <c r="D1948" t="s">
        <v>92</v>
      </c>
      <c r="E1948" t="s">
        <v>92</v>
      </c>
      <c r="F1948" t="s">
        <v>92</v>
      </c>
      <c r="G1948" s="23" t="s">
        <v>92</v>
      </c>
      <c r="H1948" s="24" t="s">
        <v>92</v>
      </c>
      <c r="I1948" t="s">
        <v>92</v>
      </c>
      <c r="L1948" s="24">
        <v>0</v>
      </c>
    </row>
    <row r="1949" spans="3:12">
      <c r="C1949" s="24">
        <v>0</v>
      </c>
      <c r="D1949" t="s">
        <v>92</v>
      </c>
      <c r="E1949" t="s">
        <v>92</v>
      </c>
      <c r="F1949" t="s">
        <v>92</v>
      </c>
      <c r="G1949" s="23" t="s">
        <v>92</v>
      </c>
      <c r="H1949" s="24" t="s">
        <v>92</v>
      </c>
      <c r="I1949" t="s">
        <v>92</v>
      </c>
      <c r="L1949" s="24">
        <v>0</v>
      </c>
    </row>
    <row r="1950" spans="3:12">
      <c r="C1950" s="24">
        <v>0</v>
      </c>
      <c r="D1950" t="s">
        <v>92</v>
      </c>
      <c r="E1950" t="s">
        <v>92</v>
      </c>
      <c r="F1950" t="s">
        <v>92</v>
      </c>
      <c r="G1950" s="23" t="s">
        <v>92</v>
      </c>
      <c r="H1950" s="24" t="s">
        <v>92</v>
      </c>
      <c r="I1950" t="s">
        <v>92</v>
      </c>
      <c r="L1950" s="24">
        <v>0</v>
      </c>
    </row>
    <row r="1951" spans="3:12">
      <c r="C1951" s="24">
        <v>0</v>
      </c>
      <c r="D1951" t="s">
        <v>92</v>
      </c>
      <c r="E1951" t="s">
        <v>92</v>
      </c>
      <c r="F1951" t="s">
        <v>92</v>
      </c>
      <c r="G1951" s="23" t="s">
        <v>92</v>
      </c>
      <c r="H1951" s="24" t="s">
        <v>92</v>
      </c>
      <c r="I1951" t="s">
        <v>92</v>
      </c>
      <c r="L1951" s="24">
        <v>0</v>
      </c>
    </row>
    <row r="1952" spans="3:12">
      <c r="C1952" s="24">
        <v>0</v>
      </c>
      <c r="D1952" t="s">
        <v>92</v>
      </c>
      <c r="E1952" t="s">
        <v>92</v>
      </c>
      <c r="F1952" t="s">
        <v>92</v>
      </c>
      <c r="G1952" s="23" t="s">
        <v>92</v>
      </c>
      <c r="H1952" s="24" t="s">
        <v>92</v>
      </c>
      <c r="I1952" t="s">
        <v>92</v>
      </c>
      <c r="L1952" s="24">
        <v>0</v>
      </c>
    </row>
    <row r="1953" spans="3:12">
      <c r="C1953" s="24">
        <v>0</v>
      </c>
      <c r="D1953" t="s">
        <v>92</v>
      </c>
      <c r="E1953" t="s">
        <v>92</v>
      </c>
      <c r="F1953" t="s">
        <v>92</v>
      </c>
      <c r="G1953" s="23" t="s">
        <v>92</v>
      </c>
      <c r="H1953" s="24" t="s">
        <v>92</v>
      </c>
      <c r="I1953" t="s">
        <v>92</v>
      </c>
      <c r="L1953" s="24">
        <v>0</v>
      </c>
    </row>
    <row r="1954" spans="3:12">
      <c r="C1954" s="24">
        <v>0</v>
      </c>
      <c r="D1954" t="s">
        <v>92</v>
      </c>
      <c r="E1954" t="s">
        <v>92</v>
      </c>
      <c r="F1954" t="s">
        <v>92</v>
      </c>
      <c r="G1954" s="23" t="s">
        <v>92</v>
      </c>
      <c r="H1954" s="24" t="s">
        <v>92</v>
      </c>
      <c r="I1954" t="s">
        <v>92</v>
      </c>
      <c r="L1954" s="24">
        <v>0</v>
      </c>
    </row>
    <row r="1955" spans="3:12">
      <c r="C1955" s="24">
        <v>0</v>
      </c>
      <c r="D1955" t="s">
        <v>92</v>
      </c>
      <c r="E1955" t="s">
        <v>92</v>
      </c>
      <c r="F1955" t="s">
        <v>92</v>
      </c>
      <c r="G1955" s="23" t="s">
        <v>92</v>
      </c>
      <c r="H1955" s="24" t="s">
        <v>92</v>
      </c>
      <c r="I1955" t="s">
        <v>92</v>
      </c>
      <c r="L1955" s="24">
        <v>0</v>
      </c>
    </row>
    <row r="1956" spans="3:12">
      <c r="C1956" s="24">
        <v>0</v>
      </c>
      <c r="D1956" t="s">
        <v>92</v>
      </c>
      <c r="E1956" t="s">
        <v>92</v>
      </c>
      <c r="F1956" t="s">
        <v>92</v>
      </c>
      <c r="G1956" s="23" t="s">
        <v>92</v>
      </c>
      <c r="H1956" s="24" t="s">
        <v>92</v>
      </c>
      <c r="I1956" t="s">
        <v>92</v>
      </c>
      <c r="L1956" s="24">
        <v>0</v>
      </c>
    </row>
    <row r="1957" spans="3:12">
      <c r="C1957" s="24">
        <v>0</v>
      </c>
      <c r="D1957" t="s">
        <v>92</v>
      </c>
      <c r="E1957" t="s">
        <v>92</v>
      </c>
      <c r="F1957" t="s">
        <v>92</v>
      </c>
      <c r="G1957" s="23" t="s">
        <v>92</v>
      </c>
      <c r="H1957" s="24" t="s">
        <v>92</v>
      </c>
      <c r="I1957" t="s">
        <v>92</v>
      </c>
      <c r="L1957" s="24">
        <v>0</v>
      </c>
    </row>
    <row r="1958" spans="3:12">
      <c r="C1958" s="24">
        <v>0</v>
      </c>
      <c r="D1958" t="s">
        <v>92</v>
      </c>
      <c r="E1958" t="s">
        <v>92</v>
      </c>
      <c r="F1958" t="s">
        <v>92</v>
      </c>
      <c r="G1958" s="23" t="s">
        <v>92</v>
      </c>
      <c r="H1958" s="24" t="s">
        <v>92</v>
      </c>
      <c r="I1958" t="s">
        <v>92</v>
      </c>
      <c r="L1958" s="24">
        <v>0</v>
      </c>
    </row>
    <row r="1959" spans="3:12">
      <c r="C1959" s="24">
        <v>0</v>
      </c>
      <c r="D1959" t="s">
        <v>92</v>
      </c>
      <c r="E1959" t="s">
        <v>92</v>
      </c>
      <c r="F1959" t="s">
        <v>92</v>
      </c>
      <c r="G1959" s="23" t="s">
        <v>92</v>
      </c>
      <c r="H1959" s="24" t="s">
        <v>92</v>
      </c>
      <c r="I1959" t="s">
        <v>92</v>
      </c>
      <c r="L1959" s="24">
        <v>0</v>
      </c>
    </row>
    <row r="1960" spans="3:12">
      <c r="C1960" s="24">
        <v>0</v>
      </c>
      <c r="D1960" t="s">
        <v>92</v>
      </c>
      <c r="E1960" t="s">
        <v>92</v>
      </c>
      <c r="F1960" t="s">
        <v>92</v>
      </c>
      <c r="G1960" s="23" t="s">
        <v>92</v>
      </c>
      <c r="H1960" s="24" t="s">
        <v>92</v>
      </c>
      <c r="I1960" t="s">
        <v>92</v>
      </c>
      <c r="L1960" s="24">
        <v>0</v>
      </c>
    </row>
    <row r="1961" spans="3:12">
      <c r="C1961" s="24">
        <v>0</v>
      </c>
      <c r="D1961" t="s">
        <v>92</v>
      </c>
      <c r="E1961" t="s">
        <v>92</v>
      </c>
      <c r="F1961" t="s">
        <v>92</v>
      </c>
      <c r="G1961" s="23" t="s">
        <v>92</v>
      </c>
      <c r="H1961" s="24" t="s">
        <v>92</v>
      </c>
      <c r="I1961" t="s">
        <v>92</v>
      </c>
      <c r="L1961" s="24">
        <v>0</v>
      </c>
    </row>
    <row r="1962" spans="3:12">
      <c r="C1962" s="24">
        <v>0</v>
      </c>
      <c r="D1962" t="s">
        <v>92</v>
      </c>
      <c r="E1962" t="s">
        <v>92</v>
      </c>
      <c r="F1962" t="s">
        <v>92</v>
      </c>
      <c r="G1962" s="23" t="s">
        <v>92</v>
      </c>
      <c r="H1962" s="24" t="s">
        <v>92</v>
      </c>
      <c r="I1962" t="s">
        <v>92</v>
      </c>
      <c r="L1962" s="24">
        <v>0</v>
      </c>
    </row>
    <row r="1963" spans="3:12">
      <c r="C1963" s="24">
        <v>0</v>
      </c>
      <c r="D1963" t="s">
        <v>92</v>
      </c>
      <c r="E1963" t="s">
        <v>92</v>
      </c>
      <c r="F1963" t="s">
        <v>92</v>
      </c>
      <c r="G1963" s="23" t="s">
        <v>92</v>
      </c>
      <c r="H1963" s="24" t="s">
        <v>92</v>
      </c>
      <c r="I1963" t="s">
        <v>92</v>
      </c>
      <c r="L1963" s="24">
        <v>0</v>
      </c>
    </row>
    <row r="1964" spans="3:12">
      <c r="C1964" s="24">
        <v>0</v>
      </c>
      <c r="D1964" t="s">
        <v>92</v>
      </c>
      <c r="E1964" t="s">
        <v>92</v>
      </c>
      <c r="F1964" t="s">
        <v>92</v>
      </c>
      <c r="G1964" s="23" t="s">
        <v>92</v>
      </c>
      <c r="H1964" s="24" t="s">
        <v>92</v>
      </c>
      <c r="I1964" t="s">
        <v>92</v>
      </c>
      <c r="L1964" s="24">
        <v>0</v>
      </c>
    </row>
    <row r="1965" spans="3:12">
      <c r="C1965" s="24">
        <v>0</v>
      </c>
      <c r="D1965" t="s">
        <v>92</v>
      </c>
      <c r="E1965" t="s">
        <v>92</v>
      </c>
      <c r="F1965" t="s">
        <v>92</v>
      </c>
      <c r="G1965" s="23" t="s">
        <v>92</v>
      </c>
      <c r="H1965" s="24" t="s">
        <v>92</v>
      </c>
      <c r="I1965" t="s">
        <v>92</v>
      </c>
      <c r="L1965" s="24">
        <v>0</v>
      </c>
    </row>
    <row r="1966" spans="3:12">
      <c r="C1966" s="24">
        <v>0</v>
      </c>
      <c r="D1966" t="s">
        <v>92</v>
      </c>
      <c r="E1966" t="s">
        <v>92</v>
      </c>
      <c r="F1966" t="s">
        <v>92</v>
      </c>
      <c r="G1966" s="23" t="s">
        <v>92</v>
      </c>
      <c r="H1966" s="24" t="s">
        <v>92</v>
      </c>
      <c r="I1966" t="s">
        <v>92</v>
      </c>
      <c r="L1966" s="24">
        <v>0</v>
      </c>
    </row>
    <row r="1967" spans="3:12">
      <c r="C1967" s="24">
        <v>0</v>
      </c>
      <c r="D1967" t="s">
        <v>92</v>
      </c>
      <c r="E1967" t="s">
        <v>92</v>
      </c>
      <c r="F1967" t="s">
        <v>92</v>
      </c>
      <c r="G1967" s="23" t="s">
        <v>92</v>
      </c>
      <c r="H1967" s="24" t="s">
        <v>92</v>
      </c>
      <c r="I1967" t="s">
        <v>92</v>
      </c>
      <c r="L1967" s="24">
        <v>0</v>
      </c>
    </row>
    <row r="1968" spans="3:12">
      <c r="C1968" s="24">
        <v>0</v>
      </c>
      <c r="D1968" t="s">
        <v>92</v>
      </c>
      <c r="E1968" t="s">
        <v>92</v>
      </c>
      <c r="F1968" t="s">
        <v>92</v>
      </c>
      <c r="G1968" s="23" t="s">
        <v>92</v>
      </c>
      <c r="H1968" s="24" t="s">
        <v>92</v>
      </c>
      <c r="I1968" t="s">
        <v>92</v>
      </c>
      <c r="L1968" s="24">
        <v>0</v>
      </c>
    </row>
    <row r="1969" spans="3:12">
      <c r="C1969" s="24">
        <v>0</v>
      </c>
      <c r="D1969" t="s">
        <v>92</v>
      </c>
      <c r="E1969" t="s">
        <v>92</v>
      </c>
      <c r="F1969" t="s">
        <v>92</v>
      </c>
      <c r="G1969" s="23" t="s">
        <v>92</v>
      </c>
      <c r="H1969" s="24" t="s">
        <v>92</v>
      </c>
      <c r="I1969" t="s">
        <v>92</v>
      </c>
      <c r="L1969" s="24">
        <v>0</v>
      </c>
    </row>
    <row r="1970" spans="3:12">
      <c r="C1970" s="24">
        <v>0</v>
      </c>
      <c r="D1970" t="s">
        <v>92</v>
      </c>
      <c r="E1970" t="s">
        <v>92</v>
      </c>
      <c r="F1970" t="s">
        <v>92</v>
      </c>
      <c r="G1970" s="23" t="s">
        <v>92</v>
      </c>
      <c r="H1970" s="24" t="s">
        <v>92</v>
      </c>
      <c r="I1970" t="s">
        <v>92</v>
      </c>
      <c r="L1970" s="24">
        <v>0</v>
      </c>
    </row>
    <row r="1971" spans="3:12">
      <c r="C1971" s="24">
        <v>0</v>
      </c>
      <c r="D1971" t="s">
        <v>92</v>
      </c>
      <c r="E1971" t="s">
        <v>92</v>
      </c>
      <c r="F1971" t="s">
        <v>92</v>
      </c>
      <c r="G1971" s="23" t="s">
        <v>92</v>
      </c>
      <c r="H1971" s="24" t="s">
        <v>92</v>
      </c>
      <c r="I1971" t="s">
        <v>92</v>
      </c>
      <c r="L1971" s="24">
        <v>0</v>
      </c>
    </row>
    <row r="1972" spans="3:12">
      <c r="C1972" s="24">
        <v>0</v>
      </c>
      <c r="D1972" t="s">
        <v>92</v>
      </c>
      <c r="E1972" t="s">
        <v>92</v>
      </c>
      <c r="F1972" t="s">
        <v>92</v>
      </c>
      <c r="G1972" s="23" t="s">
        <v>92</v>
      </c>
      <c r="H1972" s="24" t="s">
        <v>92</v>
      </c>
      <c r="I1972" t="s">
        <v>92</v>
      </c>
      <c r="L1972" s="24">
        <v>0</v>
      </c>
    </row>
    <row r="1973" spans="3:12">
      <c r="C1973" s="24">
        <v>0</v>
      </c>
      <c r="D1973" t="s">
        <v>92</v>
      </c>
      <c r="E1973" t="s">
        <v>92</v>
      </c>
      <c r="F1973" t="s">
        <v>92</v>
      </c>
      <c r="G1973" s="23" t="s">
        <v>92</v>
      </c>
      <c r="H1973" s="24" t="s">
        <v>92</v>
      </c>
      <c r="I1973" t="s">
        <v>92</v>
      </c>
      <c r="L1973" s="24">
        <v>0</v>
      </c>
    </row>
    <row r="1974" spans="3:12">
      <c r="C1974" s="24">
        <v>0</v>
      </c>
      <c r="D1974" t="s">
        <v>92</v>
      </c>
      <c r="E1974" t="s">
        <v>92</v>
      </c>
      <c r="F1974" t="s">
        <v>92</v>
      </c>
      <c r="G1974" s="23" t="s">
        <v>92</v>
      </c>
      <c r="H1974" s="24" t="s">
        <v>92</v>
      </c>
      <c r="I1974" t="s">
        <v>92</v>
      </c>
      <c r="L1974" s="24">
        <v>0</v>
      </c>
    </row>
    <row r="1975" spans="3:12">
      <c r="C1975" s="24">
        <v>0</v>
      </c>
      <c r="D1975" t="s">
        <v>92</v>
      </c>
      <c r="E1975" t="s">
        <v>92</v>
      </c>
      <c r="F1975" t="s">
        <v>92</v>
      </c>
      <c r="G1975" s="23" t="s">
        <v>92</v>
      </c>
      <c r="H1975" s="24" t="s">
        <v>92</v>
      </c>
      <c r="I1975" t="s">
        <v>92</v>
      </c>
      <c r="L1975" s="24">
        <v>0</v>
      </c>
    </row>
    <row r="1976" spans="3:12">
      <c r="C1976" s="24">
        <v>0</v>
      </c>
      <c r="D1976" t="s">
        <v>92</v>
      </c>
      <c r="E1976" t="s">
        <v>92</v>
      </c>
      <c r="F1976" t="s">
        <v>92</v>
      </c>
      <c r="G1976" s="23" t="s">
        <v>92</v>
      </c>
      <c r="H1976" s="24" t="s">
        <v>92</v>
      </c>
      <c r="I1976" t="s">
        <v>92</v>
      </c>
      <c r="L1976" s="24">
        <v>0</v>
      </c>
    </row>
    <row r="1977" spans="3:12">
      <c r="C1977" s="24">
        <v>0</v>
      </c>
      <c r="D1977" t="s">
        <v>92</v>
      </c>
      <c r="E1977" t="s">
        <v>92</v>
      </c>
      <c r="F1977" t="s">
        <v>92</v>
      </c>
      <c r="G1977" s="23" t="s">
        <v>92</v>
      </c>
      <c r="H1977" s="24" t="s">
        <v>92</v>
      </c>
      <c r="I1977" t="s">
        <v>92</v>
      </c>
      <c r="L1977" s="24">
        <v>0</v>
      </c>
    </row>
    <row r="1978" spans="3:12">
      <c r="C1978" s="24">
        <v>0</v>
      </c>
      <c r="D1978" t="s">
        <v>92</v>
      </c>
      <c r="E1978" t="s">
        <v>92</v>
      </c>
      <c r="F1978" t="s">
        <v>92</v>
      </c>
      <c r="G1978" s="23" t="s">
        <v>92</v>
      </c>
      <c r="H1978" s="24" t="s">
        <v>92</v>
      </c>
      <c r="I1978" t="s">
        <v>92</v>
      </c>
      <c r="L1978" s="24">
        <v>0</v>
      </c>
    </row>
    <row r="1979" spans="3:12">
      <c r="C1979" s="24">
        <v>0</v>
      </c>
      <c r="D1979" t="s">
        <v>92</v>
      </c>
      <c r="E1979" t="s">
        <v>92</v>
      </c>
      <c r="F1979" t="s">
        <v>92</v>
      </c>
      <c r="G1979" s="23" t="s">
        <v>92</v>
      </c>
      <c r="H1979" s="24" t="s">
        <v>92</v>
      </c>
      <c r="I1979" t="s">
        <v>92</v>
      </c>
      <c r="L1979" s="24">
        <v>0</v>
      </c>
    </row>
    <row r="1980" spans="3:12">
      <c r="C1980" s="24">
        <v>0</v>
      </c>
      <c r="D1980" t="s">
        <v>92</v>
      </c>
      <c r="E1980" t="s">
        <v>92</v>
      </c>
      <c r="F1980" t="s">
        <v>92</v>
      </c>
      <c r="G1980" s="23" t="s">
        <v>92</v>
      </c>
      <c r="H1980" s="24" t="s">
        <v>92</v>
      </c>
      <c r="I1980" t="s">
        <v>92</v>
      </c>
      <c r="L1980" s="24">
        <v>0</v>
      </c>
    </row>
    <row r="1981" spans="3:12">
      <c r="C1981" s="24">
        <v>0</v>
      </c>
      <c r="D1981" t="s">
        <v>92</v>
      </c>
      <c r="E1981" t="s">
        <v>92</v>
      </c>
      <c r="F1981" t="s">
        <v>92</v>
      </c>
      <c r="G1981" s="23" t="s">
        <v>92</v>
      </c>
      <c r="H1981" s="24" t="s">
        <v>92</v>
      </c>
      <c r="I1981" t="s">
        <v>92</v>
      </c>
      <c r="L1981" s="24">
        <v>0</v>
      </c>
    </row>
    <row r="1982" spans="3:12">
      <c r="C1982" s="24">
        <v>0</v>
      </c>
      <c r="D1982" t="s">
        <v>92</v>
      </c>
      <c r="E1982" t="s">
        <v>92</v>
      </c>
      <c r="F1982" t="s">
        <v>92</v>
      </c>
      <c r="G1982" s="23" t="s">
        <v>92</v>
      </c>
      <c r="H1982" s="24" t="s">
        <v>92</v>
      </c>
      <c r="I1982" t="s">
        <v>92</v>
      </c>
      <c r="L1982" s="24">
        <v>0</v>
      </c>
    </row>
    <row r="1983" spans="3:12">
      <c r="C1983" s="24">
        <v>0</v>
      </c>
      <c r="D1983" t="s">
        <v>92</v>
      </c>
      <c r="E1983" t="s">
        <v>92</v>
      </c>
      <c r="F1983" t="s">
        <v>92</v>
      </c>
      <c r="G1983" s="23" t="s">
        <v>92</v>
      </c>
      <c r="H1983" s="24" t="s">
        <v>92</v>
      </c>
      <c r="I1983" t="s">
        <v>92</v>
      </c>
      <c r="L1983" s="24">
        <v>0</v>
      </c>
    </row>
    <row r="1984" spans="3:12">
      <c r="C1984" s="24">
        <v>0</v>
      </c>
      <c r="D1984" t="s">
        <v>92</v>
      </c>
      <c r="E1984" t="s">
        <v>92</v>
      </c>
      <c r="F1984" t="s">
        <v>92</v>
      </c>
      <c r="G1984" s="23" t="s">
        <v>92</v>
      </c>
      <c r="H1984" s="24" t="s">
        <v>92</v>
      </c>
      <c r="I1984" t="s">
        <v>92</v>
      </c>
      <c r="L1984" s="24">
        <v>0</v>
      </c>
    </row>
    <row r="1985" spans="3:12">
      <c r="C1985" s="24">
        <v>0</v>
      </c>
      <c r="D1985" t="s">
        <v>92</v>
      </c>
      <c r="E1985" t="s">
        <v>92</v>
      </c>
      <c r="F1985" t="s">
        <v>92</v>
      </c>
      <c r="G1985" s="23" t="s">
        <v>92</v>
      </c>
      <c r="H1985" s="24" t="s">
        <v>92</v>
      </c>
      <c r="I1985" t="s">
        <v>92</v>
      </c>
      <c r="L1985" s="24">
        <v>0</v>
      </c>
    </row>
    <row r="1986" spans="3:12">
      <c r="C1986" s="24">
        <v>0</v>
      </c>
      <c r="D1986" t="s">
        <v>92</v>
      </c>
      <c r="E1986" t="s">
        <v>92</v>
      </c>
      <c r="F1986" t="s">
        <v>92</v>
      </c>
      <c r="G1986" s="23" t="s">
        <v>92</v>
      </c>
      <c r="H1986" s="24" t="s">
        <v>92</v>
      </c>
      <c r="I1986" t="s">
        <v>92</v>
      </c>
      <c r="L1986" s="24">
        <v>0</v>
      </c>
    </row>
    <row r="1987" spans="3:12">
      <c r="C1987" s="24">
        <v>0</v>
      </c>
      <c r="D1987" t="s">
        <v>92</v>
      </c>
      <c r="E1987" t="s">
        <v>92</v>
      </c>
      <c r="F1987" t="s">
        <v>92</v>
      </c>
      <c r="G1987" s="23" t="s">
        <v>92</v>
      </c>
      <c r="H1987" s="24" t="s">
        <v>92</v>
      </c>
      <c r="I1987" t="s">
        <v>92</v>
      </c>
      <c r="L1987" s="24">
        <v>0</v>
      </c>
    </row>
    <row r="1988" spans="3:12">
      <c r="C1988" s="24">
        <v>0</v>
      </c>
      <c r="D1988" t="s">
        <v>92</v>
      </c>
      <c r="E1988" t="s">
        <v>92</v>
      </c>
      <c r="F1988" t="s">
        <v>92</v>
      </c>
      <c r="G1988" s="23" t="s">
        <v>92</v>
      </c>
      <c r="H1988" s="24" t="s">
        <v>92</v>
      </c>
      <c r="I1988" t="s">
        <v>92</v>
      </c>
      <c r="L1988" s="24">
        <v>0</v>
      </c>
    </row>
    <row r="1989" spans="3:12">
      <c r="C1989" s="24">
        <v>0</v>
      </c>
      <c r="D1989" t="s">
        <v>92</v>
      </c>
      <c r="E1989" t="s">
        <v>92</v>
      </c>
      <c r="F1989" t="s">
        <v>92</v>
      </c>
      <c r="G1989" s="23" t="s">
        <v>92</v>
      </c>
      <c r="H1989" s="24" t="s">
        <v>92</v>
      </c>
      <c r="I1989" t="s">
        <v>92</v>
      </c>
      <c r="L1989" s="24">
        <v>0</v>
      </c>
    </row>
    <row r="1990" spans="3:12">
      <c r="C1990" s="24">
        <v>0</v>
      </c>
      <c r="D1990" t="s">
        <v>92</v>
      </c>
      <c r="E1990" t="s">
        <v>92</v>
      </c>
      <c r="F1990" t="s">
        <v>92</v>
      </c>
      <c r="G1990" s="23" t="s">
        <v>92</v>
      </c>
      <c r="H1990" s="24" t="s">
        <v>92</v>
      </c>
      <c r="I1990" t="s">
        <v>92</v>
      </c>
      <c r="L1990" s="24">
        <v>0</v>
      </c>
    </row>
    <row r="1991" spans="3:12">
      <c r="C1991" s="24">
        <v>0</v>
      </c>
      <c r="D1991" t="s">
        <v>92</v>
      </c>
      <c r="E1991" t="s">
        <v>92</v>
      </c>
      <c r="F1991" t="s">
        <v>92</v>
      </c>
      <c r="G1991" s="23" t="s">
        <v>92</v>
      </c>
      <c r="H1991" s="24" t="s">
        <v>92</v>
      </c>
      <c r="I1991" t="s">
        <v>92</v>
      </c>
      <c r="L1991" s="24">
        <v>0</v>
      </c>
    </row>
    <row r="1992" spans="3:12">
      <c r="C1992" s="24">
        <v>0</v>
      </c>
      <c r="D1992" t="s">
        <v>92</v>
      </c>
      <c r="E1992" t="s">
        <v>92</v>
      </c>
      <c r="F1992" t="s">
        <v>92</v>
      </c>
      <c r="G1992" s="23" t="s">
        <v>92</v>
      </c>
      <c r="H1992" s="24" t="s">
        <v>92</v>
      </c>
      <c r="I1992" t="s">
        <v>92</v>
      </c>
      <c r="L1992" s="24">
        <v>0</v>
      </c>
    </row>
    <row r="1993" spans="3:12">
      <c r="C1993" s="24">
        <v>0</v>
      </c>
      <c r="D1993" t="s">
        <v>92</v>
      </c>
      <c r="E1993" t="s">
        <v>92</v>
      </c>
      <c r="F1993" t="s">
        <v>92</v>
      </c>
      <c r="G1993" s="23" t="s">
        <v>92</v>
      </c>
      <c r="H1993" s="24" t="s">
        <v>92</v>
      </c>
      <c r="I1993" t="s">
        <v>92</v>
      </c>
      <c r="L1993" s="24">
        <v>0</v>
      </c>
    </row>
    <row r="1994" spans="3:12">
      <c r="C1994" s="24">
        <v>0</v>
      </c>
      <c r="D1994" t="s">
        <v>92</v>
      </c>
      <c r="E1994" t="s">
        <v>92</v>
      </c>
      <c r="F1994" t="s">
        <v>92</v>
      </c>
      <c r="G1994" s="23" t="s">
        <v>92</v>
      </c>
      <c r="H1994" s="24" t="s">
        <v>92</v>
      </c>
      <c r="I1994" t="s">
        <v>92</v>
      </c>
      <c r="L1994" s="24">
        <v>0</v>
      </c>
    </row>
    <row r="1995" spans="3:12">
      <c r="C1995" s="24">
        <v>0</v>
      </c>
      <c r="D1995" t="s">
        <v>92</v>
      </c>
      <c r="E1995" t="s">
        <v>92</v>
      </c>
      <c r="F1995" t="s">
        <v>92</v>
      </c>
      <c r="G1995" s="23" t="s">
        <v>92</v>
      </c>
      <c r="H1995" s="24" t="s">
        <v>92</v>
      </c>
      <c r="I1995" t="s">
        <v>92</v>
      </c>
      <c r="L1995" s="24">
        <v>0</v>
      </c>
    </row>
    <row r="1996" spans="3:12">
      <c r="C1996" s="24">
        <v>0</v>
      </c>
      <c r="D1996" t="s">
        <v>92</v>
      </c>
      <c r="E1996" t="s">
        <v>92</v>
      </c>
      <c r="F1996" t="s">
        <v>92</v>
      </c>
      <c r="G1996" s="23" t="s">
        <v>92</v>
      </c>
      <c r="H1996" s="24" t="s">
        <v>92</v>
      </c>
      <c r="I1996" t="s">
        <v>92</v>
      </c>
      <c r="L1996" s="24">
        <v>0</v>
      </c>
    </row>
    <row r="1997" spans="3:12">
      <c r="C1997" s="24">
        <v>0</v>
      </c>
      <c r="D1997" t="s">
        <v>92</v>
      </c>
      <c r="E1997" t="s">
        <v>92</v>
      </c>
      <c r="F1997" t="s">
        <v>92</v>
      </c>
      <c r="G1997" s="23" t="s">
        <v>92</v>
      </c>
      <c r="H1997" s="24" t="s">
        <v>92</v>
      </c>
      <c r="I1997" t="s">
        <v>92</v>
      </c>
      <c r="L1997" s="24">
        <v>0</v>
      </c>
    </row>
    <row r="1998" spans="3:12">
      <c r="C1998" s="24">
        <v>0</v>
      </c>
      <c r="D1998" t="s">
        <v>92</v>
      </c>
      <c r="E1998" t="s">
        <v>92</v>
      </c>
      <c r="F1998" t="s">
        <v>92</v>
      </c>
      <c r="G1998" s="23" t="s">
        <v>92</v>
      </c>
      <c r="H1998" s="24" t="s">
        <v>92</v>
      </c>
      <c r="I1998" t="s">
        <v>92</v>
      </c>
      <c r="L1998" s="24">
        <v>0</v>
      </c>
    </row>
    <row r="1999" spans="3:12">
      <c r="C1999" s="24">
        <v>0</v>
      </c>
      <c r="D1999" t="s">
        <v>92</v>
      </c>
      <c r="E1999" t="s">
        <v>92</v>
      </c>
      <c r="F1999" t="s">
        <v>92</v>
      </c>
      <c r="G1999" s="23" t="s">
        <v>92</v>
      </c>
      <c r="H1999" s="24" t="s">
        <v>92</v>
      </c>
      <c r="I1999" t="s">
        <v>92</v>
      </c>
      <c r="L1999" s="24">
        <v>0</v>
      </c>
    </row>
    <row r="2000" spans="3:12">
      <c r="C2000" s="24">
        <v>0</v>
      </c>
      <c r="D2000" t="s">
        <v>92</v>
      </c>
      <c r="E2000" t="s">
        <v>92</v>
      </c>
      <c r="F2000" t="s">
        <v>92</v>
      </c>
      <c r="G2000" s="23" t="s">
        <v>92</v>
      </c>
      <c r="H2000" s="24" t="s">
        <v>92</v>
      </c>
      <c r="I2000" t="s">
        <v>92</v>
      </c>
      <c r="L2000" s="24">
        <v>0</v>
      </c>
    </row>
    <row r="2001" spans="3:12">
      <c r="C2001" s="24">
        <v>0</v>
      </c>
      <c r="D2001" t="s">
        <v>92</v>
      </c>
      <c r="E2001" t="s">
        <v>92</v>
      </c>
      <c r="F2001" t="s">
        <v>92</v>
      </c>
      <c r="G2001" s="23" t="s">
        <v>92</v>
      </c>
      <c r="H2001" s="24" t="s">
        <v>92</v>
      </c>
      <c r="I2001" t="s">
        <v>92</v>
      </c>
      <c r="L2001" s="24">
        <v>0</v>
      </c>
    </row>
    <row r="2002" spans="3:12">
      <c r="C2002" s="24">
        <v>0</v>
      </c>
      <c r="D2002" t="s">
        <v>92</v>
      </c>
      <c r="E2002" t="s">
        <v>92</v>
      </c>
      <c r="F2002" t="s">
        <v>92</v>
      </c>
      <c r="G2002" s="23" t="s">
        <v>92</v>
      </c>
      <c r="H2002" s="24" t="s">
        <v>92</v>
      </c>
      <c r="I2002" t="s">
        <v>92</v>
      </c>
      <c r="L2002" s="24">
        <v>0</v>
      </c>
    </row>
    <row r="2003" spans="3:12">
      <c r="C2003" s="24">
        <v>0</v>
      </c>
      <c r="D2003" t="s">
        <v>92</v>
      </c>
      <c r="E2003" t="s">
        <v>92</v>
      </c>
      <c r="F2003" t="s">
        <v>92</v>
      </c>
      <c r="G2003" s="23" t="s">
        <v>92</v>
      </c>
      <c r="H2003" s="24" t="s">
        <v>92</v>
      </c>
      <c r="I2003" t="s">
        <v>92</v>
      </c>
      <c r="L2003" s="24">
        <v>0</v>
      </c>
    </row>
    <row r="2004" spans="3:12">
      <c r="C2004" s="24">
        <v>0</v>
      </c>
      <c r="D2004" t="s">
        <v>92</v>
      </c>
      <c r="E2004" t="s">
        <v>92</v>
      </c>
      <c r="F2004" t="s">
        <v>92</v>
      </c>
      <c r="G2004" s="23" t="s">
        <v>92</v>
      </c>
      <c r="H2004" s="24" t="s">
        <v>92</v>
      </c>
      <c r="I2004" t="s">
        <v>92</v>
      </c>
    </row>
    <row r="2005" spans="3:12">
      <c r="C2005" s="24">
        <v>0</v>
      </c>
      <c r="D2005" t="s">
        <v>92</v>
      </c>
      <c r="E2005" t="s">
        <v>92</v>
      </c>
      <c r="F2005" t="s">
        <v>92</v>
      </c>
      <c r="G2005" s="23" t="s">
        <v>92</v>
      </c>
      <c r="H2005" s="24" t="s">
        <v>92</v>
      </c>
      <c r="I2005" t="s">
        <v>92</v>
      </c>
      <c r="L2005" s="24">
        <v>0</v>
      </c>
    </row>
    <row r="2006" spans="3:12">
      <c r="C2006" s="24">
        <v>0</v>
      </c>
      <c r="D2006" t="s">
        <v>92</v>
      </c>
      <c r="E2006" t="s">
        <v>92</v>
      </c>
      <c r="F2006" t="s">
        <v>92</v>
      </c>
      <c r="G2006" s="23" t="s">
        <v>92</v>
      </c>
      <c r="H2006" s="24" t="s">
        <v>92</v>
      </c>
      <c r="I2006" t="s">
        <v>92</v>
      </c>
      <c r="L2006" s="24">
        <v>0</v>
      </c>
    </row>
    <row r="2007" spans="3:12">
      <c r="C2007" s="24">
        <v>0</v>
      </c>
      <c r="D2007" t="s">
        <v>92</v>
      </c>
      <c r="E2007" t="s">
        <v>92</v>
      </c>
      <c r="F2007" t="s">
        <v>92</v>
      </c>
      <c r="G2007" s="23" t="s">
        <v>92</v>
      </c>
      <c r="H2007" s="24" t="s">
        <v>92</v>
      </c>
      <c r="I2007" t="s">
        <v>92</v>
      </c>
      <c r="L2007" s="24">
        <v>0</v>
      </c>
    </row>
    <row r="2008" spans="3:12">
      <c r="C2008" s="24">
        <v>0</v>
      </c>
      <c r="D2008" t="s">
        <v>92</v>
      </c>
      <c r="E2008" t="s">
        <v>92</v>
      </c>
      <c r="F2008" t="s">
        <v>92</v>
      </c>
      <c r="G2008" s="23" t="s">
        <v>92</v>
      </c>
      <c r="H2008" s="24" t="s">
        <v>92</v>
      </c>
      <c r="I2008" t="s">
        <v>92</v>
      </c>
      <c r="L2008" s="24">
        <v>0</v>
      </c>
    </row>
    <row r="2009" spans="3:12">
      <c r="C2009" s="24">
        <v>0</v>
      </c>
      <c r="D2009" t="s">
        <v>92</v>
      </c>
      <c r="E2009" t="s">
        <v>92</v>
      </c>
      <c r="F2009" t="s">
        <v>92</v>
      </c>
      <c r="G2009" s="23" t="s">
        <v>92</v>
      </c>
      <c r="H2009" s="24" t="s">
        <v>92</v>
      </c>
      <c r="I2009" t="s">
        <v>92</v>
      </c>
      <c r="L2009" s="24">
        <v>0</v>
      </c>
    </row>
    <row r="2010" spans="3:12">
      <c r="C2010" s="24">
        <v>0</v>
      </c>
      <c r="D2010" t="s">
        <v>92</v>
      </c>
      <c r="E2010" t="s">
        <v>92</v>
      </c>
      <c r="F2010" t="s">
        <v>92</v>
      </c>
      <c r="G2010" s="23" t="s">
        <v>92</v>
      </c>
      <c r="H2010" s="24" t="s">
        <v>92</v>
      </c>
      <c r="I2010" t="s">
        <v>92</v>
      </c>
      <c r="L2010" s="24">
        <v>0</v>
      </c>
    </row>
    <row r="2011" spans="3:12">
      <c r="C2011" s="24">
        <v>0</v>
      </c>
      <c r="D2011" t="s">
        <v>92</v>
      </c>
      <c r="E2011" t="s">
        <v>92</v>
      </c>
      <c r="F2011" t="s">
        <v>92</v>
      </c>
      <c r="G2011" s="23" t="s">
        <v>92</v>
      </c>
      <c r="H2011" s="24" t="s">
        <v>92</v>
      </c>
      <c r="I2011" t="s">
        <v>92</v>
      </c>
      <c r="L2011" s="24">
        <v>0</v>
      </c>
    </row>
    <row r="2012" spans="3:12">
      <c r="C2012" s="24">
        <v>0</v>
      </c>
      <c r="D2012" t="s">
        <v>92</v>
      </c>
      <c r="E2012" t="s">
        <v>92</v>
      </c>
      <c r="F2012" t="s">
        <v>92</v>
      </c>
      <c r="G2012" s="23" t="s">
        <v>92</v>
      </c>
      <c r="H2012" s="24" t="s">
        <v>92</v>
      </c>
      <c r="I2012" t="s">
        <v>92</v>
      </c>
      <c r="L2012" s="24">
        <v>0</v>
      </c>
    </row>
    <row r="2013" spans="3:12">
      <c r="C2013" s="24">
        <v>0</v>
      </c>
      <c r="D2013" t="s">
        <v>92</v>
      </c>
      <c r="E2013" t="s">
        <v>92</v>
      </c>
      <c r="F2013" t="s">
        <v>92</v>
      </c>
      <c r="G2013" s="23" t="s">
        <v>92</v>
      </c>
      <c r="H2013" s="24" t="s">
        <v>92</v>
      </c>
      <c r="I2013" t="s">
        <v>92</v>
      </c>
      <c r="L2013" s="24">
        <v>0</v>
      </c>
    </row>
    <row r="2014" spans="3:12">
      <c r="C2014" s="24">
        <v>0</v>
      </c>
      <c r="D2014" t="s">
        <v>92</v>
      </c>
      <c r="E2014" t="s">
        <v>92</v>
      </c>
      <c r="F2014" t="s">
        <v>92</v>
      </c>
      <c r="G2014" s="23" t="s">
        <v>92</v>
      </c>
      <c r="H2014" s="24" t="s">
        <v>92</v>
      </c>
      <c r="I2014" t="s">
        <v>92</v>
      </c>
      <c r="L2014" s="24">
        <v>0</v>
      </c>
    </row>
    <row r="2015" spans="3:12">
      <c r="C2015" s="24">
        <v>0</v>
      </c>
      <c r="D2015" t="s">
        <v>92</v>
      </c>
      <c r="E2015" t="s">
        <v>92</v>
      </c>
      <c r="F2015" t="s">
        <v>92</v>
      </c>
      <c r="G2015" s="23" t="s">
        <v>92</v>
      </c>
      <c r="H2015" s="24" t="s">
        <v>92</v>
      </c>
      <c r="I2015" t="s">
        <v>92</v>
      </c>
      <c r="L2015" s="24">
        <v>0</v>
      </c>
    </row>
    <row r="2016" spans="3:12">
      <c r="C2016" s="24">
        <v>0</v>
      </c>
      <c r="D2016" t="s">
        <v>92</v>
      </c>
      <c r="E2016" t="s">
        <v>92</v>
      </c>
      <c r="F2016" t="s">
        <v>92</v>
      </c>
      <c r="G2016" s="23" t="s">
        <v>92</v>
      </c>
      <c r="H2016" s="24" t="s">
        <v>92</v>
      </c>
      <c r="I2016" t="s">
        <v>92</v>
      </c>
      <c r="L2016" s="24">
        <v>0</v>
      </c>
    </row>
    <row r="2017" spans="3:12">
      <c r="C2017" s="24">
        <v>0</v>
      </c>
      <c r="D2017" t="s">
        <v>92</v>
      </c>
      <c r="E2017" t="s">
        <v>92</v>
      </c>
      <c r="F2017" t="s">
        <v>92</v>
      </c>
      <c r="G2017" s="23" t="s">
        <v>92</v>
      </c>
      <c r="H2017" s="24" t="s">
        <v>92</v>
      </c>
      <c r="I2017" t="s">
        <v>92</v>
      </c>
      <c r="L2017" s="24">
        <v>0</v>
      </c>
    </row>
    <row r="2018" spans="3:12">
      <c r="C2018" s="24">
        <v>0</v>
      </c>
      <c r="D2018" t="s">
        <v>92</v>
      </c>
      <c r="E2018" t="s">
        <v>92</v>
      </c>
      <c r="F2018" t="s">
        <v>92</v>
      </c>
      <c r="G2018" s="23" t="s">
        <v>92</v>
      </c>
      <c r="H2018" s="24" t="s">
        <v>92</v>
      </c>
      <c r="I2018" t="s">
        <v>92</v>
      </c>
      <c r="L2018" s="24">
        <v>0</v>
      </c>
    </row>
    <row r="2019" spans="3:12">
      <c r="C2019" s="24">
        <v>0</v>
      </c>
      <c r="D2019" t="s">
        <v>92</v>
      </c>
      <c r="E2019" t="s">
        <v>92</v>
      </c>
      <c r="F2019" t="s">
        <v>92</v>
      </c>
      <c r="G2019" s="23" t="s">
        <v>92</v>
      </c>
      <c r="H2019" s="24" t="s">
        <v>92</v>
      </c>
      <c r="I2019" t="s">
        <v>92</v>
      </c>
      <c r="L2019" s="24">
        <v>0</v>
      </c>
    </row>
    <row r="2020" spans="3:12">
      <c r="C2020" s="24">
        <v>0</v>
      </c>
      <c r="D2020" t="s">
        <v>92</v>
      </c>
      <c r="E2020" t="s">
        <v>92</v>
      </c>
      <c r="F2020" t="s">
        <v>92</v>
      </c>
      <c r="G2020" s="23" t="s">
        <v>92</v>
      </c>
      <c r="H2020" s="24" t="s">
        <v>92</v>
      </c>
      <c r="I2020" t="s">
        <v>92</v>
      </c>
      <c r="L2020" s="24">
        <v>0</v>
      </c>
    </row>
    <row r="2021" spans="3:12">
      <c r="C2021" s="24">
        <v>0</v>
      </c>
      <c r="D2021" t="s">
        <v>92</v>
      </c>
      <c r="E2021" t="s">
        <v>92</v>
      </c>
      <c r="F2021" t="s">
        <v>92</v>
      </c>
      <c r="G2021" s="23" t="s">
        <v>92</v>
      </c>
      <c r="H2021" s="24" t="s">
        <v>92</v>
      </c>
      <c r="I2021" t="s">
        <v>92</v>
      </c>
      <c r="L2021" s="24">
        <v>0</v>
      </c>
    </row>
    <row r="2022" spans="3:12">
      <c r="C2022" s="24">
        <v>0</v>
      </c>
      <c r="D2022" t="s">
        <v>92</v>
      </c>
      <c r="E2022" t="s">
        <v>92</v>
      </c>
      <c r="F2022" t="s">
        <v>92</v>
      </c>
      <c r="G2022" s="23" t="s">
        <v>92</v>
      </c>
      <c r="H2022" s="24" t="s">
        <v>92</v>
      </c>
      <c r="I2022" t="s">
        <v>92</v>
      </c>
      <c r="L2022" s="24">
        <v>0</v>
      </c>
    </row>
    <row r="2023" spans="3:12">
      <c r="C2023" s="24">
        <v>0</v>
      </c>
      <c r="D2023" t="s">
        <v>92</v>
      </c>
      <c r="E2023" t="s">
        <v>92</v>
      </c>
      <c r="F2023" t="s">
        <v>92</v>
      </c>
      <c r="G2023" s="23" t="s">
        <v>92</v>
      </c>
      <c r="H2023" s="24" t="s">
        <v>92</v>
      </c>
      <c r="I2023" t="s">
        <v>92</v>
      </c>
      <c r="L2023" s="24">
        <v>0</v>
      </c>
    </row>
    <row r="2024" spans="3:12">
      <c r="C2024" s="24">
        <v>0</v>
      </c>
      <c r="D2024" t="s">
        <v>92</v>
      </c>
      <c r="E2024" t="s">
        <v>92</v>
      </c>
      <c r="F2024" t="s">
        <v>92</v>
      </c>
      <c r="G2024" s="23" t="s">
        <v>92</v>
      </c>
      <c r="H2024" s="24" t="s">
        <v>92</v>
      </c>
      <c r="I2024" t="s">
        <v>92</v>
      </c>
      <c r="L2024" s="24">
        <v>0</v>
      </c>
    </row>
    <row r="2025" spans="3:12">
      <c r="C2025" s="24">
        <v>0</v>
      </c>
      <c r="D2025" t="s">
        <v>92</v>
      </c>
      <c r="E2025" t="s">
        <v>92</v>
      </c>
      <c r="F2025" t="s">
        <v>92</v>
      </c>
      <c r="G2025" s="23" t="s">
        <v>92</v>
      </c>
      <c r="H2025" s="24" t="s">
        <v>92</v>
      </c>
      <c r="I2025" t="s">
        <v>92</v>
      </c>
      <c r="L2025" s="24">
        <v>0</v>
      </c>
    </row>
    <row r="2026" spans="3:12">
      <c r="C2026" s="24">
        <v>0</v>
      </c>
      <c r="D2026" t="s">
        <v>92</v>
      </c>
      <c r="E2026" t="s">
        <v>92</v>
      </c>
      <c r="F2026" t="s">
        <v>92</v>
      </c>
      <c r="G2026" s="23" t="s">
        <v>92</v>
      </c>
      <c r="H2026" s="24" t="s">
        <v>92</v>
      </c>
      <c r="I2026" t="s">
        <v>92</v>
      </c>
      <c r="L2026" s="24">
        <v>0</v>
      </c>
    </row>
    <row r="2027" spans="3:12">
      <c r="C2027" s="24">
        <v>0</v>
      </c>
      <c r="D2027" t="s">
        <v>92</v>
      </c>
      <c r="E2027" t="s">
        <v>92</v>
      </c>
      <c r="F2027" t="s">
        <v>92</v>
      </c>
      <c r="G2027" s="23" t="s">
        <v>92</v>
      </c>
      <c r="H2027" s="24" t="s">
        <v>92</v>
      </c>
      <c r="I2027" t="s">
        <v>92</v>
      </c>
      <c r="L2027" s="24">
        <v>0</v>
      </c>
    </row>
    <row r="2028" spans="3:12">
      <c r="C2028" s="24">
        <v>0</v>
      </c>
      <c r="D2028" t="s">
        <v>92</v>
      </c>
      <c r="E2028" t="s">
        <v>92</v>
      </c>
      <c r="F2028" t="s">
        <v>92</v>
      </c>
      <c r="G2028" s="23" t="s">
        <v>92</v>
      </c>
      <c r="H2028" s="24" t="s">
        <v>92</v>
      </c>
      <c r="I2028" t="s">
        <v>92</v>
      </c>
      <c r="L2028" s="24">
        <v>0</v>
      </c>
    </row>
    <row r="2029" spans="3:12">
      <c r="C2029" s="24">
        <v>0</v>
      </c>
      <c r="D2029" t="s">
        <v>92</v>
      </c>
      <c r="E2029" t="s">
        <v>92</v>
      </c>
      <c r="F2029" t="s">
        <v>92</v>
      </c>
      <c r="G2029" s="23" t="s">
        <v>92</v>
      </c>
      <c r="H2029" s="24" t="s">
        <v>92</v>
      </c>
      <c r="I2029" t="s">
        <v>92</v>
      </c>
      <c r="L2029" s="24">
        <v>0</v>
      </c>
    </row>
    <row r="2030" spans="3:12">
      <c r="C2030" s="24">
        <v>0</v>
      </c>
      <c r="D2030" t="s">
        <v>92</v>
      </c>
      <c r="E2030" t="s">
        <v>92</v>
      </c>
      <c r="F2030" t="s">
        <v>92</v>
      </c>
      <c r="G2030" s="23" t="s">
        <v>92</v>
      </c>
      <c r="H2030" s="24" t="s">
        <v>92</v>
      </c>
      <c r="I2030" t="s">
        <v>92</v>
      </c>
      <c r="L2030" s="24">
        <v>0</v>
      </c>
    </row>
    <row r="2031" spans="3:12">
      <c r="C2031" s="24">
        <v>0</v>
      </c>
      <c r="D2031" t="s">
        <v>92</v>
      </c>
      <c r="E2031" t="s">
        <v>92</v>
      </c>
      <c r="F2031" t="s">
        <v>92</v>
      </c>
      <c r="G2031" s="23" t="s">
        <v>92</v>
      </c>
      <c r="H2031" s="24" t="s">
        <v>92</v>
      </c>
      <c r="I2031" t="s">
        <v>92</v>
      </c>
      <c r="L2031" s="24">
        <v>0</v>
      </c>
    </row>
    <row r="2032" spans="3:12">
      <c r="C2032" s="24">
        <v>0</v>
      </c>
      <c r="D2032" t="s">
        <v>92</v>
      </c>
      <c r="E2032" t="s">
        <v>92</v>
      </c>
      <c r="F2032" t="s">
        <v>92</v>
      </c>
      <c r="G2032" s="23" t="s">
        <v>92</v>
      </c>
      <c r="H2032" s="24" t="s">
        <v>92</v>
      </c>
      <c r="I2032" t="s">
        <v>92</v>
      </c>
      <c r="L2032" s="24">
        <v>0</v>
      </c>
    </row>
    <row r="2033" spans="3:12">
      <c r="C2033" s="24">
        <v>0</v>
      </c>
      <c r="D2033" t="s">
        <v>92</v>
      </c>
      <c r="E2033" t="s">
        <v>92</v>
      </c>
      <c r="F2033" t="s">
        <v>92</v>
      </c>
      <c r="G2033" s="23" t="s">
        <v>92</v>
      </c>
      <c r="H2033" s="24" t="s">
        <v>92</v>
      </c>
      <c r="I2033" t="s">
        <v>92</v>
      </c>
      <c r="L2033" s="24">
        <v>0</v>
      </c>
    </row>
    <row r="2034" spans="3:12">
      <c r="C2034" s="24">
        <v>0</v>
      </c>
      <c r="D2034" t="s">
        <v>92</v>
      </c>
      <c r="E2034" t="s">
        <v>92</v>
      </c>
      <c r="F2034" t="s">
        <v>92</v>
      </c>
      <c r="G2034" s="23" t="s">
        <v>92</v>
      </c>
      <c r="H2034" s="24" t="s">
        <v>92</v>
      </c>
      <c r="I2034" t="s">
        <v>92</v>
      </c>
      <c r="L2034" s="24">
        <v>0</v>
      </c>
    </row>
    <row r="2035" spans="3:12">
      <c r="C2035" s="24">
        <v>0</v>
      </c>
      <c r="D2035" t="s">
        <v>92</v>
      </c>
      <c r="E2035" t="s">
        <v>92</v>
      </c>
      <c r="F2035" t="s">
        <v>92</v>
      </c>
      <c r="G2035" s="23" t="s">
        <v>92</v>
      </c>
      <c r="H2035" s="24" t="s">
        <v>92</v>
      </c>
      <c r="I2035" t="s">
        <v>92</v>
      </c>
      <c r="L2035" s="24">
        <v>0</v>
      </c>
    </row>
    <row r="2036" spans="3:12">
      <c r="C2036" s="24">
        <v>0</v>
      </c>
      <c r="D2036" t="s">
        <v>92</v>
      </c>
      <c r="E2036" t="s">
        <v>92</v>
      </c>
      <c r="F2036" t="s">
        <v>92</v>
      </c>
      <c r="G2036" s="23" t="s">
        <v>92</v>
      </c>
      <c r="H2036" s="24" t="s">
        <v>92</v>
      </c>
      <c r="I2036" t="s">
        <v>92</v>
      </c>
      <c r="L2036" s="24">
        <v>0</v>
      </c>
    </row>
    <row r="2037" spans="3:12">
      <c r="C2037" s="24">
        <v>0</v>
      </c>
      <c r="D2037" t="s">
        <v>92</v>
      </c>
      <c r="E2037" t="s">
        <v>92</v>
      </c>
      <c r="F2037" t="s">
        <v>92</v>
      </c>
      <c r="G2037" s="23" t="s">
        <v>92</v>
      </c>
      <c r="H2037" s="24" t="s">
        <v>92</v>
      </c>
      <c r="I2037" t="s">
        <v>92</v>
      </c>
      <c r="L2037" s="24">
        <v>0</v>
      </c>
    </row>
    <row r="2038" spans="3:12">
      <c r="C2038" s="24">
        <v>0</v>
      </c>
      <c r="D2038" t="s">
        <v>92</v>
      </c>
      <c r="E2038" t="s">
        <v>92</v>
      </c>
      <c r="F2038" t="s">
        <v>92</v>
      </c>
      <c r="G2038" s="23" t="s">
        <v>92</v>
      </c>
      <c r="H2038" s="24" t="s">
        <v>92</v>
      </c>
      <c r="I2038" t="s">
        <v>92</v>
      </c>
      <c r="L2038" s="24">
        <v>0</v>
      </c>
    </row>
    <row r="2039" spans="3:12">
      <c r="C2039" s="24">
        <v>0</v>
      </c>
      <c r="D2039" t="s">
        <v>92</v>
      </c>
      <c r="E2039" t="s">
        <v>92</v>
      </c>
      <c r="F2039" t="s">
        <v>92</v>
      </c>
      <c r="G2039" s="23" t="s">
        <v>92</v>
      </c>
      <c r="H2039" s="24" t="s">
        <v>92</v>
      </c>
      <c r="I2039" t="s">
        <v>92</v>
      </c>
      <c r="L2039" s="24">
        <v>0</v>
      </c>
    </row>
    <row r="2040" spans="3:12">
      <c r="C2040" s="24">
        <v>0</v>
      </c>
      <c r="D2040" t="s">
        <v>92</v>
      </c>
      <c r="E2040" t="s">
        <v>92</v>
      </c>
      <c r="F2040" t="s">
        <v>92</v>
      </c>
      <c r="G2040" s="23" t="s">
        <v>92</v>
      </c>
      <c r="H2040" s="24" t="s">
        <v>92</v>
      </c>
      <c r="I2040" t="s">
        <v>92</v>
      </c>
      <c r="L2040" s="24">
        <v>0</v>
      </c>
    </row>
    <row r="2041" spans="3:12">
      <c r="C2041" s="24">
        <v>0</v>
      </c>
      <c r="D2041" t="s">
        <v>92</v>
      </c>
      <c r="E2041" t="s">
        <v>92</v>
      </c>
      <c r="F2041" t="s">
        <v>92</v>
      </c>
      <c r="G2041" s="23" t="s">
        <v>92</v>
      </c>
      <c r="H2041" s="24" t="s">
        <v>92</v>
      </c>
      <c r="I2041" t="s">
        <v>92</v>
      </c>
      <c r="L2041" s="24">
        <v>0</v>
      </c>
    </row>
    <row r="2042" spans="3:12">
      <c r="C2042" s="24">
        <v>0</v>
      </c>
      <c r="D2042" t="s">
        <v>92</v>
      </c>
      <c r="E2042" t="s">
        <v>92</v>
      </c>
      <c r="F2042" t="s">
        <v>92</v>
      </c>
      <c r="G2042" s="23" t="s">
        <v>92</v>
      </c>
      <c r="H2042" s="24" t="s">
        <v>92</v>
      </c>
      <c r="I2042" t="s">
        <v>92</v>
      </c>
      <c r="L2042" s="24">
        <v>0</v>
      </c>
    </row>
    <row r="2043" spans="3:12">
      <c r="C2043" s="24">
        <v>0</v>
      </c>
      <c r="D2043" t="s">
        <v>92</v>
      </c>
      <c r="E2043" t="s">
        <v>92</v>
      </c>
      <c r="F2043" t="s">
        <v>92</v>
      </c>
      <c r="G2043" s="23" t="s">
        <v>92</v>
      </c>
      <c r="H2043" s="24" t="s">
        <v>92</v>
      </c>
      <c r="I2043" t="s">
        <v>92</v>
      </c>
      <c r="L2043" s="24">
        <v>0</v>
      </c>
    </row>
    <row r="2044" spans="3:12">
      <c r="C2044" s="24">
        <v>0</v>
      </c>
      <c r="D2044" t="s">
        <v>92</v>
      </c>
      <c r="E2044" t="s">
        <v>92</v>
      </c>
      <c r="F2044" t="s">
        <v>92</v>
      </c>
      <c r="G2044" s="23" t="s">
        <v>92</v>
      </c>
      <c r="H2044" s="24" t="s">
        <v>92</v>
      </c>
      <c r="I2044" t="s">
        <v>92</v>
      </c>
      <c r="L2044" s="24">
        <v>0</v>
      </c>
    </row>
    <row r="2045" spans="3:12">
      <c r="C2045" s="24">
        <v>0</v>
      </c>
      <c r="D2045" t="s">
        <v>92</v>
      </c>
      <c r="E2045" t="s">
        <v>92</v>
      </c>
      <c r="F2045" t="s">
        <v>92</v>
      </c>
      <c r="G2045" s="23" t="s">
        <v>92</v>
      </c>
      <c r="H2045" s="24" t="s">
        <v>92</v>
      </c>
      <c r="I2045" t="s">
        <v>92</v>
      </c>
      <c r="L2045" s="24">
        <v>0</v>
      </c>
    </row>
    <row r="2046" spans="3:12">
      <c r="C2046" s="24">
        <v>0</v>
      </c>
      <c r="D2046" t="s">
        <v>92</v>
      </c>
      <c r="E2046" t="s">
        <v>92</v>
      </c>
      <c r="F2046" t="s">
        <v>92</v>
      </c>
      <c r="G2046" s="23" t="s">
        <v>92</v>
      </c>
      <c r="H2046" s="24" t="s">
        <v>92</v>
      </c>
      <c r="I2046" t="s">
        <v>92</v>
      </c>
      <c r="L2046" s="24">
        <v>0</v>
      </c>
    </row>
    <row r="2047" spans="3:12">
      <c r="C2047" s="24">
        <v>0</v>
      </c>
      <c r="D2047" t="s">
        <v>92</v>
      </c>
      <c r="E2047" t="s">
        <v>92</v>
      </c>
      <c r="F2047" t="s">
        <v>92</v>
      </c>
      <c r="G2047" s="23" t="s">
        <v>92</v>
      </c>
      <c r="H2047" s="24" t="s">
        <v>92</v>
      </c>
      <c r="I2047" t="s">
        <v>92</v>
      </c>
      <c r="L2047" s="24">
        <v>0</v>
      </c>
    </row>
    <row r="2048" spans="3:12">
      <c r="C2048" s="24">
        <v>0</v>
      </c>
      <c r="D2048" t="s">
        <v>92</v>
      </c>
      <c r="E2048" t="s">
        <v>92</v>
      </c>
      <c r="F2048" t="s">
        <v>92</v>
      </c>
      <c r="G2048" s="23" t="s">
        <v>92</v>
      </c>
      <c r="H2048" s="24" t="s">
        <v>92</v>
      </c>
      <c r="I2048" t="s">
        <v>92</v>
      </c>
      <c r="L2048" s="24">
        <v>0</v>
      </c>
    </row>
    <row r="2049" spans="3:12">
      <c r="C2049" s="24">
        <v>0</v>
      </c>
      <c r="D2049" t="s">
        <v>92</v>
      </c>
      <c r="E2049" t="s">
        <v>92</v>
      </c>
      <c r="F2049" t="s">
        <v>92</v>
      </c>
      <c r="G2049" s="23" t="s">
        <v>92</v>
      </c>
      <c r="H2049" s="24" t="s">
        <v>92</v>
      </c>
      <c r="I2049" t="s">
        <v>92</v>
      </c>
      <c r="L2049" s="24">
        <v>0</v>
      </c>
    </row>
    <row r="2050" spans="3:12">
      <c r="C2050" s="24">
        <v>0</v>
      </c>
      <c r="D2050" t="s">
        <v>92</v>
      </c>
      <c r="E2050" t="s">
        <v>92</v>
      </c>
      <c r="F2050" t="s">
        <v>92</v>
      </c>
      <c r="G2050" s="23" t="s">
        <v>92</v>
      </c>
      <c r="H2050" s="24" t="s">
        <v>92</v>
      </c>
      <c r="I2050" t="s">
        <v>92</v>
      </c>
      <c r="L2050" s="24">
        <v>0</v>
      </c>
    </row>
    <row r="2051" spans="3:12">
      <c r="C2051" s="24">
        <v>0</v>
      </c>
      <c r="D2051" t="s">
        <v>92</v>
      </c>
      <c r="E2051" t="s">
        <v>92</v>
      </c>
      <c r="F2051" t="s">
        <v>92</v>
      </c>
      <c r="G2051" s="23" t="s">
        <v>92</v>
      </c>
      <c r="H2051" s="24" t="s">
        <v>92</v>
      </c>
      <c r="I2051" t="s">
        <v>92</v>
      </c>
      <c r="L2051" s="24">
        <v>0</v>
      </c>
    </row>
    <row r="2052" spans="3:12">
      <c r="C2052" s="24">
        <v>0</v>
      </c>
      <c r="D2052" t="s">
        <v>92</v>
      </c>
      <c r="E2052" t="s">
        <v>92</v>
      </c>
      <c r="F2052" t="s">
        <v>92</v>
      </c>
      <c r="G2052" s="23" t="s">
        <v>92</v>
      </c>
      <c r="H2052" s="24" t="s">
        <v>92</v>
      </c>
      <c r="I2052" t="s">
        <v>92</v>
      </c>
      <c r="L2052" s="24">
        <v>0</v>
      </c>
    </row>
    <row r="2053" spans="3:12">
      <c r="C2053" s="24">
        <v>0</v>
      </c>
      <c r="D2053" t="s">
        <v>92</v>
      </c>
      <c r="E2053" t="s">
        <v>92</v>
      </c>
      <c r="F2053" t="s">
        <v>92</v>
      </c>
      <c r="G2053" s="23" t="s">
        <v>92</v>
      </c>
      <c r="H2053" s="24" t="s">
        <v>92</v>
      </c>
      <c r="I2053" t="s">
        <v>92</v>
      </c>
      <c r="L2053" s="24">
        <v>0</v>
      </c>
    </row>
    <row r="2054" spans="3:12">
      <c r="C2054" s="24">
        <v>0</v>
      </c>
      <c r="D2054" t="s">
        <v>92</v>
      </c>
      <c r="E2054" t="s">
        <v>92</v>
      </c>
      <c r="F2054" t="s">
        <v>92</v>
      </c>
      <c r="G2054" s="23" t="s">
        <v>92</v>
      </c>
      <c r="H2054" s="24" t="s">
        <v>92</v>
      </c>
      <c r="I2054" t="s">
        <v>92</v>
      </c>
      <c r="L2054" s="24">
        <v>0</v>
      </c>
    </row>
    <row r="2055" spans="3:12">
      <c r="C2055" s="24">
        <v>0</v>
      </c>
      <c r="D2055" t="s">
        <v>92</v>
      </c>
      <c r="E2055" t="s">
        <v>92</v>
      </c>
      <c r="F2055" t="s">
        <v>92</v>
      </c>
      <c r="G2055" s="23" t="s">
        <v>92</v>
      </c>
      <c r="H2055" s="24" t="s">
        <v>92</v>
      </c>
      <c r="I2055" t="s">
        <v>92</v>
      </c>
      <c r="L2055" s="24">
        <v>0</v>
      </c>
    </row>
    <row r="2056" spans="3:12">
      <c r="C2056" s="24">
        <v>0</v>
      </c>
      <c r="D2056" t="s">
        <v>92</v>
      </c>
      <c r="E2056" t="s">
        <v>92</v>
      </c>
      <c r="F2056" t="s">
        <v>92</v>
      </c>
      <c r="G2056" s="23" t="s">
        <v>92</v>
      </c>
      <c r="H2056" s="24" t="s">
        <v>92</v>
      </c>
      <c r="I2056" t="s">
        <v>92</v>
      </c>
      <c r="L2056" s="24">
        <v>0</v>
      </c>
    </row>
    <row r="2057" spans="3:12">
      <c r="C2057" s="24">
        <v>0</v>
      </c>
      <c r="D2057" t="s">
        <v>92</v>
      </c>
      <c r="E2057" t="s">
        <v>92</v>
      </c>
      <c r="F2057" t="s">
        <v>92</v>
      </c>
      <c r="G2057" s="23" t="s">
        <v>92</v>
      </c>
      <c r="H2057" s="24" t="s">
        <v>92</v>
      </c>
      <c r="I2057" t="s">
        <v>92</v>
      </c>
      <c r="L2057" s="24">
        <v>0</v>
      </c>
    </row>
    <row r="2058" spans="3:12">
      <c r="C2058" s="24">
        <v>0</v>
      </c>
      <c r="D2058" t="s">
        <v>92</v>
      </c>
      <c r="E2058" t="s">
        <v>92</v>
      </c>
      <c r="F2058" t="s">
        <v>92</v>
      </c>
      <c r="G2058" s="23" t="s">
        <v>92</v>
      </c>
      <c r="H2058" s="24" t="s">
        <v>92</v>
      </c>
      <c r="I2058" t="s">
        <v>92</v>
      </c>
      <c r="L2058" s="24">
        <v>0</v>
      </c>
    </row>
    <row r="2059" spans="3:12">
      <c r="C2059" s="24">
        <v>0</v>
      </c>
      <c r="D2059" t="s">
        <v>92</v>
      </c>
      <c r="E2059" t="s">
        <v>92</v>
      </c>
      <c r="F2059" t="s">
        <v>92</v>
      </c>
      <c r="G2059" s="23" t="s">
        <v>92</v>
      </c>
      <c r="H2059" s="24" t="s">
        <v>92</v>
      </c>
      <c r="I2059" t="s">
        <v>92</v>
      </c>
      <c r="L2059" s="24">
        <v>0</v>
      </c>
    </row>
    <row r="2060" spans="3:12">
      <c r="C2060" s="24">
        <v>0</v>
      </c>
      <c r="D2060" t="s">
        <v>92</v>
      </c>
      <c r="E2060" t="s">
        <v>92</v>
      </c>
      <c r="F2060" t="s">
        <v>92</v>
      </c>
      <c r="G2060" s="23" t="s">
        <v>92</v>
      </c>
      <c r="H2060" s="24" t="s">
        <v>92</v>
      </c>
      <c r="I2060" t="s">
        <v>92</v>
      </c>
      <c r="L2060" s="24">
        <v>0</v>
      </c>
    </row>
    <row r="2061" spans="3:12">
      <c r="C2061" s="24">
        <v>0</v>
      </c>
      <c r="D2061" t="s">
        <v>92</v>
      </c>
      <c r="E2061" t="s">
        <v>92</v>
      </c>
      <c r="F2061" t="s">
        <v>92</v>
      </c>
      <c r="G2061" s="23" t="s">
        <v>92</v>
      </c>
      <c r="H2061" s="24" t="s">
        <v>92</v>
      </c>
      <c r="I2061" t="s">
        <v>92</v>
      </c>
      <c r="L2061" s="24">
        <v>0</v>
      </c>
    </row>
    <row r="2062" spans="3:12">
      <c r="C2062" s="24">
        <v>0</v>
      </c>
      <c r="D2062" t="s">
        <v>92</v>
      </c>
      <c r="E2062" t="s">
        <v>92</v>
      </c>
      <c r="F2062" t="s">
        <v>92</v>
      </c>
      <c r="G2062" s="23" t="s">
        <v>92</v>
      </c>
      <c r="H2062" s="24" t="s">
        <v>92</v>
      </c>
      <c r="I2062" t="s">
        <v>92</v>
      </c>
      <c r="L2062" s="24">
        <v>0</v>
      </c>
    </row>
    <row r="2063" spans="3:12">
      <c r="C2063" s="24">
        <v>0</v>
      </c>
      <c r="D2063" t="s">
        <v>92</v>
      </c>
      <c r="E2063" t="s">
        <v>92</v>
      </c>
      <c r="F2063" t="s">
        <v>92</v>
      </c>
      <c r="G2063" s="23" t="s">
        <v>92</v>
      </c>
      <c r="H2063" s="24" t="s">
        <v>92</v>
      </c>
      <c r="I2063" t="s">
        <v>92</v>
      </c>
      <c r="L2063" s="24">
        <v>0</v>
      </c>
    </row>
    <row r="2064" spans="3:12">
      <c r="C2064" s="24">
        <v>0</v>
      </c>
      <c r="D2064" t="s">
        <v>92</v>
      </c>
      <c r="E2064" t="s">
        <v>92</v>
      </c>
      <c r="F2064" t="s">
        <v>92</v>
      </c>
      <c r="G2064" s="23" t="s">
        <v>92</v>
      </c>
      <c r="H2064" s="24" t="s">
        <v>92</v>
      </c>
      <c r="I2064" t="s">
        <v>92</v>
      </c>
      <c r="L2064" s="24">
        <v>0</v>
      </c>
    </row>
    <row r="2065" spans="3:12">
      <c r="C2065" s="24">
        <v>0</v>
      </c>
      <c r="D2065" t="s">
        <v>92</v>
      </c>
      <c r="E2065" t="s">
        <v>92</v>
      </c>
      <c r="F2065" t="s">
        <v>92</v>
      </c>
      <c r="G2065" s="23" t="s">
        <v>92</v>
      </c>
      <c r="H2065" s="24" t="s">
        <v>92</v>
      </c>
      <c r="I2065" t="s">
        <v>92</v>
      </c>
      <c r="L2065" s="24">
        <v>0</v>
      </c>
    </row>
    <row r="2066" spans="3:12">
      <c r="C2066" s="24">
        <v>0</v>
      </c>
      <c r="D2066" t="s">
        <v>92</v>
      </c>
      <c r="E2066" t="s">
        <v>92</v>
      </c>
      <c r="F2066" t="s">
        <v>92</v>
      </c>
      <c r="G2066" s="23" t="s">
        <v>92</v>
      </c>
      <c r="H2066" s="24" t="s">
        <v>92</v>
      </c>
      <c r="I2066" t="s">
        <v>92</v>
      </c>
      <c r="L2066" s="24">
        <v>0</v>
      </c>
    </row>
    <row r="2067" spans="3:12">
      <c r="C2067" s="24">
        <v>0</v>
      </c>
      <c r="D2067" t="s">
        <v>92</v>
      </c>
      <c r="E2067" t="s">
        <v>92</v>
      </c>
      <c r="F2067" t="s">
        <v>92</v>
      </c>
      <c r="G2067" s="23" t="s">
        <v>92</v>
      </c>
      <c r="H2067" s="24" t="s">
        <v>92</v>
      </c>
      <c r="I2067" t="s">
        <v>92</v>
      </c>
      <c r="L2067" s="24">
        <v>0</v>
      </c>
    </row>
    <row r="2068" spans="3:12">
      <c r="C2068" s="24">
        <v>0</v>
      </c>
      <c r="D2068" t="s">
        <v>92</v>
      </c>
      <c r="E2068" t="s">
        <v>92</v>
      </c>
      <c r="F2068" t="s">
        <v>92</v>
      </c>
      <c r="G2068" s="23" t="s">
        <v>92</v>
      </c>
      <c r="H2068" s="24" t="s">
        <v>92</v>
      </c>
      <c r="I2068" t="s">
        <v>92</v>
      </c>
      <c r="L2068" s="24">
        <v>0</v>
      </c>
    </row>
    <row r="2069" spans="3:12">
      <c r="C2069" s="24">
        <v>0</v>
      </c>
      <c r="D2069" t="s">
        <v>92</v>
      </c>
      <c r="E2069" t="s">
        <v>92</v>
      </c>
      <c r="F2069" t="s">
        <v>92</v>
      </c>
      <c r="G2069" s="23" t="s">
        <v>92</v>
      </c>
      <c r="H2069" s="24" t="s">
        <v>92</v>
      </c>
      <c r="I2069" t="s">
        <v>92</v>
      </c>
      <c r="L2069" s="24">
        <v>0</v>
      </c>
    </row>
    <row r="2070" spans="3:12">
      <c r="C2070" s="24">
        <v>0</v>
      </c>
      <c r="D2070" t="s">
        <v>92</v>
      </c>
      <c r="E2070" t="s">
        <v>92</v>
      </c>
      <c r="F2070" t="s">
        <v>92</v>
      </c>
      <c r="G2070" s="23" t="s">
        <v>92</v>
      </c>
      <c r="H2070" s="24" t="s">
        <v>92</v>
      </c>
      <c r="I2070" t="s">
        <v>92</v>
      </c>
      <c r="L2070" s="24">
        <v>0</v>
      </c>
    </row>
    <row r="2071" spans="3:12">
      <c r="C2071" s="24">
        <v>0</v>
      </c>
      <c r="D2071" t="s">
        <v>92</v>
      </c>
      <c r="E2071" t="s">
        <v>92</v>
      </c>
      <c r="F2071" t="s">
        <v>92</v>
      </c>
      <c r="G2071" s="23" t="s">
        <v>92</v>
      </c>
      <c r="H2071" s="24" t="s">
        <v>92</v>
      </c>
      <c r="I2071" t="s">
        <v>92</v>
      </c>
      <c r="L2071" s="24">
        <v>0</v>
      </c>
    </row>
    <row r="2072" spans="3:12">
      <c r="C2072" s="24">
        <v>0</v>
      </c>
      <c r="D2072" t="s">
        <v>92</v>
      </c>
      <c r="E2072" t="s">
        <v>92</v>
      </c>
      <c r="F2072" t="s">
        <v>92</v>
      </c>
      <c r="G2072" s="23" t="s">
        <v>92</v>
      </c>
      <c r="H2072" s="24" t="s">
        <v>92</v>
      </c>
      <c r="I2072" t="s">
        <v>92</v>
      </c>
      <c r="L2072" s="24">
        <v>0</v>
      </c>
    </row>
    <row r="2073" spans="3:12">
      <c r="C2073" s="24">
        <v>0</v>
      </c>
      <c r="D2073" t="s">
        <v>92</v>
      </c>
      <c r="E2073" t="s">
        <v>92</v>
      </c>
      <c r="F2073" t="s">
        <v>92</v>
      </c>
      <c r="G2073" s="23" t="s">
        <v>92</v>
      </c>
      <c r="H2073" s="24" t="s">
        <v>92</v>
      </c>
      <c r="I2073" t="s">
        <v>92</v>
      </c>
      <c r="L2073" s="24">
        <v>0</v>
      </c>
    </row>
    <row r="2074" spans="3:12">
      <c r="C2074" s="24">
        <v>0</v>
      </c>
      <c r="D2074" t="s">
        <v>92</v>
      </c>
      <c r="E2074" t="s">
        <v>92</v>
      </c>
      <c r="F2074" t="s">
        <v>92</v>
      </c>
      <c r="G2074" s="23" t="s">
        <v>92</v>
      </c>
      <c r="H2074" s="24" t="s">
        <v>92</v>
      </c>
      <c r="I2074" t="s">
        <v>92</v>
      </c>
      <c r="L2074" s="24">
        <v>0</v>
      </c>
    </row>
    <row r="2075" spans="3:12">
      <c r="C2075" s="24">
        <v>0</v>
      </c>
      <c r="D2075" t="s">
        <v>92</v>
      </c>
      <c r="E2075" t="s">
        <v>92</v>
      </c>
      <c r="F2075" t="s">
        <v>92</v>
      </c>
      <c r="G2075" s="23" t="s">
        <v>92</v>
      </c>
      <c r="H2075" s="24" t="s">
        <v>92</v>
      </c>
      <c r="I2075" t="s">
        <v>92</v>
      </c>
      <c r="L2075" s="24">
        <v>0</v>
      </c>
    </row>
    <row r="2076" spans="3:12">
      <c r="C2076" s="24">
        <v>0</v>
      </c>
      <c r="D2076" t="s">
        <v>92</v>
      </c>
      <c r="E2076" t="s">
        <v>92</v>
      </c>
      <c r="F2076" t="s">
        <v>92</v>
      </c>
      <c r="G2076" s="23" t="s">
        <v>92</v>
      </c>
      <c r="H2076" s="24" t="s">
        <v>92</v>
      </c>
      <c r="I2076" t="s">
        <v>92</v>
      </c>
      <c r="L2076" s="24">
        <v>0</v>
      </c>
    </row>
    <row r="2077" spans="3:12">
      <c r="C2077" s="24">
        <v>0</v>
      </c>
      <c r="D2077" t="s">
        <v>92</v>
      </c>
      <c r="E2077" t="s">
        <v>92</v>
      </c>
      <c r="F2077" t="s">
        <v>92</v>
      </c>
      <c r="G2077" s="23" t="s">
        <v>92</v>
      </c>
      <c r="H2077" s="24" t="s">
        <v>92</v>
      </c>
      <c r="I2077" t="s">
        <v>92</v>
      </c>
      <c r="L2077" s="24">
        <v>0</v>
      </c>
    </row>
    <row r="2078" spans="3:12">
      <c r="C2078" s="24">
        <v>0</v>
      </c>
      <c r="D2078" t="s">
        <v>92</v>
      </c>
      <c r="E2078" t="s">
        <v>92</v>
      </c>
      <c r="F2078" t="s">
        <v>92</v>
      </c>
      <c r="G2078" s="23" t="s">
        <v>92</v>
      </c>
      <c r="H2078" s="24" t="s">
        <v>92</v>
      </c>
      <c r="I2078" t="s">
        <v>92</v>
      </c>
      <c r="L2078" s="24">
        <v>0</v>
      </c>
    </row>
    <row r="2079" spans="3:12">
      <c r="C2079" s="24">
        <v>0</v>
      </c>
      <c r="D2079" t="s">
        <v>92</v>
      </c>
      <c r="E2079" t="s">
        <v>92</v>
      </c>
      <c r="F2079" t="s">
        <v>92</v>
      </c>
      <c r="G2079" s="23" t="s">
        <v>92</v>
      </c>
      <c r="H2079" s="24" t="s">
        <v>92</v>
      </c>
      <c r="I2079" t="s">
        <v>92</v>
      </c>
      <c r="L2079" s="24">
        <v>0</v>
      </c>
    </row>
    <row r="2080" spans="3:12">
      <c r="C2080" s="24">
        <v>0</v>
      </c>
      <c r="D2080" t="s">
        <v>92</v>
      </c>
      <c r="E2080" t="s">
        <v>92</v>
      </c>
      <c r="F2080" t="s">
        <v>92</v>
      </c>
      <c r="G2080" s="23" t="s">
        <v>92</v>
      </c>
      <c r="H2080" s="24" t="s">
        <v>92</v>
      </c>
      <c r="I2080" t="s">
        <v>92</v>
      </c>
      <c r="L2080" s="24">
        <v>0</v>
      </c>
    </row>
    <row r="2081" spans="3:12">
      <c r="C2081" s="24">
        <v>0</v>
      </c>
      <c r="D2081" t="s">
        <v>92</v>
      </c>
      <c r="E2081" t="s">
        <v>92</v>
      </c>
      <c r="F2081" t="s">
        <v>92</v>
      </c>
      <c r="G2081" s="23" t="s">
        <v>92</v>
      </c>
      <c r="H2081" s="24" t="s">
        <v>92</v>
      </c>
      <c r="I2081" t="s">
        <v>92</v>
      </c>
      <c r="L2081" s="24">
        <v>0</v>
      </c>
    </row>
    <row r="2082" spans="3:12">
      <c r="C2082" s="24">
        <v>0</v>
      </c>
      <c r="D2082" t="s">
        <v>92</v>
      </c>
      <c r="E2082" t="s">
        <v>92</v>
      </c>
      <c r="F2082" t="s">
        <v>92</v>
      </c>
      <c r="G2082" s="23" t="s">
        <v>92</v>
      </c>
      <c r="H2082" s="24" t="s">
        <v>92</v>
      </c>
      <c r="I2082" t="s">
        <v>92</v>
      </c>
      <c r="L2082" s="24">
        <v>0</v>
      </c>
    </row>
    <row r="2083" spans="3:12">
      <c r="C2083" s="24">
        <v>0</v>
      </c>
      <c r="D2083" t="s">
        <v>92</v>
      </c>
      <c r="E2083" t="s">
        <v>92</v>
      </c>
      <c r="F2083" t="s">
        <v>92</v>
      </c>
      <c r="G2083" s="23" t="s">
        <v>92</v>
      </c>
      <c r="H2083" s="24" t="s">
        <v>92</v>
      </c>
      <c r="I2083" t="s">
        <v>92</v>
      </c>
      <c r="L2083" s="24">
        <v>0</v>
      </c>
    </row>
    <row r="2084" spans="3:12">
      <c r="C2084" s="24">
        <v>0</v>
      </c>
      <c r="D2084" t="s">
        <v>92</v>
      </c>
      <c r="E2084" t="s">
        <v>92</v>
      </c>
      <c r="F2084" t="s">
        <v>92</v>
      </c>
      <c r="G2084" s="23" t="s">
        <v>92</v>
      </c>
      <c r="H2084" s="24" t="s">
        <v>92</v>
      </c>
      <c r="I2084" t="s">
        <v>92</v>
      </c>
      <c r="L2084" s="24">
        <v>0</v>
      </c>
    </row>
    <row r="2085" spans="3:12">
      <c r="C2085" s="24">
        <v>0</v>
      </c>
      <c r="D2085" t="s">
        <v>92</v>
      </c>
      <c r="E2085" t="s">
        <v>92</v>
      </c>
      <c r="F2085" t="s">
        <v>92</v>
      </c>
      <c r="G2085" s="23" t="s">
        <v>92</v>
      </c>
      <c r="H2085" s="24" t="s">
        <v>92</v>
      </c>
      <c r="I2085" t="s">
        <v>92</v>
      </c>
      <c r="L2085" s="24">
        <v>0</v>
      </c>
    </row>
    <row r="2086" spans="3:12">
      <c r="C2086" s="24">
        <v>0</v>
      </c>
      <c r="D2086" t="s">
        <v>92</v>
      </c>
      <c r="E2086" t="s">
        <v>92</v>
      </c>
      <c r="F2086" t="s">
        <v>92</v>
      </c>
      <c r="G2086" s="23" t="s">
        <v>92</v>
      </c>
      <c r="H2086" s="24" t="s">
        <v>92</v>
      </c>
      <c r="I2086" t="s">
        <v>92</v>
      </c>
      <c r="L2086" s="24">
        <v>0</v>
      </c>
    </row>
    <row r="2087" spans="3:12">
      <c r="C2087" s="24">
        <v>0</v>
      </c>
      <c r="D2087" t="s">
        <v>92</v>
      </c>
      <c r="E2087" t="s">
        <v>92</v>
      </c>
      <c r="F2087" t="s">
        <v>92</v>
      </c>
      <c r="G2087" s="23" t="s">
        <v>92</v>
      </c>
      <c r="H2087" s="24" t="s">
        <v>92</v>
      </c>
      <c r="I2087" t="s">
        <v>92</v>
      </c>
      <c r="L2087" s="24">
        <v>0</v>
      </c>
    </row>
    <row r="2088" spans="3:12">
      <c r="C2088" s="24">
        <v>0</v>
      </c>
      <c r="D2088" t="s">
        <v>92</v>
      </c>
      <c r="E2088" t="s">
        <v>92</v>
      </c>
      <c r="F2088" t="s">
        <v>92</v>
      </c>
      <c r="G2088" s="23" t="s">
        <v>92</v>
      </c>
      <c r="H2088" s="24" t="s">
        <v>92</v>
      </c>
      <c r="I2088" t="s">
        <v>92</v>
      </c>
      <c r="L2088" s="24">
        <v>0</v>
      </c>
    </row>
    <row r="2089" spans="3:12">
      <c r="C2089" s="24">
        <v>0</v>
      </c>
      <c r="D2089" t="s">
        <v>92</v>
      </c>
      <c r="E2089" t="s">
        <v>92</v>
      </c>
      <c r="F2089" t="s">
        <v>92</v>
      </c>
      <c r="G2089" s="23" t="s">
        <v>92</v>
      </c>
      <c r="H2089" s="24" t="s">
        <v>92</v>
      </c>
      <c r="I2089" t="s">
        <v>92</v>
      </c>
      <c r="L2089" s="24">
        <v>0</v>
      </c>
    </row>
    <row r="2090" spans="3:12">
      <c r="C2090" s="24">
        <v>0</v>
      </c>
      <c r="D2090" t="s">
        <v>92</v>
      </c>
      <c r="E2090" t="s">
        <v>92</v>
      </c>
      <c r="F2090" t="s">
        <v>92</v>
      </c>
      <c r="G2090" s="23" t="s">
        <v>92</v>
      </c>
      <c r="H2090" s="24" t="s">
        <v>92</v>
      </c>
      <c r="I2090" t="s">
        <v>92</v>
      </c>
      <c r="L2090" s="24">
        <v>0</v>
      </c>
    </row>
    <row r="2091" spans="3:12">
      <c r="C2091" s="24">
        <v>0</v>
      </c>
      <c r="D2091" t="s">
        <v>92</v>
      </c>
      <c r="E2091" t="s">
        <v>92</v>
      </c>
      <c r="F2091" t="s">
        <v>92</v>
      </c>
      <c r="G2091" s="23" t="s">
        <v>92</v>
      </c>
      <c r="H2091" s="24" t="s">
        <v>92</v>
      </c>
      <c r="I2091" t="s">
        <v>92</v>
      </c>
      <c r="L2091" s="24">
        <v>0</v>
      </c>
    </row>
    <row r="2092" spans="3:12">
      <c r="C2092" s="24">
        <v>0</v>
      </c>
      <c r="D2092" t="s">
        <v>92</v>
      </c>
      <c r="E2092" t="s">
        <v>92</v>
      </c>
      <c r="F2092" t="s">
        <v>92</v>
      </c>
      <c r="G2092" s="23" t="s">
        <v>92</v>
      </c>
      <c r="H2092" s="24" t="s">
        <v>92</v>
      </c>
      <c r="I2092" t="s">
        <v>92</v>
      </c>
      <c r="L2092" s="24">
        <v>0</v>
      </c>
    </row>
    <row r="2093" spans="3:12">
      <c r="C2093" s="24">
        <v>0</v>
      </c>
      <c r="D2093" t="s">
        <v>92</v>
      </c>
      <c r="E2093" t="s">
        <v>92</v>
      </c>
      <c r="F2093" t="s">
        <v>92</v>
      </c>
      <c r="G2093" s="23" t="s">
        <v>92</v>
      </c>
      <c r="H2093" s="24" t="s">
        <v>92</v>
      </c>
      <c r="I2093" t="s">
        <v>92</v>
      </c>
      <c r="L2093" s="24">
        <v>0</v>
      </c>
    </row>
    <row r="2094" spans="3:12">
      <c r="C2094" s="24">
        <v>0</v>
      </c>
      <c r="D2094" t="s">
        <v>92</v>
      </c>
      <c r="E2094" t="s">
        <v>92</v>
      </c>
      <c r="F2094" t="s">
        <v>92</v>
      </c>
      <c r="G2094" s="23" t="s">
        <v>92</v>
      </c>
      <c r="H2094" s="24" t="s">
        <v>92</v>
      </c>
      <c r="I2094" t="s">
        <v>92</v>
      </c>
      <c r="L2094" s="24">
        <v>0</v>
      </c>
    </row>
    <row r="2095" spans="3:12">
      <c r="C2095" s="24">
        <v>0</v>
      </c>
      <c r="D2095" t="s">
        <v>92</v>
      </c>
      <c r="E2095" t="s">
        <v>92</v>
      </c>
      <c r="F2095" t="s">
        <v>92</v>
      </c>
      <c r="G2095" s="23" t="s">
        <v>92</v>
      </c>
      <c r="H2095" s="24" t="s">
        <v>92</v>
      </c>
      <c r="I2095" t="s">
        <v>92</v>
      </c>
      <c r="L2095" s="24">
        <v>0</v>
      </c>
    </row>
    <row r="2096" spans="3:12">
      <c r="C2096" s="24">
        <v>0</v>
      </c>
      <c r="D2096" t="s">
        <v>92</v>
      </c>
      <c r="E2096" t="s">
        <v>92</v>
      </c>
      <c r="F2096" t="s">
        <v>92</v>
      </c>
      <c r="G2096" s="23" t="s">
        <v>92</v>
      </c>
      <c r="H2096" s="24" t="s">
        <v>92</v>
      </c>
      <c r="I2096" t="s">
        <v>92</v>
      </c>
      <c r="L2096" s="24">
        <v>0</v>
      </c>
    </row>
    <row r="2097" spans="3:12">
      <c r="C2097" s="24">
        <v>0</v>
      </c>
      <c r="D2097" t="s">
        <v>92</v>
      </c>
      <c r="E2097" t="s">
        <v>92</v>
      </c>
      <c r="F2097" t="s">
        <v>92</v>
      </c>
      <c r="G2097" s="23" t="s">
        <v>92</v>
      </c>
      <c r="H2097" s="24" t="s">
        <v>92</v>
      </c>
      <c r="I2097" t="s">
        <v>92</v>
      </c>
      <c r="L2097" s="24">
        <v>0</v>
      </c>
    </row>
    <row r="2098" spans="3:12">
      <c r="C2098" s="24">
        <v>0</v>
      </c>
      <c r="D2098" t="s">
        <v>92</v>
      </c>
      <c r="E2098" t="s">
        <v>92</v>
      </c>
      <c r="F2098" t="s">
        <v>92</v>
      </c>
      <c r="G2098" s="23" t="s">
        <v>92</v>
      </c>
      <c r="H2098" s="24" t="s">
        <v>92</v>
      </c>
      <c r="I2098" t="s">
        <v>92</v>
      </c>
      <c r="L2098" s="24">
        <v>0</v>
      </c>
    </row>
    <row r="2099" spans="3:12">
      <c r="C2099" s="24">
        <v>0</v>
      </c>
      <c r="D2099" t="s">
        <v>92</v>
      </c>
      <c r="E2099" t="s">
        <v>92</v>
      </c>
      <c r="F2099" t="s">
        <v>92</v>
      </c>
      <c r="G2099" s="23" t="s">
        <v>92</v>
      </c>
      <c r="H2099" s="24" t="s">
        <v>92</v>
      </c>
      <c r="I2099" t="s">
        <v>92</v>
      </c>
      <c r="L2099" s="24">
        <v>0</v>
      </c>
    </row>
    <row r="2100" spans="3:12">
      <c r="C2100" s="24">
        <v>0</v>
      </c>
      <c r="D2100" t="s">
        <v>92</v>
      </c>
      <c r="E2100" t="s">
        <v>92</v>
      </c>
      <c r="F2100" t="s">
        <v>92</v>
      </c>
      <c r="G2100" s="23" t="s">
        <v>92</v>
      </c>
      <c r="H2100" s="24" t="s">
        <v>92</v>
      </c>
      <c r="I2100" t="s">
        <v>92</v>
      </c>
      <c r="L2100" s="24">
        <v>0</v>
      </c>
    </row>
    <row r="2101" spans="3:12">
      <c r="C2101" s="24">
        <v>0</v>
      </c>
      <c r="D2101" t="s">
        <v>92</v>
      </c>
      <c r="E2101" t="s">
        <v>92</v>
      </c>
      <c r="F2101" t="s">
        <v>92</v>
      </c>
      <c r="G2101" s="23" t="s">
        <v>92</v>
      </c>
      <c r="H2101" s="24" t="s">
        <v>92</v>
      </c>
      <c r="I2101" t="s">
        <v>92</v>
      </c>
      <c r="L2101" s="24">
        <v>0</v>
      </c>
    </row>
    <row r="2102" spans="3:12">
      <c r="C2102" s="24">
        <v>0</v>
      </c>
      <c r="D2102" t="s">
        <v>92</v>
      </c>
      <c r="E2102" t="s">
        <v>92</v>
      </c>
      <c r="F2102" t="s">
        <v>92</v>
      </c>
      <c r="G2102" s="23" t="s">
        <v>92</v>
      </c>
      <c r="H2102" s="24" t="s">
        <v>92</v>
      </c>
      <c r="I2102" t="s">
        <v>92</v>
      </c>
      <c r="L2102" s="24">
        <v>0</v>
      </c>
    </row>
    <row r="2103" spans="3:12">
      <c r="C2103" s="24">
        <v>0</v>
      </c>
      <c r="D2103" t="s">
        <v>92</v>
      </c>
      <c r="E2103" t="s">
        <v>92</v>
      </c>
      <c r="F2103" t="s">
        <v>92</v>
      </c>
      <c r="G2103" s="23" t="s">
        <v>92</v>
      </c>
      <c r="H2103" s="24" t="s">
        <v>92</v>
      </c>
      <c r="I2103" t="s">
        <v>92</v>
      </c>
      <c r="L2103" s="24">
        <v>0</v>
      </c>
    </row>
    <row r="2104" spans="3:12">
      <c r="C2104" s="24">
        <v>0</v>
      </c>
      <c r="D2104" t="s">
        <v>92</v>
      </c>
      <c r="E2104" t="s">
        <v>92</v>
      </c>
      <c r="F2104" t="s">
        <v>92</v>
      </c>
      <c r="G2104" s="23" t="s">
        <v>92</v>
      </c>
      <c r="H2104" s="24" t="s">
        <v>92</v>
      </c>
      <c r="I2104" t="s">
        <v>92</v>
      </c>
      <c r="L2104" s="24">
        <v>0</v>
      </c>
    </row>
    <row r="2105" spans="3:12">
      <c r="C2105" s="24">
        <v>0</v>
      </c>
      <c r="D2105" t="s">
        <v>92</v>
      </c>
      <c r="E2105" t="s">
        <v>92</v>
      </c>
      <c r="F2105" t="s">
        <v>92</v>
      </c>
      <c r="G2105" s="23" t="s">
        <v>92</v>
      </c>
      <c r="H2105" s="24" t="s">
        <v>92</v>
      </c>
      <c r="I2105" t="s">
        <v>92</v>
      </c>
      <c r="L2105" s="24">
        <v>0</v>
      </c>
    </row>
    <row r="2106" spans="3:12">
      <c r="C2106" s="24">
        <v>0</v>
      </c>
      <c r="D2106" t="s">
        <v>92</v>
      </c>
      <c r="E2106" t="s">
        <v>92</v>
      </c>
      <c r="F2106" t="s">
        <v>92</v>
      </c>
      <c r="G2106" s="23" t="s">
        <v>92</v>
      </c>
      <c r="H2106" s="24" t="s">
        <v>92</v>
      </c>
      <c r="I2106" t="s">
        <v>92</v>
      </c>
      <c r="L2106" s="24">
        <v>0</v>
      </c>
    </row>
    <row r="2107" spans="3:12">
      <c r="C2107" s="24">
        <v>0</v>
      </c>
      <c r="D2107" t="s">
        <v>92</v>
      </c>
      <c r="E2107" t="s">
        <v>92</v>
      </c>
      <c r="F2107" t="s">
        <v>92</v>
      </c>
      <c r="G2107" s="23" t="s">
        <v>92</v>
      </c>
      <c r="H2107" s="24" t="s">
        <v>92</v>
      </c>
      <c r="I2107" t="s">
        <v>92</v>
      </c>
      <c r="L2107" s="24">
        <v>0</v>
      </c>
    </row>
    <row r="2108" spans="3:12">
      <c r="C2108" s="24">
        <v>0</v>
      </c>
      <c r="D2108" t="s">
        <v>92</v>
      </c>
      <c r="E2108" t="s">
        <v>92</v>
      </c>
      <c r="F2108" t="s">
        <v>92</v>
      </c>
      <c r="G2108" s="23" t="s">
        <v>92</v>
      </c>
      <c r="H2108" s="24" t="s">
        <v>92</v>
      </c>
      <c r="I2108" t="s">
        <v>92</v>
      </c>
      <c r="L2108" s="24">
        <v>0</v>
      </c>
    </row>
    <row r="2109" spans="3:12">
      <c r="C2109" s="24">
        <v>0</v>
      </c>
      <c r="D2109" t="s">
        <v>92</v>
      </c>
      <c r="E2109" t="s">
        <v>92</v>
      </c>
      <c r="F2109" t="s">
        <v>92</v>
      </c>
      <c r="G2109" s="23" t="s">
        <v>92</v>
      </c>
      <c r="H2109" s="24" t="s">
        <v>92</v>
      </c>
      <c r="I2109" t="s">
        <v>92</v>
      </c>
      <c r="L2109" s="24">
        <v>0</v>
      </c>
    </row>
    <row r="2110" spans="3:12">
      <c r="C2110" s="24">
        <v>0</v>
      </c>
      <c r="D2110" t="s">
        <v>92</v>
      </c>
      <c r="E2110" t="s">
        <v>92</v>
      </c>
      <c r="F2110" t="s">
        <v>92</v>
      </c>
      <c r="G2110" s="23" t="s">
        <v>92</v>
      </c>
      <c r="H2110" s="24" t="s">
        <v>92</v>
      </c>
      <c r="I2110" t="s">
        <v>92</v>
      </c>
      <c r="L2110" s="24">
        <v>0</v>
      </c>
    </row>
    <row r="2111" spans="3:12">
      <c r="C2111" s="24">
        <v>0</v>
      </c>
      <c r="D2111" t="s">
        <v>92</v>
      </c>
      <c r="E2111" t="s">
        <v>92</v>
      </c>
      <c r="F2111" t="s">
        <v>92</v>
      </c>
      <c r="G2111" s="23" t="s">
        <v>92</v>
      </c>
      <c r="H2111" s="24" t="s">
        <v>92</v>
      </c>
      <c r="I2111" t="s">
        <v>92</v>
      </c>
      <c r="L2111" s="24">
        <v>0</v>
      </c>
    </row>
    <row r="2112" spans="3:12">
      <c r="C2112" s="24">
        <v>0</v>
      </c>
      <c r="D2112" t="s">
        <v>92</v>
      </c>
      <c r="E2112" t="s">
        <v>92</v>
      </c>
      <c r="F2112" t="s">
        <v>92</v>
      </c>
      <c r="G2112" s="23" t="s">
        <v>92</v>
      </c>
      <c r="H2112" s="24" t="s">
        <v>92</v>
      </c>
      <c r="I2112" t="s">
        <v>92</v>
      </c>
      <c r="L2112" s="24">
        <v>0</v>
      </c>
    </row>
    <row r="2113" spans="3:12">
      <c r="C2113" s="24">
        <v>0</v>
      </c>
      <c r="D2113" t="s">
        <v>92</v>
      </c>
      <c r="E2113" t="s">
        <v>92</v>
      </c>
      <c r="F2113" t="s">
        <v>92</v>
      </c>
      <c r="G2113" s="23" t="s">
        <v>92</v>
      </c>
      <c r="H2113" s="24" t="s">
        <v>92</v>
      </c>
      <c r="I2113" t="s">
        <v>92</v>
      </c>
      <c r="L2113" s="24">
        <v>0</v>
      </c>
    </row>
    <row r="2114" spans="3:12">
      <c r="C2114" s="24">
        <v>0</v>
      </c>
      <c r="D2114" t="s">
        <v>92</v>
      </c>
      <c r="E2114" t="s">
        <v>92</v>
      </c>
      <c r="F2114" t="s">
        <v>92</v>
      </c>
      <c r="G2114" s="23" t="s">
        <v>92</v>
      </c>
      <c r="H2114" s="24" t="s">
        <v>92</v>
      </c>
      <c r="I2114" t="s">
        <v>92</v>
      </c>
      <c r="L2114" s="24">
        <v>0</v>
      </c>
    </row>
    <row r="2115" spans="3:12">
      <c r="C2115" s="24">
        <v>0</v>
      </c>
      <c r="D2115" t="s">
        <v>92</v>
      </c>
      <c r="E2115" t="s">
        <v>92</v>
      </c>
      <c r="F2115" t="s">
        <v>92</v>
      </c>
      <c r="G2115" s="23" t="s">
        <v>92</v>
      </c>
      <c r="H2115" s="24" t="s">
        <v>92</v>
      </c>
      <c r="I2115" t="s">
        <v>92</v>
      </c>
      <c r="L2115" s="24">
        <v>0</v>
      </c>
    </row>
    <row r="2116" spans="3:12">
      <c r="C2116" s="24">
        <v>0</v>
      </c>
      <c r="D2116" t="s">
        <v>92</v>
      </c>
      <c r="E2116" t="s">
        <v>92</v>
      </c>
      <c r="F2116" t="s">
        <v>92</v>
      </c>
      <c r="G2116" s="23" t="s">
        <v>92</v>
      </c>
      <c r="H2116" s="24" t="s">
        <v>92</v>
      </c>
      <c r="I2116" t="s">
        <v>92</v>
      </c>
      <c r="L2116" s="24">
        <v>0</v>
      </c>
    </row>
    <row r="2117" spans="3:12">
      <c r="C2117" s="24">
        <v>0</v>
      </c>
      <c r="D2117" t="s">
        <v>92</v>
      </c>
      <c r="E2117" t="s">
        <v>92</v>
      </c>
      <c r="F2117" t="s">
        <v>92</v>
      </c>
      <c r="G2117" s="23" t="s">
        <v>92</v>
      </c>
      <c r="H2117" s="24" t="s">
        <v>92</v>
      </c>
      <c r="I2117" t="s">
        <v>92</v>
      </c>
      <c r="L2117" s="24">
        <v>0</v>
      </c>
    </row>
    <row r="2118" spans="3:12">
      <c r="C2118" s="24">
        <v>0</v>
      </c>
      <c r="D2118" t="s">
        <v>92</v>
      </c>
      <c r="E2118" t="s">
        <v>92</v>
      </c>
      <c r="F2118" t="s">
        <v>92</v>
      </c>
      <c r="G2118" s="23" t="s">
        <v>92</v>
      </c>
      <c r="H2118" s="24" t="s">
        <v>92</v>
      </c>
      <c r="I2118" t="s">
        <v>92</v>
      </c>
      <c r="L2118" s="24">
        <v>0</v>
      </c>
    </row>
    <row r="2119" spans="3:12">
      <c r="C2119" s="24">
        <v>0</v>
      </c>
      <c r="D2119" t="s">
        <v>92</v>
      </c>
      <c r="E2119" t="s">
        <v>92</v>
      </c>
      <c r="F2119" t="s">
        <v>92</v>
      </c>
      <c r="G2119" s="23" t="s">
        <v>92</v>
      </c>
      <c r="H2119" s="24" t="s">
        <v>92</v>
      </c>
      <c r="I2119" t="s">
        <v>92</v>
      </c>
      <c r="L2119" s="24">
        <v>0</v>
      </c>
    </row>
    <row r="2120" spans="3:12">
      <c r="C2120" s="24">
        <v>0</v>
      </c>
      <c r="D2120" t="s">
        <v>92</v>
      </c>
      <c r="E2120" t="s">
        <v>92</v>
      </c>
      <c r="F2120" t="s">
        <v>92</v>
      </c>
      <c r="G2120" s="23" t="s">
        <v>92</v>
      </c>
      <c r="H2120" s="24" t="s">
        <v>92</v>
      </c>
      <c r="I2120" t="s">
        <v>92</v>
      </c>
      <c r="L2120" s="24">
        <v>0</v>
      </c>
    </row>
    <row r="2121" spans="3:12">
      <c r="C2121" s="24">
        <v>0</v>
      </c>
      <c r="D2121" t="s">
        <v>92</v>
      </c>
      <c r="E2121" t="s">
        <v>92</v>
      </c>
      <c r="F2121" t="s">
        <v>92</v>
      </c>
      <c r="G2121" s="23" t="s">
        <v>92</v>
      </c>
      <c r="H2121" s="24" t="s">
        <v>92</v>
      </c>
      <c r="I2121" t="s">
        <v>92</v>
      </c>
      <c r="L2121" s="24">
        <v>0</v>
      </c>
    </row>
    <row r="2122" spans="3:12">
      <c r="C2122" s="24">
        <v>0</v>
      </c>
      <c r="D2122" t="s">
        <v>92</v>
      </c>
      <c r="E2122" t="s">
        <v>92</v>
      </c>
      <c r="F2122" t="s">
        <v>92</v>
      </c>
      <c r="G2122" s="23" t="s">
        <v>92</v>
      </c>
      <c r="H2122" s="24" t="s">
        <v>92</v>
      </c>
      <c r="I2122" t="s">
        <v>92</v>
      </c>
      <c r="L2122" s="24">
        <v>0</v>
      </c>
    </row>
    <row r="2123" spans="3:12">
      <c r="C2123" s="24">
        <v>0</v>
      </c>
      <c r="D2123" t="s">
        <v>92</v>
      </c>
      <c r="E2123" t="s">
        <v>92</v>
      </c>
      <c r="F2123" t="s">
        <v>92</v>
      </c>
      <c r="G2123" s="23" t="s">
        <v>92</v>
      </c>
      <c r="H2123" s="24" t="s">
        <v>92</v>
      </c>
      <c r="I2123" t="s">
        <v>92</v>
      </c>
      <c r="L2123" s="24">
        <v>0</v>
      </c>
    </row>
    <row r="2124" spans="3:12">
      <c r="C2124" s="24">
        <v>0</v>
      </c>
      <c r="D2124" t="s">
        <v>92</v>
      </c>
      <c r="E2124" t="s">
        <v>92</v>
      </c>
      <c r="F2124" t="s">
        <v>92</v>
      </c>
      <c r="G2124" s="23" t="s">
        <v>92</v>
      </c>
      <c r="H2124" s="24" t="s">
        <v>92</v>
      </c>
      <c r="I2124" t="s">
        <v>92</v>
      </c>
      <c r="L2124" s="24">
        <v>0</v>
      </c>
    </row>
    <row r="2125" spans="3:12">
      <c r="C2125" s="24">
        <v>0</v>
      </c>
      <c r="D2125" t="s">
        <v>92</v>
      </c>
      <c r="E2125" t="s">
        <v>92</v>
      </c>
      <c r="F2125" t="s">
        <v>92</v>
      </c>
      <c r="G2125" s="23" t="s">
        <v>92</v>
      </c>
      <c r="H2125" s="24" t="s">
        <v>92</v>
      </c>
      <c r="I2125" t="s">
        <v>92</v>
      </c>
      <c r="L2125" s="24">
        <v>0</v>
      </c>
    </row>
    <row r="2126" spans="3:12">
      <c r="C2126" s="24">
        <v>0</v>
      </c>
      <c r="D2126" t="s">
        <v>92</v>
      </c>
      <c r="E2126" t="s">
        <v>92</v>
      </c>
      <c r="F2126" t="s">
        <v>92</v>
      </c>
      <c r="G2126" s="23" t="s">
        <v>92</v>
      </c>
      <c r="H2126" s="24" t="s">
        <v>92</v>
      </c>
      <c r="I2126" t="s">
        <v>92</v>
      </c>
      <c r="L2126" s="24">
        <v>0</v>
      </c>
    </row>
    <row r="2127" spans="3:12">
      <c r="C2127" s="24">
        <v>0</v>
      </c>
      <c r="D2127" t="s">
        <v>92</v>
      </c>
      <c r="E2127" t="s">
        <v>92</v>
      </c>
      <c r="F2127" t="s">
        <v>92</v>
      </c>
      <c r="G2127" s="23" t="s">
        <v>92</v>
      </c>
      <c r="H2127" s="24" t="s">
        <v>92</v>
      </c>
      <c r="I2127" t="s">
        <v>92</v>
      </c>
      <c r="L2127" s="24">
        <v>0</v>
      </c>
    </row>
    <row r="2128" spans="3:12">
      <c r="C2128" s="24">
        <v>0</v>
      </c>
      <c r="D2128" t="s">
        <v>92</v>
      </c>
      <c r="E2128" t="s">
        <v>92</v>
      </c>
      <c r="F2128" t="s">
        <v>92</v>
      </c>
      <c r="G2128" s="23" t="s">
        <v>92</v>
      </c>
      <c r="H2128" s="24" t="s">
        <v>92</v>
      </c>
      <c r="I2128" t="s">
        <v>92</v>
      </c>
      <c r="L2128" s="24">
        <v>0</v>
      </c>
    </row>
    <row r="2129" spans="3:12">
      <c r="C2129" s="24">
        <v>0</v>
      </c>
      <c r="D2129" t="s">
        <v>92</v>
      </c>
      <c r="E2129" t="s">
        <v>92</v>
      </c>
      <c r="F2129" t="s">
        <v>92</v>
      </c>
      <c r="G2129" s="23" t="s">
        <v>92</v>
      </c>
      <c r="H2129" s="24" t="s">
        <v>92</v>
      </c>
      <c r="I2129" t="s">
        <v>92</v>
      </c>
      <c r="L2129" s="24">
        <v>0</v>
      </c>
    </row>
    <row r="2130" spans="3:12">
      <c r="C2130" s="24">
        <v>0</v>
      </c>
      <c r="D2130" t="s">
        <v>92</v>
      </c>
      <c r="E2130" t="s">
        <v>92</v>
      </c>
      <c r="F2130" t="s">
        <v>92</v>
      </c>
      <c r="G2130" s="23" t="s">
        <v>92</v>
      </c>
      <c r="H2130" s="24" t="s">
        <v>92</v>
      </c>
      <c r="I2130" t="s">
        <v>92</v>
      </c>
      <c r="L2130" s="24">
        <v>0</v>
      </c>
    </row>
    <row r="2131" spans="3:12">
      <c r="C2131" s="24">
        <v>0</v>
      </c>
      <c r="D2131" t="s">
        <v>92</v>
      </c>
      <c r="E2131" t="s">
        <v>92</v>
      </c>
      <c r="F2131" t="s">
        <v>92</v>
      </c>
      <c r="G2131" s="23" t="s">
        <v>92</v>
      </c>
      <c r="H2131" s="24" t="s">
        <v>92</v>
      </c>
      <c r="I2131" t="s">
        <v>92</v>
      </c>
      <c r="L2131" s="24">
        <v>0</v>
      </c>
    </row>
    <row r="2132" spans="3:12">
      <c r="C2132" s="24">
        <v>0</v>
      </c>
      <c r="D2132" t="s">
        <v>92</v>
      </c>
      <c r="E2132" t="s">
        <v>92</v>
      </c>
      <c r="F2132" t="s">
        <v>92</v>
      </c>
      <c r="G2132" s="23" t="s">
        <v>92</v>
      </c>
      <c r="H2132" s="24" t="s">
        <v>92</v>
      </c>
      <c r="I2132" t="s">
        <v>92</v>
      </c>
      <c r="L2132" s="24">
        <v>0</v>
      </c>
    </row>
    <row r="2133" spans="3:12">
      <c r="C2133" s="24">
        <v>0</v>
      </c>
      <c r="D2133" t="s">
        <v>92</v>
      </c>
      <c r="E2133" t="s">
        <v>92</v>
      </c>
      <c r="F2133" t="s">
        <v>92</v>
      </c>
      <c r="G2133" s="23" t="s">
        <v>92</v>
      </c>
      <c r="H2133" s="24" t="s">
        <v>92</v>
      </c>
      <c r="I2133" t="s">
        <v>92</v>
      </c>
      <c r="L2133" s="24">
        <v>0</v>
      </c>
    </row>
    <row r="2134" spans="3:12">
      <c r="C2134" s="24">
        <v>0</v>
      </c>
      <c r="D2134" t="s">
        <v>92</v>
      </c>
      <c r="E2134" t="s">
        <v>92</v>
      </c>
      <c r="F2134" t="s">
        <v>92</v>
      </c>
      <c r="G2134" s="23" t="s">
        <v>92</v>
      </c>
      <c r="H2134" s="24" t="s">
        <v>92</v>
      </c>
      <c r="I2134" t="s">
        <v>92</v>
      </c>
      <c r="L2134" s="24">
        <v>0</v>
      </c>
    </row>
    <row r="2135" spans="3:12">
      <c r="C2135" s="24">
        <v>0</v>
      </c>
      <c r="D2135" t="s">
        <v>92</v>
      </c>
      <c r="E2135" t="s">
        <v>92</v>
      </c>
      <c r="F2135" t="s">
        <v>92</v>
      </c>
      <c r="G2135" s="23" t="s">
        <v>92</v>
      </c>
      <c r="H2135" s="24" t="s">
        <v>92</v>
      </c>
      <c r="I2135" t="s">
        <v>92</v>
      </c>
      <c r="L2135" s="24">
        <v>0</v>
      </c>
    </row>
    <row r="2136" spans="3:12">
      <c r="C2136" s="24">
        <v>0</v>
      </c>
      <c r="D2136" t="s">
        <v>92</v>
      </c>
      <c r="E2136" t="s">
        <v>92</v>
      </c>
      <c r="F2136" t="s">
        <v>92</v>
      </c>
      <c r="G2136" s="23" t="s">
        <v>92</v>
      </c>
      <c r="H2136" s="24" t="s">
        <v>92</v>
      </c>
      <c r="I2136" t="s">
        <v>92</v>
      </c>
      <c r="L2136" s="24">
        <v>0</v>
      </c>
    </row>
    <row r="2137" spans="3:12">
      <c r="C2137" s="24">
        <v>0</v>
      </c>
      <c r="D2137" t="s">
        <v>92</v>
      </c>
      <c r="E2137" t="s">
        <v>92</v>
      </c>
      <c r="F2137" t="s">
        <v>92</v>
      </c>
      <c r="G2137" s="23" t="s">
        <v>92</v>
      </c>
      <c r="H2137" s="24" t="s">
        <v>92</v>
      </c>
      <c r="I2137" t="s">
        <v>92</v>
      </c>
      <c r="L2137" s="24">
        <v>0</v>
      </c>
    </row>
    <row r="2138" spans="3:12">
      <c r="C2138" s="24">
        <v>0</v>
      </c>
      <c r="D2138" t="s">
        <v>92</v>
      </c>
      <c r="E2138" t="s">
        <v>92</v>
      </c>
      <c r="F2138" t="s">
        <v>92</v>
      </c>
      <c r="G2138" s="23" t="s">
        <v>92</v>
      </c>
      <c r="H2138" s="24" t="s">
        <v>92</v>
      </c>
      <c r="I2138" t="s">
        <v>92</v>
      </c>
      <c r="L2138" s="24">
        <v>0</v>
      </c>
    </row>
    <row r="2139" spans="3:12">
      <c r="C2139" s="24">
        <v>0</v>
      </c>
      <c r="D2139" t="s">
        <v>92</v>
      </c>
      <c r="E2139" t="s">
        <v>92</v>
      </c>
      <c r="F2139" t="s">
        <v>92</v>
      </c>
      <c r="G2139" s="23" t="s">
        <v>92</v>
      </c>
      <c r="H2139" s="24" t="s">
        <v>92</v>
      </c>
      <c r="I2139" t="s">
        <v>92</v>
      </c>
      <c r="L2139" s="24">
        <v>0</v>
      </c>
    </row>
    <row r="2140" spans="3:12">
      <c r="C2140" s="24">
        <v>0</v>
      </c>
      <c r="D2140" t="s">
        <v>92</v>
      </c>
      <c r="E2140" t="s">
        <v>92</v>
      </c>
      <c r="F2140" t="s">
        <v>92</v>
      </c>
      <c r="G2140" s="23" t="s">
        <v>92</v>
      </c>
      <c r="H2140" s="24" t="s">
        <v>92</v>
      </c>
      <c r="I2140" t="s">
        <v>92</v>
      </c>
      <c r="L2140" s="24">
        <v>0</v>
      </c>
    </row>
    <row r="2141" spans="3:12">
      <c r="C2141" s="24">
        <v>0</v>
      </c>
      <c r="D2141" t="s">
        <v>92</v>
      </c>
      <c r="E2141" t="s">
        <v>92</v>
      </c>
      <c r="F2141" t="s">
        <v>92</v>
      </c>
      <c r="G2141" s="23" t="s">
        <v>92</v>
      </c>
      <c r="H2141" s="24" t="s">
        <v>92</v>
      </c>
      <c r="I2141" t="s">
        <v>92</v>
      </c>
      <c r="L2141" s="24">
        <v>0</v>
      </c>
    </row>
    <row r="2142" spans="3:12">
      <c r="C2142" s="24">
        <v>0</v>
      </c>
      <c r="D2142" t="s">
        <v>92</v>
      </c>
      <c r="E2142" t="s">
        <v>92</v>
      </c>
      <c r="F2142" t="s">
        <v>92</v>
      </c>
      <c r="G2142" s="23" t="s">
        <v>92</v>
      </c>
      <c r="H2142" s="24" t="s">
        <v>92</v>
      </c>
      <c r="I2142" t="s">
        <v>92</v>
      </c>
      <c r="L2142" s="24">
        <v>0</v>
      </c>
    </row>
    <row r="2143" spans="3:12">
      <c r="C2143" s="24">
        <v>0</v>
      </c>
      <c r="D2143" t="s">
        <v>92</v>
      </c>
      <c r="E2143" t="s">
        <v>92</v>
      </c>
      <c r="F2143" t="s">
        <v>92</v>
      </c>
      <c r="G2143" s="23" t="s">
        <v>92</v>
      </c>
      <c r="H2143" s="24" t="s">
        <v>92</v>
      </c>
      <c r="I2143" t="s">
        <v>92</v>
      </c>
      <c r="L2143" s="24">
        <v>0</v>
      </c>
    </row>
    <row r="2144" spans="3:12">
      <c r="C2144" s="24">
        <v>0</v>
      </c>
      <c r="D2144" t="s">
        <v>92</v>
      </c>
      <c r="E2144" t="s">
        <v>92</v>
      </c>
      <c r="F2144" t="s">
        <v>92</v>
      </c>
      <c r="G2144" s="23" t="s">
        <v>92</v>
      </c>
      <c r="H2144" s="24" t="s">
        <v>92</v>
      </c>
      <c r="I2144" t="s">
        <v>92</v>
      </c>
      <c r="L2144" s="24">
        <v>0</v>
      </c>
    </row>
    <row r="2145" spans="3:12">
      <c r="C2145" s="24">
        <v>0</v>
      </c>
      <c r="D2145" t="s">
        <v>92</v>
      </c>
      <c r="E2145" t="s">
        <v>92</v>
      </c>
      <c r="F2145" t="s">
        <v>92</v>
      </c>
      <c r="G2145" s="23" t="s">
        <v>92</v>
      </c>
      <c r="H2145" s="24" t="s">
        <v>92</v>
      </c>
      <c r="I2145" t="s">
        <v>92</v>
      </c>
      <c r="L2145" s="24">
        <v>0</v>
      </c>
    </row>
    <row r="2146" spans="3:12">
      <c r="C2146" s="24">
        <v>0</v>
      </c>
      <c r="D2146" t="s">
        <v>92</v>
      </c>
      <c r="E2146" t="s">
        <v>92</v>
      </c>
      <c r="F2146" t="s">
        <v>92</v>
      </c>
      <c r="G2146" s="23" t="s">
        <v>92</v>
      </c>
      <c r="H2146" s="24" t="s">
        <v>92</v>
      </c>
      <c r="I2146" t="s">
        <v>92</v>
      </c>
      <c r="L2146" s="24">
        <v>0</v>
      </c>
    </row>
    <row r="2147" spans="3:12">
      <c r="C2147" s="24">
        <v>0</v>
      </c>
      <c r="D2147" t="s">
        <v>92</v>
      </c>
      <c r="E2147" t="s">
        <v>92</v>
      </c>
      <c r="F2147" t="s">
        <v>92</v>
      </c>
      <c r="G2147" s="23" t="s">
        <v>92</v>
      </c>
      <c r="H2147" s="24" t="s">
        <v>92</v>
      </c>
      <c r="I2147" t="s">
        <v>92</v>
      </c>
      <c r="L2147" s="24">
        <v>0</v>
      </c>
    </row>
    <row r="2148" spans="3:12">
      <c r="C2148" s="24">
        <v>0</v>
      </c>
      <c r="D2148" t="s">
        <v>92</v>
      </c>
      <c r="E2148" t="s">
        <v>92</v>
      </c>
      <c r="F2148" t="s">
        <v>92</v>
      </c>
      <c r="G2148" s="23" t="s">
        <v>92</v>
      </c>
      <c r="H2148" s="24" t="s">
        <v>92</v>
      </c>
      <c r="I2148" t="s">
        <v>92</v>
      </c>
      <c r="L2148" s="24">
        <v>0</v>
      </c>
    </row>
    <row r="2149" spans="3:12">
      <c r="C2149" s="24">
        <v>0</v>
      </c>
      <c r="D2149" t="s">
        <v>92</v>
      </c>
      <c r="E2149" t="s">
        <v>92</v>
      </c>
      <c r="F2149" t="s">
        <v>92</v>
      </c>
      <c r="G2149" s="23" t="s">
        <v>92</v>
      </c>
      <c r="H2149" s="24" t="s">
        <v>92</v>
      </c>
      <c r="I2149" t="s">
        <v>92</v>
      </c>
      <c r="L2149" s="24">
        <v>0</v>
      </c>
    </row>
    <row r="2150" spans="3:12">
      <c r="C2150" s="24">
        <v>0</v>
      </c>
      <c r="D2150" t="s">
        <v>92</v>
      </c>
      <c r="E2150" t="s">
        <v>92</v>
      </c>
      <c r="F2150" t="s">
        <v>92</v>
      </c>
      <c r="G2150" s="23" t="s">
        <v>92</v>
      </c>
      <c r="H2150" s="24" t="s">
        <v>92</v>
      </c>
      <c r="I2150" t="s">
        <v>92</v>
      </c>
      <c r="L2150" s="24">
        <v>0</v>
      </c>
    </row>
    <row r="2151" spans="3:12">
      <c r="C2151" s="24">
        <v>0</v>
      </c>
      <c r="D2151" t="s">
        <v>92</v>
      </c>
      <c r="E2151" t="s">
        <v>92</v>
      </c>
      <c r="F2151" t="s">
        <v>92</v>
      </c>
      <c r="G2151" s="23" t="s">
        <v>92</v>
      </c>
      <c r="H2151" s="24" t="s">
        <v>92</v>
      </c>
      <c r="I2151" t="s">
        <v>92</v>
      </c>
      <c r="L2151" s="24">
        <v>0</v>
      </c>
    </row>
    <row r="2152" spans="3:12">
      <c r="C2152" s="24">
        <v>0</v>
      </c>
      <c r="D2152" t="s">
        <v>92</v>
      </c>
      <c r="E2152" t="s">
        <v>92</v>
      </c>
      <c r="F2152" t="s">
        <v>92</v>
      </c>
      <c r="G2152" s="23" t="s">
        <v>92</v>
      </c>
      <c r="H2152" s="24" t="s">
        <v>92</v>
      </c>
      <c r="I2152" t="s">
        <v>92</v>
      </c>
      <c r="L2152" s="24">
        <v>0</v>
      </c>
    </row>
    <row r="2153" spans="3:12">
      <c r="C2153" s="24">
        <v>0</v>
      </c>
      <c r="D2153" t="s">
        <v>92</v>
      </c>
      <c r="E2153" t="s">
        <v>92</v>
      </c>
      <c r="F2153" t="s">
        <v>92</v>
      </c>
      <c r="G2153" s="23" t="s">
        <v>92</v>
      </c>
      <c r="H2153" s="24" t="s">
        <v>92</v>
      </c>
      <c r="I2153" t="s">
        <v>92</v>
      </c>
      <c r="L2153" s="24">
        <v>0</v>
      </c>
    </row>
    <row r="2154" spans="3:12">
      <c r="C2154" s="24">
        <v>0</v>
      </c>
      <c r="D2154" t="s">
        <v>92</v>
      </c>
      <c r="E2154" t="s">
        <v>92</v>
      </c>
      <c r="F2154" t="s">
        <v>92</v>
      </c>
      <c r="G2154" s="23" t="s">
        <v>92</v>
      </c>
      <c r="H2154" s="24" t="s">
        <v>92</v>
      </c>
      <c r="I2154" t="s">
        <v>92</v>
      </c>
      <c r="L2154" s="24">
        <v>0</v>
      </c>
    </row>
    <row r="2155" spans="3:12">
      <c r="C2155" s="24">
        <v>0</v>
      </c>
      <c r="D2155" t="s">
        <v>92</v>
      </c>
      <c r="E2155" t="s">
        <v>92</v>
      </c>
      <c r="F2155" t="s">
        <v>92</v>
      </c>
      <c r="G2155" s="23" t="s">
        <v>92</v>
      </c>
      <c r="H2155" s="24" t="s">
        <v>92</v>
      </c>
      <c r="I2155" t="s">
        <v>92</v>
      </c>
      <c r="L2155" s="24">
        <v>0</v>
      </c>
    </row>
    <row r="2156" spans="3:12">
      <c r="C2156" s="24">
        <v>0</v>
      </c>
      <c r="D2156" t="s">
        <v>92</v>
      </c>
      <c r="E2156" t="s">
        <v>92</v>
      </c>
      <c r="F2156" t="s">
        <v>92</v>
      </c>
      <c r="G2156" s="23" t="s">
        <v>92</v>
      </c>
      <c r="H2156" s="24" t="s">
        <v>92</v>
      </c>
      <c r="I2156" t="s">
        <v>92</v>
      </c>
      <c r="L2156" s="24">
        <v>0</v>
      </c>
    </row>
    <row r="2157" spans="3:12">
      <c r="C2157" s="24">
        <v>0</v>
      </c>
      <c r="D2157" t="s">
        <v>92</v>
      </c>
      <c r="E2157" t="s">
        <v>92</v>
      </c>
      <c r="F2157" t="s">
        <v>92</v>
      </c>
      <c r="G2157" s="23" t="s">
        <v>92</v>
      </c>
      <c r="H2157" s="24" t="s">
        <v>92</v>
      </c>
      <c r="I2157" t="s">
        <v>92</v>
      </c>
      <c r="L2157" s="24">
        <v>0</v>
      </c>
    </row>
    <row r="2158" spans="3:12">
      <c r="C2158" s="24">
        <v>0</v>
      </c>
      <c r="D2158" t="s">
        <v>92</v>
      </c>
      <c r="E2158" t="s">
        <v>92</v>
      </c>
      <c r="F2158" t="s">
        <v>92</v>
      </c>
      <c r="G2158" s="23" t="s">
        <v>92</v>
      </c>
      <c r="H2158" s="24" t="s">
        <v>92</v>
      </c>
      <c r="I2158" t="s">
        <v>92</v>
      </c>
      <c r="L2158" s="24">
        <v>0</v>
      </c>
    </row>
    <row r="2159" spans="3:12">
      <c r="C2159" s="24">
        <v>0</v>
      </c>
      <c r="D2159" t="s">
        <v>92</v>
      </c>
      <c r="E2159" t="s">
        <v>92</v>
      </c>
      <c r="F2159" t="s">
        <v>92</v>
      </c>
      <c r="G2159" s="23" t="s">
        <v>92</v>
      </c>
      <c r="H2159" s="24" t="s">
        <v>92</v>
      </c>
      <c r="I2159" t="s">
        <v>92</v>
      </c>
      <c r="L2159" s="24">
        <v>0</v>
      </c>
    </row>
    <row r="2160" spans="3:12">
      <c r="C2160" s="24">
        <v>0</v>
      </c>
      <c r="D2160" t="s">
        <v>92</v>
      </c>
      <c r="E2160" t="s">
        <v>92</v>
      </c>
      <c r="F2160" t="s">
        <v>92</v>
      </c>
      <c r="G2160" s="23" t="s">
        <v>92</v>
      </c>
      <c r="H2160" s="24" t="s">
        <v>92</v>
      </c>
      <c r="I2160" t="s">
        <v>92</v>
      </c>
      <c r="L2160" s="24">
        <v>0</v>
      </c>
    </row>
    <row r="2161" spans="3:12">
      <c r="C2161" s="24">
        <v>0</v>
      </c>
      <c r="D2161" t="s">
        <v>92</v>
      </c>
      <c r="E2161" t="s">
        <v>92</v>
      </c>
      <c r="F2161" t="s">
        <v>92</v>
      </c>
      <c r="G2161" s="23" t="s">
        <v>92</v>
      </c>
      <c r="H2161" s="24" t="s">
        <v>92</v>
      </c>
      <c r="I2161" t="s">
        <v>92</v>
      </c>
      <c r="L2161" s="24">
        <v>0</v>
      </c>
    </row>
    <row r="2162" spans="3:12">
      <c r="C2162" s="24">
        <v>0</v>
      </c>
      <c r="D2162" t="s">
        <v>92</v>
      </c>
      <c r="E2162" t="s">
        <v>92</v>
      </c>
      <c r="F2162" t="s">
        <v>92</v>
      </c>
      <c r="G2162" s="23" t="s">
        <v>92</v>
      </c>
      <c r="H2162" s="24" t="s">
        <v>92</v>
      </c>
      <c r="I2162" t="s">
        <v>92</v>
      </c>
      <c r="L2162" s="24">
        <v>0</v>
      </c>
    </row>
    <row r="2163" spans="3:12">
      <c r="C2163" s="24">
        <v>0</v>
      </c>
      <c r="D2163" t="s">
        <v>92</v>
      </c>
      <c r="E2163" t="s">
        <v>92</v>
      </c>
      <c r="F2163" t="s">
        <v>92</v>
      </c>
      <c r="G2163" s="23" t="s">
        <v>92</v>
      </c>
      <c r="H2163" s="24" t="s">
        <v>92</v>
      </c>
      <c r="I2163" t="s">
        <v>92</v>
      </c>
      <c r="L2163" s="24">
        <v>0</v>
      </c>
    </row>
    <row r="2164" spans="3:12">
      <c r="C2164" s="24">
        <v>0</v>
      </c>
      <c r="D2164" t="s">
        <v>92</v>
      </c>
      <c r="E2164" t="s">
        <v>92</v>
      </c>
      <c r="F2164" t="s">
        <v>92</v>
      </c>
      <c r="G2164" s="23" t="s">
        <v>92</v>
      </c>
      <c r="H2164" s="24" t="s">
        <v>92</v>
      </c>
      <c r="I2164" t="s">
        <v>92</v>
      </c>
      <c r="L2164" s="24">
        <v>0</v>
      </c>
    </row>
    <row r="2165" spans="3:12">
      <c r="C2165" s="24">
        <v>0</v>
      </c>
      <c r="D2165" t="s">
        <v>92</v>
      </c>
      <c r="E2165" t="s">
        <v>92</v>
      </c>
      <c r="F2165" t="s">
        <v>92</v>
      </c>
      <c r="G2165" s="23" t="s">
        <v>92</v>
      </c>
      <c r="H2165" s="24" t="s">
        <v>92</v>
      </c>
      <c r="I2165" t="s">
        <v>92</v>
      </c>
      <c r="L2165" s="24">
        <v>0</v>
      </c>
    </row>
    <row r="2166" spans="3:12">
      <c r="C2166" s="24">
        <v>0</v>
      </c>
      <c r="D2166" t="s">
        <v>92</v>
      </c>
      <c r="E2166" t="s">
        <v>92</v>
      </c>
      <c r="F2166" t="s">
        <v>92</v>
      </c>
      <c r="G2166" s="23" t="s">
        <v>92</v>
      </c>
      <c r="H2166" s="24" t="s">
        <v>92</v>
      </c>
      <c r="I2166" t="s">
        <v>92</v>
      </c>
      <c r="L2166" s="24">
        <v>0</v>
      </c>
    </row>
    <row r="2167" spans="3:12">
      <c r="C2167" s="24">
        <v>0</v>
      </c>
      <c r="D2167" t="s">
        <v>92</v>
      </c>
      <c r="E2167" t="s">
        <v>92</v>
      </c>
      <c r="F2167" t="s">
        <v>92</v>
      </c>
      <c r="G2167" s="23" t="s">
        <v>92</v>
      </c>
      <c r="H2167" s="24" t="s">
        <v>92</v>
      </c>
      <c r="I2167" t="s">
        <v>92</v>
      </c>
      <c r="L2167" s="24">
        <v>0</v>
      </c>
    </row>
    <row r="2168" spans="3:12">
      <c r="C2168" s="24">
        <v>0</v>
      </c>
      <c r="D2168" t="s">
        <v>92</v>
      </c>
      <c r="E2168" t="s">
        <v>92</v>
      </c>
      <c r="F2168" t="s">
        <v>92</v>
      </c>
      <c r="G2168" s="23" t="s">
        <v>92</v>
      </c>
      <c r="H2168" s="24" t="s">
        <v>92</v>
      </c>
      <c r="I2168" t="s">
        <v>92</v>
      </c>
      <c r="L2168" s="24">
        <v>0</v>
      </c>
    </row>
    <row r="2169" spans="3:12">
      <c r="C2169" s="24">
        <v>0</v>
      </c>
      <c r="D2169" t="s">
        <v>92</v>
      </c>
      <c r="E2169" t="s">
        <v>92</v>
      </c>
      <c r="F2169" t="s">
        <v>92</v>
      </c>
      <c r="G2169" s="23" t="s">
        <v>92</v>
      </c>
      <c r="H2169" s="24" t="s">
        <v>92</v>
      </c>
      <c r="I2169" t="s">
        <v>92</v>
      </c>
      <c r="L2169" s="24">
        <v>0</v>
      </c>
    </row>
    <row r="2170" spans="3:12">
      <c r="C2170" s="24">
        <v>0</v>
      </c>
      <c r="D2170" t="s">
        <v>92</v>
      </c>
      <c r="E2170" t="s">
        <v>92</v>
      </c>
      <c r="F2170" t="s">
        <v>92</v>
      </c>
      <c r="G2170" s="23" t="s">
        <v>92</v>
      </c>
      <c r="H2170" s="24" t="s">
        <v>92</v>
      </c>
      <c r="I2170" t="s">
        <v>92</v>
      </c>
      <c r="L2170" s="24">
        <v>0</v>
      </c>
    </row>
    <row r="2171" spans="3:12">
      <c r="C2171" s="24">
        <v>0</v>
      </c>
      <c r="D2171" t="s">
        <v>92</v>
      </c>
      <c r="E2171" t="s">
        <v>92</v>
      </c>
      <c r="F2171" t="s">
        <v>92</v>
      </c>
      <c r="G2171" s="23" t="s">
        <v>92</v>
      </c>
      <c r="H2171" s="24" t="s">
        <v>92</v>
      </c>
      <c r="I2171" t="s">
        <v>92</v>
      </c>
      <c r="L2171" s="24">
        <v>0</v>
      </c>
    </row>
    <row r="2172" spans="3:12">
      <c r="C2172" s="24">
        <v>0</v>
      </c>
      <c r="D2172" t="s">
        <v>92</v>
      </c>
      <c r="E2172" t="s">
        <v>92</v>
      </c>
      <c r="F2172" t="s">
        <v>92</v>
      </c>
      <c r="G2172" s="23" t="s">
        <v>92</v>
      </c>
      <c r="H2172" s="24" t="s">
        <v>92</v>
      </c>
      <c r="I2172" t="s">
        <v>92</v>
      </c>
      <c r="L2172" s="24">
        <v>0</v>
      </c>
    </row>
    <row r="2173" spans="3:12">
      <c r="C2173" s="24">
        <v>0</v>
      </c>
      <c r="D2173" t="s">
        <v>92</v>
      </c>
      <c r="E2173" t="s">
        <v>92</v>
      </c>
      <c r="F2173" t="s">
        <v>92</v>
      </c>
      <c r="G2173" s="23" t="s">
        <v>92</v>
      </c>
      <c r="H2173" s="24" t="s">
        <v>92</v>
      </c>
      <c r="I2173" t="s">
        <v>92</v>
      </c>
      <c r="L2173" s="24">
        <v>0</v>
      </c>
    </row>
    <row r="2174" spans="3:12">
      <c r="C2174" s="24">
        <v>0</v>
      </c>
      <c r="D2174" t="s">
        <v>92</v>
      </c>
      <c r="E2174" t="s">
        <v>92</v>
      </c>
      <c r="F2174" t="s">
        <v>92</v>
      </c>
      <c r="G2174" s="23" t="s">
        <v>92</v>
      </c>
      <c r="H2174" s="24" t="s">
        <v>92</v>
      </c>
      <c r="I2174" t="s">
        <v>92</v>
      </c>
      <c r="L2174" s="24">
        <v>0</v>
      </c>
    </row>
    <row r="2175" spans="3:12">
      <c r="C2175" s="24">
        <v>0</v>
      </c>
      <c r="D2175" t="s">
        <v>92</v>
      </c>
      <c r="E2175" t="s">
        <v>92</v>
      </c>
      <c r="F2175" t="s">
        <v>92</v>
      </c>
      <c r="G2175" s="23" t="s">
        <v>92</v>
      </c>
      <c r="H2175" s="24" t="s">
        <v>92</v>
      </c>
      <c r="I2175" t="s">
        <v>92</v>
      </c>
      <c r="L2175" s="24">
        <v>0</v>
      </c>
    </row>
    <row r="2176" spans="3:12">
      <c r="C2176" s="24">
        <v>0</v>
      </c>
      <c r="D2176" t="s">
        <v>92</v>
      </c>
      <c r="E2176" t="s">
        <v>92</v>
      </c>
      <c r="F2176" t="s">
        <v>92</v>
      </c>
      <c r="G2176" s="23" t="s">
        <v>92</v>
      </c>
      <c r="H2176" s="24" t="s">
        <v>92</v>
      </c>
      <c r="I2176" t="s">
        <v>92</v>
      </c>
      <c r="L2176" s="24">
        <v>0</v>
      </c>
    </row>
    <row r="2177" spans="3:12">
      <c r="C2177" s="24">
        <v>0</v>
      </c>
      <c r="D2177" t="s">
        <v>92</v>
      </c>
      <c r="E2177" t="s">
        <v>92</v>
      </c>
      <c r="F2177" t="s">
        <v>92</v>
      </c>
      <c r="G2177" s="23" t="s">
        <v>92</v>
      </c>
      <c r="H2177" s="24" t="s">
        <v>92</v>
      </c>
      <c r="I2177" t="s">
        <v>92</v>
      </c>
      <c r="L2177" s="24">
        <v>0</v>
      </c>
    </row>
    <row r="2178" spans="3:12">
      <c r="C2178" s="24">
        <v>0</v>
      </c>
      <c r="D2178" t="s">
        <v>92</v>
      </c>
      <c r="E2178" t="s">
        <v>92</v>
      </c>
      <c r="F2178" t="s">
        <v>92</v>
      </c>
      <c r="G2178" s="23" t="s">
        <v>92</v>
      </c>
      <c r="H2178" s="24" t="s">
        <v>92</v>
      </c>
      <c r="I2178" t="s">
        <v>92</v>
      </c>
      <c r="L2178" s="24">
        <v>0</v>
      </c>
    </row>
    <row r="2179" spans="3:12">
      <c r="C2179" s="24">
        <v>0</v>
      </c>
      <c r="D2179" t="s">
        <v>92</v>
      </c>
      <c r="E2179" t="s">
        <v>92</v>
      </c>
      <c r="F2179" t="s">
        <v>92</v>
      </c>
      <c r="G2179" s="23" t="s">
        <v>92</v>
      </c>
      <c r="H2179" s="24" t="s">
        <v>92</v>
      </c>
      <c r="I2179" t="s">
        <v>92</v>
      </c>
      <c r="L2179" s="24">
        <v>0</v>
      </c>
    </row>
    <row r="2180" spans="3:12">
      <c r="C2180" s="24">
        <v>0</v>
      </c>
      <c r="D2180" t="s">
        <v>92</v>
      </c>
      <c r="E2180" t="s">
        <v>92</v>
      </c>
      <c r="F2180" t="s">
        <v>92</v>
      </c>
      <c r="G2180" s="23" t="s">
        <v>92</v>
      </c>
      <c r="H2180" s="24" t="s">
        <v>92</v>
      </c>
      <c r="I2180" t="s">
        <v>92</v>
      </c>
      <c r="L2180" s="24">
        <v>0</v>
      </c>
    </row>
    <row r="2181" spans="3:12">
      <c r="C2181" s="24">
        <v>0</v>
      </c>
      <c r="D2181" t="s">
        <v>92</v>
      </c>
      <c r="E2181" t="s">
        <v>92</v>
      </c>
      <c r="F2181" t="s">
        <v>92</v>
      </c>
      <c r="G2181" s="23" t="s">
        <v>92</v>
      </c>
      <c r="H2181" s="24" t="s">
        <v>92</v>
      </c>
      <c r="I2181" t="s">
        <v>92</v>
      </c>
      <c r="L2181" s="24">
        <v>0</v>
      </c>
    </row>
    <row r="2182" spans="3:12">
      <c r="C2182" s="24">
        <v>0</v>
      </c>
      <c r="D2182" t="s">
        <v>92</v>
      </c>
      <c r="E2182" t="s">
        <v>92</v>
      </c>
      <c r="F2182" t="s">
        <v>92</v>
      </c>
      <c r="G2182" s="23" t="s">
        <v>92</v>
      </c>
      <c r="H2182" s="24" t="s">
        <v>92</v>
      </c>
      <c r="I2182" t="s">
        <v>92</v>
      </c>
      <c r="L2182" s="24">
        <v>0</v>
      </c>
    </row>
    <row r="2183" spans="3:12">
      <c r="C2183" s="24">
        <v>0</v>
      </c>
      <c r="D2183" t="s">
        <v>92</v>
      </c>
      <c r="E2183" t="s">
        <v>92</v>
      </c>
      <c r="F2183" t="s">
        <v>92</v>
      </c>
      <c r="G2183" s="23" t="s">
        <v>92</v>
      </c>
      <c r="H2183" s="24" t="s">
        <v>92</v>
      </c>
      <c r="I2183" t="s">
        <v>92</v>
      </c>
      <c r="L2183" s="24">
        <v>0</v>
      </c>
    </row>
    <row r="2184" spans="3:12">
      <c r="C2184" s="24">
        <v>0</v>
      </c>
      <c r="D2184" t="s">
        <v>92</v>
      </c>
      <c r="E2184" t="s">
        <v>92</v>
      </c>
      <c r="F2184" t="s">
        <v>92</v>
      </c>
      <c r="G2184" s="23" t="s">
        <v>92</v>
      </c>
      <c r="H2184" s="24" t="s">
        <v>92</v>
      </c>
      <c r="I2184" t="s">
        <v>92</v>
      </c>
      <c r="L2184" s="24">
        <v>0</v>
      </c>
    </row>
    <row r="2185" spans="3:12">
      <c r="C2185" s="24">
        <v>0</v>
      </c>
      <c r="D2185" t="s">
        <v>92</v>
      </c>
      <c r="E2185" t="s">
        <v>92</v>
      </c>
      <c r="F2185" t="s">
        <v>92</v>
      </c>
      <c r="G2185" s="23" t="s">
        <v>92</v>
      </c>
      <c r="H2185" s="24" t="s">
        <v>92</v>
      </c>
      <c r="I2185" t="s">
        <v>92</v>
      </c>
      <c r="L2185" s="24">
        <v>0</v>
      </c>
    </row>
    <row r="2186" spans="3:12">
      <c r="C2186" s="24">
        <v>0</v>
      </c>
      <c r="D2186" t="s">
        <v>92</v>
      </c>
      <c r="E2186" t="s">
        <v>92</v>
      </c>
      <c r="F2186" t="s">
        <v>92</v>
      </c>
      <c r="G2186" s="23" t="s">
        <v>92</v>
      </c>
      <c r="H2186" s="24" t="s">
        <v>92</v>
      </c>
      <c r="I2186" t="s">
        <v>92</v>
      </c>
      <c r="L2186" s="24">
        <v>0</v>
      </c>
    </row>
    <row r="2187" spans="3:12">
      <c r="C2187" s="24">
        <v>0</v>
      </c>
      <c r="D2187" t="s">
        <v>92</v>
      </c>
      <c r="E2187" t="s">
        <v>92</v>
      </c>
      <c r="F2187" t="s">
        <v>92</v>
      </c>
      <c r="G2187" s="23" t="s">
        <v>92</v>
      </c>
      <c r="H2187" s="24" t="s">
        <v>92</v>
      </c>
      <c r="I2187" t="s">
        <v>92</v>
      </c>
      <c r="L2187" s="24">
        <v>0</v>
      </c>
    </row>
    <row r="2188" spans="3:12">
      <c r="C2188" s="24">
        <v>0</v>
      </c>
      <c r="D2188" t="s">
        <v>92</v>
      </c>
      <c r="E2188" t="s">
        <v>92</v>
      </c>
      <c r="F2188" t="s">
        <v>92</v>
      </c>
      <c r="G2188" s="23" t="s">
        <v>92</v>
      </c>
      <c r="H2188" s="24" t="s">
        <v>92</v>
      </c>
      <c r="I2188" t="s">
        <v>92</v>
      </c>
      <c r="L2188" s="24">
        <v>0</v>
      </c>
    </row>
    <row r="2189" spans="3:12">
      <c r="C2189" s="24">
        <v>0</v>
      </c>
      <c r="D2189" t="s">
        <v>92</v>
      </c>
      <c r="E2189" t="s">
        <v>92</v>
      </c>
      <c r="F2189" t="s">
        <v>92</v>
      </c>
      <c r="G2189" s="23" t="s">
        <v>92</v>
      </c>
      <c r="H2189" s="24" t="s">
        <v>92</v>
      </c>
      <c r="I2189" t="s">
        <v>92</v>
      </c>
      <c r="L2189" s="24">
        <v>0</v>
      </c>
    </row>
    <row r="2190" spans="3:12">
      <c r="C2190" s="24">
        <v>0</v>
      </c>
      <c r="D2190" t="s">
        <v>92</v>
      </c>
      <c r="E2190" t="s">
        <v>92</v>
      </c>
      <c r="F2190" t="s">
        <v>92</v>
      </c>
      <c r="G2190" s="23" t="s">
        <v>92</v>
      </c>
      <c r="H2190" s="24" t="s">
        <v>92</v>
      </c>
      <c r="I2190" t="s">
        <v>92</v>
      </c>
      <c r="L2190" s="24">
        <v>0</v>
      </c>
    </row>
    <row r="2191" spans="3:12">
      <c r="C2191" s="24">
        <v>0</v>
      </c>
      <c r="D2191" t="s">
        <v>92</v>
      </c>
      <c r="E2191" t="s">
        <v>92</v>
      </c>
      <c r="F2191" t="s">
        <v>92</v>
      </c>
      <c r="G2191" s="23" t="s">
        <v>92</v>
      </c>
      <c r="H2191" s="24" t="s">
        <v>92</v>
      </c>
      <c r="I2191" t="s">
        <v>92</v>
      </c>
      <c r="L2191" s="24">
        <v>0</v>
      </c>
    </row>
    <row r="2192" spans="3:12">
      <c r="C2192" s="24">
        <v>0</v>
      </c>
      <c r="D2192" t="s">
        <v>92</v>
      </c>
      <c r="E2192" t="s">
        <v>92</v>
      </c>
      <c r="F2192" t="s">
        <v>92</v>
      </c>
      <c r="G2192" s="23" t="s">
        <v>92</v>
      </c>
      <c r="H2192" s="24" t="s">
        <v>92</v>
      </c>
      <c r="I2192" t="s">
        <v>92</v>
      </c>
      <c r="L2192" s="24">
        <v>0</v>
      </c>
    </row>
    <row r="2193" spans="3:12">
      <c r="C2193" s="24">
        <v>0</v>
      </c>
      <c r="D2193" t="s">
        <v>92</v>
      </c>
      <c r="E2193" t="s">
        <v>92</v>
      </c>
      <c r="F2193" t="s">
        <v>92</v>
      </c>
      <c r="G2193" s="23" t="s">
        <v>92</v>
      </c>
      <c r="H2193" s="24" t="s">
        <v>92</v>
      </c>
      <c r="I2193" t="s">
        <v>92</v>
      </c>
      <c r="L2193" s="24">
        <v>0</v>
      </c>
    </row>
    <row r="2194" spans="3:12">
      <c r="C2194" s="24">
        <v>0</v>
      </c>
      <c r="D2194" t="s">
        <v>92</v>
      </c>
      <c r="E2194" t="s">
        <v>92</v>
      </c>
      <c r="F2194" t="s">
        <v>92</v>
      </c>
      <c r="G2194" s="23" t="s">
        <v>92</v>
      </c>
      <c r="H2194" s="24" t="s">
        <v>92</v>
      </c>
      <c r="I2194" t="s">
        <v>92</v>
      </c>
      <c r="L2194" s="24">
        <v>0</v>
      </c>
    </row>
    <row r="2195" spans="3:12">
      <c r="C2195" s="24">
        <v>0</v>
      </c>
      <c r="D2195" t="s">
        <v>92</v>
      </c>
      <c r="E2195" t="s">
        <v>92</v>
      </c>
      <c r="F2195" t="s">
        <v>92</v>
      </c>
      <c r="G2195" s="23" t="s">
        <v>92</v>
      </c>
      <c r="H2195" s="24" t="s">
        <v>92</v>
      </c>
      <c r="I2195" t="s">
        <v>92</v>
      </c>
      <c r="L2195" s="24">
        <v>0</v>
      </c>
    </row>
    <row r="2196" spans="3:12">
      <c r="C2196" s="24">
        <v>0</v>
      </c>
      <c r="D2196" t="s">
        <v>92</v>
      </c>
      <c r="E2196" t="s">
        <v>92</v>
      </c>
      <c r="F2196" t="s">
        <v>92</v>
      </c>
      <c r="G2196" s="23" t="s">
        <v>92</v>
      </c>
      <c r="H2196" s="24" t="s">
        <v>92</v>
      </c>
      <c r="I2196" t="s">
        <v>92</v>
      </c>
      <c r="L2196" s="24">
        <v>0</v>
      </c>
    </row>
    <row r="2197" spans="3:12">
      <c r="C2197" s="24">
        <v>0</v>
      </c>
      <c r="D2197" t="s">
        <v>92</v>
      </c>
      <c r="E2197" t="s">
        <v>92</v>
      </c>
      <c r="F2197" t="s">
        <v>92</v>
      </c>
      <c r="G2197" s="23" t="s">
        <v>92</v>
      </c>
      <c r="H2197" s="24" t="s">
        <v>92</v>
      </c>
      <c r="I2197" t="s">
        <v>92</v>
      </c>
      <c r="L2197" s="24">
        <v>0</v>
      </c>
    </row>
    <row r="2198" spans="3:12">
      <c r="C2198" s="24">
        <v>0</v>
      </c>
      <c r="D2198" t="s">
        <v>92</v>
      </c>
      <c r="E2198" t="s">
        <v>92</v>
      </c>
      <c r="F2198" t="s">
        <v>92</v>
      </c>
      <c r="G2198" s="23" t="s">
        <v>92</v>
      </c>
      <c r="H2198" s="24" t="s">
        <v>92</v>
      </c>
      <c r="I2198" t="s">
        <v>92</v>
      </c>
      <c r="L2198" s="24">
        <v>0</v>
      </c>
    </row>
    <row r="2199" spans="3:12">
      <c r="C2199" s="24">
        <v>0</v>
      </c>
      <c r="D2199" t="s">
        <v>92</v>
      </c>
      <c r="E2199" t="s">
        <v>92</v>
      </c>
      <c r="F2199" t="s">
        <v>92</v>
      </c>
      <c r="G2199" s="23" t="s">
        <v>92</v>
      </c>
      <c r="H2199" s="24" t="s">
        <v>92</v>
      </c>
      <c r="I2199" t="s">
        <v>92</v>
      </c>
      <c r="L2199" s="24">
        <v>0</v>
      </c>
    </row>
    <row r="2200" spans="3:12">
      <c r="C2200" s="24">
        <v>0</v>
      </c>
      <c r="D2200" t="s">
        <v>92</v>
      </c>
      <c r="E2200" t="s">
        <v>92</v>
      </c>
      <c r="F2200" t="s">
        <v>92</v>
      </c>
      <c r="G2200" s="23" t="s">
        <v>92</v>
      </c>
      <c r="H2200" s="24" t="s">
        <v>92</v>
      </c>
      <c r="I2200" t="s">
        <v>92</v>
      </c>
      <c r="L2200" s="24">
        <v>0</v>
      </c>
    </row>
    <row r="2201" spans="3:12">
      <c r="C2201" s="24">
        <v>0</v>
      </c>
      <c r="D2201" t="s">
        <v>92</v>
      </c>
      <c r="E2201" t="s">
        <v>92</v>
      </c>
      <c r="F2201" t="s">
        <v>92</v>
      </c>
      <c r="G2201" s="23" t="s">
        <v>92</v>
      </c>
      <c r="H2201" s="24" t="s">
        <v>92</v>
      </c>
      <c r="I2201" t="s">
        <v>92</v>
      </c>
      <c r="L2201" s="24">
        <v>0</v>
      </c>
    </row>
    <row r="2202" spans="3:12">
      <c r="C2202" s="24">
        <v>0</v>
      </c>
      <c r="D2202" t="s">
        <v>92</v>
      </c>
      <c r="E2202" t="s">
        <v>92</v>
      </c>
      <c r="F2202" t="s">
        <v>92</v>
      </c>
      <c r="G2202" s="23" t="s">
        <v>92</v>
      </c>
      <c r="H2202" s="24" t="s">
        <v>92</v>
      </c>
      <c r="I2202" t="s">
        <v>92</v>
      </c>
      <c r="L2202" s="24">
        <v>0</v>
      </c>
    </row>
    <row r="2203" spans="3:12">
      <c r="C2203" s="24">
        <v>0</v>
      </c>
      <c r="D2203" t="s">
        <v>92</v>
      </c>
      <c r="E2203" t="s">
        <v>92</v>
      </c>
      <c r="F2203" t="s">
        <v>92</v>
      </c>
      <c r="G2203" s="23" t="s">
        <v>92</v>
      </c>
      <c r="H2203" s="24" t="s">
        <v>92</v>
      </c>
      <c r="I2203" t="s">
        <v>92</v>
      </c>
      <c r="L2203" s="24">
        <v>0</v>
      </c>
    </row>
    <row r="2204" spans="3:12">
      <c r="C2204" s="24">
        <v>0</v>
      </c>
      <c r="D2204" t="s">
        <v>92</v>
      </c>
      <c r="E2204" t="s">
        <v>92</v>
      </c>
      <c r="F2204" t="s">
        <v>92</v>
      </c>
      <c r="G2204" s="23" t="s">
        <v>92</v>
      </c>
      <c r="H2204" s="24" t="s">
        <v>92</v>
      </c>
      <c r="I2204" t="s">
        <v>92</v>
      </c>
      <c r="L2204" s="24">
        <v>0</v>
      </c>
    </row>
    <row r="2205" spans="3:12">
      <c r="C2205" s="24">
        <v>0</v>
      </c>
      <c r="D2205" t="s">
        <v>92</v>
      </c>
      <c r="E2205" t="s">
        <v>92</v>
      </c>
      <c r="F2205" t="s">
        <v>92</v>
      </c>
      <c r="G2205" s="23" t="s">
        <v>92</v>
      </c>
      <c r="H2205" s="24" t="s">
        <v>92</v>
      </c>
      <c r="I2205" t="s">
        <v>92</v>
      </c>
      <c r="L2205" s="24">
        <v>0</v>
      </c>
    </row>
    <row r="2206" spans="3:12">
      <c r="C2206" s="24">
        <v>0</v>
      </c>
      <c r="D2206" t="s">
        <v>92</v>
      </c>
      <c r="E2206" t="s">
        <v>92</v>
      </c>
      <c r="F2206" t="s">
        <v>92</v>
      </c>
      <c r="G2206" s="23" t="s">
        <v>92</v>
      </c>
      <c r="H2206" s="24" t="s">
        <v>92</v>
      </c>
      <c r="I2206" t="s">
        <v>92</v>
      </c>
      <c r="L2206" s="24">
        <v>0</v>
      </c>
    </row>
    <row r="2207" spans="3:12">
      <c r="C2207" s="24">
        <v>0</v>
      </c>
      <c r="D2207" t="s">
        <v>92</v>
      </c>
      <c r="E2207" t="s">
        <v>92</v>
      </c>
      <c r="F2207" t="s">
        <v>92</v>
      </c>
      <c r="G2207" s="23" t="s">
        <v>92</v>
      </c>
      <c r="H2207" s="24" t="s">
        <v>92</v>
      </c>
      <c r="I2207" t="s">
        <v>92</v>
      </c>
      <c r="L2207" s="24">
        <v>0</v>
      </c>
    </row>
    <row r="2208" spans="3:12">
      <c r="C2208" s="24">
        <v>0</v>
      </c>
      <c r="D2208" t="s">
        <v>92</v>
      </c>
      <c r="E2208" t="s">
        <v>92</v>
      </c>
      <c r="F2208" t="s">
        <v>92</v>
      </c>
      <c r="G2208" s="23" t="s">
        <v>92</v>
      </c>
      <c r="H2208" s="24" t="s">
        <v>92</v>
      </c>
      <c r="I2208" t="s">
        <v>92</v>
      </c>
      <c r="L2208" s="24">
        <v>0</v>
      </c>
    </row>
    <row r="2209" spans="3:12">
      <c r="C2209" s="24">
        <v>0</v>
      </c>
      <c r="D2209" t="s">
        <v>92</v>
      </c>
      <c r="E2209" t="s">
        <v>92</v>
      </c>
      <c r="F2209" t="s">
        <v>92</v>
      </c>
      <c r="G2209" s="23" t="s">
        <v>92</v>
      </c>
      <c r="H2209" s="24" t="s">
        <v>92</v>
      </c>
      <c r="I2209" t="s">
        <v>92</v>
      </c>
      <c r="L2209" s="24">
        <v>0</v>
      </c>
    </row>
    <row r="2210" spans="3:12">
      <c r="C2210" s="24">
        <v>0</v>
      </c>
      <c r="D2210" t="s">
        <v>92</v>
      </c>
      <c r="E2210" t="s">
        <v>92</v>
      </c>
      <c r="F2210" t="s">
        <v>92</v>
      </c>
      <c r="G2210" s="23" t="s">
        <v>92</v>
      </c>
      <c r="H2210" s="24" t="s">
        <v>92</v>
      </c>
      <c r="I2210" t="s">
        <v>92</v>
      </c>
      <c r="L2210" s="24">
        <v>0</v>
      </c>
    </row>
    <row r="2211" spans="3:12">
      <c r="C2211" s="24">
        <v>0</v>
      </c>
      <c r="D2211" t="s">
        <v>92</v>
      </c>
      <c r="E2211" t="s">
        <v>92</v>
      </c>
      <c r="F2211" t="s">
        <v>92</v>
      </c>
      <c r="G2211" s="23" t="s">
        <v>92</v>
      </c>
      <c r="H2211" s="24" t="s">
        <v>92</v>
      </c>
      <c r="I2211" t="s">
        <v>92</v>
      </c>
      <c r="L2211" s="24">
        <v>0</v>
      </c>
    </row>
    <row r="2212" spans="3:12">
      <c r="C2212" s="24">
        <v>0</v>
      </c>
      <c r="D2212" t="s">
        <v>92</v>
      </c>
      <c r="E2212" t="s">
        <v>92</v>
      </c>
      <c r="F2212" t="s">
        <v>92</v>
      </c>
      <c r="G2212" s="23" t="s">
        <v>92</v>
      </c>
      <c r="H2212" s="24" t="s">
        <v>92</v>
      </c>
      <c r="I2212" t="s">
        <v>92</v>
      </c>
      <c r="L2212" s="24">
        <v>0</v>
      </c>
    </row>
    <row r="2213" spans="3:12">
      <c r="C2213" s="24">
        <v>0</v>
      </c>
      <c r="D2213" t="s">
        <v>92</v>
      </c>
      <c r="E2213" t="s">
        <v>92</v>
      </c>
      <c r="F2213" t="s">
        <v>92</v>
      </c>
      <c r="G2213" s="23" t="s">
        <v>92</v>
      </c>
      <c r="H2213" s="24" t="s">
        <v>92</v>
      </c>
      <c r="I2213" t="s">
        <v>92</v>
      </c>
      <c r="L2213" s="24">
        <v>0</v>
      </c>
    </row>
    <row r="2214" spans="3:12">
      <c r="C2214" s="24">
        <v>0</v>
      </c>
      <c r="D2214" t="s">
        <v>92</v>
      </c>
      <c r="E2214" t="s">
        <v>92</v>
      </c>
      <c r="F2214" t="s">
        <v>92</v>
      </c>
      <c r="G2214" s="23" t="s">
        <v>92</v>
      </c>
      <c r="H2214" s="24" t="s">
        <v>92</v>
      </c>
      <c r="I2214" t="s">
        <v>92</v>
      </c>
      <c r="L2214" s="24">
        <v>0</v>
      </c>
    </row>
    <row r="2215" spans="3:12">
      <c r="C2215" s="24">
        <v>0</v>
      </c>
      <c r="D2215" t="s">
        <v>92</v>
      </c>
      <c r="E2215" t="s">
        <v>92</v>
      </c>
      <c r="F2215" t="s">
        <v>92</v>
      </c>
      <c r="G2215" s="23" t="s">
        <v>92</v>
      </c>
      <c r="H2215" s="24" t="s">
        <v>92</v>
      </c>
      <c r="I2215" t="s">
        <v>92</v>
      </c>
      <c r="L2215" s="24">
        <v>0</v>
      </c>
    </row>
    <row r="2216" spans="3:12">
      <c r="C2216" s="24">
        <v>0</v>
      </c>
      <c r="D2216" t="s">
        <v>92</v>
      </c>
      <c r="E2216" t="s">
        <v>92</v>
      </c>
      <c r="F2216" t="s">
        <v>92</v>
      </c>
      <c r="G2216" s="23" t="s">
        <v>92</v>
      </c>
      <c r="H2216" s="24" t="s">
        <v>92</v>
      </c>
      <c r="I2216" t="s">
        <v>92</v>
      </c>
      <c r="L2216" s="24">
        <v>0</v>
      </c>
    </row>
    <row r="2217" spans="3:12">
      <c r="C2217" s="24">
        <v>0</v>
      </c>
      <c r="D2217" t="s">
        <v>92</v>
      </c>
      <c r="E2217" t="s">
        <v>92</v>
      </c>
      <c r="F2217" t="s">
        <v>92</v>
      </c>
      <c r="G2217" s="23" t="s">
        <v>92</v>
      </c>
      <c r="H2217" s="24" t="s">
        <v>92</v>
      </c>
      <c r="I2217" t="s">
        <v>92</v>
      </c>
      <c r="L2217" s="24">
        <v>0</v>
      </c>
    </row>
    <row r="2218" spans="3:12">
      <c r="C2218" s="24">
        <v>0</v>
      </c>
      <c r="D2218" t="s">
        <v>92</v>
      </c>
      <c r="E2218" t="s">
        <v>92</v>
      </c>
      <c r="F2218" t="s">
        <v>92</v>
      </c>
      <c r="G2218" s="23" t="s">
        <v>92</v>
      </c>
      <c r="H2218" s="24" t="s">
        <v>92</v>
      </c>
      <c r="I2218" t="s">
        <v>92</v>
      </c>
      <c r="L2218" s="24">
        <v>0</v>
      </c>
    </row>
    <row r="2219" spans="3:12">
      <c r="C2219" s="24">
        <v>0</v>
      </c>
      <c r="D2219" t="s">
        <v>92</v>
      </c>
      <c r="E2219" t="s">
        <v>92</v>
      </c>
      <c r="F2219" t="s">
        <v>92</v>
      </c>
      <c r="G2219" s="23" t="s">
        <v>92</v>
      </c>
      <c r="H2219" s="24" t="s">
        <v>92</v>
      </c>
      <c r="I2219" t="s">
        <v>92</v>
      </c>
      <c r="L2219" s="24">
        <v>0</v>
      </c>
    </row>
    <row r="2220" spans="3:12">
      <c r="C2220" s="24">
        <v>0</v>
      </c>
      <c r="D2220" t="s">
        <v>92</v>
      </c>
      <c r="E2220" t="s">
        <v>92</v>
      </c>
      <c r="F2220" t="s">
        <v>92</v>
      </c>
      <c r="G2220" s="23" t="s">
        <v>92</v>
      </c>
      <c r="H2220" s="24" t="s">
        <v>92</v>
      </c>
      <c r="I2220" t="s">
        <v>92</v>
      </c>
      <c r="L2220" s="24">
        <v>0</v>
      </c>
    </row>
    <row r="2221" spans="3:12">
      <c r="C2221" s="24">
        <v>0</v>
      </c>
      <c r="D2221" t="s">
        <v>92</v>
      </c>
      <c r="E2221" t="s">
        <v>92</v>
      </c>
      <c r="F2221" t="s">
        <v>92</v>
      </c>
      <c r="G2221" s="23" t="s">
        <v>92</v>
      </c>
      <c r="H2221" s="24" t="s">
        <v>92</v>
      </c>
      <c r="I2221" t="s">
        <v>92</v>
      </c>
      <c r="L2221" s="24">
        <v>0</v>
      </c>
    </row>
    <row r="2222" spans="3:12">
      <c r="C2222" s="24">
        <v>0</v>
      </c>
      <c r="D2222" t="s">
        <v>92</v>
      </c>
      <c r="E2222" t="s">
        <v>92</v>
      </c>
      <c r="F2222" t="s">
        <v>92</v>
      </c>
      <c r="G2222" s="23" t="s">
        <v>92</v>
      </c>
      <c r="H2222" s="24" t="s">
        <v>92</v>
      </c>
      <c r="I2222" t="s">
        <v>92</v>
      </c>
      <c r="L2222" s="24">
        <v>0</v>
      </c>
    </row>
    <row r="2223" spans="3:12">
      <c r="C2223" s="24">
        <v>0</v>
      </c>
      <c r="D2223" t="s">
        <v>92</v>
      </c>
      <c r="E2223" t="s">
        <v>92</v>
      </c>
      <c r="F2223" t="s">
        <v>92</v>
      </c>
      <c r="G2223" s="23" t="s">
        <v>92</v>
      </c>
      <c r="H2223" s="24" t="s">
        <v>92</v>
      </c>
      <c r="I2223" t="s">
        <v>92</v>
      </c>
      <c r="L2223" s="24">
        <v>0</v>
      </c>
    </row>
    <row r="2224" spans="3:12">
      <c r="C2224" s="24">
        <v>0</v>
      </c>
      <c r="D2224" t="s">
        <v>92</v>
      </c>
      <c r="E2224" t="s">
        <v>92</v>
      </c>
      <c r="F2224" t="s">
        <v>92</v>
      </c>
      <c r="G2224" s="23" t="s">
        <v>92</v>
      </c>
      <c r="H2224" s="24" t="s">
        <v>92</v>
      </c>
      <c r="I2224" t="s">
        <v>92</v>
      </c>
      <c r="L2224" s="24">
        <v>0</v>
      </c>
    </row>
    <row r="2225" spans="3:12">
      <c r="C2225" s="24">
        <v>0</v>
      </c>
      <c r="D2225" t="s">
        <v>92</v>
      </c>
      <c r="E2225" t="s">
        <v>92</v>
      </c>
      <c r="F2225" t="s">
        <v>92</v>
      </c>
      <c r="G2225" s="23" t="s">
        <v>92</v>
      </c>
      <c r="H2225" s="24" t="s">
        <v>92</v>
      </c>
      <c r="I2225" t="s">
        <v>92</v>
      </c>
      <c r="L2225" s="24">
        <v>0</v>
      </c>
    </row>
    <row r="2226" spans="3:12">
      <c r="C2226" s="24">
        <v>0</v>
      </c>
      <c r="D2226" t="s">
        <v>92</v>
      </c>
      <c r="E2226" t="s">
        <v>92</v>
      </c>
      <c r="F2226" t="s">
        <v>92</v>
      </c>
      <c r="G2226" s="23" t="s">
        <v>92</v>
      </c>
      <c r="H2226" s="24" t="s">
        <v>92</v>
      </c>
      <c r="I2226" t="s">
        <v>92</v>
      </c>
      <c r="L2226" s="24">
        <v>0</v>
      </c>
    </row>
    <row r="2227" spans="3:12">
      <c r="C2227" s="24">
        <v>0</v>
      </c>
      <c r="D2227" t="s">
        <v>92</v>
      </c>
      <c r="E2227" t="s">
        <v>92</v>
      </c>
      <c r="F2227" t="s">
        <v>92</v>
      </c>
      <c r="G2227" s="23" t="s">
        <v>92</v>
      </c>
      <c r="H2227" s="24" t="s">
        <v>92</v>
      </c>
      <c r="I2227" t="s">
        <v>92</v>
      </c>
      <c r="L2227" s="24">
        <v>0</v>
      </c>
    </row>
    <row r="2228" spans="3:12">
      <c r="C2228" s="24">
        <v>0</v>
      </c>
      <c r="D2228" t="s">
        <v>92</v>
      </c>
      <c r="E2228" t="s">
        <v>92</v>
      </c>
      <c r="F2228" t="s">
        <v>92</v>
      </c>
      <c r="G2228" s="23" t="s">
        <v>92</v>
      </c>
      <c r="H2228" s="24" t="s">
        <v>92</v>
      </c>
      <c r="I2228" t="s">
        <v>92</v>
      </c>
      <c r="L2228" s="24">
        <v>0</v>
      </c>
    </row>
    <row r="2229" spans="3:12">
      <c r="C2229" s="24">
        <v>0</v>
      </c>
      <c r="D2229" t="s">
        <v>92</v>
      </c>
      <c r="E2229" t="s">
        <v>92</v>
      </c>
      <c r="F2229" t="s">
        <v>92</v>
      </c>
      <c r="G2229" s="23" t="s">
        <v>92</v>
      </c>
      <c r="H2229" s="24" t="s">
        <v>92</v>
      </c>
      <c r="I2229" t="s">
        <v>92</v>
      </c>
      <c r="L2229" s="24">
        <v>0</v>
      </c>
    </row>
    <row r="2230" spans="3:12">
      <c r="C2230" s="24">
        <v>0</v>
      </c>
      <c r="D2230" t="s">
        <v>92</v>
      </c>
      <c r="E2230" t="s">
        <v>92</v>
      </c>
      <c r="F2230" t="s">
        <v>92</v>
      </c>
      <c r="G2230" s="23" t="s">
        <v>92</v>
      </c>
      <c r="H2230" s="24" t="s">
        <v>92</v>
      </c>
      <c r="I2230" t="s">
        <v>92</v>
      </c>
      <c r="L2230" s="24">
        <v>0</v>
      </c>
    </row>
    <row r="2231" spans="3:12">
      <c r="C2231" s="24">
        <v>0</v>
      </c>
      <c r="D2231" t="s">
        <v>92</v>
      </c>
      <c r="E2231" t="s">
        <v>92</v>
      </c>
      <c r="F2231" t="s">
        <v>92</v>
      </c>
      <c r="G2231" s="23" t="s">
        <v>92</v>
      </c>
      <c r="H2231" s="24" t="s">
        <v>92</v>
      </c>
      <c r="I2231" t="s">
        <v>92</v>
      </c>
      <c r="L2231" s="24">
        <v>0</v>
      </c>
    </row>
    <row r="2232" spans="3:12">
      <c r="C2232" s="24">
        <v>0</v>
      </c>
      <c r="D2232" t="s">
        <v>92</v>
      </c>
      <c r="E2232" t="s">
        <v>92</v>
      </c>
      <c r="F2232" t="s">
        <v>92</v>
      </c>
      <c r="G2232" s="23" t="s">
        <v>92</v>
      </c>
      <c r="H2232" s="24" t="s">
        <v>92</v>
      </c>
      <c r="I2232" t="s">
        <v>92</v>
      </c>
      <c r="L2232" s="24">
        <v>0</v>
      </c>
    </row>
    <row r="2233" spans="3:12">
      <c r="C2233" s="24">
        <v>0</v>
      </c>
      <c r="D2233" t="s">
        <v>92</v>
      </c>
      <c r="E2233" t="s">
        <v>92</v>
      </c>
      <c r="F2233" t="s">
        <v>92</v>
      </c>
      <c r="G2233" s="23" t="s">
        <v>92</v>
      </c>
      <c r="H2233" s="24" t="s">
        <v>92</v>
      </c>
      <c r="I2233" t="s">
        <v>92</v>
      </c>
      <c r="L2233" s="24">
        <v>0</v>
      </c>
    </row>
    <row r="2234" spans="3:12">
      <c r="C2234" s="24">
        <v>0</v>
      </c>
      <c r="D2234" t="s">
        <v>92</v>
      </c>
      <c r="E2234" t="s">
        <v>92</v>
      </c>
      <c r="F2234" t="s">
        <v>92</v>
      </c>
      <c r="G2234" s="23" t="s">
        <v>92</v>
      </c>
      <c r="H2234" s="24" t="s">
        <v>92</v>
      </c>
      <c r="I2234" t="s">
        <v>92</v>
      </c>
      <c r="L2234" s="24">
        <v>0</v>
      </c>
    </row>
    <row r="2235" spans="3:12">
      <c r="C2235" s="24">
        <v>0</v>
      </c>
      <c r="D2235" t="s">
        <v>92</v>
      </c>
      <c r="E2235" t="s">
        <v>92</v>
      </c>
      <c r="F2235" t="s">
        <v>92</v>
      </c>
      <c r="G2235" s="23" t="s">
        <v>92</v>
      </c>
      <c r="H2235" s="24" t="s">
        <v>92</v>
      </c>
      <c r="I2235" t="s">
        <v>92</v>
      </c>
      <c r="L2235" s="24">
        <v>0</v>
      </c>
    </row>
    <row r="2236" spans="3:12">
      <c r="C2236" s="24">
        <v>0</v>
      </c>
      <c r="D2236" t="s">
        <v>92</v>
      </c>
      <c r="E2236" t="s">
        <v>92</v>
      </c>
      <c r="F2236" t="s">
        <v>92</v>
      </c>
      <c r="G2236" s="23" t="s">
        <v>92</v>
      </c>
      <c r="H2236" s="24" t="s">
        <v>92</v>
      </c>
      <c r="I2236" t="s">
        <v>92</v>
      </c>
      <c r="L2236" s="24">
        <v>0</v>
      </c>
    </row>
    <row r="2237" spans="3:12">
      <c r="C2237" s="24">
        <v>0</v>
      </c>
      <c r="D2237" t="s">
        <v>92</v>
      </c>
      <c r="E2237" t="s">
        <v>92</v>
      </c>
      <c r="F2237" t="s">
        <v>92</v>
      </c>
      <c r="G2237" s="23" t="s">
        <v>92</v>
      </c>
      <c r="H2237" s="24" t="s">
        <v>92</v>
      </c>
      <c r="I2237" t="s">
        <v>92</v>
      </c>
      <c r="L2237" s="24">
        <v>0</v>
      </c>
    </row>
    <row r="2238" spans="3:12">
      <c r="C2238" s="24">
        <v>0</v>
      </c>
      <c r="D2238" t="s">
        <v>92</v>
      </c>
      <c r="E2238" t="s">
        <v>92</v>
      </c>
      <c r="F2238" t="s">
        <v>92</v>
      </c>
      <c r="G2238" s="23" t="s">
        <v>92</v>
      </c>
      <c r="H2238" s="24" t="s">
        <v>92</v>
      </c>
      <c r="I2238" t="s">
        <v>92</v>
      </c>
      <c r="L2238" s="24">
        <v>0</v>
      </c>
    </row>
    <row r="2239" spans="3:12">
      <c r="C2239" s="24">
        <v>0</v>
      </c>
      <c r="D2239" t="s">
        <v>92</v>
      </c>
      <c r="E2239" t="s">
        <v>92</v>
      </c>
      <c r="F2239" t="s">
        <v>92</v>
      </c>
      <c r="G2239" s="23" t="s">
        <v>92</v>
      </c>
      <c r="H2239" s="24" t="s">
        <v>92</v>
      </c>
      <c r="I2239" t="s">
        <v>92</v>
      </c>
      <c r="L2239" s="24">
        <v>0</v>
      </c>
    </row>
    <row r="2240" spans="3:12">
      <c r="C2240" s="24">
        <v>0</v>
      </c>
      <c r="D2240" t="s">
        <v>92</v>
      </c>
      <c r="E2240" t="s">
        <v>92</v>
      </c>
      <c r="F2240" t="s">
        <v>92</v>
      </c>
      <c r="G2240" s="23" t="s">
        <v>92</v>
      </c>
      <c r="H2240" s="24" t="s">
        <v>92</v>
      </c>
      <c r="I2240" t="s">
        <v>92</v>
      </c>
      <c r="L2240" s="24">
        <v>0</v>
      </c>
    </row>
    <row r="2241" spans="3:12">
      <c r="C2241" s="24">
        <v>0</v>
      </c>
      <c r="D2241" t="s">
        <v>92</v>
      </c>
      <c r="E2241" t="s">
        <v>92</v>
      </c>
      <c r="F2241" t="s">
        <v>92</v>
      </c>
      <c r="G2241" s="23" t="s">
        <v>92</v>
      </c>
      <c r="H2241" s="24" t="s">
        <v>92</v>
      </c>
      <c r="I2241" t="s">
        <v>92</v>
      </c>
      <c r="L2241" s="24">
        <v>0</v>
      </c>
    </row>
    <row r="2242" spans="3:12">
      <c r="C2242" s="24">
        <v>0</v>
      </c>
      <c r="D2242" t="s">
        <v>92</v>
      </c>
      <c r="E2242" t="s">
        <v>92</v>
      </c>
      <c r="F2242" t="s">
        <v>92</v>
      </c>
      <c r="G2242" s="23" t="s">
        <v>92</v>
      </c>
      <c r="H2242" s="24" t="s">
        <v>92</v>
      </c>
      <c r="I2242" t="s">
        <v>92</v>
      </c>
      <c r="L2242" s="24">
        <v>0</v>
      </c>
    </row>
    <row r="2243" spans="3:12">
      <c r="C2243" s="24">
        <v>0</v>
      </c>
      <c r="D2243" t="s">
        <v>92</v>
      </c>
      <c r="E2243" t="s">
        <v>92</v>
      </c>
      <c r="F2243" t="s">
        <v>92</v>
      </c>
      <c r="G2243" s="23" t="s">
        <v>92</v>
      </c>
      <c r="H2243" s="24" t="s">
        <v>92</v>
      </c>
      <c r="I2243" t="s">
        <v>92</v>
      </c>
      <c r="L2243" s="24">
        <v>0</v>
      </c>
    </row>
    <row r="2244" spans="3:12">
      <c r="C2244" s="24">
        <v>0</v>
      </c>
      <c r="D2244" t="s">
        <v>92</v>
      </c>
      <c r="E2244" t="s">
        <v>92</v>
      </c>
      <c r="F2244" t="s">
        <v>92</v>
      </c>
      <c r="G2244" s="23" t="s">
        <v>92</v>
      </c>
      <c r="H2244" s="24" t="s">
        <v>92</v>
      </c>
      <c r="I2244" t="s">
        <v>92</v>
      </c>
      <c r="L2244" s="24">
        <v>0</v>
      </c>
    </row>
    <row r="2245" spans="3:12">
      <c r="C2245" s="24">
        <v>0</v>
      </c>
      <c r="D2245" t="s">
        <v>92</v>
      </c>
      <c r="E2245" t="s">
        <v>92</v>
      </c>
      <c r="F2245" t="s">
        <v>92</v>
      </c>
      <c r="G2245" s="23" t="s">
        <v>92</v>
      </c>
      <c r="H2245" s="24" t="s">
        <v>92</v>
      </c>
      <c r="I2245" t="s">
        <v>92</v>
      </c>
      <c r="L2245" s="24">
        <v>0</v>
      </c>
    </row>
    <row r="2246" spans="3:12">
      <c r="C2246" s="24">
        <v>0</v>
      </c>
      <c r="D2246" t="s">
        <v>92</v>
      </c>
      <c r="E2246" t="s">
        <v>92</v>
      </c>
      <c r="F2246" t="s">
        <v>92</v>
      </c>
      <c r="G2246" s="23" t="s">
        <v>92</v>
      </c>
      <c r="H2246" s="24" t="s">
        <v>92</v>
      </c>
      <c r="I2246" t="s">
        <v>92</v>
      </c>
      <c r="L2246" s="24">
        <v>0</v>
      </c>
    </row>
    <row r="2247" spans="3:12">
      <c r="C2247" s="24">
        <v>0</v>
      </c>
      <c r="D2247" t="s">
        <v>92</v>
      </c>
      <c r="E2247" t="s">
        <v>92</v>
      </c>
      <c r="F2247" t="s">
        <v>92</v>
      </c>
      <c r="G2247" s="23" t="s">
        <v>92</v>
      </c>
      <c r="H2247" s="24" t="s">
        <v>92</v>
      </c>
      <c r="I2247" t="s">
        <v>92</v>
      </c>
      <c r="L2247" s="24">
        <v>0</v>
      </c>
    </row>
    <row r="2248" spans="3:12">
      <c r="C2248" s="24">
        <v>0</v>
      </c>
      <c r="D2248" t="s">
        <v>92</v>
      </c>
      <c r="E2248" t="s">
        <v>92</v>
      </c>
      <c r="F2248" t="s">
        <v>92</v>
      </c>
      <c r="G2248" s="23" t="s">
        <v>92</v>
      </c>
      <c r="H2248" s="24" t="s">
        <v>92</v>
      </c>
      <c r="I2248" t="s">
        <v>92</v>
      </c>
      <c r="L2248" s="24">
        <v>0</v>
      </c>
    </row>
    <row r="2249" spans="3:12">
      <c r="C2249" s="24">
        <v>0</v>
      </c>
      <c r="D2249" t="s">
        <v>92</v>
      </c>
      <c r="E2249" t="s">
        <v>92</v>
      </c>
      <c r="F2249" t="s">
        <v>92</v>
      </c>
      <c r="G2249" s="23" t="s">
        <v>92</v>
      </c>
      <c r="H2249" s="24" t="s">
        <v>92</v>
      </c>
      <c r="I2249" t="s">
        <v>92</v>
      </c>
      <c r="L2249" s="24">
        <v>0</v>
      </c>
    </row>
    <row r="2250" spans="3:12">
      <c r="C2250" s="24">
        <v>0</v>
      </c>
      <c r="D2250" t="s">
        <v>92</v>
      </c>
      <c r="E2250" t="s">
        <v>92</v>
      </c>
      <c r="F2250" t="s">
        <v>92</v>
      </c>
      <c r="G2250" s="23" t="s">
        <v>92</v>
      </c>
      <c r="H2250" s="24" t="s">
        <v>92</v>
      </c>
      <c r="I2250" t="s">
        <v>92</v>
      </c>
      <c r="L2250" s="24">
        <v>0</v>
      </c>
    </row>
    <row r="2251" spans="3:12">
      <c r="C2251" s="24">
        <v>0</v>
      </c>
      <c r="D2251" t="s">
        <v>92</v>
      </c>
      <c r="E2251" t="s">
        <v>92</v>
      </c>
      <c r="F2251" t="s">
        <v>92</v>
      </c>
      <c r="G2251" s="23" t="s">
        <v>92</v>
      </c>
      <c r="H2251" s="24" t="s">
        <v>92</v>
      </c>
      <c r="I2251" t="s">
        <v>92</v>
      </c>
      <c r="L2251" s="24">
        <v>0</v>
      </c>
    </row>
    <row r="2252" spans="3:12">
      <c r="C2252" s="24">
        <v>0</v>
      </c>
      <c r="D2252" t="s">
        <v>92</v>
      </c>
      <c r="E2252" t="s">
        <v>92</v>
      </c>
      <c r="F2252" t="s">
        <v>92</v>
      </c>
      <c r="G2252" s="23" t="s">
        <v>92</v>
      </c>
      <c r="H2252" s="24" t="s">
        <v>92</v>
      </c>
      <c r="I2252" t="s">
        <v>92</v>
      </c>
      <c r="L2252" s="24">
        <v>0</v>
      </c>
    </row>
    <row r="2253" spans="3:12">
      <c r="C2253" s="24">
        <v>0</v>
      </c>
      <c r="D2253" t="s">
        <v>92</v>
      </c>
      <c r="E2253" t="s">
        <v>92</v>
      </c>
      <c r="F2253" t="s">
        <v>92</v>
      </c>
      <c r="G2253" s="23" t="s">
        <v>92</v>
      </c>
      <c r="H2253" s="24" t="s">
        <v>92</v>
      </c>
      <c r="I2253" t="s">
        <v>92</v>
      </c>
      <c r="L2253" s="24">
        <v>0</v>
      </c>
    </row>
    <row r="2254" spans="3:12">
      <c r="C2254" s="24">
        <v>0</v>
      </c>
      <c r="D2254" t="s">
        <v>92</v>
      </c>
      <c r="E2254" t="s">
        <v>92</v>
      </c>
      <c r="F2254" t="s">
        <v>92</v>
      </c>
      <c r="G2254" s="23" t="s">
        <v>92</v>
      </c>
      <c r="H2254" s="24" t="s">
        <v>92</v>
      </c>
      <c r="I2254" t="s">
        <v>92</v>
      </c>
      <c r="L2254" s="24">
        <v>0</v>
      </c>
    </row>
    <row r="2255" spans="3:12">
      <c r="C2255" s="24">
        <v>0</v>
      </c>
      <c r="D2255" t="s">
        <v>92</v>
      </c>
      <c r="E2255" t="s">
        <v>92</v>
      </c>
      <c r="F2255" t="s">
        <v>92</v>
      </c>
      <c r="G2255" s="23" t="s">
        <v>92</v>
      </c>
      <c r="H2255" s="24" t="s">
        <v>92</v>
      </c>
      <c r="I2255" t="s">
        <v>92</v>
      </c>
      <c r="L2255" s="24">
        <v>0</v>
      </c>
    </row>
    <row r="2256" spans="3:12">
      <c r="C2256" s="24">
        <v>0</v>
      </c>
      <c r="D2256" t="s">
        <v>92</v>
      </c>
      <c r="E2256" t="s">
        <v>92</v>
      </c>
      <c r="F2256" t="s">
        <v>92</v>
      </c>
      <c r="G2256" s="23" t="s">
        <v>92</v>
      </c>
      <c r="H2256" s="24" t="s">
        <v>92</v>
      </c>
      <c r="I2256" t="s">
        <v>92</v>
      </c>
      <c r="L2256" s="24">
        <v>0</v>
      </c>
    </row>
    <row r="2257" spans="3:12">
      <c r="C2257" s="24">
        <v>0</v>
      </c>
      <c r="D2257" t="s">
        <v>92</v>
      </c>
      <c r="E2257" t="s">
        <v>92</v>
      </c>
      <c r="F2257" t="s">
        <v>92</v>
      </c>
      <c r="G2257" s="23" t="s">
        <v>92</v>
      </c>
      <c r="H2257" s="24" t="s">
        <v>92</v>
      </c>
      <c r="I2257" t="s">
        <v>92</v>
      </c>
      <c r="L2257" s="24">
        <v>0</v>
      </c>
    </row>
    <row r="2258" spans="3:12">
      <c r="C2258" s="24">
        <v>0</v>
      </c>
      <c r="D2258" t="s">
        <v>92</v>
      </c>
      <c r="E2258" t="s">
        <v>92</v>
      </c>
      <c r="F2258" t="s">
        <v>92</v>
      </c>
      <c r="G2258" s="23" t="s">
        <v>92</v>
      </c>
      <c r="H2258" s="24" t="s">
        <v>92</v>
      </c>
      <c r="I2258" t="s">
        <v>92</v>
      </c>
      <c r="L2258" s="24">
        <v>0</v>
      </c>
    </row>
    <row r="2259" spans="3:12">
      <c r="C2259" s="24">
        <v>0</v>
      </c>
      <c r="D2259" t="s">
        <v>92</v>
      </c>
      <c r="E2259" t="s">
        <v>92</v>
      </c>
      <c r="F2259" t="s">
        <v>92</v>
      </c>
      <c r="G2259" s="23" t="s">
        <v>92</v>
      </c>
      <c r="H2259" s="24" t="s">
        <v>92</v>
      </c>
      <c r="I2259" t="s">
        <v>92</v>
      </c>
      <c r="L2259" s="24">
        <v>0</v>
      </c>
    </row>
    <row r="2260" spans="3:12">
      <c r="C2260" s="24">
        <v>0</v>
      </c>
      <c r="D2260" t="s">
        <v>92</v>
      </c>
      <c r="E2260" t="s">
        <v>92</v>
      </c>
      <c r="F2260" t="s">
        <v>92</v>
      </c>
      <c r="G2260" s="23" t="s">
        <v>92</v>
      </c>
      <c r="H2260" s="24" t="s">
        <v>92</v>
      </c>
      <c r="I2260" t="s">
        <v>92</v>
      </c>
      <c r="L2260" s="24">
        <v>0</v>
      </c>
    </row>
    <row r="2261" spans="3:12">
      <c r="C2261" s="24">
        <v>0</v>
      </c>
      <c r="D2261" t="s">
        <v>92</v>
      </c>
      <c r="E2261" t="s">
        <v>92</v>
      </c>
      <c r="F2261" t="s">
        <v>92</v>
      </c>
      <c r="G2261" s="23" t="s">
        <v>92</v>
      </c>
      <c r="H2261" s="24" t="s">
        <v>92</v>
      </c>
      <c r="I2261" t="s">
        <v>92</v>
      </c>
      <c r="L2261" s="24">
        <v>0</v>
      </c>
    </row>
    <row r="2262" spans="3:12">
      <c r="C2262" s="24">
        <v>0</v>
      </c>
      <c r="D2262" t="s">
        <v>92</v>
      </c>
      <c r="E2262" t="s">
        <v>92</v>
      </c>
      <c r="F2262" t="s">
        <v>92</v>
      </c>
      <c r="G2262" s="23" t="s">
        <v>92</v>
      </c>
      <c r="H2262" s="24" t="s">
        <v>92</v>
      </c>
      <c r="I2262" t="s">
        <v>92</v>
      </c>
      <c r="L2262" s="24">
        <v>0</v>
      </c>
    </row>
    <row r="2263" spans="3:12">
      <c r="C2263" s="24">
        <v>0</v>
      </c>
      <c r="D2263" t="s">
        <v>92</v>
      </c>
      <c r="E2263" t="s">
        <v>92</v>
      </c>
      <c r="F2263" t="s">
        <v>92</v>
      </c>
      <c r="G2263" s="23" t="s">
        <v>92</v>
      </c>
      <c r="H2263" s="24" t="s">
        <v>92</v>
      </c>
      <c r="I2263" t="s">
        <v>92</v>
      </c>
      <c r="L2263" s="24">
        <v>0</v>
      </c>
    </row>
    <row r="2264" spans="3:12">
      <c r="C2264" s="24">
        <v>0</v>
      </c>
      <c r="D2264" t="s">
        <v>92</v>
      </c>
      <c r="E2264" t="s">
        <v>92</v>
      </c>
      <c r="F2264" t="s">
        <v>92</v>
      </c>
      <c r="G2264" s="23" t="s">
        <v>92</v>
      </c>
      <c r="H2264" s="24" t="s">
        <v>92</v>
      </c>
      <c r="I2264" t="s">
        <v>92</v>
      </c>
      <c r="L2264" s="24">
        <v>0</v>
      </c>
    </row>
    <row r="2265" spans="3:12">
      <c r="C2265" s="24">
        <v>0</v>
      </c>
      <c r="D2265" t="s">
        <v>92</v>
      </c>
      <c r="E2265" t="s">
        <v>92</v>
      </c>
      <c r="F2265" t="s">
        <v>92</v>
      </c>
      <c r="G2265" s="23" t="s">
        <v>92</v>
      </c>
      <c r="H2265" s="24" t="s">
        <v>92</v>
      </c>
      <c r="I2265" t="s">
        <v>92</v>
      </c>
      <c r="L2265" s="24">
        <v>0</v>
      </c>
    </row>
    <row r="2266" spans="3:12">
      <c r="C2266" s="24">
        <v>0</v>
      </c>
      <c r="D2266" t="s">
        <v>92</v>
      </c>
      <c r="E2266" t="s">
        <v>92</v>
      </c>
      <c r="F2266" t="s">
        <v>92</v>
      </c>
      <c r="G2266" s="23" t="s">
        <v>92</v>
      </c>
      <c r="H2266" s="24" t="s">
        <v>92</v>
      </c>
      <c r="I2266" t="s">
        <v>92</v>
      </c>
      <c r="L2266" s="24">
        <v>0</v>
      </c>
    </row>
    <row r="2267" spans="3:12">
      <c r="C2267" s="24">
        <v>0</v>
      </c>
      <c r="D2267" t="s">
        <v>92</v>
      </c>
      <c r="E2267" t="s">
        <v>92</v>
      </c>
      <c r="F2267" t="s">
        <v>92</v>
      </c>
      <c r="G2267" s="23" t="s">
        <v>92</v>
      </c>
      <c r="H2267" s="24" t="s">
        <v>92</v>
      </c>
      <c r="I2267" t="s">
        <v>92</v>
      </c>
      <c r="L2267" s="24">
        <v>0</v>
      </c>
    </row>
    <row r="2268" spans="3:12">
      <c r="C2268" s="24">
        <v>0</v>
      </c>
      <c r="D2268" t="s">
        <v>92</v>
      </c>
      <c r="E2268" t="s">
        <v>92</v>
      </c>
      <c r="F2268" t="s">
        <v>92</v>
      </c>
      <c r="G2268" s="23" t="s">
        <v>92</v>
      </c>
      <c r="H2268" s="24" t="s">
        <v>92</v>
      </c>
      <c r="I2268" t="s">
        <v>92</v>
      </c>
      <c r="L2268" s="24">
        <v>0</v>
      </c>
    </row>
    <row r="2269" spans="3:12">
      <c r="C2269" s="24">
        <v>0</v>
      </c>
      <c r="D2269" t="s">
        <v>92</v>
      </c>
      <c r="E2269" t="s">
        <v>92</v>
      </c>
      <c r="F2269" t="s">
        <v>92</v>
      </c>
      <c r="G2269" s="23" t="s">
        <v>92</v>
      </c>
      <c r="H2269" s="24" t="s">
        <v>92</v>
      </c>
      <c r="I2269" t="s">
        <v>92</v>
      </c>
      <c r="L2269" s="24">
        <v>0</v>
      </c>
    </row>
    <row r="2270" spans="3:12">
      <c r="C2270" s="24">
        <v>0</v>
      </c>
      <c r="D2270" t="s">
        <v>92</v>
      </c>
      <c r="E2270" t="s">
        <v>92</v>
      </c>
      <c r="F2270" t="s">
        <v>92</v>
      </c>
      <c r="G2270" s="23" t="s">
        <v>92</v>
      </c>
      <c r="H2270" s="24" t="s">
        <v>92</v>
      </c>
      <c r="I2270" t="s">
        <v>92</v>
      </c>
      <c r="L2270" s="24">
        <v>0</v>
      </c>
    </row>
    <row r="2271" spans="3:12">
      <c r="C2271" s="24">
        <v>0</v>
      </c>
      <c r="D2271" t="s">
        <v>92</v>
      </c>
      <c r="E2271" t="s">
        <v>92</v>
      </c>
      <c r="F2271" t="s">
        <v>92</v>
      </c>
      <c r="G2271" s="23" t="s">
        <v>92</v>
      </c>
      <c r="H2271" s="24" t="s">
        <v>92</v>
      </c>
      <c r="I2271" t="s">
        <v>92</v>
      </c>
      <c r="L2271" s="24">
        <v>0</v>
      </c>
    </row>
    <row r="2272" spans="3:12">
      <c r="C2272" s="24">
        <v>0</v>
      </c>
      <c r="D2272" t="s">
        <v>92</v>
      </c>
      <c r="E2272" t="s">
        <v>92</v>
      </c>
      <c r="F2272" t="s">
        <v>92</v>
      </c>
      <c r="G2272" s="23" t="s">
        <v>92</v>
      </c>
      <c r="H2272" s="24" t="s">
        <v>92</v>
      </c>
      <c r="I2272" t="s">
        <v>92</v>
      </c>
      <c r="L2272" s="24">
        <v>0</v>
      </c>
    </row>
    <row r="2273" spans="3:12">
      <c r="C2273" s="24">
        <v>0</v>
      </c>
      <c r="D2273" t="s">
        <v>92</v>
      </c>
      <c r="E2273" t="s">
        <v>92</v>
      </c>
      <c r="F2273" t="s">
        <v>92</v>
      </c>
      <c r="G2273" s="23" t="s">
        <v>92</v>
      </c>
      <c r="H2273" s="24" t="s">
        <v>92</v>
      </c>
      <c r="I2273" t="s">
        <v>92</v>
      </c>
      <c r="L2273" s="24">
        <v>0</v>
      </c>
    </row>
    <row r="2274" spans="3:12">
      <c r="C2274" s="24">
        <v>0</v>
      </c>
      <c r="D2274" t="s">
        <v>92</v>
      </c>
      <c r="E2274" t="s">
        <v>92</v>
      </c>
      <c r="F2274" t="s">
        <v>92</v>
      </c>
      <c r="G2274" s="23" t="s">
        <v>92</v>
      </c>
      <c r="H2274" s="24" t="s">
        <v>92</v>
      </c>
      <c r="I2274" t="s">
        <v>92</v>
      </c>
      <c r="L2274" s="24">
        <v>0</v>
      </c>
    </row>
    <row r="2275" spans="3:12">
      <c r="C2275" s="24">
        <v>0</v>
      </c>
      <c r="D2275" t="s">
        <v>92</v>
      </c>
      <c r="E2275" t="s">
        <v>92</v>
      </c>
      <c r="F2275" t="s">
        <v>92</v>
      </c>
      <c r="G2275" s="23" t="s">
        <v>92</v>
      </c>
      <c r="H2275" s="24" t="s">
        <v>92</v>
      </c>
      <c r="I2275" t="s">
        <v>92</v>
      </c>
      <c r="L2275" s="24">
        <v>0</v>
      </c>
    </row>
    <row r="2276" spans="3:12">
      <c r="C2276" s="24">
        <v>0</v>
      </c>
      <c r="D2276" t="s">
        <v>92</v>
      </c>
      <c r="E2276" t="s">
        <v>92</v>
      </c>
      <c r="F2276" t="s">
        <v>92</v>
      </c>
      <c r="G2276" s="23" t="s">
        <v>92</v>
      </c>
      <c r="H2276" s="24" t="s">
        <v>92</v>
      </c>
      <c r="I2276" t="s">
        <v>92</v>
      </c>
      <c r="L2276" s="24">
        <v>0</v>
      </c>
    </row>
    <row r="2277" spans="3:12">
      <c r="C2277" s="24">
        <v>0</v>
      </c>
      <c r="D2277" t="s">
        <v>92</v>
      </c>
      <c r="E2277" t="s">
        <v>92</v>
      </c>
      <c r="F2277" t="s">
        <v>92</v>
      </c>
      <c r="G2277" s="23" t="s">
        <v>92</v>
      </c>
      <c r="H2277" s="24" t="s">
        <v>92</v>
      </c>
      <c r="I2277" t="s">
        <v>92</v>
      </c>
      <c r="L2277" s="24">
        <v>0</v>
      </c>
    </row>
    <row r="2278" spans="3:12">
      <c r="C2278" s="24">
        <v>0</v>
      </c>
      <c r="D2278" t="s">
        <v>92</v>
      </c>
      <c r="E2278" t="s">
        <v>92</v>
      </c>
      <c r="F2278" t="s">
        <v>92</v>
      </c>
      <c r="G2278" s="23" t="s">
        <v>92</v>
      </c>
      <c r="H2278" s="24" t="s">
        <v>92</v>
      </c>
      <c r="I2278" t="s">
        <v>92</v>
      </c>
      <c r="L2278" s="24">
        <v>0</v>
      </c>
    </row>
    <row r="2279" spans="3:12">
      <c r="C2279" s="24">
        <v>0</v>
      </c>
      <c r="D2279" t="s">
        <v>92</v>
      </c>
      <c r="E2279" t="s">
        <v>92</v>
      </c>
      <c r="F2279" t="s">
        <v>92</v>
      </c>
      <c r="G2279" s="23" t="s">
        <v>92</v>
      </c>
      <c r="H2279" s="24" t="s">
        <v>92</v>
      </c>
      <c r="I2279" t="s">
        <v>92</v>
      </c>
      <c r="L2279" s="24">
        <v>0</v>
      </c>
    </row>
    <row r="2280" spans="3:12">
      <c r="C2280" s="24">
        <v>0</v>
      </c>
      <c r="D2280" t="s">
        <v>92</v>
      </c>
      <c r="E2280" t="s">
        <v>92</v>
      </c>
      <c r="F2280" t="s">
        <v>92</v>
      </c>
      <c r="G2280" s="23" t="s">
        <v>92</v>
      </c>
      <c r="H2280" s="24" t="s">
        <v>92</v>
      </c>
      <c r="I2280" t="s">
        <v>92</v>
      </c>
      <c r="L2280" s="24">
        <v>0</v>
      </c>
    </row>
    <row r="2281" spans="3:12">
      <c r="C2281" s="24">
        <v>0</v>
      </c>
      <c r="D2281" t="s">
        <v>92</v>
      </c>
      <c r="E2281" t="s">
        <v>92</v>
      </c>
      <c r="F2281" t="s">
        <v>92</v>
      </c>
      <c r="G2281" s="23" t="s">
        <v>92</v>
      </c>
      <c r="H2281" s="24" t="s">
        <v>92</v>
      </c>
      <c r="I2281" t="s">
        <v>92</v>
      </c>
      <c r="L2281" s="24">
        <v>0</v>
      </c>
    </row>
    <row r="2282" spans="3:12">
      <c r="C2282" s="24">
        <v>0</v>
      </c>
      <c r="D2282" t="s">
        <v>92</v>
      </c>
      <c r="E2282" t="s">
        <v>92</v>
      </c>
      <c r="F2282" t="s">
        <v>92</v>
      </c>
      <c r="G2282" s="23" t="s">
        <v>92</v>
      </c>
      <c r="H2282" s="24" t="s">
        <v>92</v>
      </c>
      <c r="I2282" t="s">
        <v>92</v>
      </c>
      <c r="L2282" s="24">
        <v>0</v>
      </c>
    </row>
    <row r="2283" spans="3:12">
      <c r="C2283" s="24">
        <v>0</v>
      </c>
      <c r="D2283" t="s">
        <v>92</v>
      </c>
      <c r="E2283" t="s">
        <v>92</v>
      </c>
      <c r="F2283" t="s">
        <v>92</v>
      </c>
      <c r="G2283" s="23" t="s">
        <v>92</v>
      </c>
      <c r="H2283" s="24" t="s">
        <v>92</v>
      </c>
      <c r="I2283" t="s">
        <v>92</v>
      </c>
      <c r="L2283" s="24">
        <v>0</v>
      </c>
    </row>
    <row r="2284" spans="3:12">
      <c r="C2284" s="24">
        <v>0</v>
      </c>
      <c r="D2284" t="s">
        <v>92</v>
      </c>
      <c r="E2284" t="s">
        <v>92</v>
      </c>
      <c r="F2284" t="s">
        <v>92</v>
      </c>
      <c r="G2284" s="23" t="s">
        <v>92</v>
      </c>
      <c r="H2284" s="24" t="s">
        <v>92</v>
      </c>
      <c r="I2284" t="s">
        <v>92</v>
      </c>
      <c r="L2284" s="24">
        <v>0</v>
      </c>
    </row>
    <row r="2285" spans="3:12">
      <c r="C2285" s="24">
        <v>0</v>
      </c>
      <c r="D2285" t="s">
        <v>92</v>
      </c>
      <c r="E2285" t="s">
        <v>92</v>
      </c>
      <c r="F2285" t="s">
        <v>92</v>
      </c>
      <c r="G2285" s="23" t="s">
        <v>92</v>
      </c>
      <c r="H2285" s="24" t="s">
        <v>92</v>
      </c>
      <c r="I2285" t="s">
        <v>92</v>
      </c>
      <c r="L2285" s="24">
        <v>0</v>
      </c>
    </row>
    <row r="2286" spans="3:12">
      <c r="C2286" s="24">
        <v>0</v>
      </c>
      <c r="D2286" t="s">
        <v>92</v>
      </c>
      <c r="E2286" t="s">
        <v>92</v>
      </c>
      <c r="F2286" t="s">
        <v>92</v>
      </c>
      <c r="G2286" s="23" t="s">
        <v>92</v>
      </c>
      <c r="H2286" s="24" t="s">
        <v>92</v>
      </c>
      <c r="I2286" t="s">
        <v>92</v>
      </c>
      <c r="L2286" s="24">
        <v>0</v>
      </c>
    </row>
    <row r="2287" spans="3:12">
      <c r="C2287" s="24">
        <v>0</v>
      </c>
      <c r="D2287" t="s">
        <v>92</v>
      </c>
      <c r="E2287" t="s">
        <v>92</v>
      </c>
      <c r="F2287" t="s">
        <v>92</v>
      </c>
      <c r="G2287" s="23" t="s">
        <v>92</v>
      </c>
      <c r="H2287" s="24" t="s">
        <v>92</v>
      </c>
      <c r="I2287" t="s">
        <v>92</v>
      </c>
      <c r="L2287" s="24">
        <v>0</v>
      </c>
    </row>
    <row r="2288" spans="3:12">
      <c r="C2288" s="24">
        <v>0</v>
      </c>
      <c r="D2288" t="s">
        <v>92</v>
      </c>
      <c r="E2288" t="s">
        <v>92</v>
      </c>
      <c r="F2288" t="s">
        <v>92</v>
      </c>
      <c r="G2288" s="23" t="s">
        <v>92</v>
      </c>
      <c r="H2288" s="24" t="s">
        <v>92</v>
      </c>
      <c r="I2288" t="s">
        <v>92</v>
      </c>
      <c r="L2288" s="24">
        <v>0</v>
      </c>
    </row>
    <row r="2289" spans="3:12">
      <c r="C2289" s="24">
        <v>0</v>
      </c>
      <c r="D2289" t="s">
        <v>92</v>
      </c>
      <c r="E2289" t="s">
        <v>92</v>
      </c>
      <c r="F2289" t="s">
        <v>92</v>
      </c>
      <c r="G2289" s="23" t="s">
        <v>92</v>
      </c>
      <c r="H2289" s="24" t="s">
        <v>92</v>
      </c>
      <c r="I2289" t="s">
        <v>92</v>
      </c>
      <c r="L2289" s="24">
        <v>0</v>
      </c>
    </row>
    <row r="2290" spans="3:12">
      <c r="C2290" s="24">
        <v>0</v>
      </c>
      <c r="D2290" t="s">
        <v>92</v>
      </c>
      <c r="E2290" t="s">
        <v>92</v>
      </c>
      <c r="F2290" t="s">
        <v>92</v>
      </c>
      <c r="G2290" s="23" t="s">
        <v>92</v>
      </c>
      <c r="H2290" s="24" t="s">
        <v>92</v>
      </c>
      <c r="I2290" t="s">
        <v>92</v>
      </c>
      <c r="L2290" s="24">
        <v>0</v>
      </c>
    </row>
    <row r="2291" spans="3:12">
      <c r="C2291" s="24">
        <v>0</v>
      </c>
      <c r="D2291" t="s">
        <v>92</v>
      </c>
      <c r="E2291" t="s">
        <v>92</v>
      </c>
      <c r="F2291" t="s">
        <v>92</v>
      </c>
      <c r="G2291" s="23" t="s">
        <v>92</v>
      </c>
      <c r="H2291" s="24" t="s">
        <v>92</v>
      </c>
      <c r="I2291" t="s">
        <v>92</v>
      </c>
      <c r="L2291" s="24">
        <v>0</v>
      </c>
    </row>
    <row r="2292" spans="3:12">
      <c r="C2292" s="24">
        <v>0</v>
      </c>
      <c r="D2292" t="s">
        <v>92</v>
      </c>
      <c r="E2292" t="s">
        <v>92</v>
      </c>
      <c r="F2292" t="s">
        <v>92</v>
      </c>
      <c r="G2292" s="23" t="s">
        <v>92</v>
      </c>
      <c r="H2292" s="24" t="s">
        <v>92</v>
      </c>
      <c r="I2292" t="s">
        <v>92</v>
      </c>
      <c r="L2292" s="24">
        <v>0</v>
      </c>
    </row>
    <row r="2293" spans="3:12">
      <c r="C2293" s="24">
        <v>0</v>
      </c>
      <c r="D2293" t="s">
        <v>92</v>
      </c>
      <c r="E2293" t="s">
        <v>92</v>
      </c>
      <c r="F2293" t="s">
        <v>92</v>
      </c>
      <c r="G2293" s="23" t="s">
        <v>92</v>
      </c>
      <c r="H2293" s="24" t="s">
        <v>92</v>
      </c>
      <c r="I2293" t="s">
        <v>92</v>
      </c>
      <c r="L2293" s="24">
        <v>0</v>
      </c>
    </row>
    <row r="2294" spans="3:12">
      <c r="C2294" s="24">
        <v>0</v>
      </c>
      <c r="D2294" t="s">
        <v>92</v>
      </c>
      <c r="E2294" t="s">
        <v>92</v>
      </c>
      <c r="F2294" t="s">
        <v>92</v>
      </c>
      <c r="G2294" s="23" t="s">
        <v>92</v>
      </c>
      <c r="H2294" s="24" t="s">
        <v>92</v>
      </c>
      <c r="I2294" t="s">
        <v>92</v>
      </c>
      <c r="L2294" s="24">
        <v>0</v>
      </c>
    </row>
    <row r="2295" spans="3:12">
      <c r="C2295" s="24">
        <v>0</v>
      </c>
      <c r="D2295" t="s">
        <v>92</v>
      </c>
      <c r="E2295" t="s">
        <v>92</v>
      </c>
      <c r="F2295" t="s">
        <v>92</v>
      </c>
      <c r="G2295" s="23" t="s">
        <v>92</v>
      </c>
      <c r="H2295" s="24" t="s">
        <v>92</v>
      </c>
      <c r="I2295" t="s">
        <v>92</v>
      </c>
      <c r="L2295" s="24">
        <v>0</v>
      </c>
    </row>
    <row r="2296" spans="3:12">
      <c r="C2296" s="24">
        <v>0</v>
      </c>
      <c r="D2296" t="s">
        <v>92</v>
      </c>
      <c r="E2296" t="s">
        <v>92</v>
      </c>
      <c r="F2296" t="s">
        <v>92</v>
      </c>
      <c r="G2296" s="23" t="s">
        <v>92</v>
      </c>
      <c r="H2296" s="24" t="s">
        <v>92</v>
      </c>
      <c r="I2296" t="s">
        <v>92</v>
      </c>
      <c r="L2296" s="24">
        <v>0</v>
      </c>
    </row>
    <row r="2297" spans="3:12">
      <c r="C2297" s="24">
        <v>0</v>
      </c>
      <c r="D2297" t="s">
        <v>92</v>
      </c>
      <c r="E2297" t="s">
        <v>92</v>
      </c>
      <c r="F2297" t="s">
        <v>92</v>
      </c>
      <c r="G2297" s="23" t="s">
        <v>92</v>
      </c>
      <c r="H2297" s="24" t="s">
        <v>92</v>
      </c>
      <c r="I2297" t="s">
        <v>92</v>
      </c>
      <c r="L2297" s="24">
        <v>0</v>
      </c>
    </row>
    <row r="2298" spans="3:12">
      <c r="C2298" s="24">
        <v>0</v>
      </c>
      <c r="D2298" t="s">
        <v>92</v>
      </c>
      <c r="E2298" t="s">
        <v>92</v>
      </c>
      <c r="F2298" t="s">
        <v>92</v>
      </c>
      <c r="G2298" s="23" t="s">
        <v>92</v>
      </c>
      <c r="H2298" s="24" t="s">
        <v>92</v>
      </c>
      <c r="I2298" t="s">
        <v>92</v>
      </c>
      <c r="L2298" s="24">
        <v>0</v>
      </c>
    </row>
    <row r="2299" spans="3:12">
      <c r="C2299" s="24">
        <v>0</v>
      </c>
      <c r="D2299" t="s">
        <v>92</v>
      </c>
      <c r="E2299" t="s">
        <v>92</v>
      </c>
      <c r="F2299" t="s">
        <v>92</v>
      </c>
      <c r="G2299" s="23" t="s">
        <v>92</v>
      </c>
      <c r="H2299" s="24" t="s">
        <v>92</v>
      </c>
      <c r="I2299" t="s">
        <v>92</v>
      </c>
      <c r="L2299" s="24">
        <v>0</v>
      </c>
    </row>
    <row r="2300" spans="3:12">
      <c r="C2300" s="24">
        <v>0</v>
      </c>
      <c r="D2300" t="s">
        <v>92</v>
      </c>
      <c r="E2300" t="s">
        <v>92</v>
      </c>
      <c r="F2300" t="s">
        <v>92</v>
      </c>
      <c r="G2300" s="23" t="s">
        <v>92</v>
      </c>
      <c r="H2300" s="24" t="s">
        <v>92</v>
      </c>
      <c r="I2300" t="s">
        <v>92</v>
      </c>
      <c r="L2300" s="24">
        <v>0</v>
      </c>
    </row>
    <row r="2301" spans="3:12">
      <c r="C2301" s="24">
        <v>0</v>
      </c>
      <c r="D2301" t="s">
        <v>92</v>
      </c>
      <c r="E2301" t="s">
        <v>92</v>
      </c>
      <c r="F2301" t="s">
        <v>92</v>
      </c>
      <c r="G2301" s="23" t="s">
        <v>92</v>
      </c>
      <c r="H2301" s="24" t="s">
        <v>92</v>
      </c>
      <c r="I2301" t="s">
        <v>92</v>
      </c>
      <c r="L2301" s="24">
        <v>0</v>
      </c>
    </row>
    <row r="2302" spans="3:12">
      <c r="C2302" s="24">
        <v>0</v>
      </c>
      <c r="D2302" t="s">
        <v>92</v>
      </c>
      <c r="E2302" t="s">
        <v>92</v>
      </c>
      <c r="F2302" t="s">
        <v>92</v>
      </c>
      <c r="G2302" s="23" t="s">
        <v>92</v>
      </c>
      <c r="H2302" s="24" t="s">
        <v>92</v>
      </c>
      <c r="I2302" t="s">
        <v>92</v>
      </c>
      <c r="L2302" s="24">
        <v>0</v>
      </c>
    </row>
    <row r="2303" spans="3:12">
      <c r="C2303" s="24">
        <v>0</v>
      </c>
      <c r="D2303" t="s">
        <v>92</v>
      </c>
      <c r="E2303" t="s">
        <v>92</v>
      </c>
      <c r="F2303" t="s">
        <v>92</v>
      </c>
      <c r="G2303" s="23" t="s">
        <v>92</v>
      </c>
      <c r="H2303" s="24" t="s">
        <v>92</v>
      </c>
      <c r="I2303" t="s">
        <v>92</v>
      </c>
      <c r="L2303" s="24">
        <v>0</v>
      </c>
    </row>
    <row r="2304" spans="3:12">
      <c r="C2304" s="24">
        <v>0</v>
      </c>
      <c r="D2304" t="s">
        <v>92</v>
      </c>
      <c r="E2304" t="s">
        <v>92</v>
      </c>
      <c r="F2304" t="s">
        <v>92</v>
      </c>
      <c r="G2304" s="23" t="s">
        <v>92</v>
      </c>
      <c r="H2304" s="24" t="s">
        <v>92</v>
      </c>
      <c r="I2304" t="s">
        <v>92</v>
      </c>
      <c r="L2304" s="24">
        <v>0</v>
      </c>
    </row>
    <row r="2305" spans="3:12">
      <c r="C2305" s="24">
        <v>0</v>
      </c>
      <c r="D2305" t="s">
        <v>92</v>
      </c>
      <c r="E2305" t="s">
        <v>92</v>
      </c>
      <c r="F2305" t="s">
        <v>92</v>
      </c>
      <c r="G2305" s="23" t="s">
        <v>92</v>
      </c>
      <c r="H2305" s="24" t="s">
        <v>92</v>
      </c>
      <c r="I2305" t="s">
        <v>92</v>
      </c>
      <c r="L2305" s="24">
        <v>0</v>
      </c>
    </row>
    <row r="2306" spans="3:12">
      <c r="C2306" s="24">
        <v>0</v>
      </c>
      <c r="D2306" t="s">
        <v>92</v>
      </c>
      <c r="E2306" t="s">
        <v>92</v>
      </c>
      <c r="F2306" t="s">
        <v>92</v>
      </c>
      <c r="G2306" s="23" t="s">
        <v>92</v>
      </c>
      <c r="H2306" s="24" t="s">
        <v>92</v>
      </c>
      <c r="I2306" t="s">
        <v>92</v>
      </c>
      <c r="L2306" s="24">
        <v>0</v>
      </c>
    </row>
    <row r="2307" spans="3:12">
      <c r="C2307" s="24">
        <v>0</v>
      </c>
      <c r="D2307" t="s">
        <v>92</v>
      </c>
      <c r="E2307" t="s">
        <v>92</v>
      </c>
      <c r="F2307" t="s">
        <v>92</v>
      </c>
      <c r="G2307" s="23" t="s">
        <v>92</v>
      </c>
      <c r="H2307" s="24" t="s">
        <v>92</v>
      </c>
      <c r="I2307" t="s">
        <v>92</v>
      </c>
      <c r="L2307" s="24">
        <v>0</v>
      </c>
    </row>
    <row r="2308" spans="3:12">
      <c r="C2308" s="24">
        <v>0</v>
      </c>
      <c r="D2308" t="s">
        <v>92</v>
      </c>
      <c r="E2308" t="s">
        <v>92</v>
      </c>
      <c r="F2308" t="s">
        <v>92</v>
      </c>
      <c r="G2308" s="23" t="s">
        <v>92</v>
      </c>
      <c r="H2308" s="24" t="s">
        <v>92</v>
      </c>
      <c r="I2308" t="s">
        <v>92</v>
      </c>
      <c r="L2308" s="24">
        <v>0</v>
      </c>
    </row>
    <row r="2309" spans="3:12">
      <c r="C2309" s="24">
        <v>0</v>
      </c>
      <c r="D2309" t="s">
        <v>92</v>
      </c>
      <c r="E2309" t="s">
        <v>92</v>
      </c>
      <c r="F2309" t="s">
        <v>92</v>
      </c>
      <c r="G2309" s="23" t="s">
        <v>92</v>
      </c>
      <c r="H2309" s="24" t="s">
        <v>92</v>
      </c>
      <c r="I2309" t="s">
        <v>92</v>
      </c>
      <c r="L2309" s="24">
        <v>0</v>
      </c>
    </row>
    <row r="2310" spans="3:12">
      <c r="C2310" s="24">
        <v>0</v>
      </c>
      <c r="D2310" t="s">
        <v>92</v>
      </c>
      <c r="E2310" t="s">
        <v>92</v>
      </c>
      <c r="F2310" t="s">
        <v>92</v>
      </c>
      <c r="G2310" s="23" t="s">
        <v>92</v>
      </c>
      <c r="H2310" s="24" t="s">
        <v>92</v>
      </c>
      <c r="I2310" t="s">
        <v>92</v>
      </c>
      <c r="L2310" s="24">
        <v>0</v>
      </c>
    </row>
    <row r="2311" spans="3:12">
      <c r="C2311" s="24">
        <v>0</v>
      </c>
      <c r="D2311" t="s">
        <v>92</v>
      </c>
      <c r="E2311" t="s">
        <v>92</v>
      </c>
      <c r="F2311" t="s">
        <v>92</v>
      </c>
      <c r="G2311" s="23" t="s">
        <v>92</v>
      </c>
      <c r="H2311" s="24" t="s">
        <v>92</v>
      </c>
      <c r="I2311" t="s">
        <v>92</v>
      </c>
      <c r="L2311" s="24">
        <v>0</v>
      </c>
    </row>
    <row r="2312" spans="3:12">
      <c r="C2312" s="24">
        <v>0</v>
      </c>
      <c r="D2312" t="s">
        <v>92</v>
      </c>
      <c r="E2312" t="s">
        <v>92</v>
      </c>
      <c r="F2312" t="s">
        <v>92</v>
      </c>
      <c r="G2312" s="23" t="s">
        <v>92</v>
      </c>
      <c r="H2312" s="24" t="s">
        <v>92</v>
      </c>
      <c r="I2312" t="s">
        <v>92</v>
      </c>
      <c r="L2312" s="24">
        <v>0</v>
      </c>
    </row>
    <row r="2313" spans="3:12">
      <c r="C2313" s="24">
        <v>0</v>
      </c>
      <c r="D2313" t="s">
        <v>92</v>
      </c>
      <c r="E2313" t="s">
        <v>92</v>
      </c>
      <c r="F2313" t="s">
        <v>92</v>
      </c>
      <c r="G2313" s="23" t="s">
        <v>92</v>
      </c>
      <c r="H2313" s="24" t="s">
        <v>92</v>
      </c>
      <c r="I2313" t="s">
        <v>92</v>
      </c>
      <c r="L2313" s="24">
        <v>0</v>
      </c>
    </row>
    <row r="2314" spans="3:12">
      <c r="C2314" s="24">
        <v>0</v>
      </c>
      <c r="D2314" t="s">
        <v>92</v>
      </c>
      <c r="E2314" t="s">
        <v>92</v>
      </c>
      <c r="F2314" t="s">
        <v>92</v>
      </c>
      <c r="G2314" s="23" t="s">
        <v>92</v>
      </c>
      <c r="H2314" s="24" t="s">
        <v>92</v>
      </c>
      <c r="I2314" t="s">
        <v>92</v>
      </c>
      <c r="L2314" s="24">
        <v>0</v>
      </c>
    </row>
    <row r="2315" spans="3:12">
      <c r="C2315" s="24">
        <v>0</v>
      </c>
      <c r="D2315" t="s">
        <v>92</v>
      </c>
      <c r="E2315" t="s">
        <v>92</v>
      </c>
      <c r="F2315" t="s">
        <v>92</v>
      </c>
      <c r="G2315" s="23" t="s">
        <v>92</v>
      </c>
      <c r="H2315" s="24" t="s">
        <v>92</v>
      </c>
      <c r="I2315" t="s">
        <v>92</v>
      </c>
      <c r="L2315" s="24">
        <v>0</v>
      </c>
    </row>
    <row r="2316" spans="3:12">
      <c r="C2316" s="24">
        <v>0</v>
      </c>
      <c r="D2316" t="s">
        <v>92</v>
      </c>
      <c r="E2316" t="s">
        <v>92</v>
      </c>
      <c r="F2316" t="s">
        <v>92</v>
      </c>
      <c r="G2316" s="23" t="s">
        <v>92</v>
      </c>
      <c r="H2316" s="24" t="s">
        <v>92</v>
      </c>
      <c r="I2316" t="s">
        <v>92</v>
      </c>
      <c r="L2316" s="24">
        <v>0</v>
      </c>
    </row>
    <row r="2317" spans="3:12">
      <c r="C2317" s="24">
        <v>0</v>
      </c>
      <c r="D2317" t="s">
        <v>92</v>
      </c>
      <c r="E2317" t="s">
        <v>92</v>
      </c>
      <c r="F2317" t="s">
        <v>92</v>
      </c>
      <c r="G2317" s="23" t="s">
        <v>92</v>
      </c>
      <c r="H2317" s="24" t="s">
        <v>92</v>
      </c>
      <c r="I2317" t="s">
        <v>92</v>
      </c>
      <c r="L2317" s="24">
        <v>0</v>
      </c>
    </row>
    <row r="2318" spans="3:12">
      <c r="C2318" s="24">
        <v>0</v>
      </c>
      <c r="D2318" t="s">
        <v>92</v>
      </c>
      <c r="E2318" t="s">
        <v>92</v>
      </c>
      <c r="F2318" t="s">
        <v>92</v>
      </c>
      <c r="G2318" s="23" t="s">
        <v>92</v>
      </c>
      <c r="H2318" s="24" t="s">
        <v>92</v>
      </c>
      <c r="I2318" t="s">
        <v>92</v>
      </c>
      <c r="L2318" s="24">
        <v>0</v>
      </c>
    </row>
    <row r="2319" spans="3:12">
      <c r="C2319" s="24">
        <v>0</v>
      </c>
      <c r="D2319" t="s">
        <v>92</v>
      </c>
      <c r="E2319" t="s">
        <v>92</v>
      </c>
      <c r="F2319" t="s">
        <v>92</v>
      </c>
      <c r="G2319" s="23" t="s">
        <v>92</v>
      </c>
      <c r="H2319" s="24" t="s">
        <v>92</v>
      </c>
      <c r="I2319" t="s">
        <v>92</v>
      </c>
      <c r="L2319" s="24">
        <v>0</v>
      </c>
    </row>
    <row r="2320" spans="3:12">
      <c r="C2320" s="24">
        <v>0</v>
      </c>
      <c r="D2320" t="s">
        <v>92</v>
      </c>
      <c r="E2320" t="s">
        <v>92</v>
      </c>
      <c r="F2320" t="s">
        <v>92</v>
      </c>
      <c r="G2320" s="23" t="s">
        <v>92</v>
      </c>
      <c r="H2320" s="24" t="s">
        <v>92</v>
      </c>
      <c r="I2320" t="s">
        <v>92</v>
      </c>
      <c r="L2320" s="24">
        <v>0</v>
      </c>
    </row>
    <row r="2321" spans="3:12">
      <c r="C2321" s="24">
        <v>0</v>
      </c>
      <c r="D2321" t="s">
        <v>92</v>
      </c>
      <c r="E2321" t="s">
        <v>92</v>
      </c>
      <c r="F2321" t="s">
        <v>92</v>
      </c>
      <c r="G2321" s="23" t="s">
        <v>92</v>
      </c>
      <c r="H2321" s="24" t="s">
        <v>92</v>
      </c>
      <c r="I2321" t="s">
        <v>92</v>
      </c>
      <c r="L2321" s="24">
        <v>0</v>
      </c>
    </row>
    <row r="2322" spans="3:12">
      <c r="C2322" s="24">
        <v>0</v>
      </c>
      <c r="D2322" t="s">
        <v>92</v>
      </c>
      <c r="E2322" t="s">
        <v>92</v>
      </c>
      <c r="F2322" t="s">
        <v>92</v>
      </c>
      <c r="G2322" s="23" t="s">
        <v>92</v>
      </c>
      <c r="H2322" s="24" t="s">
        <v>92</v>
      </c>
      <c r="I2322" t="s">
        <v>92</v>
      </c>
      <c r="L2322" s="24">
        <v>0</v>
      </c>
    </row>
    <row r="2323" spans="3:12">
      <c r="C2323" s="24">
        <v>0</v>
      </c>
      <c r="D2323" t="s">
        <v>92</v>
      </c>
      <c r="E2323" t="s">
        <v>92</v>
      </c>
      <c r="F2323" t="s">
        <v>92</v>
      </c>
      <c r="G2323" s="23" t="s">
        <v>92</v>
      </c>
      <c r="H2323" s="24" t="s">
        <v>92</v>
      </c>
      <c r="I2323" t="s">
        <v>92</v>
      </c>
      <c r="L2323" s="24">
        <v>0</v>
      </c>
    </row>
    <row r="2324" spans="3:12">
      <c r="C2324" s="24">
        <v>0</v>
      </c>
      <c r="D2324" t="s">
        <v>92</v>
      </c>
      <c r="E2324" t="s">
        <v>92</v>
      </c>
      <c r="F2324" t="s">
        <v>92</v>
      </c>
      <c r="G2324" s="23" t="s">
        <v>92</v>
      </c>
      <c r="H2324" s="24" t="s">
        <v>92</v>
      </c>
      <c r="I2324" t="s">
        <v>92</v>
      </c>
      <c r="L2324" s="24">
        <v>0</v>
      </c>
    </row>
    <row r="2325" spans="3:12">
      <c r="C2325" s="24">
        <v>0</v>
      </c>
      <c r="D2325" t="s">
        <v>92</v>
      </c>
      <c r="E2325" t="s">
        <v>92</v>
      </c>
      <c r="F2325" t="s">
        <v>92</v>
      </c>
      <c r="G2325" s="23" t="s">
        <v>92</v>
      </c>
      <c r="H2325" s="24" t="s">
        <v>92</v>
      </c>
      <c r="I2325" t="s">
        <v>92</v>
      </c>
      <c r="L2325" s="24">
        <v>0</v>
      </c>
    </row>
    <row r="2326" spans="3:12">
      <c r="C2326" s="24">
        <v>0</v>
      </c>
      <c r="D2326" t="s">
        <v>92</v>
      </c>
      <c r="E2326" t="s">
        <v>92</v>
      </c>
      <c r="F2326" t="s">
        <v>92</v>
      </c>
      <c r="G2326" s="23" t="s">
        <v>92</v>
      </c>
      <c r="H2326" s="24" t="s">
        <v>92</v>
      </c>
      <c r="I2326" t="s">
        <v>92</v>
      </c>
      <c r="L2326" s="24">
        <v>0</v>
      </c>
    </row>
    <row r="2327" spans="3:12">
      <c r="C2327" s="24">
        <v>0</v>
      </c>
      <c r="D2327" t="s">
        <v>92</v>
      </c>
      <c r="E2327" t="s">
        <v>92</v>
      </c>
      <c r="F2327" t="s">
        <v>92</v>
      </c>
      <c r="G2327" s="23" t="s">
        <v>92</v>
      </c>
      <c r="H2327" s="24" t="s">
        <v>92</v>
      </c>
      <c r="I2327" t="s">
        <v>92</v>
      </c>
      <c r="L2327" s="24">
        <v>0</v>
      </c>
    </row>
    <row r="2328" spans="3:12">
      <c r="C2328" s="24">
        <v>0</v>
      </c>
      <c r="D2328" t="s">
        <v>92</v>
      </c>
      <c r="E2328" t="s">
        <v>92</v>
      </c>
      <c r="F2328" t="s">
        <v>92</v>
      </c>
      <c r="G2328" s="23" t="s">
        <v>92</v>
      </c>
      <c r="H2328" s="24" t="s">
        <v>92</v>
      </c>
      <c r="I2328" t="s">
        <v>92</v>
      </c>
      <c r="L2328" s="24">
        <v>0</v>
      </c>
    </row>
    <row r="2329" spans="3:12">
      <c r="C2329" s="24">
        <v>0</v>
      </c>
      <c r="D2329" t="s">
        <v>92</v>
      </c>
      <c r="E2329" t="s">
        <v>92</v>
      </c>
      <c r="F2329" t="s">
        <v>92</v>
      </c>
      <c r="G2329" s="23" t="s">
        <v>92</v>
      </c>
      <c r="H2329" s="24" t="s">
        <v>92</v>
      </c>
      <c r="I2329" t="s">
        <v>92</v>
      </c>
      <c r="L2329" s="24">
        <v>0</v>
      </c>
    </row>
    <row r="2330" spans="3:12">
      <c r="C2330" s="24">
        <v>0</v>
      </c>
      <c r="D2330" t="s">
        <v>92</v>
      </c>
      <c r="E2330" t="s">
        <v>92</v>
      </c>
      <c r="F2330" t="s">
        <v>92</v>
      </c>
      <c r="G2330" s="23" t="s">
        <v>92</v>
      </c>
      <c r="H2330" s="24" t="s">
        <v>92</v>
      </c>
      <c r="I2330" t="s">
        <v>92</v>
      </c>
      <c r="L2330" s="24">
        <v>0</v>
      </c>
    </row>
    <row r="2331" spans="3:12">
      <c r="C2331" s="24">
        <v>0</v>
      </c>
      <c r="D2331" t="s">
        <v>92</v>
      </c>
      <c r="E2331" t="s">
        <v>92</v>
      </c>
      <c r="F2331" t="s">
        <v>92</v>
      </c>
      <c r="G2331" s="23" t="s">
        <v>92</v>
      </c>
      <c r="H2331" s="24" t="s">
        <v>92</v>
      </c>
      <c r="I2331" t="s">
        <v>92</v>
      </c>
      <c r="L2331" s="24">
        <v>0</v>
      </c>
    </row>
    <row r="2332" spans="3:12">
      <c r="C2332" s="24">
        <v>0</v>
      </c>
      <c r="D2332" t="s">
        <v>92</v>
      </c>
      <c r="E2332" t="s">
        <v>92</v>
      </c>
      <c r="F2332" t="s">
        <v>92</v>
      </c>
      <c r="G2332" s="23" t="s">
        <v>92</v>
      </c>
      <c r="H2332" s="24" t="s">
        <v>92</v>
      </c>
      <c r="I2332" t="s">
        <v>92</v>
      </c>
      <c r="L2332" s="24">
        <v>0</v>
      </c>
    </row>
    <row r="2333" spans="3:12">
      <c r="C2333" s="24">
        <v>0</v>
      </c>
      <c r="D2333" t="s">
        <v>92</v>
      </c>
      <c r="E2333" t="s">
        <v>92</v>
      </c>
      <c r="F2333" t="s">
        <v>92</v>
      </c>
      <c r="G2333" s="23" t="s">
        <v>92</v>
      </c>
      <c r="H2333" s="24" t="s">
        <v>92</v>
      </c>
      <c r="I2333" t="s">
        <v>92</v>
      </c>
      <c r="L2333" s="24">
        <v>0</v>
      </c>
    </row>
    <row r="2334" spans="3:12">
      <c r="C2334" s="24">
        <v>0</v>
      </c>
      <c r="D2334" t="s">
        <v>92</v>
      </c>
      <c r="E2334" t="s">
        <v>92</v>
      </c>
      <c r="F2334" t="s">
        <v>92</v>
      </c>
      <c r="G2334" s="23" t="s">
        <v>92</v>
      </c>
      <c r="H2334" s="24" t="s">
        <v>92</v>
      </c>
      <c r="I2334" t="s">
        <v>92</v>
      </c>
      <c r="L2334" s="24">
        <v>0</v>
      </c>
    </row>
    <row r="2335" spans="3:12">
      <c r="C2335" s="24">
        <v>0</v>
      </c>
      <c r="D2335" t="s">
        <v>92</v>
      </c>
      <c r="E2335" t="s">
        <v>92</v>
      </c>
      <c r="F2335" t="s">
        <v>92</v>
      </c>
      <c r="G2335" s="23" t="s">
        <v>92</v>
      </c>
      <c r="H2335" s="24" t="s">
        <v>92</v>
      </c>
      <c r="I2335" t="s">
        <v>92</v>
      </c>
      <c r="L2335" s="24">
        <v>0</v>
      </c>
    </row>
    <row r="2336" spans="3:12">
      <c r="C2336" s="24">
        <v>0</v>
      </c>
      <c r="D2336" t="s">
        <v>92</v>
      </c>
      <c r="E2336" t="s">
        <v>92</v>
      </c>
      <c r="F2336" t="s">
        <v>92</v>
      </c>
      <c r="G2336" s="23" t="s">
        <v>92</v>
      </c>
      <c r="H2336" s="24" t="s">
        <v>92</v>
      </c>
      <c r="I2336" t="s">
        <v>92</v>
      </c>
      <c r="L2336" s="24">
        <v>0</v>
      </c>
    </row>
    <row r="2337" spans="3:12">
      <c r="C2337" s="24">
        <v>0</v>
      </c>
      <c r="D2337" t="s">
        <v>92</v>
      </c>
      <c r="E2337" t="s">
        <v>92</v>
      </c>
      <c r="F2337" t="s">
        <v>92</v>
      </c>
      <c r="G2337" s="23" t="s">
        <v>92</v>
      </c>
      <c r="H2337" s="24" t="s">
        <v>92</v>
      </c>
      <c r="I2337" t="s">
        <v>92</v>
      </c>
      <c r="L2337" s="24">
        <v>0</v>
      </c>
    </row>
    <row r="2338" spans="3:12">
      <c r="C2338" s="24">
        <v>0</v>
      </c>
      <c r="D2338" t="s">
        <v>92</v>
      </c>
      <c r="E2338" t="s">
        <v>92</v>
      </c>
      <c r="F2338" t="s">
        <v>92</v>
      </c>
      <c r="G2338" s="23" t="s">
        <v>92</v>
      </c>
      <c r="H2338" s="24" t="s">
        <v>92</v>
      </c>
      <c r="I2338" t="s">
        <v>92</v>
      </c>
      <c r="L2338" s="24">
        <v>0</v>
      </c>
    </row>
    <row r="2339" spans="3:12">
      <c r="C2339" s="24">
        <v>0</v>
      </c>
      <c r="D2339" t="s">
        <v>92</v>
      </c>
      <c r="E2339" t="s">
        <v>92</v>
      </c>
      <c r="F2339" t="s">
        <v>92</v>
      </c>
      <c r="G2339" s="23" t="s">
        <v>92</v>
      </c>
      <c r="H2339" s="24" t="s">
        <v>92</v>
      </c>
      <c r="I2339" t="s">
        <v>92</v>
      </c>
      <c r="L2339" s="24">
        <v>0</v>
      </c>
    </row>
    <row r="2340" spans="3:12">
      <c r="C2340" s="24">
        <v>0</v>
      </c>
      <c r="D2340" t="s">
        <v>92</v>
      </c>
      <c r="E2340" t="s">
        <v>92</v>
      </c>
      <c r="F2340" t="s">
        <v>92</v>
      </c>
      <c r="G2340" s="23" t="s">
        <v>92</v>
      </c>
      <c r="H2340" s="24" t="s">
        <v>92</v>
      </c>
      <c r="I2340" t="s">
        <v>92</v>
      </c>
      <c r="L2340" s="24">
        <v>0</v>
      </c>
    </row>
    <row r="2341" spans="3:12">
      <c r="C2341" s="24">
        <v>0</v>
      </c>
      <c r="D2341" t="s">
        <v>92</v>
      </c>
      <c r="E2341" t="s">
        <v>92</v>
      </c>
      <c r="F2341" t="s">
        <v>92</v>
      </c>
      <c r="G2341" s="23" t="s">
        <v>92</v>
      </c>
      <c r="H2341" s="24" t="s">
        <v>92</v>
      </c>
      <c r="I2341" t="s">
        <v>92</v>
      </c>
      <c r="L2341" s="24">
        <v>0</v>
      </c>
    </row>
    <row r="2342" spans="3:12">
      <c r="C2342" s="24">
        <v>0</v>
      </c>
      <c r="D2342" t="s">
        <v>92</v>
      </c>
      <c r="E2342" t="s">
        <v>92</v>
      </c>
      <c r="F2342" t="s">
        <v>92</v>
      </c>
      <c r="G2342" s="23" t="s">
        <v>92</v>
      </c>
      <c r="H2342" s="24" t="s">
        <v>92</v>
      </c>
      <c r="I2342" t="s">
        <v>92</v>
      </c>
      <c r="L2342" s="24">
        <v>0</v>
      </c>
    </row>
    <row r="2343" spans="3:12">
      <c r="C2343" s="24">
        <v>0</v>
      </c>
      <c r="D2343" t="s">
        <v>92</v>
      </c>
      <c r="E2343" t="s">
        <v>92</v>
      </c>
      <c r="F2343" t="s">
        <v>92</v>
      </c>
      <c r="G2343" s="23" t="s">
        <v>92</v>
      </c>
      <c r="H2343" s="24" t="s">
        <v>92</v>
      </c>
      <c r="I2343" t="s">
        <v>92</v>
      </c>
      <c r="L2343" s="24">
        <v>0</v>
      </c>
    </row>
    <row r="2344" spans="3:12">
      <c r="C2344" s="24">
        <v>0</v>
      </c>
      <c r="D2344" t="s">
        <v>92</v>
      </c>
      <c r="E2344" t="s">
        <v>92</v>
      </c>
      <c r="F2344" t="s">
        <v>92</v>
      </c>
      <c r="G2344" s="23" t="s">
        <v>92</v>
      </c>
      <c r="H2344" s="24" t="s">
        <v>92</v>
      </c>
      <c r="I2344" t="s">
        <v>92</v>
      </c>
      <c r="L2344" s="24">
        <v>0</v>
      </c>
    </row>
    <row r="2345" spans="3:12">
      <c r="C2345" s="24">
        <v>0</v>
      </c>
      <c r="D2345" t="s">
        <v>92</v>
      </c>
      <c r="E2345" t="s">
        <v>92</v>
      </c>
      <c r="F2345" t="s">
        <v>92</v>
      </c>
      <c r="G2345" s="23" t="s">
        <v>92</v>
      </c>
      <c r="H2345" s="24" t="s">
        <v>92</v>
      </c>
      <c r="I2345" t="s">
        <v>92</v>
      </c>
      <c r="L2345" s="24">
        <v>0</v>
      </c>
    </row>
    <row r="2346" spans="3:12">
      <c r="C2346" s="24">
        <v>0</v>
      </c>
      <c r="D2346" t="s">
        <v>92</v>
      </c>
      <c r="E2346" t="s">
        <v>92</v>
      </c>
      <c r="F2346" t="s">
        <v>92</v>
      </c>
      <c r="G2346" s="23" t="s">
        <v>92</v>
      </c>
      <c r="H2346" s="24" t="s">
        <v>92</v>
      </c>
      <c r="I2346" t="s">
        <v>92</v>
      </c>
      <c r="L2346" s="24">
        <v>0</v>
      </c>
    </row>
    <row r="2347" spans="3:12">
      <c r="C2347" s="24">
        <v>0</v>
      </c>
      <c r="D2347" t="s">
        <v>92</v>
      </c>
      <c r="E2347" t="s">
        <v>92</v>
      </c>
      <c r="F2347" t="s">
        <v>92</v>
      </c>
      <c r="G2347" s="23" t="s">
        <v>92</v>
      </c>
      <c r="H2347" s="24" t="s">
        <v>92</v>
      </c>
      <c r="I2347" t="s">
        <v>92</v>
      </c>
      <c r="L2347" s="24">
        <v>0</v>
      </c>
    </row>
    <row r="2348" spans="3:12">
      <c r="C2348" s="24">
        <v>0</v>
      </c>
      <c r="D2348" t="s">
        <v>92</v>
      </c>
      <c r="E2348" t="s">
        <v>92</v>
      </c>
      <c r="F2348" t="s">
        <v>92</v>
      </c>
      <c r="G2348" s="23" t="s">
        <v>92</v>
      </c>
      <c r="H2348" s="24" t="s">
        <v>92</v>
      </c>
      <c r="I2348" t="s">
        <v>92</v>
      </c>
      <c r="L2348" s="24">
        <v>0</v>
      </c>
    </row>
    <row r="2349" spans="3:12">
      <c r="C2349" s="24">
        <v>0</v>
      </c>
      <c r="D2349" t="s">
        <v>92</v>
      </c>
      <c r="E2349" t="s">
        <v>92</v>
      </c>
      <c r="F2349" t="s">
        <v>92</v>
      </c>
      <c r="G2349" s="23" t="s">
        <v>92</v>
      </c>
      <c r="H2349" s="24" t="s">
        <v>92</v>
      </c>
      <c r="I2349" t="s">
        <v>92</v>
      </c>
      <c r="L2349" s="24">
        <v>0</v>
      </c>
    </row>
    <row r="2350" spans="3:12">
      <c r="C2350" s="24">
        <v>0</v>
      </c>
      <c r="D2350" t="s">
        <v>92</v>
      </c>
      <c r="E2350" t="s">
        <v>92</v>
      </c>
      <c r="F2350" t="s">
        <v>92</v>
      </c>
      <c r="G2350" s="23" t="s">
        <v>92</v>
      </c>
      <c r="H2350" s="24" t="s">
        <v>92</v>
      </c>
      <c r="I2350" t="s">
        <v>92</v>
      </c>
      <c r="L2350" s="24">
        <v>0</v>
      </c>
    </row>
    <row r="2351" spans="3:12">
      <c r="C2351" s="24">
        <v>0</v>
      </c>
      <c r="D2351" t="s">
        <v>92</v>
      </c>
      <c r="E2351" t="s">
        <v>92</v>
      </c>
      <c r="F2351" t="s">
        <v>92</v>
      </c>
      <c r="G2351" s="23" t="s">
        <v>92</v>
      </c>
      <c r="H2351" s="24" t="s">
        <v>92</v>
      </c>
      <c r="I2351" t="s">
        <v>92</v>
      </c>
      <c r="L2351" s="24">
        <v>0</v>
      </c>
    </row>
    <row r="2352" spans="3:12">
      <c r="C2352" s="24">
        <v>0</v>
      </c>
      <c r="D2352" t="s">
        <v>92</v>
      </c>
      <c r="E2352" t="s">
        <v>92</v>
      </c>
      <c r="F2352" t="s">
        <v>92</v>
      </c>
      <c r="G2352" s="23" t="s">
        <v>92</v>
      </c>
      <c r="H2352" s="24" t="s">
        <v>92</v>
      </c>
      <c r="I2352" t="s">
        <v>92</v>
      </c>
      <c r="L2352" s="24">
        <v>0</v>
      </c>
    </row>
    <row r="2353" spans="3:12">
      <c r="C2353" s="24">
        <v>0</v>
      </c>
      <c r="D2353" t="s">
        <v>92</v>
      </c>
      <c r="E2353" t="s">
        <v>92</v>
      </c>
      <c r="F2353" t="s">
        <v>92</v>
      </c>
      <c r="G2353" s="23" t="s">
        <v>92</v>
      </c>
      <c r="H2353" s="24" t="s">
        <v>92</v>
      </c>
      <c r="I2353" t="s">
        <v>92</v>
      </c>
      <c r="L2353" s="24">
        <v>0</v>
      </c>
    </row>
    <row r="2354" spans="3:12">
      <c r="C2354" s="24">
        <v>0</v>
      </c>
      <c r="D2354" t="s">
        <v>92</v>
      </c>
      <c r="E2354" t="s">
        <v>92</v>
      </c>
      <c r="F2354" t="s">
        <v>92</v>
      </c>
      <c r="G2354" s="23" t="s">
        <v>92</v>
      </c>
      <c r="H2354" s="24" t="s">
        <v>92</v>
      </c>
      <c r="I2354" t="s">
        <v>92</v>
      </c>
      <c r="L2354" s="24">
        <v>0</v>
      </c>
    </row>
    <row r="2355" spans="3:12">
      <c r="C2355" s="24">
        <v>0</v>
      </c>
      <c r="D2355" t="s">
        <v>92</v>
      </c>
      <c r="E2355" t="s">
        <v>92</v>
      </c>
      <c r="F2355" t="s">
        <v>92</v>
      </c>
      <c r="G2355" s="23" t="s">
        <v>92</v>
      </c>
      <c r="H2355" s="24" t="s">
        <v>92</v>
      </c>
      <c r="I2355" t="s">
        <v>92</v>
      </c>
      <c r="L2355" s="24">
        <v>0</v>
      </c>
    </row>
    <row r="2356" spans="3:12">
      <c r="C2356" s="24">
        <v>0</v>
      </c>
      <c r="D2356" t="s">
        <v>92</v>
      </c>
      <c r="E2356" t="s">
        <v>92</v>
      </c>
      <c r="F2356" t="s">
        <v>92</v>
      </c>
      <c r="G2356" s="23" t="s">
        <v>92</v>
      </c>
      <c r="H2356" s="24" t="s">
        <v>92</v>
      </c>
      <c r="I2356" t="s">
        <v>92</v>
      </c>
      <c r="L2356" s="24">
        <v>0</v>
      </c>
    </row>
    <row r="2357" spans="3:12">
      <c r="C2357" s="24">
        <v>0</v>
      </c>
      <c r="D2357" t="s">
        <v>92</v>
      </c>
      <c r="E2357" t="s">
        <v>92</v>
      </c>
      <c r="F2357" t="s">
        <v>92</v>
      </c>
      <c r="G2357" s="23" t="s">
        <v>92</v>
      </c>
      <c r="H2357" s="24" t="s">
        <v>92</v>
      </c>
      <c r="I2357" t="s">
        <v>92</v>
      </c>
      <c r="L2357" s="24">
        <v>0</v>
      </c>
    </row>
    <row r="2358" spans="3:12">
      <c r="C2358" s="24">
        <v>0</v>
      </c>
      <c r="D2358" t="s">
        <v>92</v>
      </c>
      <c r="E2358" t="s">
        <v>92</v>
      </c>
      <c r="F2358" t="s">
        <v>92</v>
      </c>
      <c r="G2358" s="23" t="s">
        <v>92</v>
      </c>
      <c r="H2358" s="24" t="s">
        <v>92</v>
      </c>
      <c r="I2358" t="s">
        <v>92</v>
      </c>
      <c r="L2358" s="24">
        <v>0</v>
      </c>
    </row>
    <row r="2359" spans="3:12">
      <c r="C2359" s="24">
        <v>0</v>
      </c>
      <c r="D2359" t="s">
        <v>92</v>
      </c>
      <c r="E2359" t="s">
        <v>92</v>
      </c>
      <c r="F2359" t="s">
        <v>92</v>
      </c>
      <c r="G2359" s="23" t="s">
        <v>92</v>
      </c>
      <c r="H2359" s="24" t="s">
        <v>92</v>
      </c>
      <c r="I2359" t="s">
        <v>92</v>
      </c>
      <c r="L2359" s="24">
        <v>0</v>
      </c>
    </row>
    <row r="2360" spans="3:12">
      <c r="C2360" s="24">
        <v>0</v>
      </c>
      <c r="D2360" t="s">
        <v>92</v>
      </c>
      <c r="E2360" t="s">
        <v>92</v>
      </c>
      <c r="F2360" t="s">
        <v>92</v>
      </c>
      <c r="G2360" s="23" t="s">
        <v>92</v>
      </c>
      <c r="H2360" s="24" t="s">
        <v>92</v>
      </c>
      <c r="I2360" t="s">
        <v>92</v>
      </c>
      <c r="L2360" s="24">
        <v>0</v>
      </c>
    </row>
    <row r="2361" spans="3:12">
      <c r="C2361" s="24">
        <v>0</v>
      </c>
      <c r="D2361" t="s">
        <v>92</v>
      </c>
      <c r="E2361" t="s">
        <v>92</v>
      </c>
      <c r="F2361" t="s">
        <v>92</v>
      </c>
      <c r="G2361" s="23" t="s">
        <v>92</v>
      </c>
      <c r="H2361" s="24" t="s">
        <v>92</v>
      </c>
      <c r="I2361" t="s">
        <v>92</v>
      </c>
      <c r="L2361" s="24">
        <v>0</v>
      </c>
    </row>
    <row r="2362" spans="3:12">
      <c r="C2362" s="24">
        <v>0</v>
      </c>
      <c r="D2362" t="s">
        <v>92</v>
      </c>
      <c r="E2362" t="s">
        <v>92</v>
      </c>
      <c r="F2362" t="s">
        <v>92</v>
      </c>
      <c r="G2362" s="23" t="s">
        <v>92</v>
      </c>
      <c r="H2362" s="24" t="s">
        <v>92</v>
      </c>
      <c r="I2362" t="s">
        <v>92</v>
      </c>
      <c r="L2362" s="24">
        <v>0</v>
      </c>
    </row>
    <row r="2363" spans="3:12">
      <c r="C2363" s="24">
        <v>0</v>
      </c>
      <c r="D2363" t="s">
        <v>92</v>
      </c>
      <c r="E2363" t="s">
        <v>92</v>
      </c>
      <c r="F2363" t="s">
        <v>92</v>
      </c>
      <c r="G2363" s="23" t="s">
        <v>92</v>
      </c>
      <c r="H2363" s="24" t="s">
        <v>92</v>
      </c>
      <c r="I2363" t="s">
        <v>92</v>
      </c>
      <c r="L2363" s="24">
        <v>0</v>
      </c>
    </row>
    <row r="2364" spans="3:12">
      <c r="C2364" s="24">
        <v>0</v>
      </c>
      <c r="D2364" t="s">
        <v>92</v>
      </c>
      <c r="E2364" t="s">
        <v>92</v>
      </c>
      <c r="F2364" t="s">
        <v>92</v>
      </c>
      <c r="G2364" s="23" t="s">
        <v>92</v>
      </c>
      <c r="H2364" s="24" t="s">
        <v>92</v>
      </c>
      <c r="I2364" t="s">
        <v>92</v>
      </c>
      <c r="L2364" s="24">
        <v>0</v>
      </c>
    </row>
    <row r="2365" spans="3:12">
      <c r="C2365" s="24">
        <v>0</v>
      </c>
      <c r="D2365" t="s">
        <v>92</v>
      </c>
      <c r="E2365" t="s">
        <v>92</v>
      </c>
      <c r="F2365" t="s">
        <v>92</v>
      </c>
      <c r="G2365" s="23" t="s">
        <v>92</v>
      </c>
      <c r="H2365" s="24" t="s">
        <v>92</v>
      </c>
      <c r="I2365" t="s">
        <v>92</v>
      </c>
      <c r="L2365" s="24">
        <v>0</v>
      </c>
    </row>
    <row r="2366" spans="3:12">
      <c r="C2366" s="24">
        <v>0</v>
      </c>
      <c r="D2366" t="s">
        <v>92</v>
      </c>
      <c r="E2366" t="s">
        <v>92</v>
      </c>
      <c r="F2366" t="s">
        <v>92</v>
      </c>
      <c r="G2366" s="23" t="s">
        <v>92</v>
      </c>
      <c r="H2366" s="24" t="s">
        <v>92</v>
      </c>
      <c r="I2366" t="s">
        <v>92</v>
      </c>
      <c r="L2366" s="24">
        <v>0</v>
      </c>
    </row>
    <row r="2367" spans="3:12">
      <c r="C2367" s="24">
        <v>0</v>
      </c>
      <c r="D2367" t="s">
        <v>92</v>
      </c>
      <c r="E2367" t="s">
        <v>92</v>
      </c>
      <c r="F2367" t="s">
        <v>92</v>
      </c>
      <c r="G2367" s="23" t="s">
        <v>92</v>
      </c>
      <c r="H2367" s="24" t="s">
        <v>92</v>
      </c>
      <c r="I2367" t="s">
        <v>92</v>
      </c>
      <c r="L2367" s="24">
        <v>0</v>
      </c>
    </row>
    <row r="2368" spans="3:12">
      <c r="C2368" s="24">
        <v>0</v>
      </c>
      <c r="D2368" t="s">
        <v>92</v>
      </c>
      <c r="E2368" t="s">
        <v>92</v>
      </c>
      <c r="F2368" t="s">
        <v>92</v>
      </c>
      <c r="G2368" s="23" t="s">
        <v>92</v>
      </c>
      <c r="H2368" s="24" t="s">
        <v>92</v>
      </c>
      <c r="I2368" t="s">
        <v>92</v>
      </c>
      <c r="L2368" s="24">
        <v>0</v>
      </c>
    </row>
    <row r="2369" spans="3:12">
      <c r="C2369" s="24">
        <v>0</v>
      </c>
      <c r="D2369" t="s">
        <v>92</v>
      </c>
      <c r="E2369" t="s">
        <v>92</v>
      </c>
      <c r="F2369" t="s">
        <v>92</v>
      </c>
      <c r="G2369" s="23" t="s">
        <v>92</v>
      </c>
      <c r="H2369" s="24" t="s">
        <v>92</v>
      </c>
      <c r="I2369" t="s">
        <v>92</v>
      </c>
      <c r="L2369" s="24">
        <v>0</v>
      </c>
    </row>
    <row r="2370" spans="3:12">
      <c r="C2370" s="24">
        <v>0</v>
      </c>
      <c r="D2370" t="s">
        <v>92</v>
      </c>
      <c r="E2370" t="s">
        <v>92</v>
      </c>
      <c r="F2370" t="s">
        <v>92</v>
      </c>
      <c r="G2370" s="23" t="s">
        <v>92</v>
      </c>
      <c r="H2370" s="24" t="s">
        <v>92</v>
      </c>
      <c r="I2370" t="s">
        <v>92</v>
      </c>
      <c r="L2370" s="24">
        <v>0</v>
      </c>
    </row>
    <row r="2371" spans="3:12">
      <c r="C2371" s="24">
        <v>0</v>
      </c>
      <c r="D2371" t="s">
        <v>92</v>
      </c>
      <c r="E2371" t="s">
        <v>92</v>
      </c>
      <c r="F2371" t="s">
        <v>92</v>
      </c>
      <c r="G2371" s="23" t="s">
        <v>92</v>
      </c>
      <c r="H2371" s="24" t="s">
        <v>92</v>
      </c>
      <c r="I2371" t="s">
        <v>92</v>
      </c>
      <c r="L2371" s="24">
        <v>0</v>
      </c>
    </row>
    <row r="2372" spans="3:12">
      <c r="C2372" s="24">
        <v>0</v>
      </c>
      <c r="D2372" t="s">
        <v>92</v>
      </c>
      <c r="E2372" t="s">
        <v>92</v>
      </c>
      <c r="F2372" t="s">
        <v>92</v>
      </c>
      <c r="G2372" s="23" t="s">
        <v>92</v>
      </c>
      <c r="H2372" s="24" t="s">
        <v>92</v>
      </c>
      <c r="I2372" t="s">
        <v>92</v>
      </c>
      <c r="L2372" s="24">
        <v>0</v>
      </c>
    </row>
    <row r="2373" spans="3:12">
      <c r="C2373" s="24">
        <v>0</v>
      </c>
      <c r="D2373" t="s">
        <v>92</v>
      </c>
      <c r="E2373" t="s">
        <v>92</v>
      </c>
      <c r="F2373" t="s">
        <v>92</v>
      </c>
      <c r="G2373" s="23" t="s">
        <v>92</v>
      </c>
      <c r="H2373" s="24" t="s">
        <v>92</v>
      </c>
      <c r="I2373" t="s">
        <v>92</v>
      </c>
      <c r="L2373" s="24">
        <v>0</v>
      </c>
    </row>
    <row r="2374" spans="3:12">
      <c r="C2374" s="24">
        <v>0</v>
      </c>
      <c r="D2374" t="s">
        <v>92</v>
      </c>
      <c r="E2374" t="s">
        <v>92</v>
      </c>
      <c r="F2374" t="s">
        <v>92</v>
      </c>
      <c r="G2374" s="23" t="s">
        <v>92</v>
      </c>
      <c r="H2374" s="24" t="s">
        <v>92</v>
      </c>
      <c r="I2374" t="s">
        <v>92</v>
      </c>
      <c r="L2374" s="24">
        <v>0</v>
      </c>
    </row>
    <row r="2375" spans="3:12">
      <c r="C2375" s="24">
        <v>0</v>
      </c>
      <c r="D2375" t="s">
        <v>92</v>
      </c>
      <c r="E2375" t="s">
        <v>92</v>
      </c>
      <c r="F2375" t="s">
        <v>92</v>
      </c>
      <c r="G2375" s="23" t="s">
        <v>92</v>
      </c>
      <c r="H2375" s="24" t="s">
        <v>92</v>
      </c>
      <c r="I2375" t="s">
        <v>92</v>
      </c>
      <c r="L2375" s="24">
        <v>0</v>
      </c>
    </row>
    <row r="2376" spans="3:12">
      <c r="C2376" s="24">
        <v>0</v>
      </c>
      <c r="D2376" t="s">
        <v>92</v>
      </c>
      <c r="E2376" t="s">
        <v>92</v>
      </c>
      <c r="F2376" t="s">
        <v>92</v>
      </c>
      <c r="G2376" s="23" t="s">
        <v>92</v>
      </c>
      <c r="H2376" s="24" t="s">
        <v>92</v>
      </c>
      <c r="I2376" t="s">
        <v>92</v>
      </c>
      <c r="L2376" s="24">
        <v>0</v>
      </c>
    </row>
    <row r="2377" spans="3:12">
      <c r="C2377" s="24">
        <v>0</v>
      </c>
      <c r="D2377" t="s">
        <v>92</v>
      </c>
      <c r="E2377" t="s">
        <v>92</v>
      </c>
      <c r="F2377" t="s">
        <v>92</v>
      </c>
      <c r="G2377" s="23" t="s">
        <v>92</v>
      </c>
      <c r="H2377" s="24" t="s">
        <v>92</v>
      </c>
      <c r="I2377" t="s">
        <v>92</v>
      </c>
      <c r="L2377" s="24">
        <v>0</v>
      </c>
    </row>
    <row r="2378" spans="3:12">
      <c r="C2378" s="24">
        <v>0</v>
      </c>
      <c r="D2378" t="s">
        <v>92</v>
      </c>
      <c r="E2378" t="s">
        <v>92</v>
      </c>
      <c r="F2378" t="s">
        <v>92</v>
      </c>
      <c r="G2378" s="23" t="s">
        <v>92</v>
      </c>
      <c r="H2378" s="24" t="s">
        <v>92</v>
      </c>
      <c r="I2378" t="s">
        <v>92</v>
      </c>
      <c r="L2378" s="24">
        <v>0</v>
      </c>
    </row>
    <row r="2379" spans="3:12">
      <c r="C2379" s="24">
        <v>0</v>
      </c>
      <c r="D2379" t="s">
        <v>92</v>
      </c>
      <c r="E2379" t="s">
        <v>92</v>
      </c>
      <c r="F2379" t="s">
        <v>92</v>
      </c>
      <c r="G2379" s="23" t="s">
        <v>92</v>
      </c>
      <c r="H2379" s="24" t="s">
        <v>92</v>
      </c>
      <c r="I2379" t="s">
        <v>92</v>
      </c>
      <c r="L2379" s="24">
        <v>0</v>
      </c>
    </row>
    <row r="2380" spans="3:12">
      <c r="C2380" s="24">
        <v>0</v>
      </c>
      <c r="D2380" t="s">
        <v>92</v>
      </c>
      <c r="E2380" t="s">
        <v>92</v>
      </c>
      <c r="F2380" t="s">
        <v>92</v>
      </c>
      <c r="G2380" s="23" t="s">
        <v>92</v>
      </c>
      <c r="H2380" s="24" t="s">
        <v>92</v>
      </c>
      <c r="I2380" t="s">
        <v>92</v>
      </c>
      <c r="L2380" s="24">
        <v>0</v>
      </c>
    </row>
    <row r="2381" spans="3:12">
      <c r="C2381" s="24">
        <v>0</v>
      </c>
      <c r="D2381" t="s">
        <v>92</v>
      </c>
      <c r="E2381" t="s">
        <v>92</v>
      </c>
      <c r="F2381" t="s">
        <v>92</v>
      </c>
      <c r="G2381" s="23" t="s">
        <v>92</v>
      </c>
      <c r="H2381" s="24" t="s">
        <v>92</v>
      </c>
      <c r="I2381" t="s">
        <v>92</v>
      </c>
      <c r="L2381" s="24">
        <v>0</v>
      </c>
    </row>
    <row r="2382" spans="3:12">
      <c r="C2382" s="24">
        <v>0</v>
      </c>
      <c r="D2382" t="s">
        <v>92</v>
      </c>
      <c r="E2382" t="s">
        <v>92</v>
      </c>
      <c r="F2382" t="s">
        <v>92</v>
      </c>
      <c r="G2382" s="23" t="s">
        <v>92</v>
      </c>
      <c r="H2382" s="24" t="s">
        <v>92</v>
      </c>
      <c r="I2382" t="s">
        <v>92</v>
      </c>
      <c r="L2382" s="24">
        <v>0</v>
      </c>
    </row>
    <row r="2383" spans="3:12">
      <c r="C2383" s="24">
        <v>0</v>
      </c>
      <c r="D2383" t="s">
        <v>92</v>
      </c>
      <c r="E2383" t="s">
        <v>92</v>
      </c>
      <c r="F2383" t="s">
        <v>92</v>
      </c>
      <c r="G2383" s="23" t="s">
        <v>92</v>
      </c>
      <c r="H2383" s="24" t="s">
        <v>92</v>
      </c>
      <c r="I2383" t="s">
        <v>92</v>
      </c>
      <c r="L2383" s="24">
        <v>0</v>
      </c>
    </row>
    <row r="2384" spans="3:12">
      <c r="C2384" s="24">
        <v>0</v>
      </c>
      <c r="D2384" t="s">
        <v>92</v>
      </c>
      <c r="E2384" t="s">
        <v>92</v>
      </c>
      <c r="F2384" t="s">
        <v>92</v>
      </c>
      <c r="G2384" s="23" t="s">
        <v>92</v>
      </c>
      <c r="H2384" s="24" t="s">
        <v>92</v>
      </c>
      <c r="I2384" t="s">
        <v>92</v>
      </c>
      <c r="L2384" s="24">
        <v>0</v>
      </c>
    </row>
    <row r="2385" spans="3:12">
      <c r="C2385" s="24">
        <v>0</v>
      </c>
      <c r="D2385" t="s">
        <v>92</v>
      </c>
      <c r="E2385" t="s">
        <v>92</v>
      </c>
      <c r="F2385" t="s">
        <v>92</v>
      </c>
      <c r="G2385" s="23" t="s">
        <v>92</v>
      </c>
      <c r="H2385" s="24" t="s">
        <v>92</v>
      </c>
      <c r="I2385" t="s">
        <v>92</v>
      </c>
      <c r="L2385" s="24">
        <v>0</v>
      </c>
    </row>
    <row r="2386" spans="3:12">
      <c r="C2386" s="24">
        <v>0</v>
      </c>
      <c r="D2386" t="s">
        <v>92</v>
      </c>
      <c r="E2386" t="s">
        <v>92</v>
      </c>
      <c r="F2386" t="s">
        <v>92</v>
      </c>
      <c r="G2386" s="23" t="s">
        <v>92</v>
      </c>
      <c r="H2386" s="24" t="s">
        <v>92</v>
      </c>
      <c r="I2386" t="s">
        <v>92</v>
      </c>
      <c r="L2386" s="24">
        <v>0</v>
      </c>
    </row>
    <row r="2387" spans="3:12">
      <c r="C2387" s="24">
        <v>0</v>
      </c>
      <c r="D2387" t="s">
        <v>92</v>
      </c>
      <c r="E2387" t="s">
        <v>92</v>
      </c>
      <c r="F2387" t="s">
        <v>92</v>
      </c>
      <c r="G2387" s="23" t="s">
        <v>92</v>
      </c>
      <c r="H2387" s="24" t="s">
        <v>92</v>
      </c>
      <c r="I2387" t="s">
        <v>92</v>
      </c>
      <c r="L2387" s="24">
        <v>0</v>
      </c>
    </row>
    <row r="2388" spans="3:12">
      <c r="C2388" s="24">
        <v>0</v>
      </c>
      <c r="D2388" t="s">
        <v>92</v>
      </c>
      <c r="E2388" t="s">
        <v>92</v>
      </c>
      <c r="F2388" t="s">
        <v>92</v>
      </c>
      <c r="G2388" s="23" t="s">
        <v>92</v>
      </c>
      <c r="H2388" s="24" t="s">
        <v>92</v>
      </c>
      <c r="I2388" t="s">
        <v>92</v>
      </c>
      <c r="L2388" s="24">
        <v>0</v>
      </c>
    </row>
    <row r="2389" spans="3:12">
      <c r="C2389" s="24">
        <v>0</v>
      </c>
      <c r="D2389" t="s">
        <v>92</v>
      </c>
      <c r="E2389" t="s">
        <v>92</v>
      </c>
      <c r="F2389" t="s">
        <v>92</v>
      </c>
      <c r="G2389" s="23" t="s">
        <v>92</v>
      </c>
      <c r="H2389" s="24" t="s">
        <v>92</v>
      </c>
      <c r="I2389" t="s">
        <v>92</v>
      </c>
      <c r="L2389" s="24">
        <v>0</v>
      </c>
    </row>
    <row r="2390" spans="3:12">
      <c r="C2390" s="24">
        <v>0</v>
      </c>
      <c r="D2390" t="s">
        <v>92</v>
      </c>
      <c r="E2390" t="s">
        <v>92</v>
      </c>
      <c r="F2390" t="s">
        <v>92</v>
      </c>
      <c r="G2390" s="23" t="s">
        <v>92</v>
      </c>
      <c r="H2390" s="24" t="s">
        <v>92</v>
      </c>
      <c r="I2390" t="s">
        <v>92</v>
      </c>
      <c r="L2390" s="24">
        <v>0</v>
      </c>
    </row>
    <row r="2391" spans="3:12">
      <c r="C2391" s="24">
        <v>0</v>
      </c>
      <c r="D2391" t="s">
        <v>92</v>
      </c>
      <c r="E2391" t="s">
        <v>92</v>
      </c>
      <c r="F2391" t="s">
        <v>92</v>
      </c>
      <c r="G2391" s="23" t="s">
        <v>92</v>
      </c>
      <c r="H2391" s="24" t="s">
        <v>92</v>
      </c>
      <c r="I2391" t="s">
        <v>92</v>
      </c>
      <c r="L2391" s="24">
        <v>0</v>
      </c>
    </row>
    <row r="2392" spans="3:12">
      <c r="C2392" s="24">
        <v>0</v>
      </c>
      <c r="D2392" t="s">
        <v>92</v>
      </c>
      <c r="E2392" t="s">
        <v>92</v>
      </c>
      <c r="F2392" t="s">
        <v>92</v>
      </c>
      <c r="G2392" s="23" t="s">
        <v>92</v>
      </c>
      <c r="H2392" s="24" t="s">
        <v>92</v>
      </c>
      <c r="I2392" t="s">
        <v>92</v>
      </c>
      <c r="L2392" s="24">
        <v>0</v>
      </c>
    </row>
    <row r="2393" spans="3:12">
      <c r="C2393" s="24">
        <v>0</v>
      </c>
      <c r="D2393" t="s">
        <v>92</v>
      </c>
      <c r="E2393" t="s">
        <v>92</v>
      </c>
      <c r="F2393" t="s">
        <v>92</v>
      </c>
      <c r="G2393" s="23" t="s">
        <v>92</v>
      </c>
      <c r="H2393" s="24" t="s">
        <v>92</v>
      </c>
      <c r="I2393" t="s">
        <v>92</v>
      </c>
      <c r="L2393" s="24">
        <v>0</v>
      </c>
    </row>
    <row r="2394" spans="3:12">
      <c r="C2394" s="24">
        <v>0</v>
      </c>
      <c r="D2394" t="s">
        <v>92</v>
      </c>
      <c r="E2394" t="s">
        <v>92</v>
      </c>
      <c r="F2394" t="s">
        <v>92</v>
      </c>
      <c r="G2394" s="23" t="s">
        <v>92</v>
      </c>
      <c r="H2394" s="24" t="s">
        <v>92</v>
      </c>
      <c r="I2394" t="s">
        <v>92</v>
      </c>
      <c r="L2394" s="24">
        <v>0</v>
      </c>
    </row>
    <row r="2395" spans="3:12">
      <c r="C2395" s="24">
        <v>0</v>
      </c>
      <c r="D2395" t="s">
        <v>92</v>
      </c>
      <c r="E2395" t="s">
        <v>92</v>
      </c>
      <c r="F2395" t="s">
        <v>92</v>
      </c>
      <c r="G2395" s="23" t="s">
        <v>92</v>
      </c>
      <c r="H2395" s="24" t="s">
        <v>92</v>
      </c>
      <c r="I2395" t="s">
        <v>92</v>
      </c>
      <c r="L2395" s="24">
        <v>0</v>
      </c>
    </row>
    <row r="2396" spans="3:12">
      <c r="C2396" s="24">
        <v>0</v>
      </c>
      <c r="D2396" t="s">
        <v>92</v>
      </c>
      <c r="E2396" t="s">
        <v>92</v>
      </c>
      <c r="F2396" t="s">
        <v>92</v>
      </c>
      <c r="G2396" s="23" t="s">
        <v>92</v>
      </c>
      <c r="H2396" s="24" t="s">
        <v>92</v>
      </c>
      <c r="I2396" t="s">
        <v>92</v>
      </c>
      <c r="L2396" s="24">
        <v>0</v>
      </c>
    </row>
    <row r="2397" spans="3:12">
      <c r="C2397" s="24">
        <v>0</v>
      </c>
      <c r="D2397" t="s">
        <v>92</v>
      </c>
      <c r="E2397" t="s">
        <v>92</v>
      </c>
      <c r="F2397" t="s">
        <v>92</v>
      </c>
      <c r="G2397" s="23" t="s">
        <v>92</v>
      </c>
      <c r="H2397" s="24" t="s">
        <v>92</v>
      </c>
      <c r="I2397" t="s">
        <v>92</v>
      </c>
      <c r="L2397" s="24">
        <v>0</v>
      </c>
    </row>
    <row r="2398" spans="3:12">
      <c r="C2398" s="24">
        <v>0</v>
      </c>
      <c r="D2398" t="s">
        <v>92</v>
      </c>
      <c r="E2398" t="s">
        <v>92</v>
      </c>
      <c r="F2398" t="s">
        <v>92</v>
      </c>
      <c r="G2398" s="23" t="s">
        <v>92</v>
      </c>
      <c r="H2398" s="24" t="s">
        <v>92</v>
      </c>
      <c r="I2398" t="s">
        <v>92</v>
      </c>
      <c r="L2398" s="24">
        <v>0</v>
      </c>
    </row>
    <row r="2399" spans="3:12">
      <c r="C2399" s="24">
        <v>0</v>
      </c>
      <c r="D2399" t="s">
        <v>92</v>
      </c>
      <c r="E2399" t="s">
        <v>92</v>
      </c>
      <c r="F2399" t="s">
        <v>92</v>
      </c>
      <c r="G2399" s="23" t="s">
        <v>92</v>
      </c>
      <c r="H2399" s="24" t="s">
        <v>92</v>
      </c>
      <c r="I2399" t="s">
        <v>92</v>
      </c>
      <c r="L2399" s="24">
        <v>0</v>
      </c>
    </row>
    <row r="2400" spans="3:12">
      <c r="C2400" s="24">
        <v>0</v>
      </c>
      <c r="D2400" t="s">
        <v>92</v>
      </c>
      <c r="E2400" t="s">
        <v>92</v>
      </c>
      <c r="F2400" t="s">
        <v>92</v>
      </c>
      <c r="G2400" s="23" t="s">
        <v>92</v>
      </c>
      <c r="H2400" s="24" t="s">
        <v>92</v>
      </c>
      <c r="I2400" t="s">
        <v>92</v>
      </c>
      <c r="L2400" s="24">
        <v>0</v>
      </c>
    </row>
    <row r="2401" spans="3:12">
      <c r="C2401" s="24">
        <v>0</v>
      </c>
      <c r="D2401" t="s">
        <v>92</v>
      </c>
      <c r="E2401" t="s">
        <v>92</v>
      </c>
      <c r="F2401" t="s">
        <v>92</v>
      </c>
      <c r="G2401" s="23" t="s">
        <v>92</v>
      </c>
      <c r="H2401" s="24" t="s">
        <v>92</v>
      </c>
      <c r="I2401" t="s">
        <v>92</v>
      </c>
      <c r="L2401" s="24">
        <v>0</v>
      </c>
    </row>
    <row r="2402" spans="3:12">
      <c r="C2402" s="24">
        <v>0</v>
      </c>
      <c r="D2402" t="s">
        <v>92</v>
      </c>
      <c r="E2402" t="s">
        <v>92</v>
      </c>
      <c r="F2402" t="s">
        <v>92</v>
      </c>
      <c r="G2402" s="23" t="s">
        <v>92</v>
      </c>
      <c r="H2402" s="24" t="s">
        <v>92</v>
      </c>
      <c r="I2402" t="s">
        <v>92</v>
      </c>
      <c r="L2402" s="24">
        <v>0</v>
      </c>
    </row>
    <row r="2403" spans="3:12">
      <c r="C2403" s="24">
        <v>0</v>
      </c>
      <c r="D2403" t="s">
        <v>92</v>
      </c>
      <c r="E2403" t="s">
        <v>92</v>
      </c>
      <c r="F2403" t="s">
        <v>92</v>
      </c>
      <c r="G2403" s="23" t="s">
        <v>92</v>
      </c>
      <c r="H2403" s="24" t="s">
        <v>92</v>
      </c>
      <c r="I2403" t="s">
        <v>92</v>
      </c>
      <c r="L2403" s="24">
        <v>0</v>
      </c>
    </row>
    <row r="2404" spans="3:12">
      <c r="C2404" s="24">
        <v>0</v>
      </c>
      <c r="D2404" t="s">
        <v>92</v>
      </c>
      <c r="E2404" t="s">
        <v>92</v>
      </c>
      <c r="F2404" t="s">
        <v>92</v>
      </c>
      <c r="G2404" s="23" t="s">
        <v>92</v>
      </c>
      <c r="H2404" s="24" t="s">
        <v>92</v>
      </c>
      <c r="I2404" t="s">
        <v>92</v>
      </c>
      <c r="L2404" s="24">
        <v>0</v>
      </c>
    </row>
    <row r="2405" spans="3:12">
      <c r="C2405" s="24">
        <v>0</v>
      </c>
      <c r="D2405" t="s">
        <v>92</v>
      </c>
      <c r="E2405" t="s">
        <v>92</v>
      </c>
      <c r="F2405" t="s">
        <v>92</v>
      </c>
      <c r="G2405" s="23" t="s">
        <v>92</v>
      </c>
      <c r="H2405" s="24" t="s">
        <v>92</v>
      </c>
      <c r="I2405" t="s">
        <v>92</v>
      </c>
      <c r="L2405" s="24">
        <v>0</v>
      </c>
    </row>
    <row r="2406" spans="3:12">
      <c r="C2406" s="24">
        <v>0</v>
      </c>
      <c r="D2406" t="s">
        <v>92</v>
      </c>
      <c r="E2406" t="s">
        <v>92</v>
      </c>
      <c r="F2406" t="s">
        <v>92</v>
      </c>
      <c r="G2406" s="23" t="s">
        <v>92</v>
      </c>
      <c r="H2406" s="24" t="s">
        <v>92</v>
      </c>
      <c r="I2406" t="s">
        <v>92</v>
      </c>
      <c r="L2406" s="24">
        <v>0</v>
      </c>
    </row>
    <row r="2407" spans="3:12">
      <c r="C2407" s="24">
        <v>0</v>
      </c>
      <c r="D2407" t="s">
        <v>92</v>
      </c>
      <c r="E2407" t="s">
        <v>92</v>
      </c>
      <c r="F2407" t="s">
        <v>92</v>
      </c>
      <c r="G2407" s="23" t="s">
        <v>92</v>
      </c>
      <c r="H2407" s="24" t="s">
        <v>92</v>
      </c>
      <c r="I2407" t="s">
        <v>92</v>
      </c>
      <c r="L2407" s="24">
        <v>0</v>
      </c>
    </row>
    <row r="2408" spans="3:12">
      <c r="C2408" s="24">
        <v>0</v>
      </c>
      <c r="D2408" t="s">
        <v>92</v>
      </c>
      <c r="E2408" t="s">
        <v>92</v>
      </c>
      <c r="F2408" t="s">
        <v>92</v>
      </c>
      <c r="G2408" s="23" t="s">
        <v>92</v>
      </c>
      <c r="H2408" s="24" t="s">
        <v>92</v>
      </c>
      <c r="I2408" t="s">
        <v>92</v>
      </c>
      <c r="L2408" s="24">
        <v>0</v>
      </c>
    </row>
    <row r="2409" spans="3:12">
      <c r="C2409" s="24">
        <v>0</v>
      </c>
      <c r="D2409" t="s">
        <v>92</v>
      </c>
      <c r="E2409" t="s">
        <v>92</v>
      </c>
      <c r="F2409" t="s">
        <v>92</v>
      </c>
      <c r="G2409" s="23" t="s">
        <v>92</v>
      </c>
      <c r="H2409" s="24" t="s">
        <v>92</v>
      </c>
      <c r="I2409" t="s">
        <v>92</v>
      </c>
      <c r="L2409" s="24">
        <v>0</v>
      </c>
    </row>
    <row r="2410" spans="3:12">
      <c r="C2410" s="24">
        <v>0</v>
      </c>
      <c r="D2410" t="s">
        <v>92</v>
      </c>
      <c r="E2410" t="s">
        <v>92</v>
      </c>
      <c r="F2410" t="s">
        <v>92</v>
      </c>
      <c r="G2410" s="23" t="s">
        <v>92</v>
      </c>
      <c r="H2410" s="24" t="s">
        <v>92</v>
      </c>
      <c r="I2410" t="s">
        <v>92</v>
      </c>
      <c r="L2410" s="24">
        <v>0</v>
      </c>
    </row>
    <row r="2411" spans="3:12">
      <c r="C2411" s="24">
        <v>0</v>
      </c>
      <c r="D2411" t="s">
        <v>92</v>
      </c>
      <c r="E2411" t="s">
        <v>92</v>
      </c>
      <c r="F2411" t="s">
        <v>92</v>
      </c>
      <c r="G2411" s="23" t="s">
        <v>92</v>
      </c>
      <c r="H2411" s="24" t="s">
        <v>92</v>
      </c>
      <c r="I2411" t="s">
        <v>92</v>
      </c>
      <c r="L2411" s="24">
        <v>0</v>
      </c>
    </row>
    <row r="2412" spans="3:12">
      <c r="C2412" s="24">
        <v>0</v>
      </c>
      <c r="D2412" t="s">
        <v>92</v>
      </c>
      <c r="E2412" t="s">
        <v>92</v>
      </c>
      <c r="F2412" t="s">
        <v>92</v>
      </c>
      <c r="G2412" s="23" t="s">
        <v>92</v>
      </c>
      <c r="H2412" s="24" t="s">
        <v>92</v>
      </c>
      <c r="I2412" t="s">
        <v>92</v>
      </c>
      <c r="L2412" s="24">
        <v>0</v>
      </c>
    </row>
    <row r="2413" spans="3:12">
      <c r="C2413" s="24">
        <v>0</v>
      </c>
      <c r="D2413" t="s">
        <v>92</v>
      </c>
      <c r="E2413" t="s">
        <v>92</v>
      </c>
      <c r="F2413" t="s">
        <v>92</v>
      </c>
      <c r="G2413" s="23" t="s">
        <v>92</v>
      </c>
      <c r="H2413" s="24" t="s">
        <v>92</v>
      </c>
      <c r="I2413" t="s">
        <v>92</v>
      </c>
      <c r="L2413" s="24">
        <v>0</v>
      </c>
    </row>
    <row r="2414" spans="3:12">
      <c r="C2414" s="24">
        <v>0</v>
      </c>
      <c r="D2414" t="s">
        <v>92</v>
      </c>
      <c r="E2414" t="s">
        <v>92</v>
      </c>
      <c r="F2414" t="s">
        <v>92</v>
      </c>
      <c r="G2414" s="23" t="s">
        <v>92</v>
      </c>
      <c r="H2414" s="24" t="s">
        <v>92</v>
      </c>
      <c r="I2414" t="s">
        <v>92</v>
      </c>
      <c r="L2414" s="24">
        <v>0</v>
      </c>
    </row>
    <row r="2415" spans="3:12">
      <c r="C2415" s="24">
        <v>0</v>
      </c>
      <c r="D2415" t="s">
        <v>92</v>
      </c>
      <c r="E2415" t="s">
        <v>92</v>
      </c>
      <c r="F2415" t="s">
        <v>92</v>
      </c>
      <c r="G2415" s="23" t="s">
        <v>92</v>
      </c>
      <c r="H2415" s="24" t="s">
        <v>92</v>
      </c>
      <c r="I2415" t="s">
        <v>92</v>
      </c>
      <c r="L2415" s="24">
        <v>0</v>
      </c>
    </row>
    <row r="2416" spans="3:12">
      <c r="C2416" s="24">
        <v>0</v>
      </c>
      <c r="D2416" t="s">
        <v>92</v>
      </c>
      <c r="E2416" t="s">
        <v>92</v>
      </c>
      <c r="F2416" t="s">
        <v>92</v>
      </c>
      <c r="G2416" s="23" t="s">
        <v>92</v>
      </c>
      <c r="H2416" s="24" t="s">
        <v>92</v>
      </c>
      <c r="I2416" t="s">
        <v>92</v>
      </c>
      <c r="L2416" s="24">
        <v>0</v>
      </c>
    </row>
    <row r="2417" spans="3:12">
      <c r="C2417" s="24">
        <v>0</v>
      </c>
      <c r="D2417" t="s">
        <v>92</v>
      </c>
      <c r="E2417" t="s">
        <v>92</v>
      </c>
      <c r="F2417" t="s">
        <v>92</v>
      </c>
      <c r="G2417" s="23" t="s">
        <v>92</v>
      </c>
      <c r="H2417" s="24" t="s">
        <v>92</v>
      </c>
      <c r="I2417" t="s">
        <v>92</v>
      </c>
      <c r="L2417" s="24">
        <v>0</v>
      </c>
    </row>
    <row r="2418" spans="3:12">
      <c r="C2418" s="24">
        <v>0</v>
      </c>
      <c r="D2418" t="s">
        <v>92</v>
      </c>
      <c r="E2418" t="s">
        <v>92</v>
      </c>
      <c r="F2418" t="s">
        <v>92</v>
      </c>
      <c r="G2418" s="23" t="s">
        <v>92</v>
      </c>
      <c r="H2418" s="24" t="s">
        <v>92</v>
      </c>
      <c r="I2418" t="s">
        <v>92</v>
      </c>
      <c r="L2418" s="24">
        <v>0</v>
      </c>
    </row>
    <row r="2419" spans="3:12">
      <c r="C2419" s="24">
        <v>0</v>
      </c>
      <c r="D2419" t="s">
        <v>92</v>
      </c>
      <c r="E2419" t="s">
        <v>92</v>
      </c>
      <c r="F2419" t="s">
        <v>92</v>
      </c>
      <c r="G2419" s="23" t="s">
        <v>92</v>
      </c>
      <c r="H2419" s="24" t="s">
        <v>92</v>
      </c>
      <c r="I2419" t="s">
        <v>92</v>
      </c>
      <c r="L2419" s="24">
        <v>0</v>
      </c>
    </row>
    <row r="2420" spans="3:12">
      <c r="C2420" s="24">
        <v>0</v>
      </c>
      <c r="D2420" t="s">
        <v>92</v>
      </c>
      <c r="E2420" t="s">
        <v>92</v>
      </c>
      <c r="F2420" t="s">
        <v>92</v>
      </c>
      <c r="G2420" s="23" t="s">
        <v>92</v>
      </c>
      <c r="H2420" s="24" t="s">
        <v>92</v>
      </c>
      <c r="I2420" t="s">
        <v>92</v>
      </c>
      <c r="L2420" s="24">
        <v>0</v>
      </c>
    </row>
    <row r="2421" spans="3:12">
      <c r="C2421" s="24">
        <v>0</v>
      </c>
      <c r="D2421" t="s">
        <v>92</v>
      </c>
      <c r="E2421" t="s">
        <v>92</v>
      </c>
      <c r="F2421" t="s">
        <v>92</v>
      </c>
      <c r="G2421" s="23" t="s">
        <v>92</v>
      </c>
      <c r="H2421" s="24" t="s">
        <v>92</v>
      </c>
      <c r="I2421" t="s">
        <v>92</v>
      </c>
      <c r="L2421" s="24">
        <v>0</v>
      </c>
    </row>
    <row r="2422" spans="3:12">
      <c r="C2422" s="24">
        <v>0</v>
      </c>
      <c r="D2422" t="s">
        <v>92</v>
      </c>
      <c r="E2422" t="s">
        <v>92</v>
      </c>
      <c r="F2422" t="s">
        <v>92</v>
      </c>
      <c r="G2422" s="23" t="s">
        <v>92</v>
      </c>
      <c r="H2422" s="24" t="s">
        <v>92</v>
      </c>
      <c r="I2422" t="s">
        <v>92</v>
      </c>
      <c r="L2422" s="24">
        <v>0</v>
      </c>
    </row>
    <row r="2423" spans="3:12">
      <c r="C2423" s="24">
        <v>0</v>
      </c>
      <c r="D2423" t="s">
        <v>92</v>
      </c>
      <c r="E2423" t="s">
        <v>92</v>
      </c>
      <c r="F2423" t="s">
        <v>92</v>
      </c>
      <c r="G2423" s="23" t="s">
        <v>92</v>
      </c>
      <c r="H2423" s="24" t="s">
        <v>92</v>
      </c>
      <c r="I2423" t="s">
        <v>92</v>
      </c>
      <c r="L2423" s="24">
        <v>0</v>
      </c>
    </row>
    <row r="2424" spans="3:12">
      <c r="C2424" s="24">
        <v>0</v>
      </c>
      <c r="D2424" t="s">
        <v>92</v>
      </c>
      <c r="E2424" t="s">
        <v>92</v>
      </c>
      <c r="F2424" t="s">
        <v>92</v>
      </c>
      <c r="G2424" s="23" t="s">
        <v>92</v>
      </c>
      <c r="H2424" s="24" t="s">
        <v>92</v>
      </c>
      <c r="I2424" t="s">
        <v>92</v>
      </c>
      <c r="L2424" s="24">
        <v>0</v>
      </c>
    </row>
    <row r="2425" spans="3:12">
      <c r="C2425" s="24">
        <v>0</v>
      </c>
      <c r="D2425" t="s">
        <v>92</v>
      </c>
      <c r="E2425" t="s">
        <v>92</v>
      </c>
      <c r="F2425" t="s">
        <v>92</v>
      </c>
      <c r="G2425" s="23" t="s">
        <v>92</v>
      </c>
      <c r="H2425" s="24" t="s">
        <v>92</v>
      </c>
      <c r="I2425" t="s">
        <v>92</v>
      </c>
      <c r="L2425" s="24">
        <v>0</v>
      </c>
    </row>
    <row r="2426" spans="3:12">
      <c r="C2426" s="24">
        <v>0</v>
      </c>
      <c r="D2426" t="s">
        <v>92</v>
      </c>
      <c r="E2426" t="s">
        <v>92</v>
      </c>
      <c r="F2426" t="s">
        <v>92</v>
      </c>
      <c r="G2426" s="23" t="s">
        <v>92</v>
      </c>
      <c r="H2426" s="24" t="s">
        <v>92</v>
      </c>
      <c r="I2426" t="s">
        <v>92</v>
      </c>
      <c r="L2426" s="24">
        <v>0</v>
      </c>
    </row>
    <row r="2427" spans="3:12">
      <c r="C2427" s="24">
        <v>0</v>
      </c>
      <c r="D2427" t="s">
        <v>92</v>
      </c>
      <c r="E2427" t="s">
        <v>92</v>
      </c>
      <c r="F2427" t="s">
        <v>92</v>
      </c>
      <c r="G2427" s="23" t="s">
        <v>92</v>
      </c>
      <c r="H2427" s="24" t="s">
        <v>92</v>
      </c>
      <c r="I2427" t="s">
        <v>92</v>
      </c>
      <c r="L2427" s="24">
        <v>0</v>
      </c>
    </row>
    <row r="2428" spans="3:12">
      <c r="C2428" s="24">
        <v>0</v>
      </c>
      <c r="D2428" t="s">
        <v>92</v>
      </c>
      <c r="E2428" t="s">
        <v>92</v>
      </c>
      <c r="F2428" t="s">
        <v>92</v>
      </c>
      <c r="G2428" s="23" t="s">
        <v>92</v>
      </c>
      <c r="H2428" s="24" t="s">
        <v>92</v>
      </c>
      <c r="I2428" t="s">
        <v>92</v>
      </c>
      <c r="L2428" s="24">
        <v>0</v>
      </c>
    </row>
    <row r="2429" spans="3:12">
      <c r="C2429" s="24">
        <v>0</v>
      </c>
      <c r="D2429" t="s">
        <v>92</v>
      </c>
      <c r="E2429" t="s">
        <v>92</v>
      </c>
      <c r="F2429" t="s">
        <v>92</v>
      </c>
      <c r="G2429" s="23" t="s">
        <v>92</v>
      </c>
      <c r="H2429" s="24" t="s">
        <v>92</v>
      </c>
      <c r="I2429" t="s">
        <v>92</v>
      </c>
      <c r="L2429" s="24">
        <v>0</v>
      </c>
    </row>
    <row r="2430" spans="3:12">
      <c r="C2430" s="24">
        <v>0</v>
      </c>
      <c r="D2430" t="s">
        <v>92</v>
      </c>
      <c r="E2430" t="s">
        <v>92</v>
      </c>
      <c r="F2430" t="s">
        <v>92</v>
      </c>
      <c r="G2430" s="23" t="s">
        <v>92</v>
      </c>
      <c r="H2430" s="24" t="s">
        <v>92</v>
      </c>
      <c r="I2430" t="s">
        <v>92</v>
      </c>
      <c r="L2430" s="24">
        <v>0</v>
      </c>
    </row>
    <row r="2431" spans="3:12">
      <c r="C2431" s="24">
        <v>0</v>
      </c>
      <c r="D2431" t="s">
        <v>92</v>
      </c>
      <c r="E2431" t="s">
        <v>92</v>
      </c>
      <c r="F2431" t="s">
        <v>92</v>
      </c>
      <c r="G2431" s="23" t="s">
        <v>92</v>
      </c>
      <c r="H2431" s="24" t="s">
        <v>92</v>
      </c>
      <c r="I2431" t="s">
        <v>92</v>
      </c>
      <c r="L2431" s="24">
        <v>0</v>
      </c>
    </row>
    <row r="2432" spans="3:12">
      <c r="C2432" s="24">
        <v>0</v>
      </c>
      <c r="D2432" t="s">
        <v>92</v>
      </c>
      <c r="E2432" t="s">
        <v>92</v>
      </c>
      <c r="F2432" t="s">
        <v>92</v>
      </c>
      <c r="G2432" s="23" t="s">
        <v>92</v>
      </c>
      <c r="H2432" s="24" t="s">
        <v>92</v>
      </c>
      <c r="I2432" t="s">
        <v>92</v>
      </c>
      <c r="L2432" s="24">
        <v>0</v>
      </c>
    </row>
    <row r="2433" spans="3:12">
      <c r="C2433" s="24">
        <v>0</v>
      </c>
      <c r="D2433" t="s">
        <v>92</v>
      </c>
      <c r="E2433" t="s">
        <v>92</v>
      </c>
      <c r="F2433" t="s">
        <v>92</v>
      </c>
      <c r="G2433" s="23" t="s">
        <v>92</v>
      </c>
      <c r="H2433" s="24" t="s">
        <v>92</v>
      </c>
      <c r="I2433" t="s">
        <v>92</v>
      </c>
      <c r="L2433" s="24">
        <v>0</v>
      </c>
    </row>
    <row r="2434" spans="3:12">
      <c r="C2434" s="24">
        <v>0</v>
      </c>
      <c r="D2434" t="s">
        <v>92</v>
      </c>
      <c r="E2434" t="s">
        <v>92</v>
      </c>
      <c r="F2434" t="s">
        <v>92</v>
      </c>
      <c r="G2434" s="23" t="s">
        <v>92</v>
      </c>
      <c r="H2434" s="24" t="s">
        <v>92</v>
      </c>
      <c r="I2434" t="s">
        <v>92</v>
      </c>
      <c r="L2434" s="24">
        <v>0</v>
      </c>
    </row>
    <row r="2435" spans="3:12">
      <c r="C2435" s="24">
        <v>0</v>
      </c>
      <c r="D2435" t="s">
        <v>92</v>
      </c>
      <c r="E2435" t="s">
        <v>92</v>
      </c>
      <c r="F2435" t="s">
        <v>92</v>
      </c>
      <c r="G2435" s="23" t="s">
        <v>92</v>
      </c>
      <c r="H2435" s="24" t="s">
        <v>92</v>
      </c>
      <c r="I2435" t="s">
        <v>92</v>
      </c>
      <c r="L2435" s="24">
        <v>0</v>
      </c>
    </row>
    <row r="2436" spans="3:12">
      <c r="C2436" s="24">
        <v>0</v>
      </c>
      <c r="D2436" t="s">
        <v>92</v>
      </c>
      <c r="E2436" t="s">
        <v>92</v>
      </c>
      <c r="F2436" t="s">
        <v>92</v>
      </c>
      <c r="G2436" s="23" t="s">
        <v>92</v>
      </c>
      <c r="H2436" s="24" t="s">
        <v>92</v>
      </c>
      <c r="I2436" t="s">
        <v>92</v>
      </c>
      <c r="L2436" s="24">
        <v>0</v>
      </c>
    </row>
    <row r="2437" spans="3:12">
      <c r="C2437" s="24">
        <v>0</v>
      </c>
      <c r="D2437" t="s">
        <v>92</v>
      </c>
      <c r="E2437" t="s">
        <v>92</v>
      </c>
      <c r="F2437" t="s">
        <v>92</v>
      </c>
      <c r="G2437" s="23" t="s">
        <v>92</v>
      </c>
      <c r="H2437" s="24" t="s">
        <v>92</v>
      </c>
      <c r="I2437" t="s">
        <v>92</v>
      </c>
      <c r="L2437" s="24">
        <v>0</v>
      </c>
    </row>
    <row r="2438" spans="3:12">
      <c r="C2438" s="24">
        <v>0</v>
      </c>
      <c r="D2438" t="s">
        <v>92</v>
      </c>
      <c r="E2438" t="s">
        <v>92</v>
      </c>
      <c r="F2438" t="s">
        <v>92</v>
      </c>
      <c r="G2438" s="23" t="s">
        <v>92</v>
      </c>
      <c r="H2438" s="24" t="s">
        <v>92</v>
      </c>
      <c r="I2438" t="s">
        <v>92</v>
      </c>
      <c r="L2438" s="24">
        <v>0</v>
      </c>
    </row>
    <row r="2439" spans="3:12">
      <c r="C2439" s="24">
        <v>0</v>
      </c>
      <c r="D2439" t="s">
        <v>92</v>
      </c>
      <c r="E2439" t="s">
        <v>92</v>
      </c>
      <c r="F2439" t="s">
        <v>92</v>
      </c>
      <c r="G2439" s="23" t="s">
        <v>92</v>
      </c>
      <c r="H2439" s="24" t="s">
        <v>92</v>
      </c>
      <c r="I2439" t="s">
        <v>92</v>
      </c>
      <c r="L2439" s="24">
        <v>0</v>
      </c>
    </row>
    <row r="2440" spans="3:12">
      <c r="C2440" s="24">
        <v>0</v>
      </c>
      <c r="D2440" t="s">
        <v>92</v>
      </c>
      <c r="E2440" t="s">
        <v>92</v>
      </c>
      <c r="F2440" t="s">
        <v>92</v>
      </c>
      <c r="G2440" s="23" t="s">
        <v>92</v>
      </c>
      <c r="H2440" s="24" t="s">
        <v>92</v>
      </c>
      <c r="I2440" t="s">
        <v>92</v>
      </c>
      <c r="L2440" s="24">
        <v>0</v>
      </c>
    </row>
    <row r="2441" spans="3:12">
      <c r="C2441" s="24">
        <v>0</v>
      </c>
      <c r="D2441" t="s">
        <v>92</v>
      </c>
      <c r="E2441" t="s">
        <v>92</v>
      </c>
      <c r="F2441" t="s">
        <v>92</v>
      </c>
      <c r="G2441" s="23" t="s">
        <v>92</v>
      </c>
      <c r="H2441" s="24" t="s">
        <v>92</v>
      </c>
      <c r="I2441" t="s">
        <v>92</v>
      </c>
      <c r="L2441" s="24">
        <v>0</v>
      </c>
    </row>
    <row r="2442" spans="3:12">
      <c r="C2442" s="24">
        <v>0</v>
      </c>
      <c r="D2442" t="s">
        <v>92</v>
      </c>
      <c r="E2442" t="s">
        <v>92</v>
      </c>
      <c r="F2442" t="s">
        <v>92</v>
      </c>
      <c r="G2442" s="23" t="s">
        <v>92</v>
      </c>
      <c r="H2442" s="24" t="s">
        <v>92</v>
      </c>
      <c r="I2442" t="s">
        <v>92</v>
      </c>
      <c r="L2442" s="24">
        <v>0</v>
      </c>
    </row>
    <row r="2443" spans="3:12">
      <c r="C2443" s="24">
        <v>0</v>
      </c>
      <c r="D2443" t="s">
        <v>92</v>
      </c>
      <c r="E2443" t="s">
        <v>92</v>
      </c>
      <c r="F2443" t="s">
        <v>92</v>
      </c>
      <c r="G2443" s="23" t="s">
        <v>92</v>
      </c>
      <c r="H2443" s="24" t="s">
        <v>92</v>
      </c>
      <c r="I2443" t="s">
        <v>92</v>
      </c>
      <c r="L2443" s="24">
        <v>0</v>
      </c>
    </row>
    <row r="2444" spans="3:12">
      <c r="C2444" s="24">
        <v>0</v>
      </c>
      <c r="D2444" t="s">
        <v>92</v>
      </c>
      <c r="E2444" t="s">
        <v>92</v>
      </c>
      <c r="F2444" t="s">
        <v>92</v>
      </c>
      <c r="G2444" s="23" t="s">
        <v>92</v>
      </c>
      <c r="H2444" s="24" t="s">
        <v>92</v>
      </c>
      <c r="I2444" t="s">
        <v>92</v>
      </c>
      <c r="L2444" s="24">
        <v>0</v>
      </c>
    </row>
    <row r="2445" spans="3:12">
      <c r="C2445" s="24">
        <v>0</v>
      </c>
      <c r="D2445" t="s">
        <v>92</v>
      </c>
      <c r="E2445" t="s">
        <v>92</v>
      </c>
      <c r="F2445" t="s">
        <v>92</v>
      </c>
      <c r="G2445" s="23" t="s">
        <v>92</v>
      </c>
      <c r="H2445" s="24" t="s">
        <v>92</v>
      </c>
      <c r="I2445" t="s">
        <v>92</v>
      </c>
      <c r="L2445" s="24">
        <v>0</v>
      </c>
    </row>
    <row r="2446" spans="3:12">
      <c r="C2446" s="24">
        <v>0</v>
      </c>
      <c r="D2446" t="s">
        <v>92</v>
      </c>
      <c r="E2446" t="s">
        <v>92</v>
      </c>
      <c r="F2446" t="s">
        <v>92</v>
      </c>
      <c r="G2446" s="23" t="s">
        <v>92</v>
      </c>
      <c r="H2446" s="24" t="s">
        <v>92</v>
      </c>
      <c r="I2446" t="s">
        <v>92</v>
      </c>
      <c r="L2446" s="24">
        <v>0</v>
      </c>
    </row>
    <row r="2447" spans="3:12">
      <c r="C2447" s="24">
        <v>0</v>
      </c>
      <c r="D2447" t="s">
        <v>92</v>
      </c>
      <c r="E2447" t="s">
        <v>92</v>
      </c>
      <c r="F2447" t="s">
        <v>92</v>
      </c>
      <c r="G2447" s="23" t="s">
        <v>92</v>
      </c>
      <c r="H2447" s="24" t="s">
        <v>92</v>
      </c>
      <c r="I2447" t="s">
        <v>92</v>
      </c>
      <c r="L2447" s="24">
        <v>0</v>
      </c>
    </row>
    <row r="2448" spans="3:12">
      <c r="C2448" s="24">
        <v>0</v>
      </c>
      <c r="D2448" t="s">
        <v>92</v>
      </c>
      <c r="E2448" t="s">
        <v>92</v>
      </c>
      <c r="F2448" t="s">
        <v>92</v>
      </c>
      <c r="G2448" s="23" t="s">
        <v>92</v>
      </c>
      <c r="H2448" s="24" t="s">
        <v>92</v>
      </c>
      <c r="I2448" t="s">
        <v>92</v>
      </c>
      <c r="L2448" s="24">
        <v>0</v>
      </c>
    </row>
    <row r="2449" spans="3:12">
      <c r="C2449" s="24">
        <v>0</v>
      </c>
      <c r="D2449" t="s">
        <v>92</v>
      </c>
      <c r="E2449" t="s">
        <v>92</v>
      </c>
      <c r="F2449" t="s">
        <v>92</v>
      </c>
      <c r="G2449" s="23" t="s">
        <v>92</v>
      </c>
      <c r="H2449" s="24" t="s">
        <v>92</v>
      </c>
      <c r="I2449" t="s">
        <v>92</v>
      </c>
      <c r="L2449" s="24">
        <v>0</v>
      </c>
    </row>
    <row r="2450" spans="3:12">
      <c r="C2450" s="24">
        <v>0</v>
      </c>
      <c r="D2450" t="s">
        <v>92</v>
      </c>
      <c r="E2450" t="s">
        <v>92</v>
      </c>
      <c r="F2450" t="s">
        <v>92</v>
      </c>
      <c r="G2450" s="23" t="s">
        <v>92</v>
      </c>
      <c r="H2450" s="24" t="s">
        <v>92</v>
      </c>
      <c r="I2450" t="s">
        <v>92</v>
      </c>
      <c r="L2450" s="24">
        <v>0</v>
      </c>
    </row>
    <row r="2451" spans="3:12">
      <c r="C2451" s="24">
        <v>0</v>
      </c>
      <c r="D2451" t="s">
        <v>92</v>
      </c>
      <c r="E2451" t="s">
        <v>92</v>
      </c>
      <c r="F2451" t="s">
        <v>92</v>
      </c>
      <c r="G2451" s="23" t="s">
        <v>92</v>
      </c>
      <c r="H2451" s="24" t="s">
        <v>92</v>
      </c>
      <c r="I2451" t="s">
        <v>92</v>
      </c>
      <c r="L2451" s="24">
        <v>0</v>
      </c>
    </row>
    <row r="2452" spans="3:12">
      <c r="C2452" s="24">
        <v>0</v>
      </c>
      <c r="D2452" t="s">
        <v>92</v>
      </c>
      <c r="E2452" t="s">
        <v>92</v>
      </c>
      <c r="F2452" t="s">
        <v>92</v>
      </c>
      <c r="G2452" s="23" t="s">
        <v>92</v>
      </c>
      <c r="H2452" s="24" t="s">
        <v>92</v>
      </c>
      <c r="I2452" t="s">
        <v>92</v>
      </c>
      <c r="L2452" s="24">
        <v>0</v>
      </c>
    </row>
    <row r="2453" spans="3:12">
      <c r="C2453" s="24">
        <v>0</v>
      </c>
      <c r="D2453" t="s">
        <v>92</v>
      </c>
      <c r="E2453" t="s">
        <v>92</v>
      </c>
      <c r="F2453" t="s">
        <v>92</v>
      </c>
      <c r="G2453" s="23" t="s">
        <v>92</v>
      </c>
      <c r="H2453" s="24" t="s">
        <v>92</v>
      </c>
      <c r="I2453" t="s">
        <v>92</v>
      </c>
      <c r="L2453" s="24">
        <v>0</v>
      </c>
    </row>
    <row r="2454" spans="3:12">
      <c r="C2454" s="24">
        <v>0</v>
      </c>
      <c r="D2454" t="s">
        <v>92</v>
      </c>
      <c r="E2454" t="s">
        <v>92</v>
      </c>
      <c r="F2454" t="s">
        <v>92</v>
      </c>
      <c r="G2454" s="23" t="s">
        <v>92</v>
      </c>
      <c r="H2454" s="24" t="s">
        <v>92</v>
      </c>
      <c r="I2454" t="s">
        <v>92</v>
      </c>
      <c r="L2454" s="24">
        <v>0</v>
      </c>
    </row>
    <row r="2455" spans="3:12">
      <c r="C2455" s="24">
        <v>0</v>
      </c>
      <c r="D2455" t="s">
        <v>92</v>
      </c>
      <c r="E2455" t="s">
        <v>92</v>
      </c>
      <c r="F2455" t="s">
        <v>92</v>
      </c>
      <c r="G2455" s="23" t="s">
        <v>92</v>
      </c>
      <c r="H2455" s="24" t="s">
        <v>92</v>
      </c>
      <c r="I2455" t="s">
        <v>92</v>
      </c>
      <c r="L2455" s="24">
        <v>0</v>
      </c>
    </row>
    <row r="2456" spans="3:12">
      <c r="C2456" s="24">
        <v>0</v>
      </c>
      <c r="D2456" t="s">
        <v>92</v>
      </c>
      <c r="E2456" t="s">
        <v>92</v>
      </c>
      <c r="F2456" t="s">
        <v>92</v>
      </c>
      <c r="G2456" s="23" t="s">
        <v>92</v>
      </c>
      <c r="H2456" s="24" t="s">
        <v>92</v>
      </c>
      <c r="I2456" t="s">
        <v>92</v>
      </c>
      <c r="L2456" s="24">
        <v>0</v>
      </c>
    </row>
    <row r="2457" spans="3:12">
      <c r="C2457" s="24">
        <v>0</v>
      </c>
      <c r="D2457" t="s">
        <v>92</v>
      </c>
      <c r="E2457" t="s">
        <v>92</v>
      </c>
      <c r="F2457" t="s">
        <v>92</v>
      </c>
      <c r="G2457" s="23" t="s">
        <v>92</v>
      </c>
      <c r="H2457" s="24" t="s">
        <v>92</v>
      </c>
      <c r="I2457" t="s">
        <v>92</v>
      </c>
      <c r="L2457" s="24">
        <v>0</v>
      </c>
    </row>
    <row r="2458" spans="3:12">
      <c r="C2458" s="24">
        <v>0</v>
      </c>
      <c r="D2458" t="s">
        <v>92</v>
      </c>
      <c r="E2458" t="s">
        <v>92</v>
      </c>
      <c r="F2458" t="s">
        <v>92</v>
      </c>
      <c r="G2458" s="23" t="s">
        <v>92</v>
      </c>
      <c r="H2458" s="24" t="s">
        <v>92</v>
      </c>
      <c r="I2458" t="s">
        <v>92</v>
      </c>
      <c r="L2458" s="24">
        <v>0</v>
      </c>
    </row>
    <row r="2459" spans="3:12">
      <c r="C2459" s="24">
        <v>0</v>
      </c>
      <c r="D2459" t="s">
        <v>92</v>
      </c>
      <c r="E2459" t="s">
        <v>92</v>
      </c>
      <c r="F2459" t="s">
        <v>92</v>
      </c>
      <c r="G2459" s="23" t="s">
        <v>92</v>
      </c>
      <c r="H2459" s="24" t="s">
        <v>92</v>
      </c>
      <c r="I2459" t="s">
        <v>92</v>
      </c>
      <c r="L2459" s="24">
        <v>0</v>
      </c>
    </row>
    <row r="2460" spans="3:12">
      <c r="C2460" s="24">
        <v>0</v>
      </c>
      <c r="D2460" t="s">
        <v>92</v>
      </c>
      <c r="E2460" t="s">
        <v>92</v>
      </c>
      <c r="F2460" t="s">
        <v>92</v>
      </c>
      <c r="G2460" s="23" t="s">
        <v>92</v>
      </c>
      <c r="H2460" s="24" t="s">
        <v>92</v>
      </c>
      <c r="I2460" t="s">
        <v>92</v>
      </c>
      <c r="L2460" s="24">
        <v>0</v>
      </c>
    </row>
    <row r="2461" spans="3:12">
      <c r="C2461" s="24">
        <v>0</v>
      </c>
      <c r="D2461" t="s">
        <v>92</v>
      </c>
      <c r="E2461" t="s">
        <v>92</v>
      </c>
      <c r="F2461" t="s">
        <v>92</v>
      </c>
      <c r="G2461" s="23" t="s">
        <v>92</v>
      </c>
      <c r="H2461" s="24" t="s">
        <v>92</v>
      </c>
      <c r="I2461" t="s">
        <v>92</v>
      </c>
      <c r="L2461" s="24">
        <v>0</v>
      </c>
    </row>
    <row r="2462" spans="3:12">
      <c r="C2462" s="24">
        <v>0</v>
      </c>
      <c r="D2462" t="s">
        <v>92</v>
      </c>
      <c r="E2462" t="s">
        <v>92</v>
      </c>
      <c r="F2462" t="s">
        <v>92</v>
      </c>
      <c r="G2462" s="23" t="s">
        <v>92</v>
      </c>
      <c r="H2462" s="24" t="s">
        <v>92</v>
      </c>
      <c r="I2462" t="s">
        <v>92</v>
      </c>
      <c r="L2462" s="24">
        <v>0</v>
      </c>
    </row>
    <row r="2463" spans="3:12">
      <c r="C2463" s="24">
        <v>0</v>
      </c>
      <c r="D2463" t="s">
        <v>92</v>
      </c>
      <c r="E2463" t="s">
        <v>92</v>
      </c>
      <c r="F2463" t="s">
        <v>92</v>
      </c>
      <c r="G2463" s="23" t="s">
        <v>92</v>
      </c>
      <c r="H2463" s="24" t="s">
        <v>92</v>
      </c>
      <c r="I2463" t="s">
        <v>92</v>
      </c>
      <c r="L2463" s="24">
        <v>0</v>
      </c>
    </row>
    <row r="2464" spans="3:12">
      <c r="C2464" s="24">
        <v>0</v>
      </c>
      <c r="D2464" t="s">
        <v>92</v>
      </c>
      <c r="E2464" t="s">
        <v>92</v>
      </c>
      <c r="F2464" t="s">
        <v>92</v>
      </c>
      <c r="G2464" s="23" t="s">
        <v>92</v>
      </c>
      <c r="H2464" s="24" t="s">
        <v>92</v>
      </c>
      <c r="I2464" t="s">
        <v>92</v>
      </c>
      <c r="L2464" s="24">
        <v>0</v>
      </c>
    </row>
    <row r="2465" spans="3:12">
      <c r="C2465" s="24">
        <v>0</v>
      </c>
      <c r="D2465" t="s">
        <v>92</v>
      </c>
      <c r="E2465" t="s">
        <v>92</v>
      </c>
      <c r="F2465" t="s">
        <v>92</v>
      </c>
      <c r="G2465" s="23" t="s">
        <v>92</v>
      </c>
      <c r="H2465" s="24" t="s">
        <v>92</v>
      </c>
      <c r="I2465" t="s">
        <v>92</v>
      </c>
      <c r="L2465" s="24">
        <v>0</v>
      </c>
    </row>
    <row r="2466" spans="3:12">
      <c r="C2466" s="24">
        <v>0</v>
      </c>
      <c r="D2466" t="s">
        <v>92</v>
      </c>
      <c r="E2466" t="s">
        <v>92</v>
      </c>
      <c r="F2466" t="s">
        <v>92</v>
      </c>
      <c r="G2466" s="23" t="s">
        <v>92</v>
      </c>
      <c r="H2466" s="24" t="s">
        <v>92</v>
      </c>
      <c r="I2466" t="s">
        <v>92</v>
      </c>
      <c r="L2466" s="24">
        <v>0</v>
      </c>
    </row>
    <row r="2467" spans="3:12">
      <c r="C2467" s="24">
        <v>0</v>
      </c>
      <c r="D2467" t="s">
        <v>92</v>
      </c>
      <c r="E2467" t="s">
        <v>92</v>
      </c>
      <c r="F2467" t="s">
        <v>92</v>
      </c>
      <c r="G2467" s="23" t="s">
        <v>92</v>
      </c>
      <c r="H2467" s="24" t="s">
        <v>92</v>
      </c>
      <c r="I2467" t="s">
        <v>92</v>
      </c>
      <c r="L2467" s="24">
        <v>0</v>
      </c>
    </row>
    <row r="2468" spans="3:12">
      <c r="C2468" s="24">
        <v>0</v>
      </c>
      <c r="D2468" t="s">
        <v>92</v>
      </c>
      <c r="E2468" t="s">
        <v>92</v>
      </c>
      <c r="F2468" t="s">
        <v>92</v>
      </c>
      <c r="G2468" s="23" t="s">
        <v>92</v>
      </c>
      <c r="H2468" s="24" t="s">
        <v>92</v>
      </c>
      <c r="I2468" t="s">
        <v>92</v>
      </c>
      <c r="L2468" s="24">
        <v>0</v>
      </c>
    </row>
    <row r="2469" spans="3:12">
      <c r="C2469" s="24">
        <v>0</v>
      </c>
      <c r="D2469" t="s">
        <v>92</v>
      </c>
      <c r="E2469" t="s">
        <v>92</v>
      </c>
      <c r="F2469" t="s">
        <v>92</v>
      </c>
      <c r="G2469" s="23" t="s">
        <v>92</v>
      </c>
      <c r="H2469" s="24" t="s">
        <v>92</v>
      </c>
      <c r="I2469" t="s">
        <v>92</v>
      </c>
      <c r="L2469" s="24">
        <v>0</v>
      </c>
    </row>
    <row r="2470" spans="3:12">
      <c r="C2470" s="24">
        <v>0</v>
      </c>
      <c r="D2470" t="s">
        <v>92</v>
      </c>
      <c r="E2470" t="s">
        <v>92</v>
      </c>
      <c r="F2470" t="s">
        <v>92</v>
      </c>
      <c r="G2470" s="23" t="s">
        <v>92</v>
      </c>
      <c r="H2470" s="24" t="s">
        <v>92</v>
      </c>
      <c r="I2470" t="s">
        <v>92</v>
      </c>
      <c r="L2470" s="24">
        <v>0</v>
      </c>
    </row>
    <row r="2471" spans="3:12">
      <c r="C2471" s="24">
        <v>0</v>
      </c>
      <c r="D2471" t="s">
        <v>92</v>
      </c>
      <c r="E2471" t="s">
        <v>92</v>
      </c>
      <c r="F2471" t="s">
        <v>92</v>
      </c>
      <c r="G2471" s="23" t="s">
        <v>92</v>
      </c>
      <c r="H2471" s="24" t="s">
        <v>92</v>
      </c>
      <c r="I2471" t="s">
        <v>92</v>
      </c>
      <c r="L2471" s="24">
        <v>0</v>
      </c>
    </row>
    <row r="2472" spans="3:12">
      <c r="C2472" s="24">
        <v>0</v>
      </c>
      <c r="D2472" t="s">
        <v>92</v>
      </c>
      <c r="E2472" t="s">
        <v>92</v>
      </c>
      <c r="F2472" t="s">
        <v>92</v>
      </c>
      <c r="G2472" s="23" t="s">
        <v>92</v>
      </c>
      <c r="H2472" s="24" t="s">
        <v>92</v>
      </c>
      <c r="I2472" t="s">
        <v>92</v>
      </c>
      <c r="L2472" s="24">
        <v>0</v>
      </c>
    </row>
    <row r="2473" spans="3:12">
      <c r="C2473" s="24">
        <v>0</v>
      </c>
      <c r="D2473" t="s">
        <v>92</v>
      </c>
      <c r="E2473" t="s">
        <v>92</v>
      </c>
      <c r="F2473" t="s">
        <v>92</v>
      </c>
      <c r="G2473" s="23" t="s">
        <v>92</v>
      </c>
      <c r="H2473" s="24" t="s">
        <v>92</v>
      </c>
      <c r="I2473" t="s">
        <v>92</v>
      </c>
      <c r="L2473" s="24">
        <v>0</v>
      </c>
    </row>
    <row r="2474" spans="3:12">
      <c r="C2474" s="24">
        <v>0</v>
      </c>
      <c r="D2474" t="s">
        <v>92</v>
      </c>
      <c r="E2474" t="s">
        <v>92</v>
      </c>
      <c r="F2474" t="s">
        <v>92</v>
      </c>
      <c r="G2474" s="23" t="s">
        <v>92</v>
      </c>
      <c r="H2474" s="24" t="s">
        <v>92</v>
      </c>
      <c r="I2474" t="s">
        <v>92</v>
      </c>
      <c r="L2474" s="24">
        <v>0</v>
      </c>
    </row>
    <row r="2475" spans="3:12">
      <c r="C2475" s="24">
        <v>0</v>
      </c>
      <c r="D2475" t="s">
        <v>92</v>
      </c>
      <c r="E2475" t="s">
        <v>92</v>
      </c>
      <c r="F2475" t="s">
        <v>92</v>
      </c>
      <c r="G2475" s="23" t="s">
        <v>92</v>
      </c>
      <c r="H2475" s="24" t="s">
        <v>92</v>
      </c>
      <c r="I2475" t="s">
        <v>92</v>
      </c>
      <c r="L2475" s="24">
        <v>0</v>
      </c>
    </row>
    <row r="2476" spans="3:12">
      <c r="C2476" s="24">
        <v>0</v>
      </c>
      <c r="D2476" t="s">
        <v>92</v>
      </c>
      <c r="E2476" t="s">
        <v>92</v>
      </c>
      <c r="F2476" t="s">
        <v>92</v>
      </c>
      <c r="G2476" s="23" t="s">
        <v>92</v>
      </c>
      <c r="H2476" s="24" t="s">
        <v>92</v>
      </c>
      <c r="I2476" t="s">
        <v>92</v>
      </c>
      <c r="L2476" s="24">
        <v>0</v>
      </c>
    </row>
    <row r="2477" spans="3:12">
      <c r="C2477" s="24">
        <v>0</v>
      </c>
      <c r="D2477" t="s">
        <v>92</v>
      </c>
      <c r="E2477" t="s">
        <v>92</v>
      </c>
      <c r="F2477" t="s">
        <v>92</v>
      </c>
      <c r="G2477" s="23" t="s">
        <v>92</v>
      </c>
      <c r="H2477" s="24" t="s">
        <v>92</v>
      </c>
      <c r="I2477" t="s">
        <v>92</v>
      </c>
      <c r="L2477" s="24">
        <v>0</v>
      </c>
    </row>
    <row r="2478" spans="3:12">
      <c r="C2478" s="24">
        <v>0</v>
      </c>
      <c r="D2478" t="s">
        <v>92</v>
      </c>
      <c r="E2478" t="s">
        <v>92</v>
      </c>
      <c r="F2478" t="s">
        <v>92</v>
      </c>
      <c r="G2478" s="23" t="s">
        <v>92</v>
      </c>
      <c r="H2478" s="24" t="s">
        <v>92</v>
      </c>
      <c r="I2478" t="s">
        <v>92</v>
      </c>
      <c r="L2478" s="24">
        <v>0</v>
      </c>
    </row>
    <row r="2479" spans="3:12">
      <c r="C2479" s="24">
        <v>0</v>
      </c>
      <c r="D2479" t="s">
        <v>92</v>
      </c>
      <c r="E2479" t="s">
        <v>92</v>
      </c>
      <c r="F2479" t="s">
        <v>92</v>
      </c>
      <c r="G2479" s="23" t="s">
        <v>92</v>
      </c>
      <c r="H2479" s="24" t="s">
        <v>92</v>
      </c>
      <c r="I2479" t="s">
        <v>92</v>
      </c>
      <c r="L2479" s="24">
        <v>0</v>
      </c>
    </row>
    <row r="2480" spans="3:12">
      <c r="C2480" s="24">
        <v>0</v>
      </c>
      <c r="D2480" t="s">
        <v>92</v>
      </c>
      <c r="E2480" t="s">
        <v>92</v>
      </c>
      <c r="F2480" t="s">
        <v>92</v>
      </c>
      <c r="G2480" s="23" t="s">
        <v>92</v>
      </c>
      <c r="H2480" s="24" t="s">
        <v>92</v>
      </c>
      <c r="I2480" t="s">
        <v>92</v>
      </c>
      <c r="L2480" s="24">
        <v>0</v>
      </c>
    </row>
    <row r="2481" spans="3:12">
      <c r="C2481" s="24">
        <v>0</v>
      </c>
      <c r="D2481" t="s">
        <v>92</v>
      </c>
      <c r="E2481" t="s">
        <v>92</v>
      </c>
      <c r="F2481" t="s">
        <v>92</v>
      </c>
      <c r="G2481" s="23" t="s">
        <v>92</v>
      </c>
      <c r="H2481" s="24" t="s">
        <v>92</v>
      </c>
      <c r="I2481" t="s">
        <v>92</v>
      </c>
      <c r="L2481" s="24">
        <v>0</v>
      </c>
    </row>
    <row r="2482" spans="3:12">
      <c r="C2482" s="24">
        <v>0</v>
      </c>
      <c r="D2482" t="s">
        <v>92</v>
      </c>
      <c r="E2482" t="s">
        <v>92</v>
      </c>
      <c r="F2482" t="s">
        <v>92</v>
      </c>
      <c r="G2482" s="23" t="s">
        <v>92</v>
      </c>
      <c r="H2482" s="24" t="s">
        <v>92</v>
      </c>
      <c r="I2482" t="s">
        <v>92</v>
      </c>
      <c r="L2482" s="24">
        <v>0</v>
      </c>
    </row>
    <row r="2483" spans="3:12">
      <c r="C2483" s="24">
        <v>0</v>
      </c>
      <c r="D2483" t="s">
        <v>92</v>
      </c>
      <c r="E2483" t="s">
        <v>92</v>
      </c>
      <c r="F2483" t="s">
        <v>92</v>
      </c>
      <c r="G2483" s="23" t="s">
        <v>92</v>
      </c>
      <c r="H2483" s="24" t="s">
        <v>92</v>
      </c>
      <c r="I2483" t="s">
        <v>92</v>
      </c>
      <c r="L2483" s="24">
        <v>0</v>
      </c>
    </row>
    <row r="2484" spans="3:12">
      <c r="C2484" s="24">
        <v>0</v>
      </c>
      <c r="D2484" t="s">
        <v>92</v>
      </c>
      <c r="E2484" t="s">
        <v>92</v>
      </c>
      <c r="F2484" t="s">
        <v>92</v>
      </c>
      <c r="G2484" s="23" t="s">
        <v>92</v>
      </c>
      <c r="H2484" s="24" t="s">
        <v>92</v>
      </c>
      <c r="I2484" t="s">
        <v>92</v>
      </c>
      <c r="L2484" s="24">
        <v>0</v>
      </c>
    </row>
    <row r="2485" spans="3:12">
      <c r="C2485" s="24">
        <v>0</v>
      </c>
      <c r="D2485" t="s">
        <v>92</v>
      </c>
      <c r="E2485" t="s">
        <v>92</v>
      </c>
      <c r="F2485" t="s">
        <v>92</v>
      </c>
      <c r="G2485" s="23" t="s">
        <v>92</v>
      </c>
      <c r="H2485" s="24" t="s">
        <v>92</v>
      </c>
      <c r="I2485" t="s">
        <v>92</v>
      </c>
      <c r="L2485" s="24">
        <v>0</v>
      </c>
    </row>
    <row r="2486" spans="3:12">
      <c r="C2486" s="24">
        <v>0</v>
      </c>
      <c r="D2486" t="s">
        <v>92</v>
      </c>
      <c r="E2486" t="s">
        <v>92</v>
      </c>
      <c r="F2486" t="s">
        <v>92</v>
      </c>
      <c r="G2486" s="23" t="s">
        <v>92</v>
      </c>
      <c r="H2486" s="24" t="s">
        <v>92</v>
      </c>
      <c r="I2486" t="s">
        <v>92</v>
      </c>
      <c r="L2486" s="24">
        <v>0</v>
      </c>
    </row>
    <row r="2487" spans="3:12">
      <c r="C2487" s="24">
        <v>0</v>
      </c>
      <c r="D2487" t="s">
        <v>92</v>
      </c>
      <c r="E2487" t="s">
        <v>92</v>
      </c>
      <c r="F2487" t="s">
        <v>92</v>
      </c>
      <c r="G2487" s="23" t="s">
        <v>92</v>
      </c>
      <c r="H2487" s="24" t="s">
        <v>92</v>
      </c>
      <c r="I2487" t="s">
        <v>92</v>
      </c>
      <c r="L2487" s="24">
        <v>0</v>
      </c>
    </row>
    <row r="2488" spans="3:12">
      <c r="C2488" s="24">
        <v>0</v>
      </c>
      <c r="D2488" t="s">
        <v>92</v>
      </c>
      <c r="E2488" t="s">
        <v>92</v>
      </c>
      <c r="F2488" t="s">
        <v>92</v>
      </c>
      <c r="G2488" s="23" t="s">
        <v>92</v>
      </c>
      <c r="H2488" s="24" t="s">
        <v>92</v>
      </c>
      <c r="I2488" t="s">
        <v>92</v>
      </c>
      <c r="L2488" s="24">
        <v>0</v>
      </c>
    </row>
    <row r="2489" spans="3:12">
      <c r="C2489" s="24">
        <v>0</v>
      </c>
      <c r="D2489" t="s">
        <v>92</v>
      </c>
      <c r="E2489" t="s">
        <v>92</v>
      </c>
      <c r="F2489" t="s">
        <v>92</v>
      </c>
      <c r="G2489" s="23" t="s">
        <v>92</v>
      </c>
      <c r="H2489" s="24" t="s">
        <v>92</v>
      </c>
      <c r="I2489" t="s">
        <v>92</v>
      </c>
      <c r="L2489" s="24">
        <v>0</v>
      </c>
    </row>
    <row r="2490" spans="3:12">
      <c r="C2490" s="24">
        <v>0</v>
      </c>
      <c r="D2490" t="s">
        <v>92</v>
      </c>
      <c r="E2490" t="s">
        <v>92</v>
      </c>
      <c r="F2490" t="s">
        <v>92</v>
      </c>
      <c r="G2490" s="23" t="s">
        <v>92</v>
      </c>
      <c r="H2490" s="24" t="s">
        <v>92</v>
      </c>
      <c r="I2490" t="s">
        <v>92</v>
      </c>
      <c r="L2490" s="24">
        <v>0</v>
      </c>
    </row>
    <row r="2491" spans="3:12">
      <c r="C2491" s="24">
        <v>0</v>
      </c>
      <c r="D2491" t="s">
        <v>92</v>
      </c>
      <c r="E2491" t="s">
        <v>92</v>
      </c>
      <c r="F2491" t="s">
        <v>92</v>
      </c>
      <c r="G2491" s="23" t="s">
        <v>92</v>
      </c>
      <c r="H2491" s="24" t="s">
        <v>92</v>
      </c>
      <c r="I2491" t="s">
        <v>92</v>
      </c>
      <c r="L2491" s="24">
        <v>0</v>
      </c>
    </row>
    <row r="2492" spans="3:12">
      <c r="C2492" s="24">
        <v>0</v>
      </c>
      <c r="D2492" t="s">
        <v>92</v>
      </c>
      <c r="E2492" t="s">
        <v>92</v>
      </c>
      <c r="F2492" t="s">
        <v>92</v>
      </c>
      <c r="G2492" s="23" t="s">
        <v>92</v>
      </c>
      <c r="H2492" s="24" t="s">
        <v>92</v>
      </c>
      <c r="I2492" t="s">
        <v>92</v>
      </c>
      <c r="L2492" s="24">
        <v>0</v>
      </c>
    </row>
    <row r="2493" spans="3:12">
      <c r="C2493" s="24">
        <v>0</v>
      </c>
      <c r="D2493" t="s">
        <v>92</v>
      </c>
      <c r="E2493" t="s">
        <v>92</v>
      </c>
      <c r="F2493" t="s">
        <v>92</v>
      </c>
      <c r="G2493" s="23" t="s">
        <v>92</v>
      </c>
      <c r="H2493" s="24" t="s">
        <v>92</v>
      </c>
      <c r="I2493" t="s">
        <v>92</v>
      </c>
      <c r="L2493" s="24">
        <v>0</v>
      </c>
    </row>
    <row r="2494" spans="3:12">
      <c r="C2494" s="24">
        <v>0</v>
      </c>
      <c r="D2494" t="s">
        <v>92</v>
      </c>
      <c r="E2494" t="s">
        <v>92</v>
      </c>
      <c r="F2494" t="s">
        <v>92</v>
      </c>
      <c r="G2494" s="23" t="s">
        <v>92</v>
      </c>
      <c r="H2494" s="24" t="s">
        <v>92</v>
      </c>
      <c r="I2494" t="s">
        <v>92</v>
      </c>
      <c r="L2494" s="24">
        <v>0</v>
      </c>
    </row>
    <row r="2495" spans="3:12">
      <c r="C2495" s="24">
        <v>0</v>
      </c>
      <c r="D2495" t="s">
        <v>92</v>
      </c>
      <c r="E2495" t="s">
        <v>92</v>
      </c>
      <c r="F2495" t="s">
        <v>92</v>
      </c>
      <c r="G2495" s="23" t="s">
        <v>92</v>
      </c>
      <c r="H2495" s="24" t="s">
        <v>92</v>
      </c>
      <c r="I2495" t="s">
        <v>92</v>
      </c>
      <c r="L2495" s="24">
        <v>0</v>
      </c>
    </row>
    <row r="2496" spans="3:12">
      <c r="C2496" s="24">
        <v>0</v>
      </c>
      <c r="D2496" t="s">
        <v>92</v>
      </c>
      <c r="E2496" t="s">
        <v>92</v>
      </c>
      <c r="F2496" t="s">
        <v>92</v>
      </c>
      <c r="G2496" s="23" t="s">
        <v>92</v>
      </c>
      <c r="H2496" s="24" t="s">
        <v>92</v>
      </c>
      <c r="I2496" t="s">
        <v>92</v>
      </c>
      <c r="L2496" s="24">
        <v>0</v>
      </c>
    </row>
    <row r="2497" spans="3:12">
      <c r="C2497" s="24">
        <v>0</v>
      </c>
      <c r="D2497" t="s">
        <v>92</v>
      </c>
      <c r="E2497" t="s">
        <v>92</v>
      </c>
      <c r="F2497" t="s">
        <v>92</v>
      </c>
      <c r="G2497" s="23" t="s">
        <v>92</v>
      </c>
      <c r="H2497" s="24" t="s">
        <v>92</v>
      </c>
      <c r="I2497" t="s">
        <v>92</v>
      </c>
      <c r="L2497" s="24">
        <v>0</v>
      </c>
    </row>
    <row r="2498" spans="3:12">
      <c r="C2498" s="24">
        <v>0</v>
      </c>
      <c r="D2498" t="s">
        <v>92</v>
      </c>
      <c r="E2498" t="s">
        <v>92</v>
      </c>
      <c r="F2498" t="s">
        <v>92</v>
      </c>
      <c r="G2498" s="23" t="s">
        <v>92</v>
      </c>
      <c r="H2498" s="24" t="s">
        <v>92</v>
      </c>
      <c r="I2498" t="s">
        <v>92</v>
      </c>
      <c r="L2498" s="24">
        <v>0</v>
      </c>
    </row>
    <row r="2499" spans="3:12">
      <c r="C2499" s="24">
        <v>0</v>
      </c>
      <c r="D2499" t="s">
        <v>92</v>
      </c>
      <c r="E2499" t="s">
        <v>92</v>
      </c>
      <c r="F2499" t="s">
        <v>92</v>
      </c>
      <c r="G2499" s="23" t="s">
        <v>92</v>
      </c>
      <c r="H2499" s="24" t="s">
        <v>92</v>
      </c>
      <c r="I2499" t="s">
        <v>92</v>
      </c>
      <c r="L2499" s="24">
        <v>0</v>
      </c>
    </row>
    <row r="2500" spans="3:12">
      <c r="C2500" s="24">
        <v>0</v>
      </c>
      <c r="D2500" t="s">
        <v>92</v>
      </c>
      <c r="E2500" t="s">
        <v>92</v>
      </c>
      <c r="F2500" t="s">
        <v>92</v>
      </c>
      <c r="G2500" s="23" t="s">
        <v>92</v>
      </c>
      <c r="H2500" s="24" t="s">
        <v>92</v>
      </c>
      <c r="I2500" t="s">
        <v>92</v>
      </c>
      <c r="L2500" s="24">
        <v>0</v>
      </c>
    </row>
    <row r="2501" spans="3:12">
      <c r="C2501" s="24">
        <v>0</v>
      </c>
      <c r="D2501" t="s">
        <v>92</v>
      </c>
      <c r="E2501" t="s">
        <v>92</v>
      </c>
      <c r="F2501" t="s">
        <v>92</v>
      </c>
      <c r="G2501" s="23" t="s">
        <v>92</v>
      </c>
      <c r="H2501" s="24" t="s">
        <v>92</v>
      </c>
      <c r="I2501" t="s">
        <v>92</v>
      </c>
      <c r="L2501" s="24">
        <v>0</v>
      </c>
    </row>
    <row r="2502" spans="3:12">
      <c r="C2502" s="24">
        <v>0</v>
      </c>
      <c r="D2502" t="s">
        <v>92</v>
      </c>
      <c r="E2502" t="s">
        <v>92</v>
      </c>
      <c r="F2502" t="s">
        <v>92</v>
      </c>
      <c r="G2502" s="23" t="s">
        <v>92</v>
      </c>
      <c r="H2502" s="24" t="s">
        <v>92</v>
      </c>
      <c r="I2502" t="s">
        <v>92</v>
      </c>
      <c r="L2502" s="24">
        <v>0</v>
      </c>
    </row>
    <row r="2503" spans="3:12">
      <c r="C2503" s="24">
        <v>0</v>
      </c>
      <c r="D2503" t="s">
        <v>92</v>
      </c>
      <c r="E2503" t="s">
        <v>92</v>
      </c>
      <c r="F2503" t="s">
        <v>92</v>
      </c>
      <c r="G2503" s="23" t="s">
        <v>92</v>
      </c>
      <c r="H2503" s="24" t="s">
        <v>92</v>
      </c>
      <c r="I2503" t="s">
        <v>92</v>
      </c>
      <c r="L2503" s="24">
        <v>0</v>
      </c>
    </row>
    <row r="2504" spans="3:12">
      <c r="C2504" s="24">
        <v>0</v>
      </c>
      <c r="D2504" t="s">
        <v>92</v>
      </c>
      <c r="E2504" t="s">
        <v>92</v>
      </c>
      <c r="F2504" t="s">
        <v>92</v>
      </c>
      <c r="G2504" s="23" t="s">
        <v>92</v>
      </c>
      <c r="H2504" s="24" t="s">
        <v>92</v>
      </c>
      <c r="I2504" t="s">
        <v>92</v>
      </c>
      <c r="L2504" s="24">
        <v>0</v>
      </c>
    </row>
    <row r="2505" spans="3:12">
      <c r="C2505" s="24">
        <v>0</v>
      </c>
      <c r="D2505" t="s">
        <v>92</v>
      </c>
      <c r="E2505" t="s">
        <v>92</v>
      </c>
      <c r="F2505" t="s">
        <v>92</v>
      </c>
      <c r="G2505" s="23" t="s">
        <v>92</v>
      </c>
      <c r="H2505" s="24" t="s">
        <v>92</v>
      </c>
      <c r="I2505" t="s">
        <v>92</v>
      </c>
      <c r="L2505" s="24">
        <v>0</v>
      </c>
    </row>
    <row r="2506" spans="3:12">
      <c r="C2506" s="24">
        <v>0</v>
      </c>
      <c r="D2506" t="s">
        <v>92</v>
      </c>
      <c r="E2506" t="s">
        <v>92</v>
      </c>
      <c r="F2506" t="s">
        <v>92</v>
      </c>
      <c r="G2506" s="23" t="s">
        <v>92</v>
      </c>
      <c r="H2506" s="24" t="s">
        <v>92</v>
      </c>
      <c r="I2506" t="s">
        <v>92</v>
      </c>
      <c r="L2506" s="24">
        <v>0</v>
      </c>
    </row>
    <row r="2507" spans="3:12">
      <c r="C2507" s="24">
        <v>0</v>
      </c>
      <c r="D2507" t="s">
        <v>92</v>
      </c>
      <c r="E2507" t="s">
        <v>92</v>
      </c>
      <c r="F2507" t="s">
        <v>92</v>
      </c>
      <c r="G2507" s="23" t="s">
        <v>92</v>
      </c>
      <c r="H2507" s="24" t="s">
        <v>92</v>
      </c>
      <c r="I2507" t="s">
        <v>92</v>
      </c>
      <c r="L2507" s="24">
        <v>0</v>
      </c>
    </row>
    <row r="2508" spans="3:12">
      <c r="C2508" s="24">
        <v>0</v>
      </c>
      <c r="D2508" t="s">
        <v>92</v>
      </c>
      <c r="E2508" t="s">
        <v>92</v>
      </c>
      <c r="F2508" t="s">
        <v>92</v>
      </c>
      <c r="G2508" s="23" t="s">
        <v>92</v>
      </c>
      <c r="H2508" s="24" t="s">
        <v>92</v>
      </c>
      <c r="I2508" t="s">
        <v>92</v>
      </c>
      <c r="L2508" s="24">
        <v>0</v>
      </c>
    </row>
    <row r="2509" spans="3:12">
      <c r="C2509" s="24">
        <v>0</v>
      </c>
      <c r="D2509" t="s">
        <v>92</v>
      </c>
      <c r="E2509" t="s">
        <v>92</v>
      </c>
      <c r="F2509" t="s">
        <v>92</v>
      </c>
      <c r="G2509" s="23" t="s">
        <v>92</v>
      </c>
      <c r="H2509" s="24" t="s">
        <v>92</v>
      </c>
      <c r="I2509" t="s">
        <v>92</v>
      </c>
      <c r="L2509" s="24">
        <v>0</v>
      </c>
    </row>
    <row r="2510" spans="3:12">
      <c r="C2510" s="24">
        <v>0</v>
      </c>
      <c r="D2510" t="s">
        <v>92</v>
      </c>
      <c r="E2510" t="s">
        <v>92</v>
      </c>
      <c r="F2510" t="s">
        <v>92</v>
      </c>
      <c r="G2510" s="23" t="s">
        <v>92</v>
      </c>
      <c r="H2510" s="24" t="s">
        <v>92</v>
      </c>
      <c r="I2510" t="s">
        <v>92</v>
      </c>
      <c r="L2510" s="24">
        <v>0</v>
      </c>
    </row>
    <row r="2511" spans="3:12">
      <c r="C2511" s="24">
        <v>0</v>
      </c>
      <c r="D2511" t="s">
        <v>92</v>
      </c>
      <c r="E2511" t="s">
        <v>92</v>
      </c>
      <c r="F2511" t="s">
        <v>92</v>
      </c>
      <c r="G2511" s="23" t="s">
        <v>92</v>
      </c>
      <c r="H2511" s="24" t="s">
        <v>92</v>
      </c>
      <c r="I2511" t="s">
        <v>92</v>
      </c>
      <c r="L2511" s="24">
        <v>0</v>
      </c>
    </row>
    <row r="2512" spans="3:12">
      <c r="C2512" s="24">
        <v>0</v>
      </c>
      <c r="D2512" t="s">
        <v>92</v>
      </c>
      <c r="E2512" t="s">
        <v>92</v>
      </c>
      <c r="F2512" t="s">
        <v>92</v>
      </c>
      <c r="G2512" s="23" t="s">
        <v>92</v>
      </c>
      <c r="H2512" s="24" t="s">
        <v>92</v>
      </c>
      <c r="I2512" t="s">
        <v>92</v>
      </c>
      <c r="L2512" s="24">
        <v>0</v>
      </c>
    </row>
    <row r="2513" spans="3:12">
      <c r="C2513" s="24">
        <v>0</v>
      </c>
      <c r="D2513" t="s">
        <v>92</v>
      </c>
      <c r="E2513" t="s">
        <v>92</v>
      </c>
      <c r="F2513" t="s">
        <v>92</v>
      </c>
      <c r="G2513" s="23" t="s">
        <v>92</v>
      </c>
      <c r="H2513" s="24" t="s">
        <v>92</v>
      </c>
      <c r="I2513" t="s">
        <v>92</v>
      </c>
      <c r="L2513" s="24">
        <v>0</v>
      </c>
    </row>
    <row r="2514" spans="3:12">
      <c r="C2514" s="24">
        <v>0</v>
      </c>
      <c r="D2514" t="s">
        <v>92</v>
      </c>
      <c r="E2514" t="s">
        <v>92</v>
      </c>
      <c r="F2514" t="s">
        <v>92</v>
      </c>
      <c r="G2514" s="23" t="s">
        <v>92</v>
      </c>
      <c r="H2514" s="24" t="s">
        <v>92</v>
      </c>
      <c r="I2514" t="s">
        <v>92</v>
      </c>
      <c r="L2514" s="24">
        <v>0</v>
      </c>
    </row>
    <row r="2515" spans="3:12">
      <c r="C2515" s="24">
        <v>0</v>
      </c>
      <c r="D2515" t="s">
        <v>92</v>
      </c>
      <c r="E2515" t="s">
        <v>92</v>
      </c>
      <c r="F2515" t="s">
        <v>92</v>
      </c>
      <c r="G2515" s="23" t="s">
        <v>92</v>
      </c>
      <c r="H2515" s="24" t="s">
        <v>92</v>
      </c>
      <c r="I2515" t="s">
        <v>92</v>
      </c>
      <c r="L2515" s="24">
        <v>0</v>
      </c>
    </row>
    <row r="2516" spans="3:12">
      <c r="C2516" s="24">
        <v>0</v>
      </c>
      <c r="D2516" t="s">
        <v>92</v>
      </c>
      <c r="E2516" t="s">
        <v>92</v>
      </c>
      <c r="F2516" t="s">
        <v>92</v>
      </c>
      <c r="G2516" s="23" t="s">
        <v>92</v>
      </c>
      <c r="H2516" s="24" t="s">
        <v>92</v>
      </c>
      <c r="I2516" t="s">
        <v>92</v>
      </c>
      <c r="L2516" s="24">
        <v>0</v>
      </c>
    </row>
    <row r="2517" spans="3:12">
      <c r="C2517" s="24">
        <v>0</v>
      </c>
      <c r="D2517" t="s">
        <v>92</v>
      </c>
      <c r="E2517" t="s">
        <v>92</v>
      </c>
      <c r="F2517" t="s">
        <v>92</v>
      </c>
      <c r="G2517" s="23" t="s">
        <v>92</v>
      </c>
      <c r="H2517" s="24" t="s">
        <v>92</v>
      </c>
      <c r="I2517" t="s">
        <v>92</v>
      </c>
      <c r="L2517" s="24">
        <v>0</v>
      </c>
    </row>
    <row r="2518" spans="3:12">
      <c r="C2518" s="24">
        <v>0</v>
      </c>
      <c r="D2518" t="s">
        <v>92</v>
      </c>
      <c r="E2518" t="s">
        <v>92</v>
      </c>
      <c r="F2518" t="s">
        <v>92</v>
      </c>
      <c r="G2518" s="23" t="s">
        <v>92</v>
      </c>
      <c r="H2518" s="24" t="s">
        <v>92</v>
      </c>
      <c r="I2518" t="s">
        <v>92</v>
      </c>
      <c r="L2518" s="24">
        <v>0</v>
      </c>
    </row>
    <row r="2519" spans="3:12">
      <c r="C2519" s="24">
        <v>0</v>
      </c>
      <c r="D2519" t="s">
        <v>92</v>
      </c>
      <c r="E2519" t="s">
        <v>92</v>
      </c>
      <c r="F2519" t="s">
        <v>92</v>
      </c>
      <c r="G2519" s="23" t="s">
        <v>92</v>
      </c>
      <c r="H2519" s="24" t="s">
        <v>92</v>
      </c>
      <c r="I2519" t="s">
        <v>92</v>
      </c>
      <c r="L2519" s="24">
        <v>0</v>
      </c>
    </row>
    <row r="2520" spans="3:12">
      <c r="C2520" s="24">
        <v>0</v>
      </c>
      <c r="D2520" t="s">
        <v>92</v>
      </c>
      <c r="E2520" t="s">
        <v>92</v>
      </c>
      <c r="F2520" t="s">
        <v>92</v>
      </c>
      <c r="G2520" s="23" t="s">
        <v>92</v>
      </c>
      <c r="H2520" s="24" t="s">
        <v>92</v>
      </c>
      <c r="I2520" t="s">
        <v>92</v>
      </c>
      <c r="L2520" s="24">
        <v>0</v>
      </c>
    </row>
    <row r="2521" spans="3:12">
      <c r="C2521" s="24">
        <v>0</v>
      </c>
      <c r="D2521" t="s">
        <v>92</v>
      </c>
      <c r="E2521" t="s">
        <v>92</v>
      </c>
      <c r="F2521" t="s">
        <v>92</v>
      </c>
      <c r="G2521" s="23" t="s">
        <v>92</v>
      </c>
      <c r="H2521" s="24" t="s">
        <v>92</v>
      </c>
      <c r="I2521" t="s">
        <v>92</v>
      </c>
      <c r="L2521" s="24">
        <v>0</v>
      </c>
    </row>
    <row r="2522" spans="3:12">
      <c r="C2522" s="24">
        <v>0</v>
      </c>
      <c r="D2522" t="s">
        <v>92</v>
      </c>
      <c r="E2522" t="s">
        <v>92</v>
      </c>
      <c r="F2522" t="s">
        <v>92</v>
      </c>
      <c r="G2522" s="23" t="s">
        <v>92</v>
      </c>
      <c r="H2522" s="24" t="s">
        <v>92</v>
      </c>
      <c r="I2522" t="s">
        <v>92</v>
      </c>
      <c r="L2522" s="24">
        <v>0</v>
      </c>
    </row>
    <row r="2523" spans="3:12">
      <c r="C2523" s="24">
        <v>0</v>
      </c>
      <c r="D2523" t="s">
        <v>92</v>
      </c>
      <c r="E2523" t="s">
        <v>92</v>
      </c>
      <c r="F2523" t="s">
        <v>92</v>
      </c>
      <c r="G2523" s="23" t="s">
        <v>92</v>
      </c>
      <c r="H2523" s="24" t="s">
        <v>92</v>
      </c>
      <c r="I2523" t="s">
        <v>92</v>
      </c>
      <c r="L2523" s="24">
        <v>0</v>
      </c>
    </row>
    <row r="2524" spans="3:12">
      <c r="C2524" s="24">
        <v>0</v>
      </c>
      <c r="D2524" t="s">
        <v>92</v>
      </c>
      <c r="E2524" t="s">
        <v>92</v>
      </c>
      <c r="F2524" t="s">
        <v>92</v>
      </c>
      <c r="G2524" s="23" t="s">
        <v>92</v>
      </c>
      <c r="H2524" s="24" t="s">
        <v>92</v>
      </c>
      <c r="I2524" t="s">
        <v>92</v>
      </c>
      <c r="L2524" s="24">
        <v>0</v>
      </c>
    </row>
    <row r="2525" spans="3:12">
      <c r="C2525" s="24">
        <v>0</v>
      </c>
      <c r="D2525" t="s">
        <v>92</v>
      </c>
      <c r="E2525" t="s">
        <v>92</v>
      </c>
      <c r="F2525" t="s">
        <v>92</v>
      </c>
      <c r="G2525" s="23" t="s">
        <v>92</v>
      </c>
      <c r="H2525" s="24" t="s">
        <v>92</v>
      </c>
      <c r="I2525" t="s">
        <v>92</v>
      </c>
      <c r="L2525" s="24">
        <v>0</v>
      </c>
    </row>
    <row r="2526" spans="3:12">
      <c r="C2526" s="24">
        <v>0</v>
      </c>
      <c r="D2526" t="s">
        <v>92</v>
      </c>
      <c r="E2526" t="s">
        <v>92</v>
      </c>
      <c r="F2526" t="s">
        <v>92</v>
      </c>
      <c r="G2526" s="23" t="s">
        <v>92</v>
      </c>
      <c r="H2526" s="24" t="s">
        <v>92</v>
      </c>
      <c r="I2526" t="s">
        <v>92</v>
      </c>
      <c r="L2526" s="24">
        <v>0</v>
      </c>
    </row>
    <row r="2527" spans="3:12">
      <c r="C2527" s="24">
        <v>0</v>
      </c>
      <c r="D2527" t="s">
        <v>92</v>
      </c>
      <c r="E2527" t="s">
        <v>92</v>
      </c>
      <c r="F2527" t="s">
        <v>92</v>
      </c>
      <c r="G2527" s="23" t="s">
        <v>92</v>
      </c>
      <c r="H2527" s="24" t="s">
        <v>92</v>
      </c>
      <c r="I2527" t="s">
        <v>92</v>
      </c>
      <c r="L2527" s="24">
        <v>0</v>
      </c>
    </row>
    <row r="2528" spans="3:12">
      <c r="C2528" s="24">
        <v>0</v>
      </c>
      <c r="D2528" t="s">
        <v>92</v>
      </c>
      <c r="E2528" t="s">
        <v>92</v>
      </c>
      <c r="F2528" t="s">
        <v>92</v>
      </c>
      <c r="G2528" s="23" t="s">
        <v>92</v>
      </c>
      <c r="H2528" s="24" t="s">
        <v>92</v>
      </c>
      <c r="I2528" t="s">
        <v>92</v>
      </c>
      <c r="L2528" s="24">
        <v>0</v>
      </c>
    </row>
    <row r="2529" spans="3:12">
      <c r="C2529" s="24">
        <v>0</v>
      </c>
      <c r="D2529" t="s">
        <v>92</v>
      </c>
      <c r="E2529" t="s">
        <v>92</v>
      </c>
      <c r="F2529" t="s">
        <v>92</v>
      </c>
      <c r="G2529" s="23" t="s">
        <v>92</v>
      </c>
      <c r="H2529" s="24" t="s">
        <v>92</v>
      </c>
      <c r="I2529" t="s">
        <v>92</v>
      </c>
      <c r="L2529" s="24">
        <v>0</v>
      </c>
    </row>
    <row r="2530" spans="3:12">
      <c r="C2530" s="24">
        <v>0</v>
      </c>
      <c r="D2530" t="s">
        <v>92</v>
      </c>
      <c r="E2530" t="s">
        <v>92</v>
      </c>
      <c r="F2530" t="s">
        <v>92</v>
      </c>
      <c r="G2530" s="23" t="s">
        <v>92</v>
      </c>
      <c r="H2530" s="24" t="s">
        <v>92</v>
      </c>
      <c r="I2530" t="s">
        <v>92</v>
      </c>
      <c r="L2530" s="24">
        <v>0</v>
      </c>
    </row>
    <row r="2531" spans="3:12">
      <c r="C2531" s="24">
        <v>0</v>
      </c>
      <c r="D2531" t="s">
        <v>92</v>
      </c>
      <c r="E2531" t="s">
        <v>92</v>
      </c>
      <c r="F2531" t="s">
        <v>92</v>
      </c>
      <c r="G2531" s="23" t="s">
        <v>92</v>
      </c>
      <c r="H2531" s="24" t="s">
        <v>92</v>
      </c>
      <c r="I2531" t="s">
        <v>92</v>
      </c>
      <c r="L2531" s="24">
        <v>0</v>
      </c>
    </row>
    <row r="2532" spans="3:12">
      <c r="C2532" s="24">
        <v>0</v>
      </c>
      <c r="D2532" t="s">
        <v>92</v>
      </c>
      <c r="E2532" t="s">
        <v>92</v>
      </c>
      <c r="F2532" t="s">
        <v>92</v>
      </c>
      <c r="G2532" s="23" t="s">
        <v>92</v>
      </c>
      <c r="H2532" s="24" t="s">
        <v>92</v>
      </c>
      <c r="I2532" t="s">
        <v>92</v>
      </c>
      <c r="L2532" s="24">
        <v>0</v>
      </c>
    </row>
    <row r="2533" spans="3:12">
      <c r="C2533" s="24">
        <v>0</v>
      </c>
      <c r="D2533" t="s">
        <v>92</v>
      </c>
      <c r="E2533" t="s">
        <v>92</v>
      </c>
      <c r="F2533" t="s">
        <v>92</v>
      </c>
      <c r="G2533" s="23" t="s">
        <v>92</v>
      </c>
      <c r="H2533" s="24" t="s">
        <v>92</v>
      </c>
      <c r="I2533" t="s">
        <v>92</v>
      </c>
      <c r="L2533" s="24">
        <v>0</v>
      </c>
    </row>
    <row r="2534" spans="3:12">
      <c r="C2534" s="24">
        <v>0</v>
      </c>
      <c r="D2534" t="s">
        <v>92</v>
      </c>
      <c r="E2534" t="s">
        <v>92</v>
      </c>
      <c r="F2534" t="s">
        <v>92</v>
      </c>
      <c r="G2534" s="23" t="s">
        <v>92</v>
      </c>
      <c r="H2534" s="24" t="s">
        <v>92</v>
      </c>
      <c r="I2534" t="s">
        <v>92</v>
      </c>
      <c r="L2534" s="24">
        <v>0</v>
      </c>
    </row>
    <row r="2535" spans="3:12">
      <c r="C2535" s="24">
        <v>0</v>
      </c>
      <c r="D2535" t="s">
        <v>92</v>
      </c>
      <c r="E2535" t="s">
        <v>92</v>
      </c>
      <c r="F2535" t="s">
        <v>92</v>
      </c>
      <c r="G2535" s="23" t="s">
        <v>92</v>
      </c>
      <c r="H2535" s="24" t="s">
        <v>92</v>
      </c>
      <c r="I2535" t="s">
        <v>92</v>
      </c>
      <c r="L2535" s="24">
        <v>0</v>
      </c>
    </row>
    <row r="2536" spans="3:12">
      <c r="C2536" s="24">
        <v>0</v>
      </c>
      <c r="D2536" t="s">
        <v>92</v>
      </c>
      <c r="E2536" t="s">
        <v>92</v>
      </c>
      <c r="F2536" t="s">
        <v>92</v>
      </c>
      <c r="G2536" s="23" t="s">
        <v>92</v>
      </c>
      <c r="H2536" s="24" t="s">
        <v>92</v>
      </c>
      <c r="I2536" t="s">
        <v>92</v>
      </c>
      <c r="L2536" s="24">
        <v>0</v>
      </c>
    </row>
    <row r="2537" spans="3:12">
      <c r="C2537" s="24">
        <v>0</v>
      </c>
      <c r="D2537" t="s">
        <v>92</v>
      </c>
      <c r="E2537" t="s">
        <v>92</v>
      </c>
      <c r="F2537" t="s">
        <v>92</v>
      </c>
      <c r="G2537" s="23" t="s">
        <v>92</v>
      </c>
      <c r="H2537" s="24" t="s">
        <v>92</v>
      </c>
      <c r="I2537" t="s">
        <v>92</v>
      </c>
      <c r="L2537" s="24">
        <v>0</v>
      </c>
    </row>
    <row r="2538" spans="3:12">
      <c r="C2538" s="24">
        <v>0</v>
      </c>
      <c r="D2538" t="s">
        <v>92</v>
      </c>
      <c r="E2538" t="s">
        <v>92</v>
      </c>
      <c r="F2538" t="s">
        <v>92</v>
      </c>
      <c r="G2538" s="23" t="s">
        <v>92</v>
      </c>
      <c r="H2538" s="24" t="s">
        <v>92</v>
      </c>
      <c r="I2538" t="s">
        <v>92</v>
      </c>
      <c r="L2538" s="24">
        <v>0</v>
      </c>
    </row>
    <row r="2539" spans="3:12">
      <c r="C2539" s="24">
        <v>0</v>
      </c>
      <c r="D2539" t="s">
        <v>92</v>
      </c>
      <c r="E2539" t="s">
        <v>92</v>
      </c>
      <c r="F2539" t="s">
        <v>92</v>
      </c>
      <c r="G2539" s="23" t="s">
        <v>92</v>
      </c>
      <c r="H2539" s="24" t="s">
        <v>92</v>
      </c>
      <c r="I2539" t="s">
        <v>92</v>
      </c>
      <c r="L2539" s="24">
        <v>0</v>
      </c>
    </row>
    <row r="2540" spans="3:12">
      <c r="C2540" s="24">
        <v>0</v>
      </c>
      <c r="D2540" t="s">
        <v>92</v>
      </c>
      <c r="E2540" t="s">
        <v>92</v>
      </c>
      <c r="F2540" t="s">
        <v>92</v>
      </c>
      <c r="G2540" s="23" t="s">
        <v>92</v>
      </c>
      <c r="H2540" s="24" t="s">
        <v>92</v>
      </c>
      <c r="I2540" t="s">
        <v>92</v>
      </c>
      <c r="L2540" s="24">
        <v>0</v>
      </c>
    </row>
    <row r="2541" spans="3:12">
      <c r="C2541" s="24">
        <v>0</v>
      </c>
      <c r="D2541" t="s">
        <v>92</v>
      </c>
      <c r="E2541" t="s">
        <v>92</v>
      </c>
      <c r="F2541" t="s">
        <v>92</v>
      </c>
      <c r="G2541" s="23" t="s">
        <v>92</v>
      </c>
      <c r="H2541" s="24" t="s">
        <v>92</v>
      </c>
      <c r="I2541" t="s">
        <v>92</v>
      </c>
      <c r="L2541" s="24">
        <v>0</v>
      </c>
    </row>
    <row r="2542" spans="3:12">
      <c r="C2542" s="24">
        <v>0</v>
      </c>
      <c r="D2542" t="s">
        <v>92</v>
      </c>
      <c r="E2542" t="s">
        <v>92</v>
      </c>
      <c r="F2542" t="s">
        <v>92</v>
      </c>
      <c r="G2542" s="23" t="s">
        <v>92</v>
      </c>
      <c r="H2542" s="24" t="s">
        <v>92</v>
      </c>
      <c r="I2542" t="s">
        <v>92</v>
      </c>
      <c r="L2542" s="24">
        <v>0</v>
      </c>
    </row>
    <row r="2543" spans="3:12">
      <c r="C2543" s="24">
        <v>0</v>
      </c>
      <c r="D2543" t="s">
        <v>92</v>
      </c>
      <c r="E2543" t="s">
        <v>92</v>
      </c>
      <c r="F2543" t="s">
        <v>92</v>
      </c>
      <c r="G2543" s="23" t="s">
        <v>92</v>
      </c>
      <c r="H2543" s="24" t="s">
        <v>92</v>
      </c>
      <c r="I2543" t="s">
        <v>92</v>
      </c>
      <c r="L2543" s="24">
        <v>0</v>
      </c>
    </row>
    <row r="2544" spans="3:12">
      <c r="C2544" s="24">
        <v>0</v>
      </c>
      <c r="D2544" t="s">
        <v>92</v>
      </c>
      <c r="E2544" t="s">
        <v>92</v>
      </c>
      <c r="F2544" t="s">
        <v>92</v>
      </c>
      <c r="G2544" s="23" t="s">
        <v>92</v>
      </c>
      <c r="H2544" s="24" t="s">
        <v>92</v>
      </c>
      <c r="I2544" t="s">
        <v>92</v>
      </c>
      <c r="L2544" s="24">
        <v>0</v>
      </c>
    </row>
    <row r="2545" spans="3:12">
      <c r="C2545" s="24">
        <v>0</v>
      </c>
      <c r="D2545" t="s">
        <v>92</v>
      </c>
      <c r="E2545" t="s">
        <v>92</v>
      </c>
      <c r="F2545" t="s">
        <v>92</v>
      </c>
      <c r="G2545" s="23" t="s">
        <v>92</v>
      </c>
      <c r="H2545" s="24" t="s">
        <v>92</v>
      </c>
      <c r="I2545" t="s">
        <v>92</v>
      </c>
      <c r="L2545" s="24">
        <v>0</v>
      </c>
    </row>
    <row r="2546" spans="3:12">
      <c r="C2546" s="24">
        <v>0</v>
      </c>
      <c r="D2546" t="s">
        <v>92</v>
      </c>
      <c r="E2546" t="s">
        <v>92</v>
      </c>
      <c r="F2546" t="s">
        <v>92</v>
      </c>
      <c r="G2546" s="23" t="s">
        <v>92</v>
      </c>
      <c r="H2546" s="24" t="s">
        <v>92</v>
      </c>
      <c r="I2546" t="s">
        <v>92</v>
      </c>
      <c r="L2546" s="24">
        <v>0</v>
      </c>
    </row>
    <row r="2547" spans="3:12">
      <c r="C2547" s="24">
        <v>0</v>
      </c>
      <c r="D2547" t="s">
        <v>92</v>
      </c>
      <c r="E2547" t="s">
        <v>92</v>
      </c>
      <c r="F2547" t="s">
        <v>92</v>
      </c>
      <c r="G2547" s="23" t="s">
        <v>92</v>
      </c>
      <c r="H2547" s="24" t="s">
        <v>92</v>
      </c>
      <c r="I2547" t="s">
        <v>92</v>
      </c>
      <c r="L2547" s="24">
        <v>0</v>
      </c>
    </row>
    <row r="2548" spans="3:12">
      <c r="C2548" s="24">
        <v>0</v>
      </c>
      <c r="D2548" t="s">
        <v>92</v>
      </c>
      <c r="E2548" t="s">
        <v>92</v>
      </c>
      <c r="F2548" t="s">
        <v>92</v>
      </c>
      <c r="G2548" s="23" t="s">
        <v>92</v>
      </c>
      <c r="H2548" s="24" t="s">
        <v>92</v>
      </c>
      <c r="I2548" t="s">
        <v>92</v>
      </c>
      <c r="L2548" s="24">
        <v>0</v>
      </c>
    </row>
    <row r="2549" spans="3:12">
      <c r="C2549" s="24">
        <v>0</v>
      </c>
      <c r="D2549" t="s">
        <v>92</v>
      </c>
      <c r="E2549" t="s">
        <v>92</v>
      </c>
      <c r="F2549" t="s">
        <v>92</v>
      </c>
      <c r="G2549" s="23" t="s">
        <v>92</v>
      </c>
      <c r="H2549" s="24" t="s">
        <v>92</v>
      </c>
      <c r="I2549" t="s">
        <v>92</v>
      </c>
      <c r="L2549" s="24">
        <v>0</v>
      </c>
    </row>
    <row r="2550" spans="3:12">
      <c r="C2550" s="24">
        <v>0</v>
      </c>
      <c r="D2550" t="s">
        <v>92</v>
      </c>
      <c r="E2550" t="s">
        <v>92</v>
      </c>
      <c r="F2550" t="s">
        <v>92</v>
      </c>
      <c r="G2550" s="23" t="s">
        <v>92</v>
      </c>
      <c r="H2550" s="24" t="s">
        <v>92</v>
      </c>
      <c r="I2550" t="s">
        <v>92</v>
      </c>
      <c r="L2550" s="24">
        <v>0</v>
      </c>
    </row>
    <row r="2551" spans="3:12">
      <c r="C2551" s="24">
        <v>0</v>
      </c>
      <c r="D2551" t="s">
        <v>92</v>
      </c>
      <c r="E2551" t="s">
        <v>92</v>
      </c>
      <c r="F2551" t="s">
        <v>92</v>
      </c>
      <c r="G2551" s="23" t="s">
        <v>92</v>
      </c>
      <c r="H2551" s="24" t="s">
        <v>92</v>
      </c>
      <c r="I2551" t="s">
        <v>92</v>
      </c>
      <c r="L2551" s="24">
        <v>0</v>
      </c>
    </row>
    <row r="2552" spans="3:12">
      <c r="C2552" s="24">
        <v>0</v>
      </c>
      <c r="D2552" t="s">
        <v>92</v>
      </c>
      <c r="E2552" t="s">
        <v>92</v>
      </c>
      <c r="F2552" t="s">
        <v>92</v>
      </c>
      <c r="G2552" s="23" t="s">
        <v>92</v>
      </c>
      <c r="H2552" s="24" t="s">
        <v>92</v>
      </c>
      <c r="I2552" t="s">
        <v>92</v>
      </c>
      <c r="L2552" s="24">
        <v>0</v>
      </c>
    </row>
    <row r="2553" spans="3:12">
      <c r="C2553" s="24">
        <v>0</v>
      </c>
      <c r="D2553" t="s">
        <v>92</v>
      </c>
      <c r="E2553" t="s">
        <v>92</v>
      </c>
      <c r="F2553" t="s">
        <v>92</v>
      </c>
      <c r="G2553" s="23" t="s">
        <v>92</v>
      </c>
      <c r="H2553" s="24" t="s">
        <v>92</v>
      </c>
      <c r="I2553" t="s">
        <v>92</v>
      </c>
      <c r="L2553" s="24">
        <v>0</v>
      </c>
    </row>
    <row r="2554" spans="3:12">
      <c r="C2554" s="24">
        <v>0</v>
      </c>
      <c r="D2554" t="s">
        <v>92</v>
      </c>
      <c r="E2554" t="s">
        <v>92</v>
      </c>
      <c r="F2554" t="s">
        <v>92</v>
      </c>
      <c r="G2554" s="23" t="s">
        <v>92</v>
      </c>
      <c r="H2554" s="24" t="s">
        <v>92</v>
      </c>
      <c r="I2554" t="s">
        <v>92</v>
      </c>
      <c r="L2554" s="24">
        <v>0</v>
      </c>
    </row>
    <row r="2555" spans="3:12">
      <c r="C2555" s="24">
        <v>0</v>
      </c>
      <c r="D2555" t="s">
        <v>92</v>
      </c>
      <c r="E2555" t="s">
        <v>92</v>
      </c>
      <c r="F2555" t="s">
        <v>92</v>
      </c>
      <c r="G2555" s="23" t="s">
        <v>92</v>
      </c>
      <c r="H2555" s="24" t="s">
        <v>92</v>
      </c>
      <c r="I2555" t="s">
        <v>92</v>
      </c>
      <c r="L2555" s="24">
        <v>0</v>
      </c>
    </row>
    <row r="2556" spans="3:12">
      <c r="C2556" s="24">
        <v>0</v>
      </c>
      <c r="D2556" t="s">
        <v>92</v>
      </c>
      <c r="E2556" t="s">
        <v>92</v>
      </c>
      <c r="F2556" t="s">
        <v>92</v>
      </c>
      <c r="G2556" s="23" t="s">
        <v>92</v>
      </c>
      <c r="H2556" s="24" t="s">
        <v>92</v>
      </c>
      <c r="I2556" t="s">
        <v>92</v>
      </c>
      <c r="L2556" s="24">
        <v>0</v>
      </c>
    </row>
    <row r="2557" spans="3:12">
      <c r="C2557" s="24">
        <v>0</v>
      </c>
      <c r="D2557" t="s">
        <v>92</v>
      </c>
      <c r="E2557" t="s">
        <v>92</v>
      </c>
      <c r="F2557" t="s">
        <v>92</v>
      </c>
      <c r="G2557" s="23" t="s">
        <v>92</v>
      </c>
      <c r="H2557" s="24" t="s">
        <v>92</v>
      </c>
      <c r="I2557" t="s">
        <v>92</v>
      </c>
      <c r="L2557" s="24">
        <v>0</v>
      </c>
    </row>
    <row r="2558" spans="3:12">
      <c r="C2558" s="24">
        <v>0</v>
      </c>
      <c r="D2558" t="s">
        <v>92</v>
      </c>
      <c r="E2558" t="s">
        <v>92</v>
      </c>
      <c r="F2558" t="s">
        <v>92</v>
      </c>
      <c r="G2558" s="23" t="s">
        <v>92</v>
      </c>
      <c r="H2558" s="24" t="s">
        <v>92</v>
      </c>
      <c r="I2558" t="s">
        <v>92</v>
      </c>
      <c r="L2558" s="24">
        <v>0</v>
      </c>
    </row>
    <row r="2559" spans="3:12">
      <c r="C2559" s="24">
        <v>0</v>
      </c>
      <c r="D2559" t="s">
        <v>92</v>
      </c>
      <c r="E2559" t="s">
        <v>92</v>
      </c>
      <c r="F2559" t="s">
        <v>92</v>
      </c>
      <c r="G2559" s="23" t="s">
        <v>92</v>
      </c>
      <c r="H2559" s="24" t="s">
        <v>92</v>
      </c>
      <c r="I2559" t="s">
        <v>92</v>
      </c>
      <c r="L2559" s="24">
        <v>0</v>
      </c>
    </row>
    <row r="2560" spans="3:12">
      <c r="C2560" s="24">
        <v>0</v>
      </c>
      <c r="D2560" t="s">
        <v>92</v>
      </c>
      <c r="E2560" t="s">
        <v>92</v>
      </c>
      <c r="F2560" t="s">
        <v>92</v>
      </c>
      <c r="G2560" s="23" t="s">
        <v>92</v>
      </c>
      <c r="H2560" s="24" t="s">
        <v>92</v>
      </c>
      <c r="I2560" t="s">
        <v>92</v>
      </c>
      <c r="L2560" s="24">
        <v>0</v>
      </c>
    </row>
    <row r="2561" spans="3:12">
      <c r="C2561" s="24">
        <v>0</v>
      </c>
      <c r="D2561" t="s">
        <v>92</v>
      </c>
      <c r="E2561" t="s">
        <v>92</v>
      </c>
      <c r="F2561" t="s">
        <v>92</v>
      </c>
      <c r="G2561" s="23" t="s">
        <v>92</v>
      </c>
      <c r="H2561" s="24" t="s">
        <v>92</v>
      </c>
      <c r="I2561" t="s">
        <v>92</v>
      </c>
      <c r="L2561" s="24">
        <v>0</v>
      </c>
    </row>
    <row r="2562" spans="3:12">
      <c r="C2562" s="24">
        <v>0</v>
      </c>
      <c r="D2562" t="s">
        <v>92</v>
      </c>
      <c r="E2562" t="s">
        <v>92</v>
      </c>
      <c r="F2562" t="s">
        <v>92</v>
      </c>
      <c r="G2562" s="23" t="s">
        <v>92</v>
      </c>
      <c r="H2562" s="24" t="s">
        <v>92</v>
      </c>
      <c r="I2562" t="s">
        <v>92</v>
      </c>
      <c r="L2562" s="24">
        <v>0</v>
      </c>
    </row>
    <row r="2563" spans="3:12">
      <c r="C2563" s="24">
        <v>0</v>
      </c>
      <c r="D2563" t="s">
        <v>92</v>
      </c>
      <c r="E2563" t="s">
        <v>92</v>
      </c>
      <c r="F2563" t="s">
        <v>92</v>
      </c>
      <c r="G2563" s="23" t="s">
        <v>92</v>
      </c>
      <c r="H2563" s="24" t="s">
        <v>92</v>
      </c>
      <c r="I2563" t="s">
        <v>92</v>
      </c>
      <c r="L2563" s="24">
        <v>0</v>
      </c>
    </row>
    <row r="2564" spans="3:12">
      <c r="C2564" s="24">
        <v>0</v>
      </c>
      <c r="D2564" t="s">
        <v>92</v>
      </c>
      <c r="E2564" t="s">
        <v>92</v>
      </c>
      <c r="F2564" t="s">
        <v>92</v>
      </c>
      <c r="G2564" s="23" t="s">
        <v>92</v>
      </c>
      <c r="H2564" s="24" t="s">
        <v>92</v>
      </c>
      <c r="I2564" t="s">
        <v>92</v>
      </c>
      <c r="L2564" s="24">
        <v>0</v>
      </c>
    </row>
    <row r="2565" spans="3:12">
      <c r="C2565" s="24">
        <v>0</v>
      </c>
      <c r="D2565" t="s">
        <v>92</v>
      </c>
      <c r="E2565" t="s">
        <v>92</v>
      </c>
      <c r="F2565" t="s">
        <v>92</v>
      </c>
      <c r="G2565" s="23" t="s">
        <v>92</v>
      </c>
      <c r="H2565" s="24" t="s">
        <v>92</v>
      </c>
      <c r="I2565" t="s">
        <v>92</v>
      </c>
      <c r="L2565" s="24">
        <v>0</v>
      </c>
    </row>
    <row r="2566" spans="3:12">
      <c r="C2566" s="24">
        <v>0</v>
      </c>
      <c r="D2566" t="s">
        <v>92</v>
      </c>
      <c r="E2566" t="s">
        <v>92</v>
      </c>
      <c r="F2566" t="s">
        <v>92</v>
      </c>
      <c r="G2566" s="23" t="s">
        <v>92</v>
      </c>
      <c r="H2566" s="24" t="s">
        <v>92</v>
      </c>
      <c r="I2566" t="s">
        <v>92</v>
      </c>
      <c r="L2566" s="24">
        <v>0</v>
      </c>
    </row>
    <row r="2567" spans="3:12">
      <c r="C2567" s="24">
        <v>0</v>
      </c>
      <c r="D2567" t="s">
        <v>92</v>
      </c>
      <c r="E2567" t="s">
        <v>92</v>
      </c>
      <c r="F2567" t="s">
        <v>92</v>
      </c>
      <c r="G2567" s="23" t="s">
        <v>92</v>
      </c>
      <c r="H2567" s="24" t="s">
        <v>92</v>
      </c>
      <c r="I2567" t="s">
        <v>92</v>
      </c>
      <c r="L2567" s="24">
        <v>0</v>
      </c>
    </row>
    <row r="2568" spans="3:12">
      <c r="C2568" s="24">
        <v>0</v>
      </c>
      <c r="D2568" t="s">
        <v>92</v>
      </c>
      <c r="E2568" t="s">
        <v>92</v>
      </c>
      <c r="F2568" t="s">
        <v>92</v>
      </c>
      <c r="G2568" s="23" t="s">
        <v>92</v>
      </c>
      <c r="H2568" s="24" t="s">
        <v>92</v>
      </c>
      <c r="I2568" t="s">
        <v>92</v>
      </c>
      <c r="L2568" s="24">
        <v>0</v>
      </c>
    </row>
    <row r="2569" spans="3:12">
      <c r="C2569" s="24">
        <v>0</v>
      </c>
      <c r="D2569" t="s">
        <v>92</v>
      </c>
      <c r="E2569" t="s">
        <v>92</v>
      </c>
      <c r="F2569" t="s">
        <v>92</v>
      </c>
      <c r="G2569" s="23" t="s">
        <v>92</v>
      </c>
      <c r="H2569" s="24" t="s">
        <v>92</v>
      </c>
      <c r="I2569" t="s">
        <v>92</v>
      </c>
      <c r="L2569" s="24">
        <v>0</v>
      </c>
    </row>
    <row r="2570" spans="3:12">
      <c r="C2570" s="24">
        <v>0</v>
      </c>
      <c r="D2570" t="s">
        <v>92</v>
      </c>
      <c r="E2570" t="s">
        <v>92</v>
      </c>
      <c r="F2570" t="s">
        <v>92</v>
      </c>
      <c r="G2570" s="23" t="s">
        <v>92</v>
      </c>
      <c r="H2570" s="24" t="s">
        <v>92</v>
      </c>
      <c r="I2570" t="s">
        <v>92</v>
      </c>
      <c r="L2570" s="24">
        <v>0</v>
      </c>
    </row>
    <row r="2571" spans="3:12">
      <c r="C2571" s="24">
        <v>0</v>
      </c>
      <c r="D2571" t="s">
        <v>92</v>
      </c>
      <c r="E2571" t="s">
        <v>92</v>
      </c>
      <c r="F2571" t="s">
        <v>92</v>
      </c>
      <c r="G2571" s="23" t="s">
        <v>92</v>
      </c>
      <c r="H2571" s="24" t="s">
        <v>92</v>
      </c>
      <c r="I2571" t="s">
        <v>92</v>
      </c>
      <c r="L2571" s="24">
        <v>0</v>
      </c>
    </row>
    <row r="2572" spans="3:12">
      <c r="C2572" s="24">
        <v>0</v>
      </c>
      <c r="D2572" t="s">
        <v>92</v>
      </c>
      <c r="E2572" t="s">
        <v>92</v>
      </c>
      <c r="F2572" t="s">
        <v>92</v>
      </c>
      <c r="G2572" s="23" t="s">
        <v>92</v>
      </c>
      <c r="H2572" s="24" t="s">
        <v>92</v>
      </c>
      <c r="I2572" t="s">
        <v>92</v>
      </c>
      <c r="L2572" s="24">
        <v>0</v>
      </c>
    </row>
    <row r="2573" spans="3:12">
      <c r="C2573" s="24">
        <v>0</v>
      </c>
      <c r="D2573" t="s">
        <v>92</v>
      </c>
      <c r="E2573" t="s">
        <v>92</v>
      </c>
      <c r="F2573" t="s">
        <v>92</v>
      </c>
      <c r="G2573" s="23" t="s">
        <v>92</v>
      </c>
      <c r="H2573" s="24" t="s">
        <v>92</v>
      </c>
      <c r="I2573" t="s">
        <v>92</v>
      </c>
      <c r="L2573" s="24">
        <v>0</v>
      </c>
    </row>
    <row r="2574" spans="3:12">
      <c r="C2574" s="24">
        <v>0</v>
      </c>
      <c r="D2574" t="s">
        <v>92</v>
      </c>
      <c r="E2574" t="s">
        <v>92</v>
      </c>
      <c r="F2574" t="s">
        <v>92</v>
      </c>
      <c r="G2574" s="23" t="s">
        <v>92</v>
      </c>
      <c r="H2574" s="24" t="s">
        <v>92</v>
      </c>
      <c r="I2574" t="s">
        <v>92</v>
      </c>
      <c r="L2574" s="24">
        <v>0</v>
      </c>
    </row>
    <row r="2575" spans="3:12">
      <c r="C2575" s="24">
        <v>0</v>
      </c>
      <c r="D2575" t="s">
        <v>92</v>
      </c>
      <c r="E2575" t="s">
        <v>92</v>
      </c>
      <c r="F2575" t="s">
        <v>92</v>
      </c>
      <c r="G2575" s="23" t="s">
        <v>92</v>
      </c>
      <c r="H2575" s="24" t="s">
        <v>92</v>
      </c>
      <c r="I2575" t="s">
        <v>92</v>
      </c>
      <c r="L2575" s="24">
        <v>0</v>
      </c>
    </row>
    <row r="2576" spans="3:12">
      <c r="C2576" s="24">
        <v>0</v>
      </c>
      <c r="D2576" t="s">
        <v>92</v>
      </c>
      <c r="E2576" t="s">
        <v>92</v>
      </c>
      <c r="F2576" t="s">
        <v>92</v>
      </c>
      <c r="G2576" s="23" t="s">
        <v>92</v>
      </c>
      <c r="H2576" s="24" t="s">
        <v>92</v>
      </c>
      <c r="I2576" t="s">
        <v>92</v>
      </c>
      <c r="L2576" s="24">
        <v>0</v>
      </c>
    </row>
    <row r="2577" spans="3:12">
      <c r="C2577" s="24">
        <v>0</v>
      </c>
      <c r="D2577" t="s">
        <v>92</v>
      </c>
      <c r="E2577" t="s">
        <v>92</v>
      </c>
      <c r="F2577" t="s">
        <v>92</v>
      </c>
      <c r="G2577" s="23" t="s">
        <v>92</v>
      </c>
      <c r="H2577" s="24" t="s">
        <v>92</v>
      </c>
      <c r="I2577" t="s">
        <v>92</v>
      </c>
      <c r="L2577" s="24">
        <v>0</v>
      </c>
    </row>
    <row r="2578" spans="3:12">
      <c r="C2578" s="24">
        <v>0</v>
      </c>
      <c r="D2578" t="s">
        <v>92</v>
      </c>
      <c r="E2578" t="s">
        <v>92</v>
      </c>
      <c r="F2578" t="s">
        <v>92</v>
      </c>
      <c r="G2578" s="23" t="s">
        <v>92</v>
      </c>
      <c r="H2578" s="24" t="s">
        <v>92</v>
      </c>
      <c r="I2578" t="s">
        <v>92</v>
      </c>
      <c r="L2578" s="24">
        <v>0</v>
      </c>
    </row>
    <row r="2579" spans="3:12">
      <c r="C2579" s="24">
        <v>0</v>
      </c>
      <c r="D2579" t="s">
        <v>92</v>
      </c>
      <c r="E2579" t="s">
        <v>92</v>
      </c>
      <c r="F2579" t="s">
        <v>92</v>
      </c>
      <c r="G2579" s="23" t="s">
        <v>92</v>
      </c>
      <c r="H2579" s="24" t="s">
        <v>92</v>
      </c>
      <c r="I2579" t="s">
        <v>92</v>
      </c>
      <c r="L2579" s="24">
        <v>0</v>
      </c>
    </row>
    <row r="2580" spans="3:12">
      <c r="C2580" s="24">
        <v>0</v>
      </c>
      <c r="D2580" t="s">
        <v>92</v>
      </c>
      <c r="E2580" t="s">
        <v>92</v>
      </c>
      <c r="F2580" t="s">
        <v>92</v>
      </c>
      <c r="G2580" s="23" t="s">
        <v>92</v>
      </c>
      <c r="H2580" s="24" t="s">
        <v>92</v>
      </c>
      <c r="I2580" t="s">
        <v>92</v>
      </c>
      <c r="L2580" s="24">
        <v>0</v>
      </c>
    </row>
    <row r="2581" spans="3:12">
      <c r="C2581" s="24">
        <v>0</v>
      </c>
      <c r="D2581" t="s">
        <v>92</v>
      </c>
      <c r="E2581" t="s">
        <v>92</v>
      </c>
      <c r="F2581" t="s">
        <v>92</v>
      </c>
      <c r="G2581" s="23" t="s">
        <v>92</v>
      </c>
      <c r="H2581" s="24" t="s">
        <v>92</v>
      </c>
      <c r="I2581" t="s">
        <v>92</v>
      </c>
      <c r="L2581" s="24">
        <v>0</v>
      </c>
    </row>
    <row r="2582" spans="3:12">
      <c r="C2582" s="24">
        <v>0</v>
      </c>
      <c r="D2582" t="s">
        <v>92</v>
      </c>
      <c r="E2582" t="s">
        <v>92</v>
      </c>
      <c r="F2582" t="s">
        <v>92</v>
      </c>
      <c r="G2582" s="23" t="s">
        <v>92</v>
      </c>
      <c r="H2582" s="24" t="s">
        <v>92</v>
      </c>
      <c r="I2582" t="s">
        <v>92</v>
      </c>
      <c r="L2582" s="24">
        <v>0</v>
      </c>
    </row>
    <row r="2583" spans="3:12">
      <c r="C2583" s="24">
        <v>0</v>
      </c>
      <c r="D2583" t="s">
        <v>92</v>
      </c>
      <c r="E2583" t="s">
        <v>92</v>
      </c>
      <c r="F2583" t="s">
        <v>92</v>
      </c>
      <c r="G2583" s="23" t="s">
        <v>92</v>
      </c>
      <c r="H2583" s="24" t="s">
        <v>92</v>
      </c>
      <c r="I2583" t="s">
        <v>92</v>
      </c>
      <c r="L2583" s="24">
        <v>0</v>
      </c>
    </row>
    <row r="2584" spans="3:12">
      <c r="C2584" s="24">
        <v>0</v>
      </c>
      <c r="D2584" t="s">
        <v>92</v>
      </c>
      <c r="E2584" t="s">
        <v>92</v>
      </c>
      <c r="F2584" t="s">
        <v>92</v>
      </c>
      <c r="G2584" s="23" t="s">
        <v>92</v>
      </c>
      <c r="H2584" s="24" t="s">
        <v>92</v>
      </c>
      <c r="I2584" t="s">
        <v>92</v>
      </c>
      <c r="L2584" s="24">
        <v>0</v>
      </c>
    </row>
    <row r="2585" spans="3:12">
      <c r="C2585" s="24">
        <v>0</v>
      </c>
      <c r="D2585" t="s">
        <v>92</v>
      </c>
      <c r="E2585" t="s">
        <v>92</v>
      </c>
      <c r="F2585" t="s">
        <v>92</v>
      </c>
      <c r="G2585" s="23" t="s">
        <v>92</v>
      </c>
      <c r="H2585" s="24" t="s">
        <v>92</v>
      </c>
      <c r="I2585" t="s">
        <v>92</v>
      </c>
      <c r="L2585" s="24">
        <v>0</v>
      </c>
    </row>
    <row r="2586" spans="3:12">
      <c r="C2586" s="24">
        <v>0</v>
      </c>
      <c r="D2586" t="s">
        <v>92</v>
      </c>
      <c r="E2586" t="s">
        <v>92</v>
      </c>
      <c r="F2586" t="s">
        <v>92</v>
      </c>
      <c r="G2586" s="23" t="s">
        <v>92</v>
      </c>
      <c r="H2586" s="24" t="s">
        <v>92</v>
      </c>
      <c r="I2586" t="s">
        <v>92</v>
      </c>
      <c r="L2586" s="24">
        <v>0</v>
      </c>
    </row>
    <row r="2587" spans="3:12">
      <c r="C2587" s="24">
        <v>0</v>
      </c>
      <c r="D2587" t="s">
        <v>92</v>
      </c>
      <c r="E2587" t="s">
        <v>92</v>
      </c>
      <c r="F2587" t="s">
        <v>92</v>
      </c>
      <c r="G2587" s="23" t="s">
        <v>92</v>
      </c>
      <c r="H2587" s="24" t="s">
        <v>92</v>
      </c>
      <c r="I2587" t="s">
        <v>92</v>
      </c>
      <c r="L2587" s="24">
        <v>0</v>
      </c>
    </row>
    <row r="2588" spans="3:12">
      <c r="C2588" s="24">
        <v>0</v>
      </c>
      <c r="D2588" t="s">
        <v>92</v>
      </c>
      <c r="E2588" t="s">
        <v>92</v>
      </c>
      <c r="F2588" t="s">
        <v>92</v>
      </c>
      <c r="G2588" s="23" t="s">
        <v>92</v>
      </c>
      <c r="H2588" s="24" t="s">
        <v>92</v>
      </c>
      <c r="I2588" t="s">
        <v>92</v>
      </c>
      <c r="L2588" s="24">
        <v>0</v>
      </c>
    </row>
    <row r="2589" spans="3:12">
      <c r="C2589" s="24">
        <v>0</v>
      </c>
      <c r="D2589" t="s">
        <v>92</v>
      </c>
      <c r="E2589" t="s">
        <v>92</v>
      </c>
      <c r="F2589" t="s">
        <v>92</v>
      </c>
      <c r="G2589" s="23" t="s">
        <v>92</v>
      </c>
      <c r="H2589" s="24" t="s">
        <v>92</v>
      </c>
      <c r="I2589" t="s">
        <v>92</v>
      </c>
      <c r="L2589" s="24">
        <v>0</v>
      </c>
    </row>
    <row r="2590" spans="3:12">
      <c r="C2590" s="24">
        <v>0</v>
      </c>
      <c r="D2590" t="s">
        <v>92</v>
      </c>
      <c r="E2590" t="s">
        <v>92</v>
      </c>
      <c r="F2590" t="s">
        <v>92</v>
      </c>
      <c r="G2590" s="23" t="s">
        <v>92</v>
      </c>
      <c r="H2590" s="24" t="s">
        <v>92</v>
      </c>
      <c r="I2590" t="s">
        <v>92</v>
      </c>
      <c r="L2590" s="24">
        <v>0</v>
      </c>
    </row>
    <row r="2591" spans="3:12">
      <c r="C2591" s="24">
        <v>0</v>
      </c>
      <c r="D2591" t="s">
        <v>92</v>
      </c>
      <c r="E2591" t="s">
        <v>92</v>
      </c>
      <c r="F2591" t="s">
        <v>92</v>
      </c>
      <c r="G2591" s="23" t="s">
        <v>92</v>
      </c>
      <c r="H2591" s="24" t="s">
        <v>92</v>
      </c>
      <c r="I2591" t="s">
        <v>92</v>
      </c>
      <c r="L2591" s="24">
        <v>0</v>
      </c>
    </row>
    <row r="2592" spans="3:12">
      <c r="C2592" s="24">
        <v>0</v>
      </c>
      <c r="D2592" t="s">
        <v>92</v>
      </c>
      <c r="E2592" t="s">
        <v>92</v>
      </c>
      <c r="F2592" t="s">
        <v>92</v>
      </c>
      <c r="G2592" s="23" t="s">
        <v>92</v>
      </c>
      <c r="H2592" s="24" t="s">
        <v>92</v>
      </c>
      <c r="I2592" t="s">
        <v>92</v>
      </c>
      <c r="L2592" s="24">
        <v>0</v>
      </c>
    </row>
    <row r="2593" spans="3:12">
      <c r="C2593" s="24">
        <v>0</v>
      </c>
      <c r="D2593" t="s">
        <v>92</v>
      </c>
      <c r="E2593" t="s">
        <v>92</v>
      </c>
      <c r="F2593" t="s">
        <v>92</v>
      </c>
      <c r="G2593" s="23" t="s">
        <v>92</v>
      </c>
      <c r="H2593" s="24" t="s">
        <v>92</v>
      </c>
      <c r="I2593" t="s">
        <v>92</v>
      </c>
      <c r="L2593" s="24">
        <v>0</v>
      </c>
    </row>
    <row r="2594" spans="3:12">
      <c r="C2594" s="24">
        <v>0</v>
      </c>
      <c r="D2594" t="s">
        <v>92</v>
      </c>
      <c r="E2594" t="s">
        <v>92</v>
      </c>
      <c r="F2594" t="s">
        <v>92</v>
      </c>
      <c r="G2594" s="23" t="s">
        <v>92</v>
      </c>
      <c r="H2594" s="24" t="s">
        <v>92</v>
      </c>
      <c r="I2594" t="s">
        <v>92</v>
      </c>
      <c r="L2594" s="24">
        <v>0</v>
      </c>
    </row>
    <row r="2595" spans="3:12">
      <c r="C2595" s="24">
        <v>0</v>
      </c>
      <c r="D2595" t="s">
        <v>92</v>
      </c>
      <c r="E2595" t="s">
        <v>92</v>
      </c>
      <c r="F2595" t="s">
        <v>92</v>
      </c>
      <c r="G2595" s="23" t="s">
        <v>92</v>
      </c>
      <c r="H2595" s="24" t="s">
        <v>92</v>
      </c>
      <c r="I2595" t="s">
        <v>92</v>
      </c>
      <c r="L2595" s="24">
        <v>0</v>
      </c>
    </row>
    <row r="2596" spans="3:12">
      <c r="C2596" s="24">
        <v>0</v>
      </c>
      <c r="D2596" t="s">
        <v>92</v>
      </c>
      <c r="E2596" t="s">
        <v>92</v>
      </c>
      <c r="F2596" t="s">
        <v>92</v>
      </c>
      <c r="G2596" s="23" t="s">
        <v>92</v>
      </c>
      <c r="H2596" s="24" t="s">
        <v>92</v>
      </c>
      <c r="I2596" t="s">
        <v>92</v>
      </c>
      <c r="L2596" s="24">
        <v>0</v>
      </c>
    </row>
    <row r="2597" spans="3:12">
      <c r="C2597" s="24">
        <v>0</v>
      </c>
      <c r="D2597" t="s">
        <v>92</v>
      </c>
      <c r="E2597" t="s">
        <v>92</v>
      </c>
      <c r="F2597" t="s">
        <v>92</v>
      </c>
      <c r="G2597" s="23" t="s">
        <v>92</v>
      </c>
      <c r="H2597" s="24" t="s">
        <v>92</v>
      </c>
      <c r="I2597" t="s">
        <v>92</v>
      </c>
      <c r="L2597" s="24">
        <v>0</v>
      </c>
    </row>
    <row r="2598" spans="3:12">
      <c r="C2598" s="24">
        <v>0</v>
      </c>
      <c r="D2598" t="s">
        <v>92</v>
      </c>
      <c r="E2598" t="s">
        <v>92</v>
      </c>
      <c r="F2598" t="s">
        <v>92</v>
      </c>
      <c r="G2598" s="23" t="s">
        <v>92</v>
      </c>
      <c r="H2598" s="24" t="s">
        <v>92</v>
      </c>
      <c r="I2598" t="s">
        <v>92</v>
      </c>
      <c r="L2598" s="24">
        <v>0</v>
      </c>
    </row>
    <row r="2599" spans="3:12">
      <c r="C2599" s="24">
        <v>0</v>
      </c>
      <c r="D2599" t="s">
        <v>92</v>
      </c>
      <c r="E2599" t="s">
        <v>92</v>
      </c>
      <c r="F2599" t="s">
        <v>92</v>
      </c>
      <c r="G2599" s="23" t="s">
        <v>92</v>
      </c>
      <c r="H2599" s="24" t="s">
        <v>92</v>
      </c>
      <c r="I2599" t="s">
        <v>92</v>
      </c>
      <c r="L2599" s="24">
        <v>0</v>
      </c>
    </row>
    <row r="2600" spans="3:12">
      <c r="C2600" s="24">
        <v>0</v>
      </c>
      <c r="D2600" t="s">
        <v>92</v>
      </c>
      <c r="E2600" t="s">
        <v>92</v>
      </c>
      <c r="F2600" t="s">
        <v>92</v>
      </c>
      <c r="G2600" s="23" t="s">
        <v>92</v>
      </c>
      <c r="H2600" s="24" t="s">
        <v>92</v>
      </c>
      <c r="I2600" t="s">
        <v>92</v>
      </c>
      <c r="L2600" s="24">
        <v>0</v>
      </c>
    </row>
    <row r="2601" spans="3:12">
      <c r="C2601" s="24">
        <v>0</v>
      </c>
      <c r="D2601" t="s">
        <v>92</v>
      </c>
      <c r="E2601" t="s">
        <v>92</v>
      </c>
      <c r="F2601" t="s">
        <v>92</v>
      </c>
      <c r="G2601" s="23" t="s">
        <v>92</v>
      </c>
      <c r="H2601" s="24" t="s">
        <v>92</v>
      </c>
      <c r="I2601" t="s">
        <v>92</v>
      </c>
      <c r="L2601" s="24">
        <v>0</v>
      </c>
    </row>
    <row r="2602" spans="3:12">
      <c r="C2602" s="24">
        <v>0</v>
      </c>
      <c r="D2602" t="s">
        <v>92</v>
      </c>
      <c r="E2602" t="s">
        <v>92</v>
      </c>
      <c r="F2602" t="s">
        <v>92</v>
      </c>
      <c r="G2602" s="23" t="s">
        <v>92</v>
      </c>
      <c r="H2602" s="24" t="s">
        <v>92</v>
      </c>
      <c r="I2602" t="s">
        <v>92</v>
      </c>
      <c r="L2602" s="24">
        <v>0</v>
      </c>
    </row>
    <row r="2603" spans="3:12">
      <c r="C2603" s="24">
        <v>0</v>
      </c>
      <c r="D2603" t="s">
        <v>92</v>
      </c>
      <c r="E2603" t="s">
        <v>92</v>
      </c>
      <c r="F2603" t="s">
        <v>92</v>
      </c>
      <c r="G2603" s="23" t="s">
        <v>92</v>
      </c>
      <c r="H2603" s="24" t="s">
        <v>92</v>
      </c>
      <c r="I2603" t="s">
        <v>92</v>
      </c>
      <c r="L2603" s="24">
        <v>0</v>
      </c>
    </row>
    <row r="2604" spans="3:12">
      <c r="C2604" s="24">
        <v>0</v>
      </c>
      <c r="D2604" t="s">
        <v>92</v>
      </c>
      <c r="E2604" t="s">
        <v>92</v>
      </c>
      <c r="F2604" t="s">
        <v>92</v>
      </c>
      <c r="G2604" s="23" t="s">
        <v>92</v>
      </c>
      <c r="H2604" s="24" t="s">
        <v>92</v>
      </c>
      <c r="I2604" t="s">
        <v>92</v>
      </c>
      <c r="L2604" s="24">
        <v>0</v>
      </c>
    </row>
    <row r="2605" spans="3:12">
      <c r="C2605" s="24">
        <v>0</v>
      </c>
      <c r="D2605" t="s">
        <v>92</v>
      </c>
      <c r="E2605" t="s">
        <v>92</v>
      </c>
      <c r="F2605" t="s">
        <v>92</v>
      </c>
      <c r="G2605" s="23" t="s">
        <v>92</v>
      </c>
      <c r="H2605" s="24" t="s">
        <v>92</v>
      </c>
      <c r="I2605" t="s">
        <v>92</v>
      </c>
      <c r="L2605" s="24">
        <v>0</v>
      </c>
    </row>
    <row r="2606" spans="3:12">
      <c r="C2606" s="24">
        <v>0</v>
      </c>
      <c r="D2606" t="s">
        <v>92</v>
      </c>
      <c r="E2606" t="s">
        <v>92</v>
      </c>
      <c r="F2606" t="s">
        <v>92</v>
      </c>
      <c r="G2606" s="23" t="s">
        <v>92</v>
      </c>
      <c r="H2606" s="24" t="s">
        <v>92</v>
      </c>
      <c r="I2606" t="s">
        <v>92</v>
      </c>
      <c r="L2606" s="24">
        <v>0</v>
      </c>
    </row>
    <row r="2607" spans="3:12">
      <c r="C2607" s="24">
        <v>0</v>
      </c>
      <c r="D2607" t="s">
        <v>92</v>
      </c>
      <c r="E2607" t="s">
        <v>92</v>
      </c>
      <c r="F2607" t="s">
        <v>92</v>
      </c>
      <c r="G2607" s="23" t="s">
        <v>92</v>
      </c>
      <c r="H2607" s="24" t="s">
        <v>92</v>
      </c>
      <c r="I2607" t="s">
        <v>92</v>
      </c>
      <c r="L2607" s="24">
        <v>0</v>
      </c>
    </row>
    <row r="2608" spans="3:12">
      <c r="C2608" s="24">
        <v>0</v>
      </c>
      <c r="D2608" t="s">
        <v>92</v>
      </c>
      <c r="E2608" t="s">
        <v>92</v>
      </c>
      <c r="F2608" t="s">
        <v>92</v>
      </c>
      <c r="G2608" s="23" t="s">
        <v>92</v>
      </c>
      <c r="H2608" s="24" t="s">
        <v>92</v>
      </c>
      <c r="I2608" t="s">
        <v>92</v>
      </c>
      <c r="L2608" s="24">
        <v>0</v>
      </c>
    </row>
    <row r="2609" spans="3:12">
      <c r="C2609" s="24">
        <v>0</v>
      </c>
      <c r="D2609" t="s">
        <v>92</v>
      </c>
      <c r="E2609" t="s">
        <v>92</v>
      </c>
      <c r="F2609" t="s">
        <v>92</v>
      </c>
      <c r="G2609" s="23" t="s">
        <v>92</v>
      </c>
      <c r="H2609" s="24" t="s">
        <v>92</v>
      </c>
      <c r="I2609" t="s">
        <v>92</v>
      </c>
      <c r="L2609" s="24">
        <v>0</v>
      </c>
    </row>
    <row r="2610" spans="3:12">
      <c r="C2610" s="24">
        <v>0</v>
      </c>
      <c r="D2610" t="s">
        <v>92</v>
      </c>
      <c r="E2610" t="s">
        <v>92</v>
      </c>
      <c r="F2610" t="s">
        <v>92</v>
      </c>
      <c r="G2610" s="23" t="s">
        <v>92</v>
      </c>
      <c r="H2610" s="24" t="s">
        <v>92</v>
      </c>
      <c r="I2610" t="s">
        <v>92</v>
      </c>
      <c r="L2610" s="24">
        <v>0</v>
      </c>
    </row>
    <row r="2611" spans="3:12">
      <c r="C2611" s="24">
        <v>0</v>
      </c>
      <c r="D2611" t="s">
        <v>92</v>
      </c>
      <c r="E2611" t="s">
        <v>92</v>
      </c>
      <c r="F2611" t="s">
        <v>92</v>
      </c>
      <c r="G2611" s="23" t="s">
        <v>92</v>
      </c>
      <c r="H2611" s="24" t="s">
        <v>92</v>
      </c>
      <c r="I2611" t="s">
        <v>92</v>
      </c>
      <c r="L2611" s="24">
        <v>0</v>
      </c>
    </row>
    <row r="2612" spans="3:12">
      <c r="C2612" s="24">
        <v>0</v>
      </c>
      <c r="D2612" t="s">
        <v>92</v>
      </c>
      <c r="E2612" t="s">
        <v>92</v>
      </c>
      <c r="F2612" t="s">
        <v>92</v>
      </c>
      <c r="G2612" s="23" t="s">
        <v>92</v>
      </c>
      <c r="H2612" s="24" t="s">
        <v>92</v>
      </c>
      <c r="I2612" t="s">
        <v>92</v>
      </c>
      <c r="L2612" s="24">
        <v>0</v>
      </c>
    </row>
    <row r="2613" spans="3:12">
      <c r="C2613" s="24">
        <v>0</v>
      </c>
      <c r="D2613" t="s">
        <v>92</v>
      </c>
      <c r="E2613" t="s">
        <v>92</v>
      </c>
      <c r="F2613" t="s">
        <v>92</v>
      </c>
      <c r="G2613" s="23" t="s">
        <v>92</v>
      </c>
      <c r="H2613" s="24" t="s">
        <v>92</v>
      </c>
      <c r="I2613" t="s">
        <v>92</v>
      </c>
      <c r="L2613" s="24">
        <v>0</v>
      </c>
    </row>
    <row r="2614" spans="3:12">
      <c r="C2614" s="24">
        <v>0</v>
      </c>
      <c r="D2614" t="s">
        <v>92</v>
      </c>
      <c r="E2614" t="s">
        <v>92</v>
      </c>
      <c r="F2614" t="s">
        <v>92</v>
      </c>
      <c r="G2614" s="23" t="s">
        <v>92</v>
      </c>
      <c r="H2614" s="24" t="s">
        <v>92</v>
      </c>
      <c r="I2614" t="s">
        <v>92</v>
      </c>
      <c r="L2614" s="24">
        <v>0</v>
      </c>
    </row>
    <row r="2615" spans="3:12">
      <c r="C2615" s="24">
        <v>0</v>
      </c>
      <c r="D2615" t="s">
        <v>92</v>
      </c>
      <c r="E2615" t="s">
        <v>92</v>
      </c>
      <c r="F2615" t="s">
        <v>92</v>
      </c>
      <c r="G2615" s="23" t="s">
        <v>92</v>
      </c>
      <c r="H2615" s="24" t="s">
        <v>92</v>
      </c>
      <c r="I2615" t="s">
        <v>92</v>
      </c>
      <c r="L2615" s="24">
        <v>0</v>
      </c>
    </row>
    <row r="2616" spans="3:12">
      <c r="C2616" s="24">
        <v>0</v>
      </c>
      <c r="D2616" t="s">
        <v>92</v>
      </c>
      <c r="E2616" t="s">
        <v>92</v>
      </c>
      <c r="F2616" t="s">
        <v>92</v>
      </c>
      <c r="G2616" s="23" t="s">
        <v>92</v>
      </c>
      <c r="H2616" s="24" t="s">
        <v>92</v>
      </c>
      <c r="I2616" t="s">
        <v>92</v>
      </c>
      <c r="L2616" s="24">
        <v>0</v>
      </c>
    </row>
    <row r="2617" spans="3:12">
      <c r="C2617" s="24">
        <v>0</v>
      </c>
      <c r="D2617" t="s">
        <v>92</v>
      </c>
      <c r="E2617" t="s">
        <v>92</v>
      </c>
      <c r="F2617" t="s">
        <v>92</v>
      </c>
      <c r="G2617" s="23" t="s">
        <v>92</v>
      </c>
      <c r="H2617" s="24" t="s">
        <v>92</v>
      </c>
      <c r="I2617" t="s">
        <v>92</v>
      </c>
      <c r="L2617" s="24">
        <v>0</v>
      </c>
    </row>
    <row r="2618" spans="3:12">
      <c r="C2618" s="24">
        <v>0</v>
      </c>
      <c r="D2618" t="s">
        <v>92</v>
      </c>
      <c r="E2618" t="s">
        <v>92</v>
      </c>
      <c r="F2618" t="s">
        <v>92</v>
      </c>
      <c r="G2618" s="23" t="s">
        <v>92</v>
      </c>
      <c r="H2618" s="24" t="s">
        <v>92</v>
      </c>
      <c r="I2618" t="s">
        <v>92</v>
      </c>
      <c r="L2618" s="24">
        <v>0</v>
      </c>
    </row>
    <row r="2619" spans="3:12">
      <c r="C2619" s="24">
        <v>0</v>
      </c>
      <c r="D2619" t="s">
        <v>92</v>
      </c>
      <c r="E2619" t="s">
        <v>92</v>
      </c>
      <c r="F2619" t="s">
        <v>92</v>
      </c>
      <c r="G2619" s="23" t="s">
        <v>92</v>
      </c>
      <c r="H2619" s="24" t="s">
        <v>92</v>
      </c>
      <c r="I2619" t="s">
        <v>92</v>
      </c>
      <c r="L2619" s="24">
        <v>0</v>
      </c>
    </row>
    <row r="2620" spans="3:12">
      <c r="C2620" s="24">
        <v>0</v>
      </c>
      <c r="D2620" t="s">
        <v>92</v>
      </c>
      <c r="E2620" t="s">
        <v>92</v>
      </c>
      <c r="F2620" t="s">
        <v>92</v>
      </c>
      <c r="G2620" s="23" t="s">
        <v>92</v>
      </c>
      <c r="H2620" s="24" t="s">
        <v>92</v>
      </c>
      <c r="I2620" t="s">
        <v>92</v>
      </c>
      <c r="L2620" s="24">
        <v>0</v>
      </c>
    </row>
    <row r="2621" spans="3:12">
      <c r="C2621" s="24">
        <v>0</v>
      </c>
      <c r="D2621" t="s">
        <v>92</v>
      </c>
      <c r="E2621" t="s">
        <v>92</v>
      </c>
      <c r="F2621" t="s">
        <v>92</v>
      </c>
      <c r="G2621" s="23" t="s">
        <v>92</v>
      </c>
      <c r="H2621" s="24" t="s">
        <v>92</v>
      </c>
      <c r="I2621" t="s">
        <v>92</v>
      </c>
      <c r="L2621" s="24">
        <v>0</v>
      </c>
    </row>
    <row r="2622" spans="3:12">
      <c r="C2622" s="24">
        <v>0</v>
      </c>
      <c r="D2622" t="s">
        <v>92</v>
      </c>
      <c r="E2622" t="s">
        <v>92</v>
      </c>
      <c r="F2622" t="s">
        <v>92</v>
      </c>
      <c r="G2622" s="23" t="s">
        <v>92</v>
      </c>
      <c r="H2622" s="24" t="s">
        <v>92</v>
      </c>
      <c r="I2622" t="s">
        <v>92</v>
      </c>
      <c r="L2622" s="24">
        <v>0</v>
      </c>
    </row>
    <row r="2623" spans="3:12">
      <c r="C2623" s="24">
        <v>0</v>
      </c>
      <c r="D2623" t="s">
        <v>92</v>
      </c>
      <c r="E2623" t="s">
        <v>92</v>
      </c>
      <c r="F2623" t="s">
        <v>92</v>
      </c>
      <c r="G2623" s="23" t="s">
        <v>92</v>
      </c>
      <c r="H2623" s="24" t="s">
        <v>92</v>
      </c>
      <c r="I2623" t="s">
        <v>92</v>
      </c>
      <c r="L2623" s="24">
        <v>0</v>
      </c>
    </row>
    <row r="2624" spans="3:12">
      <c r="C2624" s="24">
        <v>0</v>
      </c>
      <c r="D2624" t="s">
        <v>92</v>
      </c>
      <c r="E2624" t="s">
        <v>92</v>
      </c>
      <c r="F2624" t="s">
        <v>92</v>
      </c>
      <c r="G2624" s="23" t="s">
        <v>92</v>
      </c>
      <c r="H2624" s="24" t="s">
        <v>92</v>
      </c>
      <c r="I2624" t="s">
        <v>92</v>
      </c>
      <c r="L2624" s="24">
        <v>0</v>
      </c>
    </row>
    <row r="2625" spans="3:12">
      <c r="C2625" s="24">
        <v>0</v>
      </c>
      <c r="D2625" t="s">
        <v>92</v>
      </c>
      <c r="E2625" t="s">
        <v>92</v>
      </c>
      <c r="F2625" t="s">
        <v>92</v>
      </c>
      <c r="G2625" s="23" t="s">
        <v>92</v>
      </c>
      <c r="H2625" s="24" t="s">
        <v>92</v>
      </c>
      <c r="I2625" t="s">
        <v>92</v>
      </c>
      <c r="L2625" s="24">
        <v>0</v>
      </c>
    </row>
    <row r="2626" spans="3:12">
      <c r="C2626" s="24">
        <v>0</v>
      </c>
      <c r="D2626" t="s">
        <v>92</v>
      </c>
      <c r="E2626" t="s">
        <v>92</v>
      </c>
      <c r="F2626" t="s">
        <v>92</v>
      </c>
      <c r="G2626" s="23" t="s">
        <v>92</v>
      </c>
      <c r="H2626" s="24" t="s">
        <v>92</v>
      </c>
      <c r="I2626" t="s">
        <v>92</v>
      </c>
      <c r="L2626" s="24">
        <v>0</v>
      </c>
    </row>
    <row r="2627" spans="3:12">
      <c r="C2627" s="24">
        <v>0</v>
      </c>
      <c r="D2627" t="s">
        <v>92</v>
      </c>
      <c r="E2627" t="s">
        <v>92</v>
      </c>
      <c r="F2627" t="s">
        <v>92</v>
      </c>
      <c r="G2627" s="23" t="s">
        <v>92</v>
      </c>
      <c r="H2627" s="24" t="s">
        <v>92</v>
      </c>
      <c r="I2627" t="s">
        <v>92</v>
      </c>
      <c r="L2627" s="24">
        <v>0</v>
      </c>
    </row>
    <row r="2628" spans="3:12">
      <c r="C2628" s="24">
        <v>0</v>
      </c>
      <c r="D2628" t="s">
        <v>92</v>
      </c>
      <c r="E2628" t="s">
        <v>92</v>
      </c>
      <c r="F2628" t="s">
        <v>92</v>
      </c>
      <c r="G2628" s="23" t="s">
        <v>92</v>
      </c>
      <c r="H2628" s="24" t="s">
        <v>92</v>
      </c>
      <c r="I2628" t="s">
        <v>92</v>
      </c>
      <c r="L2628" s="24">
        <v>0</v>
      </c>
    </row>
    <row r="2629" spans="3:12">
      <c r="C2629" s="24">
        <v>0</v>
      </c>
      <c r="D2629" t="s">
        <v>92</v>
      </c>
      <c r="E2629" t="s">
        <v>92</v>
      </c>
      <c r="F2629" t="s">
        <v>92</v>
      </c>
      <c r="G2629" s="23" t="s">
        <v>92</v>
      </c>
      <c r="H2629" s="24" t="s">
        <v>92</v>
      </c>
      <c r="I2629" t="s">
        <v>92</v>
      </c>
      <c r="L2629" s="24">
        <v>0</v>
      </c>
    </row>
    <row r="2630" spans="3:12">
      <c r="C2630" s="24">
        <v>0</v>
      </c>
      <c r="D2630" t="s">
        <v>92</v>
      </c>
      <c r="E2630" t="s">
        <v>92</v>
      </c>
      <c r="F2630" t="s">
        <v>92</v>
      </c>
      <c r="G2630" s="23" t="s">
        <v>92</v>
      </c>
      <c r="H2630" s="24" t="s">
        <v>92</v>
      </c>
      <c r="I2630" t="s">
        <v>92</v>
      </c>
      <c r="L2630" s="24">
        <v>0</v>
      </c>
    </row>
    <row r="2631" spans="3:12">
      <c r="C2631" s="24">
        <v>0</v>
      </c>
      <c r="D2631" t="s">
        <v>92</v>
      </c>
      <c r="E2631" t="s">
        <v>92</v>
      </c>
      <c r="F2631" t="s">
        <v>92</v>
      </c>
      <c r="G2631" s="23" t="s">
        <v>92</v>
      </c>
      <c r="H2631" s="24" t="s">
        <v>92</v>
      </c>
      <c r="I2631" t="s">
        <v>92</v>
      </c>
      <c r="L2631" s="24">
        <v>0</v>
      </c>
    </row>
    <row r="2632" spans="3:12">
      <c r="C2632" s="24">
        <v>0</v>
      </c>
      <c r="D2632" t="s">
        <v>92</v>
      </c>
      <c r="E2632" t="s">
        <v>92</v>
      </c>
      <c r="F2632" t="s">
        <v>92</v>
      </c>
      <c r="G2632" s="23" t="s">
        <v>92</v>
      </c>
      <c r="H2632" s="24" t="s">
        <v>92</v>
      </c>
      <c r="I2632" t="s">
        <v>92</v>
      </c>
      <c r="L2632" s="24">
        <v>0</v>
      </c>
    </row>
    <row r="2633" spans="3:12">
      <c r="C2633" s="24">
        <v>0</v>
      </c>
      <c r="D2633" t="s">
        <v>92</v>
      </c>
      <c r="E2633" t="s">
        <v>92</v>
      </c>
      <c r="F2633" t="s">
        <v>92</v>
      </c>
      <c r="G2633" s="23" t="s">
        <v>92</v>
      </c>
      <c r="H2633" s="24" t="s">
        <v>92</v>
      </c>
      <c r="I2633" t="s">
        <v>92</v>
      </c>
      <c r="L2633" s="24">
        <v>0</v>
      </c>
    </row>
    <row r="2634" spans="3:12">
      <c r="C2634" s="24">
        <v>0</v>
      </c>
      <c r="D2634" t="s">
        <v>92</v>
      </c>
      <c r="E2634" t="s">
        <v>92</v>
      </c>
      <c r="F2634" t="s">
        <v>92</v>
      </c>
      <c r="G2634" s="23" t="s">
        <v>92</v>
      </c>
      <c r="H2634" s="24" t="s">
        <v>92</v>
      </c>
      <c r="I2634" t="s">
        <v>92</v>
      </c>
      <c r="L2634" s="24">
        <v>0</v>
      </c>
    </row>
    <row r="2635" spans="3:12">
      <c r="C2635" s="24">
        <v>0</v>
      </c>
      <c r="D2635" t="s">
        <v>92</v>
      </c>
      <c r="E2635" t="s">
        <v>92</v>
      </c>
      <c r="F2635" t="s">
        <v>92</v>
      </c>
      <c r="G2635" s="23" t="s">
        <v>92</v>
      </c>
      <c r="H2635" s="24" t="s">
        <v>92</v>
      </c>
      <c r="I2635" t="s">
        <v>92</v>
      </c>
      <c r="L2635" s="24">
        <v>0</v>
      </c>
    </row>
    <row r="2636" spans="3:12">
      <c r="C2636" s="24">
        <v>0</v>
      </c>
      <c r="D2636" t="s">
        <v>92</v>
      </c>
      <c r="E2636" t="s">
        <v>92</v>
      </c>
      <c r="F2636" t="s">
        <v>92</v>
      </c>
      <c r="G2636" s="23" t="s">
        <v>92</v>
      </c>
      <c r="H2636" s="24" t="s">
        <v>92</v>
      </c>
      <c r="I2636" t="s">
        <v>92</v>
      </c>
      <c r="L2636" s="24">
        <v>0</v>
      </c>
    </row>
    <row r="2637" spans="3:12">
      <c r="C2637" s="24">
        <v>0</v>
      </c>
      <c r="D2637" t="s">
        <v>92</v>
      </c>
      <c r="E2637" t="s">
        <v>92</v>
      </c>
      <c r="F2637" t="s">
        <v>92</v>
      </c>
      <c r="G2637" s="23" t="s">
        <v>92</v>
      </c>
      <c r="H2637" s="24" t="s">
        <v>92</v>
      </c>
      <c r="I2637" t="s">
        <v>92</v>
      </c>
      <c r="L2637" s="24">
        <v>0</v>
      </c>
    </row>
    <row r="2638" spans="3:12">
      <c r="C2638" s="24">
        <v>0</v>
      </c>
      <c r="D2638" t="s">
        <v>92</v>
      </c>
      <c r="E2638" t="s">
        <v>92</v>
      </c>
      <c r="F2638" t="s">
        <v>92</v>
      </c>
      <c r="G2638" s="23" t="s">
        <v>92</v>
      </c>
      <c r="H2638" s="24" t="s">
        <v>92</v>
      </c>
      <c r="I2638" t="s">
        <v>92</v>
      </c>
      <c r="L2638" s="24">
        <v>0</v>
      </c>
    </row>
    <row r="2639" spans="3:12">
      <c r="C2639" s="24">
        <v>0</v>
      </c>
      <c r="D2639" t="s">
        <v>92</v>
      </c>
      <c r="E2639" t="s">
        <v>92</v>
      </c>
      <c r="F2639" t="s">
        <v>92</v>
      </c>
      <c r="G2639" s="23" t="s">
        <v>92</v>
      </c>
      <c r="H2639" s="24" t="s">
        <v>92</v>
      </c>
      <c r="I2639" t="s">
        <v>92</v>
      </c>
      <c r="L2639" s="24">
        <v>0</v>
      </c>
    </row>
    <row r="2640" spans="3:12">
      <c r="C2640" s="24">
        <v>0</v>
      </c>
      <c r="D2640" t="s">
        <v>92</v>
      </c>
      <c r="E2640" t="s">
        <v>92</v>
      </c>
      <c r="F2640" t="s">
        <v>92</v>
      </c>
      <c r="G2640" s="23" t="s">
        <v>92</v>
      </c>
      <c r="H2640" s="24" t="s">
        <v>92</v>
      </c>
      <c r="I2640" t="s">
        <v>92</v>
      </c>
      <c r="L2640" s="24">
        <v>0</v>
      </c>
    </row>
    <row r="2641" spans="3:12">
      <c r="C2641" s="24">
        <v>0</v>
      </c>
      <c r="D2641" t="s">
        <v>92</v>
      </c>
      <c r="E2641" t="s">
        <v>92</v>
      </c>
      <c r="F2641" t="s">
        <v>92</v>
      </c>
      <c r="G2641" s="23" t="s">
        <v>92</v>
      </c>
      <c r="H2641" s="24" t="s">
        <v>92</v>
      </c>
      <c r="I2641" t="s">
        <v>92</v>
      </c>
      <c r="L2641" s="24">
        <v>0</v>
      </c>
    </row>
    <row r="2642" spans="3:12">
      <c r="C2642" s="24">
        <v>0</v>
      </c>
      <c r="D2642" t="s">
        <v>92</v>
      </c>
      <c r="E2642" t="s">
        <v>92</v>
      </c>
      <c r="F2642" t="s">
        <v>92</v>
      </c>
      <c r="G2642" s="23" t="s">
        <v>92</v>
      </c>
      <c r="H2642" s="24" t="s">
        <v>92</v>
      </c>
      <c r="I2642" t="s">
        <v>92</v>
      </c>
      <c r="L2642" s="24">
        <v>0</v>
      </c>
    </row>
    <row r="2643" spans="3:12">
      <c r="C2643" s="24">
        <v>0</v>
      </c>
      <c r="D2643" t="s">
        <v>92</v>
      </c>
      <c r="E2643" t="s">
        <v>92</v>
      </c>
      <c r="F2643" t="s">
        <v>92</v>
      </c>
      <c r="G2643" s="23" t="s">
        <v>92</v>
      </c>
      <c r="H2643" s="24" t="s">
        <v>92</v>
      </c>
      <c r="I2643" t="s">
        <v>92</v>
      </c>
      <c r="L2643" s="24">
        <v>0</v>
      </c>
    </row>
    <row r="2644" spans="3:12">
      <c r="C2644" s="24">
        <v>0</v>
      </c>
      <c r="D2644" t="s">
        <v>92</v>
      </c>
      <c r="E2644" t="s">
        <v>92</v>
      </c>
      <c r="F2644" t="s">
        <v>92</v>
      </c>
      <c r="G2644" s="23" t="s">
        <v>92</v>
      </c>
      <c r="H2644" s="24" t="s">
        <v>92</v>
      </c>
      <c r="I2644" t="s">
        <v>92</v>
      </c>
      <c r="L2644" s="24">
        <v>0</v>
      </c>
    </row>
    <row r="2645" spans="3:12">
      <c r="C2645" s="24">
        <v>0</v>
      </c>
      <c r="D2645" t="s">
        <v>92</v>
      </c>
      <c r="E2645" t="s">
        <v>92</v>
      </c>
      <c r="F2645" t="s">
        <v>92</v>
      </c>
      <c r="G2645" s="23" t="s">
        <v>92</v>
      </c>
      <c r="H2645" s="24" t="s">
        <v>92</v>
      </c>
      <c r="I2645" t="s">
        <v>92</v>
      </c>
      <c r="L2645" s="24">
        <v>0</v>
      </c>
    </row>
    <row r="2646" spans="3:12">
      <c r="C2646" s="24">
        <v>0</v>
      </c>
      <c r="D2646" t="s">
        <v>92</v>
      </c>
      <c r="E2646" t="s">
        <v>92</v>
      </c>
      <c r="F2646" t="s">
        <v>92</v>
      </c>
      <c r="G2646" s="23" t="s">
        <v>92</v>
      </c>
      <c r="H2646" s="24" t="s">
        <v>92</v>
      </c>
      <c r="I2646" t="s">
        <v>92</v>
      </c>
      <c r="L2646" s="24">
        <v>0</v>
      </c>
    </row>
    <row r="2647" spans="3:12">
      <c r="C2647" s="24">
        <v>0</v>
      </c>
      <c r="D2647" t="s">
        <v>92</v>
      </c>
      <c r="E2647" t="s">
        <v>92</v>
      </c>
      <c r="F2647" t="s">
        <v>92</v>
      </c>
      <c r="G2647" s="23" t="s">
        <v>92</v>
      </c>
      <c r="H2647" s="24" t="s">
        <v>92</v>
      </c>
      <c r="I2647" t="s">
        <v>92</v>
      </c>
      <c r="L2647" s="24">
        <v>0</v>
      </c>
    </row>
    <row r="2648" spans="3:12">
      <c r="C2648" s="24">
        <v>0</v>
      </c>
      <c r="D2648" t="s">
        <v>92</v>
      </c>
      <c r="E2648" t="s">
        <v>92</v>
      </c>
      <c r="F2648" t="s">
        <v>92</v>
      </c>
      <c r="G2648" s="23" t="s">
        <v>92</v>
      </c>
      <c r="H2648" s="24" t="s">
        <v>92</v>
      </c>
      <c r="I2648" t="s">
        <v>92</v>
      </c>
      <c r="L2648" s="24">
        <v>0</v>
      </c>
    </row>
    <row r="2649" spans="3:12">
      <c r="C2649" s="24">
        <v>0</v>
      </c>
      <c r="D2649" t="s">
        <v>92</v>
      </c>
      <c r="E2649" t="s">
        <v>92</v>
      </c>
      <c r="F2649" t="s">
        <v>92</v>
      </c>
      <c r="G2649" s="23" t="s">
        <v>92</v>
      </c>
      <c r="H2649" s="24" t="s">
        <v>92</v>
      </c>
      <c r="I2649" t="s">
        <v>92</v>
      </c>
      <c r="L2649" s="24">
        <v>0</v>
      </c>
    </row>
    <row r="2650" spans="3:12">
      <c r="C2650" s="24">
        <v>0</v>
      </c>
      <c r="D2650" t="s">
        <v>92</v>
      </c>
      <c r="E2650" t="s">
        <v>92</v>
      </c>
      <c r="F2650" t="s">
        <v>92</v>
      </c>
      <c r="G2650" s="23" t="s">
        <v>92</v>
      </c>
      <c r="H2650" s="24" t="s">
        <v>92</v>
      </c>
      <c r="I2650" t="s">
        <v>92</v>
      </c>
      <c r="L2650" s="24">
        <v>0</v>
      </c>
    </row>
    <row r="2651" spans="3:12">
      <c r="C2651" s="24">
        <v>0</v>
      </c>
      <c r="D2651" t="s">
        <v>92</v>
      </c>
      <c r="E2651" t="s">
        <v>92</v>
      </c>
      <c r="F2651" t="s">
        <v>92</v>
      </c>
      <c r="G2651" s="23" t="s">
        <v>92</v>
      </c>
      <c r="H2651" s="24" t="s">
        <v>92</v>
      </c>
      <c r="I2651" t="s">
        <v>92</v>
      </c>
      <c r="L2651" s="24">
        <v>0</v>
      </c>
    </row>
    <row r="2652" spans="3:12">
      <c r="C2652" s="24">
        <v>0</v>
      </c>
      <c r="D2652" t="s">
        <v>92</v>
      </c>
      <c r="E2652" t="s">
        <v>92</v>
      </c>
      <c r="F2652" t="s">
        <v>92</v>
      </c>
      <c r="G2652" s="23" t="s">
        <v>92</v>
      </c>
      <c r="H2652" s="24" t="s">
        <v>92</v>
      </c>
      <c r="I2652" t="s">
        <v>92</v>
      </c>
      <c r="L2652" s="24">
        <v>0</v>
      </c>
    </row>
    <row r="2653" spans="3:12">
      <c r="C2653" s="24">
        <v>0</v>
      </c>
      <c r="D2653" t="s">
        <v>92</v>
      </c>
      <c r="E2653" t="s">
        <v>92</v>
      </c>
      <c r="F2653" t="s">
        <v>92</v>
      </c>
      <c r="G2653" s="23" t="s">
        <v>92</v>
      </c>
      <c r="H2653" s="24" t="s">
        <v>92</v>
      </c>
      <c r="I2653" t="s">
        <v>92</v>
      </c>
      <c r="L2653" s="24">
        <v>0</v>
      </c>
    </row>
    <row r="2654" spans="3:12">
      <c r="C2654" s="24">
        <v>0</v>
      </c>
      <c r="D2654" t="s">
        <v>92</v>
      </c>
      <c r="E2654" t="s">
        <v>92</v>
      </c>
      <c r="F2654" t="s">
        <v>92</v>
      </c>
      <c r="G2654" s="23" t="s">
        <v>92</v>
      </c>
      <c r="H2654" s="24" t="s">
        <v>92</v>
      </c>
      <c r="I2654" t="s">
        <v>92</v>
      </c>
      <c r="L2654" s="24">
        <v>0</v>
      </c>
    </row>
    <row r="2655" spans="3:12">
      <c r="C2655" s="24">
        <v>0</v>
      </c>
      <c r="D2655" t="s">
        <v>92</v>
      </c>
      <c r="E2655" t="s">
        <v>92</v>
      </c>
      <c r="F2655" t="s">
        <v>92</v>
      </c>
      <c r="G2655" s="23" t="s">
        <v>92</v>
      </c>
      <c r="H2655" s="24" t="s">
        <v>92</v>
      </c>
      <c r="I2655" t="s">
        <v>92</v>
      </c>
      <c r="L2655" s="24">
        <v>0</v>
      </c>
    </row>
    <row r="2656" spans="3:12">
      <c r="C2656" s="24">
        <v>0</v>
      </c>
      <c r="D2656" t="s">
        <v>92</v>
      </c>
      <c r="E2656" t="s">
        <v>92</v>
      </c>
      <c r="F2656" t="s">
        <v>92</v>
      </c>
      <c r="G2656" s="23" t="s">
        <v>92</v>
      </c>
      <c r="H2656" s="24" t="s">
        <v>92</v>
      </c>
      <c r="I2656" t="s">
        <v>92</v>
      </c>
      <c r="L2656" s="24">
        <v>0</v>
      </c>
    </row>
    <row r="2657" spans="3:12">
      <c r="C2657" s="24">
        <v>0</v>
      </c>
      <c r="D2657" t="s">
        <v>92</v>
      </c>
      <c r="E2657" t="s">
        <v>92</v>
      </c>
      <c r="F2657" t="s">
        <v>92</v>
      </c>
      <c r="G2657" s="23" t="s">
        <v>92</v>
      </c>
      <c r="H2657" s="24" t="s">
        <v>92</v>
      </c>
      <c r="I2657" t="s">
        <v>92</v>
      </c>
      <c r="L2657" s="24">
        <v>0</v>
      </c>
    </row>
    <row r="2658" spans="3:12">
      <c r="C2658" s="24">
        <v>0</v>
      </c>
      <c r="D2658" t="s">
        <v>92</v>
      </c>
      <c r="E2658" t="s">
        <v>92</v>
      </c>
      <c r="F2658" t="s">
        <v>92</v>
      </c>
      <c r="G2658" s="23" t="s">
        <v>92</v>
      </c>
      <c r="H2658" s="24" t="s">
        <v>92</v>
      </c>
      <c r="I2658" t="s">
        <v>92</v>
      </c>
      <c r="L2658" s="24">
        <v>0</v>
      </c>
    </row>
    <row r="2659" spans="3:12">
      <c r="C2659" s="24">
        <v>0</v>
      </c>
      <c r="D2659" t="s">
        <v>92</v>
      </c>
      <c r="E2659" t="s">
        <v>92</v>
      </c>
      <c r="F2659" t="s">
        <v>92</v>
      </c>
      <c r="G2659" s="23" t="s">
        <v>92</v>
      </c>
      <c r="H2659" s="24" t="s">
        <v>92</v>
      </c>
      <c r="I2659" t="s">
        <v>92</v>
      </c>
      <c r="L2659" s="24">
        <v>0</v>
      </c>
    </row>
    <row r="2660" spans="3:12">
      <c r="C2660" s="24">
        <v>0</v>
      </c>
      <c r="D2660" t="s">
        <v>92</v>
      </c>
      <c r="E2660" t="s">
        <v>92</v>
      </c>
      <c r="F2660" t="s">
        <v>92</v>
      </c>
      <c r="G2660" s="23" t="s">
        <v>92</v>
      </c>
      <c r="H2660" s="24" t="s">
        <v>92</v>
      </c>
      <c r="I2660" t="s">
        <v>92</v>
      </c>
      <c r="L2660" s="24">
        <v>0</v>
      </c>
    </row>
    <row r="2661" spans="3:12">
      <c r="C2661" s="24">
        <v>0</v>
      </c>
      <c r="D2661" t="s">
        <v>92</v>
      </c>
      <c r="E2661" t="s">
        <v>92</v>
      </c>
      <c r="F2661" t="s">
        <v>92</v>
      </c>
      <c r="G2661" s="23" t="s">
        <v>92</v>
      </c>
      <c r="H2661" s="24" t="s">
        <v>92</v>
      </c>
      <c r="I2661" t="s">
        <v>92</v>
      </c>
      <c r="L2661" s="24">
        <v>0</v>
      </c>
    </row>
    <row r="2662" spans="3:12">
      <c r="C2662" s="24">
        <v>0</v>
      </c>
      <c r="D2662" t="s">
        <v>92</v>
      </c>
      <c r="E2662" t="s">
        <v>92</v>
      </c>
      <c r="F2662" t="s">
        <v>92</v>
      </c>
      <c r="G2662" s="23" t="s">
        <v>92</v>
      </c>
      <c r="H2662" s="24" t="s">
        <v>92</v>
      </c>
      <c r="I2662" t="s">
        <v>92</v>
      </c>
      <c r="L2662" s="24">
        <v>0</v>
      </c>
    </row>
    <row r="2663" spans="3:12">
      <c r="C2663" s="24">
        <v>0</v>
      </c>
      <c r="D2663" t="s">
        <v>92</v>
      </c>
      <c r="E2663" t="s">
        <v>92</v>
      </c>
      <c r="F2663" t="s">
        <v>92</v>
      </c>
      <c r="G2663" s="23" t="s">
        <v>92</v>
      </c>
      <c r="H2663" s="24" t="s">
        <v>92</v>
      </c>
      <c r="I2663" t="s">
        <v>92</v>
      </c>
      <c r="L2663" s="24">
        <v>0</v>
      </c>
    </row>
    <row r="2664" spans="3:12">
      <c r="C2664" s="24">
        <v>0</v>
      </c>
      <c r="D2664" t="s">
        <v>92</v>
      </c>
      <c r="E2664" t="s">
        <v>92</v>
      </c>
      <c r="F2664" t="s">
        <v>92</v>
      </c>
      <c r="G2664" s="23" t="s">
        <v>92</v>
      </c>
      <c r="H2664" s="24" t="s">
        <v>92</v>
      </c>
      <c r="I2664" t="s">
        <v>92</v>
      </c>
      <c r="L2664" s="24">
        <v>0</v>
      </c>
    </row>
    <row r="2665" spans="3:12">
      <c r="C2665" s="24">
        <v>0</v>
      </c>
      <c r="D2665" t="s">
        <v>92</v>
      </c>
      <c r="E2665" t="s">
        <v>92</v>
      </c>
      <c r="F2665" t="s">
        <v>92</v>
      </c>
      <c r="G2665" s="23" t="s">
        <v>92</v>
      </c>
      <c r="H2665" s="24" t="s">
        <v>92</v>
      </c>
      <c r="I2665" t="s">
        <v>92</v>
      </c>
      <c r="L2665" s="24">
        <v>0</v>
      </c>
    </row>
    <row r="2666" spans="3:12">
      <c r="C2666" s="24">
        <v>0</v>
      </c>
      <c r="D2666" t="s">
        <v>92</v>
      </c>
      <c r="E2666" t="s">
        <v>92</v>
      </c>
      <c r="F2666" t="s">
        <v>92</v>
      </c>
      <c r="G2666" s="23" t="s">
        <v>92</v>
      </c>
      <c r="H2666" s="24" t="s">
        <v>92</v>
      </c>
      <c r="I2666" t="s">
        <v>92</v>
      </c>
      <c r="L2666" s="24">
        <v>0</v>
      </c>
    </row>
    <row r="2667" spans="3:12">
      <c r="C2667" s="24">
        <v>0</v>
      </c>
      <c r="D2667" t="s">
        <v>92</v>
      </c>
      <c r="E2667" t="s">
        <v>92</v>
      </c>
      <c r="F2667" t="s">
        <v>92</v>
      </c>
      <c r="G2667" s="23" t="s">
        <v>92</v>
      </c>
      <c r="H2667" s="24" t="s">
        <v>92</v>
      </c>
      <c r="I2667" t="s">
        <v>92</v>
      </c>
      <c r="L2667" s="24">
        <v>0</v>
      </c>
    </row>
    <row r="2668" spans="3:12">
      <c r="C2668" s="24">
        <v>0</v>
      </c>
      <c r="D2668" t="s">
        <v>92</v>
      </c>
      <c r="E2668" t="s">
        <v>92</v>
      </c>
      <c r="F2668" t="s">
        <v>92</v>
      </c>
      <c r="G2668" s="23" t="s">
        <v>92</v>
      </c>
      <c r="H2668" s="24" t="s">
        <v>92</v>
      </c>
      <c r="I2668" t="s">
        <v>92</v>
      </c>
      <c r="L2668" s="24">
        <v>0</v>
      </c>
    </row>
    <row r="2669" spans="3:12">
      <c r="C2669" s="24">
        <v>0</v>
      </c>
      <c r="D2669" t="s">
        <v>92</v>
      </c>
      <c r="E2669" t="s">
        <v>92</v>
      </c>
      <c r="F2669" t="s">
        <v>92</v>
      </c>
      <c r="G2669" s="23" t="s">
        <v>92</v>
      </c>
      <c r="H2669" s="24" t="s">
        <v>92</v>
      </c>
      <c r="I2669" t="s">
        <v>92</v>
      </c>
      <c r="L2669" s="24">
        <v>0</v>
      </c>
    </row>
    <row r="2670" spans="3:12">
      <c r="C2670" s="24">
        <v>0</v>
      </c>
      <c r="D2670" t="s">
        <v>92</v>
      </c>
      <c r="E2670" t="s">
        <v>92</v>
      </c>
      <c r="F2670" t="s">
        <v>92</v>
      </c>
      <c r="G2670" s="23" t="s">
        <v>92</v>
      </c>
      <c r="H2670" s="24" t="s">
        <v>92</v>
      </c>
      <c r="I2670" t="s">
        <v>92</v>
      </c>
      <c r="L2670" s="24">
        <v>0</v>
      </c>
    </row>
    <row r="2671" spans="3:12">
      <c r="C2671" s="24">
        <v>0</v>
      </c>
      <c r="D2671" t="s">
        <v>92</v>
      </c>
      <c r="E2671" t="s">
        <v>92</v>
      </c>
      <c r="F2671" t="s">
        <v>92</v>
      </c>
      <c r="G2671" s="23" t="s">
        <v>92</v>
      </c>
      <c r="H2671" s="24" t="s">
        <v>92</v>
      </c>
      <c r="I2671" t="s">
        <v>92</v>
      </c>
      <c r="L2671" s="24">
        <v>0</v>
      </c>
    </row>
    <row r="2672" spans="3:12">
      <c r="C2672" s="24">
        <v>0</v>
      </c>
      <c r="D2672" t="s">
        <v>92</v>
      </c>
      <c r="E2672" t="s">
        <v>92</v>
      </c>
      <c r="F2672" t="s">
        <v>92</v>
      </c>
      <c r="G2672" s="23" t="s">
        <v>92</v>
      </c>
      <c r="H2672" s="24" t="s">
        <v>92</v>
      </c>
      <c r="I2672" t="s">
        <v>92</v>
      </c>
      <c r="L2672" s="24">
        <v>0</v>
      </c>
    </row>
    <row r="2673" spans="3:12">
      <c r="C2673" s="24">
        <v>0</v>
      </c>
      <c r="D2673" t="s">
        <v>92</v>
      </c>
      <c r="E2673" t="s">
        <v>92</v>
      </c>
      <c r="F2673" t="s">
        <v>92</v>
      </c>
      <c r="G2673" s="23" t="s">
        <v>92</v>
      </c>
      <c r="H2673" s="24" t="s">
        <v>92</v>
      </c>
      <c r="I2673" t="s">
        <v>92</v>
      </c>
      <c r="L2673" s="24">
        <v>0</v>
      </c>
    </row>
    <row r="2674" spans="3:12">
      <c r="C2674" s="24">
        <v>0</v>
      </c>
      <c r="D2674" t="s">
        <v>92</v>
      </c>
      <c r="E2674" t="s">
        <v>92</v>
      </c>
      <c r="F2674" t="s">
        <v>92</v>
      </c>
      <c r="G2674" s="23" t="s">
        <v>92</v>
      </c>
      <c r="H2674" s="24" t="s">
        <v>92</v>
      </c>
      <c r="I2674" t="s">
        <v>92</v>
      </c>
      <c r="L2674" s="24">
        <v>0</v>
      </c>
    </row>
    <row r="2675" spans="3:12">
      <c r="C2675" s="24">
        <v>0</v>
      </c>
      <c r="D2675" t="s">
        <v>92</v>
      </c>
      <c r="E2675" t="s">
        <v>92</v>
      </c>
      <c r="F2675" t="s">
        <v>92</v>
      </c>
      <c r="G2675" s="23" t="s">
        <v>92</v>
      </c>
      <c r="H2675" s="24" t="s">
        <v>92</v>
      </c>
      <c r="I2675" t="s">
        <v>92</v>
      </c>
      <c r="L2675" s="24">
        <v>0</v>
      </c>
    </row>
    <row r="2676" spans="3:12">
      <c r="C2676" s="24">
        <v>0</v>
      </c>
      <c r="D2676" t="s">
        <v>92</v>
      </c>
      <c r="E2676" t="s">
        <v>92</v>
      </c>
      <c r="F2676" t="s">
        <v>92</v>
      </c>
      <c r="G2676" s="23" t="s">
        <v>92</v>
      </c>
      <c r="H2676" s="24" t="s">
        <v>92</v>
      </c>
      <c r="I2676" t="s">
        <v>92</v>
      </c>
      <c r="L2676" s="24">
        <v>0</v>
      </c>
    </row>
    <row r="2677" spans="3:12">
      <c r="C2677" s="24">
        <v>0</v>
      </c>
      <c r="D2677" t="s">
        <v>92</v>
      </c>
      <c r="E2677" t="s">
        <v>92</v>
      </c>
      <c r="F2677" t="s">
        <v>92</v>
      </c>
      <c r="G2677" s="23" t="s">
        <v>92</v>
      </c>
      <c r="H2677" s="24" t="s">
        <v>92</v>
      </c>
      <c r="I2677" t="s">
        <v>92</v>
      </c>
      <c r="L2677" s="24">
        <v>0</v>
      </c>
    </row>
    <row r="2678" spans="3:12">
      <c r="C2678" s="24">
        <v>0</v>
      </c>
      <c r="D2678" t="s">
        <v>92</v>
      </c>
      <c r="E2678" t="s">
        <v>92</v>
      </c>
      <c r="F2678" t="s">
        <v>92</v>
      </c>
      <c r="G2678" s="23" t="s">
        <v>92</v>
      </c>
      <c r="H2678" s="24" t="s">
        <v>92</v>
      </c>
      <c r="I2678" t="s">
        <v>92</v>
      </c>
      <c r="L2678" s="24">
        <v>0</v>
      </c>
    </row>
    <row r="2679" spans="3:12">
      <c r="C2679" s="24">
        <v>0</v>
      </c>
      <c r="D2679" t="s">
        <v>92</v>
      </c>
      <c r="E2679" t="s">
        <v>92</v>
      </c>
      <c r="F2679" t="s">
        <v>92</v>
      </c>
      <c r="G2679" s="23" t="s">
        <v>92</v>
      </c>
      <c r="H2679" s="24" t="s">
        <v>92</v>
      </c>
      <c r="I2679" t="s">
        <v>92</v>
      </c>
      <c r="L2679" s="24">
        <v>0</v>
      </c>
    </row>
    <row r="2680" spans="3:12">
      <c r="C2680" s="24">
        <v>0</v>
      </c>
      <c r="D2680" t="s">
        <v>92</v>
      </c>
      <c r="E2680" t="s">
        <v>92</v>
      </c>
      <c r="F2680" t="s">
        <v>92</v>
      </c>
      <c r="G2680" s="23" t="s">
        <v>92</v>
      </c>
      <c r="H2680" s="24" t="s">
        <v>92</v>
      </c>
      <c r="I2680" t="s">
        <v>92</v>
      </c>
      <c r="L2680" s="24">
        <v>0</v>
      </c>
    </row>
    <row r="2681" spans="3:12">
      <c r="C2681" s="24">
        <v>0</v>
      </c>
      <c r="D2681" t="s">
        <v>92</v>
      </c>
      <c r="E2681" t="s">
        <v>92</v>
      </c>
      <c r="F2681" t="s">
        <v>92</v>
      </c>
      <c r="G2681" s="23" t="s">
        <v>92</v>
      </c>
      <c r="H2681" s="24" t="s">
        <v>92</v>
      </c>
      <c r="I2681" t="s">
        <v>92</v>
      </c>
      <c r="L2681" s="24">
        <v>0</v>
      </c>
    </row>
    <row r="2682" spans="3:12">
      <c r="C2682" s="24">
        <v>0</v>
      </c>
      <c r="D2682" t="s">
        <v>92</v>
      </c>
      <c r="E2682" t="s">
        <v>92</v>
      </c>
      <c r="F2682" t="s">
        <v>92</v>
      </c>
      <c r="G2682" s="23" t="s">
        <v>92</v>
      </c>
      <c r="H2682" s="24" t="s">
        <v>92</v>
      </c>
      <c r="I2682" t="s">
        <v>92</v>
      </c>
      <c r="L2682" s="24">
        <v>0</v>
      </c>
    </row>
    <row r="2683" spans="3:12">
      <c r="C2683" s="24">
        <v>0</v>
      </c>
      <c r="D2683" t="s">
        <v>92</v>
      </c>
      <c r="E2683" t="s">
        <v>92</v>
      </c>
      <c r="F2683" t="s">
        <v>92</v>
      </c>
      <c r="G2683" s="23" t="s">
        <v>92</v>
      </c>
      <c r="H2683" s="24" t="s">
        <v>92</v>
      </c>
      <c r="I2683" t="s">
        <v>92</v>
      </c>
      <c r="L2683" s="24">
        <v>0</v>
      </c>
    </row>
    <row r="2684" spans="3:12">
      <c r="C2684" s="24">
        <v>0</v>
      </c>
      <c r="D2684" t="s">
        <v>92</v>
      </c>
      <c r="E2684" t="s">
        <v>92</v>
      </c>
      <c r="F2684" t="s">
        <v>92</v>
      </c>
      <c r="G2684" s="23" t="s">
        <v>92</v>
      </c>
      <c r="H2684" s="24" t="s">
        <v>92</v>
      </c>
      <c r="I2684" t="s">
        <v>92</v>
      </c>
      <c r="L2684" s="24">
        <v>0</v>
      </c>
    </row>
    <row r="2685" spans="3:12">
      <c r="C2685" s="24">
        <v>0</v>
      </c>
      <c r="D2685" t="s">
        <v>92</v>
      </c>
      <c r="E2685" t="s">
        <v>92</v>
      </c>
      <c r="F2685" t="s">
        <v>92</v>
      </c>
      <c r="G2685" s="23" t="s">
        <v>92</v>
      </c>
      <c r="H2685" s="24" t="s">
        <v>92</v>
      </c>
      <c r="I2685" t="s">
        <v>92</v>
      </c>
      <c r="L2685" s="24">
        <v>0</v>
      </c>
    </row>
    <row r="2686" spans="3:12">
      <c r="C2686" s="24">
        <v>0</v>
      </c>
      <c r="D2686" t="s">
        <v>92</v>
      </c>
      <c r="E2686" t="s">
        <v>92</v>
      </c>
      <c r="F2686" t="s">
        <v>92</v>
      </c>
      <c r="G2686" s="23" t="s">
        <v>92</v>
      </c>
      <c r="H2686" s="24" t="s">
        <v>92</v>
      </c>
      <c r="I2686" t="s">
        <v>92</v>
      </c>
      <c r="L2686" s="24">
        <v>0</v>
      </c>
    </row>
    <row r="2687" spans="3:12">
      <c r="C2687" s="24">
        <v>0</v>
      </c>
      <c r="D2687" t="s">
        <v>92</v>
      </c>
      <c r="E2687" t="s">
        <v>92</v>
      </c>
      <c r="F2687" t="s">
        <v>92</v>
      </c>
      <c r="G2687" s="23" t="s">
        <v>92</v>
      </c>
      <c r="H2687" s="24" t="s">
        <v>92</v>
      </c>
      <c r="I2687" t="s">
        <v>92</v>
      </c>
      <c r="L2687" s="24">
        <v>0</v>
      </c>
    </row>
    <row r="2688" spans="3:12">
      <c r="C2688" s="24">
        <v>0</v>
      </c>
      <c r="D2688" t="s">
        <v>92</v>
      </c>
      <c r="E2688" t="s">
        <v>92</v>
      </c>
      <c r="F2688" t="s">
        <v>92</v>
      </c>
      <c r="G2688" s="23" t="s">
        <v>92</v>
      </c>
      <c r="H2688" s="24" t="s">
        <v>92</v>
      </c>
      <c r="I2688" t="s">
        <v>92</v>
      </c>
      <c r="L2688" s="24">
        <v>0</v>
      </c>
    </row>
    <row r="2689" spans="3:12">
      <c r="C2689" s="24">
        <v>0</v>
      </c>
      <c r="D2689" t="s">
        <v>92</v>
      </c>
      <c r="E2689" t="s">
        <v>92</v>
      </c>
      <c r="F2689" t="s">
        <v>92</v>
      </c>
      <c r="G2689" s="23" t="s">
        <v>92</v>
      </c>
      <c r="H2689" s="24" t="s">
        <v>92</v>
      </c>
      <c r="I2689" t="s">
        <v>92</v>
      </c>
      <c r="L2689" s="24">
        <v>0</v>
      </c>
    </row>
    <row r="2690" spans="3:12">
      <c r="C2690" s="24">
        <v>0</v>
      </c>
      <c r="D2690" t="s">
        <v>92</v>
      </c>
      <c r="E2690" t="s">
        <v>92</v>
      </c>
      <c r="F2690" t="s">
        <v>92</v>
      </c>
      <c r="G2690" s="23" t="s">
        <v>92</v>
      </c>
      <c r="H2690" s="24" t="s">
        <v>92</v>
      </c>
      <c r="I2690" t="s">
        <v>92</v>
      </c>
      <c r="L2690" s="24">
        <v>0</v>
      </c>
    </row>
    <row r="2691" spans="3:12">
      <c r="C2691" s="24">
        <v>0</v>
      </c>
      <c r="D2691" t="s">
        <v>92</v>
      </c>
      <c r="E2691" t="s">
        <v>92</v>
      </c>
      <c r="F2691" t="s">
        <v>92</v>
      </c>
      <c r="G2691" s="23" t="s">
        <v>92</v>
      </c>
      <c r="H2691" s="24" t="s">
        <v>92</v>
      </c>
      <c r="I2691" t="s">
        <v>92</v>
      </c>
      <c r="L2691" s="24">
        <v>0</v>
      </c>
    </row>
    <row r="2692" spans="3:12">
      <c r="C2692" s="24">
        <v>0</v>
      </c>
      <c r="D2692" t="s">
        <v>92</v>
      </c>
      <c r="E2692" t="s">
        <v>92</v>
      </c>
      <c r="F2692" t="s">
        <v>92</v>
      </c>
      <c r="G2692" s="23" t="s">
        <v>92</v>
      </c>
      <c r="H2692" s="24" t="s">
        <v>92</v>
      </c>
      <c r="I2692" t="s">
        <v>92</v>
      </c>
      <c r="L2692" s="24">
        <v>0</v>
      </c>
    </row>
    <row r="2693" spans="3:12">
      <c r="C2693" s="24">
        <v>0</v>
      </c>
      <c r="D2693" t="s">
        <v>92</v>
      </c>
      <c r="E2693" t="s">
        <v>92</v>
      </c>
      <c r="F2693" t="s">
        <v>92</v>
      </c>
      <c r="G2693" s="23" t="s">
        <v>92</v>
      </c>
      <c r="H2693" s="24" t="s">
        <v>92</v>
      </c>
      <c r="I2693" t="s">
        <v>92</v>
      </c>
      <c r="L2693" s="24">
        <v>0</v>
      </c>
    </row>
    <row r="2694" spans="3:12">
      <c r="C2694" s="24">
        <v>0</v>
      </c>
      <c r="D2694" t="s">
        <v>92</v>
      </c>
      <c r="E2694" t="s">
        <v>92</v>
      </c>
      <c r="F2694" t="s">
        <v>92</v>
      </c>
      <c r="G2694" s="23" t="s">
        <v>92</v>
      </c>
      <c r="H2694" s="24" t="s">
        <v>92</v>
      </c>
      <c r="I2694" t="s">
        <v>92</v>
      </c>
      <c r="L2694" s="24">
        <v>0</v>
      </c>
    </row>
    <row r="2695" spans="3:12">
      <c r="C2695" s="24">
        <v>0</v>
      </c>
      <c r="D2695" t="s">
        <v>92</v>
      </c>
      <c r="E2695" t="s">
        <v>92</v>
      </c>
      <c r="F2695" t="s">
        <v>92</v>
      </c>
      <c r="G2695" s="23" t="s">
        <v>92</v>
      </c>
      <c r="H2695" s="24" t="s">
        <v>92</v>
      </c>
      <c r="I2695" t="s">
        <v>92</v>
      </c>
      <c r="L2695" s="24">
        <v>0</v>
      </c>
    </row>
    <row r="2696" spans="3:12">
      <c r="C2696" s="24">
        <v>0</v>
      </c>
      <c r="D2696" t="s">
        <v>92</v>
      </c>
      <c r="E2696" t="s">
        <v>92</v>
      </c>
      <c r="F2696" t="s">
        <v>92</v>
      </c>
      <c r="G2696" s="23" t="s">
        <v>92</v>
      </c>
      <c r="H2696" s="24" t="s">
        <v>92</v>
      </c>
      <c r="I2696" t="s">
        <v>92</v>
      </c>
      <c r="L2696" s="24">
        <v>0</v>
      </c>
    </row>
    <row r="2697" spans="3:12">
      <c r="C2697" s="24">
        <v>0</v>
      </c>
      <c r="D2697" t="s">
        <v>92</v>
      </c>
      <c r="E2697" t="s">
        <v>92</v>
      </c>
      <c r="F2697" t="s">
        <v>92</v>
      </c>
      <c r="G2697" s="23" t="s">
        <v>92</v>
      </c>
      <c r="H2697" s="24" t="s">
        <v>92</v>
      </c>
      <c r="I2697" t="s">
        <v>92</v>
      </c>
      <c r="L2697" s="24">
        <v>0</v>
      </c>
    </row>
    <row r="2698" spans="3:12">
      <c r="C2698" s="24">
        <v>0</v>
      </c>
      <c r="D2698" t="s">
        <v>92</v>
      </c>
      <c r="E2698" t="s">
        <v>92</v>
      </c>
      <c r="F2698" t="s">
        <v>92</v>
      </c>
      <c r="G2698" s="23" t="s">
        <v>92</v>
      </c>
      <c r="H2698" s="24" t="s">
        <v>92</v>
      </c>
      <c r="I2698" t="s">
        <v>92</v>
      </c>
      <c r="L2698" s="24">
        <v>0</v>
      </c>
    </row>
    <row r="2699" spans="3:12">
      <c r="C2699" s="24">
        <v>0</v>
      </c>
      <c r="D2699" t="s">
        <v>92</v>
      </c>
      <c r="E2699" t="s">
        <v>92</v>
      </c>
      <c r="F2699" t="s">
        <v>92</v>
      </c>
      <c r="G2699" s="23" t="s">
        <v>92</v>
      </c>
      <c r="H2699" s="24" t="s">
        <v>92</v>
      </c>
      <c r="I2699" t="s">
        <v>92</v>
      </c>
      <c r="L2699" s="24">
        <v>0</v>
      </c>
    </row>
    <row r="2700" spans="3:12">
      <c r="C2700" s="24">
        <v>0</v>
      </c>
      <c r="D2700" t="s">
        <v>92</v>
      </c>
      <c r="E2700" t="s">
        <v>92</v>
      </c>
      <c r="F2700" t="s">
        <v>92</v>
      </c>
      <c r="G2700" s="23" t="s">
        <v>92</v>
      </c>
      <c r="H2700" s="24" t="s">
        <v>92</v>
      </c>
      <c r="I2700" t="s">
        <v>92</v>
      </c>
      <c r="L2700" s="24">
        <v>0</v>
      </c>
    </row>
    <row r="2701" spans="3:12">
      <c r="C2701" s="24">
        <v>0</v>
      </c>
      <c r="D2701" t="s">
        <v>92</v>
      </c>
      <c r="E2701" t="s">
        <v>92</v>
      </c>
      <c r="F2701" t="s">
        <v>92</v>
      </c>
      <c r="G2701" s="23" t="s">
        <v>92</v>
      </c>
      <c r="H2701" s="24" t="s">
        <v>92</v>
      </c>
      <c r="I2701" t="s">
        <v>92</v>
      </c>
      <c r="L2701" s="24">
        <v>0</v>
      </c>
    </row>
    <row r="2702" spans="3:12">
      <c r="C2702" s="24">
        <v>0</v>
      </c>
      <c r="D2702" t="s">
        <v>92</v>
      </c>
      <c r="E2702" t="s">
        <v>92</v>
      </c>
      <c r="F2702" t="s">
        <v>92</v>
      </c>
      <c r="G2702" s="23" t="s">
        <v>92</v>
      </c>
      <c r="H2702" s="24" t="s">
        <v>92</v>
      </c>
      <c r="I2702" t="s">
        <v>92</v>
      </c>
      <c r="L2702" s="24">
        <v>0</v>
      </c>
    </row>
    <row r="2703" spans="3:12">
      <c r="C2703" s="24">
        <v>0</v>
      </c>
      <c r="D2703" t="s">
        <v>92</v>
      </c>
      <c r="E2703" t="s">
        <v>92</v>
      </c>
      <c r="F2703" t="s">
        <v>92</v>
      </c>
      <c r="G2703" s="23" t="s">
        <v>92</v>
      </c>
      <c r="H2703" s="24" t="s">
        <v>92</v>
      </c>
      <c r="I2703" t="s">
        <v>92</v>
      </c>
      <c r="L2703" s="24">
        <v>0</v>
      </c>
    </row>
    <row r="2704" spans="3:12">
      <c r="C2704" s="24">
        <v>0</v>
      </c>
      <c r="D2704" t="s">
        <v>92</v>
      </c>
      <c r="E2704" t="s">
        <v>92</v>
      </c>
      <c r="F2704" t="s">
        <v>92</v>
      </c>
      <c r="G2704" s="23" t="s">
        <v>92</v>
      </c>
      <c r="H2704" s="24" t="s">
        <v>92</v>
      </c>
      <c r="I2704" t="s">
        <v>92</v>
      </c>
      <c r="L2704" s="24">
        <v>0</v>
      </c>
    </row>
    <row r="2705" spans="3:12">
      <c r="C2705" s="24">
        <v>0</v>
      </c>
      <c r="D2705" t="s">
        <v>92</v>
      </c>
      <c r="E2705" t="s">
        <v>92</v>
      </c>
      <c r="F2705" t="s">
        <v>92</v>
      </c>
      <c r="G2705" s="23" t="s">
        <v>92</v>
      </c>
      <c r="H2705" s="24" t="s">
        <v>92</v>
      </c>
      <c r="I2705" t="s">
        <v>92</v>
      </c>
      <c r="L2705" s="24">
        <v>0</v>
      </c>
    </row>
    <row r="2706" spans="3:12">
      <c r="C2706" s="24">
        <v>0</v>
      </c>
      <c r="D2706" t="s">
        <v>92</v>
      </c>
      <c r="E2706" t="s">
        <v>92</v>
      </c>
      <c r="F2706" t="s">
        <v>92</v>
      </c>
      <c r="G2706" s="23" t="s">
        <v>92</v>
      </c>
      <c r="H2706" s="24" t="s">
        <v>92</v>
      </c>
      <c r="I2706" t="s">
        <v>92</v>
      </c>
      <c r="L2706" s="24">
        <v>0</v>
      </c>
    </row>
    <row r="2707" spans="3:12">
      <c r="C2707" s="24">
        <v>0</v>
      </c>
      <c r="D2707" t="s">
        <v>92</v>
      </c>
      <c r="E2707" t="s">
        <v>92</v>
      </c>
      <c r="F2707" t="s">
        <v>92</v>
      </c>
      <c r="G2707" s="23" t="s">
        <v>92</v>
      </c>
      <c r="H2707" s="24" t="s">
        <v>92</v>
      </c>
      <c r="I2707" t="s">
        <v>92</v>
      </c>
      <c r="L2707" s="24">
        <v>0</v>
      </c>
    </row>
    <row r="2708" spans="3:12">
      <c r="C2708" s="24">
        <v>0</v>
      </c>
      <c r="D2708" t="s">
        <v>92</v>
      </c>
      <c r="E2708" t="s">
        <v>92</v>
      </c>
      <c r="F2708" t="s">
        <v>92</v>
      </c>
      <c r="G2708" s="23" t="s">
        <v>92</v>
      </c>
      <c r="H2708" s="24" t="s">
        <v>92</v>
      </c>
      <c r="I2708" t="s">
        <v>92</v>
      </c>
      <c r="L2708" s="24">
        <v>0</v>
      </c>
    </row>
    <row r="2709" spans="3:12">
      <c r="C2709" s="24">
        <v>0</v>
      </c>
      <c r="D2709" t="s">
        <v>92</v>
      </c>
      <c r="E2709" t="s">
        <v>92</v>
      </c>
      <c r="F2709" t="s">
        <v>92</v>
      </c>
      <c r="G2709" s="23" t="s">
        <v>92</v>
      </c>
      <c r="H2709" s="24" t="s">
        <v>92</v>
      </c>
      <c r="I2709" t="s">
        <v>92</v>
      </c>
      <c r="L2709" s="24">
        <v>0</v>
      </c>
    </row>
    <row r="2710" spans="3:12">
      <c r="C2710" s="24">
        <v>0</v>
      </c>
      <c r="D2710" t="s">
        <v>92</v>
      </c>
      <c r="E2710" t="s">
        <v>92</v>
      </c>
      <c r="F2710" t="s">
        <v>92</v>
      </c>
      <c r="G2710" s="23" t="s">
        <v>92</v>
      </c>
      <c r="H2710" s="24" t="s">
        <v>92</v>
      </c>
      <c r="I2710" t="s">
        <v>92</v>
      </c>
      <c r="L2710" s="24">
        <v>0</v>
      </c>
    </row>
    <row r="2711" spans="3:12">
      <c r="C2711" s="24">
        <v>0</v>
      </c>
      <c r="D2711" t="s">
        <v>92</v>
      </c>
      <c r="E2711" t="s">
        <v>92</v>
      </c>
      <c r="F2711" t="s">
        <v>92</v>
      </c>
      <c r="G2711" s="23" t="s">
        <v>92</v>
      </c>
      <c r="H2711" s="24" t="s">
        <v>92</v>
      </c>
      <c r="I2711" t="s">
        <v>92</v>
      </c>
      <c r="L2711" s="24">
        <v>0</v>
      </c>
    </row>
    <row r="2712" spans="3:12">
      <c r="C2712" s="24">
        <v>0</v>
      </c>
      <c r="D2712" t="s">
        <v>92</v>
      </c>
      <c r="E2712" t="s">
        <v>92</v>
      </c>
      <c r="F2712" t="s">
        <v>92</v>
      </c>
      <c r="G2712" s="23" t="s">
        <v>92</v>
      </c>
      <c r="H2712" s="24" t="s">
        <v>92</v>
      </c>
      <c r="I2712" t="s">
        <v>92</v>
      </c>
      <c r="L2712" s="24">
        <v>0</v>
      </c>
    </row>
    <row r="2713" spans="3:12">
      <c r="C2713" s="24">
        <v>0</v>
      </c>
      <c r="D2713" t="s">
        <v>92</v>
      </c>
      <c r="E2713" t="s">
        <v>92</v>
      </c>
      <c r="F2713" t="s">
        <v>92</v>
      </c>
      <c r="G2713" s="23" t="s">
        <v>92</v>
      </c>
      <c r="H2713" s="24" t="s">
        <v>92</v>
      </c>
      <c r="I2713" t="s">
        <v>92</v>
      </c>
      <c r="L2713" s="24">
        <v>0</v>
      </c>
    </row>
    <row r="2714" spans="3:12">
      <c r="C2714" s="24">
        <v>0</v>
      </c>
      <c r="D2714" t="s">
        <v>92</v>
      </c>
      <c r="E2714" t="s">
        <v>92</v>
      </c>
      <c r="F2714" t="s">
        <v>92</v>
      </c>
      <c r="G2714" s="23" t="s">
        <v>92</v>
      </c>
      <c r="H2714" s="24" t="s">
        <v>92</v>
      </c>
      <c r="I2714" t="s">
        <v>92</v>
      </c>
      <c r="L2714" s="24">
        <v>0</v>
      </c>
    </row>
    <row r="2715" spans="3:12">
      <c r="C2715" s="24">
        <v>0</v>
      </c>
      <c r="D2715" t="s">
        <v>92</v>
      </c>
      <c r="E2715" t="s">
        <v>92</v>
      </c>
      <c r="F2715" t="s">
        <v>92</v>
      </c>
      <c r="G2715" s="23" t="s">
        <v>92</v>
      </c>
      <c r="H2715" s="24" t="s">
        <v>92</v>
      </c>
      <c r="I2715" t="s">
        <v>92</v>
      </c>
      <c r="L2715" s="24">
        <v>0</v>
      </c>
    </row>
    <row r="2716" spans="3:12">
      <c r="C2716" s="24">
        <v>0</v>
      </c>
      <c r="D2716" t="s">
        <v>92</v>
      </c>
      <c r="E2716" t="s">
        <v>92</v>
      </c>
      <c r="F2716" t="s">
        <v>92</v>
      </c>
      <c r="G2716" s="23" t="s">
        <v>92</v>
      </c>
      <c r="H2716" s="24" t="s">
        <v>92</v>
      </c>
      <c r="I2716" t="s">
        <v>92</v>
      </c>
      <c r="L2716" s="24">
        <v>0</v>
      </c>
    </row>
    <row r="2717" spans="3:12">
      <c r="C2717" s="24">
        <v>0</v>
      </c>
      <c r="D2717" t="s">
        <v>92</v>
      </c>
      <c r="E2717" t="s">
        <v>92</v>
      </c>
      <c r="F2717" t="s">
        <v>92</v>
      </c>
      <c r="G2717" s="23" t="s">
        <v>92</v>
      </c>
      <c r="H2717" s="24" t="s">
        <v>92</v>
      </c>
      <c r="I2717" t="s">
        <v>92</v>
      </c>
      <c r="L2717" s="24">
        <v>0</v>
      </c>
    </row>
    <row r="2718" spans="3:12">
      <c r="C2718" s="24">
        <v>0</v>
      </c>
      <c r="D2718" t="s">
        <v>92</v>
      </c>
      <c r="E2718" t="s">
        <v>92</v>
      </c>
      <c r="F2718" t="s">
        <v>92</v>
      </c>
      <c r="G2718" s="23" t="s">
        <v>92</v>
      </c>
      <c r="H2718" s="24" t="s">
        <v>92</v>
      </c>
      <c r="I2718" t="s">
        <v>92</v>
      </c>
      <c r="L2718" s="24">
        <v>0</v>
      </c>
    </row>
    <row r="2719" spans="3:12">
      <c r="C2719" s="24">
        <v>0</v>
      </c>
      <c r="D2719" t="s">
        <v>92</v>
      </c>
      <c r="E2719" t="s">
        <v>92</v>
      </c>
      <c r="F2719" t="s">
        <v>92</v>
      </c>
      <c r="G2719" s="23" t="s">
        <v>92</v>
      </c>
      <c r="H2719" s="24" t="s">
        <v>92</v>
      </c>
      <c r="I2719" t="s">
        <v>92</v>
      </c>
      <c r="L2719" s="24">
        <v>0</v>
      </c>
    </row>
    <row r="2720" spans="3:12">
      <c r="C2720" s="24">
        <v>0</v>
      </c>
      <c r="D2720" t="s">
        <v>92</v>
      </c>
      <c r="E2720" t="s">
        <v>92</v>
      </c>
      <c r="F2720" t="s">
        <v>92</v>
      </c>
      <c r="G2720" s="23" t="s">
        <v>92</v>
      </c>
      <c r="H2720" s="24" t="s">
        <v>92</v>
      </c>
      <c r="I2720" t="s">
        <v>92</v>
      </c>
      <c r="L2720" s="24">
        <v>0</v>
      </c>
    </row>
    <row r="2721" spans="3:12">
      <c r="C2721" s="24">
        <v>0</v>
      </c>
      <c r="D2721" t="s">
        <v>92</v>
      </c>
      <c r="E2721" t="s">
        <v>92</v>
      </c>
      <c r="F2721" t="s">
        <v>92</v>
      </c>
      <c r="G2721" s="23" t="s">
        <v>92</v>
      </c>
      <c r="H2721" s="24" t="s">
        <v>92</v>
      </c>
      <c r="I2721" t="s">
        <v>92</v>
      </c>
      <c r="L2721" s="24">
        <v>0</v>
      </c>
    </row>
    <row r="2722" spans="3:12">
      <c r="C2722" s="24">
        <v>0</v>
      </c>
      <c r="D2722" t="s">
        <v>92</v>
      </c>
      <c r="E2722" t="s">
        <v>92</v>
      </c>
      <c r="F2722" t="s">
        <v>92</v>
      </c>
      <c r="G2722" s="23" t="s">
        <v>92</v>
      </c>
      <c r="H2722" s="24" t="s">
        <v>92</v>
      </c>
      <c r="I2722" t="s">
        <v>92</v>
      </c>
      <c r="L2722" s="24">
        <v>0</v>
      </c>
    </row>
    <row r="2723" spans="3:12">
      <c r="C2723" s="24">
        <v>0</v>
      </c>
      <c r="D2723" t="s">
        <v>92</v>
      </c>
      <c r="E2723" t="s">
        <v>92</v>
      </c>
      <c r="F2723" t="s">
        <v>92</v>
      </c>
      <c r="G2723" s="23" t="s">
        <v>92</v>
      </c>
      <c r="H2723" s="24" t="s">
        <v>92</v>
      </c>
      <c r="I2723" t="s">
        <v>92</v>
      </c>
      <c r="L2723" s="24">
        <v>0</v>
      </c>
    </row>
    <row r="2724" spans="3:12">
      <c r="C2724" s="24">
        <v>0</v>
      </c>
      <c r="D2724" t="s">
        <v>92</v>
      </c>
      <c r="E2724" t="s">
        <v>92</v>
      </c>
      <c r="F2724" t="s">
        <v>92</v>
      </c>
      <c r="G2724" s="23" t="s">
        <v>92</v>
      </c>
      <c r="H2724" s="24" t="s">
        <v>92</v>
      </c>
      <c r="I2724" t="s">
        <v>92</v>
      </c>
      <c r="L2724" s="24">
        <v>0</v>
      </c>
    </row>
    <row r="2725" spans="3:12">
      <c r="C2725" s="24">
        <v>0</v>
      </c>
      <c r="D2725" t="s">
        <v>92</v>
      </c>
      <c r="E2725" t="s">
        <v>92</v>
      </c>
      <c r="F2725" t="s">
        <v>92</v>
      </c>
      <c r="G2725" s="23" t="s">
        <v>92</v>
      </c>
      <c r="H2725" s="24" t="s">
        <v>92</v>
      </c>
      <c r="I2725" t="s">
        <v>92</v>
      </c>
      <c r="L2725" s="24">
        <v>0</v>
      </c>
    </row>
    <row r="2726" spans="3:12">
      <c r="C2726" s="24">
        <v>0</v>
      </c>
      <c r="D2726" t="s">
        <v>92</v>
      </c>
      <c r="E2726" t="s">
        <v>92</v>
      </c>
      <c r="F2726" t="s">
        <v>92</v>
      </c>
      <c r="G2726" s="23" t="s">
        <v>92</v>
      </c>
      <c r="H2726" s="24" t="s">
        <v>92</v>
      </c>
      <c r="I2726" t="s">
        <v>92</v>
      </c>
      <c r="L2726" s="24">
        <v>0</v>
      </c>
    </row>
    <row r="2727" spans="3:12">
      <c r="C2727" s="24">
        <v>0</v>
      </c>
      <c r="D2727" t="s">
        <v>92</v>
      </c>
      <c r="E2727" t="s">
        <v>92</v>
      </c>
      <c r="F2727" t="s">
        <v>92</v>
      </c>
      <c r="G2727" s="23" t="s">
        <v>92</v>
      </c>
      <c r="H2727" s="24" t="s">
        <v>92</v>
      </c>
      <c r="I2727" t="s">
        <v>92</v>
      </c>
      <c r="L2727" s="24">
        <v>0</v>
      </c>
    </row>
    <row r="2728" spans="3:12">
      <c r="C2728" s="24">
        <v>0</v>
      </c>
      <c r="D2728" t="s">
        <v>92</v>
      </c>
      <c r="E2728" t="s">
        <v>92</v>
      </c>
      <c r="F2728" t="s">
        <v>92</v>
      </c>
      <c r="G2728" s="23" t="s">
        <v>92</v>
      </c>
      <c r="H2728" s="24" t="s">
        <v>92</v>
      </c>
      <c r="I2728" t="s">
        <v>92</v>
      </c>
      <c r="L2728" s="24">
        <v>0</v>
      </c>
    </row>
    <row r="2729" spans="3:12">
      <c r="C2729" s="24">
        <v>0</v>
      </c>
      <c r="D2729" t="s">
        <v>92</v>
      </c>
      <c r="E2729" t="s">
        <v>92</v>
      </c>
      <c r="F2729" t="s">
        <v>92</v>
      </c>
      <c r="G2729" s="23" t="s">
        <v>92</v>
      </c>
      <c r="H2729" s="24" t="s">
        <v>92</v>
      </c>
      <c r="I2729" t="s">
        <v>92</v>
      </c>
      <c r="L2729" s="24">
        <v>0</v>
      </c>
    </row>
    <row r="2730" spans="3:12">
      <c r="C2730" s="24">
        <v>0</v>
      </c>
      <c r="D2730" t="s">
        <v>92</v>
      </c>
      <c r="E2730" t="s">
        <v>92</v>
      </c>
      <c r="F2730" t="s">
        <v>92</v>
      </c>
      <c r="G2730" s="23" t="s">
        <v>92</v>
      </c>
      <c r="H2730" s="24" t="s">
        <v>92</v>
      </c>
      <c r="I2730" t="s">
        <v>92</v>
      </c>
      <c r="L2730" s="24">
        <v>0</v>
      </c>
    </row>
    <row r="2731" spans="3:12">
      <c r="C2731" s="24">
        <v>0</v>
      </c>
      <c r="D2731" t="s">
        <v>92</v>
      </c>
      <c r="E2731" t="s">
        <v>92</v>
      </c>
      <c r="F2731" t="s">
        <v>92</v>
      </c>
      <c r="G2731" s="23" t="s">
        <v>92</v>
      </c>
      <c r="H2731" s="24" t="s">
        <v>92</v>
      </c>
      <c r="I2731" t="s">
        <v>92</v>
      </c>
      <c r="L2731" s="24">
        <v>0</v>
      </c>
    </row>
    <row r="2732" spans="3:12">
      <c r="C2732" s="24">
        <v>0</v>
      </c>
      <c r="D2732" t="s">
        <v>92</v>
      </c>
      <c r="E2732" t="s">
        <v>92</v>
      </c>
      <c r="F2732" t="s">
        <v>92</v>
      </c>
      <c r="G2732" s="23" t="s">
        <v>92</v>
      </c>
      <c r="H2732" s="24" t="s">
        <v>92</v>
      </c>
      <c r="I2732" t="s">
        <v>92</v>
      </c>
      <c r="L2732" s="24">
        <v>0</v>
      </c>
    </row>
    <row r="2733" spans="3:12">
      <c r="C2733" s="24">
        <v>0</v>
      </c>
      <c r="D2733" t="s">
        <v>92</v>
      </c>
      <c r="E2733" t="s">
        <v>92</v>
      </c>
      <c r="F2733" t="s">
        <v>92</v>
      </c>
      <c r="G2733" s="23" t="s">
        <v>92</v>
      </c>
      <c r="H2733" s="24" t="s">
        <v>92</v>
      </c>
      <c r="I2733" t="s">
        <v>92</v>
      </c>
      <c r="L2733" s="24">
        <v>0</v>
      </c>
    </row>
    <row r="2734" spans="3:12">
      <c r="C2734" s="24">
        <v>0</v>
      </c>
      <c r="D2734" t="s">
        <v>92</v>
      </c>
      <c r="E2734" t="s">
        <v>92</v>
      </c>
      <c r="F2734" t="s">
        <v>92</v>
      </c>
      <c r="G2734" s="23" t="s">
        <v>92</v>
      </c>
      <c r="H2734" s="24" t="s">
        <v>92</v>
      </c>
      <c r="I2734" t="s">
        <v>92</v>
      </c>
      <c r="L2734" s="24">
        <v>0</v>
      </c>
    </row>
    <row r="2735" spans="3:12">
      <c r="C2735" s="24">
        <v>0</v>
      </c>
      <c r="D2735" t="s">
        <v>92</v>
      </c>
      <c r="E2735" t="s">
        <v>92</v>
      </c>
      <c r="F2735" t="s">
        <v>92</v>
      </c>
      <c r="G2735" s="23" t="s">
        <v>92</v>
      </c>
      <c r="H2735" s="24" t="s">
        <v>92</v>
      </c>
      <c r="I2735" t="s">
        <v>92</v>
      </c>
      <c r="L2735" s="24">
        <v>0</v>
      </c>
    </row>
    <row r="2736" spans="3:12">
      <c r="C2736" s="24">
        <v>0</v>
      </c>
      <c r="D2736" t="s">
        <v>92</v>
      </c>
      <c r="E2736" t="s">
        <v>92</v>
      </c>
      <c r="F2736" t="s">
        <v>92</v>
      </c>
      <c r="G2736" s="23" t="s">
        <v>92</v>
      </c>
      <c r="H2736" s="24" t="s">
        <v>92</v>
      </c>
      <c r="I2736" t="s">
        <v>92</v>
      </c>
      <c r="L2736" s="24">
        <v>0</v>
      </c>
    </row>
    <row r="2737" spans="3:12">
      <c r="C2737" s="24">
        <v>0</v>
      </c>
      <c r="D2737" t="s">
        <v>92</v>
      </c>
      <c r="E2737" t="s">
        <v>92</v>
      </c>
      <c r="F2737" t="s">
        <v>92</v>
      </c>
      <c r="G2737" s="23" t="s">
        <v>92</v>
      </c>
      <c r="H2737" s="24" t="s">
        <v>92</v>
      </c>
      <c r="I2737" t="s">
        <v>92</v>
      </c>
      <c r="L2737" s="24">
        <v>0</v>
      </c>
    </row>
    <row r="2738" spans="3:12">
      <c r="C2738" s="24">
        <v>0</v>
      </c>
      <c r="D2738" t="s">
        <v>92</v>
      </c>
      <c r="E2738" t="s">
        <v>92</v>
      </c>
      <c r="F2738" t="s">
        <v>92</v>
      </c>
      <c r="G2738" s="23" t="s">
        <v>92</v>
      </c>
      <c r="H2738" s="24" t="s">
        <v>92</v>
      </c>
      <c r="I2738" t="s">
        <v>92</v>
      </c>
      <c r="L2738" s="24">
        <v>0</v>
      </c>
    </row>
    <row r="2739" spans="3:12">
      <c r="C2739" s="24">
        <v>0</v>
      </c>
      <c r="D2739" t="s">
        <v>92</v>
      </c>
      <c r="E2739" t="s">
        <v>92</v>
      </c>
      <c r="F2739" t="s">
        <v>92</v>
      </c>
      <c r="G2739" s="23" t="s">
        <v>92</v>
      </c>
      <c r="H2739" s="24" t="s">
        <v>92</v>
      </c>
      <c r="I2739" t="s">
        <v>92</v>
      </c>
      <c r="L2739" s="24">
        <v>0</v>
      </c>
    </row>
    <row r="2740" spans="3:12">
      <c r="C2740" s="24">
        <v>0</v>
      </c>
      <c r="D2740" t="s">
        <v>92</v>
      </c>
      <c r="E2740" t="s">
        <v>92</v>
      </c>
      <c r="F2740" t="s">
        <v>92</v>
      </c>
      <c r="G2740" s="23" t="s">
        <v>92</v>
      </c>
      <c r="H2740" s="24" t="s">
        <v>92</v>
      </c>
      <c r="I2740" t="s">
        <v>92</v>
      </c>
      <c r="L2740" s="24">
        <v>0</v>
      </c>
    </row>
    <row r="2741" spans="3:12">
      <c r="C2741" s="24">
        <v>0</v>
      </c>
      <c r="D2741" t="s">
        <v>92</v>
      </c>
      <c r="E2741" t="s">
        <v>92</v>
      </c>
      <c r="F2741" t="s">
        <v>92</v>
      </c>
      <c r="G2741" s="23" t="s">
        <v>92</v>
      </c>
      <c r="H2741" s="24" t="s">
        <v>92</v>
      </c>
      <c r="I2741" t="s">
        <v>92</v>
      </c>
      <c r="L2741" s="24">
        <v>0</v>
      </c>
    </row>
    <row r="2742" spans="3:12">
      <c r="C2742" s="24">
        <v>0</v>
      </c>
      <c r="D2742" t="s">
        <v>92</v>
      </c>
      <c r="E2742" t="s">
        <v>92</v>
      </c>
      <c r="F2742" t="s">
        <v>92</v>
      </c>
      <c r="G2742" s="23" t="s">
        <v>92</v>
      </c>
      <c r="H2742" s="24" t="s">
        <v>92</v>
      </c>
      <c r="I2742" t="s">
        <v>92</v>
      </c>
      <c r="L2742" s="24">
        <v>0</v>
      </c>
    </row>
    <row r="2743" spans="3:12">
      <c r="C2743" s="24">
        <v>0</v>
      </c>
      <c r="D2743" t="s">
        <v>92</v>
      </c>
      <c r="E2743" t="s">
        <v>92</v>
      </c>
      <c r="F2743" t="s">
        <v>92</v>
      </c>
      <c r="G2743" s="23" t="s">
        <v>92</v>
      </c>
      <c r="H2743" s="24" t="s">
        <v>92</v>
      </c>
      <c r="I2743" t="s">
        <v>92</v>
      </c>
      <c r="L2743" s="24">
        <v>0</v>
      </c>
    </row>
    <row r="2744" spans="3:12">
      <c r="C2744" s="24">
        <v>0</v>
      </c>
      <c r="D2744" t="s">
        <v>92</v>
      </c>
      <c r="E2744" t="s">
        <v>92</v>
      </c>
      <c r="F2744" t="s">
        <v>92</v>
      </c>
      <c r="G2744" s="23" t="s">
        <v>92</v>
      </c>
      <c r="H2744" s="24" t="s">
        <v>92</v>
      </c>
      <c r="I2744" t="s">
        <v>92</v>
      </c>
      <c r="L2744" s="24">
        <v>0</v>
      </c>
    </row>
    <row r="2745" spans="3:12">
      <c r="C2745" s="24">
        <v>0</v>
      </c>
      <c r="D2745" t="s">
        <v>92</v>
      </c>
      <c r="E2745" t="s">
        <v>92</v>
      </c>
      <c r="F2745" t="s">
        <v>92</v>
      </c>
      <c r="G2745" s="23" t="s">
        <v>92</v>
      </c>
      <c r="H2745" s="24" t="s">
        <v>92</v>
      </c>
      <c r="I2745" t="s">
        <v>92</v>
      </c>
      <c r="L2745" s="24">
        <v>0</v>
      </c>
    </row>
    <row r="2746" spans="3:12">
      <c r="C2746" s="24">
        <v>0</v>
      </c>
      <c r="D2746" t="s">
        <v>92</v>
      </c>
      <c r="E2746" t="s">
        <v>92</v>
      </c>
      <c r="F2746" t="s">
        <v>92</v>
      </c>
      <c r="G2746" s="23" t="s">
        <v>92</v>
      </c>
      <c r="H2746" s="24" t="s">
        <v>92</v>
      </c>
      <c r="I2746" t="s">
        <v>92</v>
      </c>
      <c r="L2746" s="24">
        <v>0</v>
      </c>
    </row>
    <row r="2747" spans="3:12">
      <c r="C2747" s="24">
        <v>0</v>
      </c>
      <c r="D2747" t="s">
        <v>92</v>
      </c>
      <c r="E2747" t="s">
        <v>92</v>
      </c>
      <c r="F2747" t="s">
        <v>92</v>
      </c>
      <c r="G2747" s="23" t="s">
        <v>92</v>
      </c>
      <c r="H2747" s="24" t="s">
        <v>92</v>
      </c>
      <c r="I2747" t="s">
        <v>92</v>
      </c>
      <c r="L2747" s="24">
        <v>0</v>
      </c>
    </row>
    <row r="2748" spans="3:12">
      <c r="C2748" s="24">
        <v>0</v>
      </c>
      <c r="D2748" t="s">
        <v>92</v>
      </c>
      <c r="E2748" t="s">
        <v>92</v>
      </c>
      <c r="F2748" t="s">
        <v>92</v>
      </c>
      <c r="G2748" s="23" t="s">
        <v>92</v>
      </c>
      <c r="H2748" s="24" t="s">
        <v>92</v>
      </c>
      <c r="I2748" t="s">
        <v>92</v>
      </c>
      <c r="L2748" s="24">
        <v>0</v>
      </c>
    </row>
    <row r="2749" spans="3:12">
      <c r="C2749" s="24">
        <v>0</v>
      </c>
      <c r="D2749" t="s">
        <v>92</v>
      </c>
      <c r="E2749" t="s">
        <v>92</v>
      </c>
      <c r="F2749" t="s">
        <v>92</v>
      </c>
      <c r="G2749" s="23" t="s">
        <v>92</v>
      </c>
      <c r="H2749" s="24" t="s">
        <v>92</v>
      </c>
      <c r="I2749" t="s">
        <v>92</v>
      </c>
      <c r="L2749" s="24">
        <v>0</v>
      </c>
    </row>
    <row r="2750" spans="3:12">
      <c r="C2750" s="24">
        <v>0</v>
      </c>
      <c r="D2750" t="s">
        <v>92</v>
      </c>
      <c r="E2750" t="s">
        <v>92</v>
      </c>
      <c r="F2750" t="s">
        <v>92</v>
      </c>
      <c r="G2750" s="23" t="s">
        <v>92</v>
      </c>
      <c r="H2750" s="24" t="s">
        <v>92</v>
      </c>
      <c r="I2750" t="s">
        <v>92</v>
      </c>
      <c r="L2750" s="24">
        <v>0</v>
      </c>
    </row>
    <row r="2751" spans="3:12">
      <c r="C2751" s="24">
        <v>0</v>
      </c>
      <c r="D2751" t="s">
        <v>92</v>
      </c>
      <c r="E2751" t="s">
        <v>92</v>
      </c>
      <c r="F2751" t="s">
        <v>92</v>
      </c>
      <c r="G2751" s="23" t="s">
        <v>92</v>
      </c>
      <c r="H2751" s="24" t="s">
        <v>92</v>
      </c>
      <c r="I2751" t="s">
        <v>92</v>
      </c>
      <c r="L2751" s="24">
        <v>0</v>
      </c>
    </row>
    <row r="2752" spans="3:12">
      <c r="C2752" s="24">
        <v>0</v>
      </c>
      <c r="D2752" t="s">
        <v>92</v>
      </c>
      <c r="E2752" t="s">
        <v>92</v>
      </c>
      <c r="F2752" t="s">
        <v>92</v>
      </c>
      <c r="G2752" s="23" t="s">
        <v>92</v>
      </c>
      <c r="H2752" s="24" t="s">
        <v>92</v>
      </c>
      <c r="I2752" t="s">
        <v>92</v>
      </c>
      <c r="L2752" s="24">
        <v>0</v>
      </c>
    </row>
    <row r="2753" spans="3:12">
      <c r="C2753" s="24">
        <v>0</v>
      </c>
      <c r="D2753" t="s">
        <v>92</v>
      </c>
      <c r="E2753" t="s">
        <v>92</v>
      </c>
      <c r="F2753" t="s">
        <v>92</v>
      </c>
      <c r="G2753" s="23" t="s">
        <v>92</v>
      </c>
      <c r="H2753" s="24" t="s">
        <v>92</v>
      </c>
      <c r="I2753" t="s">
        <v>92</v>
      </c>
      <c r="L2753" s="24">
        <v>0</v>
      </c>
    </row>
    <row r="2754" spans="3:12">
      <c r="C2754" s="24">
        <v>0</v>
      </c>
      <c r="D2754" t="s">
        <v>92</v>
      </c>
      <c r="E2754" t="s">
        <v>92</v>
      </c>
      <c r="F2754" t="s">
        <v>92</v>
      </c>
      <c r="G2754" s="23" t="s">
        <v>92</v>
      </c>
      <c r="H2754" s="24" t="s">
        <v>92</v>
      </c>
      <c r="I2754" t="s">
        <v>92</v>
      </c>
      <c r="L2754" s="24">
        <v>0</v>
      </c>
    </row>
    <row r="2755" spans="3:12">
      <c r="C2755" s="24">
        <v>0</v>
      </c>
      <c r="D2755" t="s">
        <v>92</v>
      </c>
      <c r="E2755" t="s">
        <v>92</v>
      </c>
      <c r="F2755" t="s">
        <v>92</v>
      </c>
      <c r="G2755" s="23" t="s">
        <v>92</v>
      </c>
      <c r="H2755" s="24" t="s">
        <v>92</v>
      </c>
      <c r="I2755" t="s">
        <v>92</v>
      </c>
      <c r="L2755" s="24">
        <v>0</v>
      </c>
    </row>
    <row r="2756" spans="3:12">
      <c r="C2756" s="24">
        <v>0</v>
      </c>
      <c r="D2756" t="s">
        <v>92</v>
      </c>
      <c r="E2756" t="s">
        <v>92</v>
      </c>
      <c r="F2756" t="s">
        <v>92</v>
      </c>
      <c r="G2756" s="23" t="s">
        <v>92</v>
      </c>
      <c r="H2756" s="24" t="s">
        <v>92</v>
      </c>
      <c r="I2756" t="s">
        <v>92</v>
      </c>
      <c r="L2756" s="24">
        <v>0</v>
      </c>
    </row>
    <row r="2757" spans="3:12">
      <c r="C2757" s="24">
        <v>0</v>
      </c>
      <c r="D2757" t="s">
        <v>92</v>
      </c>
      <c r="E2757" t="s">
        <v>92</v>
      </c>
      <c r="F2757" t="s">
        <v>92</v>
      </c>
      <c r="G2757" s="23" t="s">
        <v>92</v>
      </c>
      <c r="H2757" s="24" t="s">
        <v>92</v>
      </c>
      <c r="I2757" t="s">
        <v>92</v>
      </c>
      <c r="L2757" s="24">
        <v>0</v>
      </c>
    </row>
    <row r="2758" spans="3:12">
      <c r="C2758" s="24">
        <v>0</v>
      </c>
      <c r="D2758" t="s">
        <v>92</v>
      </c>
      <c r="E2758" t="s">
        <v>92</v>
      </c>
      <c r="F2758" t="s">
        <v>92</v>
      </c>
      <c r="G2758" s="23" t="s">
        <v>92</v>
      </c>
      <c r="H2758" s="24" t="s">
        <v>92</v>
      </c>
      <c r="I2758" t="s">
        <v>92</v>
      </c>
      <c r="L2758" s="24">
        <v>0</v>
      </c>
    </row>
    <row r="2759" spans="3:12">
      <c r="C2759" s="24">
        <v>0</v>
      </c>
      <c r="D2759" t="s">
        <v>92</v>
      </c>
      <c r="E2759" t="s">
        <v>92</v>
      </c>
      <c r="F2759" t="s">
        <v>92</v>
      </c>
      <c r="G2759" s="23" t="s">
        <v>92</v>
      </c>
      <c r="H2759" s="24" t="s">
        <v>92</v>
      </c>
      <c r="I2759" t="s">
        <v>92</v>
      </c>
      <c r="L2759" s="24">
        <v>0</v>
      </c>
    </row>
    <row r="2760" spans="3:12">
      <c r="C2760" s="24">
        <v>0</v>
      </c>
      <c r="D2760" t="s">
        <v>92</v>
      </c>
      <c r="E2760" t="s">
        <v>92</v>
      </c>
      <c r="F2760" t="s">
        <v>92</v>
      </c>
      <c r="G2760" s="23" t="s">
        <v>92</v>
      </c>
      <c r="H2760" s="24" t="s">
        <v>92</v>
      </c>
      <c r="I2760" t="s">
        <v>92</v>
      </c>
      <c r="L2760" s="24">
        <v>0</v>
      </c>
    </row>
    <row r="2761" spans="3:12">
      <c r="C2761" s="24">
        <v>0</v>
      </c>
      <c r="D2761" t="s">
        <v>92</v>
      </c>
      <c r="E2761" t="s">
        <v>92</v>
      </c>
      <c r="F2761" t="s">
        <v>92</v>
      </c>
      <c r="G2761" s="23" t="s">
        <v>92</v>
      </c>
      <c r="H2761" s="24" t="s">
        <v>92</v>
      </c>
      <c r="I2761" t="s">
        <v>92</v>
      </c>
      <c r="L2761" s="24">
        <v>0</v>
      </c>
    </row>
    <row r="2762" spans="3:12">
      <c r="C2762" s="24">
        <v>0</v>
      </c>
      <c r="D2762" t="s">
        <v>92</v>
      </c>
      <c r="E2762" t="s">
        <v>92</v>
      </c>
      <c r="F2762" t="s">
        <v>92</v>
      </c>
      <c r="G2762" s="23" t="s">
        <v>92</v>
      </c>
      <c r="H2762" s="24" t="s">
        <v>92</v>
      </c>
      <c r="I2762" t="s">
        <v>92</v>
      </c>
      <c r="L2762" s="24">
        <v>0</v>
      </c>
    </row>
    <row r="2763" spans="3:12">
      <c r="C2763" s="24">
        <v>0</v>
      </c>
      <c r="D2763" t="s">
        <v>92</v>
      </c>
      <c r="E2763" t="s">
        <v>92</v>
      </c>
      <c r="F2763" t="s">
        <v>92</v>
      </c>
      <c r="G2763" s="23" t="s">
        <v>92</v>
      </c>
      <c r="H2763" s="24" t="s">
        <v>92</v>
      </c>
      <c r="I2763" t="s">
        <v>92</v>
      </c>
      <c r="L2763" s="24">
        <v>0</v>
      </c>
    </row>
    <row r="2764" spans="3:12">
      <c r="C2764" s="24">
        <v>0</v>
      </c>
      <c r="D2764" t="s">
        <v>92</v>
      </c>
      <c r="E2764" t="s">
        <v>92</v>
      </c>
      <c r="F2764" t="s">
        <v>92</v>
      </c>
      <c r="G2764" s="23" t="s">
        <v>92</v>
      </c>
      <c r="H2764" s="24" t="s">
        <v>92</v>
      </c>
      <c r="I2764" t="s">
        <v>92</v>
      </c>
      <c r="L2764" s="24">
        <v>0</v>
      </c>
    </row>
    <row r="2765" spans="3:12">
      <c r="C2765" s="24">
        <v>0</v>
      </c>
      <c r="D2765" t="s">
        <v>92</v>
      </c>
      <c r="E2765" t="s">
        <v>92</v>
      </c>
      <c r="F2765" t="s">
        <v>92</v>
      </c>
      <c r="G2765" s="23" t="s">
        <v>92</v>
      </c>
      <c r="H2765" s="24" t="s">
        <v>92</v>
      </c>
      <c r="I2765" t="s">
        <v>92</v>
      </c>
      <c r="L2765" s="24">
        <v>0</v>
      </c>
    </row>
    <row r="2766" spans="3:12">
      <c r="C2766" s="24">
        <v>0</v>
      </c>
      <c r="D2766" t="s">
        <v>92</v>
      </c>
      <c r="E2766" t="s">
        <v>92</v>
      </c>
      <c r="F2766" t="s">
        <v>92</v>
      </c>
      <c r="G2766" s="23" t="s">
        <v>92</v>
      </c>
      <c r="H2766" s="24" t="s">
        <v>92</v>
      </c>
      <c r="I2766" t="s">
        <v>92</v>
      </c>
      <c r="L2766" s="24">
        <v>0</v>
      </c>
    </row>
    <row r="2767" spans="3:12">
      <c r="C2767" s="24">
        <v>0</v>
      </c>
      <c r="D2767" t="s">
        <v>92</v>
      </c>
      <c r="E2767" t="s">
        <v>92</v>
      </c>
      <c r="F2767" t="s">
        <v>92</v>
      </c>
      <c r="G2767" s="23" t="s">
        <v>92</v>
      </c>
      <c r="H2767" s="24" t="s">
        <v>92</v>
      </c>
      <c r="I2767" t="s">
        <v>92</v>
      </c>
      <c r="L2767" s="24">
        <v>0</v>
      </c>
    </row>
    <row r="2768" spans="3:12">
      <c r="C2768" s="24">
        <v>0</v>
      </c>
      <c r="D2768" t="s">
        <v>92</v>
      </c>
      <c r="E2768" t="s">
        <v>92</v>
      </c>
      <c r="F2768" t="s">
        <v>92</v>
      </c>
      <c r="G2768" s="23" t="s">
        <v>92</v>
      </c>
      <c r="H2768" s="24" t="s">
        <v>92</v>
      </c>
      <c r="I2768" t="s">
        <v>92</v>
      </c>
      <c r="L2768" s="24">
        <v>0</v>
      </c>
    </row>
    <row r="2769" spans="3:12">
      <c r="C2769" s="24">
        <v>0</v>
      </c>
      <c r="D2769" t="s">
        <v>92</v>
      </c>
      <c r="E2769" t="s">
        <v>92</v>
      </c>
      <c r="F2769" t="s">
        <v>92</v>
      </c>
      <c r="G2769" s="23" t="s">
        <v>92</v>
      </c>
      <c r="H2769" s="24" t="s">
        <v>92</v>
      </c>
      <c r="I2769" t="s">
        <v>92</v>
      </c>
      <c r="L2769" s="24">
        <v>0</v>
      </c>
    </row>
    <row r="2770" spans="3:12">
      <c r="C2770" s="24">
        <v>0</v>
      </c>
      <c r="D2770" t="s">
        <v>92</v>
      </c>
      <c r="E2770" t="s">
        <v>92</v>
      </c>
      <c r="F2770" t="s">
        <v>92</v>
      </c>
      <c r="G2770" s="23" t="s">
        <v>92</v>
      </c>
      <c r="H2770" s="24" t="s">
        <v>92</v>
      </c>
      <c r="I2770" t="s">
        <v>92</v>
      </c>
      <c r="L2770" s="24">
        <v>0</v>
      </c>
    </row>
    <row r="2771" spans="3:12">
      <c r="C2771" s="24">
        <v>0</v>
      </c>
      <c r="D2771" t="s">
        <v>92</v>
      </c>
      <c r="E2771" t="s">
        <v>92</v>
      </c>
      <c r="F2771" t="s">
        <v>92</v>
      </c>
      <c r="G2771" s="23" t="s">
        <v>92</v>
      </c>
      <c r="H2771" s="24" t="s">
        <v>92</v>
      </c>
      <c r="I2771" t="s">
        <v>92</v>
      </c>
      <c r="L2771" s="24">
        <v>0</v>
      </c>
    </row>
    <row r="2772" spans="3:12">
      <c r="C2772" s="24">
        <v>0</v>
      </c>
      <c r="D2772" t="s">
        <v>92</v>
      </c>
      <c r="E2772" t="s">
        <v>92</v>
      </c>
      <c r="F2772" t="s">
        <v>92</v>
      </c>
      <c r="G2772" s="23" t="s">
        <v>92</v>
      </c>
      <c r="H2772" s="24" t="s">
        <v>92</v>
      </c>
      <c r="I2772" t="s">
        <v>92</v>
      </c>
      <c r="L2772" s="24">
        <v>0</v>
      </c>
    </row>
    <row r="2773" spans="3:12">
      <c r="C2773" s="24">
        <v>0</v>
      </c>
      <c r="D2773" t="s">
        <v>92</v>
      </c>
      <c r="E2773" t="s">
        <v>92</v>
      </c>
      <c r="F2773" t="s">
        <v>92</v>
      </c>
      <c r="G2773" s="23" t="s">
        <v>92</v>
      </c>
      <c r="H2773" s="24" t="s">
        <v>92</v>
      </c>
      <c r="I2773" t="s">
        <v>92</v>
      </c>
      <c r="L2773" s="24">
        <v>0</v>
      </c>
    </row>
    <row r="2774" spans="3:12">
      <c r="C2774" s="24">
        <v>0</v>
      </c>
      <c r="D2774" t="s">
        <v>92</v>
      </c>
      <c r="E2774" t="s">
        <v>92</v>
      </c>
      <c r="F2774" t="s">
        <v>92</v>
      </c>
      <c r="G2774" s="23" t="s">
        <v>92</v>
      </c>
      <c r="H2774" s="24" t="s">
        <v>92</v>
      </c>
      <c r="I2774" t="s">
        <v>92</v>
      </c>
      <c r="L2774" s="24">
        <v>0</v>
      </c>
    </row>
    <row r="2775" spans="3:12">
      <c r="C2775" s="24">
        <v>0</v>
      </c>
      <c r="D2775" t="s">
        <v>92</v>
      </c>
      <c r="E2775" t="s">
        <v>92</v>
      </c>
      <c r="F2775" t="s">
        <v>92</v>
      </c>
      <c r="G2775" s="23" t="s">
        <v>92</v>
      </c>
      <c r="H2775" s="24" t="s">
        <v>92</v>
      </c>
      <c r="I2775" t="s">
        <v>92</v>
      </c>
      <c r="L2775" s="24">
        <v>0</v>
      </c>
    </row>
    <row r="2776" spans="3:12">
      <c r="C2776" s="24">
        <v>0</v>
      </c>
      <c r="D2776" t="s">
        <v>92</v>
      </c>
      <c r="E2776" t="s">
        <v>92</v>
      </c>
      <c r="F2776" t="s">
        <v>92</v>
      </c>
      <c r="G2776" s="23" t="s">
        <v>92</v>
      </c>
      <c r="H2776" s="24" t="s">
        <v>92</v>
      </c>
      <c r="I2776" t="s">
        <v>92</v>
      </c>
      <c r="L2776" s="24">
        <v>0</v>
      </c>
    </row>
    <row r="2777" spans="3:12">
      <c r="C2777" s="24">
        <v>0</v>
      </c>
      <c r="D2777" t="s">
        <v>92</v>
      </c>
      <c r="E2777" t="s">
        <v>92</v>
      </c>
      <c r="F2777" t="s">
        <v>92</v>
      </c>
      <c r="G2777" s="23" t="s">
        <v>92</v>
      </c>
      <c r="H2777" s="24" t="s">
        <v>92</v>
      </c>
      <c r="I2777" t="s">
        <v>92</v>
      </c>
      <c r="L2777" s="24">
        <v>0</v>
      </c>
    </row>
    <row r="2778" spans="3:12">
      <c r="C2778" s="24">
        <v>0</v>
      </c>
      <c r="D2778" t="s">
        <v>92</v>
      </c>
      <c r="E2778" t="s">
        <v>92</v>
      </c>
      <c r="F2778" t="s">
        <v>92</v>
      </c>
      <c r="G2778" s="23" t="s">
        <v>92</v>
      </c>
      <c r="H2778" s="24" t="s">
        <v>92</v>
      </c>
      <c r="I2778" t="s">
        <v>92</v>
      </c>
      <c r="L2778" s="24">
        <v>0</v>
      </c>
    </row>
    <row r="2779" spans="3:12">
      <c r="C2779" s="24">
        <v>0</v>
      </c>
      <c r="D2779" t="s">
        <v>92</v>
      </c>
      <c r="E2779" t="s">
        <v>92</v>
      </c>
      <c r="F2779" t="s">
        <v>92</v>
      </c>
      <c r="G2779" s="23" t="s">
        <v>92</v>
      </c>
      <c r="H2779" s="24" t="s">
        <v>92</v>
      </c>
      <c r="I2779" t="s">
        <v>92</v>
      </c>
      <c r="L2779" s="24">
        <v>0</v>
      </c>
    </row>
    <row r="2780" spans="3:12">
      <c r="C2780" s="24">
        <v>0</v>
      </c>
      <c r="D2780" t="s">
        <v>92</v>
      </c>
      <c r="E2780" t="s">
        <v>92</v>
      </c>
      <c r="F2780" t="s">
        <v>92</v>
      </c>
      <c r="G2780" s="23" t="s">
        <v>92</v>
      </c>
      <c r="H2780" s="24" t="s">
        <v>92</v>
      </c>
      <c r="I2780" t="s">
        <v>92</v>
      </c>
      <c r="L2780" s="24">
        <v>0</v>
      </c>
    </row>
    <row r="2781" spans="3:12">
      <c r="C2781" s="24">
        <v>0</v>
      </c>
      <c r="D2781" t="s">
        <v>92</v>
      </c>
      <c r="E2781" t="s">
        <v>92</v>
      </c>
      <c r="F2781" t="s">
        <v>92</v>
      </c>
      <c r="G2781" s="23" t="s">
        <v>92</v>
      </c>
      <c r="H2781" s="24" t="s">
        <v>92</v>
      </c>
      <c r="I2781" t="s">
        <v>92</v>
      </c>
      <c r="L2781" s="24">
        <v>0</v>
      </c>
    </row>
    <row r="2782" spans="3:12">
      <c r="C2782" s="24">
        <v>0</v>
      </c>
      <c r="D2782" t="s">
        <v>92</v>
      </c>
      <c r="E2782" t="s">
        <v>92</v>
      </c>
      <c r="F2782" t="s">
        <v>92</v>
      </c>
      <c r="G2782" s="23" t="s">
        <v>92</v>
      </c>
      <c r="H2782" s="24" t="s">
        <v>92</v>
      </c>
      <c r="I2782" t="s">
        <v>92</v>
      </c>
      <c r="L2782" s="24">
        <v>0</v>
      </c>
    </row>
    <row r="2783" spans="3:12">
      <c r="C2783" s="24">
        <v>0</v>
      </c>
      <c r="D2783" t="s">
        <v>92</v>
      </c>
      <c r="E2783" t="s">
        <v>92</v>
      </c>
      <c r="F2783" t="s">
        <v>92</v>
      </c>
      <c r="G2783" s="23" t="s">
        <v>92</v>
      </c>
      <c r="H2783" s="24" t="s">
        <v>92</v>
      </c>
      <c r="I2783" t="s">
        <v>92</v>
      </c>
      <c r="L2783" s="24">
        <v>0</v>
      </c>
    </row>
    <row r="2784" spans="3:12">
      <c r="C2784" s="24">
        <v>0</v>
      </c>
      <c r="D2784" t="s">
        <v>92</v>
      </c>
      <c r="E2784" t="s">
        <v>92</v>
      </c>
      <c r="F2784" t="s">
        <v>92</v>
      </c>
      <c r="G2784" s="23" t="s">
        <v>92</v>
      </c>
      <c r="H2784" s="24" t="s">
        <v>92</v>
      </c>
      <c r="I2784" t="s">
        <v>92</v>
      </c>
      <c r="L2784" s="24">
        <v>0</v>
      </c>
    </row>
    <row r="2785" spans="3:12">
      <c r="C2785" s="24">
        <v>0</v>
      </c>
      <c r="D2785" t="s">
        <v>92</v>
      </c>
      <c r="E2785" t="s">
        <v>92</v>
      </c>
      <c r="F2785" t="s">
        <v>92</v>
      </c>
      <c r="G2785" s="23" t="s">
        <v>92</v>
      </c>
      <c r="H2785" s="24" t="s">
        <v>92</v>
      </c>
      <c r="I2785" t="s">
        <v>92</v>
      </c>
      <c r="L2785" s="24">
        <v>0</v>
      </c>
    </row>
    <row r="2786" spans="3:12">
      <c r="C2786" s="24">
        <v>0</v>
      </c>
      <c r="D2786" t="s">
        <v>92</v>
      </c>
      <c r="E2786" t="s">
        <v>92</v>
      </c>
      <c r="F2786" t="s">
        <v>92</v>
      </c>
      <c r="G2786" s="23" t="s">
        <v>92</v>
      </c>
      <c r="H2786" s="24" t="s">
        <v>92</v>
      </c>
      <c r="I2786" t="s">
        <v>92</v>
      </c>
      <c r="L2786" s="24">
        <v>0</v>
      </c>
    </row>
    <row r="2787" spans="3:12">
      <c r="C2787" s="24">
        <v>0</v>
      </c>
      <c r="D2787" t="s">
        <v>92</v>
      </c>
      <c r="E2787" t="s">
        <v>92</v>
      </c>
      <c r="F2787" t="s">
        <v>92</v>
      </c>
      <c r="G2787" s="23" t="s">
        <v>92</v>
      </c>
      <c r="H2787" s="24" t="s">
        <v>92</v>
      </c>
      <c r="I2787" t="s">
        <v>92</v>
      </c>
      <c r="L2787" s="24">
        <v>0</v>
      </c>
    </row>
    <row r="2788" spans="3:12">
      <c r="C2788" s="24">
        <v>0</v>
      </c>
      <c r="D2788" t="s">
        <v>92</v>
      </c>
      <c r="E2788" t="s">
        <v>92</v>
      </c>
      <c r="F2788" t="s">
        <v>92</v>
      </c>
      <c r="G2788" s="23" t="s">
        <v>92</v>
      </c>
      <c r="H2788" s="24" t="s">
        <v>92</v>
      </c>
      <c r="I2788" t="s">
        <v>92</v>
      </c>
      <c r="L2788" s="24">
        <v>0</v>
      </c>
    </row>
    <row r="2789" spans="3:12">
      <c r="C2789" s="24">
        <v>0</v>
      </c>
      <c r="D2789" t="s">
        <v>92</v>
      </c>
      <c r="E2789" t="s">
        <v>92</v>
      </c>
      <c r="F2789" t="s">
        <v>92</v>
      </c>
      <c r="G2789" s="23" t="s">
        <v>92</v>
      </c>
      <c r="H2789" s="24" t="s">
        <v>92</v>
      </c>
      <c r="I2789" t="s">
        <v>92</v>
      </c>
      <c r="L2789" s="24">
        <v>0</v>
      </c>
    </row>
    <row r="2790" spans="3:12">
      <c r="C2790" s="24">
        <v>0</v>
      </c>
      <c r="D2790" t="s">
        <v>92</v>
      </c>
      <c r="E2790" t="s">
        <v>92</v>
      </c>
      <c r="F2790" t="s">
        <v>92</v>
      </c>
      <c r="G2790" s="23" t="s">
        <v>92</v>
      </c>
      <c r="H2790" s="24" t="s">
        <v>92</v>
      </c>
      <c r="I2790" t="s">
        <v>92</v>
      </c>
      <c r="L2790" s="24">
        <v>0</v>
      </c>
    </row>
    <row r="2791" spans="3:12">
      <c r="C2791" s="24">
        <v>0</v>
      </c>
      <c r="D2791" t="s">
        <v>92</v>
      </c>
      <c r="E2791" t="s">
        <v>92</v>
      </c>
      <c r="F2791" t="s">
        <v>92</v>
      </c>
      <c r="G2791" s="23" t="s">
        <v>92</v>
      </c>
      <c r="H2791" s="24" t="s">
        <v>92</v>
      </c>
      <c r="I2791" t="s">
        <v>92</v>
      </c>
      <c r="L2791" s="24">
        <v>0</v>
      </c>
    </row>
    <row r="2792" spans="3:12">
      <c r="C2792" s="24">
        <v>0</v>
      </c>
      <c r="D2792" t="s">
        <v>92</v>
      </c>
      <c r="E2792" t="s">
        <v>92</v>
      </c>
      <c r="F2792" t="s">
        <v>92</v>
      </c>
      <c r="G2792" s="23" t="s">
        <v>92</v>
      </c>
      <c r="H2792" s="24" t="s">
        <v>92</v>
      </c>
      <c r="I2792" t="s">
        <v>92</v>
      </c>
      <c r="L2792" s="24">
        <v>0</v>
      </c>
    </row>
    <row r="2793" spans="3:12">
      <c r="C2793" s="24">
        <v>0</v>
      </c>
      <c r="D2793" t="s">
        <v>92</v>
      </c>
      <c r="E2793" t="s">
        <v>92</v>
      </c>
      <c r="F2793" t="s">
        <v>92</v>
      </c>
      <c r="G2793" s="23" t="s">
        <v>92</v>
      </c>
      <c r="H2793" s="24" t="s">
        <v>92</v>
      </c>
      <c r="I2793" t="s">
        <v>92</v>
      </c>
      <c r="L2793" s="24">
        <v>0</v>
      </c>
    </row>
    <row r="2794" spans="3:12">
      <c r="C2794" s="24">
        <v>0</v>
      </c>
      <c r="D2794" t="s">
        <v>92</v>
      </c>
      <c r="E2794" t="s">
        <v>92</v>
      </c>
      <c r="F2794" t="s">
        <v>92</v>
      </c>
      <c r="G2794" s="23" t="s">
        <v>92</v>
      </c>
      <c r="H2794" s="24" t="s">
        <v>92</v>
      </c>
      <c r="I2794" t="s">
        <v>92</v>
      </c>
      <c r="L2794" s="24">
        <v>0</v>
      </c>
    </row>
    <row r="2795" spans="3:12">
      <c r="C2795" s="24">
        <v>0</v>
      </c>
      <c r="D2795" t="s">
        <v>92</v>
      </c>
      <c r="E2795" t="s">
        <v>92</v>
      </c>
      <c r="F2795" t="s">
        <v>92</v>
      </c>
      <c r="G2795" s="23" t="s">
        <v>92</v>
      </c>
      <c r="H2795" s="24" t="s">
        <v>92</v>
      </c>
      <c r="I2795" t="s">
        <v>92</v>
      </c>
      <c r="L2795" s="24">
        <v>0</v>
      </c>
    </row>
    <row r="2796" spans="3:12">
      <c r="C2796" s="24">
        <v>0</v>
      </c>
      <c r="D2796" t="s">
        <v>92</v>
      </c>
      <c r="E2796" t="s">
        <v>92</v>
      </c>
      <c r="F2796" t="s">
        <v>92</v>
      </c>
      <c r="G2796" s="23" t="s">
        <v>92</v>
      </c>
      <c r="H2796" s="24" t="s">
        <v>92</v>
      </c>
      <c r="I2796" t="s">
        <v>92</v>
      </c>
      <c r="L2796" s="24">
        <v>0</v>
      </c>
    </row>
    <row r="2797" spans="3:12">
      <c r="C2797" s="24">
        <v>0</v>
      </c>
      <c r="D2797" t="s">
        <v>92</v>
      </c>
      <c r="E2797" t="s">
        <v>92</v>
      </c>
      <c r="F2797" t="s">
        <v>92</v>
      </c>
      <c r="G2797" s="23" t="s">
        <v>92</v>
      </c>
      <c r="H2797" s="24" t="s">
        <v>92</v>
      </c>
      <c r="I2797" t="s">
        <v>92</v>
      </c>
      <c r="L2797" s="24">
        <v>0</v>
      </c>
    </row>
    <row r="2798" spans="3:12">
      <c r="C2798" s="24">
        <v>0</v>
      </c>
      <c r="D2798" t="s">
        <v>92</v>
      </c>
      <c r="E2798" t="s">
        <v>92</v>
      </c>
      <c r="F2798" t="s">
        <v>92</v>
      </c>
      <c r="G2798" s="23" t="s">
        <v>92</v>
      </c>
      <c r="H2798" s="24" t="s">
        <v>92</v>
      </c>
      <c r="I2798" t="s">
        <v>92</v>
      </c>
      <c r="L2798" s="24">
        <v>0</v>
      </c>
    </row>
    <row r="2799" spans="3:12">
      <c r="C2799" s="24">
        <v>0</v>
      </c>
      <c r="D2799" t="s">
        <v>92</v>
      </c>
      <c r="E2799" t="s">
        <v>92</v>
      </c>
      <c r="F2799" t="s">
        <v>92</v>
      </c>
      <c r="G2799" s="23" t="s">
        <v>92</v>
      </c>
      <c r="H2799" s="24" t="s">
        <v>92</v>
      </c>
      <c r="I2799" t="s">
        <v>92</v>
      </c>
      <c r="L2799" s="24">
        <v>0</v>
      </c>
    </row>
    <row r="2800" spans="3:12">
      <c r="C2800" s="24">
        <v>0</v>
      </c>
      <c r="D2800" t="s">
        <v>92</v>
      </c>
      <c r="E2800" t="s">
        <v>92</v>
      </c>
      <c r="F2800" t="s">
        <v>92</v>
      </c>
      <c r="G2800" s="23" t="s">
        <v>92</v>
      </c>
      <c r="H2800" s="24" t="s">
        <v>92</v>
      </c>
      <c r="I2800" t="s">
        <v>92</v>
      </c>
      <c r="L2800" s="24">
        <v>0</v>
      </c>
    </row>
    <row r="2801" spans="3:12">
      <c r="C2801" s="24">
        <v>0</v>
      </c>
      <c r="D2801" t="s">
        <v>92</v>
      </c>
      <c r="E2801" t="s">
        <v>92</v>
      </c>
      <c r="F2801" t="s">
        <v>92</v>
      </c>
      <c r="G2801" s="23" t="s">
        <v>92</v>
      </c>
      <c r="H2801" s="24" t="s">
        <v>92</v>
      </c>
      <c r="I2801" t="s">
        <v>92</v>
      </c>
      <c r="L2801" s="24">
        <v>0</v>
      </c>
    </row>
    <row r="2802" spans="3:12">
      <c r="C2802" s="24">
        <v>0</v>
      </c>
      <c r="D2802" t="s">
        <v>92</v>
      </c>
      <c r="E2802" t="s">
        <v>92</v>
      </c>
      <c r="F2802" t="s">
        <v>92</v>
      </c>
      <c r="G2802" s="23" t="s">
        <v>92</v>
      </c>
      <c r="H2802" s="24" t="s">
        <v>92</v>
      </c>
      <c r="I2802" t="s">
        <v>92</v>
      </c>
      <c r="L2802" s="24">
        <v>0</v>
      </c>
    </row>
    <row r="2803" spans="3:12">
      <c r="C2803" s="24">
        <v>0</v>
      </c>
      <c r="D2803" t="s">
        <v>92</v>
      </c>
      <c r="E2803" t="s">
        <v>92</v>
      </c>
      <c r="F2803" t="s">
        <v>92</v>
      </c>
      <c r="G2803" s="23" t="s">
        <v>92</v>
      </c>
      <c r="H2803" s="24" t="s">
        <v>92</v>
      </c>
      <c r="I2803" t="s">
        <v>92</v>
      </c>
      <c r="L2803" s="24">
        <v>0</v>
      </c>
    </row>
    <row r="2804" spans="3:12">
      <c r="C2804" s="24">
        <v>0</v>
      </c>
      <c r="D2804" t="s">
        <v>92</v>
      </c>
      <c r="E2804" t="s">
        <v>92</v>
      </c>
      <c r="F2804" t="s">
        <v>92</v>
      </c>
      <c r="G2804" s="23" t="s">
        <v>92</v>
      </c>
      <c r="H2804" s="24" t="s">
        <v>92</v>
      </c>
      <c r="I2804" t="s">
        <v>92</v>
      </c>
      <c r="L2804" s="24">
        <v>0</v>
      </c>
    </row>
    <row r="2805" spans="3:12">
      <c r="C2805" s="24">
        <v>0</v>
      </c>
      <c r="D2805" t="s">
        <v>92</v>
      </c>
      <c r="E2805" t="s">
        <v>92</v>
      </c>
      <c r="F2805" t="s">
        <v>92</v>
      </c>
      <c r="G2805" s="23" t="s">
        <v>92</v>
      </c>
      <c r="H2805" s="24" t="s">
        <v>92</v>
      </c>
      <c r="I2805" t="s">
        <v>92</v>
      </c>
      <c r="L2805" s="24">
        <v>0</v>
      </c>
    </row>
    <row r="2806" spans="3:12">
      <c r="C2806" s="24">
        <v>0</v>
      </c>
      <c r="D2806" t="s">
        <v>92</v>
      </c>
      <c r="E2806" t="s">
        <v>92</v>
      </c>
      <c r="F2806" t="s">
        <v>92</v>
      </c>
      <c r="G2806" s="23" t="s">
        <v>92</v>
      </c>
      <c r="H2806" s="24" t="s">
        <v>92</v>
      </c>
      <c r="I2806" t="s">
        <v>92</v>
      </c>
      <c r="L2806" s="24">
        <v>0</v>
      </c>
    </row>
    <row r="2807" spans="3:12">
      <c r="C2807" s="24">
        <v>0</v>
      </c>
      <c r="D2807" t="s">
        <v>92</v>
      </c>
      <c r="E2807" t="s">
        <v>92</v>
      </c>
      <c r="F2807" t="s">
        <v>92</v>
      </c>
      <c r="G2807" s="23" t="s">
        <v>92</v>
      </c>
      <c r="H2807" s="24" t="s">
        <v>92</v>
      </c>
      <c r="I2807" t="s">
        <v>92</v>
      </c>
      <c r="L2807" s="24">
        <v>0</v>
      </c>
    </row>
    <row r="2808" spans="3:12">
      <c r="C2808" s="24">
        <v>0</v>
      </c>
      <c r="D2808" t="s">
        <v>92</v>
      </c>
      <c r="E2808" t="s">
        <v>92</v>
      </c>
      <c r="F2808" t="s">
        <v>92</v>
      </c>
      <c r="G2808" s="23" t="s">
        <v>92</v>
      </c>
      <c r="H2808" s="24" t="s">
        <v>92</v>
      </c>
      <c r="I2808" t="s">
        <v>92</v>
      </c>
      <c r="L2808" s="24">
        <v>0</v>
      </c>
    </row>
    <row r="2809" spans="3:12">
      <c r="C2809" s="24">
        <v>0</v>
      </c>
      <c r="D2809" t="s">
        <v>92</v>
      </c>
      <c r="E2809" t="s">
        <v>92</v>
      </c>
      <c r="F2809" t="s">
        <v>92</v>
      </c>
      <c r="G2809" s="23" t="s">
        <v>92</v>
      </c>
      <c r="H2809" s="24" t="s">
        <v>92</v>
      </c>
      <c r="I2809" t="s">
        <v>92</v>
      </c>
      <c r="L2809" s="24">
        <v>0</v>
      </c>
    </row>
    <row r="2810" spans="3:12">
      <c r="C2810" s="24">
        <v>0</v>
      </c>
      <c r="D2810" t="s">
        <v>92</v>
      </c>
      <c r="E2810" t="s">
        <v>92</v>
      </c>
      <c r="F2810" t="s">
        <v>92</v>
      </c>
      <c r="G2810" s="23" t="s">
        <v>92</v>
      </c>
      <c r="H2810" s="24" t="s">
        <v>92</v>
      </c>
      <c r="I2810" t="s">
        <v>92</v>
      </c>
      <c r="L2810" s="24">
        <v>0</v>
      </c>
    </row>
    <row r="2811" spans="3:12">
      <c r="C2811" s="24">
        <v>0</v>
      </c>
      <c r="D2811" t="s">
        <v>92</v>
      </c>
      <c r="E2811" t="s">
        <v>92</v>
      </c>
      <c r="F2811" t="s">
        <v>92</v>
      </c>
      <c r="G2811" s="23" t="s">
        <v>92</v>
      </c>
      <c r="H2811" s="24" t="s">
        <v>92</v>
      </c>
      <c r="I2811" t="s">
        <v>92</v>
      </c>
      <c r="L2811" s="24">
        <v>0</v>
      </c>
    </row>
    <row r="2812" spans="3:12">
      <c r="C2812" s="24">
        <v>0</v>
      </c>
      <c r="D2812" t="s">
        <v>92</v>
      </c>
      <c r="E2812" t="s">
        <v>92</v>
      </c>
      <c r="F2812" t="s">
        <v>92</v>
      </c>
      <c r="G2812" s="23" t="s">
        <v>92</v>
      </c>
      <c r="H2812" s="24" t="s">
        <v>92</v>
      </c>
      <c r="I2812" t="s">
        <v>92</v>
      </c>
      <c r="L2812" s="24">
        <v>0</v>
      </c>
    </row>
    <row r="2813" spans="3:12">
      <c r="C2813" s="24">
        <v>0</v>
      </c>
      <c r="D2813" t="s">
        <v>92</v>
      </c>
      <c r="E2813" t="s">
        <v>92</v>
      </c>
      <c r="F2813" t="s">
        <v>92</v>
      </c>
      <c r="G2813" s="23" t="s">
        <v>92</v>
      </c>
      <c r="H2813" s="24" t="s">
        <v>92</v>
      </c>
      <c r="I2813" t="s">
        <v>92</v>
      </c>
      <c r="L2813" s="24">
        <v>0</v>
      </c>
    </row>
    <row r="2814" spans="3:12">
      <c r="C2814" s="24">
        <v>0</v>
      </c>
      <c r="D2814" t="s">
        <v>92</v>
      </c>
      <c r="E2814" t="s">
        <v>92</v>
      </c>
      <c r="F2814" t="s">
        <v>92</v>
      </c>
      <c r="G2814" s="23" t="s">
        <v>92</v>
      </c>
      <c r="H2814" s="24" t="s">
        <v>92</v>
      </c>
      <c r="I2814" t="s">
        <v>92</v>
      </c>
      <c r="L2814" s="24">
        <v>0</v>
      </c>
    </row>
    <row r="2815" spans="3:12">
      <c r="C2815" s="24">
        <v>0</v>
      </c>
      <c r="D2815" t="s">
        <v>92</v>
      </c>
      <c r="E2815" t="s">
        <v>92</v>
      </c>
      <c r="F2815" t="s">
        <v>92</v>
      </c>
      <c r="G2815" s="23" t="s">
        <v>92</v>
      </c>
      <c r="H2815" s="24" t="s">
        <v>92</v>
      </c>
      <c r="I2815" t="s">
        <v>92</v>
      </c>
      <c r="L2815" s="24">
        <v>0</v>
      </c>
    </row>
    <row r="2816" spans="3:12">
      <c r="C2816" s="24">
        <v>0</v>
      </c>
      <c r="D2816" t="s">
        <v>92</v>
      </c>
      <c r="E2816" t="s">
        <v>92</v>
      </c>
      <c r="F2816" t="s">
        <v>92</v>
      </c>
      <c r="G2816" s="23" t="s">
        <v>92</v>
      </c>
      <c r="H2816" s="24" t="s">
        <v>92</v>
      </c>
      <c r="I2816" t="s">
        <v>92</v>
      </c>
      <c r="L2816" s="24">
        <v>0</v>
      </c>
    </row>
    <row r="2817" spans="3:12">
      <c r="C2817" s="24">
        <v>0</v>
      </c>
      <c r="D2817" t="s">
        <v>92</v>
      </c>
      <c r="E2817" t="s">
        <v>92</v>
      </c>
      <c r="F2817" t="s">
        <v>92</v>
      </c>
      <c r="G2817" s="23" t="s">
        <v>92</v>
      </c>
      <c r="H2817" s="24" t="s">
        <v>92</v>
      </c>
      <c r="I2817" t="s">
        <v>92</v>
      </c>
      <c r="L2817" s="24">
        <v>0</v>
      </c>
    </row>
    <row r="2818" spans="3:12">
      <c r="C2818" s="24">
        <v>0</v>
      </c>
      <c r="D2818" t="s">
        <v>92</v>
      </c>
      <c r="E2818" t="s">
        <v>92</v>
      </c>
      <c r="F2818" t="s">
        <v>92</v>
      </c>
      <c r="G2818" s="23" t="s">
        <v>92</v>
      </c>
      <c r="H2818" s="24" t="s">
        <v>92</v>
      </c>
      <c r="I2818" t="s">
        <v>92</v>
      </c>
      <c r="L2818" s="24">
        <v>0</v>
      </c>
    </row>
    <row r="2819" spans="3:12">
      <c r="C2819" s="24">
        <v>0</v>
      </c>
      <c r="D2819" t="s">
        <v>92</v>
      </c>
      <c r="E2819" t="s">
        <v>92</v>
      </c>
      <c r="F2819" t="s">
        <v>92</v>
      </c>
      <c r="G2819" s="23" t="s">
        <v>92</v>
      </c>
      <c r="H2819" s="24" t="s">
        <v>92</v>
      </c>
      <c r="I2819" t="s">
        <v>92</v>
      </c>
      <c r="L2819" s="24">
        <v>0</v>
      </c>
    </row>
    <row r="2820" spans="3:12">
      <c r="C2820" s="24">
        <v>0</v>
      </c>
      <c r="D2820" t="s">
        <v>92</v>
      </c>
      <c r="E2820" t="s">
        <v>92</v>
      </c>
      <c r="F2820" t="s">
        <v>92</v>
      </c>
      <c r="G2820" s="23" t="s">
        <v>92</v>
      </c>
      <c r="H2820" s="24" t="s">
        <v>92</v>
      </c>
      <c r="I2820" t="s">
        <v>92</v>
      </c>
      <c r="L2820" s="24">
        <v>0</v>
      </c>
    </row>
    <row r="2821" spans="3:12">
      <c r="C2821" s="24">
        <v>0</v>
      </c>
      <c r="D2821" t="s">
        <v>92</v>
      </c>
      <c r="E2821" t="s">
        <v>92</v>
      </c>
      <c r="F2821" t="s">
        <v>92</v>
      </c>
      <c r="G2821" s="23" t="s">
        <v>92</v>
      </c>
      <c r="H2821" s="24" t="s">
        <v>92</v>
      </c>
      <c r="I2821" t="s">
        <v>92</v>
      </c>
      <c r="L2821" s="24">
        <v>0</v>
      </c>
    </row>
    <row r="2822" spans="3:12">
      <c r="C2822" s="24">
        <v>0</v>
      </c>
      <c r="D2822" t="s">
        <v>92</v>
      </c>
      <c r="E2822" t="s">
        <v>92</v>
      </c>
      <c r="F2822" t="s">
        <v>92</v>
      </c>
      <c r="G2822" s="23" t="s">
        <v>92</v>
      </c>
      <c r="H2822" s="24" t="s">
        <v>92</v>
      </c>
      <c r="I2822" t="s">
        <v>92</v>
      </c>
      <c r="L2822" s="24">
        <v>0</v>
      </c>
    </row>
    <row r="2823" spans="3:12">
      <c r="C2823" s="24">
        <v>0</v>
      </c>
      <c r="D2823" t="s">
        <v>92</v>
      </c>
      <c r="E2823" t="s">
        <v>92</v>
      </c>
      <c r="F2823" t="s">
        <v>92</v>
      </c>
      <c r="G2823" s="23" t="s">
        <v>92</v>
      </c>
      <c r="H2823" s="24" t="s">
        <v>92</v>
      </c>
      <c r="I2823" t="s">
        <v>92</v>
      </c>
      <c r="L2823" s="24">
        <v>0</v>
      </c>
    </row>
    <row r="2824" spans="3:12">
      <c r="C2824" s="24">
        <v>0</v>
      </c>
      <c r="D2824" t="s">
        <v>92</v>
      </c>
      <c r="E2824" t="s">
        <v>92</v>
      </c>
      <c r="F2824" t="s">
        <v>92</v>
      </c>
      <c r="G2824" s="23" t="s">
        <v>92</v>
      </c>
      <c r="H2824" s="24" t="s">
        <v>92</v>
      </c>
      <c r="I2824" t="s">
        <v>92</v>
      </c>
      <c r="L2824" s="24">
        <v>0</v>
      </c>
    </row>
    <row r="2825" spans="3:12">
      <c r="C2825" s="24">
        <v>0</v>
      </c>
      <c r="D2825" t="s">
        <v>92</v>
      </c>
      <c r="E2825" t="s">
        <v>92</v>
      </c>
      <c r="F2825" t="s">
        <v>92</v>
      </c>
      <c r="G2825" s="23" t="s">
        <v>92</v>
      </c>
      <c r="H2825" s="24" t="s">
        <v>92</v>
      </c>
      <c r="I2825" t="s">
        <v>92</v>
      </c>
      <c r="L2825" s="24">
        <v>0</v>
      </c>
    </row>
    <row r="2826" spans="3:12">
      <c r="C2826" s="24">
        <v>0</v>
      </c>
      <c r="D2826" t="s">
        <v>92</v>
      </c>
      <c r="E2826" t="s">
        <v>92</v>
      </c>
      <c r="F2826" t="s">
        <v>92</v>
      </c>
      <c r="G2826" s="23" t="s">
        <v>92</v>
      </c>
      <c r="H2826" s="24" t="s">
        <v>92</v>
      </c>
      <c r="I2826" t="s">
        <v>92</v>
      </c>
      <c r="L2826" s="24">
        <v>0</v>
      </c>
    </row>
    <row r="2827" spans="3:12">
      <c r="C2827" s="24">
        <v>0</v>
      </c>
      <c r="D2827" t="s">
        <v>92</v>
      </c>
      <c r="E2827" t="s">
        <v>92</v>
      </c>
      <c r="F2827" t="s">
        <v>92</v>
      </c>
      <c r="G2827" s="23" t="s">
        <v>92</v>
      </c>
      <c r="H2827" s="24" t="s">
        <v>92</v>
      </c>
      <c r="I2827" t="s">
        <v>92</v>
      </c>
      <c r="L2827" s="24">
        <v>0</v>
      </c>
    </row>
    <row r="2828" spans="3:12">
      <c r="C2828" s="24">
        <v>0</v>
      </c>
      <c r="D2828" t="s">
        <v>92</v>
      </c>
      <c r="E2828" t="s">
        <v>92</v>
      </c>
      <c r="F2828" t="s">
        <v>92</v>
      </c>
      <c r="G2828" s="23" t="s">
        <v>92</v>
      </c>
      <c r="H2828" s="24" t="s">
        <v>92</v>
      </c>
      <c r="I2828" t="s">
        <v>92</v>
      </c>
      <c r="L2828" s="24">
        <v>0</v>
      </c>
    </row>
    <row r="2829" spans="3:12">
      <c r="C2829" s="24">
        <v>0</v>
      </c>
      <c r="D2829" t="s">
        <v>92</v>
      </c>
      <c r="E2829" t="s">
        <v>92</v>
      </c>
      <c r="F2829" t="s">
        <v>92</v>
      </c>
      <c r="G2829" s="23" t="s">
        <v>92</v>
      </c>
      <c r="H2829" s="24" t="s">
        <v>92</v>
      </c>
      <c r="I2829" t="s">
        <v>92</v>
      </c>
      <c r="L2829" s="24">
        <v>0</v>
      </c>
    </row>
    <row r="2830" spans="3:12">
      <c r="C2830" s="24">
        <v>0</v>
      </c>
      <c r="D2830" t="s">
        <v>92</v>
      </c>
      <c r="E2830" t="s">
        <v>92</v>
      </c>
      <c r="F2830" t="s">
        <v>92</v>
      </c>
      <c r="G2830" s="23" t="s">
        <v>92</v>
      </c>
      <c r="H2830" s="24" t="s">
        <v>92</v>
      </c>
      <c r="I2830" t="s">
        <v>92</v>
      </c>
      <c r="L2830" s="24">
        <v>0</v>
      </c>
    </row>
    <row r="2831" spans="3:12">
      <c r="C2831" s="24">
        <v>0</v>
      </c>
      <c r="D2831" t="s">
        <v>92</v>
      </c>
      <c r="E2831" t="s">
        <v>92</v>
      </c>
      <c r="F2831" t="s">
        <v>92</v>
      </c>
      <c r="G2831" s="23" t="s">
        <v>92</v>
      </c>
      <c r="H2831" s="24" t="s">
        <v>92</v>
      </c>
      <c r="I2831" t="s">
        <v>92</v>
      </c>
      <c r="L2831" s="24">
        <v>0</v>
      </c>
    </row>
    <row r="2832" spans="3:12">
      <c r="C2832" s="24">
        <v>0</v>
      </c>
      <c r="D2832" t="s">
        <v>92</v>
      </c>
      <c r="E2832" t="s">
        <v>92</v>
      </c>
      <c r="F2832" t="s">
        <v>92</v>
      </c>
      <c r="G2832" s="23" t="s">
        <v>92</v>
      </c>
      <c r="H2832" s="24" t="s">
        <v>92</v>
      </c>
      <c r="I2832" t="s">
        <v>92</v>
      </c>
      <c r="L2832" s="24">
        <v>0</v>
      </c>
    </row>
    <row r="2833" spans="3:12">
      <c r="C2833" s="24">
        <v>0</v>
      </c>
      <c r="D2833" t="s">
        <v>92</v>
      </c>
      <c r="E2833" t="s">
        <v>92</v>
      </c>
      <c r="F2833" t="s">
        <v>92</v>
      </c>
      <c r="G2833" s="23" t="s">
        <v>92</v>
      </c>
      <c r="H2833" s="24" t="s">
        <v>92</v>
      </c>
      <c r="I2833" t="s">
        <v>92</v>
      </c>
      <c r="L2833" s="24">
        <v>0</v>
      </c>
    </row>
    <row r="2834" spans="3:12">
      <c r="C2834" s="24">
        <v>0</v>
      </c>
      <c r="D2834" t="s">
        <v>92</v>
      </c>
      <c r="E2834" t="s">
        <v>92</v>
      </c>
      <c r="F2834" t="s">
        <v>92</v>
      </c>
      <c r="G2834" s="23" t="s">
        <v>92</v>
      </c>
      <c r="H2834" s="24" t="s">
        <v>92</v>
      </c>
      <c r="I2834" t="s">
        <v>92</v>
      </c>
      <c r="L2834" s="24">
        <v>0</v>
      </c>
    </row>
    <row r="2835" spans="3:12">
      <c r="C2835" s="24">
        <v>0</v>
      </c>
      <c r="D2835" t="s">
        <v>92</v>
      </c>
      <c r="E2835" t="s">
        <v>92</v>
      </c>
      <c r="F2835" t="s">
        <v>92</v>
      </c>
      <c r="G2835" s="23" t="s">
        <v>92</v>
      </c>
      <c r="H2835" s="24" t="s">
        <v>92</v>
      </c>
      <c r="I2835" t="s">
        <v>92</v>
      </c>
      <c r="L2835" s="24">
        <v>0</v>
      </c>
    </row>
    <row r="2836" spans="3:12">
      <c r="C2836" s="24">
        <v>0</v>
      </c>
      <c r="D2836" t="s">
        <v>92</v>
      </c>
      <c r="E2836" t="s">
        <v>92</v>
      </c>
      <c r="F2836" t="s">
        <v>92</v>
      </c>
      <c r="G2836" s="23" t="s">
        <v>92</v>
      </c>
      <c r="H2836" s="24" t="s">
        <v>92</v>
      </c>
      <c r="I2836" t="s">
        <v>92</v>
      </c>
      <c r="L2836" s="24">
        <v>0</v>
      </c>
    </row>
    <row r="2837" spans="3:12">
      <c r="C2837" s="24">
        <v>0</v>
      </c>
      <c r="D2837" t="s">
        <v>92</v>
      </c>
      <c r="E2837" t="s">
        <v>92</v>
      </c>
      <c r="F2837" t="s">
        <v>92</v>
      </c>
      <c r="G2837" s="23" t="s">
        <v>92</v>
      </c>
      <c r="H2837" s="24" t="s">
        <v>92</v>
      </c>
      <c r="I2837" t="s">
        <v>92</v>
      </c>
      <c r="L2837" s="24">
        <v>0</v>
      </c>
    </row>
    <row r="2838" spans="3:12">
      <c r="C2838" s="24">
        <v>0</v>
      </c>
      <c r="D2838" t="s">
        <v>92</v>
      </c>
      <c r="E2838" t="s">
        <v>92</v>
      </c>
      <c r="F2838" t="s">
        <v>92</v>
      </c>
      <c r="G2838" s="23" t="s">
        <v>92</v>
      </c>
      <c r="H2838" s="24" t="s">
        <v>92</v>
      </c>
      <c r="I2838" t="s">
        <v>92</v>
      </c>
      <c r="L2838" s="24">
        <v>0</v>
      </c>
    </row>
    <row r="2839" spans="3:12">
      <c r="C2839" s="24">
        <v>0</v>
      </c>
      <c r="D2839" t="s">
        <v>92</v>
      </c>
      <c r="E2839" t="s">
        <v>92</v>
      </c>
      <c r="F2839" t="s">
        <v>92</v>
      </c>
      <c r="G2839" s="23" t="s">
        <v>92</v>
      </c>
      <c r="H2839" s="24" t="s">
        <v>92</v>
      </c>
      <c r="I2839" t="s">
        <v>92</v>
      </c>
      <c r="L2839" s="24">
        <v>0</v>
      </c>
    </row>
    <row r="2840" spans="3:12">
      <c r="C2840" s="24">
        <v>0</v>
      </c>
      <c r="D2840" t="s">
        <v>92</v>
      </c>
      <c r="E2840" t="s">
        <v>92</v>
      </c>
      <c r="F2840" t="s">
        <v>92</v>
      </c>
      <c r="G2840" s="23" t="s">
        <v>92</v>
      </c>
      <c r="H2840" s="24" t="s">
        <v>92</v>
      </c>
      <c r="I2840" t="s">
        <v>92</v>
      </c>
      <c r="L2840" s="24">
        <v>0</v>
      </c>
    </row>
    <row r="2841" spans="3:12">
      <c r="C2841" s="24">
        <v>0</v>
      </c>
      <c r="D2841" t="s">
        <v>92</v>
      </c>
      <c r="E2841" t="s">
        <v>92</v>
      </c>
      <c r="F2841" t="s">
        <v>92</v>
      </c>
      <c r="G2841" s="23" t="s">
        <v>92</v>
      </c>
      <c r="H2841" s="24" t="s">
        <v>92</v>
      </c>
      <c r="I2841" t="s">
        <v>92</v>
      </c>
      <c r="L2841" s="24">
        <v>0</v>
      </c>
    </row>
    <row r="2842" spans="3:12">
      <c r="C2842" s="24">
        <v>0</v>
      </c>
      <c r="D2842" t="s">
        <v>92</v>
      </c>
      <c r="E2842" t="s">
        <v>92</v>
      </c>
      <c r="F2842" t="s">
        <v>92</v>
      </c>
      <c r="G2842" s="23" t="s">
        <v>92</v>
      </c>
      <c r="H2842" s="24" t="s">
        <v>92</v>
      </c>
      <c r="I2842" t="s">
        <v>92</v>
      </c>
      <c r="L2842" s="24">
        <v>0</v>
      </c>
    </row>
    <row r="2843" spans="3:12">
      <c r="C2843" s="24">
        <v>0</v>
      </c>
      <c r="D2843" t="s">
        <v>92</v>
      </c>
      <c r="E2843" t="s">
        <v>92</v>
      </c>
      <c r="F2843" t="s">
        <v>92</v>
      </c>
      <c r="G2843" s="23" t="s">
        <v>92</v>
      </c>
      <c r="H2843" s="24" t="s">
        <v>92</v>
      </c>
      <c r="I2843" t="s">
        <v>92</v>
      </c>
      <c r="L2843" s="24">
        <v>0</v>
      </c>
    </row>
    <row r="2844" spans="3:12">
      <c r="C2844" s="24">
        <v>0</v>
      </c>
      <c r="D2844" t="s">
        <v>92</v>
      </c>
      <c r="E2844" t="s">
        <v>92</v>
      </c>
      <c r="F2844" t="s">
        <v>92</v>
      </c>
      <c r="G2844" s="23" t="s">
        <v>92</v>
      </c>
      <c r="H2844" s="24" t="s">
        <v>92</v>
      </c>
      <c r="I2844" t="s">
        <v>92</v>
      </c>
      <c r="L2844" s="24">
        <v>0</v>
      </c>
    </row>
    <row r="2845" spans="3:12">
      <c r="C2845" s="24">
        <v>0</v>
      </c>
      <c r="D2845" t="s">
        <v>92</v>
      </c>
      <c r="E2845" t="s">
        <v>92</v>
      </c>
      <c r="F2845" t="s">
        <v>92</v>
      </c>
      <c r="G2845" s="23" t="s">
        <v>92</v>
      </c>
      <c r="H2845" s="24" t="s">
        <v>92</v>
      </c>
      <c r="I2845" t="s">
        <v>92</v>
      </c>
      <c r="L2845" s="24">
        <v>0</v>
      </c>
    </row>
    <row r="2846" spans="3:12">
      <c r="C2846" s="24">
        <v>0</v>
      </c>
      <c r="D2846" t="s">
        <v>92</v>
      </c>
      <c r="E2846" t="s">
        <v>92</v>
      </c>
      <c r="F2846" t="s">
        <v>92</v>
      </c>
      <c r="G2846" s="23" t="s">
        <v>92</v>
      </c>
      <c r="H2846" s="24" t="s">
        <v>92</v>
      </c>
      <c r="I2846" t="s">
        <v>92</v>
      </c>
      <c r="L2846" s="24">
        <v>0</v>
      </c>
    </row>
    <row r="2847" spans="3:12">
      <c r="C2847" s="24">
        <v>0</v>
      </c>
      <c r="D2847" t="s">
        <v>92</v>
      </c>
      <c r="E2847" t="s">
        <v>92</v>
      </c>
      <c r="F2847" t="s">
        <v>92</v>
      </c>
      <c r="G2847" s="23" t="s">
        <v>92</v>
      </c>
      <c r="H2847" s="24" t="s">
        <v>92</v>
      </c>
      <c r="I2847" t="s">
        <v>92</v>
      </c>
      <c r="L2847" s="24">
        <v>0</v>
      </c>
    </row>
    <row r="2848" spans="3:12">
      <c r="C2848" s="24">
        <v>0</v>
      </c>
      <c r="D2848" t="s">
        <v>92</v>
      </c>
      <c r="E2848" t="s">
        <v>92</v>
      </c>
      <c r="F2848" t="s">
        <v>92</v>
      </c>
      <c r="G2848" s="23" t="s">
        <v>92</v>
      </c>
      <c r="H2848" s="24" t="s">
        <v>92</v>
      </c>
      <c r="I2848" t="s">
        <v>92</v>
      </c>
      <c r="L2848" s="24">
        <v>0</v>
      </c>
    </row>
    <row r="2849" spans="3:12">
      <c r="C2849" s="24">
        <v>0</v>
      </c>
      <c r="D2849" t="s">
        <v>92</v>
      </c>
      <c r="E2849" t="s">
        <v>92</v>
      </c>
      <c r="F2849" t="s">
        <v>92</v>
      </c>
      <c r="G2849" s="23" t="s">
        <v>92</v>
      </c>
      <c r="H2849" s="24" t="s">
        <v>92</v>
      </c>
      <c r="I2849" t="s">
        <v>92</v>
      </c>
      <c r="L2849" s="24">
        <v>0</v>
      </c>
    </row>
    <row r="2850" spans="3:12">
      <c r="C2850" s="24">
        <v>0</v>
      </c>
      <c r="D2850" t="s">
        <v>92</v>
      </c>
      <c r="E2850" t="s">
        <v>92</v>
      </c>
      <c r="F2850" t="s">
        <v>92</v>
      </c>
      <c r="G2850" s="23" t="s">
        <v>92</v>
      </c>
      <c r="H2850" s="24" t="s">
        <v>92</v>
      </c>
      <c r="I2850" t="s">
        <v>92</v>
      </c>
      <c r="L2850" s="24">
        <v>0</v>
      </c>
    </row>
    <row r="2851" spans="3:12">
      <c r="C2851" s="24">
        <v>0</v>
      </c>
      <c r="D2851" t="s">
        <v>92</v>
      </c>
      <c r="E2851" t="s">
        <v>92</v>
      </c>
      <c r="F2851" t="s">
        <v>92</v>
      </c>
      <c r="G2851" s="23" t="s">
        <v>92</v>
      </c>
      <c r="H2851" s="24" t="s">
        <v>92</v>
      </c>
      <c r="I2851" t="s">
        <v>92</v>
      </c>
      <c r="L2851" s="24">
        <v>0</v>
      </c>
    </row>
    <row r="2852" spans="3:12">
      <c r="C2852" s="24">
        <v>0</v>
      </c>
      <c r="D2852" t="s">
        <v>92</v>
      </c>
      <c r="E2852" t="s">
        <v>92</v>
      </c>
      <c r="F2852" t="s">
        <v>92</v>
      </c>
      <c r="G2852" s="23" t="s">
        <v>92</v>
      </c>
      <c r="H2852" s="24" t="s">
        <v>92</v>
      </c>
      <c r="I2852" t="s">
        <v>92</v>
      </c>
      <c r="L2852" s="24">
        <v>0</v>
      </c>
    </row>
    <row r="2853" spans="3:12">
      <c r="C2853" s="24">
        <v>0</v>
      </c>
      <c r="D2853" t="s">
        <v>92</v>
      </c>
      <c r="E2853" t="s">
        <v>92</v>
      </c>
      <c r="F2853" t="s">
        <v>92</v>
      </c>
      <c r="G2853" s="23" t="s">
        <v>92</v>
      </c>
      <c r="H2853" s="24" t="s">
        <v>92</v>
      </c>
      <c r="I2853" t="s">
        <v>92</v>
      </c>
      <c r="L2853" s="24">
        <v>0</v>
      </c>
    </row>
    <row r="2854" spans="3:12">
      <c r="C2854" s="24">
        <v>0</v>
      </c>
      <c r="D2854" t="s">
        <v>92</v>
      </c>
      <c r="E2854" t="s">
        <v>92</v>
      </c>
      <c r="F2854" t="s">
        <v>92</v>
      </c>
      <c r="G2854" s="23" t="s">
        <v>92</v>
      </c>
      <c r="H2854" s="24" t="s">
        <v>92</v>
      </c>
      <c r="I2854" t="s">
        <v>92</v>
      </c>
      <c r="L2854" s="24">
        <v>0</v>
      </c>
    </row>
    <row r="2855" spans="3:12">
      <c r="C2855" s="24">
        <v>0</v>
      </c>
      <c r="D2855" t="s">
        <v>92</v>
      </c>
      <c r="E2855" t="s">
        <v>92</v>
      </c>
      <c r="F2855" t="s">
        <v>92</v>
      </c>
      <c r="G2855" s="23" t="s">
        <v>92</v>
      </c>
      <c r="H2855" s="24" t="s">
        <v>92</v>
      </c>
      <c r="I2855" t="s">
        <v>92</v>
      </c>
      <c r="L2855" s="24">
        <v>0</v>
      </c>
    </row>
    <row r="2856" spans="3:12">
      <c r="C2856" s="24">
        <v>0</v>
      </c>
      <c r="D2856" t="s">
        <v>92</v>
      </c>
      <c r="E2856" t="s">
        <v>92</v>
      </c>
      <c r="F2856" t="s">
        <v>92</v>
      </c>
      <c r="G2856" s="23" t="s">
        <v>92</v>
      </c>
      <c r="H2856" s="24" t="s">
        <v>92</v>
      </c>
      <c r="I2856" t="s">
        <v>92</v>
      </c>
      <c r="L2856" s="24">
        <v>0</v>
      </c>
    </row>
    <row r="2857" spans="3:12">
      <c r="C2857" s="24">
        <v>0</v>
      </c>
      <c r="D2857" t="s">
        <v>92</v>
      </c>
      <c r="E2857" t="s">
        <v>92</v>
      </c>
      <c r="F2857" t="s">
        <v>92</v>
      </c>
      <c r="G2857" s="23" t="s">
        <v>92</v>
      </c>
      <c r="H2857" s="24" t="s">
        <v>92</v>
      </c>
      <c r="I2857" t="s">
        <v>92</v>
      </c>
      <c r="L2857" s="24">
        <v>0</v>
      </c>
    </row>
    <row r="2858" spans="3:12">
      <c r="C2858" s="24">
        <v>0</v>
      </c>
      <c r="D2858" t="s">
        <v>92</v>
      </c>
      <c r="E2858" t="s">
        <v>92</v>
      </c>
      <c r="F2858" t="s">
        <v>92</v>
      </c>
      <c r="G2858" s="23" t="s">
        <v>92</v>
      </c>
      <c r="H2858" s="24" t="s">
        <v>92</v>
      </c>
      <c r="I2858" t="s">
        <v>92</v>
      </c>
      <c r="L2858" s="24">
        <v>0</v>
      </c>
    </row>
    <row r="2859" spans="3:12">
      <c r="C2859" s="24">
        <v>0</v>
      </c>
      <c r="D2859" t="s">
        <v>92</v>
      </c>
      <c r="E2859" t="s">
        <v>92</v>
      </c>
      <c r="F2859" t="s">
        <v>92</v>
      </c>
      <c r="G2859" s="23" t="s">
        <v>92</v>
      </c>
      <c r="H2859" s="24" t="s">
        <v>92</v>
      </c>
      <c r="I2859" t="s">
        <v>92</v>
      </c>
      <c r="L2859" s="24">
        <v>0</v>
      </c>
    </row>
    <row r="2860" spans="3:12">
      <c r="C2860" s="24">
        <v>0</v>
      </c>
      <c r="D2860" t="s">
        <v>92</v>
      </c>
      <c r="E2860" t="s">
        <v>92</v>
      </c>
      <c r="F2860" t="s">
        <v>92</v>
      </c>
      <c r="G2860" s="23" t="s">
        <v>92</v>
      </c>
      <c r="H2860" s="24" t="s">
        <v>92</v>
      </c>
      <c r="I2860" t="s">
        <v>92</v>
      </c>
      <c r="L2860" s="24">
        <v>0</v>
      </c>
    </row>
    <row r="2861" spans="3:12">
      <c r="C2861" s="24">
        <v>0</v>
      </c>
      <c r="D2861" t="s">
        <v>92</v>
      </c>
      <c r="E2861" t="s">
        <v>92</v>
      </c>
      <c r="F2861" t="s">
        <v>92</v>
      </c>
      <c r="G2861" s="23" t="s">
        <v>92</v>
      </c>
      <c r="H2861" s="24" t="s">
        <v>92</v>
      </c>
      <c r="I2861" t="s">
        <v>92</v>
      </c>
      <c r="L2861" s="24">
        <v>0</v>
      </c>
    </row>
    <row r="2862" spans="3:12">
      <c r="C2862" s="24">
        <v>0</v>
      </c>
      <c r="D2862" t="s">
        <v>92</v>
      </c>
      <c r="E2862" t="s">
        <v>92</v>
      </c>
      <c r="F2862" t="s">
        <v>92</v>
      </c>
      <c r="G2862" s="23" t="s">
        <v>92</v>
      </c>
      <c r="H2862" s="24" t="s">
        <v>92</v>
      </c>
      <c r="I2862" t="s">
        <v>92</v>
      </c>
      <c r="L2862" s="24">
        <v>0</v>
      </c>
    </row>
    <row r="2863" spans="3:12">
      <c r="C2863" s="24">
        <v>0</v>
      </c>
      <c r="D2863" t="s">
        <v>92</v>
      </c>
      <c r="E2863" t="s">
        <v>92</v>
      </c>
      <c r="F2863" t="s">
        <v>92</v>
      </c>
      <c r="G2863" s="23" t="s">
        <v>92</v>
      </c>
      <c r="H2863" s="24" t="s">
        <v>92</v>
      </c>
      <c r="I2863" t="s">
        <v>92</v>
      </c>
      <c r="L2863" s="24">
        <v>0</v>
      </c>
    </row>
    <row r="2864" spans="3:12">
      <c r="C2864" s="24">
        <v>0</v>
      </c>
      <c r="D2864" t="s">
        <v>92</v>
      </c>
      <c r="E2864" t="s">
        <v>92</v>
      </c>
      <c r="F2864" t="s">
        <v>92</v>
      </c>
      <c r="G2864" s="23" t="s">
        <v>92</v>
      </c>
      <c r="H2864" s="24" t="s">
        <v>92</v>
      </c>
      <c r="I2864" t="s">
        <v>92</v>
      </c>
      <c r="L2864" s="24">
        <v>0</v>
      </c>
    </row>
    <row r="2865" spans="3:12">
      <c r="C2865" s="24">
        <v>0</v>
      </c>
      <c r="D2865" t="s">
        <v>92</v>
      </c>
      <c r="E2865" t="s">
        <v>92</v>
      </c>
      <c r="F2865" t="s">
        <v>92</v>
      </c>
      <c r="G2865" s="23" t="s">
        <v>92</v>
      </c>
      <c r="H2865" s="24" t="s">
        <v>92</v>
      </c>
      <c r="I2865" t="s">
        <v>92</v>
      </c>
      <c r="L2865" s="24">
        <v>0</v>
      </c>
    </row>
    <row r="2866" spans="3:12">
      <c r="C2866" s="24">
        <v>0</v>
      </c>
      <c r="D2866" t="s">
        <v>92</v>
      </c>
      <c r="E2866" t="s">
        <v>92</v>
      </c>
      <c r="F2866" t="s">
        <v>92</v>
      </c>
      <c r="G2866" s="23" t="s">
        <v>92</v>
      </c>
      <c r="H2866" s="24" t="s">
        <v>92</v>
      </c>
      <c r="I2866" t="s">
        <v>92</v>
      </c>
      <c r="L2866" s="24">
        <v>0</v>
      </c>
    </row>
    <row r="2867" spans="3:12">
      <c r="C2867" s="24">
        <v>0</v>
      </c>
      <c r="D2867" t="s">
        <v>92</v>
      </c>
      <c r="E2867" t="s">
        <v>92</v>
      </c>
      <c r="F2867" t="s">
        <v>92</v>
      </c>
      <c r="G2867" s="23" t="s">
        <v>92</v>
      </c>
      <c r="H2867" s="24" t="s">
        <v>92</v>
      </c>
      <c r="I2867" t="s">
        <v>92</v>
      </c>
      <c r="L2867" s="24">
        <v>0</v>
      </c>
    </row>
    <row r="2868" spans="3:12">
      <c r="C2868" s="24">
        <v>0</v>
      </c>
      <c r="D2868" t="s">
        <v>92</v>
      </c>
      <c r="E2868" t="s">
        <v>92</v>
      </c>
      <c r="F2868" t="s">
        <v>92</v>
      </c>
      <c r="G2868" s="23" t="s">
        <v>92</v>
      </c>
      <c r="H2868" s="24" t="s">
        <v>92</v>
      </c>
      <c r="I2868" t="s">
        <v>92</v>
      </c>
      <c r="L2868" s="24">
        <v>0</v>
      </c>
    </row>
    <row r="2869" spans="3:12">
      <c r="C2869" s="24">
        <v>0</v>
      </c>
      <c r="D2869" t="s">
        <v>92</v>
      </c>
      <c r="E2869" t="s">
        <v>92</v>
      </c>
      <c r="F2869" t="s">
        <v>92</v>
      </c>
      <c r="G2869" s="23" t="s">
        <v>92</v>
      </c>
      <c r="H2869" s="24" t="s">
        <v>92</v>
      </c>
      <c r="I2869" t="s">
        <v>92</v>
      </c>
      <c r="L2869" s="24">
        <v>0</v>
      </c>
    </row>
    <row r="2870" spans="3:12">
      <c r="C2870" s="24">
        <v>0</v>
      </c>
      <c r="D2870" t="s">
        <v>92</v>
      </c>
      <c r="E2870" t="s">
        <v>92</v>
      </c>
      <c r="F2870" t="s">
        <v>92</v>
      </c>
      <c r="G2870" s="23" t="s">
        <v>92</v>
      </c>
      <c r="H2870" s="24" t="s">
        <v>92</v>
      </c>
      <c r="I2870" t="s">
        <v>92</v>
      </c>
      <c r="L2870" s="24">
        <v>0</v>
      </c>
    </row>
    <row r="2871" spans="3:12">
      <c r="C2871" s="24">
        <v>0</v>
      </c>
      <c r="D2871" t="s">
        <v>92</v>
      </c>
      <c r="E2871" t="s">
        <v>92</v>
      </c>
      <c r="F2871" t="s">
        <v>92</v>
      </c>
      <c r="G2871" s="23" t="s">
        <v>92</v>
      </c>
      <c r="H2871" s="24" t="s">
        <v>92</v>
      </c>
      <c r="I2871" t="s">
        <v>92</v>
      </c>
      <c r="L2871" s="24">
        <v>0</v>
      </c>
    </row>
    <row r="2872" spans="3:12">
      <c r="C2872" s="24">
        <v>0</v>
      </c>
      <c r="D2872" t="s">
        <v>92</v>
      </c>
      <c r="E2872" t="s">
        <v>92</v>
      </c>
      <c r="F2872" t="s">
        <v>92</v>
      </c>
      <c r="G2872" s="23" t="s">
        <v>92</v>
      </c>
      <c r="H2872" s="24" t="s">
        <v>92</v>
      </c>
      <c r="I2872" t="s">
        <v>92</v>
      </c>
      <c r="L2872" s="24">
        <v>0</v>
      </c>
    </row>
    <row r="2873" spans="3:12">
      <c r="C2873" s="24">
        <v>0</v>
      </c>
      <c r="D2873" t="s">
        <v>92</v>
      </c>
      <c r="E2873" t="s">
        <v>92</v>
      </c>
      <c r="F2873" t="s">
        <v>92</v>
      </c>
      <c r="G2873" s="23" t="s">
        <v>92</v>
      </c>
      <c r="H2873" s="24" t="s">
        <v>92</v>
      </c>
      <c r="I2873" t="s">
        <v>92</v>
      </c>
      <c r="L2873" s="24">
        <v>0</v>
      </c>
    </row>
    <row r="2874" spans="3:12">
      <c r="C2874" s="24">
        <v>0</v>
      </c>
      <c r="D2874" t="s">
        <v>92</v>
      </c>
      <c r="E2874" t="s">
        <v>92</v>
      </c>
      <c r="F2874" t="s">
        <v>92</v>
      </c>
      <c r="G2874" s="23" t="s">
        <v>92</v>
      </c>
      <c r="H2874" s="24" t="s">
        <v>92</v>
      </c>
      <c r="I2874" t="s">
        <v>92</v>
      </c>
      <c r="L2874" s="24">
        <v>0</v>
      </c>
    </row>
    <row r="2875" spans="3:12">
      <c r="C2875" s="24">
        <v>0</v>
      </c>
      <c r="D2875" t="s">
        <v>92</v>
      </c>
      <c r="E2875" t="s">
        <v>92</v>
      </c>
      <c r="F2875" t="s">
        <v>92</v>
      </c>
      <c r="G2875" s="23" t="s">
        <v>92</v>
      </c>
      <c r="H2875" s="24" t="s">
        <v>92</v>
      </c>
      <c r="I2875" t="s">
        <v>92</v>
      </c>
      <c r="L2875" s="24">
        <v>0</v>
      </c>
    </row>
    <row r="2876" spans="3:12">
      <c r="C2876" s="24">
        <v>0</v>
      </c>
      <c r="D2876" t="s">
        <v>92</v>
      </c>
      <c r="E2876" t="s">
        <v>92</v>
      </c>
      <c r="F2876" t="s">
        <v>92</v>
      </c>
      <c r="G2876" s="23" t="s">
        <v>92</v>
      </c>
      <c r="H2876" s="24" t="s">
        <v>92</v>
      </c>
      <c r="I2876" t="s">
        <v>92</v>
      </c>
      <c r="L2876" s="24">
        <v>0</v>
      </c>
    </row>
    <row r="2877" spans="3:12">
      <c r="C2877" s="24">
        <v>0</v>
      </c>
      <c r="D2877" t="s">
        <v>92</v>
      </c>
      <c r="E2877" t="s">
        <v>92</v>
      </c>
      <c r="F2877" t="s">
        <v>92</v>
      </c>
      <c r="G2877" s="23" t="s">
        <v>92</v>
      </c>
      <c r="H2877" s="24" t="s">
        <v>92</v>
      </c>
      <c r="I2877" t="s">
        <v>92</v>
      </c>
      <c r="L2877" s="24">
        <v>0</v>
      </c>
    </row>
    <row r="2878" spans="3:12">
      <c r="C2878" s="24">
        <v>0</v>
      </c>
      <c r="D2878" t="s">
        <v>92</v>
      </c>
      <c r="E2878" t="s">
        <v>92</v>
      </c>
      <c r="F2878" t="s">
        <v>92</v>
      </c>
      <c r="G2878" s="23" t="s">
        <v>92</v>
      </c>
      <c r="H2878" s="24" t="s">
        <v>92</v>
      </c>
      <c r="I2878" t="s">
        <v>92</v>
      </c>
      <c r="L2878" s="24">
        <v>0</v>
      </c>
    </row>
    <row r="2879" spans="3:12">
      <c r="C2879" s="24">
        <v>0</v>
      </c>
      <c r="D2879" t="s">
        <v>92</v>
      </c>
      <c r="E2879" t="s">
        <v>92</v>
      </c>
      <c r="F2879" t="s">
        <v>92</v>
      </c>
      <c r="G2879" s="23" t="s">
        <v>92</v>
      </c>
      <c r="H2879" s="24" t="s">
        <v>92</v>
      </c>
      <c r="I2879" t="s">
        <v>92</v>
      </c>
      <c r="L2879" s="24">
        <v>0</v>
      </c>
    </row>
    <row r="2880" spans="3:12">
      <c r="C2880" s="24">
        <v>0</v>
      </c>
      <c r="D2880" t="s">
        <v>92</v>
      </c>
      <c r="E2880" t="s">
        <v>92</v>
      </c>
      <c r="F2880" t="s">
        <v>92</v>
      </c>
      <c r="G2880" s="23" t="s">
        <v>92</v>
      </c>
      <c r="H2880" s="24" t="s">
        <v>92</v>
      </c>
      <c r="I2880" t="s">
        <v>92</v>
      </c>
      <c r="L2880" s="24">
        <v>0</v>
      </c>
    </row>
    <row r="2881" spans="3:12">
      <c r="C2881" s="24">
        <v>0</v>
      </c>
      <c r="D2881" t="s">
        <v>92</v>
      </c>
      <c r="E2881" t="s">
        <v>92</v>
      </c>
      <c r="F2881" t="s">
        <v>92</v>
      </c>
      <c r="G2881" s="23" t="s">
        <v>92</v>
      </c>
      <c r="H2881" s="24" t="s">
        <v>92</v>
      </c>
      <c r="I2881" t="s">
        <v>92</v>
      </c>
      <c r="L2881" s="24">
        <v>0</v>
      </c>
    </row>
    <row r="2882" spans="3:12">
      <c r="C2882" s="24">
        <v>0</v>
      </c>
      <c r="D2882" t="s">
        <v>92</v>
      </c>
      <c r="E2882" t="s">
        <v>92</v>
      </c>
      <c r="F2882" t="s">
        <v>92</v>
      </c>
      <c r="G2882" s="23" t="s">
        <v>92</v>
      </c>
      <c r="H2882" s="24" t="s">
        <v>92</v>
      </c>
      <c r="I2882" t="s">
        <v>92</v>
      </c>
      <c r="L2882" s="24">
        <v>0</v>
      </c>
    </row>
    <row r="2883" spans="3:12">
      <c r="C2883" s="24">
        <v>0</v>
      </c>
      <c r="D2883" t="s">
        <v>92</v>
      </c>
      <c r="E2883" t="s">
        <v>92</v>
      </c>
      <c r="F2883" t="s">
        <v>92</v>
      </c>
      <c r="G2883" s="23" t="s">
        <v>92</v>
      </c>
      <c r="H2883" s="24" t="s">
        <v>92</v>
      </c>
      <c r="I2883" t="s">
        <v>92</v>
      </c>
      <c r="L2883" s="24">
        <v>0</v>
      </c>
    </row>
    <row r="2884" spans="3:12">
      <c r="C2884" s="24">
        <v>0</v>
      </c>
      <c r="D2884" t="s">
        <v>92</v>
      </c>
      <c r="E2884" t="s">
        <v>92</v>
      </c>
      <c r="F2884" t="s">
        <v>92</v>
      </c>
      <c r="G2884" s="23" t="s">
        <v>92</v>
      </c>
      <c r="H2884" s="24" t="s">
        <v>92</v>
      </c>
      <c r="I2884" t="s">
        <v>92</v>
      </c>
      <c r="L2884" s="24">
        <v>0</v>
      </c>
    </row>
    <row r="2885" spans="3:12">
      <c r="C2885" s="24">
        <v>0</v>
      </c>
      <c r="D2885" t="s">
        <v>92</v>
      </c>
      <c r="E2885" t="s">
        <v>92</v>
      </c>
      <c r="F2885" t="s">
        <v>92</v>
      </c>
      <c r="G2885" s="23" t="s">
        <v>92</v>
      </c>
      <c r="H2885" s="24" t="s">
        <v>92</v>
      </c>
      <c r="I2885" t="s">
        <v>92</v>
      </c>
      <c r="L2885" s="24">
        <v>0</v>
      </c>
    </row>
    <row r="2886" spans="3:12">
      <c r="C2886" s="24">
        <v>0</v>
      </c>
      <c r="D2886" t="s">
        <v>92</v>
      </c>
      <c r="E2886" t="s">
        <v>92</v>
      </c>
      <c r="F2886" t="s">
        <v>92</v>
      </c>
      <c r="G2886" s="23" t="s">
        <v>92</v>
      </c>
      <c r="H2886" s="24" t="s">
        <v>92</v>
      </c>
      <c r="I2886" t="s">
        <v>92</v>
      </c>
      <c r="L2886" s="24">
        <v>0</v>
      </c>
    </row>
    <row r="2887" spans="3:12">
      <c r="C2887" s="24">
        <v>0</v>
      </c>
      <c r="D2887" t="s">
        <v>92</v>
      </c>
      <c r="E2887" t="s">
        <v>92</v>
      </c>
      <c r="F2887" t="s">
        <v>92</v>
      </c>
      <c r="G2887" s="23" t="s">
        <v>92</v>
      </c>
      <c r="H2887" s="24" t="s">
        <v>92</v>
      </c>
      <c r="I2887" t="s">
        <v>92</v>
      </c>
      <c r="L2887" s="24">
        <v>0</v>
      </c>
    </row>
    <row r="2888" spans="3:12">
      <c r="C2888" s="24">
        <v>0</v>
      </c>
      <c r="D2888" t="s">
        <v>92</v>
      </c>
      <c r="E2888" t="s">
        <v>92</v>
      </c>
      <c r="F2888" t="s">
        <v>92</v>
      </c>
      <c r="G2888" s="23" t="s">
        <v>92</v>
      </c>
      <c r="H2888" s="24" t="s">
        <v>92</v>
      </c>
      <c r="I2888" t="s">
        <v>92</v>
      </c>
      <c r="L2888" s="24">
        <v>0</v>
      </c>
    </row>
    <row r="2889" spans="3:12">
      <c r="C2889" s="24">
        <v>0</v>
      </c>
      <c r="D2889" t="s">
        <v>92</v>
      </c>
      <c r="E2889" t="s">
        <v>92</v>
      </c>
      <c r="F2889" t="s">
        <v>92</v>
      </c>
      <c r="G2889" s="23" t="s">
        <v>92</v>
      </c>
      <c r="H2889" s="24" t="s">
        <v>92</v>
      </c>
      <c r="I2889" t="s">
        <v>92</v>
      </c>
      <c r="L2889" s="24">
        <v>0</v>
      </c>
    </row>
    <row r="2890" spans="3:12">
      <c r="C2890" s="24">
        <v>0</v>
      </c>
      <c r="D2890" t="s">
        <v>92</v>
      </c>
      <c r="E2890" t="s">
        <v>92</v>
      </c>
      <c r="F2890" t="s">
        <v>92</v>
      </c>
      <c r="G2890" s="23" t="s">
        <v>92</v>
      </c>
      <c r="H2890" s="24" t="s">
        <v>92</v>
      </c>
      <c r="I2890" t="s">
        <v>92</v>
      </c>
      <c r="L2890" s="24">
        <v>0</v>
      </c>
    </row>
    <row r="2891" spans="3:12">
      <c r="C2891" s="24">
        <v>0</v>
      </c>
      <c r="D2891" t="s">
        <v>92</v>
      </c>
      <c r="E2891" t="s">
        <v>92</v>
      </c>
      <c r="F2891" t="s">
        <v>92</v>
      </c>
      <c r="G2891" s="23" t="s">
        <v>92</v>
      </c>
      <c r="H2891" s="24" t="s">
        <v>92</v>
      </c>
      <c r="I2891" t="s">
        <v>92</v>
      </c>
      <c r="L2891" s="24">
        <v>0</v>
      </c>
    </row>
    <row r="2892" spans="3:12">
      <c r="C2892" s="24">
        <v>0</v>
      </c>
      <c r="D2892" t="s">
        <v>92</v>
      </c>
      <c r="E2892" t="s">
        <v>92</v>
      </c>
      <c r="F2892" t="s">
        <v>92</v>
      </c>
      <c r="G2892" s="23" t="s">
        <v>92</v>
      </c>
      <c r="H2892" s="24" t="s">
        <v>92</v>
      </c>
      <c r="I2892" t="s">
        <v>92</v>
      </c>
      <c r="L2892" s="24">
        <v>0</v>
      </c>
    </row>
    <row r="2893" spans="3:12">
      <c r="C2893" s="24">
        <v>0</v>
      </c>
      <c r="D2893" t="s">
        <v>92</v>
      </c>
      <c r="E2893" t="s">
        <v>92</v>
      </c>
      <c r="F2893" t="s">
        <v>92</v>
      </c>
      <c r="G2893" s="23" t="s">
        <v>92</v>
      </c>
      <c r="H2893" s="24" t="s">
        <v>92</v>
      </c>
      <c r="I2893" t="s">
        <v>92</v>
      </c>
    </row>
    <row r="2894" spans="3:12">
      <c r="C2894" s="24">
        <v>0</v>
      </c>
      <c r="D2894" t="s">
        <v>92</v>
      </c>
      <c r="E2894" t="s">
        <v>92</v>
      </c>
      <c r="F2894" t="s">
        <v>92</v>
      </c>
      <c r="G2894" s="23" t="s">
        <v>92</v>
      </c>
      <c r="H2894" s="24" t="s">
        <v>92</v>
      </c>
      <c r="I2894" t="s">
        <v>92</v>
      </c>
      <c r="L2894" s="24">
        <v>0</v>
      </c>
    </row>
    <row r="2895" spans="3:12">
      <c r="C2895" s="24">
        <v>0</v>
      </c>
      <c r="D2895" t="s">
        <v>92</v>
      </c>
      <c r="E2895" t="s">
        <v>92</v>
      </c>
      <c r="F2895" t="s">
        <v>92</v>
      </c>
      <c r="G2895" s="23" t="s">
        <v>92</v>
      </c>
      <c r="H2895" s="24" t="s">
        <v>92</v>
      </c>
      <c r="I2895" t="s">
        <v>92</v>
      </c>
      <c r="L2895" s="24">
        <v>0</v>
      </c>
    </row>
    <row r="2896" spans="3:12">
      <c r="C2896" s="24">
        <v>0</v>
      </c>
      <c r="D2896" t="s">
        <v>92</v>
      </c>
      <c r="E2896" t="s">
        <v>92</v>
      </c>
      <c r="F2896" t="s">
        <v>92</v>
      </c>
      <c r="G2896" s="23" t="s">
        <v>92</v>
      </c>
      <c r="H2896" s="24" t="s">
        <v>92</v>
      </c>
      <c r="I2896" t="s">
        <v>92</v>
      </c>
      <c r="L2896" s="24">
        <v>0</v>
      </c>
    </row>
    <row r="2897" spans="3:12">
      <c r="C2897" s="24">
        <v>0</v>
      </c>
      <c r="D2897" t="s">
        <v>92</v>
      </c>
      <c r="E2897" t="s">
        <v>92</v>
      </c>
      <c r="F2897" t="s">
        <v>92</v>
      </c>
      <c r="G2897" s="23" t="s">
        <v>92</v>
      </c>
      <c r="H2897" s="24" t="s">
        <v>92</v>
      </c>
      <c r="I2897" t="s">
        <v>92</v>
      </c>
      <c r="L2897" s="24">
        <v>0</v>
      </c>
    </row>
    <row r="2898" spans="3:12">
      <c r="C2898" s="24">
        <v>0</v>
      </c>
      <c r="D2898" t="s">
        <v>92</v>
      </c>
      <c r="E2898" t="s">
        <v>92</v>
      </c>
      <c r="F2898" t="s">
        <v>92</v>
      </c>
      <c r="G2898" s="23" t="s">
        <v>92</v>
      </c>
      <c r="H2898" s="24" t="s">
        <v>92</v>
      </c>
      <c r="I2898" t="s">
        <v>92</v>
      </c>
      <c r="L2898" s="24">
        <v>0</v>
      </c>
    </row>
    <row r="2899" spans="3:12">
      <c r="C2899" s="24">
        <v>0</v>
      </c>
      <c r="D2899" t="s">
        <v>92</v>
      </c>
      <c r="E2899" t="s">
        <v>92</v>
      </c>
      <c r="F2899" t="s">
        <v>92</v>
      </c>
      <c r="G2899" s="23" t="s">
        <v>92</v>
      </c>
      <c r="H2899" s="24" t="s">
        <v>92</v>
      </c>
      <c r="I2899" t="s">
        <v>92</v>
      </c>
      <c r="L2899" s="24">
        <v>0</v>
      </c>
    </row>
    <row r="2900" spans="3:12">
      <c r="C2900" s="24">
        <v>0</v>
      </c>
      <c r="D2900" t="s">
        <v>92</v>
      </c>
      <c r="E2900" t="s">
        <v>92</v>
      </c>
      <c r="F2900" t="s">
        <v>92</v>
      </c>
      <c r="G2900" s="23" t="s">
        <v>92</v>
      </c>
      <c r="H2900" s="24" t="s">
        <v>92</v>
      </c>
      <c r="I2900" t="s">
        <v>92</v>
      </c>
      <c r="L2900" s="24">
        <v>0</v>
      </c>
    </row>
    <row r="2901" spans="3:12">
      <c r="C2901" s="24">
        <v>0</v>
      </c>
      <c r="D2901" t="s">
        <v>92</v>
      </c>
      <c r="E2901" t="s">
        <v>92</v>
      </c>
      <c r="F2901" t="s">
        <v>92</v>
      </c>
      <c r="G2901" s="23" t="s">
        <v>92</v>
      </c>
      <c r="H2901" s="24" t="s">
        <v>92</v>
      </c>
      <c r="I2901" t="s">
        <v>92</v>
      </c>
      <c r="L2901" s="24">
        <v>0</v>
      </c>
    </row>
    <row r="2902" spans="3:12">
      <c r="C2902" s="24">
        <v>0</v>
      </c>
      <c r="D2902" t="s">
        <v>92</v>
      </c>
      <c r="E2902" t="s">
        <v>92</v>
      </c>
      <c r="F2902" t="s">
        <v>92</v>
      </c>
      <c r="G2902" s="23" t="s">
        <v>92</v>
      </c>
      <c r="H2902" s="24" t="s">
        <v>92</v>
      </c>
      <c r="I2902" t="s">
        <v>92</v>
      </c>
      <c r="L2902" s="24">
        <v>0</v>
      </c>
    </row>
    <row r="2903" spans="3:12">
      <c r="C2903" s="24">
        <v>0</v>
      </c>
      <c r="D2903" t="s">
        <v>92</v>
      </c>
      <c r="E2903" t="s">
        <v>92</v>
      </c>
      <c r="F2903" t="s">
        <v>92</v>
      </c>
      <c r="G2903" s="23" t="s">
        <v>92</v>
      </c>
      <c r="H2903" s="24" t="s">
        <v>92</v>
      </c>
      <c r="I2903" t="s">
        <v>92</v>
      </c>
      <c r="L2903" s="24">
        <v>0</v>
      </c>
    </row>
    <row r="2904" spans="3:12">
      <c r="C2904" s="24">
        <v>0</v>
      </c>
      <c r="D2904" t="s">
        <v>92</v>
      </c>
      <c r="E2904" t="s">
        <v>92</v>
      </c>
      <c r="F2904" t="s">
        <v>92</v>
      </c>
      <c r="G2904" s="23" t="s">
        <v>92</v>
      </c>
      <c r="H2904" s="24" t="s">
        <v>92</v>
      </c>
      <c r="I2904" t="s">
        <v>92</v>
      </c>
    </row>
    <row r="2905" spans="3:12">
      <c r="C2905" s="24">
        <v>0</v>
      </c>
      <c r="D2905" t="s">
        <v>92</v>
      </c>
      <c r="E2905" t="s">
        <v>92</v>
      </c>
      <c r="F2905" t="s">
        <v>92</v>
      </c>
      <c r="G2905" s="23" t="s">
        <v>92</v>
      </c>
      <c r="H2905" s="24" t="s">
        <v>92</v>
      </c>
      <c r="I2905" t="s">
        <v>92</v>
      </c>
    </row>
    <row r="2906" spans="3:12">
      <c r="C2906" s="24">
        <v>0</v>
      </c>
      <c r="D2906" t="s">
        <v>92</v>
      </c>
      <c r="E2906" t="s">
        <v>92</v>
      </c>
      <c r="F2906" t="s">
        <v>92</v>
      </c>
      <c r="G2906" s="23" t="s">
        <v>92</v>
      </c>
      <c r="H2906" s="24" t="s">
        <v>92</v>
      </c>
      <c r="I2906" t="s">
        <v>92</v>
      </c>
    </row>
    <row r="2907" spans="3:12">
      <c r="C2907" s="24">
        <v>0</v>
      </c>
      <c r="D2907" t="s">
        <v>92</v>
      </c>
      <c r="E2907" t="s">
        <v>92</v>
      </c>
      <c r="F2907" t="s">
        <v>92</v>
      </c>
      <c r="G2907" s="23" t="s">
        <v>92</v>
      </c>
      <c r="H2907" s="24" t="s">
        <v>92</v>
      </c>
      <c r="I2907" t="s">
        <v>92</v>
      </c>
    </row>
    <row r="2908" spans="3:12">
      <c r="C2908" s="24">
        <v>0</v>
      </c>
      <c r="D2908" t="s">
        <v>92</v>
      </c>
      <c r="E2908" t="s">
        <v>92</v>
      </c>
      <c r="F2908" t="s">
        <v>92</v>
      </c>
      <c r="G2908" s="23" t="s">
        <v>92</v>
      </c>
      <c r="H2908" s="24" t="s">
        <v>92</v>
      </c>
      <c r="I2908" t="s">
        <v>92</v>
      </c>
    </row>
    <row r="2909" spans="3:12">
      <c r="C2909" s="24">
        <v>0</v>
      </c>
      <c r="D2909" t="s">
        <v>92</v>
      </c>
      <c r="E2909" t="s">
        <v>92</v>
      </c>
      <c r="F2909" t="s">
        <v>92</v>
      </c>
      <c r="G2909" s="23" t="s">
        <v>92</v>
      </c>
      <c r="H2909" s="24" t="s">
        <v>92</v>
      </c>
      <c r="I2909" t="s">
        <v>92</v>
      </c>
    </row>
    <row r="2910" spans="3:12">
      <c r="C2910" s="24">
        <v>0</v>
      </c>
      <c r="D2910" t="s">
        <v>92</v>
      </c>
      <c r="E2910" t="s">
        <v>92</v>
      </c>
      <c r="F2910" t="s">
        <v>92</v>
      </c>
      <c r="G2910" s="23" t="s">
        <v>92</v>
      </c>
      <c r="H2910" s="24" t="s">
        <v>92</v>
      </c>
      <c r="I2910" t="s">
        <v>92</v>
      </c>
      <c r="L2910" s="24">
        <v>0</v>
      </c>
    </row>
    <row r="2911" spans="3:12">
      <c r="C2911" s="24">
        <v>0</v>
      </c>
      <c r="D2911" t="s">
        <v>92</v>
      </c>
      <c r="E2911" t="s">
        <v>92</v>
      </c>
      <c r="F2911" t="s">
        <v>92</v>
      </c>
      <c r="G2911" s="23" t="s">
        <v>92</v>
      </c>
      <c r="H2911" s="24" t="s">
        <v>92</v>
      </c>
      <c r="I2911" t="s">
        <v>92</v>
      </c>
      <c r="L2911" s="24">
        <v>0</v>
      </c>
    </row>
    <row r="2912" spans="3:12">
      <c r="C2912" s="24">
        <v>0</v>
      </c>
      <c r="D2912" t="s">
        <v>92</v>
      </c>
      <c r="E2912" t="s">
        <v>92</v>
      </c>
      <c r="F2912" t="s">
        <v>92</v>
      </c>
      <c r="G2912" s="23" t="s">
        <v>92</v>
      </c>
      <c r="H2912" s="24" t="s">
        <v>92</v>
      </c>
      <c r="I2912" t="s">
        <v>92</v>
      </c>
      <c r="L2912" s="24">
        <v>0</v>
      </c>
    </row>
    <row r="2913" spans="3:12">
      <c r="C2913" s="24">
        <v>0</v>
      </c>
      <c r="D2913" t="s">
        <v>92</v>
      </c>
      <c r="E2913" t="s">
        <v>92</v>
      </c>
      <c r="F2913" t="s">
        <v>92</v>
      </c>
      <c r="G2913" s="23" t="s">
        <v>92</v>
      </c>
      <c r="H2913" s="24" t="s">
        <v>92</v>
      </c>
      <c r="I2913" t="s">
        <v>92</v>
      </c>
      <c r="L2913" s="24">
        <v>0</v>
      </c>
    </row>
    <row r="2914" spans="3:12">
      <c r="C2914" s="24">
        <v>0</v>
      </c>
      <c r="D2914" t="s">
        <v>92</v>
      </c>
      <c r="E2914" t="s">
        <v>92</v>
      </c>
      <c r="F2914" t="s">
        <v>92</v>
      </c>
      <c r="G2914" s="23" t="s">
        <v>92</v>
      </c>
      <c r="H2914" s="24" t="s">
        <v>92</v>
      </c>
      <c r="I2914" t="s">
        <v>92</v>
      </c>
      <c r="L2914" s="24">
        <v>0</v>
      </c>
    </row>
    <row r="2915" spans="3:12">
      <c r="C2915" s="24">
        <v>0</v>
      </c>
      <c r="D2915" t="s">
        <v>92</v>
      </c>
      <c r="E2915" t="s">
        <v>92</v>
      </c>
      <c r="F2915" t="s">
        <v>92</v>
      </c>
      <c r="G2915" s="23" t="s">
        <v>92</v>
      </c>
      <c r="H2915" s="24" t="s">
        <v>92</v>
      </c>
      <c r="I2915" t="s">
        <v>92</v>
      </c>
      <c r="L2915" s="24">
        <v>0</v>
      </c>
    </row>
    <row r="2916" spans="3:12">
      <c r="C2916" s="24">
        <v>0</v>
      </c>
      <c r="D2916" t="s">
        <v>92</v>
      </c>
      <c r="E2916" t="s">
        <v>92</v>
      </c>
      <c r="F2916" t="s">
        <v>92</v>
      </c>
      <c r="G2916" s="23" t="s">
        <v>92</v>
      </c>
      <c r="H2916" s="24" t="s">
        <v>92</v>
      </c>
      <c r="I2916" t="s">
        <v>92</v>
      </c>
      <c r="L2916" s="24">
        <v>0</v>
      </c>
    </row>
    <row r="2917" spans="3:12">
      <c r="C2917" s="24">
        <v>0</v>
      </c>
      <c r="D2917" t="s">
        <v>92</v>
      </c>
      <c r="E2917" t="s">
        <v>92</v>
      </c>
      <c r="F2917" t="s">
        <v>92</v>
      </c>
      <c r="G2917" s="23" t="s">
        <v>92</v>
      </c>
      <c r="H2917" s="24" t="s">
        <v>92</v>
      </c>
      <c r="I2917" t="s">
        <v>92</v>
      </c>
      <c r="L2917" s="24">
        <v>0</v>
      </c>
    </row>
    <row r="2918" spans="3:12">
      <c r="C2918" s="24">
        <v>0</v>
      </c>
      <c r="D2918" t="s">
        <v>92</v>
      </c>
      <c r="E2918" t="s">
        <v>92</v>
      </c>
      <c r="F2918" t="s">
        <v>92</v>
      </c>
      <c r="G2918" s="23" t="s">
        <v>92</v>
      </c>
      <c r="H2918" s="24" t="s">
        <v>92</v>
      </c>
      <c r="I2918" t="s">
        <v>92</v>
      </c>
      <c r="L2918" s="24">
        <v>0</v>
      </c>
    </row>
    <row r="2919" spans="3:12">
      <c r="C2919" s="24">
        <v>0</v>
      </c>
      <c r="D2919" t="s">
        <v>92</v>
      </c>
      <c r="E2919" t="s">
        <v>92</v>
      </c>
      <c r="F2919" t="s">
        <v>92</v>
      </c>
      <c r="G2919" s="23" t="s">
        <v>92</v>
      </c>
      <c r="H2919" s="24" t="s">
        <v>92</v>
      </c>
      <c r="I2919" t="s">
        <v>92</v>
      </c>
      <c r="L2919" s="24">
        <v>0</v>
      </c>
    </row>
    <row r="2920" spans="3:12">
      <c r="C2920" s="24">
        <v>0</v>
      </c>
      <c r="D2920" t="s">
        <v>92</v>
      </c>
      <c r="E2920" t="s">
        <v>92</v>
      </c>
      <c r="F2920" t="s">
        <v>92</v>
      </c>
      <c r="G2920" s="23" t="s">
        <v>92</v>
      </c>
      <c r="H2920" s="24" t="s">
        <v>92</v>
      </c>
      <c r="I2920" t="s">
        <v>92</v>
      </c>
    </row>
    <row r="2921" spans="3:12">
      <c r="C2921" s="24">
        <v>0</v>
      </c>
      <c r="D2921" t="s">
        <v>92</v>
      </c>
      <c r="E2921" t="s">
        <v>92</v>
      </c>
      <c r="F2921" t="s">
        <v>92</v>
      </c>
      <c r="G2921" s="23" t="s">
        <v>92</v>
      </c>
      <c r="H2921" s="24" t="s">
        <v>92</v>
      </c>
      <c r="I2921" t="s">
        <v>92</v>
      </c>
    </row>
    <row r="2922" spans="3:12">
      <c r="C2922" s="24">
        <v>0</v>
      </c>
      <c r="D2922" t="s">
        <v>92</v>
      </c>
      <c r="E2922" t="s">
        <v>92</v>
      </c>
      <c r="F2922" t="s">
        <v>92</v>
      </c>
      <c r="G2922" s="23" t="s">
        <v>92</v>
      </c>
      <c r="H2922" s="24" t="s">
        <v>92</v>
      </c>
      <c r="I2922" t="s">
        <v>92</v>
      </c>
    </row>
    <row r="2923" spans="3:12">
      <c r="C2923" s="24">
        <v>0</v>
      </c>
      <c r="D2923" t="s">
        <v>92</v>
      </c>
      <c r="E2923" t="s">
        <v>92</v>
      </c>
      <c r="F2923" t="s">
        <v>92</v>
      </c>
      <c r="G2923" s="23" t="s">
        <v>92</v>
      </c>
      <c r="H2923" s="24" t="s">
        <v>92</v>
      </c>
      <c r="I2923" t="s">
        <v>92</v>
      </c>
      <c r="L2923" s="24">
        <v>0</v>
      </c>
    </row>
    <row r="2924" spans="3:12">
      <c r="C2924" s="24">
        <v>0</v>
      </c>
      <c r="D2924" t="s">
        <v>92</v>
      </c>
      <c r="E2924" t="s">
        <v>92</v>
      </c>
      <c r="F2924" t="s">
        <v>92</v>
      </c>
      <c r="G2924" s="23" t="s">
        <v>92</v>
      </c>
      <c r="H2924" s="24" t="s">
        <v>92</v>
      </c>
      <c r="I2924" t="s">
        <v>92</v>
      </c>
      <c r="L2924" s="24">
        <v>0</v>
      </c>
    </row>
    <row r="2925" spans="3:12">
      <c r="C2925" s="24">
        <v>0</v>
      </c>
      <c r="D2925" t="s">
        <v>92</v>
      </c>
      <c r="E2925" t="s">
        <v>92</v>
      </c>
      <c r="F2925" t="s">
        <v>92</v>
      </c>
      <c r="G2925" s="23" t="s">
        <v>92</v>
      </c>
      <c r="H2925" s="24" t="s">
        <v>92</v>
      </c>
      <c r="I2925" t="s">
        <v>92</v>
      </c>
      <c r="L2925" s="24">
        <v>0</v>
      </c>
    </row>
    <row r="2926" spans="3:12">
      <c r="C2926" s="24">
        <v>0</v>
      </c>
      <c r="D2926" t="s">
        <v>92</v>
      </c>
      <c r="E2926" t="s">
        <v>92</v>
      </c>
      <c r="F2926" t="s">
        <v>92</v>
      </c>
      <c r="G2926" s="23" t="s">
        <v>92</v>
      </c>
      <c r="H2926" s="24" t="s">
        <v>92</v>
      </c>
      <c r="I2926" t="s">
        <v>92</v>
      </c>
      <c r="L2926" s="24">
        <v>0</v>
      </c>
    </row>
    <row r="2927" spans="3:12">
      <c r="C2927" s="24">
        <v>0</v>
      </c>
      <c r="D2927" t="s">
        <v>92</v>
      </c>
      <c r="E2927" t="s">
        <v>92</v>
      </c>
      <c r="F2927" t="s">
        <v>92</v>
      </c>
      <c r="G2927" s="23" t="s">
        <v>92</v>
      </c>
      <c r="H2927" s="24" t="s">
        <v>92</v>
      </c>
      <c r="I2927" t="s">
        <v>92</v>
      </c>
      <c r="L2927" s="24">
        <v>0</v>
      </c>
    </row>
    <row r="2928" spans="3:12">
      <c r="C2928" s="24">
        <v>0</v>
      </c>
      <c r="D2928" t="s">
        <v>92</v>
      </c>
      <c r="E2928" t="s">
        <v>92</v>
      </c>
      <c r="F2928" t="s">
        <v>92</v>
      </c>
      <c r="G2928" s="23" t="s">
        <v>92</v>
      </c>
      <c r="H2928" s="24" t="s">
        <v>92</v>
      </c>
      <c r="I2928" t="s">
        <v>92</v>
      </c>
      <c r="L2928" s="24">
        <v>0</v>
      </c>
    </row>
    <row r="2929" spans="3:12">
      <c r="C2929" s="24">
        <v>0</v>
      </c>
      <c r="D2929" t="s">
        <v>92</v>
      </c>
      <c r="E2929" t="s">
        <v>92</v>
      </c>
      <c r="F2929" t="s">
        <v>92</v>
      </c>
      <c r="G2929" s="23" t="s">
        <v>92</v>
      </c>
      <c r="H2929" s="24" t="s">
        <v>92</v>
      </c>
      <c r="I2929" t="s">
        <v>92</v>
      </c>
      <c r="L2929" s="24">
        <v>0</v>
      </c>
    </row>
    <row r="2930" spans="3:12">
      <c r="C2930" s="24">
        <v>0</v>
      </c>
      <c r="D2930" t="s">
        <v>92</v>
      </c>
      <c r="E2930" t="s">
        <v>92</v>
      </c>
      <c r="F2930" t="s">
        <v>92</v>
      </c>
      <c r="G2930" s="23" t="s">
        <v>92</v>
      </c>
      <c r="H2930" s="24" t="s">
        <v>92</v>
      </c>
      <c r="I2930" t="s">
        <v>92</v>
      </c>
      <c r="L2930" s="24">
        <v>0</v>
      </c>
    </row>
    <row r="2931" spans="3:12">
      <c r="C2931" s="24">
        <v>0</v>
      </c>
      <c r="D2931" t="s">
        <v>92</v>
      </c>
      <c r="E2931" t="s">
        <v>92</v>
      </c>
      <c r="F2931" t="s">
        <v>92</v>
      </c>
      <c r="G2931" s="23" t="s">
        <v>92</v>
      </c>
      <c r="H2931" s="24" t="s">
        <v>92</v>
      </c>
      <c r="I2931" t="s">
        <v>92</v>
      </c>
      <c r="L2931" s="24">
        <v>0</v>
      </c>
    </row>
    <row r="2932" spans="3:12">
      <c r="C2932" s="24">
        <v>0</v>
      </c>
      <c r="D2932" t="s">
        <v>92</v>
      </c>
      <c r="E2932" t="s">
        <v>92</v>
      </c>
      <c r="F2932" t="s">
        <v>92</v>
      </c>
      <c r="G2932" s="23" t="s">
        <v>92</v>
      </c>
      <c r="H2932" s="24" t="s">
        <v>92</v>
      </c>
      <c r="I2932" t="s">
        <v>92</v>
      </c>
      <c r="L2932" s="24">
        <v>0</v>
      </c>
    </row>
    <row r="2933" spans="3:12">
      <c r="C2933" s="24">
        <v>0</v>
      </c>
      <c r="D2933" t="s">
        <v>92</v>
      </c>
      <c r="E2933" t="s">
        <v>92</v>
      </c>
      <c r="F2933" t="s">
        <v>92</v>
      </c>
      <c r="G2933" s="23" t="s">
        <v>92</v>
      </c>
      <c r="H2933" s="24" t="s">
        <v>92</v>
      </c>
      <c r="I2933" t="s">
        <v>92</v>
      </c>
    </row>
    <row r="2934" spans="3:12">
      <c r="C2934" s="24">
        <v>0</v>
      </c>
      <c r="D2934" t="s">
        <v>92</v>
      </c>
      <c r="E2934" t="s">
        <v>92</v>
      </c>
      <c r="F2934" t="s">
        <v>92</v>
      </c>
      <c r="G2934" s="23" t="s">
        <v>92</v>
      </c>
      <c r="H2934" s="24" t="s">
        <v>92</v>
      </c>
      <c r="I2934" t="s">
        <v>92</v>
      </c>
    </row>
    <row r="2935" spans="3:12">
      <c r="C2935" s="24">
        <v>0</v>
      </c>
      <c r="D2935" t="s">
        <v>92</v>
      </c>
      <c r="E2935" t="s">
        <v>92</v>
      </c>
      <c r="F2935" t="s">
        <v>92</v>
      </c>
      <c r="G2935" s="23" t="s">
        <v>92</v>
      </c>
      <c r="H2935" s="24" t="s">
        <v>92</v>
      </c>
      <c r="I2935" t="s">
        <v>92</v>
      </c>
    </row>
    <row r="2936" spans="3:12">
      <c r="C2936" s="24">
        <v>0</v>
      </c>
      <c r="D2936" t="s">
        <v>92</v>
      </c>
      <c r="E2936" t="s">
        <v>92</v>
      </c>
      <c r="F2936" t="s">
        <v>92</v>
      </c>
      <c r="G2936" s="23" t="s">
        <v>92</v>
      </c>
      <c r="H2936" s="24" t="s">
        <v>92</v>
      </c>
      <c r="I2936" t="s">
        <v>92</v>
      </c>
      <c r="L2936" s="24">
        <v>0</v>
      </c>
    </row>
    <row r="2937" spans="3:12">
      <c r="C2937" s="24">
        <v>0</v>
      </c>
      <c r="D2937" t="s">
        <v>92</v>
      </c>
      <c r="E2937" t="s">
        <v>92</v>
      </c>
      <c r="F2937" t="s">
        <v>92</v>
      </c>
      <c r="G2937" s="23" t="s">
        <v>92</v>
      </c>
      <c r="H2937" s="24" t="s">
        <v>92</v>
      </c>
      <c r="I2937" t="s">
        <v>92</v>
      </c>
      <c r="L2937" s="24">
        <v>0</v>
      </c>
    </row>
    <row r="2938" spans="3:12">
      <c r="C2938" s="24">
        <v>0</v>
      </c>
      <c r="D2938" t="s">
        <v>92</v>
      </c>
      <c r="E2938" t="s">
        <v>92</v>
      </c>
      <c r="F2938" t="s">
        <v>92</v>
      </c>
      <c r="G2938" s="23" t="s">
        <v>92</v>
      </c>
      <c r="H2938" s="24" t="s">
        <v>92</v>
      </c>
      <c r="I2938" t="s">
        <v>92</v>
      </c>
      <c r="L2938" s="24">
        <v>0</v>
      </c>
    </row>
    <row r="2939" spans="3:12">
      <c r="C2939" s="24">
        <v>0</v>
      </c>
      <c r="D2939" t="s">
        <v>92</v>
      </c>
      <c r="E2939" t="s">
        <v>92</v>
      </c>
      <c r="F2939" t="s">
        <v>92</v>
      </c>
      <c r="G2939" s="23" t="s">
        <v>92</v>
      </c>
      <c r="H2939" s="24" t="s">
        <v>92</v>
      </c>
      <c r="I2939" t="s">
        <v>92</v>
      </c>
      <c r="L2939" s="24">
        <v>0</v>
      </c>
    </row>
    <row r="2940" spans="3:12">
      <c r="C2940" s="24">
        <v>0</v>
      </c>
      <c r="D2940" t="s">
        <v>92</v>
      </c>
      <c r="E2940" t="s">
        <v>92</v>
      </c>
      <c r="F2940" t="s">
        <v>92</v>
      </c>
      <c r="G2940" s="23" t="s">
        <v>92</v>
      </c>
      <c r="H2940" s="24" t="s">
        <v>92</v>
      </c>
      <c r="I2940" t="s">
        <v>92</v>
      </c>
      <c r="L2940" s="24">
        <v>0</v>
      </c>
    </row>
    <row r="2941" spans="3:12">
      <c r="C2941" s="24">
        <v>0</v>
      </c>
      <c r="D2941" t="s">
        <v>92</v>
      </c>
      <c r="E2941" t="s">
        <v>92</v>
      </c>
      <c r="F2941" t="s">
        <v>92</v>
      </c>
      <c r="G2941" s="23" t="s">
        <v>92</v>
      </c>
      <c r="H2941" s="24" t="s">
        <v>92</v>
      </c>
      <c r="I2941" t="s">
        <v>92</v>
      </c>
      <c r="L2941" s="24">
        <v>0</v>
      </c>
    </row>
    <row r="2942" spans="3:12">
      <c r="C2942" s="24">
        <v>0</v>
      </c>
      <c r="D2942" t="s">
        <v>92</v>
      </c>
      <c r="E2942" t="s">
        <v>92</v>
      </c>
      <c r="F2942" t="s">
        <v>92</v>
      </c>
      <c r="G2942" s="23" t="s">
        <v>92</v>
      </c>
      <c r="H2942" s="24" t="s">
        <v>92</v>
      </c>
      <c r="I2942" t="s">
        <v>92</v>
      </c>
      <c r="L2942" s="24">
        <v>0</v>
      </c>
    </row>
    <row r="2943" spans="3:12">
      <c r="C2943" s="24">
        <v>0</v>
      </c>
      <c r="D2943" t="s">
        <v>92</v>
      </c>
      <c r="E2943" t="s">
        <v>92</v>
      </c>
      <c r="F2943" t="s">
        <v>92</v>
      </c>
      <c r="G2943" s="23" t="s">
        <v>92</v>
      </c>
      <c r="H2943" s="24" t="s">
        <v>92</v>
      </c>
      <c r="I2943" t="s">
        <v>92</v>
      </c>
      <c r="L2943" s="24">
        <v>0</v>
      </c>
    </row>
    <row r="2944" spans="3:12">
      <c r="C2944" s="24">
        <v>0</v>
      </c>
      <c r="D2944" t="s">
        <v>92</v>
      </c>
      <c r="E2944" t="s">
        <v>92</v>
      </c>
      <c r="F2944" t="s">
        <v>92</v>
      </c>
      <c r="G2944" s="23" t="s">
        <v>92</v>
      </c>
      <c r="H2944" s="24" t="s">
        <v>92</v>
      </c>
      <c r="I2944" t="s">
        <v>92</v>
      </c>
      <c r="L2944" s="24">
        <v>0</v>
      </c>
    </row>
    <row r="2945" spans="3:12">
      <c r="C2945" s="24">
        <v>0</v>
      </c>
      <c r="D2945" t="s">
        <v>92</v>
      </c>
      <c r="E2945" t="s">
        <v>92</v>
      </c>
      <c r="F2945" t="s">
        <v>92</v>
      </c>
      <c r="G2945" s="23" t="s">
        <v>92</v>
      </c>
      <c r="H2945" s="24" t="s">
        <v>92</v>
      </c>
      <c r="I2945" t="s">
        <v>92</v>
      </c>
    </row>
    <row r="2946" spans="3:12">
      <c r="C2946" s="24">
        <v>0</v>
      </c>
      <c r="D2946" t="s">
        <v>92</v>
      </c>
      <c r="E2946" t="s">
        <v>92</v>
      </c>
      <c r="F2946" t="s">
        <v>92</v>
      </c>
      <c r="G2946" s="23" t="s">
        <v>92</v>
      </c>
      <c r="H2946" s="24" t="s">
        <v>92</v>
      </c>
      <c r="I2946" t="s">
        <v>92</v>
      </c>
      <c r="L2946" s="24">
        <v>0</v>
      </c>
    </row>
    <row r="2947" spans="3:12">
      <c r="C2947" s="24">
        <v>0</v>
      </c>
      <c r="D2947" t="s">
        <v>92</v>
      </c>
      <c r="E2947" t="s">
        <v>92</v>
      </c>
      <c r="F2947" t="s">
        <v>92</v>
      </c>
      <c r="G2947" s="23" t="s">
        <v>92</v>
      </c>
      <c r="H2947" s="24" t="s">
        <v>92</v>
      </c>
      <c r="I2947" t="s">
        <v>92</v>
      </c>
      <c r="L2947" s="24">
        <v>0</v>
      </c>
    </row>
    <row r="2948" spans="3:12">
      <c r="C2948" s="24">
        <v>0</v>
      </c>
      <c r="D2948" t="s">
        <v>92</v>
      </c>
      <c r="E2948" t="s">
        <v>92</v>
      </c>
      <c r="F2948" t="s">
        <v>92</v>
      </c>
      <c r="G2948" s="23" t="s">
        <v>92</v>
      </c>
      <c r="H2948" s="24" t="s">
        <v>92</v>
      </c>
      <c r="I2948" t="s">
        <v>92</v>
      </c>
      <c r="L2948" s="24">
        <v>0</v>
      </c>
    </row>
    <row r="2949" spans="3:12">
      <c r="C2949" s="24">
        <v>0</v>
      </c>
      <c r="D2949" t="s">
        <v>92</v>
      </c>
      <c r="E2949" t="s">
        <v>92</v>
      </c>
      <c r="F2949" t="s">
        <v>92</v>
      </c>
      <c r="G2949" s="23" t="s">
        <v>92</v>
      </c>
      <c r="H2949" s="24" t="s">
        <v>92</v>
      </c>
      <c r="I2949" t="s">
        <v>92</v>
      </c>
      <c r="L2949" s="24">
        <v>0</v>
      </c>
    </row>
    <row r="2950" spans="3:12">
      <c r="C2950" s="24">
        <v>0</v>
      </c>
      <c r="D2950" t="s">
        <v>92</v>
      </c>
      <c r="E2950" t="s">
        <v>92</v>
      </c>
      <c r="F2950" t="s">
        <v>92</v>
      </c>
      <c r="G2950" s="23" t="s">
        <v>92</v>
      </c>
      <c r="H2950" s="24" t="s">
        <v>92</v>
      </c>
      <c r="I2950" t="s">
        <v>92</v>
      </c>
      <c r="L2950" s="24">
        <v>0</v>
      </c>
    </row>
    <row r="2951" spans="3:12">
      <c r="C2951" s="24">
        <v>0</v>
      </c>
      <c r="D2951" t="s">
        <v>92</v>
      </c>
      <c r="E2951" t="s">
        <v>92</v>
      </c>
      <c r="F2951" t="s">
        <v>92</v>
      </c>
      <c r="G2951" s="23" t="s">
        <v>92</v>
      </c>
      <c r="H2951" s="24" t="s">
        <v>92</v>
      </c>
      <c r="I2951" t="s">
        <v>92</v>
      </c>
      <c r="L2951" s="24">
        <v>0</v>
      </c>
    </row>
    <row r="2952" spans="3:12">
      <c r="C2952" s="24">
        <v>0</v>
      </c>
      <c r="D2952" t="s">
        <v>92</v>
      </c>
      <c r="E2952" t="s">
        <v>92</v>
      </c>
      <c r="F2952" t="s">
        <v>92</v>
      </c>
      <c r="G2952" s="23" t="s">
        <v>92</v>
      </c>
      <c r="H2952" s="24" t="s">
        <v>92</v>
      </c>
      <c r="I2952" t="s">
        <v>92</v>
      </c>
      <c r="L2952" s="24">
        <v>0</v>
      </c>
    </row>
    <row r="2953" spans="3:12">
      <c r="C2953" s="24">
        <v>0</v>
      </c>
      <c r="D2953" t="s">
        <v>92</v>
      </c>
      <c r="E2953" t="s">
        <v>92</v>
      </c>
      <c r="F2953" t="s">
        <v>92</v>
      </c>
      <c r="G2953" s="23" t="s">
        <v>92</v>
      </c>
      <c r="H2953" s="24" t="s">
        <v>92</v>
      </c>
      <c r="I2953" t="s">
        <v>92</v>
      </c>
      <c r="L2953" s="24">
        <v>0</v>
      </c>
    </row>
    <row r="2954" spans="3:12">
      <c r="C2954" s="24">
        <v>0</v>
      </c>
      <c r="D2954" t="s">
        <v>92</v>
      </c>
      <c r="E2954" t="s">
        <v>92</v>
      </c>
      <c r="F2954" t="s">
        <v>92</v>
      </c>
      <c r="G2954" s="23" t="s">
        <v>92</v>
      </c>
      <c r="H2954" s="24" t="s">
        <v>92</v>
      </c>
      <c r="I2954" t="s">
        <v>92</v>
      </c>
      <c r="L2954" s="24">
        <v>0</v>
      </c>
    </row>
    <row r="2955" spans="3:12">
      <c r="C2955" s="24">
        <v>0</v>
      </c>
      <c r="D2955" t="s">
        <v>92</v>
      </c>
      <c r="E2955" t="s">
        <v>92</v>
      </c>
      <c r="F2955" t="s">
        <v>92</v>
      </c>
      <c r="G2955" s="23" t="s">
        <v>92</v>
      </c>
      <c r="H2955" s="24" t="s">
        <v>92</v>
      </c>
      <c r="I2955" t="s">
        <v>92</v>
      </c>
      <c r="L2955" s="24">
        <v>0</v>
      </c>
    </row>
    <row r="2956" spans="3:12">
      <c r="C2956" s="24">
        <v>0</v>
      </c>
      <c r="D2956" t="s">
        <v>92</v>
      </c>
      <c r="E2956" t="s">
        <v>92</v>
      </c>
      <c r="F2956" t="s">
        <v>92</v>
      </c>
      <c r="G2956" s="23" t="s">
        <v>92</v>
      </c>
      <c r="H2956" s="24" t="s">
        <v>92</v>
      </c>
      <c r="I2956" t="s">
        <v>92</v>
      </c>
      <c r="L2956" s="24">
        <v>0</v>
      </c>
    </row>
    <row r="2957" spans="3:12">
      <c r="C2957" s="24">
        <v>0</v>
      </c>
      <c r="D2957" t="s">
        <v>92</v>
      </c>
      <c r="E2957" t="s">
        <v>92</v>
      </c>
      <c r="F2957" t="s">
        <v>92</v>
      </c>
      <c r="G2957" s="23" t="s">
        <v>92</v>
      </c>
      <c r="H2957" s="24" t="s">
        <v>92</v>
      </c>
      <c r="I2957" t="s">
        <v>92</v>
      </c>
      <c r="L2957" s="24">
        <v>0</v>
      </c>
    </row>
    <row r="2958" spans="3:12">
      <c r="C2958" s="24">
        <v>0</v>
      </c>
      <c r="D2958" t="s">
        <v>92</v>
      </c>
      <c r="E2958" t="s">
        <v>92</v>
      </c>
      <c r="F2958" t="s">
        <v>92</v>
      </c>
      <c r="G2958" s="23" t="s">
        <v>92</v>
      </c>
      <c r="H2958" s="24" t="s">
        <v>92</v>
      </c>
      <c r="I2958" t="s">
        <v>92</v>
      </c>
      <c r="L2958" s="24">
        <v>0</v>
      </c>
    </row>
    <row r="2959" spans="3:12">
      <c r="C2959" s="24">
        <v>0</v>
      </c>
      <c r="D2959" t="s">
        <v>92</v>
      </c>
      <c r="E2959" t="s">
        <v>92</v>
      </c>
      <c r="F2959" t="s">
        <v>92</v>
      </c>
      <c r="G2959" s="23" t="s">
        <v>92</v>
      </c>
      <c r="H2959" s="24" t="s">
        <v>92</v>
      </c>
      <c r="I2959" t="s">
        <v>92</v>
      </c>
      <c r="L2959" s="24">
        <v>0</v>
      </c>
    </row>
    <row r="2960" spans="3:12">
      <c r="C2960" s="24">
        <v>0</v>
      </c>
      <c r="D2960" t="s">
        <v>92</v>
      </c>
      <c r="E2960" t="s">
        <v>92</v>
      </c>
      <c r="F2960" t="s">
        <v>92</v>
      </c>
      <c r="G2960" s="23" t="s">
        <v>92</v>
      </c>
      <c r="H2960" s="24" t="s">
        <v>92</v>
      </c>
      <c r="I2960" t="s">
        <v>92</v>
      </c>
      <c r="L2960" s="24">
        <v>0</v>
      </c>
    </row>
    <row r="2961" spans="3:12">
      <c r="C2961" s="24">
        <v>0</v>
      </c>
      <c r="D2961" t="s">
        <v>92</v>
      </c>
      <c r="E2961" t="s">
        <v>92</v>
      </c>
      <c r="F2961" t="s">
        <v>92</v>
      </c>
      <c r="G2961" s="23" t="s">
        <v>92</v>
      </c>
      <c r="H2961" s="24" t="s">
        <v>92</v>
      </c>
      <c r="I2961" t="s">
        <v>92</v>
      </c>
      <c r="L2961" s="24">
        <v>0</v>
      </c>
    </row>
    <row r="2962" spans="3:12">
      <c r="C2962" s="24">
        <v>0</v>
      </c>
      <c r="D2962" t="s">
        <v>92</v>
      </c>
      <c r="E2962" t="s">
        <v>92</v>
      </c>
      <c r="F2962" t="s">
        <v>92</v>
      </c>
      <c r="G2962" s="23" t="s">
        <v>92</v>
      </c>
      <c r="H2962" s="24" t="s">
        <v>92</v>
      </c>
      <c r="I2962" t="s">
        <v>92</v>
      </c>
      <c r="L2962" s="24">
        <v>0</v>
      </c>
    </row>
    <row r="2963" spans="3:12">
      <c r="C2963" s="24">
        <v>0</v>
      </c>
      <c r="D2963" t="s">
        <v>92</v>
      </c>
      <c r="E2963" t="s">
        <v>92</v>
      </c>
      <c r="F2963" t="s">
        <v>92</v>
      </c>
      <c r="G2963" s="23" t="s">
        <v>92</v>
      </c>
      <c r="H2963" s="24" t="s">
        <v>92</v>
      </c>
      <c r="I2963" t="s">
        <v>92</v>
      </c>
      <c r="L2963" s="24">
        <v>0</v>
      </c>
    </row>
    <row r="2964" spans="3:12">
      <c r="C2964" s="24">
        <v>0</v>
      </c>
      <c r="D2964" t="s">
        <v>92</v>
      </c>
      <c r="E2964" t="s">
        <v>92</v>
      </c>
      <c r="F2964" t="s">
        <v>92</v>
      </c>
      <c r="G2964" s="23" t="s">
        <v>92</v>
      </c>
      <c r="H2964" s="24" t="s">
        <v>92</v>
      </c>
      <c r="I2964" t="s">
        <v>92</v>
      </c>
      <c r="L2964" s="24">
        <v>0</v>
      </c>
    </row>
    <row r="2965" spans="3:12">
      <c r="C2965" s="24">
        <v>0</v>
      </c>
      <c r="D2965" t="s">
        <v>92</v>
      </c>
      <c r="E2965" t="s">
        <v>92</v>
      </c>
      <c r="F2965" t="s">
        <v>92</v>
      </c>
      <c r="G2965" s="23" t="s">
        <v>92</v>
      </c>
      <c r="H2965" s="24" t="s">
        <v>92</v>
      </c>
      <c r="I2965" t="s">
        <v>92</v>
      </c>
      <c r="L2965" s="24">
        <v>0</v>
      </c>
    </row>
    <row r="2966" spans="3:12">
      <c r="C2966" s="24">
        <v>0</v>
      </c>
      <c r="D2966" t="s">
        <v>92</v>
      </c>
      <c r="E2966" t="s">
        <v>92</v>
      </c>
      <c r="F2966" t="s">
        <v>92</v>
      </c>
      <c r="G2966" s="23" t="s">
        <v>92</v>
      </c>
      <c r="H2966" s="24" t="s">
        <v>92</v>
      </c>
      <c r="I2966" t="s">
        <v>92</v>
      </c>
      <c r="L2966" s="24">
        <v>0</v>
      </c>
    </row>
    <row r="2967" spans="3:12">
      <c r="C2967" s="24">
        <v>0</v>
      </c>
      <c r="D2967" t="s">
        <v>92</v>
      </c>
      <c r="E2967" t="s">
        <v>92</v>
      </c>
      <c r="F2967" t="s">
        <v>92</v>
      </c>
      <c r="G2967" s="23" t="s">
        <v>92</v>
      </c>
      <c r="H2967" s="24" t="s">
        <v>92</v>
      </c>
      <c r="I2967" t="s">
        <v>92</v>
      </c>
      <c r="L2967" s="24">
        <v>0</v>
      </c>
    </row>
    <row r="2968" spans="3:12">
      <c r="C2968" s="24">
        <v>0</v>
      </c>
      <c r="D2968" t="s">
        <v>92</v>
      </c>
      <c r="E2968" t="s">
        <v>92</v>
      </c>
      <c r="F2968" t="s">
        <v>92</v>
      </c>
      <c r="G2968" s="23" t="s">
        <v>92</v>
      </c>
      <c r="H2968" s="24" t="s">
        <v>92</v>
      </c>
      <c r="I2968" t="s">
        <v>92</v>
      </c>
      <c r="L2968" s="24">
        <v>0</v>
      </c>
    </row>
    <row r="2969" spans="3:12">
      <c r="C2969" s="24">
        <v>0</v>
      </c>
      <c r="D2969" t="s">
        <v>92</v>
      </c>
      <c r="E2969" t="s">
        <v>92</v>
      </c>
      <c r="F2969" t="s">
        <v>92</v>
      </c>
      <c r="G2969" s="23" t="s">
        <v>92</v>
      </c>
      <c r="H2969" s="24" t="s">
        <v>92</v>
      </c>
      <c r="I2969" t="s">
        <v>92</v>
      </c>
      <c r="L2969" s="24">
        <v>0</v>
      </c>
    </row>
    <row r="2970" spans="3:12">
      <c r="C2970" s="24">
        <v>0</v>
      </c>
      <c r="D2970" t="s">
        <v>92</v>
      </c>
      <c r="E2970" t="s">
        <v>92</v>
      </c>
      <c r="F2970" t="s">
        <v>92</v>
      </c>
      <c r="G2970" s="23" t="s">
        <v>92</v>
      </c>
      <c r="H2970" s="24" t="s">
        <v>92</v>
      </c>
      <c r="I2970" t="s">
        <v>92</v>
      </c>
      <c r="L2970" s="24">
        <v>0</v>
      </c>
    </row>
    <row r="2971" spans="3:12">
      <c r="C2971" s="24">
        <v>0</v>
      </c>
      <c r="D2971" t="s">
        <v>92</v>
      </c>
      <c r="E2971" t="s">
        <v>92</v>
      </c>
      <c r="F2971" t="s">
        <v>92</v>
      </c>
      <c r="G2971" s="23" t="s">
        <v>92</v>
      </c>
      <c r="H2971" s="24" t="s">
        <v>92</v>
      </c>
      <c r="I2971" t="s">
        <v>92</v>
      </c>
      <c r="L2971" s="24">
        <v>0</v>
      </c>
    </row>
    <row r="2972" spans="3:12">
      <c r="C2972" s="24">
        <v>0</v>
      </c>
      <c r="D2972" t="s">
        <v>92</v>
      </c>
      <c r="E2972" t="s">
        <v>92</v>
      </c>
      <c r="F2972" t="s">
        <v>92</v>
      </c>
      <c r="G2972" s="23" t="s">
        <v>92</v>
      </c>
      <c r="H2972" s="24" t="s">
        <v>92</v>
      </c>
      <c r="I2972" t="s">
        <v>92</v>
      </c>
      <c r="L2972" s="24">
        <v>0</v>
      </c>
    </row>
    <row r="2973" spans="3:12">
      <c r="C2973" s="24">
        <v>0</v>
      </c>
      <c r="D2973" t="s">
        <v>92</v>
      </c>
      <c r="E2973" t="s">
        <v>92</v>
      </c>
      <c r="F2973" t="s">
        <v>92</v>
      </c>
      <c r="G2973" s="23" t="s">
        <v>92</v>
      </c>
      <c r="H2973" s="24" t="s">
        <v>92</v>
      </c>
      <c r="I2973" t="s">
        <v>92</v>
      </c>
      <c r="L2973" s="24">
        <v>0</v>
      </c>
    </row>
    <row r="2974" spans="3:12">
      <c r="C2974" s="24">
        <v>0</v>
      </c>
      <c r="D2974" t="s">
        <v>92</v>
      </c>
      <c r="E2974" t="s">
        <v>92</v>
      </c>
      <c r="F2974" t="s">
        <v>92</v>
      </c>
      <c r="G2974" s="23" t="s">
        <v>92</v>
      </c>
      <c r="H2974" s="24" t="s">
        <v>92</v>
      </c>
      <c r="I2974" t="s">
        <v>92</v>
      </c>
      <c r="L2974" s="24">
        <v>0</v>
      </c>
    </row>
    <row r="2975" spans="3:12">
      <c r="C2975" s="24">
        <v>0</v>
      </c>
      <c r="D2975" t="s">
        <v>92</v>
      </c>
      <c r="E2975" t="s">
        <v>92</v>
      </c>
      <c r="F2975" t="s">
        <v>92</v>
      </c>
      <c r="G2975" s="23" t="s">
        <v>92</v>
      </c>
      <c r="H2975" s="24" t="s">
        <v>92</v>
      </c>
      <c r="I2975" t="s">
        <v>92</v>
      </c>
      <c r="L2975" s="24">
        <v>0</v>
      </c>
    </row>
    <row r="2976" spans="3:12">
      <c r="C2976" s="24">
        <v>0</v>
      </c>
      <c r="D2976" t="s">
        <v>92</v>
      </c>
      <c r="E2976" t="s">
        <v>92</v>
      </c>
      <c r="F2976" t="s">
        <v>92</v>
      </c>
      <c r="G2976" s="23" t="s">
        <v>92</v>
      </c>
      <c r="H2976" s="24" t="s">
        <v>92</v>
      </c>
      <c r="I2976" t="s">
        <v>92</v>
      </c>
      <c r="L2976" s="24">
        <v>0</v>
      </c>
    </row>
    <row r="2977" spans="3:12">
      <c r="C2977" s="24">
        <v>0</v>
      </c>
      <c r="D2977" t="s">
        <v>92</v>
      </c>
      <c r="E2977" t="s">
        <v>92</v>
      </c>
      <c r="F2977" t="s">
        <v>92</v>
      </c>
      <c r="G2977" s="23" t="s">
        <v>92</v>
      </c>
      <c r="H2977" s="24" t="s">
        <v>92</v>
      </c>
      <c r="I2977" t="s">
        <v>92</v>
      </c>
      <c r="L2977" s="24">
        <v>0</v>
      </c>
    </row>
    <row r="2978" spans="3:12">
      <c r="C2978" s="24">
        <v>0</v>
      </c>
      <c r="D2978" t="s">
        <v>92</v>
      </c>
      <c r="E2978" t="s">
        <v>92</v>
      </c>
      <c r="F2978" t="s">
        <v>92</v>
      </c>
      <c r="G2978" s="23" t="s">
        <v>92</v>
      </c>
      <c r="H2978" s="24" t="s">
        <v>92</v>
      </c>
      <c r="I2978" t="s">
        <v>92</v>
      </c>
      <c r="L2978" s="24">
        <v>0</v>
      </c>
    </row>
    <row r="2979" spans="3:12">
      <c r="C2979" s="24">
        <v>0</v>
      </c>
      <c r="D2979" t="s">
        <v>92</v>
      </c>
      <c r="E2979" t="s">
        <v>92</v>
      </c>
      <c r="F2979" t="s">
        <v>92</v>
      </c>
      <c r="G2979" s="23" t="s">
        <v>92</v>
      </c>
      <c r="H2979" s="24" t="s">
        <v>92</v>
      </c>
      <c r="I2979" t="s">
        <v>92</v>
      </c>
      <c r="L2979" s="24">
        <v>0</v>
      </c>
    </row>
    <row r="2980" spans="3:12">
      <c r="C2980" s="24">
        <v>0</v>
      </c>
      <c r="D2980" t="s">
        <v>92</v>
      </c>
      <c r="E2980" t="s">
        <v>92</v>
      </c>
      <c r="F2980" t="s">
        <v>92</v>
      </c>
      <c r="G2980" s="23" t="s">
        <v>92</v>
      </c>
      <c r="H2980" s="24" t="s">
        <v>92</v>
      </c>
      <c r="I2980" t="s">
        <v>92</v>
      </c>
      <c r="L2980" s="24">
        <v>0</v>
      </c>
    </row>
    <row r="2981" spans="3:12">
      <c r="C2981" s="24">
        <v>0</v>
      </c>
      <c r="D2981" t="s">
        <v>92</v>
      </c>
      <c r="E2981" t="s">
        <v>92</v>
      </c>
      <c r="F2981" t="s">
        <v>92</v>
      </c>
      <c r="G2981" s="23" t="s">
        <v>92</v>
      </c>
      <c r="H2981" s="24" t="s">
        <v>92</v>
      </c>
      <c r="I2981" t="s">
        <v>92</v>
      </c>
      <c r="L2981" s="24">
        <v>0</v>
      </c>
    </row>
    <row r="2982" spans="3:12">
      <c r="C2982" s="24">
        <v>0</v>
      </c>
      <c r="D2982" t="s">
        <v>92</v>
      </c>
      <c r="E2982" t="s">
        <v>92</v>
      </c>
      <c r="F2982" t="s">
        <v>92</v>
      </c>
      <c r="G2982" s="23" t="s">
        <v>92</v>
      </c>
      <c r="H2982" s="24" t="s">
        <v>92</v>
      </c>
      <c r="I2982" t="s">
        <v>92</v>
      </c>
      <c r="L2982" s="24">
        <v>0</v>
      </c>
    </row>
    <row r="2983" spans="3:12">
      <c r="C2983" s="24">
        <v>0</v>
      </c>
      <c r="D2983" t="s">
        <v>92</v>
      </c>
      <c r="E2983" t="s">
        <v>92</v>
      </c>
      <c r="F2983" t="s">
        <v>92</v>
      </c>
      <c r="G2983" s="23" t="s">
        <v>92</v>
      </c>
      <c r="H2983" s="24" t="s">
        <v>92</v>
      </c>
      <c r="I2983" t="s">
        <v>92</v>
      </c>
      <c r="L2983" s="24">
        <v>0</v>
      </c>
    </row>
    <row r="2984" spans="3:12">
      <c r="C2984" s="24">
        <v>0</v>
      </c>
      <c r="D2984" t="s">
        <v>92</v>
      </c>
      <c r="E2984" t="s">
        <v>92</v>
      </c>
      <c r="F2984" t="s">
        <v>92</v>
      </c>
      <c r="G2984" s="23" t="s">
        <v>92</v>
      </c>
      <c r="H2984" s="24" t="s">
        <v>92</v>
      </c>
      <c r="I2984" t="s">
        <v>92</v>
      </c>
      <c r="L2984" s="24">
        <v>0</v>
      </c>
    </row>
    <row r="2985" spans="3:12">
      <c r="C2985" s="24">
        <v>0</v>
      </c>
      <c r="D2985" t="s">
        <v>92</v>
      </c>
      <c r="E2985" t="s">
        <v>92</v>
      </c>
      <c r="F2985" t="s">
        <v>92</v>
      </c>
      <c r="G2985" s="23" t="s">
        <v>92</v>
      </c>
      <c r="H2985" s="24" t="s">
        <v>92</v>
      </c>
      <c r="I2985" t="s">
        <v>92</v>
      </c>
      <c r="L2985" s="24">
        <v>0</v>
      </c>
    </row>
    <row r="2986" spans="3:12">
      <c r="C2986" s="24">
        <v>0</v>
      </c>
      <c r="D2986" t="s">
        <v>92</v>
      </c>
      <c r="E2986" t="s">
        <v>92</v>
      </c>
      <c r="F2986" t="s">
        <v>92</v>
      </c>
      <c r="G2986" s="23" t="s">
        <v>92</v>
      </c>
      <c r="H2986" s="24" t="s">
        <v>92</v>
      </c>
      <c r="I2986" t="s">
        <v>92</v>
      </c>
      <c r="L2986" s="24">
        <v>0</v>
      </c>
    </row>
    <row r="2987" spans="3:12">
      <c r="C2987" s="24">
        <v>0</v>
      </c>
      <c r="D2987" t="s">
        <v>92</v>
      </c>
      <c r="E2987" t="s">
        <v>92</v>
      </c>
      <c r="F2987" t="s">
        <v>92</v>
      </c>
      <c r="G2987" s="23" t="s">
        <v>92</v>
      </c>
      <c r="H2987" s="24" t="s">
        <v>92</v>
      </c>
      <c r="I2987" t="s">
        <v>92</v>
      </c>
      <c r="L2987" s="24">
        <v>0</v>
      </c>
    </row>
    <row r="2988" spans="3:12">
      <c r="C2988" s="24">
        <v>0</v>
      </c>
      <c r="D2988" t="s">
        <v>92</v>
      </c>
      <c r="E2988" t="s">
        <v>92</v>
      </c>
      <c r="F2988" t="s">
        <v>92</v>
      </c>
      <c r="G2988" s="23" t="s">
        <v>92</v>
      </c>
      <c r="H2988" s="24" t="s">
        <v>92</v>
      </c>
      <c r="I2988" t="s">
        <v>92</v>
      </c>
      <c r="L2988" s="24">
        <v>0</v>
      </c>
    </row>
    <row r="2989" spans="3:12">
      <c r="C2989" s="24">
        <v>0</v>
      </c>
      <c r="D2989" t="s">
        <v>92</v>
      </c>
      <c r="E2989" t="s">
        <v>92</v>
      </c>
      <c r="F2989" t="s">
        <v>92</v>
      </c>
      <c r="G2989" s="23" t="s">
        <v>92</v>
      </c>
      <c r="H2989" s="24" t="s">
        <v>92</v>
      </c>
      <c r="I2989" t="s">
        <v>92</v>
      </c>
      <c r="L2989" s="24">
        <v>0</v>
      </c>
    </row>
    <row r="2990" spans="3:12">
      <c r="C2990" s="24">
        <v>0</v>
      </c>
      <c r="D2990" t="s">
        <v>92</v>
      </c>
      <c r="E2990" t="s">
        <v>92</v>
      </c>
      <c r="F2990" t="s">
        <v>92</v>
      </c>
      <c r="G2990" s="23" t="s">
        <v>92</v>
      </c>
      <c r="H2990" s="24" t="s">
        <v>92</v>
      </c>
      <c r="I2990" t="s">
        <v>92</v>
      </c>
      <c r="L2990" s="24">
        <v>0</v>
      </c>
    </row>
    <row r="2991" spans="3:12">
      <c r="C2991" s="24">
        <v>0</v>
      </c>
      <c r="D2991" t="s">
        <v>92</v>
      </c>
      <c r="E2991" t="s">
        <v>92</v>
      </c>
      <c r="F2991" t="s">
        <v>92</v>
      </c>
      <c r="G2991" s="23" t="s">
        <v>92</v>
      </c>
      <c r="H2991" s="24" t="s">
        <v>92</v>
      </c>
      <c r="I2991" t="s">
        <v>92</v>
      </c>
      <c r="L2991" s="24">
        <v>0</v>
      </c>
    </row>
    <row r="2992" spans="3:12">
      <c r="C2992" s="24">
        <v>0</v>
      </c>
      <c r="D2992" t="s">
        <v>92</v>
      </c>
      <c r="E2992" t="s">
        <v>92</v>
      </c>
      <c r="F2992" t="s">
        <v>92</v>
      </c>
      <c r="G2992" s="23" t="s">
        <v>92</v>
      </c>
      <c r="H2992" s="24" t="s">
        <v>92</v>
      </c>
      <c r="I2992" t="s">
        <v>92</v>
      </c>
      <c r="L2992" s="24">
        <v>0</v>
      </c>
    </row>
    <row r="2993" spans="3:12">
      <c r="C2993" s="24">
        <v>0</v>
      </c>
      <c r="D2993" t="s">
        <v>92</v>
      </c>
      <c r="E2993" t="s">
        <v>92</v>
      </c>
      <c r="F2993" t="s">
        <v>92</v>
      </c>
      <c r="G2993" s="23" t="s">
        <v>92</v>
      </c>
      <c r="H2993" s="24" t="s">
        <v>92</v>
      </c>
      <c r="I2993" t="s">
        <v>92</v>
      </c>
      <c r="L2993" s="24">
        <v>0</v>
      </c>
    </row>
    <row r="2994" spans="3:12">
      <c r="C2994" s="24">
        <v>0</v>
      </c>
      <c r="D2994" t="s">
        <v>92</v>
      </c>
      <c r="E2994" t="s">
        <v>92</v>
      </c>
      <c r="F2994" t="s">
        <v>92</v>
      </c>
      <c r="G2994" s="23" t="s">
        <v>92</v>
      </c>
      <c r="H2994" s="24" t="s">
        <v>92</v>
      </c>
      <c r="I2994" t="s">
        <v>92</v>
      </c>
      <c r="L2994" s="24">
        <v>0</v>
      </c>
    </row>
    <row r="2995" spans="3:12">
      <c r="C2995" s="24">
        <v>0</v>
      </c>
      <c r="D2995" t="s">
        <v>92</v>
      </c>
      <c r="E2995" t="s">
        <v>92</v>
      </c>
      <c r="F2995" t="s">
        <v>92</v>
      </c>
      <c r="G2995" s="23" t="s">
        <v>92</v>
      </c>
      <c r="H2995" s="24" t="s">
        <v>92</v>
      </c>
      <c r="I2995" t="s">
        <v>92</v>
      </c>
      <c r="L2995" s="24">
        <v>0</v>
      </c>
    </row>
    <row r="2996" spans="3:12">
      <c r="C2996" s="24">
        <v>0</v>
      </c>
      <c r="D2996" t="s">
        <v>92</v>
      </c>
      <c r="E2996" t="s">
        <v>92</v>
      </c>
      <c r="F2996" t="s">
        <v>92</v>
      </c>
      <c r="G2996" s="23" t="s">
        <v>92</v>
      </c>
      <c r="H2996" s="24" t="s">
        <v>92</v>
      </c>
      <c r="I2996" t="s">
        <v>92</v>
      </c>
      <c r="L2996" s="24">
        <v>0</v>
      </c>
    </row>
    <row r="2997" spans="3:12">
      <c r="C2997" s="24">
        <v>0</v>
      </c>
      <c r="D2997" t="s">
        <v>92</v>
      </c>
      <c r="E2997" t="s">
        <v>92</v>
      </c>
      <c r="F2997" t="s">
        <v>92</v>
      </c>
      <c r="G2997" s="23" t="s">
        <v>92</v>
      </c>
      <c r="H2997" s="24" t="s">
        <v>92</v>
      </c>
      <c r="I2997" t="s">
        <v>92</v>
      </c>
      <c r="L2997" s="24">
        <v>0</v>
      </c>
    </row>
    <row r="2998" spans="3:12">
      <c r="C2998" s="24">
        <v>0</v>
      </c>
      <c r="D2998" t="s">
        <v>92</v>
      </c>
      <c r="E2998" t="s">
        <v>92</v>
      </c>
      <c r="F2998" t="s">
        <v>92</v>
      </c>
      <c r="G2998" s="23" t="s">
        <v>92</v>
      </c>
      <c r="H2998" s="24" t="s">
        <v>92</v>
      </c>
      <c r="I2998" t="s">
        <v>92</v>
      </c>
    </row>
    <row r="2999" spans="3:12">
      <c r="C2999" s="24">
        <v>0</v>
      </c>
      <c r="D2999" t="s">
        <v>92</v>
      </c>
      <c r="E2999" t="s">
        <v>92</v>
      </c>
      <c r="F2999" t="s">
        <v>92</v>
      </c>
      <c r="G2999" s="23" t="s">
        <v>92</v>
      </c>
      <c r="H2999" s="24" t="s">
        <v>92</v>
      </c>
      <c r="I2999" t="s">
        <v>92</v>
      </c>
    </row>
    <row r="3000" spans="3:12">
      <c r="C3000" s="24">
        <v>0</v>
      </c>
      <c r="D3000" t="s">
        <v>92</v>
      </c>
      <c r="E3000" t="s">
        <v>92</v>
      </c>
      <c r="F3000" t="s">
        <v>92</v>
      </c>
      <c r="G3000" s="23" t="s">
        <v>92</v>
      </c>
      <c r="H3000" s="24" t="s">
        <v>92</v>
      </c>
      <c r="I3000" t="s">
        <v>92</v>
      </c>
    </row>
    <row r="3001" spans="3:12">
      <c r="C3001" s="24">
        <v>0</v>
      </c>
      <c r="D3001" t="s">
        <v>92</v>
      </c>
      <c r="E3001" t="s">
        <v>92</v>
      </c>
      <c r="F3001" t="s">
        <v>92</v>
      </c>
      <c r="G3001" s="23" t="s">
        <v>92</v>
      </c>
      <c r="H3001" s="24" t="s">
        <v>92</v>
      </c>
      <c r="I3001" t="s">
        <v>92</v>
      </c>
      <c r="L3001" s="24">
        <v>0</v>
      </c>
    </row>
    <row r="3002" spans="3:12">
      <c r="C3002" s="24">
        <v>0</v>
      </c>
      <c r="D3002" t="s">
        <v>92</v>
      </c>
      <c r="E3002" t="s">
        <v>92</v>
      </c>
      <c r="F3002" t="s">
        <v>92</v>
      </c>
      <c r="G3002" s="23" t="s">
        <v>92</v>
      </c>
      <c r="H3002" s="24" t="s">
        <v>92</v>
      </c>
      <c r="I3002" t="s">
        <v>92</v>
      </c>
      <c r="L3002" s="24">
        <v>0</v>
      </c>
    </row>
    <row r="3003" spans="3:12">
      <c r="C3003" s="24">
        <v>0</v>
      </c>
      <c r="D3003" t="s">
        <v>92</v>
      </c>
      <c r="E3003" t="s">
        <v>92</v>
      </c>
      <c r="F3003" t="s">
        <v>92</v>
      </c>
      <c r="G3003" s="23" t="s">
        <v>92</v>
      </c>
      <c r="H3003" s="24" t="s">
        <v>92</v>
      </c>
      <c r="I3003" t="s">
        <v>92</v>
      </c>
      <c r="L3003" s="24">
        <v>0</v>
      </c>
    </row>
    <row r="3004" spans="3:12">
      <c r="C3004" s="24">
        <v>0</v>
      </c>
      <c r="D3004" t="s">
        <v>92</v>
      </c>
      <c r="E3004" t="s">
        <v>92</v>
      </c>
      <c r="F3004" t="s">
        <v>92</v>
      </c>
      <c r="G3004" s="23" t="s">
        <v>92</v>
      </c>
      <c r="H3004" s="24" t="s">
        <v>92</v>
      </c>
      <c r="I3004" t="s">
        <v>92</v>
      </c>
      <c r="L3004" s="24">
        <v>0</v>
      </c>
    </row>
    <row r="3005" spans="3:12">
      <c r="C3005" s="24">
        <v>0</v>
      </c>
      <c r="D3005" t="s">
        <v>92</v>
      </c>
      <c r="E3005" t="s">
        <v>92</v>
      </c>
      <c r="F3005" t="s">
        <v>92</v>
      </c>
      <c r="G3005" s="23" t="s">
        <v>92</v>
      </c>
      <c r="H3005" s="24" t="s">
        <v>92</v>
      </c>
      <c r="I3005" t="s">
        <v>92</v>
      </c>
      <c r="L3005" s="24">
        <v>0</v>
      </c>
    </row>
    <row r="3006" spans="3:12">
      <c r="C3006" s="24">
        <v>0</v>
      </c>
      <c r="D3006" t="s">
        <v>92</v>
      </c>
      <c r="E3006" t="s">
        <v>92</v>
      </c>
      <c r="F3006" t="s">
        <v>92</v>
      </c>
      <c r="G3006" s="23" t="s">
        <v>92</v>
      </c>
      <c r="H3006" s="24" t="s">
        <v>92</v>
      </c>
      <c r="I3006" t="s">
        <v>92</v>
      </c>
      <c r="L3006" s="24">
        <v>0</v>
      </c>
    </row>
    <row r="3007" spans="3:12">
      <c r="C3007" s="24">
        <v>0</v>
      </c>
      <c r="D3007" t="s">
        <v>92</v>
      </c>
      <c r="E3007" t="s">
        <v>92</v>
      </c>
      <c r="F3007" t="s">
        <v>92</v>
      </c>
      <c r="G3007" s="23" t="s">
        <v>92</v>
      </c>
      <c r="H3007" s="24" t="s">
        <v>92</v>
      </c>
      <c r="I3007" t="s">
        <v>92</v>
      </c>
      <c r="L3007" s="24">
        <v>0</v>
      </c>
    </row>
    <row r="3008" spans="3:12">
      <c r="C3008" s="24">
        <v>0</v>
      </c>
      <c r="D3008" t="s">
        <v>92</v>
      </c>
      <c r="E3008" t="s">
        <v>92</v>
      </c>
      <c r="F3008" t="s">
        <v>92</v>
      </c>
      <c r="G3008" s="23" t="s">
        <v>92</v>
      </c>
      <c r="H3008" s="24" t="s">
        <v>92</v>
      </c>
      <c r="I3008" t="s">
        <v>92</v>
      </c>
      <c r="L3008" s="24">
        <v>0</v>
      </c>
    </row>
    <row r="3009" spans="3:12">
      <c r="C3009" s="24">
        <v>0</v>
      </c>
      <c r="D3009" t="s">
        <v>92</v>
      </c>
      <c r="E3009" t="s">
        <v>92</v>
      </c>
      <c r="F3009" t="s">
        <v>92</v>
      </c>
      <c r="G3009" s="23" t="s">
        <v>92</v>
      </c>
      <c r="H3009" s="24" t="s">
        <v>92</v>
      </c>
      <c r="I3009" t="s">
        <v>92</v>
      </c>
      <c r="L3009" s="24">
        <v>0</v>
      </c>
    </row>
    <row r="3010" spans="3:12">
      <c r="C3010" s="24">
        <v>0</v>
      </c>
      <c r="D3010" t="s">
        <v>92</v>
      </c>
      <c r="E3010" t="s">
        <v>92</v>
      </c>
      <c r="F3010" t="s">
        <v>92</v>
      </c>
      <c r="G3010" s="23" t="s">
        <v>92</v>
      </c>
      <c r="H3010" s="24" t="s">
        <v>92</v>
      </c>
      <c r="I3010" t="s">
        <v>92</v>
      </c>
      <c r="L3010" s="24">
        <v>0</v>
      </c>
    </row>
    <row r="3011" spans="3:12">
      <c r="C3011" s="24">
        <v>0</v>
      </c>
      <c r="D3011" t="s">
        <v>92</v>
      </c>
      <c r="E3011" t="s">
        <v>92</v>
      </c>
      <c r="F3011" t="s">
        <v>92</v>
      </c>
      <c r="G3011" s="23" t="s">
        <v>92</v>
      </c>
      <c r="H3011" s="24" t="s">
        <v>92</v>
      </c>
      <c r="I3011" t="s">
        <v>92</v>
      </c>
    </row>
    <row r="3012" spans="3:12">
      <c r="C3012" s="24">
        <v>0</v>
      </c>
      <c r="D3012" t="s">
        <v>92</v>
      </c>
      <c r="E3012" t="s">
        <v>92</v>
      </c>
      <c r="F3012" t="s">
        <v>92</v>
      </c>
      <c r="G3012" s="23" t="s">
        <v>92</v>
      </c>
      <c r="H3012" s="24" t="s">
        <v>92</v>
      </c>
      <c r="I3012" t="s">
        <v>92</v>
      </c>
    </row>
    <row r="3013" spans="3:12">
      <c r="C3013" s="24">
        <v>0</v>
      </c>
      <c r="D3013" t="s">
        <v>92</v>
      </c>
      <c r="E3013" t="s">
        <v>92</v>
      </c>
      <c r="F3013" t="s">
        <v>92</v>
      </c>
      <c r="G3013" s="23" t="s">
        <v>92</v>
      </c>
      <c r="H3013" s="24" t="s">
        <v>92</v>
      </c>
      <c r="I3013" t="s">
        <v>92</v>
      </c>
    </row>
    <row r="3014" spans="3:12">
      <c r="C3014" s="24">
        <v>0</v>
      </c>
      <c r="D3014" t="s">
        <v>92</v>
      </c>
      <c r="E3014" t="s">
        <v>92</v>
      </c>
      <c r="F3014" t="s">
        <v>92</v>
      </c>
      <c r="G3014" s="23" t="s">
        <v>92</v>
      </c>
      <c r="H3014" s="24" t="s">
        <v>92</v>
      </c>
      <c r="I3014" t="s">
        <v>92</v>
      </c>
      <c r="L3014" s="24">
        <v>0</v>
      </c>
    </row>
    <row r="3015" spans="3:12">
      <c r="C3015" s="24">
        <v>0</v>
      </c>
      <c r="D3015" t="s">
        <v>92</v>
      </c>
      <c r="E3015" t="s">
        <v>92</v>
      </c>
      <c r="F3015" t="s">
        <v>92</v>
      </c>
      <c r="G3015" s="23" t="s">
        <v>92</v>
      </c>
      <c r="H3015" s="24" t="s">
        <v>92</v>
      </c>
      <c r="I3015" t="s">
        <v>92</v>
      </c>
      <c r="L3015" s="24">
        <v>0</v>
      </c>
    </row>
    <row r="3016" spans="3:12">
      <c r="C3016" s="24">
        <v>0</v>
      </c>
      <c r="D3016" t="s">
        <v>92</v>
      </c>
      <c r="E3016" t="s">
        <v>92</v>
      </c>
      <c r="F3016" t="s">
        <v>92</v>
      </c>
      <c r="G3016" s="23" t="s">
        <v>92</v>
      </c>
      <c r="H3016" s="24" t="s">
        <v>92</v>
      </c>
      <c r="I3016" t="s">
        <v>92</v>
      </c>
      <c r="L3016" s="24">
        <v>0</v>
      </c>
    </row>
    <row r="3017" spans="3:12">
      <c r="C3017" s="24">
        <v>0</v>
      </c>
      <c r="D3017" t="s">
        <v>92</v>
      </c>
      <c r="E3017" t="s">
        <v>92</v>
      </c>
      <c r="F3017" t="s">
        <v>92</v>
      </c>
      <c r="G3017" s="23" t="s">
        <v>92</v>
      </c>
      <c r="H3017" s="24" t="s">
        <v>92</v>
      </c>
      <c r="I3017" t="s">
        <v>92</v>
      </c>
      <c r="L3017" s="24">
        <v>0</v>
      </c>
    </row>
    <row r="3018" spans="3:12">
      <c r="C3018" s="24">
        <v>0</v>
      </c>
      <c r="D3018" t="s">
        <v>92</v>
      </c>
      <c r="E3018" t="s">
        <v>92</v>
      </c>
      <c r="F3018" t="s">
        <v>92</v>
      </c>
      <c r="G3018" s="23" t="s">
        <v>92</v>
      </c>
      <c r="H3018" s="24" t="s">
        <v>92</v>
      </c>
      <c r="I3018" t="s">
        <v>92</v>
      </c>
      <c r="L3018" s="24">
        <v>0</v>
      </c>
    </row>
    <row r="3019" spans="3:12">
      <c r="C3019" s="24">
        <v>0</v>
      </c>
      <c r="D3019" t="s">
        <v>92</v>
      </c>
      <c r="E3019" t="s">
        <v>92</v>
      </c>
      <c r="F3019" t="s">
        <v>92</v>
      </c>
      <c r="G3019" s="23" t="s">
        <v>92</v>
      </c>
      <c r="H3019" s="24" t="s">
        <v>92</v>
      </c>
      <c r="I3019" t="s">
        <v>92</v>
      </c>
      <c r="L3019" s="24">
        <v>0</v>
      </c>
    </row>
    <row r="3020" spans="3:12">
      <c r="C3020" s="24">
        <v>0</v>
      </c>
      <c r="D3020" t="s">
        <v>92</v>
      </c>
      <c r="E3020" t="s">
        <v>92</v>
      </c>
      <c r="F3020" t="s">
        <v>92</v>
      </c>
      <c r="G3020" s="23" t="s">
        <v>92</v>
      </c>
      <c r="H3020" s="24" t="s">
        <v>92</v>
      </c>
      <c r="I3020" t="s">
        <v>92</v>
      </c>
      <c r="L3020" s="24">
        <v>0</v>
      </c>
    </row>
    <row r="3021" spans="3:12">
      <c r="C3021" s="24">
        <v>0</v>
      </c>
      <c r="D3021" t="s">
        <v>92</v>
      </c>
      <c r="E3021" t="s">
        <v>92</v>
      </c>
      <c r="F3021" t="s">
        <v>92</v>
      </c>
      <c r="G3021" s="23" t="s">
        <v>92</v>
      </c>
      <c r="H3021" s="24" t="s">
        <v>92</v>
      </c>
      <c r="I3021" t="s">
        <v>92</v>
      </c>
      <c r="L3021" s="24">
        <v>0</v>
      </c>
    </row>
    <row r="3022" spans="3:12">
      <c r="C3022" s="24">
        <v>0</v>
      </c>
      <c r="D3022" t="s">
        <v>92</v>
      </c>
      <c r="E3022" t="s">
        <v>92</v>
      </c>
      <c r="F3022" t="s">
        <v>92</v>
      </c>
      <c r="G3022" s="23" t="s">
        <v>92</v>
      </c>
      <c r="H3022" s="24" t="s">
        <v>92</v>
      </c>
      <c r="I3022" t="s">
        <v>92</v>
      </c>
      <c r="L3022" s="24">
        <v>0</v>
      </c>
    </row>
    <row r="3023" spans="3:12">
      <c r="C3023" s="24">
        <v>0</v>
      </c>
      <c r="D3023" t="s">
        <v>92</v>
      </c>
      <c r="E3023" t="s">
        <v>92</v>
      </c>
      <c r="F3023" t="s">
        <v>92</v>
      </c>
      <c r="G3023" s="23" t="s">
        <v>92</v>
      </c>
      <c r="H3023" s="24" t="s">
        <v>92</v>
      </c>
      <c r="I3023" t="s">
        <v>92</v>
      </c>
    </row>
    <row r="3024" spans="3:12">
      <c r="C3024" s="24">
        <v>0</v>
      </c>
      <c r="D3024" t="s">
        <v>92</v>
      </c>
      <c r="E3024" t="s">
        <v>92</v>
      </c>
      <c r="F3024" t="s">
        <v>92</v>
      </c>
      <c r="G3024" s="23" t="s">
        <v>92</v>
      </c>
      <c r="H3024" s="24" t="s">
        <v>92</v>
      </c>
      <c r="I3024" t="s">
        <v>92</v>
      </c>
    </row>
    <row r="3025" spans="3:12">
      <c r="C3025" s="24">
        <v>0</v>
      </c>
      <c r="D3025" t="s">
        <v>92</v>
      </c>
      <c r="E3025" t="s">
        <v>92</v>
      </c>
      <c r="F3025" t="s">
        <v>92</v>
      </c>
      <c r="G3025" s="23" t="s">
        <v>92</v>
      </c>
      <c r="H3025" s="24" t="s">
        <v>92</v>
      </c>
      <c r="I3025" t="s">
        <v>92</v>
      </c>
    </row>
    <row r="3026" spans="3:12">
      <c r="C3026" s="24">
        <v>0</v>
      </c>
      <c r="D3026" t="s">
        <v>92</v>
      </c>
      <c r="E3026" t="s">
        <v>92</v>
      </c>
      <c r="F3026" t="s">
        <v>92</v>
      </c>
      <c r="G3026" s="23" t="s">
        <v>92</v>
      </c>
      <c r="H3026" s="24" t="s">
        <v>92</v>
      </c>
      <c r="I3026" t="s">
        <v>92</v>
      </c>
      <c r="L3026" s="24">
        <v>0</v>
      </c>
    </row>
    <row r="3027" spans="3:12">
      <c r="C3027" s="24">
        <v>0</v>
      </c>
      <c r="D3027" t="s">
        <v>92</v>
      </c>
      <c r="E3027" t="s">
        <v>92</v>
      </c>
      <c r="F3027" t="s">
        <v>92</v>
      </c>
      <c r="G3027" s="23" t="s">
        <v>92</v>
      </c>
      <c r="H3027" s="24" t="s">
        <v>92</v>
      </c>
      <c r="I3027" t="s">
        <v>92</v>
      </c>
      <c r="L3027" s="24">
        <v>0</v>
      </c>
    </row>
    <row r="3028" spans="3:12">
      <c r="C3028" s="24">
        <v>0</v>
      </c>
      <c r="D3028" t="s">
        <v>92</v>
      </c>
      <c r="E3028" t="s">
        <v>92</v>
      </c>
      <c r="F3028" t="s">
        <v>92</v>
      </c>
      <c r="G3028" s="23" t="s">
        <v>92</v>
      </c>
      <c r="H3028" s="24" t="s">
        <v>92</v>
      </c>
      <c r="I3028" t="s">
        <v>92</v>
      </c>
      <c r="L3028" s="24">
        <v>0</v>
      </c>
    </row>
    <row r="3029" spans="3:12">
      <c r="C3029" s="24">
        <v>0</v>
      </c>
      <c r="D3029" t="s">
        <v>92</v>
      </c>
      <c r="E3029" t="s">
        <v>92</v>
      </c>
      <c r="F3029" t="s">
        <v>92</v>
      </c>
      <c r="G3029" s="23" t="s">
        <v>92</v>
      </c>
      <c r="H3029" s="24" t="s">
        <v>92</v>
      </c>
      <c r="I3029" t="s">
        <v>92</v>
      </c>
      <c r="L3029" s="24">
        <v>0</v>
      </c>
    </row>
    <row r="3030" spans="3:12">
      <c r="C3030" s="24">
        <v>0</v>
      </c>
      <c r="D3030" t="s">
        <v>92</v>
      </c>
      <c r="E3030" t="s">
        <v>92</v>
      </c>
      <c r="F3030" t="s">
        <v>92</v>
      </c>
      <c r="G3030" s="23" t="s">
        <v>92</v>
      </c>
      <c r="H3030" s="24" t="s">
        <v>92</v>
      </c>
      <c r="I3030" t="s">
        <v>92</v>
      </c>
      <c r="L3030" s="24">
        <v>0</v>
      </c>
    </row>
    <row r="3031" spans="3:12">
      <c r="C3031" s="24">
        <v>0</v>
      </c>
      <c r="D3031" t="s">
        <v>92</v>
      </c>
      <c r="E3031" t="s">
        <v>92</v>
      </c>
      <c r="F3031" t="s">
        <v>92</v>
      </c>
      <c r="G3031" s="23" t="s">
        <v>92</v>
      </c>
      <c r="H3031" s="24" t="s">
        <v>92</v>
      </c>
      <c r="I3031" t="s">
        <v>92</v>
      </c>
      <c r="L3031" s="24">
        <v>0</v>
      </c>
    </row>
    <row r="3032" spans="3:12">
      <c r="C3032" s="24">
        <v>0</v>
      </c>
      <c r="D3032" t="s">
        <v>92</v>
      </c>
      <c r="E3032" t="s">
        <v>92</v>
      </c>
      <c r="F3032" t="s">
        <v>92</v>
      </c>
      <c r="G3032" s="23" t="s">
        <v>92</v>
      </c>
      <c r="H3032" s="24" t="s">
        <v>92</v>
      </c>
      <c r="I3032" t="s">
        <v>92</v>
      </c>
      <c r="L3032" s="24">
        <v>0</v>
      </c>
    </row>
    <row r="3033" spans="3:12">
      <c r="C3033" s="24">
        <v>0</v>
      </c>
      <c r="D3033" t="s">
        <v>92</v>
      </c>
      <c r="E3033" t="s">
        <v>92</v>
      </c>
      <c r="F3033" t="s">
        <v>92</v>
      </c>
      <c r="G3033" s="23" t="s">
        <v>92</v>
      </c>
      <c r="H3033" s="24" t="s">
        <v>92</v>
      </c>
      <c r="I3033" t="s">
        <v>92</v>
      </c>
      <c r="L3033" s="24">
        <v>0</v>
      </c>
    </row>
    <row r="3034" spans="3:12">
      <c r="C3034" s="24">
        <v>0</v>
      </c>
      <c r="D3034" t="s">
        <v>92</v>
      </c>
      <c r="E3034" t="s">
        <v>92</v>
      </c>
      <c r="F3034" t="s">
        <v>92</v>
      </c>
      <c r="G3034" s="23" t="s">
        <v>92</v>
      </c>
      <c r="H3034" s="24" t="s">
        <v>92</v>
      </c>
      <c r="I3034" t="s">
        <v>92</v>
      </c>
      <c r="L3034" s="24">
        <v>0</v>
      </c>
    </row>
    <row r="3035" spans="3:12">
      <c r="C3035" s="24">
        <v>0</v>
      </c>
      <c r="D3035" t="s">
        <v>92</v>
      </c>
      <c r="E3035" t="s">
        <v>92</v>
      </c>
      <c r="F3035" t="s">
        <v>92</v>
      </c>
      <c r="G3035" s="23" t="s">
        <v>92</v>
      </c>
      <c r="H3035" s="24" t="s">
        <v>92</v>
      </c>
      <c r="I3035" t="s">
        <v>92</v>
      </c>
      <c r="L3035" s="24">
        <v>0</v>
      </c>
    </row>
    <row r="3036" spans="3:12">
      <c r="C3036" s="24">
        <v>0</v>
      </c>
      <c r="D3036" t="s">
        <v>92</v>
      </c>
      <c r="E3036" t="s">
        <v>92</v>
      </c>
      <c r="F3036" t="s">
        <v>92</v>
      </c>
      <c r="G3036" s="23" t="s">
        <v>92</v>
      </c>
      <c r="H3036" s="24" t="s">
        <v>92</v>
      </c>
      <c r="I3036" t="s">
        <v>92</v>
      </c>
      <c r="L3036" s="24">
        <v>0</v>
      </c>
    </row>
    <row r="3037" spans="3:12">
      <c r="C3037" s="24">
        <v>0</v>
      </c>
      <c r="D3037" t="s">
        <v>92</v>
      </c>
      <c r="E3037" t="s">
        <v>92</v>
      </c>
      <c r="F3037" t="s">
        <v>92</v>
      </c>
      <c r="G3037" s="23" t="s">
        <v>92</v>
      </c>
      <c r="H3037" s="24" t="s">
        <v>92</v>
      </c>
      <c r="I3037" t="s">
        <v>92</v>
      </c>
      <c r="L3037" s="24">
        <v>0</v>
      </c>
    </row>
    <row r="3038" spans="3:12">
      <c r="C3038" s="24">
        <v>0</v>
      </c>
      <c r="D3038" t="s">
        <v>92</v>
      </c>
      <c r="E3038" t="s">
        <v>92</v>
      </c>
      <c r="F3038" t="s">
        <v>92</v>
      </c>
      <c r="G3038" s="23" t="s">
        <v>92</v>
      </c>
      <c r="H3038" s="24" t="s">
        <v>92</v>
      </c>
      <c r="I3038" t="s">
        <v>92</v>
      </c>
      <c r="L3038" s="24">
        <v>0</v>
      </c>
    </row>
    <row r="3039" spans="3:12">
      <c r="C3039" s="24">
        <v>0</v>
      </c>
      <c r="D3039" t="s">
        <v>92</v>
      </c>
      <c r="E3039" t="s">
        <v>92</v>
      </c>
      <c r="F3039" t="s">
        <v>92</v>
      </c>
      <c r="G3039" s="23" t="s">
        <v>92</v>
      </c>
      <c r="H3039" s="24" t="s">
        <v>92</v>
      </c>
      <c r="I3039" t="s">
        <v>92</v>
      </c>
      <c r="L3039" s="24">
        <v>0</v>
      </c>
    </row>
    <row r="3040" spans="3:12">
      <c r="C3040" s="24">
        <v>0</v>
      </c>
      <c r="D3040" t="s">
        <v>92</v>
      </c>
      <c r="E3040" t="s">
        <v>92</v>
      </c>
      <c r="F3040" t="s">
        <v>92</v>
      </c>
      <c r="G3040" s="23" t="s">
        <v>92</v>
      </c>
      <c r="H3040" s="24" t="s">
        <v>92</v>
      </c>
      <c r="I3040" t="s">
        <v>92</v>
      </c>
      <c r="L3040" s="24">
        <v>0</v>
      </c>
    </row>
    <row r="3041" spans="3:12">
      <c r="C3041" s="24">
        <v>0</v>
      </c>
      <c r="D3041" t="s">
        <v>92</v>
      </c>
      <c r="E3041" t="s">
        <v>92</v>
      </c>
      <c r="F3041" t="s">
        <v>92</v>
      </c>
      <c r="G3041" s="23" t="s">
        <v>92</v>
      </c>
      <c r="H3041" s="24" t="s">
        <v>92</v>
      </c>
      <c r="I3041" t="s">
        <v>92</v>
      </c>
      <c r="L3041" s="24">
        <v>0</v>
      </c>
    </row>
    <row r="3042" spans="3:12">
      <c r="C3042" s="24">
        <v>0</v>
      </c>
      <c r="D3042" t="s">
        <v>92</v>
      </c>
      <c r="E3042" t="s">
        <v>92</v>
      </c>
      <c r="F3042" t="s">
        <v>92</v>
      </c>
      <c r="G3042" s="23" t="s">
        <v>92</v>
      </c>
      <c r="H3042" s="24" t="s">
        <v>92</v>
      </c>
      <c r="I3042" t="s">
        <v>92</v>
      </c>
      <c r="L3042" s="24">
        <v>0</v>
      </c>
    </row>
    <row r="3043" spans="3:12">
      <c r="C3043" s="24">
        <v>0</v>
      </c>
      <c r="D3043" t="s">
        <v>92</v>
      </c>
      <c r="E3043" t="s">
        <v>92</v>
      </c>
      <c r="F3043" t="s">
        <v>92</v>
      </c>
      <c r="G3043" s="23" t="s">
        <v>92</v>
      </c>
      <c r="H3043" s="24" t="s">
        <v>92</v>
      </c>
      <c r="I3043" t="s">
        <v>92</v>
      </c>
      <c r="L3043" s="24">
        <v>0</v>
      </c>
    </row>
    <row r="3044" spans="3:12">
      <c r="C3044" s="24">
        <v>0</v>
      </c>
      <c r="D3044" t="s">
        <v>92</v>
      </c>
      <c r="E3044" t="s">
        <v>92</v>
      </c>
      <c r="F3044" t="s">
        <v>92</v>
      </c>
      <c r="G3044" s="23" t="s">
        <v>92</v>
      </c>
      <c r="H3044" s="24" t="s">
        <v>92</v>
      </c>
      <c r="I3044" t="s">
        <v>92</v>
      </c>
      <c r="L3044" s="24">
        <v>0</v>
      </c>
    </row>
    <row r="3045" spans="3:12">
      <c r="C3045" s="24">
        <v>0</v>
      </c>
      <c r="D3045" t="s">
        <v>92</v>
      </c>
      <c r="E3045" t="s">
        <v>92</v>
      </c>
      <c r="F3045" t="s">
        <v>92</v>
      </c>
      <c r="G3045" s="23" t="s">
        <v>92</v>
      </c>
      <c r="H3045" s="24" t="s">
        <v>92</v>
      </c>
      <c r="I3045" t="s">
        <v>92</v>
      </c>
      <c r="L3045" s="24">
        <v>0</v>
      </c>
    </row>
    <row r="3046" spans="3:12">
      <c r="C3046" s="24">
        <v>0</v>
      </c>
      <c r="D3046" t="s">
        <v>92</v>
      </c>
      <c r="E3046" t="s">
        <v>92</v>
      </c>
      <c r="F3046" t="s">
        <v>92</v>
      </c>
      <c r="G3046" s="23" t="s">
        <v>92</v>
      </c>
      <c r="H3046" s="24" t="s">
        <v>92</v>
      </c>
      <c r="I3046" t="s">
        <v>92</v>
      </c>
      <c r="L3046" s="24">
        <v>0</v>
      </c>
    </row>
    <row r="3047" spans="3:12">
      <c r="C3047" s="24">
        <v>0</v>
      </c>
      <c r="D3047" t="s">
        <v>92</v>
      </c>
      <c r="E3047" t="s">
        <v>92</v>
      </c>
      <c r="F3047" t="s">
        <v>92</v>
      </c>
      <c r="G3047" s="23" t="s">
        <v>92</v>
      </c>
      <c r="H3047" s="24" t="s">
        <v>92</v>
      </c>
      <c r="I3047" t="s">
        <v>92</v>
      </c>
    </row>
    <row r="3048" spans="3:12">
      <c r="C3048" s="24">
        <v>0</v>
      </c>
      <c r="D3048" t="s">
        <v>92</v>
      </c>
      <c r="E3048" t="s">
        <v>92</v>
      </c>
      <c r="F3048" t="s">
        <v>92</v>
      </c>
      <c r="G3048" s="23" t="s">
        <v>92</v>
      </c>
      <c r="H3048" s="24" t="s">
        <v>92</v>
      </c>
      <c r="I3048" t="s">
        <v>92</v>
      </c>
    </row>
    <row r="3049" spans="3:12">
      <c r="C3049" s="24">
        <v>0</v>
      </c>
      <c r="D3049" t="s">
        <v>92</v>
      </c>
      <c r="E3049" t="s">
        <v>92</v>
      </c>
      <c r="F3049" t="s">
        <v>92</v>
      </c>
      <c r="G3049" s="23" t="s">
        <v>92</v>
      </c>
      <c r="H3049" s="24" t="s">
        <v>92</v>
      </c>
      <c r="I3049" t="s">
        <v>92</v>
      </c>
      <c r="L3049" s="24">
        <v>0</v>
      </c>
    </row>
    <row r="3050" spans="3:12">
      <c r="C3050" s="24">
        <v>0</v>
      </c>
      <c r="D3050" t="s">
        <v>92</v>
      </c>
      <c r="E3050" t="s">
        <v>92</v>
      </c>
      <c r="F3050" t="s">
        <v>92</v>
      </c>
      <c r="G3050" s="23" t="s">
        <v>92</v>
      </c>
      <c r="H3050" s="24" t="s">
        <v>92</v>
      </c>
      <c r="I3050" t="s">
        <v>92</v>
      </c>
      <c r="L3050" s="24">
        <v>0</v>
      </c>
    </row>
    <row r="3051" spans="3:12">
      <c r="C3051" s="24">
        <v>0</v>
      </c>
      <c r="D3051" t="s">
        <v>92</v>
      </c>
      <c r="E3051" t="s">
        <v>92</v>
      </c>
      <c r="F3051" t="s">
        <v>92</v>
      </c>
      <c r="G3051" s="23" t="s">
        <v>92</v>
      </c>
      <c r="H3051" s="24" t="s">
        <v>92</v>
      </c>
      <c r="I3051" t="s">
        <v>92</v>
      </c>
      <c r="L3051" s="24">
        <v>0</v>
      </c>
    </row>
    <row r="3052" spans="3:12">
      <c r="C3052" s="24">
        <v>0</v>
      </c>
      <c r="D3052" t="s">
        <v>92</v>
      </c>
      <c r="E3052" t="s">
        <v>92</v>
      </c>
      <c r="F3052" t="s">
        <v>92</v>
      </c>
      <c r="G3052" s="23" t="s">
        <v>92</v>
      </c>
      <c r="H3052" s="24" t="s">
        <v>92</v>
      </c>
      <c r="I3052" t="s">
        <v>92</v>
      </c>
      <c r="L3052" s="24">
        <v>0</v>
      </c>
    </row>
    <row r="3053" spans="3:12">
      <c r="C3053" s="24">
        <v>0</v>
      </c>
      <c r="D3053" t="s">
        <v>92</v>
      </c>
      <c r="E3053" t="s">
        <v>92</v>
      </c>
      <c r="F3053" t="s">
        <v>92</v>
      </c>
      <c r="G3053" s="23" t="s">
        <v>92</v>
      </c>
      <c r="H3053" s="24" t="s">
        <v>92</v>
      </c>
      <c r="I3053" t="s">
        <v>92</v>
      </c>
      <c r="L3053" s="24">
        <v>0</v>
      </c>
    </row>
    <row r="3054" spans="3:12">
      <c r="C3054" s="24">
        <v>0</v>
      </c>
      <c r="D3054" t="s">
        <v>92</v>
      </c>
      <c r="E3054" t="s">
        <v>92</v>
      </c>
      <c r="F3054" t="s">
        <v>92</v>
      </c>
      <c r="G3054" s="23" t="s">
        <v>92</v>
      </c>
      <c r="H3054" s="24" t="s">
        <v>92</v>
      </c>
      <c r="I3054" t="s">
        <v>92</v>
      </c>
      <c r="L3054" s="24">
        <v>0</v>
      </c>
    </row>
    <row r="3055" spans="3:12">
      <c r="C3055" s="24">
        <v>0</v>
      </c>
      <c r="D3055" t="s">
        <v>92</v>
      </c>
      <c r="E3055" t="s">
        <v>92</v>
      </c>
      <c r="F3055" t="s">
        <v>92</v>
      </c>
      <c r="G3055" s="23" t="s">
        <v>92</v>
      </c>
      <c r="H3055" s="24" t="s">
        <v>92</v>
      </c>
      <c r="I3055" t="s">
        <v>92</v>
      </c>
      <c r="L3055" s="24">
        <v>0</v>
      </c>
    </row>
    <row r="3056" spans="3:12">
      <c r="C3056" s="24">
        <v>0</v>
      </c>
      <c r="D3056" t="s">
        <v>92</v>
      </c>
      <c r="E3056" t="s">
        <v>92</v>
      </c>
      <c r="F3056" t="s">
        <v>92</v>
      </c>
      <c r="G3056" s="23" t="s">
        <v>92</v>
      </c>
      <c r="H3056" s="24" t="s">
        <v>92</v>
      </c>
      <c r="I3056" t="s">
        <v>92</v>
      </c>
      <c r="L3056" s="24">
        <v>0</v>
      </c>
    </row>
    <row r="3057" spans="3:12">
      <c r="C3057" s="24">
        <v>0</v>
      </c>
      <c r="D3057" t="s">
        <v>92</v>
      </c>
      <c r="E3057" t="s">
        <v>92</v>
      </c>
      <c r="F3057" t="s">
        <v>92</v>
      </c>
      <c r="G3057" s="23" t="s">
        <v>92</v>
      </c>
      <c r="H3057" s="24" t="s">
        <v>92</v>
      </c>
      <c r="I3057" t="s">
        <v>92</v>
      </c>
      <c r="L3057" s="24">
        <v>0</v>
      </c>
    </row>
    <row r="3058" spans="3:12">
      <c r="C3058" s="24">
        <v>0</v>
      </c>
      <c r="D3058" t="s">
        <v>92</v>
      </c>
      <c r="E3058" t="s">
        <v>92</v>
      </c>
      <c r="F3058" t="s">
        <v>92</v>
      </c>
      <c r="G3058" s="23" t="s">
        <v>92</v>
      </c>
      <c r="H3058" s="24" t="s">
        <v>92</v>
      </c>
      <c r="I3058" t="s">
        <v>92</v>
      </c>
      <c r="L3058" s="24">
        <v>0</v>
      </c>
    </row>
    <row r="3059" spans="3:12">
      <c r="C3059" s="24">
        <v>0</v>
      </c>
      <c r="D3059" t="s">
        <v>92</v>
      </c>
      <c r="E3059" t="s">
        <v>92</v>
      </c>
      <c r="F3059" t="s">
        <v>92</v>
      </c>
      <c r="G3059" s="23" t="s">
        <v>92</v>
      </c>
      <c r="H3059" s="24" t="s">
        <v>92</v>
      </c>
      <c r="I3059" t="s">
        <v>92</v>
      </c>
      <c r="L3059" s="24">
        <v>0</v>
      </c>
    </row>
    <row r="3060" spans="3:12">
      <c r="C3060" s="24">
        <v>0</v>
      </c>
      <c r="D3060" t="s">
        <v>92</v>
      </c>
      <c r="E3060" t="s">
        <v>92</v>
      </c>
      <c r="F3060" t="s">
        <v>92</v>
      </c>
      <c r="G3060" s="23" t="s">
        <v>92</v>
      </c>
      <c r="H3060" s="24" t="s">
        <v>92</v>
      </c>
      <c r="I3060" t="s">
        <v>92</v>
      </c>
      <c r="L3060" s="24">
        <v>0</v>
      </c>
    </row>
    <row r="3061" spans="3:12">
      <c r="C3061" s="24">
        <v>0</v>
      </c>
      <c r="D3061" t="s">
        <v>92</v>
      </c>
      <c r="E3061" t="s">
        <v>92</v>
      </c>
      <c r="F3061" t="s">
        <v>92</v>
      </c>
      <c r="G3061" s="23" t="s">
        <v>92</v>
      </c>
      <c r="H3061" s="24" t="s">
        <v>92</v>
      </c>
      <c r="I3061" t="s">
        <v>92</v>
      </c>
    </row>
    <row r="3062" spans="3:12">
      <c r="C3062" s="24">
        <v>0</v>
      </c>
      <c r="D3062" t="s">
        <v>92</v>
      </c>
      <c r="E3062" t="s">
        <v>92</v>
      </c>
      <c r="F3062" t="s">
        <v>92</v>
      </c>
      <c r="G3062" s="23" t="s">
        <v>92</v>
      </c>
      <c r="H3062" s="24" t="s">
        <v>92</v>
      </c>
      <c r="I3062" t="s">
        <v>92</v>
      </c>
      <c r="L3062" s="24">
        <v>0</v>
      </c>
    </row>
    <row r="3063" spans="3:12">
      <c r="C3063" s="24">
        <v>0</v>
      </c>
      <c r="D3063" t="s">
        <v>92</v>
      </c>
      <c r="E3063" t="s">
        <v>92</v>
      </c>
      <c r="F3063" t="s">
        <v>92</v>
      </c>
      <c r="G3063" s="23" t="s">
        <v>92</v>
      </c>
      <c r="H3063" s="24" t="s">
        <v>92</v>
      </c>
      <c r="I3063" t="s">
        <v>92</v>
      </c>
      <c r="L3063" s="24">
        <v>0</v>
      </c>
    </row>
    <row r="3064" spans="3:12">
      <c r="C3064" s="24">
        <v>0</v>
      </c>
      <c r="D3064" t="s">
        <v>92</v>
      </c>
      <c r="E3064" t="s">
        <v>92</v>
      </c>
      <c r="F3064" t="s">
        <v>92</v>
      </c>
      <c r="G3064" s="23" t="s">
        <v>92</v>
      </c>
      <c r="H3064" s="24" t="s">
        <v>92</v>
      </c>
      <c r="I3064" t="s">
        <v>92</v>
      </c>
      <c r="L3064" s="24">
        <v>0</v>
      </c>
    </row>
    <row r="3065" spans="3:12">
      <c r="C3065" s="24">
        <v>0</v>
      </c>
      <c r="D3065" t="s">
        <v>92</v>
      </c>
      <c r="E3065" t="s">
        <v>92</v>
      </c>
      <c r="F3065" t="s">
        <v>92</v>
      </c>
      <c r="G3065" s="23" t="s">
        <v>92</v>
      </c>
      <c r="H3065" s="24" t="s">
        <v>92</v>
      </c>
      <c r="I3065" t="s">
        <v>92</v>
      </c>
      <c r="L3065" s="24">
        <v>0</v>
      </c>
    </row>
    <row r="3066" spans="3:12">
      <c r="C3066" s="24">
        <v>0</v>
      </c>
      <c r="D3066" t="s">
        <v>92</v>
      </c>
      <c r="E3066" t="s">
        <v>92</v>
      </c>
      <c r="F3066" t="s">
        <v>92</v>
      </c>
      <c r="G3066" s="23" t="s">
        <v>92</v>
      </c>
      <c r="H3066" s="24" t="s">
        <v>92</v>
      </c>
      <c r="I3066" t="s">
        <v>92</v>
      </c>
      <c r="L3066" s="24">
        <v>0</v>
      </c>
    </row>
    <row r="3067" spans="3:12">
      <c r="C3067" s="24">
        <v>0</v>
      </c>
      <c r="D3067" t="s">
        <v>92</v>
      </c>
      <c r="E3067" t="s">
        <v>92</v>
      </c>
      <c r="F3067" t="s">
        <v>92</v>
      </c>
      <c r="G3067" s="23" t="s">
        <v>92</v>
      </c>
      <c r="H3067" s="24" t="s">
        <v>92</v>
      </c>
      <c r="I3067" t="s">
        <v>92</v>
      </c>
      <c r="L3067" s="24">
        <v>0</v>
      </c>
    </row>
    <row r="3068" spans="3:12">
      <c r="C3068" s="24">
        <v>0</v>
      </c>
      <c r="D3068" t="s">
        <v>92</v>
      </c>
      <c r="E3068" t="s">
        <v>92</v>
      </c>
      <c r="F3068" t="s">
        <v>92</v>
      </c>
      <c r="G3068" s="23" t="s">
        <v>92</v>
      </c>
      <c r="H3068" s="24" t="s">
        <v>92</v>
      </c>
      <c r="I3068" t="s">
        <v>92</v>
      </c>
      <c r="L3068" s="24">
        <v>0</v>
      </c>
    </row>
    <row r="3069" spans="3:12">
      <c r="C3069" s="24">
        <v>0</v>
      </c>
      <c r="D3069" t="s">
        <v>92</v>
      </c>
      <c r="E3069" t="s">
        <v>92</v>
      </c>
      <c r="F3069" t="s">
        <v>92</v>
      </c>
      <c r="G3069" s="23" t="s">
        <v>92</v>
      </c>
      <c r="H3069" s="24" t="s">
        <v>92</v>
      </c>
      <c r="I3069" t="s">
        <v>92</v>
      </c>
      <c r="L3069" s="24">
        <v>0</v>
      </c>
    </row>
    <row r="3070" spans="3:12">
      <c r="C3070" s="24">
        <v>0</v>
      </c>
      <c r="D3070" t="s">
        <v>92</v>
      </c>
      <c r="E3070" t="s">
        <v>92</v>
      </c>
      <c r="F3070" t="s">
        <v>92</v>
      </c>
      <c r="G3070" s="23" t="s">
        <v>92</v>
      </c>
      <c r="H3070" s="24" t="s">
        <v>92</v>
      </c>
      <c r="I3070" t="s">
        <v>92</v>
      </c>
      <c r="L3070" s="24">
        <v>0</v>
      </c>
    </row>
    <row r="3071" spans="3:12">
      <c r="C3071" s="24">
        <v>0</v>
      </c>
      <c r="D3071" t="s">
        <v>92</v>
      </c>
      <c r="E3071" t="s">
        <v>92</v>
      </c>
      <c r="F3071" t="s">
        <v>92</v>
      </c>
      <c r="G3071" s="23" t="s">
        <v>92</v>
      </c>
      <c r="H3071" s="24" t="s">
        <v>92</v>
      </c>
      <c r="I3071" t="s">
        <v>92</v>
      </c>
      <c r="L3071" s="24">
        <v>0</v>
      </c>
    </row>
    <row r="3072" spans="3:12">
      <c r="C3072" s="24">
        <v>0</v>
      </c>
      <c r="D3072" t="s">
        <v>92</v>
      </c>
      <c r="E3072" t="s">
        <v>92</v>
      </c>
      <c r="F3072" t="s">
        <v>92</v>
      </c>
      <c r="G3072" s="23" t="s">
        <v>92</v>
      </c>
      <c r="H3072" s="24" t="s">
        <v>92</v>
      </c>
      <c r="I3072" t="s">
        <v>92</v>
      </c>
      <c r="L3072" s="24">
        <v>0</v>
      </c>
    </row>
    <row r="3073" spans="3:12">
      <c r="C3073" s="24">
        <v>0</v>
      </c>
      <c r="D3073" t="s">
        <v>92</v>
      </c>
      <c r="E3073" t="s">
        <v>92</v>
      </c>
      <c r="F3073" t="s">
        <v>92</v>
      </c>
      <c r="G3073" s="23" t="s">
        <v>92</v>
      </c>
      <c r="H3073" s="24" t="s">
        <v>92</v>
      </c>
      <c r="I3073" t="s">
        <v>92</v>
      </c>
      <c r="L3073" s="24">
        <v>0</v>
      </c>
    </row>
    <row r="3074" spans="3:12">
      <c r="C3074" s="24">
        <v>0</v>
      </c>
      <c r="D3074" t="s">
        <v>92</v>
      </c>
      <c r="E3074" t="s">
        <v>92</v>
      </c>
      <c r="F3074" t="s">
        <v>92</v>
      </c>
      <c r="G3074" s="23" t="s">
        <v>92</v>
      </c>
      <c r="H3074" s="24" t="s">
        <v>92</v>
      </c>
      <c r="I3074" t="s">
        <v>92</v>
      </c>
      <c r="L3074" s="24">
        <v>0</v>
      </c>
    </row>
    <row r="3075" spans="3:12">
      <c r="C3075" s="24">
        <v>0</v>
      </c>
      <c r="D3075" t="s">
        <v>92</v>
      </c>
      <c r="E3075" t="s">
        <v>92</v>
      </c>
      <c r="F3075" t="s">
        <v>92</v>
      </c>
      <c r="G3075" s="23" t="s">
        <v>92</v>
      </c>
      <c r="H3075" s="24" t="s">
        <v>92</v>
      </c>
      <c r="I3075" t="s">
        <v>92</v>
      </c>
    </row>
    <row r="3076" spans="3:12">
      <c r="C3076" s="24">
        <v>0</v>
      </c>
      <c r="D3076" t="s">
        <v>92</v>
      </c>
      <c r="E3076" t="s">
        <v>92</v>
      </c>
      <c r="F3076" t="s">
        <v>92</v>
      </c>
      <c r="G3076" s="23" t="s">
        <v>92</v>
      </c>
      <c r="H3076" s="24" t="s">
        <v>92</v>
      </c>
      <c r="I3076" t="s">
        <v>92</v>
      </c>
    </row>
    <row r="3077" spans="3:12">
      <c r="C3077" s="24">
        <v>0</v>
      </c>
      <c r="D3077" t="s">
        <v>92</v>
      </c>
      <c r="E3077" t="s">
        <v>92</v>
      </c>
      <c r="F3077" t="s">
        <v>92</v>
      </c>
      <c r="G3077" s="23" t="s">
        <v>92</v>
      </c>
      <c r="H3077" s="24" t="s">
        <v>92</v>
      </c>
      <c r="I3077" t="s">
        <v>92</v>
      </c>
    </row>
    <row r="3078" spans="3:12">
      <c r="C3078" s="24">
        <v>0</v>
      </c>
      <c r="D3078" t="s">
        <v>92</v>
      </c>
      <c r="E3078" t="s">
        <v>92</v>
      </c>
      <c r="F3078" t="s">
        <v>92</v>
      </c>
      <c r="G3078" s="23" t="s">
        <v>92</v>
      </c>
      <c r="H3078" s="24" t="s">
        <v>92</v>
      </c>
      <c r="I3078" t="s">
        <v>92</v>
      </c>
    </row>
    <row r="3079" spans="3:12">
      <c r="C3079" s="24">
        <v>0</v>
      </c>
      <c r="D3079" t="s">
        <v>92</v>
      </c>
      <c r="E3079" t="s">
        <v>92</v>
      </c>
      <c r="F3079" t="s">
        <v>92</v>
      </c>
      <c r="G3079" s="23" t="s">
        <v>92</v>
      </c>
      <c r="H3079" s="24" t="s">
        <v>92</v>
      </c>
      <c r="I3079" t="s">
        <v>92</v>
      </c>
      <c r="L3079" s="24">
        <v>0</v>
      </c>
    </row>
    <row r="3080" spans="3:12">
      <c r="C3080" s="24">
        <v>0</v>
      </c>
      <c r="D3080" t="s">
        <v>92</v>
      </c>
      <c r="E3080" t="s">
        <v>92</v>
      </c>
      <c r="F3080" t="s">
        <v>92</v>
      </c>
      <c r="G3080" s="23" t="s">
        <v>92</v>
      </c>
      <c r="H3080" s="24" t="s">
        <v>92</v>
      </c>
      <c r="I3080" t="s">
        <v>92</v>
      </c>
      <c r="L3080" s="24">
        <v>0</v>
      </c>
    </row>
    <row r="3081" spans="3:12">
      <c r="C3081" s="24">
        <v>0</v>
      </c>
      <c r="D3081" t="s">
        <v>92</v>
      </c>
      <c r="E3081" t="s">
        <v>92</v>
      </c>
      <c r="F3081" t="s">
        <v>92</v>
      </c>
      <c r="G3081" s="23" t="s">
        <v>92</v>
      </c>
      <c r="H3081" s="24" t="s">
        <v>92</v>
      </c>
      <c r="I3081" t="s">
        <v>92</v>
      </c>
      <c r="L3081" s="24">
        <v>0</v>
      </c>
    </row>
    <row r="3082" spans="3:12">
      <c r="C3082" s="24">
        <v>0</v>
      </c>
      <c r="D3082" t="s">
        <v>92</v>
      </c>
      <c r="E3082" t="s">
        <v>92</v>
      </c>
      <c r="F3082" t="s">
        <v>92</v>
      </c>
      <c r="G3082" s="23" t="s">
        <v>92</v>
      </c>
      <c r="H3082" s="24" t="s">
        <v>92</v>
      </c>
      <c r="I3082" t="s">
        <v>92</v>
      </c>
      <c r="L3082" s="24">
        <v>0</v>
      </c>
    </row>
    <row r="3083" spans="3:12">
      <c r="C3083" s="24">
        <v>0</v>
      </c>
      <c r="D3083" t="s">
        <v>92</v>
      </c>
      <c r="E3083" t="s">
        <v>92</v>
      </c>
      <c r="F3083" t="s">
        <v>92</v>
      </c>
      <c r="G3083" s="23" t="s">
        <v>92</v>
      </c>
      <c r="H3083" s="24" t="s">
        <v>92</v>
      </c>
      <c r="I3083" t="s">
        <v>92</v>
      </c>
      <c r="L3083" s="24">
        <v>0</v>
      </c>
    </row>
    <row r="3084" spans="3:12">
      <c r="C3084" s="24">
        <v>0</v>
      </c>
      <c r="D3084" t="s">
        <v>92</v>
      </c>
      <c r="E3084" t="s">
        <v>92</v>
      </c>
      <c r="F3084" t="s">
        <v>92</v>
      </c>
      <c r="G3084" s="23" t="s">
        <v>92</v>
      </c>
      <c r="H3084" s="24" t="s">
        <v>92</v>
      </c>
      <c r="I3084" t="s">
        <v>92</v>
      </c>
      <c r="L3084" s="24">
        <v>0</v>
      </c>
    </row>
    <row r="3085" spans="3:12">
      <c r="C3085" s="24">
        <v>0</v>
      </c>
      <c r="D3085" t="s">
        <v>92</v>
      </c>
      <c r="E3085" t="s">
        <v>92</v>
      </c>
      <c r="F3085" t="s">
        <v>92</v>
      </c>
      <c r="G3085" s="23" t="s">
        <v>92</v>
      </c>
      <c r="H3085" s="24" t="s">
        <v>92</v>
      </c>
      <c r="I3085" t="s">
        <v>92</v>
      </c>
      <c r="L3085" s="24">
        <v>0</v>
      </c>
    </row>
    <row r="3086" spans="3:12">
      <c r="C3086" s="24">
        <v>0</v>
      </c>
      <c r="D3086" t="s">
        <v>92</v>
      </c>
      <c r="E3086" t="s">
        <v>92</v>
      </c>
      <c r="F3086" t="s">
        <v>92</v>
      </c>
      <c r="G3086" s="23" t="s">
        <v>92</v>
      </c>
      <c r="H3086" s="24" t="s">
        <v>92</v>
      </c>
      <c r="I3086" t="s">
        <v>92</v>
      </c>
      <c r="L3086" s="24">
        <v>0</v>
      </c>
    </row>
    <row r="3087" spans="3:12">
      <c r="C3087" s="24">
        <v>0</v>
      </c>
      <c r="D3087" t="s">
        <v>92</v>
      </c>
      <c r="E3087" t="s">
        <v>92</v>
      </c>
      <c r="F3087" t="s">
        <v>92</v>
      </c>
      <c r="G3087" s="23" t="s">
        <v>92</v>
      </c>
      <c r="H3087" s="24" t="s">
        <v>92</v>
      </c>
      <c r="I3087" t="s">
        <v>92</v>
      </c>
      <c r="L3087" s="24">
        <v>0</v>
      </c>
    </row>
    <row r="3088" spans="3:12">
      <c r="C3088" s="24">
        <v>0</v>
      </c>
      <c r="D3088" t="s">
        <v>92</v>
      </c>
      <c r="E3088" t="s">
        <v>92</v>
      </c>
      <c r="F3088" t="s">
        <v>92</v>
      </c>
      <c r="G3088" s="23" t="s">
        <v>92</v>
      </c>
      <c r="H3088" s="24" t="s">
        <v>92</v>
      </c>
      <c r="I3088" t="s">
        <v>92</v>
      </c>
      <c r="L3088" s="24">
        <v>0</v>
      </c>
    </row>
    <row r="3089" spans="3:12">
      <c r="C3089" s="24">
        <v>0</v>
      </c>
      <c r="D3089" t="s">
        <v>92</v>
      </c>
      <c r="E3089" t="s">
        <v>92</v>
      </c>
      <c r="F3089" t="s">
        <v>92</v>
      </c>
      <c r="G3089" s="23" t="s">
        <v>92</v>
      </c>
      <c r="H3089" s="24" t="s">
        <v>92</v>
      </c>
      <c r="I3089" t="s">
        <v>92</v>
      </c>
    </row>
    <row r="3090" spans="3:12">
      <c r="C3090" s="24">
        <v>0</v>
      </c>
      <c r="D3090" t="s">
        <v>92</v>
      </c>
      <c r="E3090" t="s">
        <v>92</v>
      </c>
      <c r="F3090" t="s">
        <v>92</v>
      </c>
      <c r="G3090" s="23" t="s">
        <v>92</v>
      </c>
      <c r="H3090" s="24" t="s">
        <v>92</v>
      </c>
      <c r="I3090" t="s">
        <v>92</v>
      </c>
      <c r="L3090" s="24">
        <v>0</v>
      </c>
    </row>
    <row r="3091" spans="3:12">
      <c r="C3091" s="24">
        <v>0</v>
      </c>
      <c r="D3091" t="s">
        <v>92</v>
      </c>
      <c r="E3091" t="s">
        <v>92</v>
      </c>
      <c r="F3091" t="s">
        <v>92</v>
      </c>
      <c r="G3091" s="23" t="s">
        <v>92</v>
      </c>
      <c r="H3091" s="24" t="s">
        <v>92</v>
      </c>
      <c r="I3091" t="s">
        <v>92</v>
      </c>
      <c r="L3091" s="24">
        <v>0</v>
      </c>
    </row>
    <row r="3092" spans="3:12">
      <c r="C3092" s="24">
        <v>0</v>
      </c>
      <c r="D3092" t="s">
        <v>92</v>
      </c>
      <c r="E3092" t="s">
        <v>92</v>
      </c>
      <c r="F3092" t="s">
        <v>92</v>
      </c>
      <c r="G3092" s="23" t="s">
        <v>92</v>
      </c>
      <c r="H3092" s="24" t="s">
        <v>92</v>
      </c>
      <c r="I3092" t="s">
        <v>92</v>
      </c>
      <c r="L3092" s="24">
        <v>0</v>
      </c>
    </row>
    <row r="3093" spans="3:12">
      <c r="C3093" s="24">
        <v>0</v>
      </c>
      <c r="D3093" t="s">
        <v>92</v>
      </c>
      <c r="E3093" t="s">
        <v>92</v>
      </c>
      <c r="F3093" t="s">
        <v>92</v>
      </c>
      <c r="G3093" s="23" t="s">
        <v>92</v>
      </c>
      <c r="H3093" s="24" t="s">
        <v>92</v>
      </c>
      <c r="I3093" t="s">
        <v>92</v>
      </c>
      <c r="L3093" s="24">
        <v>0</v>
      </c>
    </row>
    <row r="3094" spans="3:12">
      <c r="C3094" s="24">
        <v>0</v>
      </c>
      <c r="D3094" t="s">
        <v>92</v>
      </c>
      <c r="E3094" t="s">
        <v>92</v>
      </c>
      <c r="F3094" t="s">
        <v>92</v>
      </c>
      <c r="G3094" s="23" t="s">
        <v>92</v>
      </c>
      <c r="H3094" s="24" t="s">
        <v>92</v>
      </c>
      <c r="I3094" t="s">
        <v>92</v>
      </c>
      <c r="L3094" s="24">
        <v>0</v>
      </c>
    </row>
    <row r="3095" spans="3:12">
      <c r="C3095" s="24">
        <v>0</v>
      </c>
      <c r="D3095" t="s">
        <v>92</v>
      </c>
      <c r="E3095" t="s">
        <v>92</v>
      </c>
      <c r="F3095" t="s">
        <v>92</v>
      </c>
      <c r="G3095" s="23" t="s">
        <v>92</v>
      </c>
      <c r="H3095" s="24" t="s">
        <v>92</v>
      </c>
      <c r="I3095" t="s">
        <v>92</v>
      </c>
      <c r="L3095" s="24">
        <v>0</v>
      </c>
    </row>
    <row r="3096" spans="3:12">
      <c r="C3096" s="24">
        <v>0</v>
      </c>
      <c r="D3096" t="s">
        <v>92</v>
      </c>
      <c r="E3096" t="s">
        <v>92</v>
      </c>
      <c r="F3096" t="s">
        <v>92</v>
      </c>
      <c r="G3096" s="23" t="s">
        <v>92</v>
      </c>
      <c r="H3096" s="24" t="s">
        <v>92</v>
      </c>
      <c r="I3096" t="s">
        <v>92</v>
      </c>
      <c r="L3096" s="24">
        <v>0</v>
      </c>
    </row>
    <row r="3097" spans="3:12">
      <c r="C3097" s="24">
        <v>0</v>
      </c>
      <c r="D3097" t="s">
        <v>92</v>
      </c>
      <c r="E3097" t="s">
        <v>92</v>
      </c>
      <c r="F3097" t="s">
        <v>92</v>
      </c>
      <c r="G3097" s="23" t="s">
        <v>92</v>
      </c>
      <c r="H3097" s="24" t="s">
        <v>92</v>
      </c>
      <c r="I3097" t="s">
        <v>92</v>
      </c>
      <c r="L3097" s="24">
        <v>0</v>
      </c>
    </row>
    <row r="3098" spans="3:12">
      <c r="C3098" s="24">
        <v>0</v>
      </c>
      <c r="D3098" t="s">
        <v>92</v>
      </c>
      <c r="E3098" t="s">
        <v>92</v>
      </c>
      <c r="F3098" t="s">
        <v>92</v>
      </c>
      <c r="G3098" s="23" t="s">
        <v>92</v>
      </c>
      <c r="H3098" s="24" t="s">
        <v>92</v>
      </c>
      <c r="I3098" t="s">
        <v>92</v>
      </c>
      <c r="L3098" s="24">
        <v>0</v>
      </c>
    </row>
    <row r="3099" spans="3:12">
      <c r="C3099" s="24">
        <v>0</v>
      </c>
      <c r="D3099" t="s">
        <v>92</v>
      </c>
      <c r="E3099" t="s">
        <v>92</v>
      </c>
      <c r="F3099" t="s">
        <v>92</v>
      </c>
      <c r="G3099" s="23" t="s">
        <v>92</v>
      </c>
      <c r="H3099" s="24" t="s">
        <v>92</v>
      </c>
      <c r="I3099" t="s">
        <v>92</v>
      </c>
      <c r="L3099" s="24">
        <v>0</v>
      </c>
    </row>
    <row r="3100" spans="3:12">
      <c r="C3100" s="24">
        <v>0</v>
      </c>
      <c r="D3100" t="s">
        <v>92</v>
      </c>
      <c r="E3100" t="s">
        <v>92</v>
      </c>
      <c r="F3100" t="s">
        <v>92</v>
      </c>
      <c r="G3100" s="23" t="s">
        <v>92</v>
      </c>
      <c r="H3100" s="24" t="s">
        <v>92</v>
      </c>
      <c r="I3100" t="s">
        <v>92</v>
      </c>
      <c r="L3100" s="24">
        <v>0</v>
      </c>
    </row>
    <row r="3101" spans="3:12">
      <c r="C3101" s="24">
        <v>0</v>
      </c>
      <c r="D3101" t="s">
        <v>92</v>
      </c>
      <c r="E3101" t="s">
        <v>92</v>
      </c>
      <c r="F3101" t="s">
        <v>92</v>
      </c>
      <c r="G3101" s="23" t="s">
        <v>92</v>
      </c>
      <c r="H3101" s="24" t="s">
        <v>92</v>
      </c>
      <c r="I3101" t="s">
        <v>92</v>
      </c>
      <c r="L3101" s="24">
        <v>0</v>
      </c>
    </row>
    <row r="3102" spans="3:12">
      <c r="C3102" s="24">
        <v>0</v>
      </c>
      <c r="D3102" t="s">
        <v>92</v>
      </c>
      <c r="E3102" t="s">
        <v>92</v>
      </c>
      <c r="F3102" t="s">
        <v>92</v>
      </c>
      <c r="G3102" s="23" t="s">
        <v>92</v>
      </c>
      <c r="H3102" s="24" t="s">
        <v>92</v>
      </c>
      <c r="I3102" t="s">
        <v>92</v>
      </c>
      <c r="L3102" s="24">
        <v>0</v>
      </c>
    </row>
    <row r="3103" spans="3:12">
      <c r="C3103" s="24">
        <v>0</v>
      </c>
      <c r="D3103" t="s">
        <v>92</v>
      </c>
      <c r="E3103" t="s">
        <v>92</v>
      </c>
      <c r="F3103" t="s">
        <v>92</v>
      </c>
      <c r="G3103" s="23" t="s">
        <v>92</v>
      </c>
      <c r="H3103" s="24" t="s">
        <v>92</v>
      </c>
      <c r="I3103" t="s">
        <v>92</v>
      </c>
      <c r="L3103" s="24">
        <v>0</v>
      </c>
    </row>
    <row r="3104" spans="3:12">
      <c r="C3104" s="24">
        <v>0</v>
      </c>
      <c r="D3104" t="s">
        <v>92</v>
      </c>
      <c r="E3104" t="s">
        <v>92</v>
      </c>
      <c r="F3104" t="s">
        <v>92</v>
      </c>
      <c r="G3104" s="23" t="s">
        <v>92</v>
      </c>
      <c r="H3104" s="24" t="s">
        <v>92</v>
      </c>
      <c r="I3104" t="s">
        <v>92</v>
      </c>
      <c r="L3104" s="24">
        <v>0</v>
      </c>
    </row>
    <row r="3105" spans="3:12">
      <c r="C3105" s="24">
        <v>0</v>
      </c>
      <c r="D3105" t="s">
        <v>92</v>
      </c>
      <c r="E3105" t="s">
        <v>92</v>
      </c>
      <c r="F3105" t="s">
        <v>92</v>
      </c>
      <c r="G3105" s="23" t="s">
        <v>92</v>
      </c>
      <c r="H3105" s="24" t="s">
        <v>92</v>
      </c>
      <c r="I3105" t="s">
        <v>92</v>
      </c>
      <c r="L3105" s="24">
        <v>0</v>
      </c>
    </row>
    <row r="3106" spans="3:12">
      <c r="C3106" s="24">
        <v>0</v>
      </c>
      <c r="D3106" t="s">
        <v>92</v>
      </c>
      <c r="E3106" t="s">
        <v>92</v>
      </c>
      <c r="F3106" t="s">
        <v>92</v>
      </c>
      <c r="G3106" s="23" t="s">
        <v>92</v>
      </c>
      <c r="H3106" s="24" t="s">
        <v>92</v>
      </c>
      <c r="I3106" t="s">
        <v>92</v>
      </c>
      <c r="L3106" s="24">
        <v>0</v>
      </c>
    </row>
    <row r="3107" spans="3:12">
      <c r="C3107" s="24">
        <v>0</v>
      </c>
      <c r="D3107" t="s">
        <v>92</v>
      </c>
      <c r="E3107" t="s">
        <v>92</v>
      </c>
      <c r="F3107" t="s">
        <v>92</v>
      </c>
      <c r="G3107" s="23" t="s">
        <v>92</v>
      </c>
      <c r="H3107" s="24" t="s">
        <v>92</v>
      </c>
      <c r="I3107" t="s">
        <v>92</v>
      </c>
      <c r="L3107" s="24">
        <v>0</v>
      </c>
    </row>
    <row r="3108" spans="3:12">
      <c r="C3108" s="24">
        <v>0</v>
      </c>
      <c r="D3108" t="s">
        <v>92</v>
      </c>
      <c r="E3108" t="s">
        <v>92</v>
      </c>
      <c r="F3108" t="s">
        <v>92</v>
      </c>
      <c r="G3108" s="23" t="s">
        <v>92</v>
      </c>
      <c r="H3108" s="24" t="s">
        <v>92</v>
      </c>
      <c r="I3108" t="s">
        <v>92</v>
      </c>
      <c r="L3108" s="24">
        <v>0</v>
      </c>
    </row>
    <row r="3109" spans="3:12">
      <c r="C3109" s="24">
        <v>0</v>
      </c>
      <c r="D3109" t="s">
        <v>92</v>
      </c>
      <c r="E3109" t="s">
        <v>92</v>
      </c>
      <c r="F3109" t="s">
        <v>92</v>
      </c>
      <c r="G3109" s="23" t="s">
        <v>92</v>
      </c>
      <c r="H3109" s="24" t="s">
        <v>92</v>
      </c>
      <c r="I3109" t="s">
        <v>92</v>
      </c>
      <c r="L3109" s="24">
        <v>0</v>
      </c>
    </row>
    <row r="3110" spans="3:12">
      <c r="C3110" s="24">
        <v>0</v>
      </c>
      <c r="D3110" t="s">
        <v>92</v>
      </c>
      <c r="E3110" t="s">
        <v>92</v>
      </c>
      <c r="F3110" t="s">
        <v>92</v>
      </c>
      <c r="G3110" s="23" t="s">
        <v>92</v>
      </c>
      <c r="H3110" s="24" t="s">
        <v>92</v>
      </c>
      <c r="I3110" t="s">
        <v>92</v>
      </c>
      <c r="L3110" s="24">
        <v>0</v>
      </c>
    </row>
    <row r="3111" spans="3:12">
      <c r="C3111" s="24">
        <v>0</v>
      </c>
      <c r="D3111" t="s">
        <v>92</v>
      </c>
      <c r="E3111" t="s">
        <v>92</v>
      </c>
      <c r="F3111" t="s">
        <v>92</v>
      </c>
      <c r="G3111" s="23" t="s">
        <v>92</v>
      </c>
      <c r="H3111" s="24" t="s">
        <v>92</v>
      </c>
      <c r="I3111" t="s">
        <v>92</v>
      </c>
      <c r="L3111" s="24">
        <v>0</v>
      </c>
    </row>
    <row r="3112" spans="3:12">
      <c r="C3112" s="24">
        <v>0</v>
      </c>
      <c r="D3112" t="s">
        <v>92</v>
      </c>
      <c r="E3112" t="s">
        <v>92</v>
      </c>
      <c r="F3112" t="s">
        <v>92</v>
      </c>
      <c r="G3112" s="23" t="s">
        <v>92</v>
      </c>
      <c r="H3112" s="24" t="s">
        <v>92</v>
      </c>
      <c r="I3112" t="s">
        <v>92</v>
      </c>
      <c r="L3112" s="24">
        <v>0</v>
      </c>
    </row>
    <row r="3113" spans="3:12">
      <c r="C3113" s="24">
        <v>0</v>
      </c>
      <c r="D3113" t="s">
        <v>92</v>
      </c>
      <c r="E3113" t="s">
        <v>92</v>
      </c>
      <c r="F3113" t="s">
        <v>92</v>
      </c>
      <c r="G3113" s="23" t="s">
        <v>92</v>
      </c>
      <c r="H3113" s="24" t="s">
        <v>92</v>
      </c>
      <c r="I3113" t="s">
        <v>92</v>
      </c>
      <c r="L3113" s="24">
        <v>0</v>
      </c>
    </row>
    <row r="3114" spans="3:12">
      <c r="C3114" s="24">
        <v>0</v>
      </c>
      <c r="D3114" t="s">
        <v>92</v>
      </c>
      <c r="E3114" t="s">
        <v>92</v>
      </c>
      <c r="F3114" t="s">
        <v>92</v>
      </c>
      <c r="G3114" s="23" t="s">
        <v>92</v>
      </c>
      <c r="H3114" s="24" t="s">
        <v>92</v>
      </c>
      <c r="I3114" t="s">
        <v>92</v>
      </c>
      <c r="L3114" s="24">
        <v>0</v>
      </c>
    </row>
    <row r="3115" spans="3:12">
      <c r="C3115" s="24">
        <v>0</v>
      </c>
      <c r="D3115" t="s">
        <v>92</v>
      </c>
      <c r="E3115" t="s">
        <v>92</v>
      </c>
      <c r="F3115" t="s">
        <v>92</v>
      </c>
      <c r="G3115" s="23" t="s">
        <v>92</v>
      </c>
      <c r="H3115" s="24" t="s">
        <v>92</v>
      </c>
      <c r="I3115" t="s">
        <v>92</v>
      </c>
      <c r="L3115" s="24">
        <v>0</v>
      </c>
    </row>
    <row r="3116" spans="3:12">
      <c r="C3116" s="24">
        <v>0</v>
      </c>
      <c r="D3116" t="s">
        <v>92</v>
      </c>
      <c r="E3116" t="s">
        <v>92</v>
      </c>
      <c r="F3116" t="s">
        <v>92</v>
      </c>
      <c r="G3116" s="23" t="s">
        <v>92</v>
      </c>
      <c r="H3116" s="24" t="s">
        <v>92</v>
      </c>
      <c r="I3116" t="s">
        <v>92</v>
      </c>
      <c r="L3116" s="24">
        <v>0</v>
      </c>
    </row>
    <row r="3117" spans="3:12">
      <c r="C3117" s="24">
        <v>0</v>
      </c>
      <c r="D3117" t="s">
        <v>92</v>
      </c>
      <c r="E3117" t="s">
        <v>92</v>
      </c>
      <c r="F3117" t="s">
        <v>92</v>
      </c>
      <c r="G3117" s="23" t="s">
        <v>92</v>
      </c>
      <c r="H3117" s="24" t="s">
        <v>92</v>
      </c>
      <c r="I3117" t="s">
        <v>92</v>
      </c>
      <c r="L3117" s="24">
        <v>0</v>
      </c>
    </row>
    <row r="3118" spans="3:12">
      <c r="C3118" s="24">
        <v>0</v>
      </c>
      <c r="D3118" t="s">
        <v>92</v>
      </c>
      <c r="E3118" t="s">
        <v>92</v>
      </c>
      <c r="F3118" t="s">
        <v>92</v>
      </c>
      <c r="G3118" s="23" t="s">
        <v>92</v>
      </c>
      <c r="H3118" s="24" t="s">
        <v>92</v>
      </c>
      <c r="I3118" t="s">
        <v>92</v>
      </c>
      <c r="L3118" s="24">
        <v>0</v>
      </c>
    </row>
    <row r="3119" spans="3:12">
      <c r="C3119" s="24">
        <v>0</v>
      </c>
      <c r="D3119" t="s">
        <v>92</v>
      </c>
      <c r="E3119" t="s">
        <v>92</v>
      </c>
      <c r="F3119" t="s">
        <v>92</v>
      </c>
      <c r="G3119" s="23" t="s">
        <v>92</v>
      </c>
      <c r="H3119" s="24" t="s">
        <v>92</v>
      </c>
      <c r="I3119" t="s">
        <v>92</v>
      </c>
    </row>
    <row r="3120" spans="3:12">
      <c r="C3120" s="24">
        <v>0</v>
      </c>
      <c r="D3120" t="s">
        <v>92</v>
      </c>
      <c r="E3120" t="s">
        <v>92</v>
      </c>
      <c r="F3120" t="s">
        <v>92</v>
      </c>
      <c r="G3120" s="23" t="s">
        <v>92</v>
      </c>
      <c r="H3120" s="24" t="s">
        <v>92</v>
      </c>
      <c r="I3120" t="s">
        <v>92</v>
      </c>
      <c r="L3120" s="24">
        <v>0</v>
      </c>
    </row>
    <row r="3121" spans="3:12">
      <c r="C3121" s="24">
        <v>0</v>
      </c>
      <c r="D3121" t="s">
        <v>92</v>
      </c>
      <c r="E3121" t="s">
        <v>92</v>
      </c>
      <c r="F3121" t="s">
        <v>92</v>
      </c>
      <c r="G3121" s="23" t="s">
        <v>92</v>
      </c>
      <c r="H3121" s="24" t="s">
        <v>92</v>
      </c>
      <c r="I3121" t="s">
        <v>92</v>
      </c>
      <c r="L3121" s="24">
        <v>0</v>
      </c>
    </row>
    <row r="3122" spans="3:12">
      <c r="C3122" s="24">
        <v>0</v>
      </c>
      <c r="D3122" t="s">
        <v>92</v>
      </c>
      <c r="E3122" t="s">
        <v>92</v>
      </c>
      <c r="F3122" t="s">
        <v>92</v>
      </c>
      <c r="G3122" s="23" t="s">
        <v>92</v>
      </c>
      <c r="H3122" s="24" t="s">
        <v>92</v>
      </c>
      <c r="I3122" t="s">
        <v>92</v>
      </c>
      <c r="L3122" s="24">
        <v>0</v>
      </c>
    </row>
    <row r="3123" spans="3:12">
      <c r="C3123" s="24">
        <v>0</v>
      </c>
      <c r="D3123" t="s">
        <v>92</v>
      </c>
      <c r="E3123" t="s">
        <v>92</v>
      </c>
      <c r="F3123" t="s">
        <v>92</v>
      </c>
      <c r="G3123" s="23" t="s">
        <v>92</v>
      </c>
      <c r="H3123" s="24" t="s">
        <v>92</v>
      </c>
      <c r="I3123" t="s">
        <v>92</v>
      </c>
      <c r="L3123" s="24">
        <v>0</v>
      </c>
    </row>
    <row r="3124" spans="3:12">
      <c r="C3124" s="24">
        <v>0</v>
      </c>
      <c r="D3124" t="s">
        <v>92</v>
      </c>
      <c r="E3124" t="s">
        <v>92</v>
      </c>
      <c r="F3124" t="s">
        <v>92</v>
      </c>
      <c r="G3124" s="23" t="s">
        <v>92</v>
      </c>
      <c r="H3124" s="24" t="s">
        <v>92</v>
      </c>
      <c r="I3124" t="s">
        <v>92</v>
      </c>
      <c r="L3124" s="24">
        <v>0</v>
      </c>
    </row>
    <row r="3125" spans="3:12">
      <c r="C3125" s="24">
        <v>0</v>
      </c>
      <c r="D3125" t="s">
        <v>92</v>
      </c>
      <c r="E3125" t="s">
        <v>92</v>
      </c>
      <c r="F3125" t="s">
        <v>92</v>
      </c>
      <c r="G3125" s="23" t="s">
        <v>92</v>
      </c>
      <c r="H3125" s="24" t="s">
        <v>92</v>
      </c>
      <c r="I3125" t="s">
        <v>92</v>
      </c>
      <c r="L3125" s="24">
        <v>0</v>
      </c>
    </row>
    <row r="3126" spans="3:12">
      <c r="C3126" s="24">
        <v>0</v>
      </c>
      <c r="D3126" t="s">
        <v>92</v>
      </c>
      <c r="E3126" t="s">
        <v>92</v>
      </c>
      <c r="F3126" t="s">
        <v>92</v>
      </c>
      <c r="G3126" s="23" t="s">
        <v>92</v>
      </c>
      <c r="H3126" s="24" t="s">
        <v>92</v>
      </c>
      <c r="I3126" t="s">
        <v>92</v>
      </c>
      <c r="L3126" s="24">
        <v>0</v>
      </c>
    </row>
    <row r="3127" spans="3:12">
      <c r="C3127" s="24">
        <v>0</v>
      </c>
      <c r="D3127" t="s">
        <v>92</v>
      </c>
      <c r="E3127" t="s">
        <v>92</v>
      </c>
      <c r="F3127" t="s">
        <v>92</v>
      </c>
      <c r="G3127" s="23" t="s">
        <v>92</v>
      </c>
      <c r="H3127" s="24" t="s">
        <v>92</v>
      </c>
      <c r="I3127" t="s">
        <v>92</v>
      </c>
      <c r="L3127" s="24">
        <v>0</v>
      </c>
    </row>
    <row r="3128" spans="3:12">
      <c r="C3128" s="24">
        <v>0</v>
      </c>
      <c r="D3128" t="s">
        <v>92</v>
      </c>
      <c r="E3128" t="s">
        <v>92</v>
      </c>
      <c r="F3128" t="s">
        <v>92</v>
      </c>
      <c r="G3128" s="23" t="s">
        <v>92</v>
      </c>
      <c r="H3128" s="24" t="s">
        <v>92</v>
      </c>
      <c r="I3128" t="s">
        <v>92</v>
      </c>
      <c r="L3128" s="24">
        <v>0</v>
      </c>
    </row>
    <row r="3129" spans="3:12">
      <c r="C3129" s="24">
        <v>0</v>
      </c>
      <c r="D3129" t="s">
        <v>92</v>
      </c>
      <c r="E3129" t="s">
        <v>92</v>
      </c>
      <c r="F3129" t="s">
        <v>92</v>
      </c>
      <c r="G3129" s="23" t="s">
        <v>92</v>
      </c>
      <c r="H3129" s="24" t="s">
        <v>92</v>
      </c>
      <c r="I3129" t="s">
        <v>92</v>
      </c>
      <c r="L3129" s="24">
        <v>0</v>
      </c>
    </row>
    <row r="3130" spans="3:12">
      <c r="C3130" s="24">
        <v>0</v>
      </c>
      <c r="D3130" t="s">
        <v>92</v>
      </c>
      <c r="E3130" t="s">
        <v>92</v>
      </c>
      <c r="F3130" t="s">
        <v>92</v>
      </c>
      <c r="G3130" s="23" t="s">
        <v>92</v>
      </c>
      <c r="H3130" s="24" t="s">
        <v>92</v>
      </c>
      <c r="I3130" t="s">
        <v>92</v>
      </c>
      <c r="L3130" s="24">
        <v>0</v>
      </c>
    </row>
    <row r="3131" spans="3:12">
      <c r="C3131" s="24">
        <v>0</v>
      </c>
      <c r="D3131" t="s">
        <v>92</v>
      </c>
      <c r="E3131" t="s">
        <v>92</v>
      </c>
      <c r="F3131" t="s">
        <v>92</v>
      </c>
      <c r="G3131" s="23" t="s">
        <v>92</v>
      </c>
      <c r="H3131" s="24" t="s">
        <v>92</v>
      </c>
      <c r="I3131" t="s">
        <v>92</v>
      </c>
      <c r="L3131" s="24">
        <v>0</v>
      </c>
    </row>
    <row r="3132" spans="3:12">
      <c r="C3132" s="24">
        <v>0</v>
      </c>
      <c r="D3132" t="s">
        <v>92</v>
      </c>
      <c r="E3132" t="s">
        <v>92</v>
      </c>
      <c r="F3132" t="s">
        <v>92</v>
      </c>
      <c r="G3132" s="23" t="s">
        <v>92</v>
      </c>
      <c r="H3132" s="24" t="s">
        <v>92</v>
      </c>
      <c r="I3132" t="s">
        <v>92</v>
      </c>
      <c r="L3132" s="24">
        <v>0</v>
      </c>
    </row>
    <row r="3133" spans="3:12">
      <c r="C3133" s="24">
        <v>0</v>
      </c>
      <c r="D3133" t="s">
        <v>92</v>
      </c>
      <c r="E3133" t="s">
        <v>92</v>
      </c>
      <c r="F3133" t="s">
        <v>92</v>
      </c>
      <c r="G3133" s="23" t="s">
        <v>92</v>
      </c>
      <c r="H3133" s="24" t="s">
        <v>92</v>
      </c>
      <c r="I3133" t="s">
        <v>92</v>
      </c>
      <c r="L3133" s="24">
        <v>0</v>
      </c>
    </row>
    <row r="3134" spans="3:12">
      <c r="C3134" s="24">
        <v>0</v>
      </c>
      <c r="D3134" t="s">
        <v>92</v>
      </c>
      <c r="E3134" t="s">
        <v>92</v>
      </c>
      <c r="F3134" t="s">
        <v>92</v>
      </c>
      <c r="G3134" s="23" t="s">
        <v>92</v>
      </c>
      <c r="H3134" s="24" t="s">
        <v>92</v>
      </c>
      <c r="I3134" t="s">
        <v>92</v>
      </c>
      <c r="L3134" s="24">
        <v>0</v>
      </c>
    </row>
    <row r="3135" spans="3:12">
      <c r="C3135" s="24">
        <v>0</v>
      </c>
      <c r="D3135" t="s">
        <v>92</v>
      </c>
      <c r="E3135" t="s">
        <v>92</v>
      </c>
      <c r="F3135" t="s">
        <v>92</v>
      </c>
      <c r="G3135" s="23" t="s">
        <v>92</v>
      </c>
      <c r="H3135" s="24" t="s">
        <v>92</v>
      </c>
      <c r="I3135" t="s">
        <v>92</v>
      </c>
      <c r="L3135" s="24">
        <v>0</v>
      </c>
    </row>
    <row r="3136" spans="3:12">
      <c r="C3136" s="24">
        <v>0</v>
      </c>
      <c r="D3136" t="s">
        <v>92</v>
      </c>
      <c r="E3136" t="s">
        <v>92</v>
      </c>
      <c r="F3136" t="s">
        <v>92</v>
      </c>
      <c r="G3136" s="23" t="s">
        <v>92</v>
      </c>
      <c r="H3136" s="24" t="s">
        <v>92</v>
      </c>
      <c r="I3136" t="s">
        <v>92</v>
      </c>
      <c r="L3136" s="24">
        <v>0</v>
      </c>
    </row>
    <row r="3137" spans="3:12">
      <c r="C3137" s="24">
        <v>0</v>
      </c>
      <c r="D3137" t="s">
        <v>92</v>
      </c>
      <c r="E3137" t="s">
        <v>92</v>
      </c>
      <c r="F3137" t="s">
        <v>92</v>
      </c>
      <c r="G3137" s="23" t="s">
        <v>92</v>
      </c>
      <c r="H3137" s="24" t="s">
        <v>92</v>
      </c>
      <c r="I3137" t="s">
        <v>92</v>
      </c>
      <c r="L3137" s="24">
        <v>0</v>
      </c>
    </row>
    <row r="3138" spans="3:12">
      <c r="C3138" s="24">
        <v>0</v>
      </c>
      <c r="D3138" t="s">
        <v>92</v>
      </c>
      <c r="E3138" t="s">
        <v>92</v>
      </c>
      <c r="F3138" t="s">
        <v>92</v>
      </c>
      <c r="G3138" s="23" t="s">
        <v>92</v>
      </c>
      <c r="H3138" s="24" t="s">
        <v>92</v>
      </c>
      <c r="I3138" t="s">
        <v>92</v>
      </c>
      <c r="L3138" s="24">
        <v>0</v>
      </c>
    </row>
    <row r="3139" spans="3:12">
      <c r="C3139" s="24">
        <v>0</v>
      </c>
      <c r="D3139" t="s">
        <v>92</v>
      </c>
      <c r="E3139" t="s">
        <v>92</v>
      </c>
      <c r="F3139" t="s">
        <v>92</v>
      </c>
      <c r="G3139" s="23" t="s">
        <v>92</v>
      </c>
      <c r="H3139" s="24" t="s">
        <v>92</v>
      </c>
      <c r="I3139" t="s">
        <v>92</v>
      </c>
      <c r="L3139" s="24">
        <v>0</v>
      </c>
    </row>
    <row r="3140" spans="3:12">
      <c r="C3140" s="24">
        <v>0</v>
      </c>
      <c r="D3140" t="s">
        <v>92</v>
      </c>
      <c r="E3140" t="s">
        <v>92</v>
      </c>
      <c r="F3140" t="s">
        <v>92</v>
      </c>
      <c r="G3140" s="23" t="s">
        <v>92</v>
      </c>
      <c r="H3140" s="24" t="s">
        <v>92</v>
      </c>
      <c r="I3140" t="s">
        <v>92</v>
      </c>
      <c r="L3140" s="24">
        <v>0</v>
      </c>
    </row>
    <row r="3141" spans="3:12">
      <c r="C3141" s="24">
        <v>0</v>
      </c>
      <c r="D3141" t="s">
        <v>92</v>
      </c>
      <c r="E3141" t="s">
        <v>92</v>
      </c>
      <c r="F3141" t="s">
        <v>92</v>
      </c>
      <c r="G3141" s="23" t="s">
        <v>92</v>
      </c>
      <c r="H3141" s="24" t="s">
        <v>92</v>
      </c>
      <c r="I3141" t="s">
        <v>92</v>
      </c>
      <c r="L3141" s="24">
        <v>0</v>
      </c>
    </row>
    <row r="3142" spans="3:12">
      <c r="C3142" s="24">
        <v>0</v>
      </c>
      <c r="D3142" t="s">
        <v>92</v>
      </c>
      <c r="E3142" t="s">
        <v>92</v>
      </c>
      <c r="F3142" t="s">
        <v>92</v>
      </c>
      <c r="G3142" s="23" t="s">
        <v>92</v>
      </c>
      <c r="H3142" s="24" t="s">
        <v>92</v>
      </c>
      <c r="I3142" t="s">
        <v>92</v>
      </c>
      <c r="L3142" s="24">
        <v>0</v>
      </c>
    </row>
    <row r="3143" spans="3:12">
      <c r="C3143" s="24">
        <v>0</v>
      </c>
      <c r="D3143" t="s">
        <v>92</v>
      </c>
      <c r="E3143" t="s">
        <v>92</v>
      </c>
      <c r="F3143" t="s">
        <v>92</v>
      </c>
      <c r="G3143" s="23" t="s">
        <v>92</v>
      </c>
      <c r="H3143" s="24" t="s">
        <v>92</v>
      </c>
      <c r="I3143" t="s">
        <v>92</v>
      </c>
      <c r="L3143" s="24">
        <v>0</v>
      </c>
    </row>
    <row r="3144" spans="3:12">
      <c r="C3144" s="24">
        <v>0</v>
      </c>
      <c r="D3144" t="s">
        <v>92</v>
      </c>
      <c r="E3144" t="s">
        <v>92</v>
      </c>
      <c r="F3144" t="s">
        <v>92</v>
      </c>
      <c r="G3144" s="23" t="s">
        <v>92</v>
      </c>
      <c r="H3144" s="24" t="s">
        <v>92</v>
      </c>
      <c r="I3144" t="s">
        <v>92</v>
      </c>
      <c r="L3144" s="24">
        <v>0</v>
      </c>
    </row>
    <row r="3145" spans="3:12">
      <c r="C3145" s="24">
        <v>0</v>
      </c>
      <c r="D3145" t="s">
        <v>92</v>
      </c>
      <c r="E3145" t="s">
        <v>92</v>
      </c>
      <c r="F3145" t="s">
        <v>92</v>
      </c>
      <c r="G3145" s="23" t="s">
        <v>92</v>
      </c>
      <c r="H3145" s="24" t="s">
        <v>92</v>
      </c>
      <c r="I3145" t="s">
        <v>92</v>
      </c>
      <c r="L3145" s="24">
        <v>0</v>
      </c>
    </row>
    <row r="3146" spans="3:12">
      <c r="C3146" s="24">
        <v>0</v>
      </c>
      <c r="D3146" t="s">
        <v>92</v>
      </c>
      <c r="E3146" t="s">
        <v>92</v>
      </c>
      <c r="F3146" t="s">
        <v>92</v>
      </c>
      <c r="G3146" s="23" t="s">
        <v>92</v>
      </c>
      <c r="H3146" s="24" t="s">
        <v>92</v>
      </c>
      <c r="I3146" t="s">
        <v>92</v>
      </c>
      <c r="L3146" s="24">
        <v>0</v>
      </c>
    </row>
    <row r="3147" spans="3:12">
      <c r="C3147" s="24">
        <v>0</v>
      </c>
      <c r="D3147" t="s">
        <v>92</v>
      </c>
      <c r="E3147" t="s">
        <v>92</v>
      </c>
      <c r="F3147" t="s">
        <v>92</v>
      </c>
      <c r="G3147" s="23" t="s">
        <v>92</v>
      </c>
      <c r="H3147" s="24" t="s">
        <v>92</v>
      </c>
      <c r="I3147" t="s">
        <v>92</v>
      </c>
      <c r="L3147" s="24">
        <v>0</v>
      </c>
    </row>
    <row r="3148" spans="3:12">
      <c r="C3148" s="24">
        <v>0</v>
      </c>
      <c r="D3148" t="s">
        <v>92</v>
      </c>
      <c r="E3148" t="s">
        <v>92</v>
      </c>
      <c r="F3148" t="s">
        <v>92</v>
      </c>
      <c r="G3148" s="23" t="s">
        <v>92</v>
      </c>
      <c r="H3148" s="24" t="s">
        <v>92</v>
      </c>
      <c r="I3148" t="s">
        <v>92</v>
      </c>
      <c r="L3148" s="24">
        <v>0</v>
      </c>
    </row>
    <row r="3149" spans="3:12">
      <c r="C3149" s="24">
        <v>0</v>
      </c>
      <c r="D3149" t="s">
        <v>92</v>
      </c>
      <c r="E3149" t="s">
        <v>92</v>
      </c>
      <c r="F3149" t="s">
        <v>92</v>
      </c>
      <c r="G3149" s="23" t="s">
        <v>92</v>
      </c>
      <c r="H3149" s="24" t="s">
        <v>92</v>
      </c>
      <c r="I3149" t="s">
        <v>92</v>
      </c>
      <c r="L3149" s="24">
        <v>0</v>
      </c>
    </row>
    <row r="3150" spans="3:12">
      <c r="C3150" s="24">
        <v>0</v>
      </c>
      <c r="D3150" t="s">
        <v>92</v>
      </c>
      <c r="E3150" t="s">
        <v>92</v>
      </c>
      <c r="F3150" t="s">
        <v>92</v>
      </c>
      <c r="G3150" s="23" t="s">
        <v>92</v>
      </c>
      <c r="H3150" s="24" t="s">
        <v>92</v>
      </c>
      <c r="I3150" t="s">
        <v>92</v>
      </c>
      <c r="L3150" s="24">
        <v>0</v>
      </c>
    </row>
    <row r="3151" spans="3:12">
      <c r="C3151" s="24">
        <v>0</v>
      </c>
      <c r="D3151" t="s">
        <v>92</v>
      </c>
      <c r="E3151" t="s">
        <v>92</v>
      </c>
      <c r="F3151" t="s">
        <v>92</v>
      </c>
      <c r="G3151" s="23" t="s">
        <v>92</v>
      </c>
      <c r="H3151" s="24" t="s">
        <v>92</v>
      </c>
      <c r="I3151" t="s">
        <v>92</v>
      </c>
      <c r="L3151" s="24">
        <v>0</v>
      </c>
    </row>
    <row r="3152" spans="3:12">
      <c r="C3152" s="24">
        <v>0</v>
      </c>
      <c r="D3152" t="s">
        <v>92</v>
      </c>
      <c r="E3152" t="s">
        <v>92</v>
      </c>
      <c r="F3152" t="s">
        <v>92</v>
      </c>
      <c r="G3152" s="23" t="s">
        <v>92</v>
      </c>
      <c r="H3152" s="24" t="s">
        <v>92</v>
      </c>
      <c r="I3152" t="s">
        <v>92</v>
      </c>
      <c r="L3152" s="24">
        <v>0</v>
      </c>
    </row>
    <row r="3153" spans="3:12">
      <c r="C3153" s="24">
        <v>0</v>
      </c>
      <c r="D3153" t="s">
        <v>92</v>
      </c>
      <c r="E3153" t="s">
        <v>92</v>
      </c>
      <c r="F3153" t="s">
        <v>92</v>
      </c>
      <c r="G3153" s="23" t="s">
        <v>92</v>
      </c>
      <c r="H3153" s="24" t="s">
        <v>92</v>
      </c>
      <c r="I3153" t="s">
        <v>92</v>
      </c>
      <c r="L3153" s="24">
        <v>0</v>
      </c>
    </row>
    <row r="3154" spans="3:12">
      <c r="C3154" s="24">
        <v>0</v>
      </c>
      <c r="D3154" t="s">
        <v>92</v>
      </c>
      <c r="E3154" t="s">
        <v>92</v>
      </c>
      <c r="F3154" t="s">
        <v>92</v>
      </c>
      <c r="G3154" s="23" t="s">
        <v>92</v>
      </c>
      <c r="H3154" s="24" t="s">
        <v>92</v>
      </c>
      <c r="I3154" t="s">
        <v>92</v>
      </c>
      <c r="L3154" s="24">
        <v>0</v>
      </c>
    </row>
    <row r="3155" spans="3:12">
      <c r="C3155" s="24">
        <v>0</v>
      </c>
      <c r="D3155" t="s">
        <v>92</v>
      </c>
      <c r="E3155" t="s">
        <v>92</v>
      </c>
      <c r="F3155" t="s">
        <v>92</v>
      </c>
      <c r="G3155" s="23" t="s">
        <v>92</v>
      </c>
      <c r="H3155" s="24" t="s">
        <v>92</v>
      </c>
      <c r="I3155" t="s">
        <v>92</v>
      </c>
      <c r="L3155" s="24">
        <v>0</v>
      </c>
    </row>
    <row r="3156" spans="3:12">
      <c r="C3156" s="24">
        <v>0</v>
      </c>
      <c r="D3156" t="s">
        <v>92</v>
      </c>
      <c r="E3156" t="s">
        <v>92</v>
      </c>
      <c r="F3156" t="s">
        <v>92</v>
      </c>
      <c r="G3156" s="23" t="s">
        <v>92</v>
      </c>
      <c r="H3156" s="24" t="s">
        <v>92</v>
      </c>
      <c r="I3156" t="s">
        <v>92</v>
      </c>
      <c r="L3156" s="24">
        <v>0</v>
      </c>
    </row>
    <row r="3157" spans="3:12">
      <c r="C3157" s="24">
        <v>0</v>
      </c>
      <c r="D3157" t="s">
        <v>92</v>
      </c>
      <c r="E3157" t="s">
        <v>92</v>
      </c>
      <c r="F3157" t="s">
        <v>92</v>
      </c>
      <c r="G3157" s="23" t="s">
        <v>92</v>
      </c>
      <c r="H3157" s="24" t="s">
        <v>92</v>
      </c>
      <c r="I3157" t="s">
        <v>92</v>
      </c>
      <c r="L3157" s="24">
        <v>0</v>
      </c>
    </row>
    <row r="3158" spans="3:12">
      <c r="C3158" s="24">
        <v>0</v>
      </c>
      <c r="D3158" t="s">
        <v>92</v>
      </c>
      <c r="E3158" t="s">
        <v>92</v>
      </c>
      <c r="F3158" t="s">
        <v>92</v>
      </c>
      <c r="G3158" s="23" t="s">
        <v>92</v>
      </c>
      <c r="H3158" s="24" t="s">
        <v>92</v>
      </c>
      <c r="I3158" t="s">
        <v>92</v>
      </c>
      <c r="L3158" s="24">
        <v>0</v>
      </c>
    </row>
    <row r="3159" spans="3:12">
      <c r="C3159" s="24">
        <v>0</v>
      </c>
      <c r="D3159" t="s">
        <v>92</v>
      </c>
      <c r="E3159" t="s">
        <v>92</v>
      </c>
      <c r="F3159" t="s">
        <v>92</v>
      </c>
      <c r="G3159" s="23" t="s">
        <v>92</v>
      </c>
      <c r="H3159" s="24" t="s">
        <v>92</v>
      </c>
      <c r="I3159" t="s">
        <v>92</v>
      </c>
      <c r="L3159" s="24">
        <v>0</v>
      </c>
    </row>
    <row r="3160" spans="3:12">
      <c r="C3160" s="24">
        <v>0</v>
      </c>
      <c r="D3160" t="s">
        <v>92</v>
      </c>
      <c r="E3160" t="s">
        <v>92</v>
      </c>
      <c r="F3160" t="s">
        <v>92</v>
      </c>
      <c r="G3160" s="23" t="s">
        <v>92</v>
      </c>
      <c r="H3160" s="24" t="s">
        <v>92</v>
      </c>
      <c r="I3160" t="s">
        <v>92</v>
      </c>
    </row>
    <row r="3161" spans="3:12">
      <c r="C3161" s="24">
        <v>0</v>
      </c>
      <c r="D3161" t="s">
        <v>92</v>
      </c>
      <c r="E3161" t="s">
        <v>92</v>
      </c>
      <c r="F3161" t="s">
        <v>92</v>
      </c>
      <c r="G3161" s="23" t="s">
        <v>92</v>
      </c>
      <c r="H3161" s="24" t="s">
        <v>92</v>
      </c>
      <c r="I3161" t="s">
        <v>92</v>
      </c>
      <c r="L3161" s="24">
        <v>0</v>
      </c>
    </row>
    <row r="3162" spans="3:12">
      <c r="C3162" s="24">
        <v>0</v>
      </c>
      <c r="D3162" t="s">
        <v>92</v>
      </c>
      <c r="E3162" t="s">
        <v>92</v>
      </c>
      <c r="F3162" t="s">
        <v>92</v>
      </c>
      <c r="G3162" s="23" t="s">
        <v>92</v>
      </c>
      <c r="H3162" s="24" t="s">
        <v>92</v>
      </c>
      <c r="I3162" t="s">
        <v>92</v>
      </c>
      <c r="L3162" s="24">
        <v>0</v>
      </c>
    </row>
    <row r="3163" spans="3:12">
      <c r="C3163" s="24">
        <v>0</v>
      </c>
      <c r="D3163" t="s">
        <v>92</v>
      </c>
      <c r="E3163" t="s">
        <v>92</v>
      </c>
      <c r="F3163" t="s">
        <v>92</v>
      </c>
      <c r="G3163" s="23" t="s">
        <v>92</v>
      </c>
      <c r="H3163" s="24" t="s">
        <v>92</v>
      </c>
      <c r="I3163" t="s">
        <v>92</v>
      </c>
      <c r="L3163" s="24">
        <v>0</v>
      </c>
    </row>
    <row r="3164" spans="3:12">
      <c r="C3164" s="24">
        <v>0</v>
      </c>
      <c r="D3164" t="s">
        <v>92</v>
      </c>
      <c r="E3164" t="s">
        <v>92</v>
      </c>
      <c r="F3164" t="s">
        <v>92</v>
      </c>
      <c r="G3164" s="23" t="s">
        <v>92</v>
      </c>
      <c r="H3164" s="24" t="s">
        <v>92</v>
      </c>
      <c r="I3164" t="s">
        <v>92</v>
      </c>
      <c r="L3164" s="24">
        <v>0</v>
      </c>
    </row>
    <row r="3165" spans="3:12">
      <c r="C3165" s="24">
        <v>0</v>
      </c>
      <c r="D3165" t="s">
        <v>92</v>
      </c>
      <c r="E3165" t="s">
        <v>92</v>
      </c>
      <c r="F3165" t="s">
        <v>92</v>
      </c>
      <c r="G3165" s="23" t="s">
        <v>92</v>
      </c>
      <c r="H3165" s="24" t="s">
        <v>92</v>
      </c>
      <c r="I3165" t="s">
        <v>92</v>
      </c>
      <c r="L3165" s="24">
        <v>0</v>
      </c>
    </row>
    <row r="3166" spans="3:12">
      <c r="C3166" s="24">
        <v>0</v>
      </c>
      <c r="D3166" t="s">
        <v>92</v>
      </c>
      <c r="E3166" t="s">
        <v>92</v>
      </c>
      <c r="F3166" t="s">
        <v>92</v>
      </c>
      <c r="G3166" s="23" t="s">
        <v>92</v>
      </c>
      <c r="H3166" s="24" t="s">
        <v>92</v>
      </c>
      <c r="I3166" t="s">
        <v>92</v>
      </c>
      <c r="L3166" s="24">
        <v>0</v>
      </c>
    </row>
    <row r="3167" spans="3:12">
      <c r="C3167" s="24">
        <v>0</v>
      </c>
      <c r="D3167" t="s">
        <v>92</v>
      </c>
      <c r="E3167" t="s">
        <v>92</v>
      </c>
      <c r="F3167" t="s">
        <v>92</v>
      </c>
      <c r="G3167" s="23" t="s">
        <v>92</v>
      </c>
      <c r="H3167" s="24" t="s">
        <v>92</v>
      </c>
      <c r="I3167" t="s">
        <v>92</v>
      </c>
      <c r="L3167" s="24">
        <v>0</v>
      </c>
    </row>
    <row r="3168" spans="3:12">
      <c r="C3168" s="24">
        <v>0</v>
      </c>
      <c r="D3168" t="s">
        <v>92</v>
      </c>
      <c r="E3168" t="s">
        <v>92</v>
      </c>
      <c r="F3168" t="s">
        <v>92</v>
      </c>
      <c r="G3168" s="23" t="s">
        <v>92</v>
      </c>
      <c r="H3168" s="24" t="s">
        <v>92</v>
      </c>
      <c r="I3168" t="s">
        <v>92</v>
      </c>
      <c r="L3168" s="24">
        <v>0</v>
      </c>
    </row>
    <row r="3169" spans="3:12">
      <c r="C3169" s="24">
        <v>0</v>
      </c>
      <c r="D3169" t="s">
        <v>92</v>
      </c>
      <c r="E3169" t="s">
        <v>92</v>
      </c>
      <c r="F3169" t="s">
        <v>92</v>
      </c>
      <c r="G3169" s="23" t="s">
        <v>92</v>
      </c>
      <c r="H3169" s="24" t="s">
        <v>92</v>
      </c>
      <c r="I3169" t="s">
        <v>92</v>
      </c>
      <c r="L3169" s="24">
        <v>0</v>
      </c>
    </row>
    <row r="3170" spans="3:12">
      <c r="C3170" s="24">
        <v>0</v>
      </c>
      <c r="D3170" t="s">
        <v>92</v>
      </c>
      <c r="E3170" t="s">
        <v>92</v>
      </c>
      <c r="F3170" t="s">
        <v>92</v>
      </c>
      <c r="G3170" s="23" t="s">
        <v>92</v>
      </c>
      <c r="H3170" s="24" t="s">
        <v>92</v>
      </c>
      <c r="I3170" t="s">
        <v>92</v>
      </c>
      <c r="L3170" s="24">
        <v>0</v>
      </c>
    </row>
    <row r="3171" spans="3:12">
      <c r="C3171" s="24">
        <v>0</v>
      </c>
      <c r="D3171" t="s">
        <v>92</v>
      </c>
      <c r="E3171" t="s">
        <v>92</v>
      </c>
      <c r="F3171" t="s">
        <v>92</v>
      </c>
      <c r="G3171" s="23" t="s">
        <v>92</v>
      </c>
      <c r="H3171" s="24" t="s">
        <v>92</v>
      </c>
      <c r="I3171" t="s">
        <v>92</v>
      </c>
      <c r="L3171" s="24">
        <v>0</v>
      </c>
    </row>
    <row r="3172" spans="3:12">
      <c r="C3172" s="24">
        <v>0</v>
      </c>
      <c r="D3172" t="s">
        <v>92</v>
      </c>
      <c r="E3172" t="s">
        <v>92</v>
      </c>
      <c r="F3172" t="s">
        <v>92</v>
      </c>
      <c r="G3172" s="23" t="s">
        <v>92</v>
      </c>
      <c r="H3172" s="24" t="s">
        <v>92</v>
      </c>
      <c r="I3172" t="s">
        <v>92</v>
      </c>
      <c r="L3172" s="24">
        <v>0</v>
      </c>
    </row>
    <row r="3173" spans="3:12">
      <c r="C3173" s="24">
        <v>0</v>
      </c>
      <c r="D3173" t="s">
        <v>92</v>
      </c>
      <c r="E3173" t="s">
        <v>92</v>
      </c>
      <c r="F3173" t="s">
        <v>92</v>
      </c>
      <c r="G3173" s="23" t="s">
        <v>92</v>
      </c>
      <c r="H3173" s="24" t="s">
        <v>92</v>
      </c>
      <c r="I3173" t="s">
        <v>92</v>
      </c>
    </row>
    <row r="3174" spans="3:12">
      <c r="C3174" s="24">
        <v>0</v>
      </c>
      <c r="D3174" t="s">
        <v>92</v>
      </c>
      <c r="E3174" t="s">
        <v>92</v>
      </c>
      <c r="F3174" t="s">
        <v>92</v>
      </c>
      <c r="G3174" s="23" t="s">
        <v>92</v>
      </c>
      <c r="H3174" s="24" t="s">
        <v>92</v>
      </c>
      <c r="I3174" t="s">
        <v>92</v>
      </c>
    </row>
    <row r="3175" spans="3:12">
      <c r="C3175" s="24">
        <v>0</v>
      </c>
      <c r="D3175" t="s">
        <v>92</v>
      </c>
      <c r="E3175" t="s">
        <v>92</v>
      </c>
      <c r="F3175" t="s">
        <v>92</v>
      </c>
      <c r="G3175" s="23" t="s">
        <v>92</v>
      </c>
      <c r="H3175" s="24" t="s">
        <v>92</v>
      </c>
      <c r="I3175" t="s">
        <v>92</v>
      </c>
    </row>
    <row r="3176" spans="3:12">
      <c r="C3176" s="24">
        <v>0</v>
      </c>
      <c r="D3176" t="s">
        <v>92</v>
      </c>
      <c r="E3176" t="s">
        <v>92</v>
      </c>
      <c r="F3176" t="s">
        <v>92</v>
      </c>
      <c r="G3176" s="23" t="s">
        <v>92</v>
      </c>
      <c r="H3176" s="24" t="s">
        <v>92</v>
      </c>
      <c r="I3176" t="s">
        <v>92</v>
      </c>
      <c r="L3176" s="24">
        <v>0</v>
      </c>
    </row>
    <row r="3177" spans="3:12">
      <c r="C3177" s="24">
        <v>0</v>
      </c>
      <c r="D3177" t="s">
        <v>92</v>
      </c>
      <c r="E3177" t="s">
        <v>92</v>
      </c>
      <c r="F3177" t="s">
        <v>92</v>
      </c>
      <c r="G3177" s="23" t="s">
        <v>92</v>
      </c>
      <c r="H3177" s="24" t="s">
        <v>92</v>
      </c>
      <c r="I3177" t="s">
        <v>92</v>
      </c>
      <c r="L3177" s="24">
        <v>0</v>
      </c>
    </row>
    <row r="3178" spans="3:12">
      <c r="C3178" s="24">
        <v>0</v>
      </c>
      <c r="D3178" t="s">
        <v>92</v>
      </c>
      <c r="E3178" t="s">
        <v>92</v>
      </c>
      <c r="F3178" t="s">
        <v>92</v>
      </c>
      <c r="G3178" s="23" t="s">
        <v>92</v>
      </c>
      <c r="H3178" s="24" t="s">
        <v>92</v>
      </c>
      <c r="I3178" t="s">
        <v>92</v>
      </c>
      <c r="L3178" s="24">
        <v>0</v>
      </c>
    </row>
    <row r="3179" spans="3:12">
      <c r="C3179" s="24">
        <v>0</v>
      </c>
      <c r="D3179" t="s">
        <v>92</v>
      </c>
      <c r="E3179" t="s">
        <v>92</v>
      </c>
      <c r="F3179" t="s">
        <v>92</v>
      </c>
      <c r="G3179" s="23" t="s">
        <v>92</v>
      </c>
      <c r="H3179" s="24" t="s">
        <v>92</v>
      </c>
      <c r="I3179" t="s">
        <v>92</v>
      </c>
      <c r="L3179" s="24">
        <v>0</v>
      </c>
    </row>
    <row r="3180" spans="3:12">
      <c r="C3180" s="24">
        <v>0</v>
      </c>
      <c r="D3180" t="s">
        <v>92</v>
      </c>
      <c r="E3180" t="s">
        <v>92</v>
      </c>
      <c r="F3180" t="s">
        <v>92</v>
      </c>
      <c r="G3180" s="23" t="s">
        <v>92</v>
      </c>
      <c r="H3180" s="24" t="s">
        <v>92</v>
      </c>
      <c r="I3180" t="s">
        <v>92</v>
      </c>
      <c r="L3180" s="24">
        <v>0</v>
      </c>
    </row>
    <row r="3181" spans="3:12">
      <c r="C3181" s="24">
        <v>0</v>
      </c>
      <c r="D3181" t="s">
        <v>92</v>
      </c>
      <c r="E3181" t="s">
        <v>92</v>
      </c>
      <c r="F3181" t="s">
        <v>92</v>
      </c>
      <c r="G3181" s="23" t="s">
        <v>92</v>
      </c>
      <c r="H3181" s="24" t="s">
        <v>92</v>
      </c>
      <c r="I3181" t="s">
        <v>92</v>
      </c>
      <c r="L3181" s="24">
        <v>0</v>
      </c>
    </row>
    <row r="3182" spans="3:12">
      <c r="C3182" s="24">
        <v>0</v>
      </c>
      <c r="D3182" t="s">
        <v>92</v>
      </c>
      <c r="E3182" t="s">
        <v>92</v>
      </c>
      <c r="F3182" t="s">
        <v>92</v>
      </c>
      <c r="G3182" s="23" t="s">
        <v>92</v>
      </c>
      <c r="H3182" s="24" t="s">
        <v>92</v>
      </c>
      <c r="I3182" t="s">
        <v>92</v>
      </c>
      <c r="L3182" s="24">
        <v>0</v>
      </c>
    </row>
    <row r="3183" spans="3:12">
      <c r="C3183" s="24">
        <v>0</v>
      </c>
      <c r="D3183" t="s">
        <v>92</v>
      </c>
      <c r="E3183" t="s">
        <v>92</v>
      </c>
      <c r="F3183" t="s">
        <v>92</v>
      </c>
      <c r="G3183" s="23" t="s">
        <v>92</v>
      </c>
      <c r="H3183" s="24" t="s">
        <v>92</v>
      </c>
      <c r="I3183" t="s">
        <v>92</v>
      </c>
      <c r="L3183" s="24">
        <v>0</v>
      </c>
    </row>
    <row r="3184" spans="3:12">
      <c r="C3184" s="24">
        <v>0</v>
      </c>
      <c r="D3184" t="s">
        <v>92</v>
      </c>
      <c r="E3184" t="s">
        <v>92</v>
      </c>
      <c r="F3184" t="s">
        <v>92</v>
      </c>
      <c r="G3184" s="23" t="s">
        <v>92</v>
      </c>
      <c r="H3184" s="24" t="s">
        <v>92</v>
      </c>
      <c r="I3184" t="s">
        <v>92</v>
      </c>
      <c r="L3184" s="24">
        <v>0</v>
      </c>
    </row>
    <row r="3185" spans="3:12">
      <c r="C3185" s="24">
        <v>0</v>
      </c>
      <c r="D3185" t="s">
        <v>92</v>
      </c>
      <c r="E3185" t="s">
        <v>92</v>
      </c>
      <c r="F3185" t="s">
        <v>92</v>
      </c>
      <c r="G3185" s="23" t="s">
        <v>92</v>
      </c>
      <c r="H3185" s="24" t="s">
        <v>92</v>
      </c>
      <c r="I3185" t="s">
        <v>92</v>
      </c>
      <c r="L3185" s="24">
        <v>0</v>
      </c>
    </row>
    <row r="3186" spans="3:12">
      <c r="C3186" s="24">
        <v>0</v>
      </c>
      <c r="D3186" t="s">
        <v>92</v>
      </c>
      <c r="E3186" t="s">
        <v>92</v>
      </c>
      <c r="F3186" t="s">
        <v>92</v>
      </c>
      <c r="G3186" s="23" t="s">
        <v>92</v>
      </c>
      <c r="H3186" s="24" t="s">
        <v>92</v>
      </c>
      <c r="I3186" t="s">
        <v>92</v>
      </c>
      <c r="L3186" s="24">
        <v>0</v>
      </c>
    </row>
    <row r="3187" spans="3:12">
      <c r="C3187" s="24">
        <v>0</v>
      </c>
      <c r="D3187" t="s">
        <v>92</v>
      </c>
      <c r="E3187" t="s">
        <v>92</v>
      </c>
      <c r="F3187" t="s">
        <v>92</v>
      </c>
      <c r="G3187" s="23" t="s">
        <v>92</v>
      </c>
      <c r="H3187" s="24" t="s">
        <v>92</v>
      </c>
      <c r="I3187" t="s">
        <v>92</v>
      </c>
      <c r="L3187" s="24">
        <v>0</v>
      </c>
    </row>
    <row r="3188" spans="3:12">
      <c r="C3188" s="24">
        <v>0</v>
      </c>
      <c r="D3188" t="s">
        <v>92</v>
      </c>
      <c r="E3188" t="s">
        <v>92</v>
      </c>
      <c r="F3188" t="s">
        <v>92</v>
      </c>
      <c r="G3188" s="23" t="s">
        <v>92</v>
      </c>
      <c r="H3188" s="24" t="s">
        <v>92</v>
      </c>
      <c r="I3188" t="s">
        <v>92</v>
      </c>
    </row>
    <row r="3189" spans="3:12">
      <c r="C3189" s="24">
        <v>0</v>
      </c>
      <c r="D3189" t="s">
        <v>92</v>
      </c>
      <c r="E3189" t="s">
        <v>92</v>
      </c>
      <c r="F3189" t="s">
        <v>92</v>
      </c>
      <c r="G3189" s="23" t="s">
        <v>92</v>
      </c>
      <c r="H3189" s="24" t="s">
        <v>92</v>
      </c>
      <c r="I3189" t="s">
        <v>92</v>
      </c>
    </row>
    <row r="3190" spans="3:12">
      <c r="C3190" s="24">
        <v>0</v>
      </c>
      <c r="D3190" t="s">
        <v>92</v>
      </c>
      <c r="E3190" t="s">
        <v>92</v>
      </c>
      <c r="F3190" t="s">
        <v>92</v>
      </c>
      <c r="G3190" s="23" t="s">
        <v>92</v>
      </c>
      <c r="H3190" s="24" t="s">
        <v>92</v>
      </c>
      <c r="I3190" t="s">
        <v>92</v>
      </c>
      <c r="L3190" s="24">
        <v>0</v>
      </c>
    </row>
    <row r="3191" spans="3:12">
      <c r="C3191" s="24">
        <v>0</v>
      </c>
      <c r="D3191" t="s">
        <v>92</v>
      </c>
      <c r="E3191" t="s">
        <v>92</v>
      </c>
      <c r="F3191" t="s">
        <v>92</v>
      </c>
      <c r="G3191" s="23" t="s">
        <v>92</v>
      </c>
      <c r="H3191" s="24" t="s">
        <v>92</v>
      </c>
      <c r="I3191" t="s">
        <v>92</v>
      </c>
      <c r="L3191" s="24">
        <v>0</v>
      </c>
    </row>
    <row r="3192" spans="3:12">
      <c r="C3192" s="24">
        <v>0</v>
      </c>
      <c r="D3192" t="s">
        <v>92</v>
      </c>
      <c r="E3192" t="s">
        <v>92</v>
      </c>
      <c r="F3192" t="s">
        <v>92</v>
      </c>
      <c r="G3192" s="23" t="s">
        <v>92</v>
      </c>
      <c r="H3192" s="24" t="s">
        <v>92</v>
      </c>
      <c r="I3192" t="s">
        <v>92</v>
      </c>
      <c r="L3192" s="24">
        <v>0</v>
      </c>
    </row>
    <row r="3193" spans="3:12">
      <c r="C3193" s="24">
        <v>0</v>
      </c>
      <c r="D3193" t="s">
        <v>92</v>
      </c>
      <c r="E3193" t="s">
        <v>92</v>
      </c>
      <c r="F3193" t="s">
        <v>92</v>
      </c>
      <c r="G3193" s="23" t="s">
        <v>92</v>
      </c>
      <c r="H3193" s="24" t="s">
        <v>92</v>
      </c>
      <c r="I3193" t="s">
        <v>92</v>
      </c>
      <c r="L3193" s="24">
        <v>0</v>
      </c>
    </row>
    <row r="3194" spans="3:12">
      <c r="C3194" s="24">
        <v>0</v>
      </c>
      <c r="D3194" t="s">
        <v>92</v>
      </c>
      <c r="E3194" t="s">
        <v>92</v>
      </c>
      <c r="F3194" t="s">
        <v>92</v>
      </c>
      <c r="G3194" s="23" t="s">
        <v>92</v>
      </c>
      <c r="H3194" s="24" t="s">
        <v>92</v>
      </c>
      <c r="I3194" t="s">
        <v>92</v>
      </c>
      <c r="L3194" s="24">
        <v>0</v>
      </c>
    </row>
    <row r="3195" spans="3:12">
      <c r="C3195" s="24">
        <v>0</v>
      </c>
      <c r="D3195" t="s">
        <v>92</v>
      </c>
      <c r="E3195" t="s">
        <v>92</v>
      </c>
      <c r="F3195" t="s">
        <v>92</v>
      </c>
      <c r="G3195" s="23" t="s">
        <v>92</v>
      </c>
      <c r="H3195" s="24" t="s">
        <v>92</v>
      </c>
      <c r="I3195" t="s">
        <v>92</v>
      </c>
      <c r="L3195" s="24">
        <v>0</v>
      </c>
    </row>
    <row r="3196" spans="3:12">
      <c r="C3196" s="24">
        <v>0</v>
      </c>
      <c r="D3196" t="s">
        <v>92</v>
      </c>
      <c r="E3196" t="s">
        <v>92</v>
      </c>
      <c r="F3196" t="s">
        <v>92</v>
      </c>
      <c r="G3196" s="23" t="s">
        <v>92</v>
      </c>
      <c r="H3196" s="24" t="s">
        <v>92</v>
      </c>
      <c r="I3196" t="s">
        <v>92</v>
      </c>
      <c r="L3196" s="24">
        <v>0</v>
      </c>
    </row>
    <row r="3197" spans="3:12">
      <c r="C3197" s="24">
        <v>0</v>
      </c>
      <c r="D3197" t="s">
        <v>92</v>
      </c>
      <c r="E3197" t="s">
        <v>92</v>
      </c>
      <c r="F3197" t="s">
        <v>92</v>
      </c>
      <c r="G3197" s="23" t="s">
        <v>92</v>
      </c>
      <c r="H3197" s="24" t="s">
        <v>92</v>
      </c>
      <c r="I3197" t="s">
        <v>92</v>
      </c>
      <c r="L3197" s="24">
        <v>0</v>
      </c>
    </row>
    <row r="3198" spans="3:12">
      <c r="C3198" s="24">
        <v>0</v>
      </c>
      <c r="D3198" t="s">
        <v>92</v>
      </c>
      <c r="E3198" t="s">
        <v>92</v>
      </c>
      <c r="F3198" t="s">
        <v>92</v>
      </c>
      <c r="G3198" s="23" t="s">
        <v>92</v>
      </c>
      <c r="H3198" s="24" t="s">
        <v>92</v>
      </c>
      <c r="I3198" t="s">
        <v>92</v>
      </c>
      <c r="L3198" s="24">
        <v>0</v>
      </c>
    </row>
    <row r="3199" spans="3:12">
      <c r="C3199" s="24">
        <v>0</v>
      </c>
      <c r="D3199" t="s">
        <v>92</v>
      </c>
      <c r="E3199" t="s">
        <v>92</v>
      </c>
      <c r="F3199" t="s">
        <v>92</v>
      </c>
      <c r="G3199" s="23" t="s">
        <v>92</v>
      </c>
      <c r="H3199" s="24" t="s">
        <v>92</v>
      </c>
      <c r="I3199" t="s">
        <v>92</v>
      </c>
      <c r="L3199" s="24">
        <v>0</v>
      </c>
    </row>
    <row r="3200" spans="3:12">
      <c r="C3200" s="24">
        <v>0</v>
      </c>
      <c r="D3200" t="s">
        <v>92</v>
      </c>
      <c r="E3200" t="s">
        <v>92</v>
      </c>
      <c r="F3200" t="s">
        <v>92</v>
      </c>
      <c r="G3200" s="23" t="s">
        <v>92</v>
      </c>
      <c r="H3200" s="24" t="s">
        <v>92</v>
      </c>
      <c r="I3200" t="s">
        <v>92</v>
      </c>
      <c r="L3200" s="24">
        <v>0</v>
      </c>
    </row>
    <row r="3201" spans="3:12">
      <c r="C3201" s="24">
        <v>0</v>
      </c>
      <c r="D3201" t="s">
        <v>92</v>
      </c>
      <c r="E3201" t="s">
        <v>92</v>
      </c>
      <c r="F3201" t="s">
        <v>92</v>
      </c>
      <c r="G3201" s="23" t="s">
        <v>92</v>
      </c>
      <c r="H3201" s="24" t="s">
        <v>92</v>
      </c>
      <c r="I3201" t="s">
        <v>92</v>
      </c>
    </row>
    <row r="3202" spans="3:12">
      <c r="C3202" s="24">
        <v>0</v>
      </c>
      <c r="D3202" t="s">
        <v>92</v>
      </c>
      <c r="E3202" t="s">
        <v>92</v>
      </c>
      <c r="F3202" t="s">
        <v>92</v>
      </c>
      <c r="G3202" s="23" t="s">
        <v>92</v>
      </c>
      <c r="H3202" s="24" t="s">
        <v>92</v>
      </c>
      <c r="I3202" t="s">
        <v>92</v>
      </c>
    </row>
    <row r="3203" spans="3:12">
      <c r="C3203" s="24">
        <v>0</v>
      </c>
      <c r="D3203" t="s">
        <v>92</v>
      </c>
      <c r="E3203" t="s">
        <v>92</v>
      </c>
      <c r="F3203" t="s">
        <v>92</v>
      </c>
      <c r="G3203" s="23" t="s">
        <v>92</v>
      </c>
      <c r="H3203" s="24" t="s">
        <v>92</v>
      </c>
      <c r="I3203" t="s">
        <v>92</v>
      </c>
    </row>
    <row r="3204" spans="3:12">
      <c r="C3204" s="24">
        <v>0</v>
      </c>
      <c r="D3204" t="s">
        <v>92</v>
      </c>
      <c r="E3204" t="s">
        <v>92</v>
      </c>
      <c r="F3204" t="s">
        <v>92</v>
      </c>
      <c r="G3204" s="23" t="s">
        <v>92</v>
      </c>
      <c r="H3204" s="24" t="s">
        <v>92</v>
      </c>
      <c r="I3204" t="s">
        <v>92</v>
      </c>
    </row>
    <row r="3205" spans="3:12">
      <c r="C3205" s="24">
        <v>0</v>
      </c>
      <c r="D3205" t="s">
        <v>92</v>
      </c>
      <c r="E3205" t="s">
        <v>92</v>
      </c>
      <c r="F3205" t="s">
        <v>92</v>
      </c>
      <c r="G3205" s="23" t="s">
        <v>92</v>
      </c>
      <c r="H3205" s="24" t="s">
        <v>92</v>
      </c>
      <c r="I3205" t="s">
        <v>92</v>
      </c>
      <c r="L3205" s="24">
        <v>0</v>
      </c>
    </row>
    <row r="3206" spans="3:12">
      <c r="C3206" s="24">
        <v>0</v>
      </c>
      <c r="D3206" t="s">
        <v>92</v>
      </c>
      <c r="E3206" t="s">
        <v>92</v>
      </c>
      <c r="F3206" t="s">
        <v>92</v>
      </c>
      <c r="G3206" s="23" t="s">
        <v>92</v>
      </c>
      <c r="H3206" s="24" t="s">
        <v>92</v>
      </c>
      <c r="I3206" t="s">
        <v>92</v>
      </c>
      <c r="L3206" s="24">
        <v>0</v>
      </c>
    </row>
    <row r="3207" spans="3:12">
      <c r="C3207" s="24">
        <v>0</v>
      </c>
      <c r="D3207" t="s">
        <v>92</v>
      </c>
      <c r="E3207" t="s">
        <v>92</v>
      </c>
      <c r="F3207" t="s">
        <v>92</v>
      </c>
      <c r="G3207" s="23" t="s">
        <v>92</v>
      </c>
      <c r="H3207" s="24" t="s">
        <v>92</v>
      </c>
      <c r="I3207" t="s">
        <v>92</v>
      </c>
      <c r="L3207" s="24">
        <v>0</v>
      </c>
    </row>
    <row r="3208" spans="3:12">
      <c r="C3208" s="24">
        <v>0</v>
      </c>
      <c r="D3208" t="s">
        <v>92</v>
      </c>
      <c r="E3208" t="s">
        <v>92</v>
      </c>
      <c r="F3208" t="s">
        <v>92</v>
      </c>
      <c r="G3208" s="23" t="s">
        <v>92</v>
      </c>
      <c r="H3208" s="24" t="s">
        <v>92</v>
      </c>
      <c r="I3208" t="s">
        <v>92</v>
      </c>
      <c r="L3208" s="24">
        <v>0</v>
      </c>
    </row>
    <row r="3209" spans="3:12">
      <c r="C3209" s="24">
        <v>0</v>
      </c>
      <c r="D3209" t="s">
        <v>92</v>
      </c>
      <c r="E3209" t="s">
        <v>92</v>
      </c>
      <c r="F3209" t="s">
        <v>92</v>
      </c>
      <c r="G3209" s="23" t="s">
        <v>92</v>
      </c>
      <c r="H3209" s="24" t="s">
        <v>92</v>
      </c>
      <c r="I3209" t="s">
        <v>92</v>
      </c>
      <c r="L3209" s="24">
        <v>0</v>
      </c>
    </row>
    <row r="3210" spans="3:12">
      <c r="C3210" s="24">
        <v>0</v>
      </c>
      <c r="D3210" t="s">
        <v>92</v>
      </c>
      <c r="E3210" t="s">
        <v>92</v>
      </c>
      <c r="F3210" t="s">
        <v>92</v>
      </c>
      <c r="G3210" s="23" t="s">
        <v>92</v>
      </c>
      <c r="H3210" s="24" t="s">
        <v>92</v>
      </c>
      <c r="I3210" t="s">
        <v>92</v>
      </c>
      <c r="L3210" s="24">
        <v>0</v>
      </c>
    </row>
    <row r="3211" spans="3:12">
      <c r="C3211" s="24">
        <v>0</v>
      </c>
      <c r="D3211" t="s">
        <v>92</v>
      </c>
      <c r="E3211" t="s">
        <v>92</v>
      </c>
      <c r="F3211" t="s">
        <v>92</v>
      </c>
      <c r="G3211" s="23" t="s">
        <v>92</v>
      </c>
      <c r="H3211" s="24" t="s">
        <v>92</v>
      </c>
      <c r="I3211" t="s">
        <v>92</v>
      </c>
      <c r="L3211" s="24">
        <v>0</v>
      </c>
    </row>
    <row r="3212" spans="3:12">
      <c r="C3212" s="24">
        <v>0</v>
      </c>
      <c r="D3212" t="s">
        <v>92</v>
      </c>
      <c r="E3212" t="s">
        <v>92</v>
      </c>
      <c r="F3212" t="s">
        <v>92</v>
      </c>
      <c r="G3212" s="23" t="s">
        <v>92</v>
      </c>
      <c r="H3212" s="24" t="s">
        <v>92</v>
      </c>
      <c r="I3212" t="s">
        <v>92</v>
      </c>
      <c r="L3212" s="24">
        <v>0</v>
      </c>
    </row>
    <row r="3213" spans="3:12">
      <c r="C3213" s="24">
        <v>0</v>
      </c>
      <c r="D3213" t="s">
        <v>92</v>
      </c>
      <c r="E3213" t="s">
        <v>92</v>
      </c>
      <c r="F3213" t="s">
        <v>92</v>
      </c>
      <c r="G3213" s="23" t="s">
        <v>92</v>
      </c>
      <c r="H3213" s="24" t="s">
        <v>92</v>
      </c>
      <c r="I3213" t="s">
        <v>92</v>
      </c>
      <c r="L3213" s="24">
        <v>0</v>
      </c>
    </row>
    <row r="3214" spans="3:12">
      <c r="C3214" s="24">
        <v>0</v>
      </c>
      <c r="D3214" t="s">
        <v>92</v>
      </c>
      <c r="E3214" t="s">
        <v>92</v>
      </c>
      <c r="F3214" t="s">
        <v>92</v>
      </c>
      <c r="G3214" s="23" t="s">
        <v>92</v>
      </c>
      <c r="H3214" s="24" t="s">
        <v>92</v>
      </c>
      <c r="I3214" t="s">
        <v>92</v>
      </c>
      <c r="L3214" s="24">
        <v>0</v>
      </c>
    </row>
    <row r="3215" spans="3:12">
      <c r="C3215" s="24">
        <v>0</v>
      </c>
      <c r="D3215" t="s">
        <v>92</v>
      </c>
      <c r="E3215" t="s">
        <v>92</v>
      </c>
      <c r="F3215" t="s">
        <v>92</v>
      </c>
      <c r="G3215" s="23" t="s">
        <v>92</v>
      </c>
      <c r="H3215" s="24" t="s">
        <v>92</v>
      </c>
      <c r="I3215" t="s">
        <v>92</v>
      </c>
      <c r="L3215" s="24">
        <v>0</v>
      </c>
    </row>
    <row r="3216" spans="3:12">
      <c r="C3216" s="24">
        <v>0</v>
      </c>
      <c r="D3216" t="s">
        <v>92</v>
      </c>
      <c r="E3216" t="s">
        <v>92</v>
      </c>
      <c r="F3216" t="s">
        <v>92</v>
      </c>
      <c r="G3216" s="23" t="s">
        <v>92</v>
      </c>
      <c r="H3216" s="24" t="s">
        <v>92</v>
      </c>
      <c r="I3216" t="s">
        <v>92</v>
      </c>
    </row>
    <row r="3217" spans="3:12">
      <c r="C3217" s="24">
        <v>0</v>
      </c>
      <c r="D3217" t="s">
        <v>92</v>
      </c>
      <c r="E3217" t="s">
        <v>92</v>
      </c>
      <c r="F3217" t="s">
        <v>92</v>
      </c>
      <c r="G3217" s="23" t="s">
        <v>92</v>
      </c>
      <c r="H3217" s="24" t="s">
        <v>92</v>
      </c>
      <c r="I3217" t="s">
        <v>92</v>
      </c>
    </row>
    <row r="3218" spans="3:12">
      <c r="C3218" s="24">
        <v>0</v>
      </c>
      <c r="D3218" t="s">
        <v>92</v>
      </c>
      <c r="E3218" t="s">
        <v>92</v>
      </c>
      <c r="F3218" t="s">
        <v>92</v>
      </c>
      <c r="G3218" s="23" t="s">
        <v>92</v>
      </c>
      <c r="H3218" s="24" t="s">
        <v>92</v>
      </c>
      <c r="I3218" t="s">
        <v>92</v>
      </c>
      <c r="L3218" s="24">
        <v>0</v>
      </c>
    </row>
    <row r="3219" spans="3:12">
      <c r="C3219" s="24">
        <v>0</v>
      </c>
      <c r="D3219" t="s">
        <v>92</v>
      </c>
      <c r="E3219" t="s">
        <v>92</v>
      </c>
      <c r="F3219" t="s">
        <v>92</v>
      </c>
      <c r="G3219" s="23" t="s">
        <v>92</v>
      </c>
      <c r="H3219" s="24" t="s">
        <v>92</v>
      </c>
      <c r="I3219" t="s">
        <v>92</v>
      </c>
      <c r="L3219" s="24">
        <v>0</v>
      </c>
    </row>
    <row r="3220" spans="3:12">
      <c r="C3220" s="24">
        <v>0</v>
      </c>
      <c r="D3220" t="s">
        <v>92</v>
      </c>
      <c r="E3220" t="s">
        <v>92</v>
      </c>
      <c r="F3220" t="s">
        <v>92</v>
      </c>
      <c r="G3220" s="23" t="s">
        <v>92</v>
      </c>
      <c r="H3220" s="24" t="s">
        <v>92</v>
      </c>
      <c r="I3220" t="s">
        <v>92</v>
      </c>
      <c r="L3220" s="24">
        <v>0</v>
      </c>
    </row>
    <row r="3221" spans="3:12">
      <c r="C3221" s="24">
        <v>0</v>
      </c>
      <c r="D3221" t="s">
        <v>92</v>
      </c>
      <c r="E3221" t="s">
        <v>92</v>
      </c>
      <c r="F3221" t="s">
        <v>92</v>
      </c>
      <c r="G3221" s="23" t="s">
        <v>92</v>
      </c>
      <c r="H3221" s="24" t="s">
        <v>92</v>
      </c>
      <c r="I3221" t="s">
        <v>92</v>
      </c>
      <c r="L3221" s="24">
        <v>0</v>
      </c>
    </row>
    <row r="3222" spans="3:12">
      <c r="C3222" s="24">
        <v>0</v>
      </c>
      <c r="D3222" t="s">
        <v>92</v>
      </c>
      <c r="E3222" t="s">
        <v>92</v>
      </c>
      <c r="F3222" t="s">
        <v>92</v>
      </c>
      <c r="G3222" s="23" t="s">
        <v>92</v>
      </c>
      <c r="H3222" s="24" t="s">
        <v>92</v>
      </c>
      <c r="I3222" t="s">
        <v>92</v>
      </c>
      <c r="L3222" s="24">
        <v>0</v>
      </c>
    </row>
    <row r="3223" spans="3:12">
      <c r="C3223" s="24">
        <v>0</v>
      </c>
      <c r="D3223" t="s">
        <v>92</v>
      </c>
      <c r="E3223" t="s">
        <v>92</v>
      </c>
      <c r="F3223" t="s">
        <v>92</v>
      </c>
      <c r="G3223" s="23" t="s">
        <v>92</v>
      </c>
      <c r="H3223" s="24" t="s">
        <v>92</v>
      </c>
      <c r="I3223" t="s">
        <v>92</v>
      </c>
      <c r="L3223" s="24">
        <v>0</v>
      </c>
    </row>
    <row r="3224" spans="3:12">
      <c r="C3224" s="24">
        <v>0</v>
      </c>
      <c r="D3224" t="s">
        <v>92</v>
      </c>
      <c r="E3224" t="s">
        <v>92</v>
      </c>
      <c r="F3224" t="s">
        <v>92</v>
      </c>
      <c r="G3224" s="23" t="s">
        <v>92</v>
      </c>
      <c r="H3224" s="24" t="s">
        <v>92</v>
      </c>
      <c r="I3224" t="s">
        <v>92</v>
      </c>
      <c r="L3224" s="24">
        <v>0</v>
      </c>
    </row>
    <row r="3225" spans="3:12">
      <c r="C3225" s="24">
        <v>0</v>
      </c>
      <c r="D3225" t="s">
        <v>92</v>
      </c>
      <c r="E3225" t="s">
        <v>92</v>
      </c>
      <c r="F3225" t="s">
        <v>92</v>
      </c>
      <c r="G3225" s="23" t="s">
        <v>92</v>
      </c>
      <c r="H3225" s="24" t="s">
        <v>92</v>
      </c>
      <c r="I3225" t="s">
        <v>92</v>
      </c>
      <c r="L3225" s="24">
        <v>0</v>
      </c>
    </row>
    <row r="3226" spans="3:12">
      <c r="C3226" s="24">
        <v>0</v>
      </c>
      <c r="D3226" t="s">
        <v>92</v>
      </c>
      <c r="E3226" t="s">
        <v>92</v>
      </c>
      <c r="F3226" t="s">
        <v>92</v>
      </c>
      <c r="G3226" s="23" t="s">
        <v>92</v>
      </c>
      <c r="H3226" s="24" t="s">
        <v>92</v>
      </c>
      <c r="I3226" t="s">
        <v>92</v>
      </c>
      <c r="L3226" s="24">
        <v>0</v>
      </c>
    </row>
    <row r="3227" spans="3:12">
      <c r="C3227" s="24">
        <v>0</v>
      </c>
      <c r="D3227" t="s">
        <v>92</v>
      </c>
      <c r="E3227" t="s">
        <v>92</v>
      </c>
      <c r="F3227" t="s">
        <v>92</v>
      </c>
      <c r="G3227" s="23" t="s">
        <v>92</v>
      </c>
      <c r="H3227" s="24" t="s">
        <v>92</v>
      </c>
      <c r="I3227" t="s">
        <v>92</v>
      </c>
      <c r="L3227" s="24">
        <v>0</v>
      </c>
    </row>
    <row r="3228" spans="3:12">
      <c r="C3228" s="24">
        <v>0</v>
      </c>
      <c r="D3228" t="s">
        <v>92</v>
      </c>
      <c r="E3228" t="s">
        <v>92</v>
      </c>
      <c r="F3228" t="s">
        <v>92</v>
      </c>
      <c r="G3228" s="23" t="s">
        <v>92</v>
      </c>
      <c r="H3228" s="24" t="s">
        <v>92</v>
      </c>
      <c r="I3228" t="s">
        <v>92</v>
      </c>
      <c r="L3228" s="24">
        <v>0</v>
      </c>
    </row>
    <row r="3229" spans="3:12">
      <c r="C3229" s="24">
        <v>0</v>
      </c>
      <c r="D3229" t="s">
        <v>92</v>
      </c>
      <c r="E3229" t="s">
        <v>92</v>
      </c>
      <c r="F3229" t="s">
        <v>92</v>
      </c>
      <c r="G3229" s="23" t="s">
        <v>92</v>
      </c>
      <c r="H3229" s="24" t="s">
        <v>92</v>
      </c>
      <c r="I3229" t="s">
        <v>92</v>
      </c>
    </row>
    <row r="3230" spans="3:12">
      <c r="C3230" s="24">
        <v>0</v>
      </c>
      <c r="D3230" t="s">
        <v>92</v>
      </c>
      <c r="E3230" t="s">
        <v>92</v>
      </c>
      <c r="F3230" t="s">
        <v>92</v>
      </c>
      <c r="G3230" s="23" t="s">
        <v>92</v>
      </c>
      <c r="H3230" s="24" t="s">
        <v>92</v>
      </c>
      <c r="I3230" t="s">
        <v>92</v>
      </c>
    </row>
    <row r="3231" spans="3:12">
      <c r="C3231" s="24">
        <v>0</v>
      </c>
      <c r="D3231" t="s">
        <v>92</v>
      </c>
      <c r="E3231" t="s">
        <v>92</v>
      </c>
      <c r="F3231" t="s">
        <v>92</v>
      </c>
      <c r="G3231" s="23" t="s">
        <v>92</v>
      </c>
      <c r="H3231" s="24" t="s">
        <v>92</v>
      </c>
      <c r="I3231" t="s">
        <v>92</v>
      </c>
    </row>
    <row r="3232" spans="3:12">
      <c r="C3232" s="24">
        <v>0</v>
      </c>
      <c r="D3232" t="s">
        <v>92</v>
      </c>
      <c r="E3232" t="s">
        <v>92</v>
      </c>
      <c r="F3232" t="s">
        <v>92</v>
      </c>
      <c r="G3232" s="23" t="s">
        <v>92</v>
      </c>
      <c r="H3232" s="24" t="s">
        <v>92</v>
      </c>
      <c r="I3232" t="s">
        <v>92</v>
      </c>
    </row>
    <row r="3233" spans="3:12">
      <c r="C3233" s="24">
        <v>0</v>
      </c>
      <c r="D3233" t="s">
        <v>92</v>
      </c>
      <c r="E3233" t="s">
        <v>92</v>
      </c>
      <c r="F3233" t="s">
        <v>92</v>
      </c>
      <c r="G3233" s="23" t="s">
        <v>92</v>
      </c>
      <c r="H3233" s="24" t="s">
        <v>92</v>
      </c>
      <c r="I3233" t="s">
        <v>92</v>
      </c>
      <c r="L3233" s="24">
        <v>0</v>
      </c>
    </row>
    <row r="3234" spans="3:12">
      <c r="C3234" s="24">
        <v>0</v>
      </c>
      <c r="D3234" t="s">
        <v>92</v>
      </c>
      <c r="E3234" t="s">
        <v>92</v>
      </c>
      <c r="F3234" t="s">
        <v>92</v>
      </c>
      <c r="G3234" s="23" t="s">
        <v>92</v>
      </c>
      <c r="H3234" s="24" t="s">
        <v>92</v>
      </c>
      <c r="I3234" t="s">
        <v>92</v>
      </c>
      <c r="L3234" s="24">
        <v>0</v>
      </c>
    </row>
    <row r="3235" spans="3:12">
      <c r="C3235" s="24">
        <v>0</v>
      </c>
      <c r="D3235" t="s">
        <v>92</v>
      </c>
      <c r="E3235" t="s">
        <v>92</v>
      </c>
      <c r="F3235" t="s">
        <v>92</v>
      </c>
      <c r="G3235" s="23" t="s">
        <v>92</v>
      </c>
      <c r="H3235" s="24" t="s">
        <v>92</v>
      </c>
      <c r="I3235" t="s">
        <v>92</v>
      </c>
      <c r="L3235" s="24">
        <v>0</v>
      </c>
    </row>
    <row r="3236" spans="3:12">
      <c r="C3236" s="24">
        <v>0</v>
      </c>
      <c r="D3236" t="s">
        <v>92</v>
      </c>
      <c r="E3236" t="s">
        <v>92</v>
      </c>
      <c r="F3236" t="s">
        <v>92</v>
      </c>
      <c r="G3236" s="23" t="s">
        <v>92</v>
      </c>
      <c r="H3236" s="24" t="s">
        <v>92</v>
      </c>
      <c r="I3236" t="s">
        <v>92</v>
      </c>
      <c r="L3236" s="24">
        <v>0</v>
      </c>
    </row>
    <row r="3237" spans="3:12">
      <c r="C3237" s="24">
        <v>0</v>
      </c>
      <c r="D3237" t="s">
        <v>92</v>
      </c>
      <c r="E3237" t="s">
        <v>92</v>
      </c>
      <c r="F3237" t="s">
        <v>92</v>
      </c>
      <c r="G3237" s="23" t="s">
        <v>92</v>
      </c>
      <c r="H3237" s="24" t="s">
        <v>92</v>
      </c>
      <c r="I3237" t="s">
        <v>92</v>
      </c>
      <c r="L3237" s="24">
        <v>0</v>
      </c>
    </row>
    <row r="3238" spans="3:12">
      <c r="C3238" s="24">
        <v>0</v>
      </c>
      <c r="D3238" t="s">
        <v>92</v>
      </c>
      <c r="E3238" t="s">
        <v>92</v>
      </c>
      <c r="F3238" t="s">
        <v>92</v>
      </c>
      <c r="G3238" s="23" t="s">
        <v>92</v>
      </c>
      <c r="H3238" s="24" t="s">
        <v>92</v>
      </c>
      <c r="I3238" t="s">
        <v>92</v>
      </c>
      <c r="L3238" s="24">
        <v>0</v>
      </c>
    </row>
    <row r="3239" spans="3:12">
      <c r="C3239" s="24">
        <v>0</v>
      </c>
      <c r="D3239" t="s">
        <v>92</v>
      </c>
      <c r="E3239" t="s">
        <v>92</v>
      </c>
      <c r="F3239" t="s">
        <v>92</v>
      </c>
      <c r="G3239" s="23" t="s">
        <v>92</v>
      </c>
      <c r="H3239" s="24" t="s">
        <v>92</v>
      </c>
      <c r="I3239" t="s">
        <v>92</v>
      </c>
      <c r="L3239" s="24">
        <v>0</v>
      </c>
    </row>
    <row r="3240" spans="3:12">
      <c r="C3240" s="24">
        <v>0</v>
      </c>
      <c r="D3240" t="s">
        <v>92</v>
      </c>
      <c r="E3240" t="s">
        <v>92</v>
      </c>
      <c r="F3240" t="s">
        <v>92</v>
      </c>
      <c r="G3240" s="23" t="s">
        <v>92</v>
      </c>
      <c r="H3240" s="24" t="s">
        <v>92</v>
      </c>
      <c r="I3240" t="s">
        <v>92</v>
      </c>
      <c r="L3240" s="24">
        <v>0</v>
      </c>
    </row>
    <row r="3241" spans="3:12">
      <c r="C3241" s="24">
        <v>0</v>
      </c>
      <c r="D3241" t="s">
        <v>92</v>
      </c>
      <c r="E3241" t="s">
        <v>92</v>
      </c>
      <c r="F3241" t="s">
        <v>92</v>
      </c>
      <c r="G3241" s="23" t="s">
        <v>92</v>
      </c>
      <c r="H3241" s="24" t="s">
        <v>92</v>
      </c>
      <c r="I3241" t="s">
        <v>92</v>
      </c>
      <c r="L3241" s="24">
        <v>0</v>
      </c>
    </row>
    <row r="3242" spans="3:12">
      <c r="C3242" s="24">
        <v>0</v>
      </c>
      <c r="D3242" t="s">
        <v>92</v>
      </c>
      <c r="E3242" t="s">
        <v>92</v>
      </c>
      <c r="F3242" t="s">
        <v>92</v>
      </c>
      <c r="G3242" s="23" t="s">
        <v>92</v>
      </c>
      <c r="H3242" s="24" t="s">
        <v>92</v>
      </c>
      <c r="I3242" t="s">
        <v>92</v>
      </c>
      <c r="L3242" s="24">
        <v>0</v>
      </c>
    </row>
    <row r="3243" spans="3:12">
      <c r="C3243" s="24">
        <v>0</v>
      </c>
      <c r="D3243" t="s">
        <v>92</v>
      </c>
      <c r="E3243" t="s">
        <v>92</v>
      </c>
      <c r="F3243" t="s">
        <v>92</v>
      </c>
      <c r="G3243" s="23" t="s">
        <v>92</v>
      </c>
      <c r="H3243" s="24" t="s">
        <v>92</v>
      </c>
      <c r="I3243" t="s">
        <v>92</v>
      </c>
      <c r="L3243" s="24">
        <v>0</v>
      </c>
    </row>
    <row r="3244" spans="3:12">
      <c r="C3244" s="24">
        <v>0</v>
      </c>
      <c r="D3244" t="s">
        <v>92</v>
      </c>
      <c r="E3244" t="s">
        <v>92</v>
      </c>
      <c r="F3244" t="s">
        <v>92</v>
      </c>
      <c r="G3244" s="23" t="s">
        <v>92</v>
      </c>
      <c r="H3244" s="24" t="s">
        <v>92</v>
      </c>
      <c r="I3244" t="s">
        <v>92</v>
      </c>
    </row>
    <row r="3245" spans="3:12">
      <c r="C3245" s="24">
        <v>0</v>
      </c>
      <c r="D3245" t="s">
        <v>92</v>
      </c>
      <c r="E3245" t="s">
        <v>92</v>
      </c>
      <c r="F3245" t="s">
        <v>92</v>
      </c>
      <c r="G3245" s="23" t="s">
        <v>92</v>
      </c>
      <c r="H3245" s="24" t="s">
        <v>92</v>
      </c>
      <c r="I3245" t="s">
        <v>92</v>
      </c>
    </row>
    <row r="3246" spans="3:12">
      <c r="C3246" s="24">
        <v>0</v>
      </c>
      <c r="D3246" t="s">
        <v>92</v>
      </c>
      <c r="E3246" t="s">
        <v>92</v>
      </c>
      <c r="F3246" t="s">
        <v>92</v>
      </c>
      <c r="G3246" s="23" t="s">
        <v>92</v>
      </c>
      <c r="H3246" s="24" t="s">
        <v>92</v>
      </c>
      <c r="I3246" t="s">
        <v>92</v>
      </c>
    </row>
    <row r="3247" spans="3:12">
      <c r="C3247" s="24">
        <v>0</v>
      </c>
      <c r="D3247" t="s">
        <v>92</v>
      </c>
      <c r="E3247" t="s">
        <v>92</v>
      </c>
      <c r="F3247" t="s">
        <v>92</v>
      </c>
      <c r="G3247" s="23" t="s">
        <v>92</v>
      </c>
      <c r="H3247" s="24" t="s">
        <v>92</v>
      </c>
      <c r="I3247" t="s">
        <v>92</v>
      </c>
      <c r="L3247" s="24">
        <v>0</v>
      </c>
    </row>
    <row r="3248" spans="3:12">
      <c r="C3248" s="24">
        <v>0</v>
      </c>
      <c r="D3248" t="s">
        <v>92</v>
      </c>
      <c r="E3248" t="s">
        <v>92</v>
      </c>
      <c r="F3248" t="s">
        <v>92</v>
      </c>
      <c r="G3248" s="23" t="s">
        <v>92</v>
      </c>
      <c r="H3248" s="24" t="s">
        <v>92</v>
      </c>
      <c r="I3248" t="s">
        <v>92</v>
      </c>
      <c r="L3248" s="24">
        <v>0</v>
      </c>
    </row>
    <row r="3249" spans="3:12">
      <c r="C3249" s="24">
        <v>0</v>
      </c>
      <c r="D3249" t="s">
        <v>92</v>
      </c>
      <c r="E3249" t="s">
        <v>92</v>
      </c>
      <c r="F3249" t="s">
        <v>92</v>
      </c>
      <c r="G3249" s="23" t="s">
        <v>92</v>
      </c>
      <c r="H3249" s="24" t="s">
        <v>92</v>
      </c>
      <c r="I3249" t="s">
        <v>92</v>
      </c>
      <c r="L3249" s="24">
        <v>0</v>
      </c>
    </row>
    <row r="3250" spans="3:12">
      <c r="C3250" s="24">
        <v>0</v>
      </c>
      <c r="D3250" t="s">
        <v>92</v>
      </c>
      <c r="E3250" t="s">
        <v>92</v>
      </c>
      <c r="F3250" t="s">
        <v>92</v>
      </c>
      <c r="G3250" s="23" t="s">
        <v>92</v>
      </c>
      <c r="H3250" s="24" t="s">
        <v>92</v>
      </c>
      <c r="I3250" t="s">
        <v>92</v>
      </c>
      <c r="L3250" s="24">
        <v>0</v>
      </c>
    </row>
    <row r="3251" spans="3:12">
      <c r="C3251" s="24">
        <v>0</v>
      </c>
      <c r="D3251" t="s">
        <v>92</v>
      </c>
      <c r="E3251" t="s">
        <v>92</v>
      </c>
      <c r="F3251" t="s">
        <v>92</v>
      </c>
      <c r="G3251" s="23" t="s">
        <v>92</v>
      </c>
      <c r="H3251" s="24" t="s">
        <v>92</v>
      </c>
      <c r="I3251" t="s">
        <v>92</v>
      </c>
      <c r="L3251" s="24">
        <v>0</v>
      </c>
    </row>
    <row r="3252" spans="3:12">
      <c r="C3252" s="24">
        <v>0</v>
      </c>
      <c r="D3252" t="s">
        <v>92</v>
      </c>
      <c r="E3252" t="s">
        <v>92</v>
      </c>
      <c r="F3252" t="s">
        <v>92</v>
      </c>
      <c r="G3252" s="23" t="s">
        <v>92</v>
      </c>
      <c r="H3252" s="24" t="s">
        <v>92</v>
      </c>
      <c r="I3252" t="s">
        <v>92</v>
      </c>
      <c r="L3252" s="24">
        <v>0</v>
      </c>
    </row>
    <row r="3253" spans="3:12">
      <c r="C3253" s="24">
        <v>0</v>
      </c>
      <c r="D3253" t="s">
        <v>92</v>
      </c>
      <c r="E3253" t="s">
        <v>92</v>
      </c>
      <c r="F3253" t="s">
        <v>92</v>
      </c>
      <c r="G3253" s="23" t="s">
        <v>92</v>
      </c>
      <c r="H3253" s="24" t="s">
        <v>92</v>
      </c>
      <c r="I3253" t="s">
        <v>92</v>
      </c>
      <c r="L3253" s="24">
        <v>0</v>
      </c>
    </row>
    <row r="3254" spans="3:12">
      <c r="C3254" s="24">
        <v>0</v>
      </c>
      <c r="D3254" t="s">
        <v>92</v>
      </c>
      <c r="E3254" t="s">
        <v>92</v>
      </c>
      <c r="F3254" t="s">
        <v>92</v>
      </c>
      <c r="G3254" s="23" t="s">
        <v>92</v>
      </c>
      <c r="H3254" s="24" t="s">
        <v>92</v>
      </c>
      <c r="I3254" t="s">
        <v>92</v>
      </c>
      <c r="L3254" s="24">
        <v>0</v>
      </c>
    </row>
    <row r="3255" spans="3:12">
      <c r="C3255" s="24">
        <v>0</v>
      </c>
      <c r="D3255" t="s">
        <v>92</v>
      </c>
      <c r="E3255" t="s">
        <v>92</v>
      </c>
      <c r="F3255" t="s">
        <v>92</v>
      </c>
      <c r="G3255" s="23" t="s">
        <v>92</v>
      </c>
      <c r="H3255" s="24" t="s">
        <v>92</v>
      </c>
      <c r="I3255" t="s">
        <v>92</v>
      </c>
      <c r="L3255" s="24">
        <v>0</v>
      </c>
    </row>
    <row r="3256" spans="3:12">
      <c r="C3256" s="24">
        <v>0</v>
      </c>
      <c r="D3256" t="s">
        <v>92</v>
      </c>
      <c r="E3256" t="s">
        <v>92</v>
      </c>
      <c r="F3256" t="s">
        <v>92</v>
      </c>
      <c r="G3256" s="23" t="s">
        <v>92</v>
      </c>
      <c r="H3256" s="24" t="s">
        <v>92</v>
      </c>
      <c r="I3256" t="s">
        <v>92</v>
      </c>
      <c r="L3256" s="24">
        <v>0</v>
      </c>
    </row>
    <row r="3257" spans="3:12">
      <c r="C3257" s="24">
        <v>0</v>
      </c>
      <c r="D3257" t="s">
        <v>92</v>
      </c>
      <c r="E3257" t="s">
        <v>92</v>
      </c>
      <c r="F3257" t="s">
        <v>92</v>
      </c>
      <c r="G3257" s="23" t="s">
        <v>92</v>
      </c>
      <c r="H3257" s="24" t="s">
        <v>92</v>
      </c>
      <c r="I3257" t="s">
        <v>92</v>
      </c>
      <c r="L3257" s="24">
        <v>0</v>
      </c>
    </row>
    <row r="3258" spans="3:12">
      <c r="C3258" s="24">
        <v>0</v>
      </c>
      <c r="D3258" t="s">
        <v>92</v>
      </c>
      <c r="E3258" t="s">
        <v>92</v>
      </c>
      <c r="F3258" t="s">
        <v>92</v>
      </c>
      <c r="G3258" s="23" t="s">
        <v>92</v>
      </c>
      <c r="H3258" s="24" t="s">
        <v>92</v>
      </c>
      <c r="I3258" t="s">
        <v>92</v>
      </c>
    </row>
    <row r="3259" spans="3:12">
      <c r="C3259" s="24">
        <v>0</v>
      </c>
      <c r="D3259" t="s">
        <v>92</v>
      </c>
      <c r="E3259" t="s">
        <v>92</v>
      </c>
      <c r="F3259" t="s">
        <v>92</v>
      </c>
      <c r="G3259" s="23" t="s">
        <v>92</v>
      </c>
      <c r="H3259" s="24" t="s">
        <v>92</v>
      </c>
      <c r="I3259" t="s">
        <v>92</v>
      </c>
    </row>
    <row r="3260" spans="3:12">
      <c r="C3260" s="24">
        <v>0</v>
      </c>
      <c r="D3260" t="s">
        <v>92</v>
      </c>
      <c r="E3260" t="s">
        <v>92</v>
      </c>
      <c r="F3260" t="s">
        <v>92</v>
      </c>
      <c r="G3260" s="23" t="s">
        <v>92</v>
      </c>
      <c r="H3260" s="24" t="s">
        <v>92</v>
      </c>
      <c r="I3260" t="s">
        <v>92</v>
      </c>
      <c r="L3260" s="24">
        <v>0</v>
      </c>
    </row>
    <row r="3261" spans="3:12">
      <c r="C3261" s="24">
        <v>0</v>
      </c>
      <c r="D3261" t="s">
        <v>92</v>
      </c>
      <c r="E3261" t="s">
        <v>92</v>
      </c>
      <c r="F3261" t="s">
        <v>92</v>
      </c>
      <c r="G3261" s="23" t="s">
        <v>92</v>
      </c>
      <c r="H3261" s="24" t="s">
        <v>92</v>
      </c>
      <c r="I3261" t="s">
        <v>92</v>
      </c>
      <c r="L3261" s="24">
        <v>0</v>
      </c>
    </row>
    <row r="3262" spans="3:12">
      <c r="C3262" s="24">
        <v>0</v>
      </c>
      <c r="D3262" t="s">
        <v>92</v>
      </c>
      <c r="E3262" t="s">
        <v>92</v>
      </c>
      <c r="F3262" t="s">
        <v>92</v>
      </c>
      <c r="G3262" s="23" t="s">
        <v>92</v>
      </c>
      <c r="H3262" s="24" t="s">
        <v>92</v>
      </c>
      <c r="I3262" t="s">
        <v>92</v>
      </c>
      <c r="L3262" s="24">
        <v>0</v>
      </c>
    </row>
    <row r="3263" spans="3:12">
      <c r="C3263" s="24">
        <v>0</v>
      </c>
      <c r="D3263" t="s">
        <v>92</v>
      </c>
      <c r="E3263" t="s">
        <v>92</v>
      </c>
      <c r="F3263" t="s">
        <v>92</v>
      </c>
      <c r="G3263" s="23" t="s">
        <v>92</v>
      </c>
      <c r="H3263" s="24" t="s">
        <v>92</v>
      </c>
      <c r="I3263" t="s">
        <v>92</v>
      </c>
      <c r="L3263" s="24">
        <v>0</v>
      </c>
    </row>
    <row r="3264" spans="3:12">
      <c r="C3264" s="24">
        <v>0</v>
      </c>
      <c r="D3264" t="s">
        <v>92</v>
      </c>
      <c r="E3264" t="s">
        <v>92</v>
      </c>
      <c r="F3264" t="s">
        <v>92</v>
      </c>
      <c r="G3264" s="23" t="s">
        <v>92</v>
      </c>
      <c r="H3264" s="24" t="s">
        <v>92</v>
      </c>
      <c r="I3264" t="s">
        <v>92</v>
      </c>
      <c r="L3264" s="24">
        <v>0</v>
      </c>
    </row>
    <row r="3265" spans="3:12">
      <c r="C3265" s="24">
        <v>0</v>
      </c>
      <c r="D3265" t="s">
        <v>92</v>
      </c>
      <c r="E3265" t="s">
        <v>92</v>
      </c>
      <c r="F3265" t="s">
        <v>92</v>
      </c>
      <c r="G3265" s="23" t="s">
        <v>92</v>
      </c>
      <c r="H3265" s="24" t="s">
        <v>92</v>
      </c>
      <c r="I3265" t="s">
        <v>92</v>
      </c>
      <c r="L3265" s="24">
        <v>0</v>
      </c>
    </row>
    <row r="3266" spans="3:12">
      <c r="C3266" s="24">
        <v>0</v>
      </c>
      <c r="D3266" t="s">
        <v>92</v>
      </c>
      <c r="E3266" t="s">
        <v>92</v>
      </c>
      <c r="F3266" t="s">
        <v>92</v>
      </c>
      <c r="G3266" s="23" t="s">
        <v>92</v>
      </c>
      <c r="H3266" s="24" t="s">
        <v>92</v>
      </c>
      <c r="I3266" t="s">
        <v>92</v>
      </c>
      <c r="L3266" s="24">
        <v>0</v>
      </c>
    </row>
    <row r="3267" spans="3:12">
      <c r="C3267" s="24">
        <v>0</v>
      </c>
      <c r="D3267" t="s">
        <v>92</v>
      </c>
      <c r="E3267" t="s">
        <v>92</v>
      </c>
      <c r="F3267" t="s">
        <v>92</v>
      </c>
      <c r="G3267" s="23" t="s">
        <v>92</v>
      </c>
      <c r="H3267" s="24" t="s">
        <v>92</v>
      </c>
      <c r="I3267" t="s">
        <v>92</v>
      </c>
      <c r="L3267" s="24">
        <v>0</v>
      </c>
    </row>
    <row r="3268" spans="3:12">
      <c r="C3268" s="24">
        <v>0</v>
      </c>
      <c r="D3268" t="s">
        <v>92</v>
      </c>
      <c r="E3268" t="s">
        <v>92</v>
      </c>
      <c r="F3268" t="s">
        <v>92</v>
      </c>
      <c r="G3268" s="23" t="s">
        <v>92</v>
      </c>
      <c r="H3268" s="24" t="s">
        <v>92</v>
      </c>
      <c r="I3268" t="s">
        <v>92</v>
      </c>
      <c r="L3268" s="24">
        <v>0</v>
      </c>
    </row>
    <row r="3269" spans="3:12">
      <c r="C3269" s="24">
        <v>0</v>
      </c>
      <c r="D3269" t="s">
        <v>92</v>
      </c>
      <c r="E3269" t="s">
        <v>92</v>
      </c>
      <c r="F3269" t="s">
        <v>92</v>
      </c>
      <c r="G3269" s="23" t="s">
        <v>92</v>
      </c>
      <c r="H3269" s="24" t="s">
        <v>92</v>
      </c>
      <c r="I3269" t="s">
        <v>92</v>
      </c>
      <c r="L3269" s="24">
        <v>0</v>
      </c>
    </row>
    <row r="3270" spans="3:12">
      <c r="C3270" s="24">
        <v>0</v>
      </c>
      <c r="D3270" t="s">
        <v>92</v>
      </c>
      <c r="E3270" t="s">
        <v>92</v>
      </c>
      <c r="F3270" t="s">
        <v>92</v>
      </c>
      <c r="G3270" s="23" t="s">
        <v>92</v>
      </c>
      <c r="H3270" s="24" t="s">
        <v>92</v>
      </c>
      <c r="I3270" t="s">
        <v>92</v>
      </c>
      <c r="L3270" s="24">
        <v>0</v>
      </c>
    </row>
    <row r="3271" spans="3:12">
      <c r="C3271" s="24">
        <v>0</v>
      </c>
      <c r="D3271" t="s">
        <v>92</v>
      </c>
      <c r="E3271" t="s">
        <v>92</v>
      </c>
      <c r="F3271" t="s">
        <v>92</v>
      </c>
      <c r="G3271" s="23" t="s">
        <v>92</v>
      </c>
      <c r="H3271" s="24" t="s">
        <v>92</v>
      </c>
      <c r="I3271" t="s">
        <v>92</v>
      </c>
      <c r="L3271" s="24">
        <v>0</v>
      </c>
    </row>
    <row r="3272" spans="3:12">
      <c r="C3272" s="24">
        <v>0</v>
      </c>
      <c r="D3272" t="s">
        <v>92</v>
      </c>
      <c r="E3272" t="s">
        <v>92</v>
      </c>
      <c r="F3272" t="s">
        <v>92</v>
      </c>
      <c r="G3272" s="23" t="s">
        <v>92</v>
      </c>
      <c r="H3272" s="24" t="s">
        <v>92</v>
      </c>
      <c r="I3272" t="s">
        <v>92</v>
      </c>
    </row>
    <row r="3273" spans="3:12">
      <c r="C3273" s="24">
        <v>0</v>
      </c>
      <c r="D3273" t="s">
        <v>92</v>
      </c>
      <c r="E3273" t="s">
        <v>92</v>
      </c>
      <c r="F3273" t="s">
        <v>92</v>
      </c>
      <c r="G3273" s="23" t="s">
        <v>92</v>
      </c>
      <c r="H3273" s="24" t="s">
        <v>92</v>
      </c>
      <c r="I3273" t="s">
        <v>92</v>
      </c>
    </row>
    <row r="3274" spans="3:12">
      <c r="C3274" s="24">
        <v>0</v>
      </c>
      <c r="D3274" t="s">
        <v>92</v>
      </c>
      <c r="E3274" t="s">
        <v>92</v>
      </c>
      <c r="F3274" t="s">
        <v>92</v>
      </c>
      <c r="G3274" s="23" t="s">
        <v>92</v>
      </c>
      <c r="H3274" s="24" t="s">
        <v>92</v>
      </c>
      <c r="I3274" t="s">
        <v>92</v>
      </c>
    </row>
    <row r="3275" spans="3:12">
      <c r="C3275" s="24">
        <v>0</v>
      </c>
      <c r="D3275" t="s">
        <v>92</v>
      </c>
      <c r="E3275" t="s">
        <v>92</v>
      </c>
      <c r="F3275" t="s">
        <v>92</v>
      </c>
      <c r="G3275" s="23" t="s">
        <v>92</v>
      </c>
      <c r="H3275" s="24" t="s">
        <v>92</v>
      </c>
      <c r="I3275" t="s">
        <v>92</v>
      </c>
      <c r="L3275" s="24">
        <v>0</v>
      </c>
    </row>
    <row r="3276" spans="3:12">
      <c r="C3276" s="24">
        <v>0</v>
      </c>
      <c r="D3276" t="s">
        <v>92</v>
      </c>
      <c r="E3276" t="s">
        <v>92</v>
      </c>
      <c r="F3276" t="s">
        <v>92</v>
      </c>
      <c r="G3276" s="23" t="s">
        <v>92</v>
      </c>
      <c r="H3276" s="24" t="s">
        <v>92</v>
      </c>
      <c r="I3276" t="s">
        <v>92</v>
      </c>
      <c r="L3276" s="24">
        <v>0</v>
      </c>
    </row>
    <row r="3277" spans="3:12">
      <c r="C3277" s="24">
        <v>0</v>
      </c>
      <c r="D3277" t="s">
        <v>92</v>
      </c>
      <c r="E3277" t="s">
        <v>92</v>
      </c>
      <c r="F3277" t="s">
        <v>92</v>
      </c>
      <c r="G3277" s="23" t="s">
        <v>92</v>
      </c>
      <c r="H3277" s="24" t="s">
        <v>92</v>
      </c>
      <c r="I3277" t="s">
        <v>92</v>
      </c>
      <c r="L3277" s="24">
        <v>0</v>
      </c>
    </row>
    <row r="3278" spans="3:12">
      <c r="C3278" s="24">
        <v>0</v>
      </c>
      <c r="D3278" t="s">
        <v>92</v>
      </c>
      <c r="E3278" t="s">
        <v>92</v>
      </c>
      <c r="F3278" t="s">
        <v>92</v>
      </c>
      <c r="G3278" s="23" t="s">
        <v>92</v>
      </c>
      <c r="H3278" s="24" t="s">
        <v>92</v>
      </c>
      <c r="I3278" t="s">
        <v>92</v>
      </c>
      <c r="L3278" s="24">
        <v>0</v>
      </c>
    </row>
    <row r="3279" spans="3:12">
      <c r="C3279" s="24">
        <v>0</v>
      </c>
      <c r="D3279" t="s">
        <v>92</v>
      </c>
      <c r="E3279" t="s">
        <v>92</v>
      </c>
      <c r="F3279" t="s">
        <v>92</v>
      </c>
      <c r="G3279" s="23" t="s">
        <v>92</v>
      </c>
      <c r="H3279" s="24" t="s">
        <v>92</v>
      </c>
      <c r="I3279" t="s">
        <v>92</v>
      </c>
      <c r="L3279" s="24">
        <v>0</v>
      </c>
    </row>
    <row r="3280" spans="3:12">
      <c r="C3280" s="24">
        <v>0</v>
      </c>
      <c r="D3280" t="s">
        <v>92</v>
      </c>
      <c r="E3280" t="s">
        <v>92</v>
      </c>
      <c r="F3280" t="s">
        <v>92</v>
      </c>
      <c r="G3280" s="23" t="s">
        <v>92</v>
      </c>
      <c r="H3280" s="24" t="s">
        <v>92</v>
      </c>
      <c r="I3280" t="s">
        <v>92</v>
      </c>
      <c r="L3280" s="24">
        <v>0</v>
      </c>
    </row>
    <row r="3281" spans="3:12">
      <c r="C3281" s="24">
        <v>0</v>
      </c>
      <c r="D3281" t="s">
        <v>92</v>
      </c>
      <c r="E3281" t="s">
        <v>92</v>
      </c>
      <c r="F3281" t="s">
        <v>92</v>
      </c>
      <c r="G3281" s="23" t="s">
        <v>92</v>
      </c>
      <c r="H3281" s="24" t="s">
        <v>92</v>
      </c>
      <c r="I3281" t="s">
        <v>92</v>
      </c>
      <c r="L3281" s="24">
        <v>0</v>
      </c>
    </row>
    <row r="3282" spans="3:12">
      <c r="C3282" s="24">
        <v>0</v>
      </c>
      <c r="D3282" t="s">
        <v>92</v>
      </c>
      <c r="E3282" t="s">
        <v>92</v>
      </c>
      <c r="F3282" t="s">
        <v>92</v>
      </c>
      <c r="G3282" s="23" t="s">
        <v>92</v>
      </c>
      <c r="H3282" s="24" t="s">
        <v>92</v>
      </c>
      <c r="I3282" t="s">
        <v>92</v>
      </c>
      <c r="L3282" s="24">
        <v>0</v>
      </c>
    </row>
    <row r="3283" spans="3:12">
      <c r="C3283" s="24">
        <v>0</v>
      </c>
      <c r="D3283" t="s">
        <v>92</v>
      </c>
      <c r="E3283" t="s">
        <v>92</v>
      </c>
      <c r="F3283" t="s">
        <v>92</v>
      </c>
      <c r="G3283" s="23" t="s">
        <v>92</v>
      </c>
      <c r="H3283" s="24" t="s">
        <v>92</v>
      </c>
      <c r="I3283" t="s">
        <v>92</v>
      </c>
      <c r="L3283" s="24">
        <v>0</v>
      </c>
    </row>
    <row r="3284" spans="3:12">
      <c r="C3284" s="24">
        <v>0</v>
      </c>
      <c r="D3284" t="s">
        <v>92</v>
      </c>
      <c r="E3284" t="s">
        <v>92</v>
      </c>
      <c r="F3284" t="s">
        <v>92</v>
      </c>
      <c r="G3284" s="23" t="s">
        <v>92</v>
      </c>
      <c r="H3284" s="24" t="s">
        <v>92</v>
      </c>
      <c r="I3284" t="s">
        <v>92</v>
      </c>
      <c r="L3284" s="24">
        <v>0</v>
      </c>
    </row>
    <row r="3285" spans="3:12">
      <c r="C3285" s="24">
        <v>0</v>
      </c>
      <c r="D3285" t="s">
        <v>92</v>
      </c>
      <c r="E3285" t="s">
        <v>92</v>
      </c>
      <c r="F3285" t="s">
        <v>92</v>
      </c>
      <c r="G3285" s="23" t="s">
        <v>92</v>
      </c>
      <c r="H3285" s="24" t="s">
        <v>92</v>
      </c>
      <c r="I3285" t="s">
        <v>92</v>
      </c>
      <c r="L3285" s="24">
        <v>0</v>
      </c>
    </row>
    <row r="3286" spans="3:12">
      <c r="C3286" s="24">
        <v>0</v>
      </c>
      <c r="D3286" t="s">
        <v>92</v>
      </c>
      <c r="E3286" t="s">
        <v>92</v>
      </c>
      <c r="F3286" t="s">
        <v>92</v>
      </c>
      <c r="G3286" s="23" t="s">
        <v>92</v>
      </c>
      <c r="H3286" s="24" t="s">
        <v>92</v>
      </c>
      <c r="I3286" t="s">
        <v>92</v>
      </c>
    </row>
    <row r="3287" spans="3:12">
      <c r="C3287" s="24">
        <v>0</v>
      </c>
      <c r="D3287" t="s">
        <v>92</v>
      </c>
      <c r="E3287" t="s">
        <v>92</v>
      </c>
      <c r="F3287" t="s">
        <v>92</v>
      </c>
      <c r="G3287" s="23" t="s">
        <v>92</v>
      </c>
      <c r="H3287" s="24" t="s">
        <v>92</v>
      </c>
      <c r="I3287" t="s">
        <v>92</v>
      </c>
    </row>
    <row r="3288" spans="3:12">
      <c r="C3288" s="24">
        <v>0</v>
      </c>
      <c r="D3288" t="s">
        <v>92</v>
      </c>
      <c r="E3288" t="s">
        <v>92</v>
      </c>
      <c r="F3288" t="s">
        <v>92</v>
      </c>
      <c r="G3288" s="23" t="s">
        <v>92</v>
      </c>
      <c r="H3288" s="24" t="s">
        <v>92</v>
      </c>
      <c r="I3288" t="s">
        <v>92</v>
      </c>
    </row>
    <row r="3289" spans="3:12">
      <c r="C3289" s="24">
        <v>0</v>
      </c>
      <c r="D3289" t="s">
        <v>92</v>
      </c>
      <c r="E3289" t="s">
        <v>92</v>
      </c>
      <c r="F3289" t="s">
        <v>92</v>
      </c>
      <c r="G3289" s="23" t="s">
        <v>92</v>
      </c>
      <c r="H3289" s="24" t="s">
        <v>92</v>
      </c>
      <c r="I3289" t="s">
        <v>92</v>
      </c>
    </row>
    <row r="3290" spans="3:12">
      <c r="C3290" s="24">
        <v>0</v>
      </c>
      <c r="D3290" t="s">
        <v>92</v>
      </c>
      <c r="E3290" t="s">
        <v>92</v>
      </c>
      <c r="F3290" t="s">
        <v>92</v>
      </c>
      <c r="G3290" s="23" t="s">
        <v>92</v>
      </c>
      <c r="H3290" s="24" t="s">
        <v>92</v>
      </c>
      <c r="I3290" t="s">
        <v>92</v>
      </c>
    </row>
    <row r="3291" spans="3:12">
      <c r="C3291" s="24">
        <v>0</v>
      </c>
      <c r="D3291" t="s">
        <v>92</v>
      </c>
      <c r="E3291" t="s">
        <v>92</v>
      </c>
      <c r="F3291" t="s">
        <v>92</v>
      </c>
      <c r="G3291" s="23" t="s">
        <v>92</v>
      </c>
      <c r="H3291" s="24" t="s">
        <v>92</v>
      </c>
      <c r="I3291" t="s">
        <v>92</v>
      </c>
    </row>
    <row r="3292" spans="3:12">
      <c r="C3292" s="24">
        <v>0</v>
      </c>
      <c r="D3292" t="s">
        <v>92</v>
      </c>
      <c r="E3292" t="s">
        <v>92</v>
      </c>
      <c r="F3292" t="s">
        <v>92</v>
      </c>
      <c r="G3292" s="23" t="s">
        <v>92</v>
      </c>
      <c r="H3292" s="24" t="s">
        <v>92</v>
      </c>
      <c r="I3292" t="s">
        <v>92</v>
      </c>
    </row>
    <row r="3293" spans="3:12">
      <c r="C3293" s="24">
        <v>0</v>
      </c>
      <c r="D3293" t="s">
        <v>92</v>
      </c>
      <c r="E3293" t="s">
        <v>92</v>
      </c>
      <c r="F3293" t="s">
        <v>92</v>
      </c>
      <c r="G3293" s="23" t="s">
        <v>92</v>
      </c>
      <c r="H3293" s="24" t="s">
        <v>92</v>
      </c>
      <c r="I3293" t="s">
        <v>92</v>
      </c>
    </row>
    <row r="3294" spans="3:12">
      <c r="C3294" s="24">
        <v>0</v>
      </c>
      <c r="D3294" t="s">
        <v>92</v>
      </c>
      <c r="E3294" t="s">
        <v>92</v>
      </c>
      <c r="F3294" t="s">
        <v>92</v>
      </c>
      <c r="G3294" s="23" t="s">
        <v>92</v>
      </c>
      <c r="H3294" s="24" t="s">
        <v>92</v>
      </c>
      <c r="I3294" t="s">
        <v>92</v>
      </c>
    </row>
    <row r="3295" spans="3:12">
      <c r="C3295" s="24">
        <v>0</v>
      </c>
      <c r="D3295" t="s">
        <v>92</v>
      </c>
      <c r="E3295" t="s">
        <v>92</v>
      </c>
      <c r="F3295" t="s">
        <v>92</v>
      </c>
      <c r="G3295" s="23" t="s">
        <v>92</v>
      </c>
      <c r="H3295" s="24" t="s">
        <v>92</v>
      </c>
      <c r="I3295" t="s">
        <v>92</v>
      </c>
      <c r="L3295" s="24">
        <v>0</v>
      </c>
    </row>
    <row r="3296" spans="3:12">
      <c r="C3296" s="24">
        <v>0</v>
      </c>
      <c r="D3296" t="s">
        <v>92</v>
      </c>
      <c r="E3296" t="s">
        <v>92</v>
      </c>
      <c r="F3296" t="s">
        <v>92</v>
      </c>
      <c r="G3296" s="23" t="s">
        <v>92</v>
      </c>
      <c r="H3296" s="24" t="s">
        <v>92</v>
      </c>
      <c r="I3296" t="s">
        <v>92</v>
      </c>
      <c r="L3296" s="24">
        <v>0</v>
      </c>
    </row>
    <row r="3297" spans="3:12">
      <c r="C3297" s="24">
        <v>0</v>
      </c>
      <c r="D3297" t="s">
        <v>92</v>
      </c>
      <c r="E3297" t="s">
        <v>92</v>
      </c>
      <c r="F3297" t="s">
        <v>92</v>
      </c>
      <c r="G3297" s="23" t="s">
        <v>92</v>
      </c>
      <c r="H3297" s="24" t="s">
        <v>92</v>
      </c>
      <c r="I3297" t="s">
        <v>92</v>
      </c>
      <c r="L3297" s="24">
        <v>0</v>
      </c>
    </row>
    <row r="3298" spans="3:12">
      <c r="C3298" s="24">
        <v>0</v>
      </c>
      <c r="D3298" t="s">
        <v>92</v>
      </c>
      <c r="E3298" t="s">
        <v>92</v>
      </c>
      <c r="F3298" t="s">
        <v>92</v>
      </c>
      <c r="G3298" s="23" t="s">
        <v>92</v>
      </c>
      <c r="H3298" s="24" t="s">
        <v>92</v>
      </c>
      <c r="I3298" t="s">
        <v>92</v>
      </c>
      <c r="L3298" s="24">
        <v>0</v>
      </c>
    </row>
    <row r="3299" spans="3:12">
      <c r="C3299" s="24">
        <v>0</v>
      </c>
      <c r="D3299" t="s">
        <v>92</v>
      </c>
      <c r="E3299" t="s">
        <v>92</v>
      </c>
      <c r="F3299" t="s">
        <v>92</v>
      </c>
      <c r="G3299" s="23" t="s">
        <v>92</v>
      </c>
      <c r="H3299" s="24" t="s">
        <v>92</v>
      </c>
      <c r="I3299" t="s">
        <v>92</v>
      </c>
      <c r="L3299" s="24">
        <v>0</v>
      </c>
    </row>
    <row r="3300" spans="3:12">
      <c r="C3300" s="24">
        <v>0</v>
      </c>
      <c r="D3300" t="s">
        <v>92</v>
      </c>
      <c r="E3300" t="s">
        <v>92</v>
      </c>
      <c r="F3300" t="s">
        <v>92</v>
      </c>
      <c r="G3300" s="23" t="s">
        <v>92</v>
      </c>
      <c r="H3300" s="24" t="s">
        <v>92</v>
      </c>
      <c r="I3300" t="s">
        <v>92</v>
      </c>
      <c r="L3300" s="24">
        <v>0</v>
      </c>
    </row>
    <row r="3301" spans="3:12">
      <c r="C3301" s="24">
        <v>0</v>
      </c>
      <c r="D3301" t="s">
        <v>92</v>
      </c>
      <c r="E3301" t="s">
        <v>92</v>
      </c>
      <c r="F3301" t="s">
        <v>92</v>
      </c>
      <c r="G3301" s="23" t="s">
        <v>92</v>
      </c>
      <c r="H3301" s="24" t="s">
        <v>92</v>
      </c>
      <c r="I3301" t="s">
        <v>92</v>
      </c>
      <c r="L3301" s="24">
        <v>0</v>
      </c>
    </row>
    <row r="3302" spans="3:12">
      <c r="C3302" s="24">
        <v>0</v>
      </c>
      <c r="D3302" t="s">
        <v>92</v>
      </c>
      <c r="E3302" t="s">
        <v>92</v>
      </c>
      <c r="F3302" t="s">
        <v>92</v>
      </c>
      <c r="G3302" s="23" t="s">
        <v>92</v>
      </c>
      <c r="H3302" s="24" t="s">
        <v>92</v>
      </c>
      <c r="I3302" t="s">
        <v>92</v>
      </c>
      <c r="L3302" s="24">
        <v>0</v>
      </c>
    </row>
    <row r="3303" spans="3:12">
      <c r="C3303" s="24">
        <v>0</v>
      </c>
      <c r="D3303" t="s">
        <v>92</v>
      </c>
      <c r="E3303" t="s">
        <v>92</v>
      </c>
      <c r="F3303" t="s">
        <v>92</v>
      </c>
      <c r="G3303" s="23" t="s">
        <v>92</v>
      </c>
      <c r="H3303" s="24" t="s">
        <v>92</v>
      </c>
      <c r="I3303" t="s">
        <v>92</v>
      </c>
      <c r="L3303" s="24">
        <v>0</v>
      </c>
    </row>
    <row r="3304" spans="3:12">
      <c r="C3304" s="24">
        <v>0</v>
      </c>
      <c r="D3304" t="s">
        <v>92</v>
      </c>
      <c r="E3304" t="s">
        <v>92</v>
      </c>
      <c r="F3304" t="s">
        <v>92</v>
      </c>
      <c r="G3304" s="23" t="s">
        <v>92</v>
      </c>
      <c r="H3304" s="24" t="s">
        <v>92</v>
      </c>
      <c r="I3304" t="s">
        <v>92</v>
      </c>
      <c r="L3304" s="24">
        <v>0</v>
      </c>
    </row>
    <row r="3305" spans="3:12">
      <c r="C3305" s="24">
        <v>0</v>
      </c>
      <c r="D3305" t="s">
        <v>92</v>
      </c>
      <c r="E3305" t="s">
        <v>92</v>
      </c>
      <c r="F3305" t="s">
        <v>92</v>
      </c>
      <c r="G3305" s="23" t="s">
        <v>92</v>
      </c>
      <c r="H3305" s="24" t="s">
        <v>92</v>
      </c>
      <c r="I3305" t="s">
        <v>92</v>
      </c>
      <c r="L3305" s="24">
        <v>0</v>
      </c>
    </row>
    <row r="3306" spans="3:12">
      <c r="C3306" s="24">
        <v>0</v>
      </c>
      <c r="D3306" t="s">
        <v>92</v>
      </c>
      <c r="E3306" t="s">
        <v>92</v>
      </c>
      <c r="F3306" t="s">
        <v>92</v>
      </c>
      <c r="G3306" s="23" t="s">
        <v>92</v>
      </c>
      <c r="H3306" s="24" t="s">
        <v>92</v>
      </c>
      <c r="I3306" t="s">
        <v>92</v>
      </c>
    </row>
    <row r="3307" spans="3:12">
      <c r="C3307" s="24">
        <v>0</v>
      </c>
      <c r="D3307" t="s">
        <v>92</v>
      </c>
      <c r="E3307" t="s">
        <v>92</v>
      </c>
      <c r="F3307" t="s">
        <v>92</v>
      </c>
      <c r="G3307" s="23" t="s">
        <v>92</v>
      </c>
      <c r="H3307" s="24" t="s">
        <v>92</v>
      </c>
      <c r="I3307" t="s">
        <v>92</v>
      </c>
    </row>
    <row r="3308" spans="3:12">
      <c r="C3308" s="24">
        <v>0</v>
      </c>
      <c r="D3308" t="s">
        <v>92</v>
      </c>
      <c r="E3308" t="s">
        <v>92</v>
      </c>
      <c r="F3308" t="s">
        <v>92</v>
      </c>
      <c r="G3308" s="23" t="s">
        <v>92</v>
      </c>
      <c r="H3308" s="24" t="s">
        <v>92</v>
      </c>
      <c r="I3308" t="s">
        <v>92</v>
      </c>
      <c r="L3308" s="24">
        <v>0</v>
      </c>
    </row>
    <row r="3309" spans="3:12">
      <c r="C3309" s="24">
        <v>0</v>
      </c>
      <c r="D3309" t="s">
        <v>92</v>
      </c>
      <c r="E3309" t="s">
        <v>92</v>
      </c>
      <c r="F3309" t="s">
        <v>92</v>
      </c>
      <c r="G3309" s="23" t="s">
        <v>92</v>
      </c>
      <c r="H3309" s="24" t="s">
        <v>92</v>
      </c>
      <c r="I3309" t="s">
        <v>92</v>
      </c>
      <c r="L3309" s="24">
        <v>0</v>
      </c>
    </row>
    <row r="3310" spans="3:12">
      <c r="C3310" s="24">
        <v>0</v>
      </c>
      <c r="D3310" t="s">
        <v>92</v>
      </c>
      <c r="E3310" t="s">
        <v>92</v>
      </c>
      <c r="F3310" t="s">
        <v>92</v>
      </c>
      <c r="G3310" s="23" t="s">
        <v>92</v>
      </c>
      <c r="H3310" s="24" t="s">
        <v>92</v>
      </c>
      <c r="I3310" t="s">
        <v>92</v>
      </c>
      <c r="L3310" s="24">
        <v>0</v>
      </c>
    </row>
    <row r="3311" spans="3:12">
      <c r="C3311" s="24">
        <v>0</v>
      </c>
      <c r="D3311" t="s">
        <v>92</v>
      </c>
      <c r="E3311" t="s">
        <v>92</v>
      </c>
      <c r="F3311" t="s">
        <v>92</v>
      </c>
      <c r="G3311" s="23" t="s">
        <v>92</v>
      </c>
      <c r="H3311" s="24" t="s">
        <v>92</v>
      </c>
      <c r="I3311" t="s">
        <v>92</v>
      </c>
      <c r="L3311" s="24">
        <v>0</v>
      </c>
    </row>
    <row r="3312" spans="3:12">
      <c r="C3312" s="24">
        <v>0</v>
      </c>
      <c r="D3312" t="s">
        <v>92</v>
      </c>
      <c r="E3312" t="s">
        <v>92</v>
      </c>
      <c r="F3312" t="s">
        <v>92</v>
      </c>
      <c r="G3312" s="23" t="s">
        <v>92</v>
      </c>
      <c r="H3312" s="24" t="s">
        <v>92</v>
      </c>
      <c r="I3312" t="s">
        <v>92</v>
      </c>
      <c r="L3312" s="24">
        <v>0</v>
      </c>
    </row>
    <row r="3313" spans="3:12">
      <c r="C3313" s="24">
        <v>0</v>
      </c>
      <c r="D3313" t="s">
        <v>92</v>
      </c>
      <c r="E3313" t="s">
        <v>92</v>
      </c>
      <c r="F3313" t="s">
        <v>92</v>
      </c>
      <c r="G3313" s="23" t="s">
        <v>92</v>
      </c>
      <c r="H3313" s="24" t="s">
        <v>92</v>
      </c>
      <c r="I3313" t="s">
        <v>92</v>
      </c>
      <c r="L3313" s="24">
        <v>0</v>
      </c>
    </row>
    <row r="3314" spans="3:12">
      <c r="C3314" s="24">
        <v>0</v>
      </c>
      <c r="D3314" t="s">
        <v>92</v>
      </c>
      <c r="E3314" t="s">
        <v>92</v>
      </c>
      <c r="F3314" t="s">
        <v>92</v>
      </c>
      <c r="G3314" s="23" t="s">
        <v>92</v>
      </c>
      <c r="H3314" s="24" t="s">
        <v>92</v>
      </c>
      <c r="I3314" t="s">
        <v>92</v>
      </c>
      <c r="L3314" s="24">
        <v>0</v>
      </c>
    </row>
    <row r="3315" spans="3:12">
      <c r="C3315" s="24">
        <v>0</v>
      </c>
      <c r="D3315" t="s">
        <v>92</v>
      </c>
      <c r="E3315" t="s">
        <v>92</v>
      </c>
      <c r="F3315" t="s">
        <v>92</v>
      </c>
      <c r="G3315" s="23" t="s">
        <v>92</v>
      </c>
      <c r="H3315" s="24" t="s">
        <v>92</v>
      </c>
      <c r="I3315" t="s">
        <v>92</v>
      </c>
      <c r="L3315" s="24">
        <v>0</v>
      </c>
    </row>
    <row r="3316" spans="3:12">
      <c r="C3316" s="24">
        <v>0</v>
      </c>
      <c r="D3316" t="s">
        <v>92</v>
      </c>
      <c r="E3316" t="s">
        <v>92</v>
      </c>
      <c r="F3316" t="s">
        <v>92</v>
      </c>
      <c r="G3316" s="23" t="s">
        <v>92</v>
      </c>
      <c r="H3316" s="24" t="s">
        <v>92</v>
      </c>
      <c r="I3316" t="s">
        <v>92</v>
      </c>
      <c r="L3316" s="24">
        <v>0</v>
      </c>
    </row>
    <row r="3317" spans="3:12">
      <c r="C3317" s="24">
        <v>0</v>
      </c>
      <c r="D3317" t="s">
        <v>92</v>
      </c>
      <c r="E3317" t="s">
        <v>92</v>
      </c>
      <c r="F3317" t="s">
        <v>92</v>
      </c>
      <c r="G3317" s="23" t="s">
        <v>92</v>
      </c>
      <c r="H3317" s="24" t="s">
        <v>92</v>
      </c>
      <c r="I3317" t="s">
        <v>92</v>
      </c>
      <c r="L3317" s="24">
        <v>0</v>
      </c>
    </row>
    <row r="3318" spans="3:12">
      <c r="C3318" s="24">
        <v>0</v>
      </c>
      <c r="D3318" t="s">
        <v>92</v>
      </c>
      <c r="E3318" t="s">
        <v>92</v>
      </c>
      <c r="F3318" t="s">
        <v>92</v>
      </c>
      <c r="G3318" s="23" t="s">
        <v>92</v>
      </c>
      <c r="H3318" s="24" t="s">
        <v>92</v>
      </c>
      <c r="I3318" t="s">
        <v>92</v>
      </c>
      <c r="L3318" s="24">
        <v>0</v>
      </c>
    </row>
    <row r="3319" spans="3:12">
      <c r="C3319" s="24">
        <v>0</v>
      </c>
      <c r="D3319" t="s">
        <v>92</v>
      </c>
      <c r="E3319" t="s">
        <v>92</v>
      </c>
      <c r="F3319" t="s">
        <v>92</v>
      </c>
      <c r="G3319" s="23" t="s">
        <v>92</v>
      </c>
      <c r="H3319" s="24" t="s">
        <v>92</v>
      </c>
      <c r="I3319" t="s">
        <v>92</v>
      </c>
    </row>
    <row r="3320" spans="3:12">
      <c r="C3320" s="24">
        <v>0</v>
      </c>
      <c r="D3320" t="s">
        <v>92</v>
      </c>
      <c r="E3320" t="s">
        <v>92</v>
      </c>
      <c r="F3320" t="s">
        <v>92</v>
      </c>
      <c r="G3320" s="23" t="s">
        <v>92</v>
      </c>
      <c r="H3320" s="24" t="s">
        <v>92</v>
      </c>
      <c r="I3320" t="s">
        <v>92</v>
      </c>
    </row>
    <row r="3321" spans="3:12">
      <c r="C3321" s="24">
        <v>0</v>
      </c>
      <c r="D3321" t="s">
        <v>92</v>
      </c>
      <c r="E3321" t="s">
        <v>92</v>
      </c>
      <c r="F3321" t="s">
        <v>92</v>
      </c>
      <c r="G3321" s="23" t="s">
        <v>92</v>
      </c>
      <c r="H3321" s="24" t="s">
        <v>92</v>
      </c>
      <c r="I3321" t="s">
        <v>92</v>
      </c>
      <c r="L3321" s="24">
        <v>0</v>
      </c>
    </row>
    <row r="3322" spans="3:12">
      <c r="C3322" s="24">
        <v>0</v>
      </c>
      <c r="D3322" t="s">
        <v>92</v>
      </c>
      <c r="E3322" t="s">
        <v>92</v>
      </c>
      <c r="F3322" t="s">
        <v>92</v>
      </c>
      <c r="G3322" s="23" t="s">
        <v>92</v>
      </c>
      <c r="H3322" s="24" t="s">
        <v>92</v>
      </c>
      <c r="I3322" t="s">
        <v>92</v>
      </c>
      <c r="L3322" s="24">
        <v>0</v>
      </c>
    </row>
    <row r="3323" spans="3:12">
      <c r="C3323" s="24">
        <v>0</v>
      </c>
      <c r="D3323" t="s">
        <v>92</v>
      </c>
      <c r="E3323" t="s">
        <v>92</v>
      </c>
      <c r="F3323" t="s">
        <v>92</v>
      </c>
      <c r="G3323" s="23" t="s">
        <v>92</v>
      </c>
      <c r="H3323" s="24" t="s">
        <v>92</v>
      </c>
      <c r="I3323" t="s">
        <v>92</v>
      </c>
      <c r="L3323" s="24">
        <v>0</v>
      </c>
    </row>
    <row r="3324" spans="3:12">
      <c r="C3324" s="24">
        <v>0</v>
      </c>
      <c r="D3324" t="s">
        <v>92</v>
      </c>
      <c r="E3324" t="s">
        <v>92</v>
      </c>
      <c r="F3324" t="s">
        <v>92</v>
      </c>
      <c r="G3324" s="23" t="s">
        <v>92</v>
      </c>
      <c r="H3324" s="24" t="s">
        <v>92</v>
      </c>
      <c r="I3324" t="s">
        <v>92</v>
      </c>
      <c r="L3324" s="24">
        <v>0</v>
      </c>
    </row>
    <row r="3325" spans="3:12">
      <c r="C3325" s="24">
        <v>0</v>
      </c>
      <c r="D3325" t="s">
        <v>92</v>
      </c>
      <c r="E3325" t="s">
        <v>92</v>
      </c>
      <c r="F3325" t="s">
        <v>92</v>
      </c>
      <c r="G3325" s="23" t="s">
        <v>92</v>
      </c>
      <c r="H3325" s="24" t="s">
        <v>92</v>
      </c>
      <c r="I3325" t="s">
        <v>92</v>
      </c>
      <c r="L3325" s="24">
        <v>0</v>
      </c>
    </row>
    <row r="3326" spans="3:12">
      <c r="C3326" s="24">
        <v>0</v>
      </c>
      <c r="D3326" t="s">
        <v>92</v>
      </c>
      <c r="E3326" t="s">
        <v>92</v>
      </c>
      <c r="F3326" t="s">
        <v>92</v>
      </c>
      <c r="G3326" s="23" t="s">
        <v>92</v>
      </c>
      <c r="H3326" s="24" t="s">
        <v>92</v>
      </c>
      <c r="I3326" t="s">
        <v>92</v>
      </c>
      <c r="L3326" s="24">
        <v>0</v>
      </c>
    </row>
    <row r="3327" spans="3:12">
      <c r="C3327" s="24">
        <v>0</v>
      </c>
      <c r="D3327" t="s">
        <v>92</v>
      </c>
      <c r="E3327" t="s">
        <v>92</v>
      </c>
      <c r="F3327" t="s">
        <v>92</v>
      </c>
      <c r="G3327" s="23" t="s">
        <v>92</v>
      </c>
      <c r="H3327" s="24" t="s">
        <v>92</v>
      </c>
      <c r="I3327" t="s">
        <v>92</v>
      </c>
      <c r="L3327" s="24">
        <v>0</v>
      </c>
    </row>
    <row r="3328" spans="3:12">
      <c r="C3328" s="24">
        <v>0</v>
      </c>
      <c r="D3328" t="s">
        <v>92</v>
      </c>
      <c r="E3328" t="s">
        <v>92</v>
      </c>
      <c r="F3328" t="s">
        <v>92</v>
      </c>
      <c r="G3328" s="23" t="s">
        <v>92</v>
      </c>
      <c r="H3328" s="24" t="s">
        <v>92</v>
      </c>
      <c r="I3328" t="s">
        <v>92</v>
      </c>
      <c r="L3328" s="24">
        <v>0</v>
      </c>
    </row>
    <row r="3329" spans="3:12">
      <c r="C3329" s="24">
        <v>0</v>
      </c>
      <c r="D3329" t="s">
        <v>92</v>
      </c>
      <c r="E3329" t="s">
        <v>92</v>
      </c>
      <c r="F3329" t="s">
        <v>92</v>
      </c>
      <c r="G3329" s="23" t="s">
        <v>92</v>
      </c>
      <c r="H3329" s="24" t="s">
        <v>92</v>
      </c>
      <c r="I3329" t="s">
        <v>92</v>
      </c>
      <c r="L3329" s="24">
        <v>0</v>
      </c>
    </row>
    <row r="3330" spans="3:12">
      <c r="C3330" s="24">
        <v>0</v>
      </c>
      <c r="D3330" t="s">
        <v>92</v>
      </c>
      <c r="E3330" t="s">
        <v>92</v>
      </c>
      <c r="F3330" t="s">
        <v>92</v>
      </c>
      <c r="G3330" s="23" t="s">
        <v>92</v>
      </c>
      <c r="H3330" s="24" t="s">
        <v>92</v>
      </c>
      <c r="I3330" t="s">
        <v>92</v>
      </c>
      <c r="L3330" s="24">
        <v>0</v>
      </c>
    </row>
    <row r="3331" spans="3:12">
      <c r="C3331" s="24">
        <v>0</v>
      </c>
      <c r="D3331" t="s">
        <v>92</v>
      </c>
      <c r="E3331" t="s">
        <v>92</v>
      </c>
      <c r="F3331" t="s">
        <v>92</v>
      </c>
      <c r="G3331" s="23" t="s">
        <v>92</v>
      </c>
      <c r="H3331" s="24" t="s">
        <v>92</v>
      </c>
      <c r="I3331" t="s">
        <v>92</v>
      </c>
    </row>
    <row r="3332" spans="3:12">
      <c r="C3332" s="24">
        <v>0</v>
      </c>
      <c r="D3332" t="s">
        <v>92</v>
      </c>
      <c r="E3332" t="s">
        <v>92</v>
      </c>
      <c r="F3332" t="s">
        <v>92</v>
      </c>
      <c r="G3332" s="23" t="s">
        <v>92</v>
      </c>
      <c r="H3332" s="24" t="s">
        <v>92</v>
      </c>
      <c r="I3332" t="s">
        <v>92</v>
      </c>
    </row>
    <row r="3333" spans="3:12">
      <c r="C3333" s="24">
        <v>0</v>
      </c>
      <c r="D3333" t="s">
        <v>92</v>
      </c>
      <c r="E3333" t="s">
        <v>92</v>
      </c>
      <c r="F3333" t="s">
        <v>92</v>
      </c>
      <c r="G3333" s="23" t="s">
        <v>92</v>
      </c>
      <c r="H3333" s="24" t="s">
        <v>92</v>
      </c>
      <c r="I3333" t="s">
        <v>92</v>
      </c>
    </row>
    <row r="3334" spans="3:12">
      <c r="C3334" s="24">
        <v>0</v>
      </c>
      <c r="D3334" t="s">
        <v>92</v>
      </c>
      <c r="E3334" t="s">
        <v>92</v>
      </c>
      <c r="F3334" t="s">
        <v>92</v>
      </c>
      <c r="G3334" s="23" t="s">
        <v>92</v>
      </c>
      <c r="H3334" s="24" t="s">
        <v>92</v>
      </c>
      <c r="I3334" t="s">
        <v>92</v>
      </c>
    </row>
    <row r="3335" spans="3:12">
      <c r="C3335" s="24">
        <v>0</v>
      </c>
      <c r="D3335" t="s">
        <v>92</v>
      </c>
      <c r="E3335" t="s">
        <v>92</v>
      </c>
      <c r="F3335" t="s">
        <v>92</v>
      </c>
      <c r="G3335" s="23" t="s">
        <v>92</v>
      </c>
      <c r="H3335" s="24" t="s">
        <v>92</v>
      </c>
      <c r="I3335" t="s">
        <v>92</v>
      </c>
      <c r="L3335" s="24">
        <v>0</v>
      </c>
    </row>
    <row r="3336" spans="3:12">
      <c r="C3336" s="24">
        <v>0</v>
      </c>
      <c r="D3336" t="s">
        <v>92</v>
      </c>
      <c r="E3336" t="s">
        <v>92</v>
      </c>
      <c r="F3336" t="s">
        <v>92</v>
      </c>
      <c r="G3336" s="23" t="s">
        <v>92</v>
      </c>
      <c r="H3336" s="24" t="s">
        <v>92</v>
      </c>
      <c r="I3336" t="s">
        <v>92</v>
      </c>
      <c r="L3336" s="24">
        <v>0</v>
      </c>
    </row>
    <row r="3337" spans="3:12">
      <c r="C3337" s="24">
        <v>0</v>
      </c>
      <c r="D3337" t="s">
        <v>92</v>
      </c>
      <c r="E3337" t="s">
        <v>92</v>
      </c>
      <c r="F3337" t="s">
        <v>92</v>
      </c>
      <c r="G3337" s="23" t="s">
        <v>92</v>
      </c>
      <c r="H3337" s="24" t="s">
        <v>92</v>
      </c>
      <c r="I3337" t="s">
        <v>92</v>
      </c>
      <c r="L3337" s="24">
        <v>0</v>
      </c>
    </row>
    <row r="3338" spans="3:12">
      <c r="C3338" s="24">
        <v>0</v>
      </c>
      <c r="D3338" t="s">
        <v>92</v>
      </c>
      <c r="E3338" t="s">
        <v>92</v>
      </c>
      <c r="F3338" t="s">
        <v>92</v>
      </c>
      <c r="G3338" s="23" t="s">
        <v>92</v>
      </c>
      <c r="H3338" s="24" t="s">
        <v>92</v>
      </c>
      <c r="I3338" t="s">
        <v>92</v>
      </c>
      <c r="L3338" s="24">
        <v>0</v>
      </c>
    </row>
    <row r="3339" spans="3:12">
      <c r="C3339" s="24">
        <v>0</v>
      </c>
      <c r="D3339" t="s">
        <v>92</v>
      </c>
      <c r="E3339" t="s">
        <v>92</v>
      </c>
      <c r="F3339" t="s">
        <v>92</v>
      </c>
      <c r="G3339" s="23" t="s">
        <v>92</v>
      </c>
      <c r="H3339" s="24" t="s">
        <v>92</v>
      </c>
      <c r="I3339" t="s">
        <v>92</v>
      </c>
      <c r="L3339" s="24">
        <v>0</v>
      </c>
    </row>
    <row r="3340" spans="3:12">
      <c r="C3340" s="24">
        <v>0</v>
      </c>
      <c r="D3340" t="s">
        <v>92</v>
      </c>
      <c r="E3340" t="s">
        <v>92</v>
      </c>
      <c r="F3340" t="s">
        <v>92</v>
      </c>
      <c r="G3340" s="23" t="s">
        <v>92</v>
      </c>
      <c r="H3340" s="24" t="s">
        <v>92</v>
      </c>
      <c r="I3340" t="s">
        <v>92</v>
      </c>
      <c r="L3340" s="24">
        <v>0</v>
      </c>
    </row>
    <row r="3341" spans="3:12">
      <c r="C3341" s="24">
        <v>0</v>
      </c>
      <c r="D3341" t="s">
        <v>92</v>
      </c>
      <c r="E3341" t="s">
        <v>92</v>
      </c>
      <c r="F3341" t="s">
        <v>92</v>
      </c>
      <c r="G3341" s="23" t="s">
        <v>92</v>
      </c>
      <c r="H3341" s="24" t="s">
        <v>92</v>
      </c>
      <c r="I3341" t="s">
        <v>92</v>
      </c>
      <c r="L3341" s="24">
        <v>0</v>
      </c>
    </row>
    <row r="3342" spans="3:12">
      <c r="C3342" s="24">
        <v>0</v>
      </c>
      <c r="D3342" t="s">
        <v>92</v>
      </c>
      <c r="E3342" t="s">
        <v>92</v>
      </c>
      <c r="F3342" t="s">
        <v>92</v>
      </c>
      <c r="G3342" s="23" t="s">
        <v>92</v>
      </c>
      <c r="H3342" s="24" t="s">
        <v>92</v>
      </c>
      <c r="I3342" t="s">
        <v>92</v>
      </c>
      <c r="L3342" s="24">
        <v>0</v>
      </c>
    </row>
    <row r="3343" spans="3:12">
      <c r="C3343" s="24">
        <v>0</v>
      </c>
      <c r="D3343" t="s">
        <v>92</v>
      </c>
      <c r="E3343" t="s">
        <v>92</v>
      </c>
      <c r="F3343" t="s">
        <v>92</v>
      </c>
      <c r="G3343" s="23" t="s">
        <v>92</v>
      </c>
      <c r="H3343" s="24" t="s">
        <v>92</v>
      </c>
      <c r="I3343" t="s">
        <v>92</v>
      </c>
      <c r="L3343" s="24">
        <v>0</v>
      </c>
    </row>
    <row r="3344" spans="3:12">
      <c r="C3344" s="24">
        <v>0</v>
      </c>
      <c r="D3344" t="s">
        <v>92</v>
      </c>
      <c r="E3344" t="s">
        <v>92</v>
      </c>
      <c r="F3344" t="s">
        <v>92</v>
      </c>
      <c r="G3344" s="23" t="s">
        <v>92</v>
      </c>
      <c r="H3344" s="24" t="s">
        <v>92</v>
      </c>
      <c r="I3344" t="s">
        <v>92</v>
      </c>
      <c r="L3344" s="24">
        <v>0</v>
      </c>
    </row>
    <row r="3345" spans="3:12">
      <c r="C3345" s="24">
        <v>0</v>
      </c>
      <c r="D3345" t="s">
        <v>92</v>
      </c>
      <c r="E3345" t="s">
        <v>92</v>
      </c>
      <c r="F3345" t="s">
        <v>92</v>
      </c>
      <c r="G3345" s="23" t="s">
        <v>92</v>
      </c>
      <c r="H3345" s="24" t="s">
        <v>92</v>
      </c>
      <c r="I3345" t="s">
        <v>92</v>
      </c>
    </row>
    <row r="3346" spans="3:12">
      <c r="C3346" s="24">
        <v>0</v>
      </c>
      <c r="D3346" t="s">
        <v>92</v>
      </c>
      <c r="E3346" t="s">
        <v>92</v>
      </c>
      <c r="F3346" t="s">
        <v>92</v>
      </c>
      <c r="G3346" s="23" t="s">
        <v>92</v>
      </c>
      <c r="H3346" s="24" t="s">
        <v>92</v>
      </c>
      <c r="I3346" t="s">
        <v>92</v>
      </c>
    </row>
    <row r="3347" spans="3:12">
      <c r="C3347" s="24">
        <v>0</v>
      </c>
      <c r="D3347" t="s">
        <v>92</v>
      </c>
      <c r="E3347" t="s">
        <v>92</v>
      </c>
      <c r="F3347" t="s">
        <v>92</v>
      </c>
      <c r="G3347" s="23" t="s">
        <v>92</v>
      </c>
      <c r="H3347" s="24" t="s">
        <v>92</v>
      </c>
      <c r="I3347" t="s">
        <v>92</v>
      </c>
    </row>
    <row r="3348" spans="3:12">
      <c r="C3348" s="24">
        <v>0</v>
      </c>
      <c r="D3348" t="s">
        <v>92</v>
      </c>
      <c r="E3348" t="s">
        <v>92</v>
      </c>
      <c r="F3348" t="s">
        <v>92</v>
      </c>
      <c r="G3348" s="23" t="s">
        <v>92</v>
      </c>
      <c r="H3348" s="24" t="s">
        <v>92</v>
      </c>
      <c r="I3348" t="s">
        <v>92</v>
      </c>
      <c r="L3348" s="24">
        <v>0</v>
      </c>
    </row>
    <row r="3349" spans="3:12">
      <c r="C3349" s="24">
        <v>0</v>
      </c>
      <c r="D3349" t="s">
        <v>92</v>
      </c>
      <c r="E3349" t="s">
        <v>92</v>
      </c>
      <c r="F3349" t="s">
        <v>92</v>
      </c>
      <c r="G3349" s="23" t="s">
        <v>92</v>
      </c>
      <c r="H3349" s="24" t="s">
        <v>92</v>
      </c>
      <c r="I3349" t="s">
        <v>92</v>
      </c>
    </row>
    <row r="3350" spans="3:12">
      <c r="C3350" s="24">
        <v>0</v>
      </c>
      <c r="D3350" t="s">
        <v>92</v>
      </c>
      <c r="E3350" t="s">
        <v>92</v>
      </c>
      <c r="F3350" t="s">
        <v>92</v>
      </c>
      <c r="G3350" s="23" t="s">
        <v>92</v>
      </c>
      <c r="H3350" s="24" t="s">
        <v>92</v>
      </c>
      <c r="I3350" t="s">
        <v>92</v>
      </c>
      <c r="L3350" s="24">
        <v>0</v>
      </c>
    </row>
    <row r="3351" spans="3:12">
      <c r="C3351" s="24">
        <v>0</v>
      </c>
      <c r="D3351" t="s">
        <v>92</v>
      </c>
      <c r="E3351" t="s">
        <v>92</v>
      </c>
      <c r="F3351" t="s">
        <v>92</v>
      </c>
      <c r="G3351" s="23" t="s">
        <v>92</v>
      </c>
      <c r="H3351" s="24" t="s">
        <v>92</v>
      </c>
      <c r="I3351" t="s">
        <v>92</v>
      </c>
      <c r="L3351" s="24">
        <v>0</v>
      </c>
    </row>
    <row r="3352" spans="3:12">
      <c r="C3352" s="24">
        <v>0</v>
      </c>
      <c r="D3352" t="s">
        <v>92</v>
      </c>
      <c r="E3352" t="s">
        <v>92</v>
      </c>
      <c r="F3352" t="s">
        <v>92</v>
      </c>
      <c r="G3352" s="23" t="s">
        <v>92</v>
      </c>
      <c r="H3352" s="24" t="s">
        <v>92</v>
      </c>
      <c r="I3352" t="s">
        <v>92</v>
      </c>
      <c r="L3352" s="24">
        <v>0</v>
      </c>
    </row>
    <row r="3353" spans="3:12">
      <c r="C3353" s="24">
        <v>0</v>
      </c>
      <c r="D3353" t="s">
        <v>92</v>
      </c>
      <c r="E3353" t="s">
        <v>92</v>
      </c>
      <c r="F3353" t="s">
        <v>92</v>
      </c>
      <c r="G3353" s="23" t="s">
        <v>92</v>
      </c>
      <c r="H3353" s="24" t="s">
        <v>92</v>
      </c>
      <c r="I3353" t="s">
        <v>92</v>
      </c>
      <c r="L3353" s="24">
        <v>0</v>
      </c>
    </row>
    <row r="3354" spans="3:12">
      <c r="C3354" s="24">
        <v>0</v>
      </c>
      <c r="D3354" t="s">
        <v>92</v>
      </c>
      <c r="E3354" t="s">
        <v>92</v>
      </c>
      <c r="F3354" t="s">
        <v>92</v>
      </c>
      <c r="G3354" s="23" t="s">
        <v>92</v>
      </c>
      <c r="H3354" s="24" t="s">
        <v>92</v>
      </c>
      <c r="I3354" t="s">
        <v>92</v>
      </c>
      <c r="L3354" s="24">
        <v>0</v>
      </c>
    </row>
    <row r="3355" spans="3:12">
      <c r="C3355" s="24">
        <v>0</v>
      </c>
      <c r="D3355" t="s">
        <v>92</v>
      </c>
      <c r="E3355" t="s">
        <v>92</v>
      </c>
      <c r="F3355" t="s">
        <v>92</v>
      </c>
      <c r="G3355" s="23" t="s">
        <v>92</v>
      </c>
      <c r="H3355" s="24" t="s">
        <v>92</v>
      </c>
      <c r="I3355" t="s">
        <v>92</v>
      </c>
      <c r="L3355" s="24">
        <v>0</v>
      </c>
    </row>
    <row r="3356" spans="3:12">
      <c r="C3356" s="24">
        <v>0</v>
      </c>
      <c r="D3356" t="s">
        <v>92</v>
      </c>
      <c r="E3356" t="s">
        <v>92</v>
      </c>
      <c r="F3356" t="s">
        <v>92</v>
      </c>
      <c r="G3356" s="23" t="s">
        <v>92</v>
      </c>
      <c r="H3356" s="24" t="s">
        <v>92</v>
      </c>
      <c r="I3356" t="s">
        <v>92</v>
      </c>
      <c r="L3356" s="24">
        <v>0</v>
      </c>
    </row>
    <row r="3357" spans="3:12">
      <c r="C3357" s="24">
        <v>0</v>
      </c>
      <c r="D3357" t="s">
        <v>92</v>
      </c>
      <c r="E3357" t="s">
        <v>92</v>
      </c>
      <c r="F3357" t="s">
        <v>92</v>
      </c>
      <c r="G3357" s="23" t="s">
        <v>92</v>
      </c>
      <c r="H3357" s="24" t="s">
        <v>92</v>
      </c>
      <c r="I3357" t="s">
        <v>92</v>
      </c>
      <c r="L3357" s="24">
        <v>0</v>
      </c>
    </row>
    <row r="3358" spans="3:12">
      <c r="C3358" s="24">
        <v>0</v>
      </c>
      <c r="D3358" t="s">
        <v>92</v>
      </c>
      <c r="E3358" t="s">
        <v>92</v>
      </c>
      <c r="F3358" t="s">
        <v>92</v>
      </c>
      <c r="G3358" s="23" t="s">
        <v>92</v>
      </c>
      <c r="H3358" s="24" t="s">
        <v>92</v>
      </c>
      <c r="I3358" t="s">
        <v>92</v>
      </c>
      <c r="L3358" s="24">
        <v>0</v>
      </c>
    </row>
    <row r="3359" spans="3:12">
      <c r="C3359" s="24">
        <v>0</v>
      </c>
      <c r="D3359" t="s">
        <v>92</v>
      </c>
      <c r="E3359" t="s">
        <v>92</v>
      </c>
      <c r="F3359" t="s">
        <v>92</v>
      </c>
      <c r="G3359" s="23" t="s">
        <v>92</v>
      </c>
      <c r="H3359" s="24" t="s">
        <v>92</v>
      </c>
      <c r="I3359" t="s">
        <v>92</v>
      </c>
      <c r="L3359" s="24">
        <v>0</v>
      </c>
    </row>
    <row r="3360" spans="3:12">
      <c r="C3360" s="24">
        <v>0</v>
      </c>
      <c r="D3360" t="s">
        <v>92</v>
      </c>
      <c r="E3360" t="s">
        <v>92</v>
      </c>
      <c r="F3360" t="s">
        <v>92</v>
      </c>
      <c r="G3360" s="23" t="s">
        <v>92</v>
      </c>
      <c r="H3360" s="24" t="s">
        <v>92</v>
      </c>
      <c r="I3360" t="s">
        <v>92</v>
      </c>
    </row>
    <row r="3361" spans="3:12">
      <c r="C3361" s="24">
        <v>0</v>
      </c>
      <c r="D3361" t="s">
        <v>92</v>
      </c>
      <c r="E3361" t="s">
        <v>92</v>
      </c>
      <c r="F3361" t="s">
        <v>92</v>
      </c>
      <c r="G3361" s="23" t="s">
        <v>92</v>
      </c>
      <c r="H3361" s="24" t="s">
        <v>92</v>
      </c>
      <c r="I3361" t="s">
        <v>92</v>
      </c>
    </row>
    <row r="3362" spans="3:12">
      <c r="C3362" s="24">
        <v>0</v>
      </c>
      <c r="D3362" t="s">
        <v>92</v>
      </c>
      <c r="E3362" t="s">
        <v>92</v>
      </c>
      <c r="F3362" t="s">
        <v>92</v>
      </c>
      <c r="G3362" s="23" t="s">
        <v>92</v>
      </c>
      <c r="H3362" s="24" t="s">
        <v>92</v>
      </c>
      <c r="I3362" t="s">
        <v>92</v>
      </c>
    </row>
    <row r="3363" spans="3:12">
      <c r="C3363" s="24">
        <v>0</v>
      </c>
      <c r="D3363" t="s">
        <v>92</v>
      </c>
      <c r="E3363" t="s">
        <v>92</v>
      </c>
      <c r="F3363" t="s">
        <v>92</v>
      </c>
      <c r="G3363" s="23" t="s">
        <v>92</v>
      </c>
      <c r="H3363" s="24" t="s">
        <v>92</v>
      </c>
      <c r="I3363" t="s">
        <v>92</v>
      </c>
      <c r="L3363" s="24">
        <v>0</v>
      </c>
    </row>
    <row r="3364" spans="3:12">
      <c r="C3364" s="24">
        <v>0</v>
      </c>
      <c r="D3364" t="s">
        <v>92</v>
      </c>
      <c r="E3364" t="s">
        <v>92</v>
      </c>
      <c r="F3364" t="s">
        <v>92</v>
      </c>
      <c r="G3364" s="23" t="s">
        <v>92</v>
      </c>
      <c r="H3364" s="24" t="s">
        <v>92</v>
      </c>
      <c r="I3364" t="s">
        <v>92</v>
      </c>
      <c r="L3364" s="24">
        <v>0</v>
      </c>
    </row>
    <row r="3365" spans="3:12">
      <c r="C3365" s="24">
        <v>0</v>
      </c>
      <c r="D3365" t="s">
        <v>92</v>
      </c>
      <c r="E3365" t="s">
        <v>92</v>
      </c>
      <c r="F3365" t="s">
        <v>92</v>
      </c>
      <c r="G3365" s="23" t="s">
        <v>92</v>
      </c>
      <c r="H3365" s="24" t="s">
        <v>92</v>
      </c>
      <c r="I3365" t="s">
        <v>92</v>
      </c>
      <c r="L3365" s="24">
        <v>0</v>
      </c>
    </row>
    <row r="3366" spans="3:12">
      <c r="C3366" s="24">
        <v>0</v>
      </c>
      <c r="D3366" t="s">
        <v>92</v>
      </c>
      <c r="E3366" t="s">
        <v>92</v>
      </c>
      <c r="F3366" t="s">
        <v>92</v>
      </c>
      <c r="G3366" s="23" t="s">
        <v>92</v>
      </c>
      <c r="H3366" s="24" t="s">
        <v>92</v>
      </c>
      <c r="I3366" t="s">
        <v>92</v>
      </c>
      <c r="L3366" s="24">
        <v>0</v>
      </c>
    </row>
    <row r="3367" spans="3:12">
      <c r="C3367" s="24">
        <v>0</v>
      </c>
      <c r="D3367" t="s">
        <v>92</v>
      </c>
      <c r="E3367" t="s">
        <v>92</v>
      </c>
      <c r="F3367" t="s">
        <v>92</v>
      </c>
      <c r="G3367" s="23" t="s">
        <v>92</v>
      </c>
      <c r="H3367" s="24" t="s">
        <v>92</v>
      </c>
      <c r="I3367" t="s">
        <v>92</v>
      </c>
      <c r="L3367" s="24">
        <v>0</v>
      </c>
    </row>
    <row r="3368" spans="3:12">
      <c r="C3368" s="24">
        <v>0</v>
      </c>
      <c r="D3368" t="s">
        <v>92</v>
      </c>
      <c r="E3368" t="s">
        <v>92</v>
      </c>
      <c r="F3368" t="s">
        <v>92</v>
      </c>
      <c r="G3368" s="23" t="s">
        <v>92</v>
      </c>
      <c r="H3368" s="24" t="s">
        <v>92</v>
      </c>
      <c r="I3368" t="s">
        <v>92</v>
      </c>
      <c r="L3368" s="24">
        <v>0</v>
      </c>
    </row>
    <row r="3369" spans="3:12">
      <c r="C3369" s="24">
        <v>0</v>
      </c>
      <c r="D3369" t="s">
        <v>92</v>
      </c>
      <c r="E3369" t="s">
        <v>92</v>
      </c>
      <c r="F3369" t="s">
        <v>92</v>
      </c>
      <c r="G3369" s="23" t="s">
        <v>92</v>
      </c>
      <c r="H3369" s="24" t="s">
        <v>92</v>
      </c>
      <c r="I3369" t="s">
        <v>92</v>
      </c>
      <c r="L3369" s="24">
        <v>0</v>
      </c>
    </row>
    <row r="3370" spans="3:12">
      <c r="C3370" s="24">
        <v>0</v>
      </c>
      <c r="D3370" t="s">
        <v>92</v>
      </c>
      <c r="E3370" t="s">
        <v>92</v>
      </c>
      <c r="F3370" t="s">
        <v>92</v>
      </c>
      <c r="G3370" s="23" t="s">
        <v>92</v>
      </c>
      <c r="H3370" s="24" t="s">
        <v>92</v>
      </c>
      <c r="I3370" t="s">
        <v>92</v>
      </c>
      <c r="L3370" s="24">
        <v>0</v>
      </c>
    </row>
    <row r="3371" spans="3:12">
      <c r="C3371" s="24">
        <v>0</v>
      </c>
      <c r="D3371" t="s">
        <v>92</v>
      </c>
      <c r="E3371" t="s">
        <v>92</v>
      </c>
      <c r="F3371" t="s">
        <v>92</v>
      </c>
      <c r="G3371" s="23" t="s">
        <v>92</v>
      </c>
      <c r="H3371" s="24" t="s">
        <v>92</v>
      </c>
      <c r="I3371" t="s">
        <v>92</v>
      </c>
      <c r="L3371" s="24">
        <v>0</v>
      </c>
    </row>
    <row r="3372" spans="3:12">
      <c r="C3372" s="24">
        <v>0</v>
      </c>
      <c r="D3372" t="s">
        <v>92</v>
      </c>
      <c r="E3372" t="s">
        <v>92</v>
      </c>
      <c r="F3372" t="s">
        <v>92</v>
      </c>
      <c r="G3372" s="23" t="s">
        <v>92</v>
      </c>
      <c r="H3372" s="24" t="s">
        <v>92</v>
      </c>
      <c r="I3372" t="s">
        <v>92</v>
      </c>
      <c r="L3372" s="24">
        <v>0</v>
      </c>
    </row>
    <row r="3373" spans="3:12">
      <c r="C3373" s="24">
        <v>0</v>
      </c>
      <c r="D3373" t="s">
        <v>92</v>
      </c>
      <c r="E3373" t="s">
        <v>92</v>
      </c>
      <c r="F3373" t="s">
        <v>92</v>
      </c>
      <c r="G3373" s="23" t="s">
        <v>92</v>
      </c>
      <c r="H3373" s="24" t="s">
        <v>92</v>
      </c>
      <c r="I3373" t="s">
        <v>92</v>
      </c>
    </row>
    <row r="3374" spans="3:12">
      <c r="C3374" s="24">
        <v>0</v>
      </c>
      <c r="D3374" t="s">
        <v>92</v>
      </c>
      <c r="E3374" t="s">
        <v>92</v>
      </c>
      <c r="F3374" t="s">
        <v>92</v>
      </c>
      <c r="G3374" s="23" t="s">
        <v>92</v>
      </c>
      <c r="H3374" s="24" t="s">
        <v>92</v>
      </c>
      <c r="I3374" t="s">
        <v>92</v>
      </c>
    </row>
    <row r="3375" spans="3:12">
      <c r="C3375" s="24">
        <v>0</v>
      </c>
      <c r="D3375" t="s">
        <v>92</v>
      </c>
      <c r="E3375" t="s">
        <v>92</v>
      </c>
      <c r="F3375" t="s">
        <v>92</v>
      </c>
      <c r="G3375" s="23" t="s">
        <v>92</v>
      </c>
      <c r="H3375" s="24" t="s">
        <v>92</v>
      </c>
      <c r="I3375" t="s">
        <v>92</v>
      </c>
    </row>
    <row r="3376" spans="3:12">
      <c r="C3376" s="24">
        <v>0</v>
      </c>
      <c r="D3376" t="s">
        <v>92</v>
      </c>
      <c r="E3376" t="s">
        <v>92</v>
      </c>
      <c r="F3376" t="s">
        <v>92</v>
      </c>
      <c r="G3376" s="23" t="s">
        <v>92</v>
      </c>
      <c r="H3376" s="24" t="s">
        <v>92</v>
      </c>
      <c r="I3376" t="s">
        <v>92</v>
      </c>
    </row>
    <row r="3377" spans="3:12">
      <c r="C3377" s="24">
        <v>0</v>
      </c>
      <c r="D3377" t="s">
        <v>92</v>
      </c>
      <c r="E3377" t="s">
        <v>92</v>
      </c>
      <c r="F3377" t="s">
        <v>92</v>
      </c>
      <c r="G3377" s="23" t="s">
        <v>92</v>
      </c>
      <c r="H3377" s="24" t="s">
        <v>92</v>
      </c>
      <c r="I3377" t="s">
        <v>92</v>
      </c>
    </row>
    <row r="3378" spans="3:12">
      <c r="C3378" s="24">
        <v>0</v>
      </c>
      <c r="D3378" t="s">
        <v>92</v>
      </c>
      <c r="E3378" t="s">
        <v>92</v>
      </c>
      <c r="F3378" t="s">
        <v>92</v>
      </c>
      <c r="G3378" s="23" t="s">
        <v>92</v>
      </c>
      <c r="H3378" s="24" t="s">
        <v>92</v>
      </c>
      <c r="I3378" t="s">
        <v>92</v>
      </c>
    </row>
    <row r="3379" spans="3:12">
      <c r="C3379" s="24">
        <v>0</v>
      </c>
      <c r="D3379" t="s">
        <v>92</v>
      </c>
      <c r="E3379" t="s">
        <v>92</v>
      </c>
      <c r="F3379" t="s">
        <v>92</v>
      </c>
      <c r="G3379" s="23" t="s">
        <v>92</v>
      </c>
      <c r="H3379" s="24" t="s">
        <v>92</v>
      </c>
      <c r="I3379" t="s">
        <v>92</v>
      </c>
      <c r="L3379" s="24">
        <v>0</v>
      </c>
    </row>
    <row r="3380" spans="3:12">
      <c r="C3380" s="24">
        <v>0</v>
      </c>
      <c r="D3380" t="s">
        <v>92</v>
      </c>
      <c r="E3380" t="s">
        <v>92</v>
      </c>
      <c r="F3380" t="s">
        <v>92</v>
      </c>
      <c r="G3380" s="23" t="s">
        <v>92</v>
      </c>
      <c r="H3380" s="24" t="s">
        <v>92</v>
      </c>
      <c r="I3380" t="s">
        <v>92</v>
      </c>
      <c r="L3380" s="24">
        <v>0</v>
      </c>
    </row>
    <row r="3381" spans="3:12">
      <c r="C3381" s="24">
        <v>0</v>
      </c>
      <c r="D3381" t="s">
        <v>92</v>
      </c>
      <c r="E3381" t="s">
        <v>92</v>
      </c>
      <c r="F3381" t="s">
        <v>92</v>
      </c>
      <c r="G3381" s="23" t="s">
        <v>92</v>
      </c>
      <c r="H3381" s="24" t="s">
        <v>92</v>
      </c>
      <c r="I3381" t="s">
        <v>92</v>
      </c>
      <c r="L3381" s="24">
        <v>0</v>
      </c>
    </row>
    <row r="3382" spans="3:12">
      <c r="C3382" s="24">
        <v>0</v>
      </c>
      <c r="D3382" t="s">
        <v>92</v>
      </c>
      <c r="E3382" t="s">
        <v>92</v>
      </c>
      <c r="F3382" t="s">
        <v>92</v>
      </c>
      <c r="G3382" s="23" t="s">
        <v>92</v>
      </c>
      <c r="H3382" s="24" t="s">
        <v>92</v>
      </c>
      <c r="I3382" t="s">
        <v>92</v>
      </c>
      <c r="L3382" s="24">
        <v>0</v>
      </c>
    </row>
    <row r="3383" spans="3:12">
      <c r="C3383" s="24">
        <v>0</v>
      </c>
      <c r="D3383" t="s">
        <v>92</v>
      </c>
      <c r="E3383" t="s">
        <v>92</v>
      </c>
      <c r="F3383" t="s">
        <v>92</v>
      </c>
      <c r="G3383" s="23" t="s">
        <v>92</v>
      </c>
      <c r="H3383" s="24" t="s">
        <v>92</v>
      </c>
      <c r="I3383" t="s">
        <v>92</v>
      </c>
      <c r="L3383" s="24">
        <v>0</v>
      </c>
    </row>
    <row r="3384" spans="3:12">
      <c r="C3384" s="24">
        <v>0</v>
      </c>
      <c r="D3384" t="s">
        <v>92</v>
      </c>
      <c r="E3384" t="s">
        <v>92</v>
      </c>
      <c r="F3384" t="s">
        <v>92</v>
      </c>
      <c r="G3384" s="23" t="s">
        <v>92</v>
      </c>
      <c r="H3384" s="24" t="s">
        <v>92</v>
      </c>
      <c r="I3384" t="s">
        <v>92</v>
      </c>
      <c r="L3384" s="24">
        <v>0</v>
      </c>
    </row>
    <row r="3385" spans="3:12">
      <c r="C3385" s="24">
        <v>0</v>
      </c>
      <c r="D3385" t="s">
        <v>92</v>
      </c>
      <c r="E3385" t="s">
        <v>92</v>
      </c>
      <c r="F3385" t="s">
        <v>92</v>
      </c>
      <c r="G3385" s="23" t="s">
        <v>92</v>
      </c>
      <c r="H3385" s="24" t="s">
        <v>92</v>
      </c>
      <c r="I3385" t="s">
        <v>92</v>
      </c>
      <c r="L3385" s="24">
        <v>0</v>
      </c>
    </row>
    <row r="3386" spans="3:12">
      <c r="C3386" s="24">
        <v>0</v>
      </c>
      <c r="D3386" t="s">
        <v>92</v>
      </c>
      <c r="E3386" t="s">
        <v>92</v>
      </c>
      <c r="F3386" t="s">
        <v>92</v>
      </c>
      <c r="G3386" s="23" t="s">
        <v>92</v>
      </c>
      <c r="H3386" s="24" t="s">
        <v>92</v>
      </c>
      <c r="I3386" t="s">
        <v>92</v>
      </c>
      <c r="L3386" s="24">
        <v>0</v>
      </c>
    </row>
    <row r="3387" spans="3:12">
      <c r="C3387" s="24">
        <v>0</v>
      </c>
      <c r="D3387" t="s">
        <v>92</v>
      </c>
      <c r="E3387" t="s">
        <v>92</v>
      </c>
      <c r="F3387" t="s">
        <v>92</v>
      </c>
      <c r="G3387" s="23" t="s">
        <v>92</v>
      </c>
      <c r="H3387" s="24" t="s">
        <v>92</v>
      </c>
      <c r="I3387" t="s">
        <v>92</v>
      </c>
      <c r="L3387" s="24">
        <v>0</v>
      </c>
    </row>
    <row r="3388" spans="3:12">
      <c r="C3388" s="24">
        <v>0</v>
      </c>
      <c r="D3388" t="s">
        <v>92</v>
      </c>
      <c r="E3388" t="s">
        <v>92</v>
      </c>
      <c r="F3388" t="s">
        <v>92</v>
      </c>
      <c r="G3388" s="23" t="s">
        <v>92</v>
      </c>
      <c r="H3388" s="24" t="s">
        <v>92</v>
      </c>
      <c r="I3388" t="s">
        <v>92</v>
      </c>
      <c r="L3388" s="24">
        <v>0</v>
      </c>
    </row>
    <row r="3389" spans="3:12">
      <c r="C3389" s="24">
        <v>0</v>
      </c>
      <c r="D3389" t="s">
        <v>92</v>
      </c>
      <c r="E3389" t="s">
        <v>92</v>
      </c>
      <c r="F3389" t="s">
        <v>92</v>
      </c>
      <c r="G3389" s="23" t="s">
        <v>92</v>
      </c>
      <c r="H3389" s="24" t="s">
        <v>92</v>
      </c>
      <c r="I3389" t="s">
        <v>92</v>
      </c>
      <c r="L3389" s="24">
        <v>0</v>
      </c>
    </row>
    <row r="3390" spans="3:12">
      <c r="C3390" s="24">
        <v>0</v>
      </c>
      <c r="D3390" t="s">
        <v>92</v>
      </c>
      <c r="E3390" t="s">
        <v>92</v>
      </c>
      <c r="F3390" t="s">
        <v>92</v>
      </c>
      <c r="G3390" s="23" t="s">
        <v>92</v>
      </c>
      <c r="H3390" s="24" t="s">
        <v>92</v>
      </c>
      <c r="I3390" t="s">
        <v>92</v>
      </c>
      <c r="L3390" s="24">
        <v>0</v>
      </c>
    </row>
    <row r="3391" spans="3:12">
      <c r="C3391" s="24">
        <v>0</v>
      </c>
      <c r="D3391" t="s">
        <v>92</v>
      </c>
      <c r="E3391" t="s">
        <v>92</v>
      </c>
      <c r="F3391" t="s">
        <v>92</v>
      </c>
      <c r="G3391" s="23" t="s">
        <v>92</v>
      </c>
      <c r="H3391" s="24" t="s">
        <v>92</v>
      </c>
      <c r="I3391" t="s">
        <v>92</v>
      </c>
    </row>
    <row r="3392" spans="3:12">
      <c r="C3392" s="24">
        <v>0</v>
      </c>
      <c r="D3392" t="s">
        <v>92</v>
      </c>
      <c r="E3392" t="s">
        <v>92</v>
      </c>
      <c r="F3392" t="s">
        <v>92</v>
      </c>
      <c r="G3392" s="23" t="s">
        <v>92</v>
      </c>
      <c r="H3392" s="24" t="s">
        <v>92</v>
      </c>
      <c r="I3392" t="s">
        <v>92</v>
      </c>
    </row>
    <row r="3393" spans="3:12">
      <c r="C3393" s="24">
        <v>0</v>
      </c>
      <c r="D3393" t="s">
        <v>92</v>
      </c>
      <c r="E3393" t="s">
        <v>92</v>
      </c>
      <c r="F3393" t="s">
        <v>92</v>
      </c>
      <c r="G3393" s="23" t="s">
        <v>92</v>
      </c>
      <c r="H3393" s="24" t="s">
        <v>92</v>
      </c>
      <c r="I3393" t="s">
        <v>92</v>
      </c>
      <c r="L3393" s="24">
        <v>0</v>
      </c>
    </row>
    <row r="3394" spans="3:12">
      <c r="C3394" s="24">
        <v>0</v>
      </c>
      <c r="D3394" t="s">
        <v>92</v>
      </c>
      <c r="E3394" t="s">
        <v>92</v>
      </c>
      <c r="F3394" t="s">
        <v>92</v>
      </c>
      <c r="G3394" s="23" t="s">
        <v>92</v>
      </c>
      <c r="H3394" s="24" t="s">
        <v>92</v>
      </c>
      <c r="I3394" t="s">
        <v>92</v>
      </c>
      <c r="L3394" s="24">
        <v>0</v>
      </c>
    </row>
    <row r="3395" spans="3:12">
      <c r="C3395" s="24">
        <v>0</v>
      </c>
      <c r="D3395" t="s">
        <v>92</v>
      </c>
      <c r="E3395" t="s">
        <v>92</v>
      </c>
      <c r="F3395" t="s">
        <v>92</v>
      </c>
      <c r="G3395" s="23" t="s">
        <v>92</v>
      </c>
      <c r="H3395" s="24" t="s">
        <v>92</v>
      </c>
      <c r="I3395" t="s">
        <v>92</v>
      </c>
      <c r="L3395" s="24">
        <v>0</v>
      </c>
    </row>
    <row r="3396" spans="3:12">
      <c r="C3396" s="24">
        <v>0</v>
      </c>
      <c r="D3396" t="s">
        <v>92</v>
      </c>
      <c r="E3396" t="s">
        <v>92</v>
      </c>
      <c r="F3396" t="s">
        <v>92</v>
      </c>
      <c r="G3396" s="23" t="s">
        <v>92</v>
      </c>
      <c r="H3396" s="24" t="s">
        <v>92</v>
      </c>
      <c r="I3396" t="s">
        <v>92</v>
      </c>
      <c r="L3396" s="24">
        <v>0</v>
      </c>
    </row>
    <row r="3397" spans="3:12">
      <c r="C3397" s="24">
        <v>0</v>
      </c>
      <c r="D3397" t="s">
        <v>92</v>
      </c>
      <c r="E3397" t="s">
        <v>92</v>
      </c>
      <c r="F3397" t="s">
        <v>92</v>
      </c>
      <c r="G3397" s="23" t="s">
        <v>92</v>
      </c>
      <c r="H3397" s="24" t="s">
        <v>92</v>
      </c>
      <c r="I3397" t="s">
        <v>92</v>
      </c>
      <c r="L3397" s="24">
        <v>0</v>
      </c>
    </row>
    <row r="3398" spans="3:12">
      <c r="C3398" s="24">
        <v>0</v>
      </c>
      <c r="D3398" t="s">
        <v>92</v>
      </c>
      <c r="E3398" t="s">
        <v>92</v>
      </c>
      <c r="F3398" t="s">
        <v>92</v>
      </c>
      <c r="G3398" s="23" t="s">
        <v>92</v>
      </c>
      <c r="H3398" s="24" t="s">
        <v>92</v>
      </c>
      <c r="I3398" t="s">
        <v>92</v>
      </c>
      <c r="L3398" s="24">
        <v>0</v>
      </c>
    </row>
    <row r="3399" spans="3:12">
      <c r="C3399" s="24">
        <v>0</v>
      </c>
      <c r="D3399" t="s">
        <v>92</v>
      </c>
      <c r="E3399" t="s">
        <v>92</v>
      </c>
      <c r="F3399" t="s">
        <v>92</v>
      </c>
      <c r="G3399" s="23" t="s">
        <v>92</v>
      </c>
      <c r="H3399" s="24" t="s">
        <v>92</v>
      </c>
      <c r="I3399" t="s">
        <v>92</v>
      </c>
      <c r="L3399" s="24">
        <v>0</v>
      </c>
    </row>
    <row r="3400" spans="3:12">
      <c r="C3400" s="24">
        <v>0</v>
      </c>
      <c r="D3400" t="s">
        <v>92</v>
      </c>
      <c r="E3400" t="s">
        <v>92</v>
      </c>
      <c r="F3400" t="s">
        <v>92</v>
      </c>
      <c r="G3400" s="23" t="s">
        <v>92</v>
      </c>
      <c r="H3400" s="24" t="s">
        <v>92</v>
      </c>
      <c r="I3400" t="s">
        <v>92</v>
      </c>
      <c r="L3400" s="24">
        <v>0</v>
      </c>
    </row>
    <row r="3401" spans="3:12">
      <c r="C3401" s="24">
        <v>0</v>
      </c>
      <c r="D3401" t="s">
        <v>92</v>
      </c>
      <c r="E3401" t="s">
        <v>92</v>
      </c>
      <c r="F3401" t="s">
        <v>92</v>
      </c>
      <c r="G3401" s="23" t="s">
        <v>92</v>
      </c>
      <c r="H3401" s="24" t="s">
        <v>92</v>
      </c>
      <c r="I3401" t="s">
        <v>92</v>
      </c>
      <c r="L3401" s="24">
        <v>0</v>
      </c>
    </row>
    <row r="3402" spans="3:12">
      <c r="C3402" s="24">
        <v>0</v>
      </c>
      <c r="D3402" t="s">
        <v>92</v>
      </c>
      <c r="E3402" t="s">
        <v>92</v>
      </c>
      <c r="F3402" t="s">
        <v>92</v>
      </c>
      <c r="G3402" s="23" t="s">
        <v>92</v>
      </c>
      <c r="H3402" s="24" t="s">
        <v>92</v>
      </c>
      <c r="I3402" t="s">
        <v>92</v>
      </c>
      <c r="L3402" s="24">
        <v>0</v>
      </c>
    </row>
    <row r="3403" spans="3:12">
      <c r="C3403" s="24">
        <v>0</v>
      </c>
      <c r="D3403" t="s">
        <v>92</v>
      </c>
      <c r="E3403" t="s">
        <v>92</v>
      </c>
      <c r="F3403" t="s">
        <v>92</v>
      </c>
      <c r="G3403" s="23" t="s">
        <v>92</v>
      </c>
      <c r="H3403" s="24" t="s">
        <v>92</v>
      </c>
      <c r="I3403" t="s">
        <v>92</v>
      </c>
      <c r="L3403" s="24">
        <v>0</v>
      </c>
    </row>
    <row r="3404" spans="3:12">
      <c r="C3404" s="24">
        <v>0</v>
      </c>
      <c r="D3404" t="s">
        <v>92</v>
      </c>
      <c r="E3404" t="s">
        <v>92</v>
      </c>
      <c r="F3404" t="s">
        <v>92</v>
      </c>
      <c r="G3404" s="23" t="s">
        <v>92</v>
      </c>
      <c r="H3404" s="24" t="s">
        <v>92</v>
      </c>
      <c r="I3404" t="s">
        <v>92</v>
      </c>
      <c r="L3404" s="24">
        <v>0</v>
      </c>
    </row>
    <row r="3405" spans="3:12">
      <c r="C3405" s="24">
        <v>0</v>
      </c>
      <c r="D3405" t="s">
        <v>92</v>
      </c>
      <c r="E3405" t="s">
        <v>92</v>
      </c>
      <c r="F3405" t="s">
        <v>92</v>
      </c>
      <c r="G3405" s="23" t="s">
        <v>92</v>
      </c>
      <c r="H3405" s="24" t="s">
        <v>92</v>
      </c>
      <c r="I3405" t="s">
        <v>92</v>
      </c>
    </row>
    <row r="3406" spans="3:12">
      <c r="C3406" s="24">
        <v>0</v>
      </c>
      <c r="D3406" t="s">
        <v>92</v>
      </c>
      <c r="E3406" t="s">
        <v>92</v>
      </c>
      <c r="F3406" t="s">
        <v>92</v>
      </c>
      <c r="G3406" s="23" t="s">
        <v>92</v>
      </c>
      <c r="H3406" s="24" t="s">
        <v>92</v>
      </c>
      <c r="I3406" t="s">
        <v>92</v>
      </c>
    </row>
    <row r="3407" spans="3:12">
      <c r="C3407" s="24">
        <v>0</v>
      </c>
      <c r="D3407" t="s">
        <v>92</v>
      </c>
      <c r="E3407" t="s">
        <v>92</v>
      </c>
      <c r="F3407" t="s">
        <v>92</v>
      </c>
      <c r="G3407" s="23" t="s">
        <v>92</v>
      </c>
      <c r="H3407" s="24" t="s">
        <v>92</v>
      </c>
      <c r="I3407" t="s">
        <v>92</v>
      </c>
    </row>
    <row r="3408" spans="3:12">
      <c r="C3408" s="24">
        <v>0</v>
      </c>
      <c r="D3408" t="s">
        <v>92</v>
      </c>
      <c r="E3408" t="s">
        <v>92</v>
      </c>
      <c r="F3408" t="s">
        <v>92</v>
      </c>
      <c r="G3408" s="23" t="s">
        <v>92</v>
      </c>
      <c r="H3408" s="24" t="s">
        <v>92</v>
      </c>
      <c r="I3408" t="s">
        <v>92</v>
      </c>
    </row>
    <row r="3409" spans="3:12">
      <c r="C3409" s="24">
        <v>0</v>
      </c>
      <c r="D3409" t="s">
        <v>92</v>
      </c>
      <c r="E3409" t="s">
        <v>92</v>
      </c>
      <c r="F3409" t="s">
        <v>92</v>
      </c>
      <c r="G3409" s="23" t="s">
        <v>92</v>
      </c>
      <c r="H3409" s="24" t="s">
        <v>92</v>
      </c>
      <c r="I3409" t="s">
        <v>92</v>
      </c>
      <c r="L3409" s="24">
        <v>0</v>
      </c>
    </row>
    <row r="3410" spans="3:12">
      <c r="C3410" s="24">
        <v>0</v>
      </c>
      <c r="D3410" t="s">
        <v>92</v>
      </c>
      <c r="E3410" t="s">
        <v>92</v>
      </c>
      <c r="F3410" t="s">
        <v>92</v>
      </c>
      <c r="G3410" s="23" t="s">
        <v>92</v>
      </c>
      <c r="H3410" s="24" t="s">
        <v>92</v>
      </c>
      <c r="I3410" t="s">
        <v>92</v>
      </c>
      <c r="L3410" s="24">
        <v>0</v>
      </c>
    </row>
    <row r="3411" spans="3:12">
      <c r="C3411" s="24">
        <v>0</v>
      </c>
      <c r="D3411" t="s">
        <v>92</v>
      </c>
      <c r="E3411" t="s">
        <v>92</v>
      </c>
      <c r="F3411" t="s">
        <v>92</v>
      </c>
      <c r="G3411" s="23" t="s">
        <v>92</v>
      </c>
      <c r="H3411" s="24" t="s">
        <v>92</v>
      </c>
      <c r="I3411" t="s">
        <v>92</v>
      </c>
      <c r="L3411" s="24">
        <v>0</v>
      </c>
    </row>
    <row r="3412" spans="3:12">
      <c r="C3412" s="24">
        <v>0</v>
      </c>
      <c r="D3412" t="s">
        <v>92</v>
      </c>
      <c r="E3412" t="s">
        <v>92</v>
      </c>
      <c r="F3412" t="s">
        <v>92</v>
      </c>
      <c r="G3412" s="23" t="s">
        <v>92</v>
      </c>
      <c r="H3412" s="24" t="s">
        <v>92</v>
      </c>
      <c r="I3412" t="s">
        <v>92</v>
      </c>
      <c r="L3412" s="24">
        <v>0</v>
      </c>
    </row>
    <row r="3413" spans="3:12">
      <c r="C3413" s="24">
        <v>0</v>
      </c>
      <c r="D3413" t="s">
        <v>92</v>
      </c>
      <c r="E3413" t="s">
        <v>92</v>
      </c>
      <c r="F3413" t="s">
        <v>92</v>
      </c>
      <c r="G3413" s="23" t="s">
        <v>92</v>
      </c>
      <c r="H3413" s="24" t="s">
        <v>92</v>
      </c>
      <c r="I3413" t="s">
        <v>92</v>
      </c>
      <c r="L3413" s="24">
        <v>0</v>
      </c>
    </row>
    <row r="3414" spans="3:12">
      <c r="C3414" s="24">
        <v>0</v>
      </c>
      <c r="D3414" t="s">
        <v>92</v>
      </c>
      <c r="E3414" t="s">
        <v>92</v>
      </c>
      <c r="F3414" t="s">
        <v>92</v>
      </c>
      <c r="G3414" s="23" t="s">
        <v>92</v>
      </c>
      <c r="H3414" s="24" t="s">
        <v>92</v>
      </c>
      <c r="I3414" t="s">
        <v>92</v>
      </c>
      <c r="L3414" s="24">
        <v>0</v>
      </c>
    </row>
    <row r="3415" spans="3:12">
      <c r="C3415" s="24">
        <v>0</v>
      </c>
      <c r="D3415" t="s">
        <v>92</v>
      </c>
      <c r="E3415" t="s">
        <v>92</v>
      </c>
      <c r="F3415" t="s">
        <v>92</v>
      </c>
      <c r="G3415" s="23" t="s">
        <v>92</v>
      </c>
      <c r="H3415" s="24" t="s">
        <v>92</v>
      </c>
      <c r="I3415" t="s">
        <v>92</v>
      </c>
      <c r="L3415" s="24">
        <v>0</v>
      </c>
    </row>
    <row r="3416" spans="3:12">
      <c r="C3416" s="24">
        <v>0</v>
      </c>
      <c r="D3416" t="s">
        <v>92</v>
      </c>
      <c r="E3416" t="s">
        <v>92</v>
      </c>
      <c r="F3416" t="s">
        <v>92</v>
      </c>
      <c r="G3416" s="23" t="s">
        <v>92</v>
      </c>
      <c r="H3416" s="24" t="s">
        <v>92</v>
      </c>
      <c r="I3416" t="s">
        <v>92</v>
      </c>
      <c r="L3416" s="24">
        <v>0</v>
      </c>
    </row>
    <row r="3417" spans="3:12">
      <c r="C3417" s="24">
        <v>0</v>
      </c>
      <c r="D3417" t="s">
        <v>92</v>
      </c>
      <c r="E3417" t="s">
        <v>92</v>
      </c>
      <c r="F3417" t="s">
        <v>92</v>
      </c>
      <c r="G3417" s="23" t="s">
        <v>92</v>
      </c>
      <c r="H3417" s="24" t="s">
        <v>92</v>
      </c>
      <c r="I3417" t="s">
        <v>92</v>
      </c>
      <c r="L3417" s="24">
        <v>0</v>
      </c>
    </row>
    <row r="3418" spans="3:12">
      <c r="C3418" s="24">
        <v>0</v>
      </c>
      <c r="D3418" t="s">
        <v>92</v>
      </c>
      <c r="E3418" t="s">
        <v>92</v>
      </c>
      <c r="F3418" t="s">
        <v>92</v>
      </c>
      <c r="G3418" s="23" t="s">
        <v>92</v>
      </c>
      <c r="H3418" s="24" t="s">
        <v>92</v>
      </c>
      <c r="I3418" t="s">
        <v>92</v>
      </c>
      <c r="L3418" s="24">
        <v>0</v>
      </c>
    </row>
    <row r="3419" spans="3:12">
      <c r="C3419" s="24">
        <v>0</v>
      </c>
      <c r="D3419" t="s">
        <v>92</v>
      </c>
      <c r="E3419" t="s">
        <v>92</v>
      </c>
      <c r="F3419" t="s">
        <v>92</v>
      </c>
      <c r="G3419" s="23" t="s">
        <v>92</v>
      </c>
      <c r="H3419" s="24" t="s">
        <v>92</v>
      </c>
      <c r="I3419" t="s">
        <v>92</v>
      </c>
      <c r="L3419" s="24">
        <v>0</v>
      </c>
    </row>
    <row r="3420" spans="3:12">
      <c r="C3420" s="24">
        <v>0</v>
      </c>
      <c r="D3420" t="s">
        <v>92</v>
      </c>
      <c r="E3420" t="s">
        <v>92</v>
      </c>
      <c r="F3420" t="s">
        <v>92</v>
      </c>
      <c r="G3420" s="23" t="s">
        <v>92</v>
      </c>
      <c r="H3420" s="24" t="s">
        <v>92</v>
      </c>
      <c r="I3420" t="s">
        <v>92</v>
      </c>
      <c r="L3420" s="24">
        <v>0</v>
      </c>
    </row>
    <row r="3421" spans="3:12">
      <c r="C3421" s="24">
        <v>0</v>
      </c>
      <c r="D3421" t="s">
        <v>92</v>
      </c>
      <c r="E3421" t="s">
        <v>92</v>
      </c>
      <c r="F3421" t="s">
        <v>92</v>
      </c>
      <c r="G3421" s="23" t="s">
        <v>92</v>
      </c>
      <c r="H3421" s="24" t="s">
        <v>92</v>
      </c>
      <c r="I3421" t="s">
        <v>92</v>
      </c>
    </row>
    <row r="3422" spans="3:12">
      <c r="C3422" s="24">
        <v>0</v>
      </c>
      <c r="D3422" t="s">
        <v>92</v>
      </c>
      <c r="E3422" t="s">
        <v>92</v>
      </c>
      <c r="F3422" t="s">
        <v>92</v>
      </c>
      <c r="G3422" s="23" t="s">
        <v>92</v>
      </c>
      <c r="H3422" s="24" t="s">
        <v>92</v>
      </c>
      <c r="I3422" t="s">
        <v>92</v>
      </c>
    </row>
    <row r="3423" spans="3:12">
      <c r="C3423" s="24">
        <v>0</v>
      </c>
      <c r="D3423" t="s">
        <v>92</v>
      </c>
      <c r="E3423" t="s">
        <v>92</v>
      </c>
      <c r="F3423" t="s">
        <v>92</v>
      </c>
      <c r="G3423" s="23" t="s">
        <v>92</v>
      </c>
      <c r="H3423" s="24" t="s">
        <v>92</v>
      </c>
      <c r="I3423" t="s">
        <v>92</v>
      </c>
    </row>
    <row r="3424" spans="3:12">
      <c r="C3424" s="24">
        <v>0</v>
      </c>
      <c r="D3424" t="s">
        <v>92</v>
      </c>
      <c r="E3424" t="s">
        <v>92</v>
      </c>
      <c r="F3424" t="s">
        <v>92</v>
      </c>
      <c r="G3424" s="23" t="s">
        <v>92</v>
      </c>
      <c r="H3424" s="24" t="s">
        <v>92</v>
      </c>
      <c r="I3424" t="s">
        <v>92</v>
      </c>
      <c r="L3424" s="24">
        <v>0</v>
      </c>
    </row>
    <row r="3425" spans="3:12">
      <c r="C3425" s="24">
        <v>0</v>
      </c>
      <c r="D3425" t="s">
        <v>92</v>
      </c>
      <c r="E3425" t="s">
        <v>92</v>
      </c>
      <c r="F3425" t="s">
        <v>92</v>
      </c>
      <c r="G3425" s="23" t="s">
        <v>92</v>
      </c>
      <c r="H3425" s="24" t="s">
        <v>92</v>
      </c>
      <c r="I3425" t="s">
        <v>92</v>
      </c>
      <c r="L3425" s="24">
        <v>0</v>
      </c>
    </row>
    <row r="3426" spans="3:12">
      <c r="C3426" s="24">
        <v>0</v>
      </c>
      <c r="D3426" t="s">
        <v>92</v>
      </c>
      <c r="E3426" t="s">
        <v>92</v>
      </c>
      <c r="F3426" t="s">
        <v>92</v>
      </c>
      <c r="G3426" s="23" t="s">
        <v>92</v>
      </c>
      <c r="H3426" s="24" t="s">
        <v>92</v>
      </c>
      <c r="I3426" t="s">
        <v>92</v>
      </c>
      <c r="L3426" s="24">
        <v>0</v>
      </c>
    </row>
    <row r="3427" spans="3:12">
      <c r="C3427" s="24">
        <v>0</v>
      </c>
      <c r="D3427" t="s">
        <v>92</v>
      </c>
      <c r="E3427" t="s">
        <v>92</v>
      </c>
      <c r="F3427" t="s">
        <v>92</v>
      </c>
      <c r="G3427" s="23" t="s">
        <v>92</v>
      </c>
      <c r="H3427" s="24" t="s">
        <v>92</v>
      </c>
      <c r="I3427" t="s">
        <v>92</v>
      </c>
      <c r="L3427" s="24">
        <v>0</v>
      </c>
    </row>
    <row r="3428" spans="3:12">
      <c r="C3428" s="24">
        <v>0</v>
      </c>
      <c r="D3428" t="s">
        <v>92</v>
      </c>
      <c r="E3428" t="s">
        <v>92</v>
      </c>
      <c r="F3428" t="s">
        <v>92</v>
      </c>
      <c r="G3428" s="23" t="s">
        <v>92</v>
      </c>
      <c r="H3428" s="24" t="s">
        <v>92</v>
      </c>
      <c r="I3428" t="s">
        <v>92</v>
      </c>
      <c r="L3428" s="24">
        <v>0</v>
      </c>
    </row>
    <row r="3429" spans="3:12">
      <c r="C3429" s="24">
        <v>0</v>
      </c>
      <c r="D3429" t="s">
        <v>92</v>
      </c>
      <c r="E3429" t="s">
        <v>92</v>
      </c>
      <c r="F3429" t="s">
        <v>92</v>
      </c>
      <c r="G3429" s="23" t="s">
        <v>92</v>
      </c>
      <c r="H3429" s="24" t="s">
        <v>92</v>
      </c>
      <c r="I3429" t="s">
        <v>92</v>
      </c>
      <c r="L3429" s="24">
        <v>0</v>
      </c>
    </row>
    <row r="3430" spans="3:12">
      <c r="C3430" s="24">
        <v>0</v>
      </c>
      <c r="D3430" t="s">
        <v>92</v>
      </c>
      <c r="E3430" t="s">
        <v>92</v>
      </c>
      <c r="F3430" t="s">
        <v>92</v>
      </c>
      <c r="G3430" s="23" t="s">
        <v>92</v>
      </c>
      <c r="H3430" s="24" t="s">
        <v>92</v>
      </c>
      <c r="I3430" t="s">
        <v>92</v>
      </c>
      <c r="L3430" s="24">
        <v>0</v>
      </c>
    </row>
    <row r="3431" spans="3:12">
      <c r="C3431" s="24">
        <v>0</v>
      </c>
      <c r="D3431" t="s">
        <v>92</v>
      </c>
      <c r="E3431" t="s">
        <v>92</v>
      </c>
      <c r="F3431" t="s">
        <v>92</v>
      </c>
      <c r="G3431" s="23" t="s">
        <v>92</v>
      </c>
      <c r="H3431" s="24" t="s">
        <v>92</v>
      </c>
      <c r="I3431" t="s">
        <v>92</v>
      </c>
      <c r="L3431" s="24">
        <v>0</v>
      </c>
    </row>
    <row r="3432" spans="3:12">
      <c r="C3432" s="24">
        <v>0</v>
      </c>
      <c r="D3432" t="s">
        <v>92</v>
      </c>
      <c r="E3432" t="s">
        <v>92</v>
      </c>
      <c r="F3432" t="s">
        <v>92</v>
      </c>
      <c r="G3432" s="23" t="s">
        <v>92</v>
      </c>
      <c r="H3432" s="24" t="s">
        <v>92</v>
      </c>
      <c r="I3432" t="s">
        <v>92</v>
      </c>
      <c r="L3432" s="24">
        <v>0</v>
      </c>
    </row>
    <row r="3433" spans="3:12">
      <c r="C3433" s="24">
        <v>0</v>
      </c>
      <c r="D3433" t="s">
        <v>92</v>
      </c>
      <c r="E3433" t="s">
        <v>92</v>
      </c>
      <c r="F3433" t="s">
        <v>92</v>
      </c>
      <c r="G3433" s="23" t="s">
        <v>92</v>
      </c>
      <c r="H3433" s="24" t="s">
        <v>92</v>
      </c>
      <c r="I3433" t="s">
        <v>92</v>
      </c>
      <c r="L3433" s="24">
        <v>0</v>
      </c>
    </row>
    <row r="3434" spans="3:12">
      <c r="C3434" s="24">
        <v>0</v>
      </c>
      <c r="D3434" t="s">
        <v>92</v>
      </c>
      <c r="E3434" t="s">
        <v>92</v>
      </c>
      <c r="F3434" t="s">
        <v>92</v>
      </c>
      <c r="G3434" s="23" t="s">
        <v>92</v>
      </c>
      <c r="H3434" s="24" t="s">
        <v>92</v>
      </c>
      <c r="I3434" t="s">
        <v>92</v>
      </c>
      <c r="L3434" s="24">
        <v>0</v>
      </c>
    </row>
    <row r="3435" spans="3:12">
      <c r="C3435" s="24">
        <v>0</v>
      </c>
      <c r="D3435" t="s">
        <v>92</v>
      </c>
      <c r="E3435" t="s">
        <v>92</v>
      </c>
      <c r="F3435" t="s">
        <v>92</v>
      </c>
      <c r="G3435" s="23" t="s">
        <v>92</v>
      </c>
      <c r="H3435" s="24" t="s">
        <v>92</v>
      </c>
      <c r="I3435" t="s">
        <v>92</v>
      </c>
      <c r="L3435" s="24">
        <v>0</v>
      </c>
    </row>
    <row r="3436" spans="3:12">
      <c r="C3436" s="24">
        <v>0</v>
      </c>
      <c r="D3436" t="s">
        <v>92</v>
      </c>
      <c r="E3436" t="s">
        <v>92</v>
      </c>
      <c r="F3436" t="s">
        <v>92</v>
      </c>
      <c r="G3436" s="23" t="s">
        <v>92</v>
      </c>
      <c r="H3436" s="24" t="s">
        <v>92</v>
      </c>
      <c r="I3436" t="s">
        <v>92</v>
      </c>
      <c r="L3436" s="24">
        <v>0</v>
      </c>
    </row>
    <row r="3437" spans="3:12">
      <c r="C3437" s="24">
        <v>0</v>
      </c>
      <c r="D3437" t="s">
        <v>92</v>
      </c>
      <c r="E3437" t="s">
        <v>92</v>
      </c>
      <c r="F3437" t="s">
        <v>92</v>
      </c>
      <c r="G3437" s="23" t="s">
        <v>92</v>
      </c>
      <c r="H3437" s="24" t="s">
        <v>92</v>
      </c>
      <c r="I3437" t="s">
        <v>92</v>
      </c>
      <c r="L3437" s="24">
        <v>0</v>
      </c>
    </row>
    <row r="3438" spans="3:12">
      <c r="C3438" s="24">
        <v>0</v>
      </c>
      <c r="D3438" t="s">
        <v>92</v>
      </c>
      <c r="E3438" t="s">
        <v>92</v>
      </c>
      <c r="F3438" t="s">
        <v>92</v>
      </c>
      <c r="G3438" s="23" t="s">
        <v>92</v>
      </c>
      <c r="H3438" s="24" t="s">
        <v>92</v>
      </c>
      <c r="I3438" t="s">
        <v>92</v>
      </c>
    </row>
    <row r="3439" spans="3:12">
      <c r="C3439" s="24">
        <v>0</v>
      </c>
      <c r="D3439" t="s">
        <v>92</v>
      </c>
      <c r="E3439" t="s">
        <v>92</v>
      </c>
      <c r="F3439" t="s">
        <v>92</v>
      </c>
      <c r="G3439" s="23" t="s">
        <v>92</v>
      </c>
      <c r="H3439" s="24" t="s">
        <v>92</v>
      </c>
      <c r="I3439" t="s">
        <v>92</v>
      </c>
    </row>
    <row r="3440" spans="3:12">
      <c r="C3440" s="24">
        <v>0</v>
      </c>
      <c r="D3440" t="s">
        <v>92</v>
      </c>
      <c r="E3440" t="s">
        <v>92</v>
      </c>
      <c r="F3440" t="s">
        <v>92</v>
      </c>
      <c r="G3440" s="23" t="s">
        <v>92</v>
      </c>
      <c r="H3440" s="24" t="s">
        <v>92</v>
      </c>
      <c r="I3440" t="s">
        <v>92</v>
      </c>
      <c r="L3440" s="24">
        <v>0</v>
      </c>
    </row>
    <row r="3441" spans="3:12">
      <c r="C3441" s="24">
        <v>0</v>
      </c>
      <c r="D3441" t="s">
        <v>92</v>
      </c>
      <c r="E3441" t="s">
        <v>92</v>
      </c>
      <c r="F3441" t="s">
        <v>92</v>
      </c>
      <c r="G3441" s="23" t="s">
        <v>92</v>
      </c>
      <c r="H3441" s="24" t="s">
        <v>92</v>
      </c>
      <c r="I3441" t="s">
        <v>92</v>
      </c>
      <c r="L3441" s="24">
        <v>0</v>
      </c>
    </row>
    <row r="3442" spans="3:12">
      <c r="C3442" s="24">
        <v>0</v>
      </c>
      <c r="D3442" t="s">
        <v>92</v>
      </c>
      <c r="E3442" t="s">
        <v>92</v>
      </c>
      <c r="F3442" t="s">
        <v>92</v>
      </c>
      <c r="G3442" s="23" t="s">
        <v>92</v>
      </c>
      <c r="H3442" s="24" t="s">
        <v>92</v>
      </c>
      <c r="I3442" t="s">
        <v>92</v>
      </c>
      <c r="L3442" s="24">
        <v>0</v>
      </c>
    </row>
    <row r="3443" spans="3:12">
      <c r="C3443" s="24">
        <v>0</v>
      </c>
      <c r="D3443" t="s">
        <v>92</v>
      </c>
      <c r="E3443" t="s">
        <v>92</v>
      </c>
      <c r="F3443" t="s">
        <v>92</v>
      </c>
      <c r="G3443" s="23" t="s">
        <v>92</v>
      </c>
      <c r="H3443" s="24" t="s">
        <v>92</v>
      </c>
      <c r="I3443" t="s">
        <v>92</v>
      </c>
      <c r="L3443" s="24">
        <v>0</v>
      </c>
    </row>
    <row r="3444" spans="3:12">
      <c r="C3444" s="24">
        <v>0</v>
      </c>
      <c r="D3444" t="s">
        <v>92</v>
      </c>
      <c r="E3444" t="s">
        <v>92</v>
      </c>
      <c r="F3444" t="s">
        <v>92</v>
      </c>
      <c r="G3444" s="23" t="s">
        <v>92</v>
      </c>
      <c r="H3444" s="24" t="s">
        <v>92</v>
      </c>
      <c r="I3444" t="s">
        <v>92</v>
      </c>
      <c r="L3444" s="24">
        <v>0</v>
      </c>
    </row>
    <row r="3445" spans="3:12">
      <c r="C3445" s="24">
        <v>0</v>
      </c>
      <c r="D3445" t="s">
        <v>92</v>
      </c>
      <c r="E3445" t="s">
        <v>92</v>
      </c>
      <c r="F3445" t="s">
        <v>92</v>
      </c>
      <c r="G3445" s="23" t="s">
        <v>92</v>
      </c>
      <c r="H3445" s="24" t="s">
        <v>92</v>
      </c>
      <c r="I3445" t="s">
        <v>92</v>
      </c>
      <c r="L3445" s="24">
        <v>0</v>
      </c>
    </row>
    <row r="3446" spans="3:12">
      <c r="C3446" s="24">
        <v>0</v>
      </c>
      <c r="D3446" t="s">
        <v>92</v>
      </c>
      <c r="E3446" t="s">
        <v>92</v>
      </c>
      <c r="F3446" t="s">
        <v>92</v>
      </c>
      <c r="G3446" s="23" t="s">
        <v>92</v>
      </c>
      <c r="H3446" s="24" t="s">
        <v>92</v>
      </c>
      <c r="I3446" t="s">
        <v>92</v>
      </c>
      <c r="L3446" s="24">
        <v>0</v>
      </c>
    </row>
    <row r="3447" spans="3:12">
      <c r="C3447" s="24">
        <v>0</v>
      </c>
      <c r="D3447" t="s">
        <v>92</v>
      </c>
      <c r="E3447" t="s">
        <v>92</v>
      </c>
      <c r="F3447" t="s">
        <v>92</v>
      </c>
      <c r="G3447" s="23" t="s">
        <v>92</v>
      </c>
      <c r="H3447" s="24" t="s">
        <v>92</v>
      </c>
      <c r="I3447" t="s">
        <v>92</v>
      </c>
      <c r="L3447" s="24">
        <v>0</v>
      </c>
    </row>
    <row r="3448" spans="3:12">
      <c r="C3448" s="24">
        <v>0</v>
      </c>
      <c r="D3448" t="s">
        <v>92</v>
      </c>
      <c r="E3448" t="s">
        <v>92</v>
      </c>
      <c r="F3448" t="s">
        <v>92</v>
      </c>
      <c r="G3448" s="23" t="s">
        <v>92</v>
      </c>
      <c r="H3448" s="24" t="s">
        <v>92</v>
      </c>
      <c r="I3448" t="s">
        <v>92</v>
      </c>
      <c r="L3448" s="24">
        <v>0</v>
      </c>
    </row>
    <row r="3449" spans="3:12">
      <c r="C3449" s="24">
        <v>0</v>
      </c>
      <c r="D3449" t="s">
        <v>92</v>
      </c>
      <c r="E3449" t="s">
        <v>92</v>
      </c>
      <c r="F3449" t="s">
        <v>92</v>
      </c>
      <c r="G3449" s="23" t="s">
        <v>92</v>
      </c>
      <c r="H3449" s="24" t="s">
        <v>92</v>
      </c>
      <c r="I3449" t="s">
        <v>92</v>
      </c>
      <c r="L3449" s="24">
        <v>0</v>
      </c>
    </row>
    <row r="3450" spans="3:12">
      <c r="C3450" s="24">
        <v>0</v>
      </c>
      <c r="D3450" t="s">
        <v>92</v>
      </c>
      <c r="E3450" t="s">
        <v>92</v>
      </c>
      <c r="F3450" t="s">
        <v>92</v>
      </c>
      <c r="G3450" s="23" t="s">
        <v>92</v>
      </c>
      <c r="H3450" s="24" t="s">
        <v>92</v>
      </c>
      <c r="I3450" t="s">
        <v>92</v>
      </c>
      <c r="L3450" s="24">
        <v>0</v>
      </c>
    </row>
    <row r="3451" spans="3:12">
      <c r="C3451" s="24">
        <v>0</v>
      </c>
      <c r="D3451" t="s">
        <v>92</v>
      </c>
      <c r="E3451" t="s">
        <v>92</v>
      </c>
      <c r="F3451" t="s">
        <v>92</v>
      </c>
      <c r="G3451" s="23" t="s">
        <v>92</v>
      </c>
      <c r="H3451" s="24" t="s">
        <v>92</v>
      </c>
      <c r="I3451" t="s">
        <v>92</v>
      </c>
      <c r="L3451" s="24">
        <v>0</v>
      </c>
    </row>
    <row r="3452" spans="3:12">
      <c r="C3452" s="24">
        <v>0</v>
      </c>
      <c r="D3452" t="s">
        <v>92</v>
      </c>
      <c r="E3452" t="s">
        <v>92</v>
      </c>
      <c r="F3452" t="s">
        <v>92</v>
      </c>
      <c r="G3452" s="23" t="s">
        <v>92</v>
      </c>
      <c r="H3452" s="24" t="s">
        <v>92</v>
      </c>
      <c r="I3452" t="s">
        <v>92</v>
      </c>
      <c r="L3452" s="24">
        <v>0</v>
      </c>
    </row>
    <row r="3453" spans="3:12">
      <c r="C3453" s="24">
        <v>0</v>
      </c>
      <c r="D3453" t="s">
        <v>92</v>
      </c>
      <c r="E3453" t="s">
        <v>92</v>
      </c>
      <c r="F3453" t="s">
        <v>92</v>
      </c>
      <c r="G3453" s="23" t="s">
        <v>92</v>
      </c>
      <c r="H3453" s="24" t="s">
        <v>92</v>
      </c>
      <c r="I3453" t="s">
        <v>92</v>
      </c>
      <c r="L3453" s="24">
        <v>0</v>
      </c>
    </row>
    <row r="3454" spans="3:12">
      <c r="C3454" s="24">
        <v>0</v>
      </c>
      <c r="D3454" t="s">
        <v>92</v>
      </c>
      <c r="E3454" t="s">
        <v>92</v>
      </c>
      <c r="F3454" t="s">
        <v>92</v>
      </c>
      <c r="G3454" s="23" t="s">
        <v>92</v>
      </c>
      <c r="H3454" s="24" t="s">
        <v>92</v>
      </c>
      <c r="I3454" t="s">
        <v>92</v>
      </c>
      <c r="L3454" s="24">
        <v>0</v>
      </c>
    </row>
    <row r="3455" spans="3:12">
      <c r="C3455" s="24">
        <v>0</v>
      </c>
      <c r="D3455" t="s">
        <v>92</v>
      </c>
      <c r="E3455" t="s">
        <v>92</v>
      </c>
      <c r="F3455" t="s">
        <v>92</v>
      </c>
      <c r="G3455" s="23" t="s">
        <v>92</v>
      </c>
      <c r="H3455" s="24" t="s">
        <v>92</v>
      </c>
      <c r="I3455" t="s">
        <v>92</v>
      </c>
      <c r="L3455" s="24">
        <v>0</v>
      </c>
    </row>
    <row r="3456" spans="3:12">
      <c r="C3456" s="24">
        <v>0</v>
      </c>
      <c r="D3456" t="s">
        <v>92</v>
      </c>
      <c r="E3456" t="s">
        <v>92</v>
      </c>
      <c r="F3456" t="s">
        <v>92</v>
      </c>
      <c r="G3456" s="23" t="s">
        <v>92</v>
      </c>
      <c r="H3456" s="24" t="s">
        <v>92</v>
      </c>
      <c r="I3456" t="s">
        <v>92</v>
      </c>
    </row>
    <row r="3457" spans="3:12">
      <c r="C3457" s="24">
        <v>0</v>
      </c>
      <c r="D3457" t="s">
        <v>92</v>
      </c>
      <c r="E3457" t="s">
        <v>92</v>
      </c>
      <c r="F3457" t="s">
        <v>92</v>
      </c>
      <c r="G3457" s="23" t="s">
        <v>92</v>
      </c>
      <c r="H3457" s="24" t="s">
        <v>92</v>
      </c>
      <c r="I3457" t="s">
        <v>92</v>
      </c>
    </row>
    <row r="3458" spans="3:12">
      <c r="C3458" s="24">
        <v>0</v>
      </c>
      <c r="D3458" t="s">
        <v>92</v>
      </c>
      <c r="E3458" t="s">
        <v>92</v>
      </c>
      <c r="F3458" t="s">
        <v>92</v>
      </c>
      <c r="G3458" s="23" t="s">
        <v>92</v>
      </c>
      <c r="H3458" s="24" t="s">
        <v>92</v>
      </c>
      <c r="I3458" t="s">
        <v>92</v>
      </c>
      <c r="L3458" s="24">
        <v>0</v>
      </c>
    </row>
    <row r="3459" spans="3:12">
      <c r="C3459" s="24">
        <v>0</v>
      </c>
      <c r="D3459" t="s">
        <v>92</v>
      </c>
      <c r="E3459" t="s">
        <v>92</v>
      </c>
      <c r="F3459" t="s">
        <v>92</v>
      </c>
      <c r="G3459" s="23" t="s">
        <v>92</v>
      </c>
      <c r="H3459" s="24" t="s">
        <v>92</v>
      </c>
      <c r="I3459" t="s">
        <v>92</v>
      </c>
      <c r="L3459" s="24">
        <v>0</v>
      </c>
    </row>
    <row r="3460" spans="3:12">
      <c r="C3460" s="24">
        <v>0</v>
      </c>
      <c r="D3460" t="s">
        <v>92</v>
      </c>
      <c r="E3460" t="s">
        <v>92</v>
      </c>
      <c r="F3460" t="s">
        <v>92</v>
      </c>
      <c r="G3460" s="23" t="s">
        <v>92</v>
      </c>
      <c r="H3460" s="24" t="s">
        <v>92</v>
      </c>
      <c r="I3460" t="s">
        <v>92</v>
      </c>
      <c r="L3460" s="24">
        <v>0</v>
      </c>
    </row>
    <row r="3461" spans="3:12">
      <c r="C3461" s="24">
        <v>0</v>
      </c>
      <c r="D3461" t="s">
        <v>92</v>
      </c>
      <c r="E3461" t="s">
        <v>92</v>
      </c>
      <c r="F3461" t="s">
        <v>92</v>
      </c>
      <c r="G3461" s="23" t="s">
        <v>92</v>
      </c>
      <c r="H3461" s="24" t="s">
        <v>92</v>
      </c>
      <c r="I3461" t="s">
        <v>92</v>
      </c>
      <c r="L3461" s="24">
        <v>0</v>
      </c>
    </row>
    <row r="3462" spans="3:12">
      <c r="C3462" s="24">
        <v>0</v>
      </c>
      <c r="D3462" t="s">
        <v>92</v>
      </c>
      <c r="E3462" t="s">
        <v>92</v>
      </c>
      <c r="F3462" t="s">
        <v>92</v>
      </c>
      <c r="G3462" s="23" t="s">
        <v>92</v>
      </c>
      <c r="H3462" s="24" t="s">
        <v>92</v>
      </c>
      <c r="I3462" t="s">
        <v>92</v>
      </c>
      <c r="L3462" s="24">
        <v>0</v>
      </c>
    </row>
    <row r="3463" spans="3:12">
      <c r="C3463" s="24">
        <v>0</v>
      </c>
      <c r="D3463" t="s">
        <v>92</v>
      </c>
      <c r="E3463" t="s">
        <v>92</v>
      </c>
      <c r="F3463" t="s">
        <v>92</v>
      </c>
      <c r="G3463" s="23" t="s">
        <v>92</v>
      </c>
      <c r="H3463" s="24" t="s">
        <v>92</v>
      </c>
      <c r="I3463" t="s">
        <v>92</v>
      </c>
      <c r="L3463" s="24">
        <v>0</v>
      </c>
    </row>
    <row r="3464" spans="3:12">
      <c r="C3464" s="24">
        <v>0</v>
      </c>
      <c r="D3464" t="s">
        <v>92</v>
      </c>
      <c r="E3464" t="s">
        <v>92</v>
      </c>
      <c r="F3464" t="s">
        <v>92</v>
      </c>
      <c r="G3464" s="23" t="s">
        <v>92</v>
      </c>
      <c r="H3464" s="24" t="s">
        <v>92</v>
      </c>
      <c r="I3464" t="s">
        <v>92</v>
      </c>
      <c r="L3464" s="24">
        <v>0</v>
      </c>
    </row>
    <row r="3465" spans="3:12">
      <c r="C3465" s="24">
        <v>0</v>
      </c>
      <c r="D3465" t="s">
        <v>92</v>
      </c>
      <c r="E3465" t="s">
        <v>92</v>
      </c>
      <c r="F3465" t="s">
        <v>92</v>
      </c>
      <c r="G3465" s="23" t="s">
        <v>92</v>
      </c>
      <c r="H3465" s="24" t="s">
        <v>92</v>
      </c>
      <c r="I3465" t="s">
        <v>92</v>
      </c>
      <c r="L3465" s="24">
        <v>0</v>
      </c>
    </row>
    <row r="3466" spans="3:12">
      <c r="C3466" s="24">
        <v>0</v>
      </c>
      <c r="D3466" t="s">
        <v>92</v>
      </c>
      <c r="E3466" t="s">
        <v>92</v>
      </c>
      <c r="F3466" t="s">
        <v>92</v>
      </c>
      <c r="G3466" s="23" t="s">
        <v>92</v>
      </c>
      <c r="H3466" s="24" t="s">
        <v>92</v>
      </c>
      <c r="I3466" t="s">
        <v>92</v>
      </c>
      <c r="L3466" s="24">
        <v>0</v>
      </c>
    </row>
    <row r="3467" spans="3:12">
      <c r="C3467" s="24">
        <v>0</v>
      </c>
      <c r="D3467" t="s">
        <v>92</v>
      </c>
      <c r="E3467" t="s">
        <v>92</v>
      </c>
      <c r="F3467" t="s">
        <v>92</v>
      </c>
      <c r="G3467" s="23" t="s">
        <v>92</v>
      </c>
      <c r="H3467" s="24" t="s">
        <v>92</v>
      </c>
      <c r="I3467" t="s">
        <v>92</v>
      </c>
      <c r="L3467" s="24">
        <v>0</v>
      </c>
    </row>
    <row r="3468" spans="3:12">
      <c r="C3468" s="24">
        <v>0</v>
      </c>
      <c r="D3468" t="s">
        <v>92</v>
      </c>
      <c r="E3468" t="s">
        <v>92</v>
      </c>
      <c r="F3468" t="s">
        <v>92</v>
      </c>
      <c r="G3468" s="23" t="s">
        <v>92</v>
      </c>
      <c r="H3468" s="24" t="s">
        <v>92</v>
      </c>
      <c r="I3468" t="s">
        <v>92</v>
      </c>
      <c r="L3468" s="24">
        <v>0</v>
      </c>
    </row>
    <row r="3469" spans="3:12">
      <c r="C3469" s="24">
        <v>0</v>
      </c>
      <c r="D3469" t="s">
        <v>92</v>
      </c>
      <c r="E3469" t="s">
        <v>92</v>
      </c>
      <c r="F3469" t="s">
        <v>92</v>
      </c>
      <c r="G3469" s="23" t="s">
        <v>92</v>
      </c>
      <c r="H3469" s="24" t="s">
        <v>92</v>
      </c>
      <c r="I3469" t="s">
        <v>92</v>
      </c>
    </row>
    <row r="3470" spans="3:12">
      <c r="C3470" s="24">
        <v>0</v>
      </c>
      <c r="D3470" t="s">
        <v>92</v>
      </c>
      <c r="E3470" t="s">
        <v>92</v>
      </c>
      <c r="F3470" t="s">
        <v>92</v>
      </c>
      <c r="G3470" s="23" t="s">
        <v>92</v>
      </c>
      <c r="H3470" s="24" t="s">
        <v>92</v>
      </c>
      <c r="I3470" t="s">
        <v>92</v>
      </c>
    </row>
    <row r="3471" spans="3:12">
      <c r="C3471" s="24">
        <v>0</v>
      </c>
      <c r="D3471" t="s">
        <v>92</v>
      </c>
      <c r="E3471" t="s">
        <v>92</v>
      </c>
      <c r="F3471" t="s">
        <v>92</v>
      </c>
      <c r="G3471" s="23" t="s">
        <v>92</v>
      </c>
      <c r="H3471" s="24" t="s">
        <v>92</v>
      </c>
      <c r="I3471" t="s">
        <v>92</v>
      </c>
      <c r="L3471" s="24">
        <v>0</v>
      </c>
    </row>
    <row r="3472" spans="3:12">
      <c r="C3472" s="24">
        <v>0</v>
      </c>
      <c r="D3472" t="s">
        <v>92</v>
      </c>
      <c r="E3472" t="s">
        <v>92</v>
      </c>
      <c r="F3472" t="s">
        <v>92</v>
      </c>
      <c r="G3472" s="23" t="s">
        <v>92</v>
      </c>
      <c r="H3472" s="24" t="s">
        <v>92</v>
      </c>
      <c r="I3472" t="s">
        <v>92</v>
      </c>
      <c r="L3472" s="24">
        <v>0</v>
      </c>
    </row>
    <row r="3473" spans="3:12">
      <c r="C3473" s="24">
        <v>0</v>
      </c>
      <c r="D3473" t="s">
        <v>92</v>
      </c>
      <c r="E3473" t="s">
        <v>92</v>
      </c>
      <c r="F3473" t="s">
        <v>92</v>
      </c>
      <c r="G3473" s="23" t="s">
        <v>92</v>
      </c>
      <c r="H3473" s="24" t="s">
        <v>92</v>
      </c>
      <c r="I3473" t="s">
        <v>92</v>
      </c>
      <c r="L3473" s="24">
        <v>0</v>
      </c>
    </row>
    <row r="3474" spans="3:12">
      <c r="C3474" s="24">
        <v>0</v>
      </c>
      <c r="D3474" t="s">
        <v>92</v>
      </c>
      <c r="E3474" t="s">
        <v>92</v>
      </c>
      <c r="F3474" t="s">
        <v>92</v>
      </c>
      <c r="G3474" s="23" t="s">
        <v>92</v>
      </c>
      <c r="H3474" s="24" t="s">
        <v>92</v>
      </c>
      <c r="I3474" t="s">
        <v>92</v>
      </c>
      <c r="L3474" s="24">
        <v>0</v>
      </c>
    </row>
    <row r="3475" spans="3:12">
      <c r="C3475" s="24">
        <v>0</v>
      </c>
      <c r="D3475" t="s">
        <v>92</v>
      </c>
      <c r="E3475" t="s">
        <v>92</v>
      </c>
      <c r="F3475" t="s">
        <v>92</v>
      </c>
      <c r="G3475" s="23" t="s">
        <v>92</v>
      </c>
      <c r="H3475" s="24" t="s">
        <v>92</v>
      </c>
      <c r="I3475" t="s">
        <v>92</v>
      </c>
      <c r="L3475" s="24">
        <v>0</v>
      </c>
    </row>
    <row r="3476" spans="3:12">
      <c r="C3476" s="24">
        <v>0</v>
      </c>
      <c r="D3476" t="s">
        <v>92</v>
      </c>
      <c r="E3476" t="s">
        <v>92</v>
      </c>
      <c r="F3476" t="s">
        <v>92</v>
      </c>
      <c r="G3476" s="23" t="s">
        <v>92</v>
      </c>
      <c r="H3476" s="24" t="s">
        <v>92</v>
      </c>
      <c r="I3476" t="s">
        <v>92</v>
      </c>
      <c r="L3476" s="24">
        <v>0</v>
      </c>
    </row>
    <row r="3477" spans="3:12">
      <c r="C3477" s="24">
        <v>0</v>
      </c>
      <c r="D3477" t="s">
        <v>92</v>
      </c>
      <c r="E3477" t="s">
        <v>92</v>
      </c>
      <c r="F3477" t="s">
        <v>92</v>
      </c>
      <c r="G3477" s="23" t="s">
        <v>92</v>
      </c>
      <c r="H3477" s="24" t="s">
        <v>92</v>
      </c>
      <c r="I3477" t="s">
        <v>92</v>
      </c>
      <c r="L3477" s="24">
        <v>0</v>
      </c>
    </row>
    <row r="3478" spans="3:12">
      <c r="C3478" s="24">
        <v>0</v>
      </c>
      <c r="D3478" t="s">
        <v>92</v>
      </c>
      <c r="E3478" t="s">
        <v>92</v>
      </c>
      <c r="F3478" t="s">
        <v>92</v>
      </c>
      <c r="G3478" s="23" t="s">
        <v>92</v>
      </c>
      <c r="H3478" s="24" t="s">
        <v>92</v>
      </c>
      <c r="I3478" t="s">
        <v>92</v>
      </c>
      <c r="L3478" s="24">
        <v>0</v>
      </c>
    </row>
    <row r="3479" spans="3:12">
      <c r="C3479" s="24">
        <v>0</v>
      </c>
      <c r="D3479" t="s">
        <v>92</v>
      </c>
      <c r="E3479" t="s">
        <v>92</v>
      </c>
      <c r="F3479" t="s">
        <v>92</v>
      </c>
      <c r="G3479" s="23" t="s">
        <v>92</v>
      </c>
      <c r="H3479" s="24" t="s">
        <v>92</v>
      </c>
      <c r="I3479" t="s">
        <v>92</v>
      </c>
      <c r="L3479" s="24">
        <v>0</v>
      </c>
    </row>
    <row r="3480" spans="3:12">
      <c r="C3480" s="24">
        <v>0</v>
      </c>
      <c r="D3480" t="s">
        <v>92</v>
      </c>
      <c r="E3480" t="s">
        <v>92</v>
      </c>
      <c r="F3480" t="s">
        <v>92</v>
      </c>
      <c r="G3480" s="23" t="s">
        <v>92</v>
      </c>
      <c r="H3480" s="24" t="s">
        <v>92</v>
      </c>
      <c r="I3480" t="s">
        <v>92</v>
      </c>
      <c r="L3480" s="24">
        <v>0</v>
      </c>
    </row>
    <row r="3481" spans="3:12">
      <c r="C3481" s="24">
        <v>0</v>
      </c>
      <c r="D3481" t="s">
        <v>92</v>
      </c>
      <c r="E3481" t="s">
        <v>92</v>
      </c>
      <c r="F3481" t="s">
        <v>92</v>
      </c>
      <c r="G3481" s="23" t="s">
        <v>92</v>
      </c>
      <c r="H3481" s="24" t="s">
        <v>92</v>
      </c>
      <c r="I3481" t="s">
        <v>92</v>
      </c>
      <c r="L3481" s="24">
        <v>0</v>
      </c>
    </row>
    <row r="3482" spans="3:12">
      <c r="C3482" s="24">
        <v>0</v>
      </c>
      <c r="D3482" t="s">
        <v>92</v>
      </c>
      <c r="E3482" t="s">
        <v>92</v>
      </c>
      <c r="F3482" t="s">
        <v>92</v>
      </c>
      <c r="G3482" s="23" t="s">
        <v>92</v>
      </c>
      <c r="H3482" s="24" t="s">
        <v>92</v>
      </c>
      <c r="I3482" t="s">
        <v>92</v>
      </c>
    </row>
    <row r="3483" spans="3:12">
      <c r="C3483" s="24">
        <v>0</v>
      </c>
      <c r="D3483" t="s">
        <v>92</v>
      </c>
      <c r="E3483" t="s">
        <v>92</v>
      </c>
      <c r="F3483" t="s">
        <v>92</v>
      </c>
      <c r="G3483" s="23" t="s">
        <v>92</v>
      </c>
      <c r="H3483" s="24" t="s">
        <v>92</v>
      </c>
      <c r="I3483" t="s">
        <v>92</v>
      </c>
    </row>
    <row r="3484" spans="3:12">
      <c r="C3484" s="24">
        <v>0</v>
      </c>
      <c r="D3484" t="s">
        <v>92</v>
      </c>
      <c r="E3484" t="s">
        <v>92</v>
      </c>
      <c r="F3484" t="s">
        <v>92</v>
      </c>
      <c r="G3484" s="23" t="s">
        <v>92</v>
      </c>
      <c r="H3484" s="24" t="s">
        <v>92</v>
      </c>
      <c r="I3484" t="s">
        <v>92</v>
      </c>
    </row>
    <row r="3485" spans="3:12">
      <c r="C3485" s="24">
        <v>0</v>
      </c>
      <c r="D3485" t="s">
        <v>92</v>
      </c>
      <c r="E3485" t="s">
        <v>92</v>
      </c>
      <c r="F3485" t="s">
        <v>92</v>
      </c>
      <c r="G3485" s="23" t="s">
        <v>92</v>
      </c>
      <c r="H3485" s="24" t="s">
        <v>92</v>
      </c>
      <c r="I3485" t="s">
        <v>92</v>
      </c>
      <c r="L3485" s="24">
        <v>0</v>
      </c>
    </row>
    <row r="3486" spans="3:12">
      <c r="C3486" s="24">
        <v>0</v>
      </c>
      <c r="D3486" t="s">
        <v>92</v>
      </c>
      <c r="E3486" t="s">
        <v>92</v>
      </c>
      <c r="F3486" t="s">
        <v>92</v>
      </c>
      <c r="G3486" s="23" t="s">
        <v>92</v>
      </c>
      <c r="H3486" s="24" t="s">
        <v>92</v>
      </c>
      <c r="I3486" t="s">
        <v>92</v>
      </c>
      <c r="L3486" s="24">
        <v>0</v>
      </c>
    </row>
    <row r="3487" spans="3:12">
      <c r="C3487" s="24">
        <v>0</v>
      </c>
      <c r="D3487" t="s">
        <v>92</v>
      </c>
      <c r="E3487" t="s">
        <v>92</v>
      </c>
      <c r="F3487" t="s">
        <v>92</v>
      </c>
      <c r="G3487" s="23" t="s">
        <v>92</v>
      </c>
      <c r="H3487" s="24" t="s">
        <v>92</v>
      </c>
      <c r="I3487" t="s">
        <v>92</v>
      </c>
      <c r="L3487" s="24">
        <v>0</v>
      </c>
    </row>
    <row r="3488" spans="3:12">
      <c r="C3488" s="24">
        <v>0</v>
      </c>
      <c r="D3488" t="s">
        <v>92</v>
      </c>
      <c r="E3488" t="s">
        <v>92</v>
      </c>
      <c r="F3488" t="s">
        <v>92</v>
      </c>
      <c r="G3488" s="23" t="s">
        <v>92</v>
      </c>
      <c r="H3488" s="24" t="s">
        <v>92</v>
      </c>
      <c r="I3488" t="s">
        <v>92</v>
      </c>
      <c r="L3488" s="24">
        <v>0</v>
      </c>
    </row>
    <row r="3489" spans="3:12">
      <c r="C3489" s="24">
        <v>0</v>
      </c>
      <c r="D3489" t="s">
        <v>92</v>
      </c>
      <c r="E3489" t="s">
        <v>92</v>
      </c>
      <c r="F3489" t="s">
        <v>92</v>
      </c>
      <c r="G3489" s="23" t="s">
        <v>92</v>
      </c>
      <c r="H3489" s="24" t="s">
        <v>92</v>
      </c>
      <c r="I3489" t="s">
        <v>92</v>
      </c>
      <c r="L3489" s="24">
        <v>0</v>
      </c>
    </row>
    <row r="3490" spans="3:12">
      <c r="C3490" s="24">
        <v>0</v>
      </c>
      <c r="D3490" t="s">
        <v>92</v>
      </c>
      <c r="E3490" t="s">
        <v>92</v>
      </c>
      <c r="F3490" t="s">
        <v>92</v>
      </c>
      <c r="G3490" s="23" t="s">
        <v>92</v>
      </c>
      <c r="H3490" s="24" t="s">
        <v>92</v>
      </c>
      <c r="I3490" t="s">
        <v>92</v>
      </c>
      <c r="L3490" s="24">
        <v>0</v>
      </c>
    </row>
    <row r="3491" spans="3:12">
      <c r="C3491" s="24">
        <v>0</v>
      </c>
      <c r="D3491" t="s">
        <v>92</v>
      </c>
      <c r="E3491" t="s">
        <v>92</v>
      </c>
      <c r="F3491" t="s">
        <v>92</v>
      </c>
      <c r="G3491" s="23" t="s">
        <v>92</v>
      </c>
      <c r="H3491" s="24" t="s">
        <v>92</v>
      </c>
      <c r="I3491" t="s">
        <v>92</v>
      </c>
      <c r="L3491" s="24">
        <v>0</v>
      </c>
    </row>
    <row r="3492" spans="3:12">
      <c r="C3492" s="24">
        <v>0</v>
      </c>
      <c r="D3492" t="s">
        <v>92</v>
      </c>
      <c r="E3492" t="s">
        <v>92</v>
      </c>
      <c r="F3492" t="s">
        <v>92</v>
      </c>
      <c r="G3492" s="23" t="s">
        <v>92</v>
      </c>
      <c r="H3492" s="24" t="s">
        <v>92</v>
      </c>
      <c r="I3492" t="s">
        <v>92</v>
      </c>
      <c r="L3492" s="24">
        <v>0</v>
      </c>
    </row>
    <row r="3493" spans="3:12">
      <c r="C3493" s="24">
        <v>0</v>
      </c>
      <c r="D3493" t="s">
        <v>92</v>
      </c>
      <c r="E3493" t="s">
        <v>92</v>
      </c>
      <c r="F3493" t="s">
        <v>92</v>
      </c>
      <c r="G3493" s="23" t="s">
        <v>92</v>
      </c>
      <c r="H3493" s="24" t="s">
        <v>92</v>
      </c>
      <c r="I3493" t="s">
        <v>92</v>
      </c>
      <c r="L3493" s="24">
        <v>0</v>
      </c>
    </row>
    <row r="3494" spans="3:12">
      <c r="C3494" s="24">
        <v>0</v>
      </c>
      <c r="D3494" t="s">
        <v>92</v>
      </c>
      <c r="E3494" t="s">
        <v>92</v>
      </c>
      <c r="F3494" t="s">
        <v>92</v>
      </c>
      <c r="G3494" s="23" t="s">
        <v>92</v>
      </c>
      <c r="H3494" s="24" t="s">
        <v>92</v>
      </c>
      <c r="I3494" t="s">
        <v>92</v>
      </c>
      <c r="L3494" s="24">
        <v>0</v>
      </c>
    </row>
    <row r="3495" spans="3:12">
      <c r="C3495" s="24">
        <v>0</v>
      </c>
      <c r="D3495" t="s">
        <v>92</v>
      </c>
      <c r="E3495" t="s">
        <v>92</v>
      </c>
      <c r="F3495" t="s">
        <v>92</v>
      </c>
      <c r="G3495" s="23" t="s">
        <v>92</v>
      </c>
      <c r="H3495" s="24" t="s">
        <v>92</v>
      </c>
      <c r="I3495" t="s">
        <v>92</v>
      </c>
      <c r="L3495" s="24">
        <v>0</v>
      </c>
    </row>
    <row r="3496" spans="3:12">
      <c r="C3496" s="24">
        <v>0</v>
      </c>
      <c r="D3496" t="s">
        <v>92</v>
      </c>
      <c r="E3496" t="s">
        <v>92</v>
      </c>
      <c r="F3496" t="s">
        <v>92</v>
      </c>
      <c r="G3496" s="23" t="s">
        <v>92</v>
      </c>
      <c r="H3496" s="24" t="s">
        <v>92</v>
      </c>
      <c r="I3496" t="s">
        <v>92</v>
      </c>
    </row>
    <row r="3497" spans="3:12">
      <c r="C3497" s="24">
        <v>0</v>
      </c>
      <c r="D3497" t="s">
        <v>92</v>
      </c>
      <c r="E3497" t="s">
        <v>92</v>
      </c>
      <c r="F3497" t="s">
        <v>92</v>
      </c>
      <c r="G3497" s="23" t="s">
        <v>92</v>
      </c>
      <c r="H3497" s="24" t="s">
        <v>92</v>
      </c>
      <c r="I3497" t="s">
        <v>92</v>
      </c>
    </row>
    <row r="3498" spans="3:12">
      <c r="C3498" s="24">
        <v>0</v>
      </c>
      <c r="D3498" t="s">
        <v>92</v>
      </c>
      <c r="E3498" t="s">
        <v>92</v>
      </c>
      <c r="F3498" t="s">
        <v>92</v>
      </c>
      <c r="G3498" s="23" t="s">
        <v>92</v>
      </c>
      <c r="H3498" s="24" t="s">
        <v>92</v>
      </c>
      <c r="I3498" t="s">
        <v>92</v>
      </c>
    </row>
    <row r="3499" spans="3:12">
      <c r="C3499" s="24">
        <v>0</v>
      </c>
      <c r="D3499" t="s">
        <v>92</v>
      </c>
      <c r="E3499" t="s">
        <v>92</v>
      </c>
      <c r="F3499" t="s">
        <v>92</v>
      </c>
      <c r="G3499" s="23" t="s">
        <v>92</v>
      </c>
      <c r="H3499" s="24" t="s">
        <v>92</v>
      </c>
      <c r="I3499" t="s">
        <v>92</v>
      </c>
    </row>
    <row r="3500" spans="3:12">
      <c r="C3500" s="24">
        <v>0</v>
      </c>
      <c r="D3500" t="s">
        <v>92</v>
      </c>
      <c r="E3500" t="s">
        <v>92</v>
      </c>
      <c r="F3500" t="s">
        <v>92</v>
      </c>
      <c r="G3500" s="23" t="s">
        <v>92</v>
      </c>
      <c r="H3500" s="24" t="s">
        <v>92</v>
      </c>
      <c r="I3500" t="s">
        <v>92</v>
      </c>
    </row>
    <row r="3501" spans="3:12">
      <c r="C3501" s="24">
        <v>0</v>
      </c>
      <c r="D3501" t="s">
        <v>92</v>
      </c>
      <c r="E3501" t="s">
        <v>92</v>
      </c>
      <c r="F3501" t="s">
        <v>92</v>
      </c>
      <c r="G3501" s="23" t="s">
        <v>92</v>
      </c>
      <c r="H3501" s="24" t="s">
        <v>92</v>
      </c>
      <c r="I3501" t="s">
        <v>92</v>
      </c>
      <c r="L3501" s="24">
        <v>0</v>
      </c>
    </row>
    <row r="3502" spans="3:12">
      <c r="C3502" s="24">
        <v>0</v>
      </c>
      <c r="D3502" t="s">
        <v>92</v>
      </c>
      <c r="E3502" t="s">
        <v>92</v>
      </c>
      <c r="F3502" t="s">
        <v>92</v>
      </c>
      <c r="G3502" s="23" t="s">
        <v>92</v>
      </c>
      <c r="H3502" s="24" t="s">
        <v>92</v>
      </c>
      <c r="I3502" t="s">
        <v>92</v>
      </c>
      <c r="L3502" s="24">
        <v>0</v>
      </c>
    </row>
    <row r="3503" spans="3:12">
      <c r="C3503" s="24">
        <v>0</v>
      </c>
      <c r="D3503" t="s">
        <v>92</v>
      </c>
      <c r="E3503" t="s">
        <v>92</v>
      </c>
      <c r="F3503" t="s">
        <v>92</v>
      </c>
      <c r="G3503" s="23" t="s">
        <v>92</v>
      </c>
      <c r="H3503" s="24" t="s">
        <v>92</v>
      </c>
      <c r="I3503" t="s">
        <v>92</v>
      </c>
      <c r="L3503" s="24">
        <v>0</v>
      </c>
    </row>
    <row r="3504" spans="3:12">
      <c r="C3504" s="24">
        <v>0</v>
      </c>
      <c r="D3504" t="s">
        <v>92</v>
      </c>
      <c r="E3504" t="s">
        <v>92</v>
      </c>
      <c r="F3504" t="s">
        <v>92</v>
      </c>
      <c r="G3504" s="23" t="s">
        <v>92</v>
      </c>
      <c r="H3504" s="24" t="s">
        <v>92</v>
      </c>
      <c r="I3504" t="s">
        <v>92</v>
      </c>
      <c r="L3504" s="24">
        <v>0</v>
      </c>
    </row>
    <row r="3505" spans="3:12">
      <c r="C3505" s="24">
        <v>0</v>
      </c>
      <c r="D3505" t="s">
        <v>92</v>
      </c>
      <c r="E3505" t="s">
        <v>92</v>
      </c>
      <c r="F3505" t="s">
        <v>92</v>
      </c>
      <c r="G3505" s="23" t="s">
        <v>92</v>
      </c>
      <c r="H3505" s="24" t="s">
        <v>92</v>
      </c>
      <c r="I3505" t="s">
        <v>92</v>
      </c>
      <c r="L3505" s="24">
        <v>0</v>
      </c>
    </row>
    <row r="3506" spans="3:12">
      <c r="C3506" s="24">
        <v>0</v>
      </c>
      <c r="D3506" t="s">
        <v>92</v>
      </c>
      <c r="E3506" t="s">
        <v>92</v>
      </c>
      <c r="F3506" t="s">
        <v>92</v>
      </c>
      <c r="G3506" s="23" t="s">
        <v>92</v>
      </c>
      <c r="H3506" s="24" t="s">
        <v>92</v>
      </c>
      <c r="I3506" t="s">
        <v>92</v>
      </c>
      <c r="L3506" s="24">
        <v>0</v>
      </c>
    </row>
    <row r="3507" spans="3:12">
      <c r="C3507" s="24">
        <v>0</v>
      </c>
      <c r="D3507" t="s">
        <v>92</v>
      </c>
      <c r="E3507" t="s">
        <v>92</v>
      </c>
      <c r="F3507" t="s">
        <v>92</v>
      </c>
      <c r="G3507" s="23" t="s">
        <v>92</v>
      </c>
      <c r="H3507" s="24" t="s">
        <v>92</v>
      </c>
      <c r="I3507" t="s">
        <v>92</v>
      </c>
      <c r="L3507" s="24">
        <v>0</v>
      </c>
    </row>
    <row r="3508" spans="3:12">
      <c r="C3508" s="24">
        <v>0</v>
      </c>
      <c r="D3508" t="s">
        <v>92</v>
      </c>
      <c r="E3508" t="s">
        <v>92</v>
      </c>
      <c r="F3508" t="s">
        <v>92</v>
      </c>
      <c r="G3508" s="23" t="s">
        <v>92</v>
      </c>
      <c r="H3508" s="24" t="s">
        <v>92</v>
      </c>
      <c r="I3508" t="s">
        <v>92</v>
      </c>
      <c r="L3508" s="24">
        <v>0</v>
      </c>
    </row>
    <row r="3509" spans="3:12">
      <c r="C3509" s="24">
        <v>0</v>
      </c>
      <c r="D3509" t="s">
        <v>92</v>
      </c>
      <c r="E3509" t="s">
        <v>92</v>
      </c>
      <c r="F3509" t="s">
        <v>92</v>
      </c>
      <c r="G3509" s="23" t="s">
        <v>92</v>
      </c>
      <c r="H3509" s="24" t="s">
        <v>92</v>
      </c>
      <c r="I3509" t="s">
        <v>92</v>
      </c>
      <c r="L3509" s="24">
        <v>0</v>
      </c>
    </row>
    <row r="3510" spans="3:12">
      <c r="C3510" s="24">
        <v>0</v>
      </c>
      <c r="D3510" t="s">
        <v>92</v>
      </c>
      <c r="E3510" t="s">
        <v>92</v>
      </c>
      <c r="F3510" t="s">
        <v>92</v>
      </c>
      <c r="G3510" s="23" t="s">
        <v>92</v>
      </c>
      <c r="H3510" s="24" t="s">
        <v>92</v>
      </c>
      <c r="I3510" t="s">
        <v>92</v>
      </c>
      <c r="L3510" s="24">
        <v>0</v>
      </c>
    </row>
    <row r="3511" spans="3:12">
      <c r="C3511" s="24">
        <v>0</v>
      </c>
      <c r="D3511" t="s">
        <v>92</v>
      </c>
      <c r="E3511" t="s">
        <v>92</v>
      </c>
      <c r="F3511" t="s">
        <v>92</v>
      </c>
      <c r="G3511" s="23" t="s">
        <v>92</v>
      </c>
      <c r="H3511" s="24" t="s">
        <v>92</v>
      </c>
      <c r="I3511" t="s">
        <v>92</v>
      </c>
      <c r="L3511" s="24">
        <v>0</v>
      </c>
    </row>
    <row r="3512" spans="3:12">
      <c r="C3512" s="24">
        <v>0</v>
      </c>
      <c r="D3512" t="s">
        <v>92</v>
      </c>
      <c r="E3512" t="s">
        <v>92</v>
      </c>
      <c r="F3512" t="s">
        <v>92</v>
      </c>
      <c r="G3512" s="23" t="s">
        <v>92</v>
      </c>
      <c r="H3512" s="24" t="s">
        <v>92</v>
      </c>
      <c r="I3512" t="s">
        <v>92</v>
      </c>
    </row>
    <row r="3513" spans="3:12">
      <c r="C3513" s="24">
        <v>0</v>
      </c>
      <c r="D3513" t="s">
        <v>92</v>
      </c>
      <c r="E3513" t="s">
        <v>92</v>
      </c>
      <c r="F3513" t="s">
        <v>92</v>
      </c>
      <c r="G3513" s="23" t="s">
        <v>92</v>
      </c>
      <c r="H3513" s="24" t="s">
        <v>92</v>
      </c>
      <c r="I3513" t="s">
        <v>92</v>
      </c>
      <c r="L3513" s="24">
        <v>0</v>
      </c>
    </row>
    <row r="3514" spans="3:12">
      <c r="C3514" s="24">
        <v>0</v>
      </c>
      <c r="D3514" t="s">
        <v>92</v>
      </c>
      <c r="E3514" t="s">
        <v>92</v>
      </c>
      <c r="F3514" t="s">
        <v>92</v>
      </c>
      <c r="G3514" s="23" t="s">
        <v>92</v>
      </c>
      <c r="H3514" s="24" t="s">
        <v>92</v>
      </c>
      <c r="I3514" t="s">
        <v>92</v>
      </c>
      <c r="L3514" s="24">
        <v>0</v>
      </c>
    </row>
    <row r="3515" spans="3:12">
      <c r="C3515" s="24">
        <v>0</v>
      </c>
      <c r="D3515" t="s">
        <v>92</v>
      </c>
      <c r="E3515" t="s">
        <v>92</v>
      </c>
      <c r="F3515" t="s">
        <v>92</v>
      </c>
      <c r="G3515" s="23" t="s">
        <v>92</v>
      </c>
      <c r="H3515" s="24" t="s">
        <v>92</v>
      </c>
      <c r="I3515" t="s">
        <v>92</v>
      </c>
      <c r="L3515" s="24">
        <v>0</v>
      </c>
    </row>
    <row r="3516" spans="3:12">
      <c r="C3516" s="24">
        <v>0</v>
      </c>
      <c r="D3516" t="s">
        <v>92</v>
      </c>
      <c r="E3516" t="s">
        <v>92</v>
      </c>
      <c r="F3516" t="s">
        <v>92</v>
      </c>
      <c r="G3516" s="23" t="s">
        <v>92</v>
      </c>
      <c r="H3516" s="24" t="s">
        <v>92</v>
      </c>
      <c r="I3516" t="s">
        <v>92</v>
      </c>
      <c r="L3516" s="24">
        <v>0</v>
      </c>
    </row>
    <row r="3517" spans="3:12">
      <c r="C3517" s="24">
        <v>0</v>
      </c>
      <c r="D3517" t="s">
        <v>92</v>
      </c>
      <c r="E3517" t="s">
        <v>92</v>
      </c>
      <c r="F3517" t="s">
        <v>92</v>
      </c>
      <c r="G3517" s="23" t="s">
        <v>92</v>
      </c>
      <c r="H3517" s="24" t="s">
        <v>92</v>
      </c>
      <c r="I3517" t="s">
        <v>92</v>
      </c>
      <c r="L3517" s="24">
        <v>0</v>
      </c>
    </row>
    <row r="3518" spans="3:12">
      <c r="C3518" s="24">
        <v>0</v>
      </c>
      <c r="D3518" t="s">
        <v>92</v>
      </c>
      <c r="E3518" t="s">
        <v>92</v>
      </c>
      <c r="F3518" t="s">
        <v>92</v>
      </c>
      <c r="G3518" s="23" t="s">
        <v>92</v>
      </c>
      <c r="H3518" s="24" t="s">
        <v>92</v>
      </c>
      <c r="I3518" t="s">
        <v>92</v>
      </c>
      <c r="L3518" s="24">
        <v>0</v>
      </c>
    </row>
    <row r="3519" spans="3:12">
      <c r="C3519" s="24">
        <v>0</v>
      </c>
      <c r="D3519" t="s">
        <v>92</v>
      </c>
      <c r="E3519" t="s">
        <v>92</v>
      </c>
      <c r="F3519" t="s">
        <v>92</v>
      </c>
      <c r="G3519" s="23" t="s">
        <v>92</v>
      </c>
      <c r="H3519" s="24" t="s">
        <v>92</v>
      </c>
      <c r="I3519" t="s">
        <v>92</v>
      </c>
      <c r="L3519" s="24">
        <v>0</v>
      </c>
    </row>
    <row r="3520" spans="3:12">
      <c r="C3520" s="24">
        <v>0</v>
      </c>
      <c r="D3520" t="s">
        <v>92</v>
      </c>
      <c r="E3520" t="s">
        <v>92</v>
      </c>
      <c r="F3520" t="s">
        <v>92</v>
      </c>
      <c r="G3520" s="23" t="s">
        <v>92</v>
      </c>
      <c r="H3520" s="24" t="s">
        <v>92</v>
      </c>
      <c r="I3520" t="s">
        <v>92</v>
      </c>
      <c r="L3520" s="24">
        <v>0</v>
      </c>
    </row>
    <row r="3521" spans="3:12">
      <c r="C3521" s="24">
        <v>0</v>
      </c>
      <c r="D3521" t="s">
        <v>92</v>
      </c>
      <c r="E3521" t="s">
        <v>92</v>
      </c>
      <c r="F3521" t="s">
        <v>92</v>
      </c>
      <c r="G3521" s="23" t="s">
        <v>92</v>
      </c>
      <c r="H3521" s="24" t="s">
        <v>92</v>
      </c>
      <c r="I3521" t="s">
        <v>92</v>
      </c>
      <c r="L3521" s="24">
        <v>0</v>
      </c>
    </row>
    <row r="3522" spans="3:12">
      <c r="C3522" s="24">
        <v>0</v>
      </c>
      <c r="D3522" t="s">
        <v>92</v>
      </c>
      <c r="E3522" t="s">
        <v>92</v>
      </c>
      <c r="F3522" t="s">
        <v>92</v>
      </c>
      <c r="G3522" s="23" t="s">
        <v>92</v>
      </c>
      <c r="H3522" s="24" t="s">
        <v>92</v>
      </c>
      <c r="I3522" t="s">
        <v>92</v>
      </c>
      <c r="L3522" s="24">
        <v>0</v>
      </c>
    </row>
    <row r="3523" spans="3:12">
      <c r="C3523" s="24">
        <v>0</v>
      </c>
      <c r="D3523" t="s">
        <v>92</v>
      </c>
      <c r="E3523" t="s">
        <v>92</v>
      </c>
      <c r="F3523" t="s">
        <v>92</v>
      </c>
      <c r="G3523" s="23" t="s">
        <v>92</v>
      </c>
      <c r="H3523" s="24" t="s">
        <v>92</v>
      </c>
      <c r="I3523" t="s">
        <v>92</v>
      </c>
      <c r="L3523" s="24">
        <v>0</v>
      </c>
    </row>
    <row r="3524" spans="3:12">
      <c r="C3524" s="24">
        <v>0</v>
      </c>
      <c r="D3524" t="s">
        <v>92</v>
      </c>
      <c r="E3524" t="s">
        <v>92</v>
      </c>
      <c r="F3524" t="s">
        <v>92</v>
      </c>
      <c r="G3524" s="23" t="s">
        <v>92</v>
      </c>
      <c r="H3524" s="24" t="s">
        <v>92</v>
      </c>
      <c r="I3524" t="s">
        <v>92</v>
      </c>
      <c r="L3524" s="24">
        <v>0</v>
      </c>
    </row>
    <row r="3525" spans="3:12">
      <c r="C3525" s="24">
        <v>0</v>
      </c>
      <c r="D3525" t="s">
        <v>92</v>
      </c>
      <c r="E3525" t="s">
        <v>92</v>
      </c>
      <c r="F3525" t="s">
        <v>92</v>
      </c>
      <c r="G3525" s="23" t="s">
        <v>92</v>
      </c>
      <c r="H3525" s="24" t="s">
        <v>92</v>
      </c>
      <c r="I3525" t="s">
        <v>92</v>
      </c>
      <c r="L3525" s="24">
        <v>0</v>
      </c>
    </row>
    <row r="3526" spans="3:12">
      <c r="C3526" s="24">
        <v>0</v>
      </c>
      <c r="D3526" t="s">
        <v>92</v>
      </c>
      <c r="E3526" t="s">
        <v>92</v>
      </c>
      <c r="F3526" t="s">
        <v>92</v>
      </c>
      <c r="G3526" s="23" t="s">
        <v>92</v>
      </c>
      <c r="H3526" s="24" t="s">
        <v>92</v>
      </c>
      <c r="I3526" t="s">
        <v>92</v>
      </c>
    </row>
    <row r="3527" spans="3:12">
      <c r="C3527" s="24">
        <v>0</v>
      </c>
      <c r="D3527" t="s">
        <v>92</v>
      </c>
      <c r="E3527" t="s">
        <v>92</v>
      </c>
      <c r="F3527" t="s">
        <v>92</v>
      </c>
      <c r="G3527" s="23" t="s">
        <v>92</v>
      </c>
      <c r="H3527" s="24" t="s">
        <v>92</v>
      </c>
      <c r="I3527" t="s">
        <v>92</v>
      </c>
    </row>
    <row r="3528" spans="3:12">
      <c r="C3528" s="24">
        <v>0</v>
      </c>
      <c r="D3528" t="s">
        <v>92</v>
      </c>
      <c r="E3528" t="s">
        <v>92</v>
      </c>
      <c r="F3528" t="s">
        <v>92</v>
      </c>
      <c r="G3528" s="23" t="s">
        <v>92</v>
      </c>
      <c r="H3528" s="24" t="s">
        <v>92</v>
      </c>
      <c r="I3528" t="s">
        <v>92</v>
      </c>
    </row>
    <row r="3529" spans="3:12">
      <c r="C3529" s="24">
        <v>0</v>
      </c>
      <c r="D3529" t="s">
        <v>92</v>
      </c>
      <c r="E3529" t="s">
        <v>92</v>
      </c>
      <c r="F3529" t="s">
        <v>92</v>
      </c>
      <c r="G3529" s="23" t="s">
        <v>92</v>
      </c>
      <c r="H3529" s="24" t="s">
        <v>92</v>
      </c>
      <c r="I3529" t="s">
        <v>92</v>
      </c>
      <c r="L3529" s="24">
        <v>0</v>
      </c>
    </row>
    <row r="3530" spans="3:12">
      <c r="C3530" s="24">
        <v>0</v>
      </c>
      <c r="D3530" t="s">
        <v>92</v>
      </c>
      <c r="E3530" t="s">
        <v>92</v>
      </c>
      <c r="F3530" t="s">
        <v>92</v>
      </c>
      <c r="G3530" s="23" t="s">
        <v>92</v>
      </c>
      <c r="H3530" s="24" t="s">
        <v>92</v>
      </c>
      <c r="I3530" t="s">
        <v>92</v>
      </c>
      <c r="L3530" s="24">
        <v>0</v>
      </c>
    </row>
    <row r="3531" spans="3:12">
      <c r="C3531" s="24">
        <v>0</v>
      </c>
      <c r="D3531" t="s">
        <v>92</v>
      </c>
      <c r="E3531" t="s">
        <v>92</v>
      </c>
      <c r="F3531" t="s">
        <v>92</v>
      </c>
      <c r="G3531" s="23" t="s">
        <v>92</v>
      </c>
      <c r="H3531" s="24" t="s">
        <v>92</v>
      </c>
      <c r="I3531" t="s">
        <v>92</v>
      </c>
      <c r="L3531" s="24">
        <v>0</v>
      </c>
    </row>
    <row r="3532" spans="3:12">
      <c r="C3532" s="24">
        <v>0</v>
      </c>
      <c r="D3532" t="s">
        <v>92</v>
      </c>
      <c r="E3532" t="s">
        <v>92</v>
      </c>
      <c r="F3532" t="s">
        <v>92</v>
      </c>
      <c r="G3532" s="23" t="s">
        <v>92</v>
      </c>
      <c r="H3532" s="24" t="s">
        <v>92</v>
      </c>
      <c r="I3532" t="s">
        <v>92</v>
      </c>
    </row>
    <row r="3533" spans="3:12">
      <c r="C3533" s="24">
        <v>0</v>
      </c>
      <c r="D3533" t="s">
        <v>92</v>
      </c>
      <c r="E3533" t="s">
        <v>92</v>
      </c>
      <c r="F3533" t="s">
        <v>92</v>
      </c>
      <c r="G3533" s="23" t="s">
        <v>92</v>
      </c>
      <c r="H3533" s="24" t="s">
        <v>92</v>
      </c>
      <c r="I3533" t="s">
        <v>92</v>
      </c>
      <c r="L3533" s="24">
        <v>0</v>
      </c>
    </row>
    <row r="3534" spans="3:12">
      <c r="C3534" s="24">
        <v>0</v>
      </c>
      <c r="D3534" t="s">
        <v>92</v>
      </c>
      <c r="E3534" t="s">
        <v>92</v>
      </c>
      <c r="F3534" t="s">
        <v>92</v>
      </c>
      <c r="G3534" s="23" t="s">
        <v>92</v>
      </c>
      <c r="H3534" s="24" t="s">
        <v>92</v>
      </c>
      <c r="I3534" t="s">
        <v>92</v>
      </c>
      <c r="L3534" s="24">
        <v>0</v>
      </c>
    </row>
    <row r="3535" spans="3:12">
      <c r="C3535" s="24">
        <v>0</v>
      </c>
      <c r="D3535" t="s">
        <v>92</v>
      </c>
      <c r="E3535" t="s">
        <v>92</v>
      </c>
      <c r="F3535" t="s">
        <v>92</v>
      </c>
      <c r="G3535" s="23" t="s">
        <v>92</v>
      </c>
      <c r="H3535" s="24" t="s">
        <v>92</v>
      </c>
      <c r="I3535" t="s">
        <v>92</v>
      </c>
      <c r="L3535" s="24">
        <v>0</v>
      </c>
    </row>
    <row r="3536" spans="3:12">
      <c r="C3536" s="24">
        <v>0</v>
      </c>
      <c r="D3536" t="s">
        <v>92</v>
      </c>
      <c r="E3536" t="s">
        <v>92</v>
      </c>
      <c r="F3536" t="s">
        <v>92</v>
      </c>
      <c r="G3536" s="23" t="s">
        <v>92</v>
      </c>
      <c r="H3536" s="24" t="s">
        <v>92</v>
      </c>
      <c r="I3536" t="s">
        <v>92</v>
      </c>
      <c r="L3536" s="24">
        <v>0</v>
      </c>
    </row>
    <row r="3537" spans="3:12">
      <c r="C3537" s="24">
        <v>0</v>
      </c>
      <c r="D3537" t="s">
        <v>92</v>
      </c>
      <c r="E3537" t="s">
        <v>92</v>
      </c>
      <c r="F3537" t="s">
        <v>92</v>
      </c>
      <c r="G3537" s="23" t="s">
        <v>92</v>
      </c>
      <c r="H3537" s="24" t="s">
        <v>92</v>
      </c>
      <c r="I3537" t="s">
        <v>92</v>
      </c>
      <c r="L3537" s="24">
        <v>0</v>
      </c>
    </row>
    <row r="3538" spans="3:12">
      <c r="C3538" s="24">
        <v>0</v>
      </c>
      <c r="D3538" t="s">
        <v>92</v>
      </c>
      <c r="E3538" t="s">
        <v>92</v>
      </c>
      <c r="F3538" t="s">
        <v>92</v>
      </c>
      <c r="G3538" s="23" t="s">
        <v>92</v>
      </c>
      <c r="H3538" s="24" t="s">
        <v>92</v>
      </c>
      <c r="I3538" t="s">
        <v>92</v>
      </c>
      <c r="L3538" s="24">
        <v>0</v>
      </c>
    </row>
    <row r="3539" spans="3:12">
      <c r="C3539" s="24">
        <v>0</v>
      </c>
      <c r="D3539" t="s">
        <v>92</v>
      </c>
      <c r="E3539" t="s">
        <v>92</v>
      </c>
      <c r="F3539" t="s">
        <v>92</v>
      </c>
      <c r="G3539" s="23" t="s">
        <v>92</v>
      </c>
      <c r="H3539" s="24" t="s">
        <v>92</v>
      </c>
      <c r="I3539" t="s">
        <v>92</v>
      </c>
      <c r="L3539" s="24">
        <v>0</v>
      </c>
    </row>
    <row r="3540" spans="3:12">
      <c r="C3540" s="24">
        <v>0</v>
      </c>
      <c r="D3540" t="s">
        <v>92</v>
      </c>
      <c r="E3540" t="s">
        <v>92</v>
      </c>
      <c r="F3540" t="s">
        <v>92</v>
      </c>
      <c r="G3540" s="23" t="s">
        <v>92</v>
      </c>
      <c r="H3540" s="24" t="s">
        <v>92</v>
      </c>
      <c r="I3540" t="s">
        <v>92</v>
      </c>
      <c r="L3540" s="24">
        <v>0</v>
      </c>
    </row>
    <row r="3541" spans="3:12">
      <c r="C3541" s="24">
        <v>0</v>
      </c>
      <c r="D3541" t="s">
        <v>92</v>
      </c>
      <c r="E3541" t="s">
        <v>92</v>
      </c>
      <c r="F3541" t="s">
        <v>92</v>
      </c>
      <c r="G3541" s="23" t="s">
        <v>92</v>
      </c>
      <c r="H3541" s="24" t="s">
        <v>92</v>
      </c>
      <c r="I3541" t="s">
        <v>92</v>
      </c>
      <c r="L3541" s="24">
        <v>0</v>
      </c>
    </row>
    <row r="3542" spans="3:12">
      <c r="C3542" s="24">
        <v>0</v>
      </c>
      <c r="D3542" t="s">
        <v>92</v>
      </c>
      <c r="E3542" t="s">
        <v>92</v>
      </c>
      <c r="F3542" t="s">
        <v>92</v>
      </c>
      <c r="G3542" s="23" t="s">
        <v>92</v>
      </c>
      <c r="H3542" s="24" t="s">
        <v>92</v>
      </c>
      <c r="I3542" t="s">
        <v>92</v>
      </c>
      <c r="L3542" s="24">
        <v>0</v>
      </c>
    </row>
    <row r="3543" spans="3:12">
      <c r="C3543" s="24">
        <v>0</v>
      </c>
      <c r="D3543" t="s">
        <v>92</v>
      </c>
      <c r="E3543" t="s">
        <v>92</v>
      </c>
      <c r="F3543" t="s">
        <v>92</v>
      </c>
      <c r="G3543" s="23" t="s">
        <v>92</v>
      </c>
      <c r="H3543" s="24" t="s">
        <v>92</v>
      </c>
      <c r="I3543" t="s">
        <v>92</v>
      </c>
    </row>
    <row r="3544" spans="3:12">
      <c r="C3544" s="24">
        <v>0</v>
      </c>
      <c r="D3544" t="s">
        <v>92</v>
      </c>
      <c r="E3544" t="s">
        <v>92</v>
      </c>
      <c r="F3544" t="s">
        <v>92</v>
      </c>
      <c r="G3544" s="23" t="s">
        <v>92</v>
      </c>
      <c r="H3544" s="24" t="s">
        <v>92</v>
      </c>
      <c r="I3544" t="s">
        <v>92</v>
      </c>
    </row>
    <row r="3545" spans="3:12">
      <c r="C3545" s="24">
        <v>0</v>
      </c>
      <c r="D3545" t="s">
        <v>92</v>
      </c>
      <c r="E3545" t="s">
        <v>92</v>
      </c>
      <c r="F3545" t="s">
        <v>92</v>
      </c>
      <c r="G3545" s="23" t="s">
        <v>92</v>
      </c>
      <c r="H3545" s="24" t="s">
        <v>92</v>
      </c>
      <c r="I3545" t="s">
        <v>92</v>
      </c>
      <c r="L3545" s="24">
        <v>0</v>
      </c>
    </row>
    <row r="3546" spans="3:12">
      <c r="C3546" s="24">
        <v>0</v>
      </c>
      <c r="D3546" t="s">
        <v>92</v>
      </c>
      <c r="E3546" t="s">
        <v>92</v>
      </c>
      <c r="F3546" t="s">
        <v>92</v>
      </c>
      <c r="G3546" s="23" t="s">
        <v>92</v>
      </c>
      <c r="H3546" s="24" t="s">
        <v>92</v>
      </c>
      <c r="I3546" t="s">
        <v>92</v>
      </c>
      <c r="L3546" s="24">
        <v>0</v>
      </c>
    </row>
    <row r="3547" spans="3:12">
      <c r="C3547" s="24">
        <v>0</v>
      </c>
      <c r="D3547" t="s">
        <v>92</v>
      </c>
      <c r="E3547" t="s">
        <v>92</v>
      </c>
      <c r="F3547" t="s">
        <v>92</v>
      </c>
      <c r="G3547" s="23" t="s">
        <v>92</v>
      </c>
      <c r="H3547" s="24" t="s">
        <v>92</v>
      </c>
      <c r="I3547" t="s">
        <v>92</v>
      </c>
      <c r="L3547" s="24">
        <v>0</v>
      </c>
    </row>
    <row r="3548" spans="3:12">
      <c r="C3548" s="24">
        <v>0</v>
      </c>
      <c r="D3548" t="s">
        <v>92</v>
      </c>
      <c r="E3548" t="s">
        <v>92</v>
      </c>
      <c r="F3548" t="s">
        <v>92</v>
      </c>
      <c r="G3548" s="23" t="s">
        <v>92</v>
      </c>
      <c r="H3548" s="24" t="s">
        <v>92</v>
      </c>
      <c r="I3548" t="s">
        <v>92</v>
      </c>
      <c r="L3548" s="24">
        <v>0</v>
      </c>
    </row>
    <row r="3549" spans="3:12">
      <c r="C3549" s="24">
        <v>0</v>
      </c>
      <c r="D3549" t="s">
        <v>92</v>
      </c>
      <c r="E3549" t="s">
        <v>92</v>
      </c>
      <c r="F3549" t="s">
        <v>92</v>
      </c>
      <c r="G3549" s="23" t="s">
        <v>92</v>
      </c>
      <c r="H3549" s="24" t="s">
        <v>92</v>
      </c>
      <c r="I3549" t="s">
        <v>92</v>
      </c>
      <c r="L3549" s="24">
        <v>0</v>
      </c>
    </row>
    <row r="3550" spans="3:12">
      <c r="C3550" s="24">
        <v>0</v>
      </c>
      <c r="D3550" t="s">
        <v>92</v>
      </c>
      <c r="E3550" t="s">
        <v>92</v>
      </c>
      <c r="F3550" t="s">
        <v>92</v>
      </c>
      <c r="G3550" s="23" t="s">
        <v>92</v>
      </c>
      <c r="H3550" s="24" t="s">
        <v>92</v>
      </c>
      <c r="I3550" t="s">
        <v>92</v>
      </c>
      <c r="L3550" s="24">
        <v>0</v>
      </c>
    </row>
    <row r="3551" spans="3:12">
      <c r="C3551" s="24">
        <v>0</v>
      </c>
      <c r="D3551" t="s">
        <v>92</v>
      </c>
      <c r="E3551" t="s">
        <v>92</v>
      </c>
      <c r="F3551" t="s">
        <v>92</v>
      </c>
      <c r="G3551" s="23" t="s">
        <v>92</v>
      </c>
      <c r="H3551" s="24" t="s">
        <v>92</v>
      </c>
      <c r="I3551" t="s">
        <v>92</v>
      </c>
      <c r="L3551" s="24">
        <v>0</v>
      </c>
    </row>
    <row r="3552" spans="3:12">
      <c r="C3552" s="24">
        <v>0</v>
      </c>
      <c r="D3552" t="s">
        <v>92</v>
      </c>
      <c r="E3552" t="s">
        <v>92</v>
      </c>
      <c r="F3552" t="s">
        <v>92</v>
      </c>
      <c r="G3552" s="23" t="s">
        <v>92</v>
      </c>
      <c r="H3552" s="24" t="s">
        <v>92</v>
      </c>
      <c r="I3552" t="s">
        <v>92</v>
      </c>
      <c r="L3552" s="24">
        <v>0</v>
      </c>
    </row>
    <row r="3553" spans="3:12">
      <c r="C3553" s="24">
        <v>0</v>
      </c>
      <c r="D3553" t="s">
        <v>92</v>
      </c>
      <c r="E3553" t="s">
        <v>92</v>
      </c>
      <c r="F3553" t="s">
        <v>92</v>
      </c>
      <c r="G3553" s="23" t="s">
        <v>92</v>
      </c>
      <c r="H3553" s="24" t="s">
        <v>92</v>
      </c>
      <c r="I3553" t="s">
        <v>92</v>
      </c>
      <c r="L3553" s="24">
        <v>0</v>
      </c>
    </row>
    <row r="3554" spans="3:12">
      <c r="C3554" s="24">
        <v>0</v>
      </c>
      <c r="D3554" t="s">
        <v>92</v>
      </c>
      <c r="E3554" t="s">
        <v>92</v>
      </c>
      <c r="F3554" t="s">
        <v>92</v>
      </c>
      <c r="G3554" s="23" t="s">
        <v>92</v>
      </c>
      <c r="H3554" s="24" t="s">
        <v>92</v>
      </c>
      <c r="I3554" t="s">
        <v>92</v>
      </c>
      <c r="L3554" s="24">
        <v>0</v>
      </c>
    </row>
    <row r="3555" spans="3:12">
      <c r="C3555" s="24">
        <v>0</v>
      </c>
      <c r="D3555" t="s">
        <v>92</v>
      </c>
      <c r="E3555" t="s">
        <v>92</v>
      </c>
      <c r="F3555" t="s">
        <v>92</v>
      </c>
      <c r="G3555" s="23" t="s">
        <v>92</v>
      </c>
      <c r="H3555" s="24" t="s">
        <v>92</v>
      </c>
      <c r="I3555" t="s">
        <v>92</v>
      </c>
    </row>
    <row r="3556" spans="3:12">
      <c r="C3556" s="24">
        <v>0</v>
      </c>
      <c r="D3556" t="s">
        <v>92</v>
      </c>
      <c r="E3556" t="s">
        <v>92</v>
      </c>
      <c r="F3556" t="s">
        <v>92</v>
      </c>
      <c r="G3556" s="23" t="s">
        <v>92</v>
      </c>
      <c r="H3556" s="24" t="s">
        <v>92</v>
      </c>
      <c r="I3556" t="s">
        <v>92</v>
      </c>
    </row>
    <row r="3557" spans="3:12">
      <c r="C3557" s="24">
        <v>0</v>
      </c>
      <c r="D3557" t="s">
        <v>92</v>
      </c>
      <c r="E3557" t="s">
        <v>92</v>
      </c>
      <c r="F3557" t="s">
        <v>92</v>
      </c>
      <c r="G3557" s="23" t="s">
        <v>92</v>
      </c>
      <c r="H3557" s="24" t="s">
        <v>92</v>
      </c>
      <c r="I3557" t="s">
        <v>92</v>
      </c>
      <c r="L3557" s="24">
        <v>0</v>
      </c>
    </row>
    <row r="3558" spans="3:12">
      <c r="C3558" s="24">
        <v>0</v>
      </c>
      <c r="D3558" t="s">
        <v>92</v>
      </c>
      <c r="E3558" t="s">
        <v>92</v>
      </c>
      <c r="F3558" t="s">
        <v>92</v>
      </c>
      <c r="G3558" s="23" t="s">
        <v>92</v>
      </c>
      <c r="H3558" s="24" t="s">
        <v>92</v>
      </c>
      <c r="I3558" t="s">
        <v>92</v>
      </c>
      <c r="L3558" s="24">
        <v>0</v>
      </c>
    </row>
    <row r="3559" spans="3:12">
      <c r="C3559" s="24">
        <v>0</v>
      </c>
      <c r="D3559" t="s">
        <v>92</v>
      </c>
      <c r="E3559" t="s">
        <v>92</v>
      </c>
      <c r="F3559" t="s">
        <v>92</v>
      </c>
      <c r="G3559" s="23" t="s">
        <v>92</v>
      </c>
      <c r="H3559" s="24" t="s">
        <v>92</v>
      </c>
      <c r="I3559" t="s">
        <v>92</v>
      </c>
      <c r="L3559" s="24">
        <v>0</v>
      </c>
    </row>
    <row r="3560" spans="3:12">
      <c r="C3560" s="24">
        <v>0</v>
      </c>
      <c r="D3560" t="s">
        <v>92</v>
      </c>
      <c r="E3560" t="s">
        <v>92</v>
      </c>
      <c r="F3560" t="s">
        <v>92</v>
      </c>
      <c r="G3560" s="23" t="s">
        <v>92</v>
      </c>
      <c r="H3560" s="24" t="s">
        <v>92</v>
      </c>
      <c r="I3560" t="s">
        <v>92</v>
      </c>
      <c r="L3560" s="24">
        <v>0</v>
      </c>
    </row>
    <row r="3561" spans="3:12">
      <c r="C3561" s="24">
        <v>0</v>
      </c>
      <c r="D3561" t="s">
        <v>92</v>
      </c>
      <c r="E3561" t="s">
        <v>92</v>
      </c>
      <c r="F3561" t="s">
        <v>92</v>
      </c>
      <c r="G3561" s="23" t="s">
        <v>92</v>
      </c>
      <c r="H3561" s="24" t="s">
        <v>92</v>
      </c>
      <c r="I3561" t="s">
        <v>92</v>
      </c>
      <c r="L3561" s="24">
        <v>0</v>
      </c>
    </row>
    <row r="3562" spans="3:12">
      <c r="C3562" s="24">
        <v>0</v>
      </c>
      <c r="D3562" t="s">
        <v>92</v>
      </c>
      <c r="E3562" t="s">
        <v>92</v>
      </c>
      <c r="F3562" t="s">
        <v>92</v>
      </c>
      <c r="G3562" s="23" t="s">
        <v>92</v>
      </c>
      <c r="H3562" s="24" t="s">
        <v>92</v>
      </c>
      <c r="I3562" t="s">
        <v>92</v>
      </c>
      <c r="L3562" s="24">
        <v>0</v>
      </c>
    </row>
    <row r="3563" spans="3:12">
      <c r="C3563" s="24">
        <v>0</v>
      </c>
      <c r="D3563" t="s">
        <v>92</v>
      </c>
      <c r="E3563" t="s">
        <v>92</v>
      </c>
      <c r="F3563" t="s">
        <v>92</v>
      </c>
      <c r="G3563" s="23" t="s">
        <v>92</v>
      </c>
      <c r="H3563" s="24" t="s">
        <v>92</v>
      </c>
      <c r="I3563" t="s">
        <v>92</v>
      </c>
      <c r="L3563" s="24">
        <v>0</v>
      </c>
    </row>
    <row r="3564" spans="3:12">
      <c r="C3564" s="24">
        <v>0</v>
      </c>
      <c r="D3564" t="s">
        <v>92</v>
      </c>
      <c r="E3564" t="s">
        <v>92</v>
      </c>
      <c r="F3564" t="s">
        <v>92</v>
      </c>
      <c r="G3564" s="23" t="s">
        <v>92</v>
      </c>
      <c r="H3564" s="24" t="s">
        <v>92</v>
      </c>
      <c r="I3564" t="s">
        <v>92</v>
      </c>
      <c r="L3564" s="24">
        <v>0</v>
      </c>
    </row>
    <row r="3565" spans="3:12">
      <c r="C3565" s="24">
        <v>0</v>
      </c>
      <c r="D3565" t="s">
        <v>92</v>
      </c>
      <c r="E3565" t="s">
        <v>92</v>
      </c>
      <c r="F3565" t="s">
        <v>92</v>
      </c>
      <c r="G3565" s="23" t="s">
        <v>92</v>
      </c>
      <c r="H3565" s="24" t="s">
        <v>92</v>
      </c>
      <c r="I3565" t="s">
        <v>92</v>
      </c>
      <c r="L3565" s="24">
        <v>0</v>
      </c>
    </row>
    <row r="3566" spans="3:12">
      <c r="C3566" s="24">
        <v>0</v>
      </c>
      <c r="D3566" t="s">
        <v>92</v>
      </c>
      <c r="E3566" t="s">
        <v>92</v>
      </c>
      <c r="F3566" t="s">
        <v>92</v>
      </c>
      <c r="G3566" s="23" t="s">
        <v>92</v>
      </c>
      <c r="H3566" s="24" t="s">
        <v>92</v>
      </c>
      <c r="I3566" t="s">
        <v>92</v>
      </c>
      <c r="L3566" s="24">
        <v>0</v>
      </c>
    </row>
    <row r="3567" spans="3:12">
      <c r="C3567" s="24">
        <v>0</v>
      </c>
      <c r="D3567" t="s">
        <v>92</v>
      </c>
      <c r="E3567" t="s">
        <v>92</v>
      </c>
      <c r="F3567" t="s">
        <v>92</v>
      </c>
      <c r="G3567" s="23" t="s">
        <v>92</v>
      </c>
      <c r="H3567" s="24" t="s">
        <v>92</v>
      </c>
      <c r="I3567" t="s">
        <v>92</v>
      </c>
    </row>
    <row r="3568" spans="3:12">
      <c r="C3568" s="24">
        <v>0</v>
      </c>
      <c r="D3568" t="s">
        <v>92</v>
      </c>
      <c r="E3568" t="s">
        <v>92</v>
      </c>
      <c r="F3568" t="s">
        <v>92</v>
      </c>
      <c r="G3568" s="23" t="s">
        <v>92</v>
      </c>
      <c r="H3568" s="24" t="s">
        <v>92</v>
      </c>
      <c r="I3568" t="s">
        <v>92</v>
      </c>
    </row>
    <row r="3569" spans="3:12">
      <c r="C3569" s="24">
        <v>0</v>
      </c>
      <c r="D3569" t="s">
        <v>92</v>
      </c>
      <c r="E3569" t="s">
        <v>92</v>
      </c>
      <c r="F3569" t="s">
        <v>92</v>
      </c>
      <c r="G3569" s="23" t="s">
        <v>92</v>
      </c>
      <c r="H3569" s="24" t="s">
        <v>92</v>
      </c>
      <c r="I3569" t="s">
        <v>92</v>
      </c>
    </row>
    <row r="3570" spans="3:12">
      <c r="C3570" s="24">
        <v>0</v>
      </c>
      <c r="D3570" t="s">
        <v>92</v>
      </c>
      <c r="E3570" t="s">
        <v>92</v>
      </c>
      <c r="F3570" t="s">
        <v>92</v>
      </c>
      <c r="G3570" s="23" t="s">
        <v>92</v>
      </c>
      <c r="H3570" s="24" t="s">
        <v>92</v>
      </c>
      <c r="I3570" t="s">
        <v>92</v>
      </c>
      <c r="L3570" s="24">
        <v>0</v>
      </c>
    </row>
    <row r="3571" spans="3:12">
      <c r="C3571" s="24">
        <v>0</v>
      </c>
      <c r="D3571" t="s">
        <v>92</v>
      </c>
      <c r="E3571" t="s">
        <v>92</v>
      </c>
      <c r="F3571" t="s">
        <v>92</v>
      </c>
      <c r="G3571" s="23" t="s">
        <v>92</v>
      </c>
      <c r="H3571" s="24" t="s">
        <v>92</v>
      </c>
      <c r="I3571" t="s">
        <v>92</v>
      </c>
      <c r="L3571" s="24">
        <v>0</v>
      </c>
    </row>
    <row r="3572" spans="3:12">
      <c r="C3572" s="24">
        <v>0</v>
      </c>
      <c r="D3572" t="s">
        <v>92</v>
      </c>
      <c r="E3572" t="s">
        <v>92</v>
      </c>
      <c r="F3572" t="s">
        <v>92</v>
      </c>
      <c r="G3572" s="23" t="s">
        <v>92</v>
      </c>
      <c r="H3572" s="24" t="s">
        <v>92</v>
      </c>
      <c r="I3572" t="s">
        <v>92</v>
      </c>
      <c r="L3572" s="24">
        <v>0</v>
      </c>
    </row>
    <row r="3573" spans="3:12">
      <c r="C3573" s="24">
        <v>0</v>
      </c>
      <c r="D3573" t="s">
        <v>92</v>
      </c>
      <c r="E3573" t="s">
        <v>92</v>
      </c>
      <c r="F3573" t="s">
        <v>92</v>
      </c>
      <c r="G3573" s="23" t="s">
        <v>92</v>
      </c>
      <c r="H3573" s="24" t="s">
        <v>92</v>
      </c>
      <c r="I3573" t="s">
        <v>92</v>
      </c>
      <c r="L3573" s="24">
        <v>0</v>
      </c>
    </row>
    <row r="3574" spans="3:12">
      <c r="C3574" s="24">
        <v>0</v>
      </c>
      <c r="D3574" t="s">
        <v>92</v>
      </c>
      <c r="E3574" t="s">
        <v>92</v>
      </c>
      <c r="F3574" t="s">
        <v>92</v>
      </c>
      <c r="G3574" s="23" t="s">
        <v>92</v>
      </c>
      <c r="H3574" s="24" t="s">
        <v>92</v>
      </c>
      <c r="I3574" t="s">
        <v>92</v>
      </c>
      <c r="L3574" s="24">
        <v>0</v>
      </c>
    </row>
    <row r="3575" spans="3:12">
      <c r="C3575" s="24">
        <v>0</v>
      </c>
      <c r="D3575" t="s">
        <v>92</v>
      </c>
      <c r="E3575" t="s">
        <v>92</v>
      </c>
      <c r="F3575" t="s">
        <v>92</v>
      </c>
      <c r="G3575" s="23" t="s">
        <v>92</v>
      </c>
      <c r="H3575" s="24" t="s">
        <v>92</v>
      </c>
      <c r="I3575" t="s">
        <v>92</v>
      </c>
      <c r="L3575" s="24">
        <v>0</v>
      </c>
    </row>
    <row r="3576" spans="3:12">
      <c r="C3576" s="24">
        <v>0</v>
      </c>
      <c r="D3576" t="s">
        <v>92</v>
      </c>
      <c r="E3576" t="s">
        <v>92</v>
      </c>
      <c r="F3576" t="s">
        <v>92</v>
      </c>
      <c r="G3576" s="23" t="s">
        <v>92</v>
      </c>
      <c r="H3576" s="24" t="s">
        <v>92</v>
      </c>
      <c r="I3576" t="s">
        <v>92</v>
      </c>
      <c r="L3576" s="24">
        <v>0</v>
      </c>
    </row>
    <row r="3577" spans="3:12">
      <c r="C3577" s="24">
        <v>0</v>
      </c>
      <c r="D3577" t="s">
        <v>92</v>
      </c>
      <c r="E3577" t="s">
        <v>92</v>
      </c>
      <c r="F3577" t="s">
        <v>92</v>
      </c>
      <c r="G3577" s="23" t="s">
        <v>92</v>
      </c>
      <c r="H3577" s="24" t="s">
        <v>92</v>
      </c>
      <c r="I3577" t="s">
        <v>92</v>
      </c>
      <c r="L3577" s="24">
        <v>0</v>
      </c>
    </row>
    <row r="3578" spans="3:12">
      <c r="C3578" s="24">
        <v>0</v>
      </c>
      <c r="D3578" t="s">
        <v>92</v>
      </c>
      <c r="E3578" t="s">
        <v>92</v>
      </c>
      <c r="F3578" t="s">
        <v>92</v>
      </c>
      <c r="G3578" s="23" t="s">
        <v>92</v>
      </c>
      <c r="H3578" s="24" t="s">
        <v>92</v>
      </c>
      <c r="I3578" t="s">
        <v>92</v>
      </c>
      <c r="L3578" s="24">
        <v>0</v>
      </c>
    </row>
    <row r="3579" spans="3:12">
      <c r="C3579" s="24">
        <v>0</v>
      </c>
      <c r="D3579" t="s">
        <v>92</v>
      </c>
      <c r="E3579" t="s">
        <v>92</v>
      </c>
      <c r="F3579" t="s">
        <v>92</v>
      </c>
      <c r="G3579" s="23" t="s">
        <v>92</v>
      </c>
      <c r="H3579" s="24" t="s">
        <v>92</v>
      </c>
      <c r="I3579" t="s">
        <v>92</v>
      </c>
      <c r="L3579" s="24">
        <v>0</v>
      </c>
    </row>
    <row r="3580" spans="3:12">
      <c r="C3580" s="24">
        <v>0</v>
      </c>
      <c r="D3580" t="s">
        <v>92</v>
      </c>
      <c r="E3580" t="s">
        <v>92</v>
      </c>
      <c r="F3580" t="s">
        <v>92</v>
      </c>
      <c r="G3580" s="23" t="s">
        <v>92</v>
      </c>
      <c r="H3580" s="24" t="s">
        <v>92</v>
      </c>
      <c r="I3580" t="s">
        <v>92</v>
      </c>
    </row>
    <row r="3581" spans="3:12">
      <c r="C3581" s="24">
        <v>0</v>
      </c>
      <c r="D3581" t="s">
        <v>92</v>
      </c>
      <c r="E3581" t="s">
        <v>92</v>
      </c>
      <c r="F3581" t="s">
        <v>92</v>
      </c>
      <c r="G3581" s="23" t="s">
        <v>92</v>
      </c>
      <c r="H3581" s="24" t="s">
        <v>92</v>
      </c>
      <c r="I3581" t="s">
        <v>92</v>
      </c>
    </row>
    <row r="3582" spans="3:12">
      <c r="C3582" s="24">
        <v>0</v>
      </c>
      <c r="D3582" t="s">
        <v>92</v>
      </c>
      <c r="E3582" t="s">
        <v>92</v>
      </c>
      <c r="F3582" t="s">
        <v>92</v>
      </c>
      <c r="G3582" s="23" t="s">
        <v>92</v>
      </c>
      <c r="H3582" s="24" t="s">
        <v>92</v>
      </c>
      <c r="I3582" t="s">
        <v>92</v>
      </c>
    </row>
    <row r="3583" spans="3:12">
      <c r="C3583" s="24">
        <v>0</v>
      </c>
      <c r="D3583" t="s">
        <v>92</v>
      </c>
      <c r="E3583" t="s">
        <v>92</v>
      </c>
      <c r="F3583" t="s">
        <v>92</v>
      </c>
      <c r="G3583" s="23" t="s">
        <v>92</v>
      </c>
      <c r="H3583" s="24" t="s">
        <v>92</v>
      </c>
      <c r="I3583" t="s">
        <v>92</v>
      </c>
      <c r="L3583" s="24">
        <v>0</v>
      </c>
    </row>
    <row r="3584" spans="3:12">
      <c r="C3584" s="24">
        <v>0</v>
      </c>
      <c r="D3584" t="s">
        <v>92</v>
      </c>
      <c r="E3584" t="s">
        <v>92</v>
      </c>
      <c r="F3584" t="s">
        <v>92</v>
      </c>
      <c r="G3584" s="23" t="s">
        <v>92</v>
      </c>
      <c r="H3584" s="24" t="s">
        <v>92</v>
      </c>
      <c r="I3584" t="s">
        <v>92</v>
      </c>
      <c r="L3584" s="24">
        <v>0</v>
      </c>
    </row>
    <row r="3585" spans="3:12">
      <c r="C3585" s="24">
        <v>0</v>
      </c>
      <c r="D3585" t="s">
        <v>92</v>
      </c>
      <c r="E3585" t="s">
        <v>92</v>
      </c>
      <c r="F3585" t="s">
        <v>92</v>
      </c>
      <c r="G3585" s="23" t="s">
        <v>92</v>
      </c>
      <c r="H3585" s="24" t="s">
        <v>92</v>
      </c>
      <c r="I3585" t="s">
        <v>92</v>
      </c>
      <c r="L3585" s="24">
        <v>0</v>
      </c>
    </row>
    <row r="3586" spans="3:12">
      <c r="C3586" s="24">
        <v>0</v>
      </c>
      <c r="D3586" t="s">
        <v>92</v>
      </c>
      <c r="E3586" t="s">
        <v>92</v>
      </c>
      <c r="F3586" t="s">
        <v>92</v>
      </c>
      <c r="G3586" s="23" t="s">
        <v>92</v>
      </c>
      <c r="H3586" s="24" t="s">
        <v>92</v>
      </c>
      <c r="I3586" t="s">
        <v>92</v>
      </c>
      <c r="L3586" s="24">
        <v>0</v>
      </c>
    </row>
    <row r="3587" spans="3:12">
      <c r="C3587" s="24">
        <v>0</v>
      </c>
      <c r="D3587" t="s">
        <v>92</v>
      </c>
      <c r="E3587" t="s">
        <v>92</v>
      </c>
      <c r="F3587" t="s">
        <v>92</v>
      </c>
      <c r="G3587" s="23" t="s">
        <v>92</v>
      </c>
      <c r="H3587" s="24" t="s">
        <v>92</v>
      </c>
      <c r="I3587" t="s">
        <v>92</v>
      </c>
      <c r="L3587" s="24">
        <v>0</v>
      </c>
    </row>
    <row r="3588" spans="3:12">
      <c r="C3588" s="24">
        <v>0</v>
      </c>
      <c r="D3588" t="s">
        <v>92</v>
      </c>
      <c r="E3588" t="s">
        <v>92</v>
      </c>
      <c r="F3588" t="s">
        <v>92</v>
      </c>
      <c r="G3588" s="23" t="s">
        <v>92</v>
      </c>
      <c r="H3588" s="24" t="s">
        <v>92</v>
      </c>
      <c r="I3588" t="s">
        <v>92</v>
      </c>
      <c r="L3588" s="24">
        <v>0</v>
      </c>
    </row>
    <row r="3589" spans="3:12">
      <c r="C3589" s="24">
        <v>0</v>
      </c>
      <c r="D3589" t="s">
        <v>92</v>
      </c>
      <c r="E3589" t="s">
        <v>92</v>
      </c>
      <c r="F3589" t="s">
        <v>92</v>
      </c>
      <c r="G3589" s="23" t="s">
        <v>92</v>
      </c>
      <c r="H3589" s="24" t="s">
        <v>92</v>
      </c>
      <c r="I3589" t="s">
        <v>92</v>
      </c>
      <c r="L3589" s="24">
        <v>0</v>
      </c>
    </row>
    <row r="3590" spans="3:12">
      <c r="C3590" s="24">
        <v>0</v>
      </c>
      <c r="D3590" t="s">
        <v>92</v>
      </c>
      <c r="E3590" t="s">
        <v>92</v>
      </c>
      <c r="F3590" t="s">
        <v>92</v>
      </c>
      <c r="G3590" s="23" t="s">
        <v>92</v>
      </c>
      <c r="H3590" s="24" t="s">
        <v>92</v>
      </c>
      <c r="I3590" t="s">
        <v>92</v>
      </c>
      <c r="L3590" s="24">
        <v>0</v>
      </c>
    </row>
    <row r="3591" spans="3:12">
      <c r="C3591" s="24">
        <v>0</v>
      </c>
      <c r="D3591" t="s">
        <v>92</v>
      </c>
      <c r="E3591" t="s">
        <v>92</v>
      </c>
      <c r="F3591" t="s">
        <v>92</v>
      </c>
      <c r="G3591" s="23" t="s">
        <v>92</v>
      </c>
      <c r="H3591" s="24" t="s">
        <v>92</v>
      </c>
      <c r="I3591" t="s">
        <v>92</v>
      </c>
      <c r="L3591" s="24">
        <v>0</v>
      </c>
    </row>
    <row r="3592" spans="3:12">
      <c r="C3592" s="24">
        <v>0</v>
      </c>
      <c r="D3592" t="s">
        <v>92</v>
      </c>
      <c r="E3592" t="s">
        <v>92</v>
      </c>
      <c r="F3592" t="s">
        <v>92</v>
      </c>
      <c r="G3592" s="23" t="s">
        <v>92</v>
      </c>
      <c r="H3592" s="24" t="s">
        <v>92</v>
      </c>
      <c r="I3592" t="s">
        <v>92</v>
      </c>
      <c r="L3592" s="24">
        <v>0</v>
      </c>
    </row>
    <row r="3593" spans="3:12">
      <c r="C3593" s="24">
        <v>0</v>
      </c>
      <c r="D3593" t="s">
        <v>92</v>
      </c>
      <c r="E3593" t="s">
        <v>92</v>
      </c>
      <c r="F3593" t="s">
        <v>92</v>
      </c>
      <c r="G3593" s="23" t="s">
        <v>92</v>
      </c>
      <c r="H3593" s="24" t="s">
        <v>92</v>
      </c>
      <c r="I3593" t="s">
        <v>92</v>
      </c>
    </row>
    <row r="3594" spans="3:12">
      <c r="C3594" s="24">
        <v>0</v>
      </c>
      <c r="D3594" t="s">
        <v>92</v>
      </c>
      <c r="E3594" t="s">
        <v>92</v>
      </c>
      <c r="F3594" t="s">
        <v>92</v>
      </c>
      <c r="G3594" s="23" t="s">
        <v>92</v>
      </c>
      <c r="H3594" s="24" t="s">
        <v>92</v>
      </c>
      <c r="I3594" t="s">
        <v>92</v>
      </c>
    </row>
    <row r="3595" spans="3:12">
      <c r="C3595" s="24">
        <v>0</v>
      </c>
      <c r="D3595" t="s">
        <v>92</v>
      </c>
      <c r="E3595" t="s">
        <v>92</v>
      </c>
      <c r="F3595" t="s">
        <v>92</v>
      </c>
      <c r="G3595" s="23" t="s">
        <v>92</v>
      </c>
      <c r="H3595" s="24" t="s">
        <v>92</v>
      </c>
      <c r="I3595" t="s">
        <v>92</v>
      </c>
    </row>
    <row r="3596" spans="3:12">
      <c r="C3596" s="24">
        <v>0</v>
      </c>
      <c r="D3596" t="s">
        <v>92</v>
      </c>
      <c r="E3596" t="s">
        <v>92</v>
      </c>
      <c r="F3596" t="s">
        <v>92</v>
      </c>
      <c r="G3596" s="23" t="s">
        <v>92</v>
      </c>
      <c r="H3596" s="24" t="s">
        <v>92</v>
      </c>
      <c r="I3596" t="s">
        <v>92</v>
      </c>
      <c r="L3596" s="24">
        <v>0</v>
      </c>
    </row>
    <row r="3597" spans="3:12">
      <c r="C3597" s="24">
        <v>0</v>
      </c>
      <c r="D3597" t="s">
        <v>92</v>
      </c>
      <c r="E3597" t="s">
        <v>92</v>
      </c>
      <c r="F3597" t="s">
        <v>92</v>
      </c>
      <c r="G3597" s="23" t="s">
        <v>92</v>
      </c>
      <c r="H3597" s="24" t="s">
        <v>92</v>
      </c>
      <c r="I3597" t="s">
        <v>92</v>
      </c>
      <c r="L3597" s="24">
        <v>0</v>
      </c>
    </row>
    <row r="3598" spans="3:12">
      <c r="C3598" s="24">
        <v>0</v>
      </c>
      <c r="D3598" t="s">
        <v>92</v>
      </c>
      <c r="E3598" t="s">
        <v>92</v>
      </c>
      <c r="F3598" t="s">
        <v>92</v>
      </c>
      <c r="G3598" s="23" t="s">
        <v>92</v>
      </c>
      <c r="H3598" s="24" t="s">
        <v>92</v>
      </c>
      <c r="I3598" t="s">
        <v>92</v>
      </c>
      <c r="L3598" s="24">
        <v>0</v>
      </c>
    </row>
    <row r="3599" spans="3:12">
      <c r="C3599" s="24">
        <v>0</v>
      </c>
      <c r="D3599" t="s">
        <v>92</v>
      </c>
      <c r="E3599" t="s">
        <v>92</v>
      </c>
      <c r="F3599" t="s">
        <v>92</v>
      </c>
      <c r="G3599" s="23" t="s">
        <v>92</v>
      </c>
      <c r="H3599" s="24" t="s">
        <v>92</v>
      </c>
      <c r="I3599" t="s">
        <v>92</v>
      </c>
      <c r="L3599" s="24">
        <v>0</v>
      </c>
    </row>
    <row r="3600" spans="3:12">
      <c r="C3600" s="24">
        <v>0</v>
      </c>
      <c r="D3600" t="s">
        <v>92</v>
      </c>
      <c r="E3600" t="s">
        <v>92</v>
      </c>
      <c r="F3600" t="s">
        <v>92</v>
      </c>
      <c r="G3600" s="23" t="s">
        <v>92</v>
      </c>
      <c r="H3600" s="24" t="s">
        <v>92</v>
      </c>
      <c r="I3600" t="s">
        <v>92</v>
      </c>
      <c r="L3600" s="24">
        <v>0</v>
      </c>
    </row>
    <row r="3601" spans="3:12">
      <c r="C3601" s="24">
        <v>0</v>
      </c>
      <c r="D3601" t="s">
        <v>92</v>
      </c>
      <c r="E3601" t="s">
        <v>92</v>
      </c>
      <c r="F3601" t="s">
        <v>92</v>
      </c>
      <c r="G3601" s="23" t="s">
        <v>92</v>
      </c>
      <c r="H3601" s="24" t="s">
        <v>92</v>
      </c>
      <c r="I3601" t="s">
        <v>92</v>
      </c>
      <c r="L3601" s="24">
        <v>0</v>
      </c>
    </row>
    <row r="3602" spans="3:12">
      <c r="C3602" s="24">
        <v>0</v>
      </c>
      <c r="D3602" t="s">
        <v>92</v>
      </c>
      <c r="E3602" t="s">
        <v>92</v>
      </c>
      <c r="F3602" t="s">
        <v>92</v>
      </c>
      <c r="G3602" s="23" t="s">
        <v>92</v>
      </c>
      <c r="H3602" s="24" t="s">
        <v>92</v>
      </c>
      <c r="I3602" t="s">
        <v>92</v>
      </c>
      <c r="L3602" s="24">
        <v>0</v>
      </c>
    </row>
    <row r="3603" spans="3:12">
      <c r="C3603" s="24">
        <v>0</v>
      </c>
      <c r="D3603" t="s">
        <v>92</v>
      </c>
      <c r="E3603" t="s">
        <v>92</v>
      </c>
      <c r="F3603" t="s">
        <v>92</v>
      </c>
      <c r="G3603" s="23" t="s">
        <v>92</v>
      </c>
      <c r="H3603" s="24" t="s">
        <v>92</v>
      </c>
      <c r="I3603" t="s">
        <v>92</v>
      </c>
      <c r="L3603" s="24">
        <v>0</v>
      </c>
    </row>
    <row r="3604" spans="3:12">
      <c r="C3604" s="24">
        <v>0</v>
      </c>
      <c r="D3604" t="s">
        <v>92</v>
      </c>
      <c r="E3604" t="s">
        <v>92</v>
      </c>
      <c r="F3604" t="s">
        <v>92</v>
      </c>
      <c r="G3604" s="23" t="s">
        <v>92</v>
      </c>
      <c r="H3604" s="24" t="s">
        <v>92</v>
      </c>
      <c r="I3604" t="s">
        <v>92</v>
      </c>
      <c r="L3604" s="24">
        <v>0</v>
      </c>
    </row>
    <row r="3605" spans="3:12">
      <c r="C3605" s="24">
        <v>0</v>
      </c>
      <c r="D3605" t="s">
        <v>92</v>
      </c>
      <c r="E3605" t="s">
        <v>92</v>
      </c>
      <c r="F3605" t="s">
        <v>92</v>
      </c>
      <c r="G3605" s="23" t="s">
        <v>92</v>
      </c>
      <c r="H3605" s="24" t="s">
        <v>92</v>
      </c>
      <c r="I3605" t="s">
        <v>92</v>
      </c>
      <c r="L3605" s="24">
        <v>0</v>
      </c>
    </row>
    <row r="3606" spans="3:12">
      <c r="C3606" s="24">
        <v>0</v>
      </c>
      <c r="D3606" t="s">
        <v>92</v>
      </c>
      <c r="E3606" t="s">
        <v>92</v>
      </c>
      <c r="F3606" t="s">
        <v>92</v>
      </c>
      <c r="G3606" s="23" t="s">
        <v>92</v>
      </c>
      <c r="H3606" s="24" t="s">
        <v>92</v>
      </c>
      <c r="I3606" t="s">
        <v>92</v>
      </c>
    </row>
    <row r="3607" spans="3:12">
      <c r="C3607" s="24">
        <v>0</v>
      </c>
      <c r="D3607" t="s">
        <v>92</v>
      </c>
      <c r="E3607" t="s">
        <v>92</v>
      </c>
      <c r="F3607" t="s">
        <v>92</v>
      </c>
      <c r="G3607" s="23" t="s">
        <v>92</v>
      </c>
      <c r="H3607" s="24" t="s">
        <v>92</v>
      </c>
      <c r="I3607" t="s">
        <v>92</v>
      </c>
      <c r="L3607" s="24">
        <v>0</v>
      </c>
    </row>
    <row r="3608" spans="3:12">
      <c r="C3608" s="24">
        <v>0</v>
      </c>
      <c r="D3608" t="s">
        <v>92</v>
      </c>
      <c r="E3608" t="s">
        <v>92</v>
      </c>
      <c r="F3608" t="s">
        <v>92</v>
      </c>
      <c r="G3608" s="23" t="s">
        <v>92</v>
      </c>
      <c r="H3608" s="24" t="s">
        <v>92</v>
      </c>
      <c r="I3608" t="s">
        <v>92</v>
      </c>
      <c r="L3608" s="24">
        <v>0</v>
      </c>
    </row>
    <row r="3609" spans="3:12">
      <c r="C3609" s="24">
        <v>0</v>
      </c>
      <c r="D3609" t="s">
        <v>92</v>
      </c>
      <c r="E3609" t="s">
        <v>92</v>
      </c>
      <c r="F3609" t="s">
        <v>92</v>
      </c>
      <c r="G3609" s="23" t="s">
        <v>92</v>
      </c>
      <c r="H3609" s="24" t="s">
        <v>92</v>
      </c>
      <c r="I3609" t="s">
        <v>92</v>
      </c>
      <c r="L3609" s="24">
        <v>0</v>
      </c>
    </row>
    <row r="3610" spans="3:12">
      <c r="C3610" s="24">
        <v>0</v>
      </c>
      <c r="D3610" t="s">
        <v>92</v>
      </c>
      <c r="E3610" t="s">
        <v>92</v>
      </c>
      <c r="F3610" t="s">
        <v>92</v>
      </c>
      <c r="G3610" s="23" t="s">
        <v>92</v>
      </c>
      <c r="H3610" s="24" t="s">
        <v>92</v>
      </c>
      <c r="I3610" t="s">
        <v>92</v>
      </c>
      <c r="L3610" s="24">
        <v>0</v>
      </c>
    </row>
    <row r="3611" spans="3:12">
      <c r="C3611" s="24">
        <v>0</v>
      </c>
      <c r="D3611" t="s">
        <v>92</v>
      </c>
      <c r="E3611" t="s">
        <v>92</v>
      </c>
      <c r="F3611" t="s">
        <v>92</v>
      </c>
      <c r="G3611" s="23" t="s">
        <v>92</v>
      </c>
      <c r="H3611" s="24" t="s">
        <v>92</v>
      </c>
      <c r="I3611" t="s">
        <v>92</v>
      </c>
      <c r="L3611" s="24">
        <v>0</v>
      </c>
    </row>
    <row r="3612" spans="3:12">
      <c r="C3612" s="24">
        <v>0</v>
      </c>
      <c r="D3612" t="s">
        <v>92</v>
      </c>
      <c r="E3612" t="s">
        <v>92</v>
      </c>
      <c r="F3612" t="s">
        <v>92</v>
      </c>
      <c r="G3612" s="23" t="s">
        <v>92</v>
      </c>
      <c r="H3612" s="24" t="s">
        <v>92</v>
      </c>
      <c r="I3612" t="s">
        <v>92</v>
      </c>
      <c r="L3612" s="24">
        <v>0</v>
      </c>
    </row>
    <row r="3613" spans="3:12">
      <c r="C3613" s="24">
        <v>0</v>
      </c>
      <c r="D3613" t="s">
        <v>92</v>
      </c>
      <c r="E3613" t="s">
        <v>92</v>
      </c>
      <c r="F3613" t="s">
        <v>92</v>
      </c>
      <c r="G3613" s="23" t="s">
        <v>92</v>
      </c>
      <c r="H3613" s="24" t="s">
        <v>92</v>
      </c>
      <c r="I3613" t="s">
        <v>92</v>
      </c>
      <c r="L3613" s="24">
        <v>0</v>
      </c>
    </row>
    <row r="3614" spans="3:12">
      <c r="C3614" s="24">
        <v>0</v>
      </c>
      <c r="D3614" t="s">
        <v>92</v>
      </c>
      <c r="E3614" t="s">
        <v>92</v>
      </c>
      <c r="F3614" t="s">
        <v>92</v>
      </c>
      <c r="G3614" s="23" t="s">
        <v>92</v>
      </c>
      <c r="H3614" s="24" t="s">
        <v>92</v>
      </c>
      <c r="I3614" t="s">
        <v>92</v>
      </c>
      <c r="L3614" s="24">
        <v>0</v>
      </c>
    </row>
    <row r="3615" spans="3:12">
      <c r="C3615" s="24">
        <v>0</v>
      </c>
      <c r="D3615" t="s">
        <v>92</v>
      </c>
      <c r="E3615" t="s">
        <v>92</v>
      </c>
      <c r="F3615" t="s">
        <v>92</v>
      </c>
      <c r="G3615" s="23" t="s">
        <v>92</v>
      </c>
      <c r="H3615" s="24" t="s">
        <v>92</v>
      </c>
      <c r="I3615" t="s">
        <v>92</v>
      </c>
      <c r="L3615" s="24">
        <v>0</v>
      </c>
    </row>
    <row r="3616" spans="3:12">
      <c r="C3616" s="24">
        <v>0</v>
      </c>
      <c r="D3616" t="s">
        <v>92</v>
      </c>
      <c r="E3616" t="s">
        <v>92</v>
      </c>
      <c r="F3616" t="s">
        <v>92</v>
      </c>
      <c r="G3616" s="23" t="s">
        <v>92</v>
      </c>
      <c r="H3616" s="24" t="s">
        <v>92</v>
      </c>
      <c r="I3616" t="s">
        <v>92</v>
      </c>
      <c r="L3616" s="24">
        <v>0</v>
      </c>
    </row>
    <row r="3617" spans="3:12">
      <c r="C3617" s="24">
        <v>0</v>
      </c>
      <c r="D3617" t="s">
        <v>92</v>
      </c>
      <c r="E3617" t="s">
        <v>92</v>
      </c>
      <c r="F3617" t="s">
        <v>92</v>
      </c>
      <c r="G3617" s="23" t="s">
        <v>92</v>
      </c>
      <c r="H3617" s="24" t="s">
        <v>92</v>
      </c>
      <c r="I3617" t="s">
        <v>92</v>
      </c>
      <c r="L3617" s="24">
        <v>0</v>
      </c>
    </row>
    <row r="3618" spans="3:12">
      <c r="C3618" s="24">
        <v>0</v>
      </c>
      <c r="D3618" t="s">
        <v>92</v>
      </c>
      <c r="E3618" t="s">
        <v>92</v>
      </c>
      <c r="F3618" t="s">
        <v>92</v>
      </c>
      <c r="G3618" s="23" t="s">
        <v>92</v>
      </c>
      <c r="H3618" s="24" t="s">
        <v>92</v>
      </c>
      <c r="I3618" t="s">
        <v>92</v>
      </c>
    </row>
    <row r="3619" spans="3:12">
      <c r="C3619" s="24">
        <v>0</v>
      </c>
      <c r="D3619" t="s">
        <v>92</v>
      </c>
      <c r="E3619" t="s">
        <v>92</v>
      </c>
      <c r="F3619" t="s">
        <v>92</v>
      </c>
      <c r="G3619" s="23" t="s">
        <v>92</v>
      </c>
      <c r="H3619" s="24" t="s">
        <v>92</v>
      </c>
      <c r="I3619" t="s">
        <v>92</v>
      </c>
    </row>
    <row r="3620" spans="3:12">
      <c r="C3620" s="24">
        <v>0</v>
      </c>
      <c r="D3620" t="s">
        <v>92</v>
      </c>
      <c r="E3620" t="s">
        <v>92</v>
      </c>
      <c r="F3620" t="s">
        <v>92</v>
      </c>
      <c r="G3620" s="23" t="s">
        <v>92</v>
      </c>
      <c r="H3620" s="24" t="s">
        <v>92</v>
      </c>
      <c r="I3620" t="s">
        <v>92</v>
      </c>
    </row>
    <row r="3621" spans="3:12">
      <c r="C3621" s="24">
        <v>0</v>
      </c>
      <c r="D3621" t="s">
        <v>92</v>
      </c>
      <c r="E3621" t="s">
        <v>92</v>
      </c>
      <c r="F3621" t="s">
        <v>92</v>
      </c>
      <c r="G3621" s="23" t="s">
        <v>92</v>
      </c>
      <c r="H3621" s="24" t="s">
        <v>92</v>
      </c>
      <c r="I3621" t="s">
        <v>92</v>
      </c>
      <c r="L3621" s="24">
        <v>0</v>
      </c>
    </row>
    <row r="3622" spans="3:12">
      <c r="C3622" s="24">
        <v>0</v>
      </c>
      <c r="D3622" t="s">
        <v>92</v>
      </c>
      <c r="E3622" t="s">
        <v>92</v>
      </c>
      <c r="F3622" t="s">
        <v>92</v>
      </c>
      <c r="G3622" s="23" t="s">
        <v>92</v>
      </c>
      <c r="H3622" s="24" t="s">
        <v>92</v>
      </c>
      <c r="I3622" t="s">
        <v>92</v>
      </c>
      <c r="L3622" s="24">
        <v>0</v>
      </c>
    </row>
    <row r="3623" spans="3:12">
      <c r="C3623" s="24">
        <v>0</v>
      </c>
      <c r="D3623" t="s">
        <v>92</v>
      </c>
      <c r="E3623" t="s">
        <v>92</v>
      </c>
      <c r="F3623" t="s">
        <v>92</v>
      </c>
      <c r="G3623" s="23" t="s">
        <v>92</v>
      </c>
      <c r="H3623" s="24" t="s">
        <v>92</v>
      </c>
      <c r="I3623" t="s">
        <v>92</v>
      </c>
      <c r="L3623" s="24">
        <v>0</v>
      </c>
    </row>
    <row r="3624" spans="3:12">
      <c r="C3624" s="24">
        <v>0</v>
      </c>
      <c r="D3624" t="s">
        <v>92</v>
      </c>
      <c r="E3624" t="s">
        <v>92</v>
      </c>
      <c r="F3624" t="s">
        <v>92</v>
      </c>
      <c r="G3624" s="23" t="s">
        <v>92</v>
      </c>
      <c r="H3624" s="24" t="s">
        <v>92</v>
      </c>
      <c r="I3624" t="s">
        <v>92</v>
      </c>
      <c r="L3624" s="24">
        <v>0</v>
      </c>
    </row>
    <row r="3625" spans="3:12">
      <c r="C3625" s="24">
        <v>0</v>
      </c>
      <c r="D3625" t="s">
        <v>92</v>
      </c>
      <c r="E3625" t="s">
        <v>92</v>
      </c>
      <c r="F3625" t="s">
        <v>92</v>
      </c>
      <c r="G3625" s="23" t="s">
        <v>92</v>
      </c>
      <c r="H3625" s="24" t="s">
        <v>92</v>
      </c>
      <c r="I3625" t="s">
        <v>92</v>
      </c>
      <c r="L3625" s="24">
        <v>0</v>
      </c>
    </row>
    <row r="3626" spans="3:12">
      <c r="C3626" s="24">
        <v>0</v>
      </c>
      <c r="D3626" t="s">
        <v>92</v>
      </c>
      <c r="E3626" t="s">
        <v>92</v>
      </c>
      <c r="F3626" t="s">
        <v>92</v>
      </c>
      <c r="G3626" s="23" t="s">
        <v>92</v>
      </c>
      <c r="H3626" s="24" t="s">
        <v>92</v>
      </c>
      <c r="I3626" t="s">
        <v>92</v>
      </c>
      <c r="L3626" s="24">
        <v>0</v>
      </c>
    </row>
    <row r="3627" spans="3:12">
      <c r="C3627" s="24">
        <v>0</v>
      </c>
      <c r="D3627" t="s">
        <v>92</v>
      </c>
      <c r="E3627" t="s">
        <v>92</v>
      </c>
      <c r="F3627" t="s">
        <v>92</v>
      </c>
      <c r="G3627" s="23" t="s">
        <v>92</v>
      </c>
      <c r="H3627" s="24" t="s">
        <v>92</v>
      </c>
      <c r="I3627" t="s">
        <v>92</v>
      </c>
      <c r="L3627" s="24">
        <v>0</v>
      </c>
    </row>
    <row r="3628" spans="3:12">
      <c r="C3628" s="24">
        <v>0</v>
      </c>
      <c r="D3628" t="s">
        <v>92</v>
      </c>
      <c r="E3628" t="s">
        <v>92</v>
      </c>
      <c r="F3628" t="s">
        <v>92</v>
      </c>
      <c r="G3628" s="23" t="s">
        <v>92</v>
      </c>
      <c r="H3628" s="24" t="s">
        <v>92</v>
      </c>
      <c r="I3628" t="s">
        <v>92</v>
      </c>
      <c r="L3628" s="24">
        <v>0</v>
      </c>
    </row>
    <row r="3629" spans="3:12">
      <c r="C3629" s="24">
        <v>0</v>
      </c>
      <c r="D3629" t="s">
        <v>92</v>
      </c>
      <c r="E3629" t="s">
        <v>92</v>
      </c>
      <c r="F3629" t="s">
        <v>92</v>
      </c>
      <c r="G3629" s="23" t="s">
        <v>92</v>
      </c>
      <c r="H3629" s="24" t="s">
        <v>92</v>
      </c>
      <c r="I3629" t="s">
        <v>92</v>
      </c>
      <c r="L3629" s="24">
        <v>0</v>
      </c>
    </row>
    <row r="3630" spans="3:12">
      <c r="C3630" s="24">
        <v>0</v>
      </c>
      <c r="D3630" t="s">
        <v>92</v>
      </c>
      <c r="E3630" t="s">
        <v>92</v>
      </c>
      <c r="F3630" t="s">
        <v>92</v>
      </c>
      <c r="G3630" s="23" t="s">
        <v>92</v>
      </c>
      <c r="H3630" s="24" t="s">
        <v>92</v>
      </c>
      <c r="I3630" t="s">
        <v>92</v>
      </c>
      <c r="L3630" s="24">
        <v>0</v>
      </c>
    </row>
    <row r="3631" spans="3:12">
      <c r="C3631" s="24">
        <v>0</v>
      </c>
      <c r="D3631" t="s">
        <v>92</v>
      </c>
      <c r="E3631" t="s">
        <v>92</v>
      </c>
      <c r="F3631" t="s">
        <v>92</v>
      </c>
      <c r="G3631" s="23" t="s">
        <v>92</v>
      </c>
      <c r="H3631" s="24" t="s">
        <v>92</v>
      </c>
      <c r="I3631" t="s">
        <v>92</v>
      </c>
    </row>
    <row r="3632" spans="3:12">
      <c r="C3632" s="24">
        <v>0</v>
      </c>
      <c r="D3632" t="s">
        <v>92</v>
      </c>
      <c r="E3632" t="s">
        <v>92</v>
      </c>
      <c r="F3632" t="s">
        <v>92</v>
      </c>
      <c r="G3632" s="23" t="s">
        <v>92</v>
      </c>
      <c r="H3632" s="24" t="s">
        <v>92</v>
      </c>
      <c r="I3632" t="s">
        <v>92</v>
      </c>
    </row>
    <row r="3633" spans="3:12">
      <c r="C3633" s="24">
        <v>0</v>
      </c>
      <c r="D3633" t="s">
        <v>92</v>
      </c>
      <c r="E3633" t="s">
        <v>92</v>
      </c>
      <c r="F3633" t="s">
        <v>92</v>
      </c>
      <c r="G3633" s="23" t="s">
        <v>92</v>
      </c>
      <c r="H3633" s="24" t="s">
        <v>92</v>
      </c>
      <c r="I3633" t="s">
        <v>92</v>
      </c>
    </row>
    <row r="3634" spans="3:12">
      <c r="C3634" s="24">
        <v>0</v>
      </c>
      <c r="D3634" t="s">
        <v>92</v>
      </c>
      <c r="E3634" t="s">
        <v>92</v>
      </c>
      <c r="F3634" t="s">
        <v>92</v>
      </c>
      <c r="G3634" s="23" t="s">
        <v>92</v>
      </c>
      <c r="H3634" s="24" t="s">
        <v>92</v>
      </c>
      <c r="I3634" t="s">
        <v>92</v>
      </c>
    </row>
    <row r="3635" spans="3:12">
      <c r="C3635" s="24">
        <v>0</v>
      </c>
      <c r="D3635" t="s">
        <v>92</v>
      </c>
      <c r="E3635" t="s">
        <v>92</v>
      </c>
      <c r="F3635" t="s">
        <v>92</v>
      </c>
      <c r="G3635" s="23" t="s">
        <v>92</v>
      </c>
      <c r="H3635" s="24" t="s">
        <v>92</v>
      </c>
      <c r="I3635" t="s">
        <v>92</v>
      </c>
      <c r="L3635" s="24">
        <v>0</v>
      </c>
    </row>
    <row r="3636" spans="3:12">
      <c r="C3636" s="24">
        <v>0</v>
      </c>
      <c r="D3636" t="s">
        <v>92</v>
      </c>
      <c r="E3636" t="s">
        <v>92</v>
      </c>
      <c r="F3636" t="s">
        <v>92</v>
      </c>
      <c r="G3636" s="23" t="s">
        <v>92</v>
      </c>
      <c r="H3636" s="24" t="s">
        <v>92</v>
      </c>
      <c r="I3636" t="s">
        <v>92</v>
      </c>
      <c r="L3636" s="24">
        <v>0</v>
      </c>
    </row>
    <row r="3637" spans="3:12">
      <c r="C3637" s="24">
        <v>0</v>
      </c>
      <c r="D3637" t="s">
        <v>92</v>
      </c>
      <c r="E3637" t="s">
        <v>92</v>
      </c>
      <c r="F3637" t="s">
        <v>92</v>
      </c>
      <c r="G3637" s="23" t="s">
        <v>92</v>
      </c>
      <c r="H3637" s="24" t="s">
        <v>92</v>
      </c>
      <c r="I3637" t="s">
        <v>92</v>
      </c>
      <c r="L3637" s="24">
        <v>0</v>
      </c>
    </row>
    <row r="3638" spans="3:12">
      <c r="C3638" s="24">
        <v>0</v>
      </c>
      <c r="D3638" t="s">
        <v>92</v>
      </c>
      <c r="E3638" t="s">
        <v>92</v>
      </c>
      <c r="F3638" t="s">
        <v>92</v>
      </c>
      <c r="G3638" s="23" t="s">
        <v>92</v>
      </c>
      <c r="H3638" s="24" t="s">
        <v>92</v>
      </c>
      <c r="I3638" t="s">
        <v>92</v>
      </c>
      <c r="L3638" s="24">
        <v>0</v>
      </c>
    </row>
    <row r="3639" spans="3:12">
      <c r="C3639" s="24">
        <v>0</v>
      </c>
      <c r="D3639" t="s">
        <v>92</v>
      </c>
      <c r="E3639" t="s">
        <v>92</v>
      </c>
      <c r="F3639" t="s">
        <v>92</v>
      </c>
      <c r="G3639" s="23" t="s">
        <v>92</v>
      </c>
      <c r="H3639" s="24" t="s">
        <v>92</v>
      </c>
      <c r="I3639" t="s">
        <v>92</v>
      </c>
      <c r="L3639" s="24">
        <v>0</v>
      </c>
    </row>
    <row r="3640" spans="3:12">
      <c r="C3640" s="24">
        <v>0</v>
      </c>
      <c r="D3640" t="s">
        <v>92</v>
      </c>
      <c r="E3640" t="s">
        <v>92</v>
      </c>
      <c r="F3640" t="s">
        <v>92</v>
      </c>
      <c r="G3640" s="23" t="s">
        <v>92</v>
      </c>
      <c r="H3640" s="24" t="s">
        <v>92</v>
      </c>
      <c r="I3640" t="s">
        <v>92</v>
      </c>
      <c r="L3640" s="24">
        <v>0</v>
      </c>
    </row>
    <row r="3641" spans="3:12">
      <c r="C3641" s="24">
        <v>0</v>
      </c>
      <c r="D3641" t="s">
        <v>92</v>
      </c>
      <c r="E3641" t="s">
        <v>92</v>
      </c>
      <c r="F3641" t="s">
        <v>92</v>
      </c>
      <c r="G3641" s="23" t="s">
        <v>92</v>
      </c>
      <c r="H3641" s="24" t="s">
        <v>92</v>
      </c>
      <c r="I3641" t="s">
        <v>92</v>
      </c>
      <c r="L3641" s="24">
        <v>0</v>
      </c>
    </row>
    <row r="3642" spans="3:12">
      <c r="C3642" s="24">
        <v>0</v>
      </c>
      <c r="D3642" t="s">
        <v>92</v>
      </c>
      <c r="E3642" t="s">
        <v>92</v>
      </c>
      <c r="F3642" t="s">
        <v>92</v>
      </c>
      <c r="G3642" s="23" t="s">
        <v>92</v>
      </c>
      <c r="H3642" s="24" t="s">
        <v>92</v>
      </c>
      <c r="I3642" t="s">
        <v>92</v>
      </c>
      <c r="L3642" s="24">
        <v>0</v>
      </c>
    </row>
    <row r="3643" spans="3:12">
      <c r="C3643" s="24">
        <v>0</v>
      </c>
      <c r="D3643" t="s">
        <v>92</v>
      </c>
      <c r="E3643" t="s">
        <v>92</v>
      </c>
      <c r="F3643" t="s">
        <v>92</v>
      </c>
      <c r="G3643" s="23" t="s">
        <v>92</v>
      </c>
      <c r="H3643" s="24" t="s">
        <v>92</v>
      </c>
      <c r="I3643" t="s">
        <v>92</v>
      </c>
      <c r="L3643" s="24">
        <v>0</v>
      </c>
    </row>
    <row r="3644" spans="3:12">
      <c r="C3644" s="24">
        <v>0</v>
      </c>
      <c r="D3644" t="s">
        <v>92</v>
      </c>
      <c r="E3644" t="s">
        <v>92</v>
      </c>
      <c r="F3644" t="s">
        <v>92</v>
      </c>
      <c r="G3644" s="23" t="s">
        <v>92</v>
      </c>
      <c r="H3644" s="24" t="s">
        <v>92</v>
      </c>
      <c r="I3644" t="s">
        <v>92</v>
      </c>
      <c r="L3644" s="24">
        <v>0</v>
      </c>
    </row>
    <row r="3645" spans="3:12">
      <c r="C3645" s="24">
        <v>0</v>
      </c>
      <c r="D3645" t="s">
        <v>92</v>
      </c>
      <c r="E3645" t="s">
        <v>92</v>
      </c>
      <c r="F3645" t="s">
        <v>92</v>
      </c>
      <c r="G3645" s="23" t="s">
        <v>92</v>
      </c>
      <c r="H3645" s="24" t="s">
        <v>92</v>
      </c>
      <c r="I3645" t="s">
        <v>92</v>
      </c>
    </row>
    <row r="3646" spans="3:12">
      <c r="C3646" s="24">
        <v>0</v>
      </c>
      <c r="D3646" t="s">
        <v>92</v>
      </c>
      <c r="E3646" t="s">
        <v>92</v>
      </c>
      <c r="F3646" t="s">
        <v>92</v>
      </c>
      <c r="G3646" s="23" t="s">
        <v>92</v>
      </c>
      <c r="H3646" s="24" t="s">
        <v>92</v>
      </c>
      <c r="I3646" t="s">
        <v>92</v>
      </c>
    </row>
    <row r="3647" spans="3:12">
      <c r="C3647" s="24">
        <v>0</v>
      </c>
      <c r="D3647" t="s">
        <v>92</v>
      </c>
      <c r="E3647" t="s">
        <v>92</v>
      </c>
      <c r="F3647" t="s">
        <v>92</v>
      </c>
      <c r="G3647" s="23" t="s">
        <v>92</v>
      </c>
      <c r="H3647" s="24" t="s">
        <v>92</v>
      </c>
      <c r="I3647" t="s">
        <v>92</v>
      </c>
    </row>
    <row r="3648" spans="3:12">
      <c r="C3648" s="24">
        <v>0</v>
      </c>
      <c r="D3648" t="s">
        <v>92</v>
      </c>
      <c r="E3648" t="s">
        <v>92</v>
      </c>
      <c r="F3648" t="s">
        <v>92</v>
      </c>
      <c r="G3648" s="23" t="s">
        <v>92</v>
      </c>
      <c r="H3648" s="24" t="s">
        <v>92</v>
      </c>
      <c r="I3648" t="s">
        <v>92</v>
      </c>
      <c r="L3648" s="24">
        <v>0</v>
      </c>
    </row>
    <row r="3649" spans="3:12">
      <c r="C3649" s="24">
        <v>0</v>
      </c>
      <c r="D3649" t="s">
        <v>92</v>
      </c>
      <c r="E3649" t="s">
        <v>92</v>
      </c>
      <c r="F3649" t="s">
        <v>92</v>
      </c>
      <c r="G3649" s="23" t="s">
        <v>92</v>
      </c>
      <c r="H3649" s="24" t="s">
        <v>92</v>
      </c>
      <c r="I3649" t="s">
        <v>92</v>
      </c>
      <c r="L3649" s="24">
        <v>0</v>
      </c>
    </row>
    <row r="3650" spans="3:12">
      <c r="C3650" s="24">
        <v>0</v>
      </c>
      <c r="D3650" t="s">
        <v>92</v>
      </c>
      <c r="E3650" t="s">
        <v>92</v>
      </c>
      <c r="F3650" t="s">
        <v>92</v>
      </c>
      <c r="G3650" s="23" t="s">
        <v>92</v>
      </c>
      <c r="H3650" s="24" t="s">
        <v>92</v>
      </c>
      <c r="I3650" t="s">
        <v>92</v>
      </c>
      <c r="L3650" s="24">
        <v>0</v>
      </c>
    </row>
    <row r="3651" spans="3:12">
      <c r="C3651" s="24">
        <v>0</v>
      </c>
      <c r="D3651" t="s">
        <v>92</v>
      </c>
      <c r="E3651" t="s">
        <v>92</v>
      </c>
      <c r="F3651" t="s">
        <v>92</v>
      </c>
      <c r="G3651" s="23" t="s">
        <v>92</v>
      </c>
      <c r="H3651" s="24" t="s">
        <v>92</v>
      </c>
      <c r="I3651" t="s">
        <v>92</v>
      </c>
      <c r="L3651" s="24">
        <v>0</v>
      </c>
    </row>
    <row r="3652" spans="3:12">
      <c r="C3652" s="24">
        <v>0</v>
      </c>
      <c r="D3652" t="s">
        <v>92</v>
      </c>
      <c r="E3652" t="s">
        <v>92</v>
      </c>
      <c r="F3652" t="s">
        <v>92</v>
      </c>
      <c r="G3652" s="23" t="s">
        <v>92</v>
      </c>
      <c r="H3652" s="24" t="s">
        <v>92</v>
      </c>
      <c r="I3652" t="s">
        <v>92</v>
      </c>
      <c r="L3652" s="24">
        <v>0</v>
      </c>
    </row>
    <row r="3653" spans="3:12">
      <c r="C3653" s="24">
        <v>0</v>
      </c>
      <c r="D3653" t="s">
        <v>92</v>
      </c>
      <c r="E3653" t="s">
        <v>92</v>
      </c>
      <c r="F3653" t="s">
        <v>92</v>
      </c>
      <c r="G3653" s="23" t="s">
        <v>92</v>
      </c>
      <c r="H3653" s="24" t="s">
        <v>92</v>
      </c>
      <c r="I3653" t="s">
        <v>92</v>
      </c>
      <c r="L3653" s="24">
        <v>0</v>
      </c>
    </row>
    <row r="3654" spans="3:12">
      <c r="C3654" s="24">
        <v>0</v>
      </c>
      <c r="D3654" t="s">
        <v>92</v>
      </c>
      <c r="E3654" t="s">
        <v>92</v>
      </c>
      <c r="F3654" t="s">
        <v>92</v>
      </c>
      <c r="G3654" s="23" t="s">
        <v>92</v>
      </c>
      <c r="H3654" s="24" t="s">
        <v>92</v>
      </c>
      <c r="I3654" t="s">
        <v>92</v>
      </c>
      <c r="L3654" s="24">
        <v>0</v>
      </c>
    </row>
    <row r="3655" spans="3:12">
      <c r="C3655" s="24">
        <v>0</v>
      </c>
      <c r="D3655" t="s">
        <v>92</v>
      </c>
      <c r="E3655" t="s">
        <v>92</v>
      </c>
      <c r="F3655" t="s">
        <v>92</v>
      </c>
      <c r="G3655" s="23" t="s">
        <v>92</v>
      </c>
      <c r="H3655" s="24" t="s">
        <v>92</v>
      </c>
      <c r="I3655" t="s">
        <v>92</v>
      </c>
      <c r="L3655" s="24">
        <v>0</v>
      </c>
    </row>
    <row r="3656" spans="3:12">
      <c r="C3656" s="24">
        <v>0</v>
      </c>
      <c r="D3656" t="s">
        <v>92</v>
      </c>
      <c r="E3656" t="s">
        <v>92</v>
      </c>
      <c r="F3656" t="s">
        <v>92</v>
      </c>
      <c r="G3656" s="23" t="s">
        <v>92</v>
      </c>
      <c r="H3656" s="24" t="s">
        <v>92</v>
      </c>
      <c r="I3656" t="s">
        <v>92</v>
      </c>
      <c r="L3656" s="24">
        <v>0</v>
      </c>
    </row>
    <row r="3657" spans="3:12">
      <c r="C3657" s="24">
        <v>0</v>
      </c>
      <c r="D3657" t="s">
        <v>92</v>
      </c>
      <c r="E3657" t="s">
        <v>92</v>
      </c>
      <c r="F3657" t="s">
        <v>92</v>
      </c>
      <c r="G3657" s="23" t="s">
        <v>92</v>
      </c>
      <c r="H3657" s="24" t="s">
        <v>92</v>
      </c>
      <c r="I3657" t="s">
        <v>92</v>
      </c>
      <c r="L3657" s="24">
        <v>0</v>
      </c>
    </row>
    <row r="3658" spans="3:12">
      <c r="C3658" s="24">
        <v>0</v>
      </c>
      <c r="D3658" t="s">
        <v>92</v>
      </c>
      <c r="E3658" t="s">
        <v>92</v>
      </c>
      <c r="F3658" t="s">
        <v>92</v>
      </c>
      <c r="G3658" s="23" t="s">
        <v>92</v>
      </c>
      <c r="H3658" s="24" t="s">
        <v>92</v>
      </c>
      <c r="I3658" t="s">
        <v>92</v>
      </c>
    </row>
    <row r="3659" spans="3:12">
      <c r="C3659" s="24">
        <v>0</v>
      </c>
      <c r="D3659" t="s">
        <v>92</v>
      </c>
      <c r="E3659" t="s">
        <v>92</v>
      </c>
      <c r="F3659" t="s">
        <v>92</v>
      </c>
      <c r="G3659" s="23" t="s">
        <v>92</v>
      </c>
      <c r="H3659" s="24" t="s">
        <v>92</v>
      </c>
      <c r="I3659" t="s">
        <v>92</v>
      </c>
    </row>
    <row r="3660" spans="3:12">
      <c r="C3660" s="24">
        <v>0</v>
      </c>
      <c r="D3660" t="s">
        <v>92</v>
      </c>
      <c r="E3660" t="s">
        <v>92</v>
      </c>
      <c r="F3660" t="s">
        <v>92</v>
      </c>
      <c r="G3660" s="23" t="s">
        <v>92</v>
      </c>
      <c r="H3660" s="24" t="s">
        <v>92</v>
      </c>
      <c r="I3660" t="s">
        <v>92</v>
      </c>
      <c r="L3660" s="24">
        <v>0</v>
      </c>
    </row>
    <row r="3661" spans="3:12">
      <c r="C3661" s="24">
        <v>0</v>
      </c>
      <c r="D3661" t="s">
        <v>92</v>
      </c>
      <c r="E3661" t="s">
        <v>92</v>
      </c>
      <c r="F3661" t="s">
        <v>92</v>
      </c>
      <c r="G3661" s="23" t="s">
        <v>92</v>
      </c>
      <c r="H3661" s="24" t="s">
        <v>92</v>
      </c>
      <c r="I3661" t="s">
        <v>92</v>
      </c>
      <c r="L3661" s="24">
        <v>0</v>
      </c>
    </row>
    <row r="3662" spans="3:12">
      <c r="C3662" s="24">
        <v>0</v>
      </c>
      <c r="D3662" t="s">
        <v>92</v>
      </c>
      <c r="E3662" t="s">
        <v>92</v>
      </c>
      <c r="F3662" t="s">
        <v>92</v>
      </c>
      <c r="G3662" s="23" t="s">
        <v>92</v>
      </c>
      <c r="H3662" s="24" t="s">
        <v>92</v>
      </c>
      <c r="I3662" t="s">
        <v>92</v>
      </c>
      <c r="L3662" s="24">
        <v>0</v>
      </c>
    </row>
    <row r="3663" spans="3:12">
      <c r="C3663" s="24">
        <v>0</v>
      </c>
      <c r="D3663" t="s">
        <v>92</v>
      </c>
      <c r="E3663" t="s">
        <v>92</v>
      </c>
      <c r="F3663" t="s">
        <v>92</v>
      </c>
      <c r="G3663" s="23" t="s">
        <v>92</v>
      </c>
      <c r="H3663" s="24" t="s">
        <v>92</v>
      </c>
      <c r="I3663" t="s">
        <v>92</v>
      </c>
      <c r="L3663" s="24">
        <v>0</v>
      </c>
    </row>
    <row r="3664" spans="3:12">
      <c r="C3664" s="24">
        <v>0</v>
      </c>
      <c r="D3664" t="s">
        <v>92</v>
      </c>
      <c r="E3664" t="s">
        <v>92</v>
      </c>
      <c r="F3664" t="s">
        <v>92</v>
      </c>
      <c r="G3664" s="23" t="s">
        <v>92</v>
      </c>
      <c r="H3664" s="24" t="s">
        <v>92</v>
      </c>
      <c r="I3664" t="s">
        <v>92</v>
      </c>
      <c r="L3664" s="24">
        <v>0</v>
      </c>
    </row>
    <row r="3665" spans="3:12">
      <c r="C3665" s="24">
        <v>0</v>
      </c>
      <c r="D3665" t="s">
        <v>92</v>
      </c>
      <c r="E3665" t="s">
        <v>92</v>
      </c>
      <c r="F3665" t="s">
        <v>92</v>
      </c>
      <c r="G3665" s="23" t="s">
        <v>92</v>
      </c>
      <c r="H3665" s="24" t="s">
        <v>92</v>
      </c>
      <c r="I3665" t="s">
        <v>92</v>
      </c>
      <c r="L3665" s="24">
        <v>0</v>
      </c>
    </row>
    <row r="3666" spans="3:12">
      <c r="C3666" s="24">
        <v>0</v>
      </c>
      <c r="D3666" t="s">
        <v>92</v>
      </c>
      <c r="E3666" t="s">
        <v>92</v>
      </c>
      <c r="F3666" t="s">
        <v>92</v>
      </c>
      <c r="G3666" s="23" t="s">
        <v>92</v>
      </c>
      <c r="H3666" s="24" t="s">
        <v>92</v>
      </c>
      <c r="I3666" t="s">
        <v>92</v>
      </c>
      <c r="L3666" s="24">
        <v>0</v>
      </c>
    </row>
    <row r="3667" spans="3:12">
      <c r="C3667" s="24">
        <v>0</v>
      </c>
      <c r="D3667" t="s">
        <v>92</v>
      </c>
      <c r="E3667" t="s">
        <v>92</v>
      </c>
      <c r="F3667" t="s">
        <v>92</v>
      </c>
      <c r="G3667" s="23" t="s">
        <v>92</v>
      </c>
      <c r="H3667" s="24" t="s">
        <v>92</v>
      </c>
      <c r="I3667" t="s">
        <v>92</v>
      </c>
      <c r="L3667" s="24">
        <v>0</v>
      </c>
    </row>
    <row r="3668" spans="3:12">
      <c r="C3668" s="24">
        <v>0</v>
      </c>
      <c r="D3668" t="s">
        <v>92</v>
      </c>
      <c r="E3668" t="s">
        <v>92</v>
      </c>
      <c r="F3668" t="s">
        <v>92</v>
      </c>
      <c r="G3668" s="23" t="s">
        <v>92</v>
      </c>
      <c r="H3668" s="24" t="s">
        <v>92</v>
      </c>
      <c r="I3668" t="s">
        <v>92</v>
      </c>
      <c r="L3668" s="24">
        <v>0</v>
      </c>
    </row>
    <row r="3669" spans="3:12">
      <c r="C3669" s="24">
        <v>0</v>
      </c>
      <c r="D3669" t="s">
        <v>92</v>
      </c>
      <c r="E3669" t="s">
        <v>92</v>
      </c>
      <c r="F3669" t="s">
        <v>92</v>
      </c>
      <c r="G3669" s="23" t="s">
        <v>92</v>
      </c>
      <c r="H3669" s="24" t="s">
        <v>92</v>
      </c>
      <c r="I3669" t="s">
        <v>92</v>
      </c>
      <c r="L3669" s="24">
        <v>0</v>
      </c>
    </row>
    <row r="3670" spans="3:12">
      <c r="C3670" s="24">
        <v>0</v>
      </c>
      <c r="D3670" t="s">
        <v>92</v>
      </c>
      <c r="E3670" t="s">
        <v>92</v>
      </c>
      <c r="F3670" t="s">
        <v>92</v>
      </c>
      <c r="G3670" s="23" t="s">
        <v>92</v>
      </c>
      <c r="H3670" s="24" t="s">
        <v>92</v>
      </c>
      <c r="I3670" t="s">
        <v>92</v>
      </c>
    </row>
    <row r="3671" spans="3:12">
      <c r="C3671" s="24">
        <v>0</v>
      </c>
      <c r="D3671" t="s">
        <v>92</v>
      </c>
      <c r="E3671" t="s">
        <v>92</v>
      </c>
      <c r="F3671" t="s">
        <v>92</v>
      </c>
      <c r="G3671" s="23" t="s">
        <v>92</v>
      </c>
      <c r="H3671" s="24" t="s">
        <v>92</v>
      </c>
      <c r="I3671" t="s">
        <v>92</v>
      </c>
      <c r="L3671" s="24">
        <v>0</v>
      </c>
    </row>
    <row r="3672" spans="3:12">
      <c r="C3672" s="24">
        <v>0</v>
      </c>
      <c r="D3672" t="s">
        <v>92</v>
      </c>
      <c r="E3672" t="s">
        <v>92</v>
      </c>
      <c r="F3672" t="s">
        <v>92</v>
      </c>
      <c r="G3672" s="23" t="s">
        <v>92</v>
      </c>
      <c r="H3672" s="24" t="s">
        <v>92</v>
      </c>
      <c r="I3672" t="s">
        <v>92</v>
      </c>
      <c r="L3672" s="24">
        <v>0</v>
      </c>
    </row>
    <row r="3673" spans="3:12">
      <c r="C3673" s="24">
        <v>0</v>
      </c>
      <c r="D3673" t="s">
        <v>92</v>
      </c>
      <c r="E3673" t="s">
        <v>92</v>
      </c>
      <c r="F3673" t="s">
        <v>92</v>
      </c>
      <c r="G3673" s="23" t="s">
        <v>92</v>
      </c>
      <c r="H3673" s="24" t="s">
        <v>92</v>
      </c>
      <c r="I3673" t="s">
        <v>92</v>
      </c>
      <c r="L3673" s="24">
        <v>0</v>
      </c>
    </row>
    <row r="3674" spans="3:12">
      <c r="C3674" s="24">
        <v>0</v>
      </c>
      <c r="D3674" t="s">
        <v>92</v>
      </c>
      <c r="E3674" t="s">
        <v>92</v>
      </c>
      <c r="F3674" t="s">
        <v>92</v>
      </c>
      <c r="G3674" s="23" t="s">
        <v>92</v>
      </c>
      <c r="H3674" s="24" t="s">
        <v>92</v>
      </c>
      <c r="I3674" t="s">
        <v>92</v>
      </c>
      <c r="L3674" s="24">
        <v>0</v>
      </c>
    </row>
    <row r="3675" spans="3:12">
      <c r="C3675" s="24">
        <v>0</v>
      </c>
      <c r="D3675" t="s">
        <v>92</v>
      </c>
      <c r="E3675" t="s">
        <v>92</v>
      </c>
      <c r="F3675" t="s">
        <v>92</v>
      </c>
      <c r="G3675" s="23" t="s">
        <v>92</v>
      </c>
      <c r="H3675" s="24" t="s">
        <v>92</v>
      </c>
      <c r="I3675" t="s">
        <v>92</v>
      </c>
      <c r="L3675" s="24">
        <v>0</v>
      </c>
    </row>
    <row r="3676" spans="3:12">
      <c r="C3676" s="24">
        <v>0</v>
      </c>
      <c r="D3676" t="s">
        <v>92</v>
      </c>
      <c r="E3676" t="s">
        <v>92</v>
      </c>
      <c r="F3676" t="s">
        <v>92</v>
      </c>
      <c r="G3676" s="23" t="s">
        <v>92</v>
      </c>
      <c r="H3676" s="24" t="s">
        <v>92</v>
      </c>
      <c r="I3676" t="s">
        <v>92</v>
      </c>
      <c r="L3676" s="24">
        <v>0</v>
      </c>
    </row>
    <row r="3677" spans="3:12">
      <c r="C3677" s="24">
        <v>0</v>
      </c>
      <c r="D3677" t="s">
        <v>92</v>
      </c>
      <c r="E3677" t="s">
        <v>92</v>
      </c>
      <c r="F3677" t="s">
        <v>92</v>
      </c>
      <c r="G3677" s="23" t="s">
        <v>92</v>
      </c>
      <c r="H3677" s="24" t="s">
        <v>92</v>
      </c>
      <c r="I3677" t="s">
        <v>92</v>
      </c>
      <c r="L3677" s="24">
        <v>0</v>
      </c>
    </row>
    <row r="3678" spans="3:12">
      <c r="C3678" s="24">
        <v>0</v>
      </c>
      <c r="D3678" t="s">
        <v>92</v>
      </c>
      <c r="E3678" t="s">
        <v>92</v>
      </c>
      <c r="F3678" t="s">
        <v>92</v>
      </c>
      <c r="G3678" s="23" t="s">
        <v>92</v>
      </c>
      <c r="H3678" s="24" t="s">
        <v>92</v>
      </c>
      <c r="I3678" t="s">
        <v>92</v>
      </c>
      <c r="L3678" s="24">
        <v>0</v>
      </c>
    </row>
    <row r="3679" spans="3:12">
      <c r="C3679" s="24">
        <v>0</v>
      </c>
      <c r="D3679" t="s">
        <v>92</v>
      </c>
      <c r="E3679" t="s">
        <v>92</v>
      </c>
      <c r="F3679" t="s">
        <v>92</v>
      </c>
      <c r="G3679" s="23" t="s">
        <v>92</v>
      </c>
      <c r="H3679" s="24" t="s">
        <v>92</v>
      </c>
      <c r="I3679" t="s">
        <v>92</v>
      </c>
      <c r="L3679" s="24">
        <v>0</v>
      </c>
    </row>
    <row r="3680" spans="3:12">
      <c r="C3680" s="24">
        <v>0</v>
      </c>
      <c r="D3680" t="s">
        <v>92</v>
      </c>
      <c r="E3680" t="s">
        <v>92</v>
      </c>
      <c r="F3680" t="s">
        <v>92</v>
      </c>
      <c r="G3680" s="23" t="s">
        <v>92</v>
      </c>
      <c r="H3680" s="24" t="s">
        <v>92</v>
      </c>
      <c r="I3680" t="s">
        <v>92</v>
      </c>
      <c r="L3680" s="24">
        <v>0</v>
      </c>
    </row>
    <row r="3681" spans="3:12">
      <c r="C3681" s="24">
        <v>0</v>
      </c>
      <c r="D3681" t="s">
        <v>92</v>
      </c>
      <c r="E3681" t="s">
        <v>92</v>
      </c>
      <c r="F3681" t="s">
        <v>92</v>
      </c>
      <c r="G3681" s="23" t="s">
        <v>92</v>
      </c>
      <c r="H3681" s="24" t="s">
        <v>92</v>
      </c>
      <c r="I3681" t="s">
        <v>92</v>
      </c>
    </row>
    <row r="3682" spans="3:12">
      <c r="C3682" s="24">
        <v>0</v>
      </c>
      <c r="D3682" t="s">
        <v>92</v>
      </c>
      <c r="E3682" t="s">
        <v>92</v>
      </c>
      <c r="F3682" t="s">
        <v>92</v>
      </c>
      <c r="G3682" s="23" t="s">
        <v>92</v>
      </c>
      <c r="H3682" s="24" t="s">
        <v>92</v>
      </c>
      <c r="I3682" t="s">
        <v>92</v>
      </c>
      <c r="L3682" s="24">
        <v>0</v>
      </c>
    </row>
    <row r="3683" spans="3:12">
      <c r="C3683" s="24">
        <v>0</v>
      </c>
      <c r="D3683" t="s">
        <v>92</v>
      </c>
      <c r="E3683" t="s">
        <v>92</v>
      </c>
      <c r="F3683" t="s">
        <v>92</v>
      </c>
      <c r="G3683" s="23" t="s">
        <v>92</v>
      </c>
      <c r="H3683" s="24" t="s">
        <v>92</v>
      </c>
      <c r="I3683" t="s">
        <v>92</v>
      </c>
      <c r="L3683" s="24">
        <v>0</v>
      </c>
    </row>
    <row r="3684" spans="3:12">
      <c r="C3684" s="24">
        <v>0</v>
      </c>
      <c r="D3684" t="s">
        <v>92</v>
      </c>
      <c r="E3684" t="s">
        <v>92</v>
      </c>
      <c r="F3684" t="s">
        <v>92</v>
      </c>
      <c r="G3684" s="23" t="s">
        <v>92</v>
      </c>
      <c r="H3684" s="24" t="s">
        <v>92</v>
      </c>
      <c r="I3684" t="s">
        <v>92</v>
      </c>
      <c r="L3684" s="24">
        <v>0</v>
      </c>
    </row>
    <row r="3685" spans="3:12">
      <c r="C3685" s="24">
        <v>0</v>
      </c>
      <c r="D3685" t="s">
        <v>92</v>
      </c>
      <c r="E3685" t="s">
        <v>92</v>
      </c>
      <c r="F3685" t="s">
        <v>92</v>
      </c>
      <c r="G3685" s="23" t="s">
        <v>92</v>
      </c>
      <c r="H3685" s="24" t="s">
        <v>92</v>
      </c>
      <c r="I3685" t="s">
        <v>92</v>
      </c>
      <c r="L3685" s="24">
        <v>0</v>
      </c>
    </row>
    <row r="3686" spans="3:12">
      <c r="C3686" s="24">
        <v>0</v>
      </c>
      <c r="D3686" t="s">
        <v>92</v>
      </c>
      <c r="E3686" t="s">
        <v>92</v>
      </c>
      <c r="F3686" t="s">
        <v>92</v>
      </c>
      <c r="G3686" s="23" t="s">
        <v>92</v>
      </c>
      <c r="H3686" s="24" t="s">
        <v>92</v>
      </c>
      <c r="I3686" t="s">
        <v>92</v>
      </c>
      <c r="L3686" s="24">
        <v>0</v>
      </c>
    </row>
    <row r="3687" spans="3:12">
      <c r="C3687" s="24">
        <v>0</v>
      </c>
      <c r="D3687" t="s">
        <v>92</v>
      </c>
      <c r="E3687" t="s">
        <v>92</v>
      </c>
      <c r="F3687" t="s">
        <v>92</v>
      </c>
      <c r="G3687" s="23" t="s">
        <v>92</v>
      </c>
      <c r="H3687" s="24" t="s">
        <v>92</v>
      </c>
      <c r="I3687" t="s">
        <v>92</v>
      </c>
      <c r="L3687" s="24">
        <v>0</v>
      </c>
    </row>
    <row r="3688" spans="3:12">
      <c r="C3688" s="24">
        <v>0</v>
      </c>
      <c r="D3688" t="s">
        <v>92</v>
      </c>
      <c r="E3688" t="s">
        <v>92</v>
      </c>
      <c r="F3688" t="s">
        <v>92</v>
      </c>
      <c r="G3688" s="23" t="s">
        <v>92</v>
      </c>
      <c r="H3688" s="24" t="s">
        <v>92</v>
      </c>
      <c r="I3688" t="s">
        <v>92</v>
      </c>
      <c r="L3688" s="24">
        <v>0</v>
      </c>
    </row>
    <row r="3689" spans="3:12">
      <c r="C3689" s="24">
        <v>0</v>
      </c>
      <c r="D3689" t="s">
        <v>92</v>
      </c>
      <c r="E3689" t="s">
        <v>92</v>
      </c>
      <c r="F3689" t="s">
        <v>92</v>
      </c>
      <c r="G3689" s="23" t="s">
        <v>92</v>
      </c>
      <c r="H3689" s="24" t="s">
        <v>92</v>
      </c>
      <c r="I3689" t="s">
        <v>92</v>
      </c>
      <c r="L3689" s="24">
        <v>0</v>
      </c>
    </row>
    <row r="3690" spans="3:12">
      <c r="C3690" s="24">
        <v>0</v>
      </c>
      <c r="D3690" t="s">
        <v>92</v>
      </c>
      <c r="E3690" t="s">
        <v>92</v>
      </c>
      <c r="F3690" t="s">
        <v>92</v>
      </c>
      <c r="G3690" s="23" t="s">
        <v>92</v>
      </c>
      <c r="H3690" s="24" t="s">
        <v>92</v>
      </c>
      <c r="I3690" t="s">
        <v>92</v>
      </c>
      <c r="L3690" s="24">
        <v>0</v>
      </c>
    </row>
    <row r="3691" spans="3:12">
      <c r="C3691" s="24">
        <v>0</v>
      </c>
      <c r="D3691" t="s">
        <v>92</v>
      </c>
      <c r="E3691" t="s">
        <v>92</v>
      </c>
      <c r="F3691" t="s">
        <v>92</v>
      </c>
      <c r="G3691" s="23" t="s">
        <v>92</v>
      </c>
      <c r="H3691" s="24" t="s">
        <v>92</v>
      </c>
      <c r="I3691" t="s">
        <v>92</v>
      </c>
      <c r="L3691" s="24">
        <v>0</v>
      </c>
    </row>
    <row r="3692" spans="3:12">
      <c r="C3692" s="24">
        <v>0</v>
      </c>
      <c r="D3692" t="s">
        <v>92</v>
      </c>
      <c r="E3692" t="s">
        <v>92</v>
      </c>
      <c r="F3692" t="s">
        <v>92</v>
      </c>
      <c r="G3692" s="23" t="s">
        <v>92</v>
      </c>
      <c r="H3692" s="24" t="s">
        <v>92</v>
      </c>
      <c r="I3692" t="s">
        <v>92</v>
      </c>
      <c r="L3692" s="24">
        <v>0</v>
      </c>
    </row>
    <row r="3693" spans="3:12">
      <c r="C3693" s="24">
        <v>0</v>
      </c>
      <c r="D3693" t="s">
        <v>92</v>
      </c>
      <c r="E3693" t="s">
        <v>92</v>
      </c>
      <c r="F3693" t="s">
        <v>92</v>
      </c>
      <c r="G3693" s="23" t="s">
        <v>92</v>
      </c>
      <c r="H3693" s="24" t="s">
        <v>92</v>
      </c>
      <c r="I3693" t="s">
        <v>92</v>
      </c>
    </row>
    <row r="3694" spans="3:12">
      <c r="C3694" s="24">
        <v>0</v>
      </c>
      <c r="D3694" t="s">
        <v>92</v>
      </c>
      <c r="E3694" t="s">
        <v>92</v>
      </c>
      <c r="F3694" t="s">
        <v>92</v>
      </c>
      <c r="G3694" s="23" t="s">
        <v>92</v>
      </c>
      <c r="H3694" s="24" t="s">
        <v>92</v>
      </c>
      <c r="I3694" t="s">
        <v>92</v>
      </c>
    </row>
    <row r="3695" spans="3:12">
      <c r="C3695" s="24">
        <v>0</v>
      </c>
      <c r="D3695" t="s">
        <v>92</v>
      </c>
      <c r="E3695" t="s">
        <v>92</v>
      </c>
      <c r="F3695" t="s">
        <v>92</v>
      </c>
      <c r="G3695" s="23" t="s">
        <v>92</v>
      </c>
      <c r="H3695" s="24" t="s">
        <v>92</v>
      </c>
      <c r="I3695" t="s">
        <v>92</v>
      </c>
      <c r="L3695" s="24">
        <v>0</v>
      </c>
    </row>
    <row r="3696" spans="3:12">
      <c r="C3696" s="24">
        <v>0</v>
      </c>
      <c r="D3696" t="s">
        <v>92</v>
      </c>
      <c r="E3696" t="s">
        <v>92</v>
      </c>
      <c r="F3696" t="s">
        <v>92</v>
      </c>
      <c r="G3696" s="23" t="s">
        <v>92</v>
      </c>
      <c r="H3696" s="24" t="s">
        <v>92</v>
      </c>
      <c r="I3696" t="s">
        <v>92</v>
      </c>
      <c r="L3696" s="24">
        <v>0</v>
      </c>
    </row>
    <row r="3697" spans="3:12">
      <c r="C3697" s="24">
        <v>0</v>
      </c>
      <c r="D3697" t="s">
        <v>92</v>
      </c>
      <c r="E3697" t="s">
        <v>92</v>
      </c>
      <c r="F3697" t="s">
        <v>92</v>
      </c>
      <c r="G3697" s="23" t="s">
        <v>92</v>
      </c>
      <c r="H3697" s="24" t="s">
        <v>92</v>
      </c>
      <c r="I3697" t="s">
        <v>92</v>
      </c>
      <c r="L3697" s="24">
        <v>0</v>
      </c>
    </row>
    <row r="3698" spans="3:12">
      <c r="C3698" s="24">
        <v>0</v>
      </c>
      <c r="D3698" t="s">
        <v>92</v>
      </c>
      <c r="E3698" t="s">
        <v>92</v>
      </c>
      <c r="F3698" t="s">
        <v>92</v>
      </c>
      <c r="G3698" s="23" t="s">
        <v>92</v>
      </c>
      <c r="H3698" s="24" t="s">
        <v>92</v>
      </c>
      <c r="I3698" t="s">
        <v>92</v>
      </c>
      <c r="L3698" s="24">
        <v>0</v>
      </c>
    </row>
    <row r="3699" spans="3:12">
      <c r="C3699" s="24">
        <v>0</v>
      </c>
      <c r="D3699" t="s">
        <v>92</v>
      </c>
      <c r="E3699" t="s">
        <v>92</v>
      </c>
      <c r="F3699" t="s">
        <v>92</v>
      </c>
      <c r="G3699" s="23" t="s">
        <v>92</v>
      </c>
      <c r="H3699" s="24" t="s">
        <v>92</v>
      </c>
      <c r="I3699" t="s">
        <v>92</v>
      </c>
      <c r="L3699" s="24">
        <v>0</v>
      </c>
    </row>
    <row r="3700" spans="3:12">
      <c r="C3700" s="24">
        <v>0</v>
      </c>
      <c r="D3700" t="s">
        <v>92</v>
      </c>
      <c r="E3700" t="s">
        <v>92</v>
      </c>
      <c r="F3700" t="s">
        <v>92</v>
      </c>
      <c r="G3700" s="23" t="s">
        <v>92</v>
      </c>
      <c r="H3700" s="24" t="s">
        <v>92</v>
      </c>
      <c r="I3700" t="s">
        <v>92</v>
      </c>
      <c r="L3700" s="24">
        <v>0</v>
      </c>
    </row>
    <row r="3701" spans="3:12">
      <c r="C3701" s="24">
        <v>0</v>
      </c>
      <c r="D3701" t="s">
        <v>92</v>
      </c>
      <c r="E3701" t="s">
        <v>92</v>
      </c>
      <c r="F3701" t="s">
        <v>92</v>
      </c>
      <c r="G3701" s="23" t="s">
        <v>92</v>
      </c>
      <c r="H3701" s="24" t="s">
        <v>92</v>
      </c>
      <c r="I3701" t="s">
        <v>92</v>
      </c>
      <c r="L3701" s="24">
        <v>0</v>
      </c>
    </row>
    <row r="3702" spans="3:12">
      <c r="C3702" s="24">
        <v>0</v>
      </c>
      <c r="D3702" t="s">
        <v>92</v>
      </c>
      <c r="E3702" t="s">
        <v>92</v>
      </c>
      <c r="F3702" t="s">
        <v>92</v>
      </c>
      <c r="G3702" s="23" t="s">
        <v>92</v>
      </c>
      <c r="H3702" s="24" t="s">
        <v>92</v>
      </c>
      <c r="I3702" t="s">
        <v>92</v>
      </c>
      <c r="L3702" s="24">
        <v>0</v>
      </c>
    </row>
    <row r="3703" spans="3:12">
      <c r="C3703" s="24">
        <v>0</v>
      </c>
      <c r="D3703" t="s">
        <v>92</v>
      </c>
      <c r="E3703" t="s">
        <v>92</v>
      </c>
      <c r="F3703" t="s">
        <v>92</v>
      </c>
      <c r="G3703" s="23" t="s">
        <v>92</v>
      </c>
      <c r="H3703" s="24" t="s">
        <v>92</v>
      </c>
      <c r="I3703" t="s">
        <v>92</v>
      </c>
      <c r="L3703" s="24">
        <v>0</v>
      </c>
    </row>
    <row r="3704" spans="3:12">
      <c r="C3704" s="24">
        <v>0</v>
      </c>
      <c r="D3704" t="s">
        <v>92</v>
      </c>
      <c r="E3704" t="s">
        <v>92</v>
      </c>
      <c r="F3704" t="s">
        <v>92</v>
      </c>
      <c r="G3704" s="23" t="s">
        <v>92</v>
      </c>
      <c r="H3704" s="24" t="s">
        <v>92</v>
      </c>
      <c r="I3704" t="s">
        <v>92</v>
      </c>
      <c r="L3704" s="24">
        <v>0</v>
      </c>
    </row>
    <row r="3705" spans="3:12">
      <c r="C3705" s="24">
        <v>0</v>
      </c>
      <c r="D3705" t="s">
        <v>92</v>
      </c>
      <c r="E3705" t="s">
        <v>92</v>
      </c>
      <c r="F3705" t="s">
        <v>92</v>
      </c>
      <c r="G3705" s="23" t="s">
        <v>92</v>
      </c>
      <c r="H3705" s="24" t="s">
        <v>92</v>
      </c>
      <c r="I3705" t="s">
        <v>92</v>
      </c>
    </row>
    <row r="3706" spans="3:12">
      <c r="C3706" s="24">
        <v>0</v>
      </c>
      <c r="D3706" t="s">
        <v>92</v>
      </c>
      <c r="E3706" t="s">
        <v>92</v>
      </c>
      <c r="F3706" t="s">
        <v>92</v>
      </c>
      <c r="G3706" s="23" t="s">
        <v>92</v>
      </c>
      <c r="H3706" s="24" t="s">
        <v>92</v>
      </c>
      <c r="I3706" t="s">
        <v>92</v>
      </c>
    </row>
    <row r="3707" spans="3:12">
      <c r="C3707" s="24">
        <v>0</v>
      </c>
      <c r="D3707" t="s">
        <v>92</v>
      </c>
      <c r="E3707" t="s">
        <v>92</v>
      </c>
      <c r="F3707" t="s">
        <v>92</v>
      </c>
      <c r="G3707" s="23" t="s">
        <v>92</v>
      </c>
      <c r="H3707" s="24" t="s">
        <v>92</v>
      </c>
      <c r="I3707" t="s">
        <v>92</v>
      </c>
      <c r="L3707" s="24">
        <v>0</v>
      </c>
    </row>
    <row r="3708" spans="3:12">
      <c r="C3708" s="24">
        <v>0</v>
      </c>
      <c r="D3708" t="s">
        <v>92</v>
      </c>
      <c r="E3708" t="s">
        <v>92</v>
      </c>
      <c r="F3708" t="s">
        <v>92</v>
      </c>
      <c r="G3708" s="23" t="s">
        <v>92</v>
      </c>
      <c r="H3708" s="24" t="s">
        <v>92</v>
      </c>
      <c r="I3708" t="s">
        <v>92</v>
      </c>
      <c r="L3708" s="24">
        <v>0</v>
      </c>
    </row>
    <row r="3709" spans="3:12">
      <c r="C3709" s="24">
        <v>0</v>
      </c>
      <c r="D3709" t="s">
        <v>92</v>
      </c>
      <c r="E3709" t="s">
        <v>92</v>
      </c>
      <c r="F3709" t="s">
        <v>92</v>
      </c>
      <c r="G3709" s="23" t="s">
        <v>92</v>
      </c>
      <c r="H3709" s="24" t="s">
        <v>92</v>
      </c>
      <c r="I3709" t="s">
        <v>92</v>
      </c>
      <c r="L3709" s="24">
        <v>0</v>
      </c>
    </row>
    <row r="3710" spans="3:12">
      <c r="C3710" s="24">
        <v>0</v>
      </c>
      <c r="D3710" t="s">
        <v>92</v>
      </c>
      <c r="E3710" t="s">
        <v>92</v>
      </c>
      <c r="F3710" t="s">
        <v>92</v>
      </c>
      <c r="G3710" s="23" t="s">
        <v>92</v>
      </c>
      <c r="H3710" s="24" t="s">
        <v>92</v>
      </c>
      <c r="I3710" t="s">
        <v>92</v>
      </c>
      <c r="L3710" s="24">
        <v>0</v>
      </c>
    </row>
    <row r="3711" spans="3:12">
      <c r="C3711" s="24">
        <v>0</v>
      </c>
      <c r="D3711" t="s">
        <v>92</v>
      </c>
      <c r="E3711" t="s">
        <v>92</v>
      </c>
      <c r="F3711" t="s">
        <v>92</v>
      </c>
      <c r="G3711" s="23" t="s">
        <v>92</v>
      </c>
      <c r="H3711" s="24" t="s">
        <v>92</v>
      </c>
      <c r="I3711" t="s">
        <v>92</v>
      </c>
      <c r="L3711" s="24">
        <v>0</v>
      </c>
    </row>
    <row r="3712" spans="3:12">
      <c r="C3712" s="24">
        <v>0</v>
      </c>
      <c r="D3712" t="s">
        <v>92</v>
      </c>
      <c r="E3712" t="s">
        <v>92</v>
      </c>
      <c r="F3712" t="s">
        <v>92</v>
      </c>
      <c r="G3712" s="23" t="s">
        <v>92</v>
      </c>
      <c r="H3712" s="24" t="s">
        <v>92</v>
      </c>
      <c r="I3712" t="s">
        <v>92</v>
      </c>
      <c r="L3712" s="24">
        <v>0</v>
      </c>
    </row>
    <row r="3713" spans="3:12">
      <c r="C3713" s="24">
        <v>0</v>
      </c>
      <c r="D3713" t="s">
        <v>92</v>
      </c>
      <c r="E3713" t="s">
        <v>92</v>
      </c>
      <c r="F3713" t="s">
        <v>92</v>
      </c>
      <c r="G3713" s="23" t="s">
        <v>92</v>
      </c>
      <c r="H3713" s="24" t="s">
        <v>92</v>
      </c>
      <c r="I3713" t="s">
        <v>92</v>
      </c>
      <c r="L3713" s="24">
        <v>0</v>
      </c>
    </row>
    <row r="3714" spans="3:12">
      <c r="C3714" s="24">
        <v>0</v>
      </c>
      <c r="D3714" t="s">
        <v>92</v>
      </c>
      <c r="E3714" t="s">
        <v>92</v>
      </c>
      <c r="F3714" t="s">
        <v>92</v>
      </c>
      <c r="G3714" s="23" t="s">
        <v>92</v>
      </c>
      <c r="H3714" s="24" t="s">
        <v>92</v>
      </c>
      <c r="I3714" t="s">
        <v>92</v>
      </c>
      <c r="L3714" s="24">
        <v>0</v>
      </c>
    </row>
    <row r="3715" spans="3:12">
      <c r="C3715" s="24">
        <v>0</v>
      </c>
      <c r="D3715" t="s">
        <v>92</v>
      </c>
      <c r="E3715" t="s">
        <v>92</v>
      </c>
      <c r="F3715" t="s">
        <v>92</v>
      </c>
      <c r="G3715" s="23" t="s">
        <v>92</v>
      </c>
      <c r="H3715" s="24" t="s">
        <v>92</v>
      </c>
      <c r="I3715" t="s">
        <v>92</v>
      </c>
      <c r="L3715" s="24">
        <v>0</v>
      </c>
    </row>
    <row r="3716" spans="3:12">
      <c r="C3716" s="24">
        <v>0</v>
      </c>
      <c r="D3716" t="s">
        <v>92</v>
      </c>
      <c r="E3716" t="s">
        <v>92</v>
      </c>
      <c r="F3716" t="s">
        <v>92</v>
      </c>
      <c r="G3716" s="23" t="s">
        <v>92</v>
      </c>
      <c r="H3716" s="24" t="s">
        <v>92</v>
      </c>
      <c r="I3716" t="s">
        <v>92</v>
      </c>
      <c r="L3716" s="24">
        <v>0</v>
      </c>
    </row>
    <row r="3717" spans="3:12">
      <c r="C3717" s="24">
        <v>0</v>
      </c>
      <c r="D3717" t="s">
        <v>92</v>
      </c>
      <c r="E3717" t="s">
        <v>92</v>
      </c>
      <c r="F3717" t="s">
        <v>92</v>
      </c>
      <c r="G3717" s="23" t="s">
        <v>92</v>
      </c>
      <c r="H3717" s="24" t="s">
        <v>92</v>
      </c>
      <c r="I3717" t="s">
        <v>92</v>
      </c>
    </row>
    <row r="3718" spans="3:12">
      <c r="C3718" s="24">
        <v>0</v>
      </c>
      <c r="D3718" t="s">
        <v>92</v>
      </c>
      <c r="E3718" t="s">
        <v>92</v>
      </c>
      <c r="F3718" t="s">
        <v>92</v>
      </c>
      <c r="G3718" s="23" t="s">
        <v>92</v>
      </c>
      <c r="H3718" s="24" t="s">
        <v>92</v>
      </c>
      <c r="I3718" t="s">
        <v>92</v>
      </c>
    </row>
    <row r="3719" spans="3:12">
      <c r="C3719" s="24">
        <v>0</v>
      </c>
      <c r="D3719" t="s">
        <v>92</v>
      </c>
      <c r="E3719" t="s">
        <v>92</v>
      </c>
      <c r="F3719" t="s">
        <v>92</v>
      </c>
      <c r="G3719" s="23" t="s">
        <v>92</v>
      </c>
      <c r="H3719" s="24" t="s">
        <v>92</v>
      </c>
      <c r="I3719" t="s">
        <v>92</v>
      </c>
    </row>
    <row r="3720" spans="3:12">
      <c r="C3720" s="24">
        <v>0</v>
      </c>
      <c r="D3720" t="s">
        <v>92</v>
      </c>
      <c r="E3720" t="s">
        <v>92</v>
      </c>
      <c r="F3720" t="s">
        <v>92</v>
      </c>
      <c r="G3720" s="23" t="s">
        <v>92</v>
      </c>
      <c r="H3720" s="24" t="s">
        <v>92</v>
      </c>
      <c r="I3720" t="s">
        <v>92</v>
      </c>
    </row>
    <row r="3721" spans="3:12">
      <c r="C3721" s="24">
        <v>0</v>
      </c>
      <c r="D3721" t="s">
        <v>92</v>
      </c>
      <c r="E3721" t="s">
        <v>92</v>
      </c>
      <c r="F3721" t="s">
        <v>92</v>
      </c>
      <c r="G3721" s="23" t="s">
        <v>92</v>
      </c>
      <c r="H3721" s="24" t="s">
        <v>92</v>
      </c>
      <c r="I3721" t="s">
        <v>92</v>
      </c>
    </row>
    <row r="3722" spans="3:12">
      <c r="C3722" s="24">
        <v>0</v>
      </c>
      <c r="D3722" t="s">
        <v>92</v>
      </c>
      <c r="E3722" t="s">
        <v>92</v>
      </c>
      <c r="F3722" t="s">
        <v>92</v>
      </c>
      <c r="G3722" s="23" t="s">
        <v>92</v>
      </c>
      <c r="H3722" s="24" t="s">
        <v>92</v>
      </c>
      <c r="I3722" t="s">
        <v>92</v>
      </c>
    </row>
    <row r="3723" spans="3:12">
      <c r="C3723" s="24">
        <v>0</v>
      </c>
      <c r="D3723" t="s">
        <v>92</v>
      </c>
      <c r="E3723" t="s">
        <v>92</v>
      </c>
      <c r="F3723" t="s">
        <v>92</v>
      </c>
      <c r="G3723" s="23" t="s">
        <v>92</v>
      </c>
      <c r="H3723" s="24" t="s">
        <v>92</v>
      </c>
      <c r="I3723" t="s">
        <v>92</v>
      </c>
    </row>
    <row r="3724" spans="3:12">
      <c r="C3724" s="24">
        <v>0</v>
      </c>
      <c r="D3724" t="s">
        <v>92</v>
      </c>
      <c r="E3724" t="s">
        <v>92</v>
      </c>
      <c r="F3724" t="s">
        <v>92</v>
      </c>
      <c r="G3724" s="23" t="s">
        <v>92</v>
      </c>
      <c r="H3724" s="24" t="s">
        <v>92</v>
      </c>
      <c r="I3724" t="s">
        <v>92</v>
      </c>
      <c r="L3724" s="24">
        <v>0</v>
      </c>
    </row>
    <row r="3725" spans="3:12">
      <c r="C3725" s="24">
        <v>0</v>
      </c>
      <c r="D3725" t="s">
        <v>92</v>
      </c>
      <c r="E3725" t="s">
        <v>92</v>
      </c>
      <c r="F3725" t="s">
        <v>92</v>
      </c>
      <c r="G3725" s="23" t="s">
        <v>92</v>
      </c>
      <c r="H3725" s="24" t="s">
        <v>92</v>
      </c>
      <c r="I3725" t="s">
        <v>92</v>
      </c>
      <c r="L3725" s="24">
        <v>0</v>
      </c>
    </row>
    <row r="3726" spans="3:12">
      <c r="C3726" s="24">
        <v>0</v>
      </c>
      <c r="D3726" t="s">
        <v>92</v>
      </c>
      <c r="E3726" t="s">
        <v>92</v>
      </c>
      <c r="F3726" t="s">
        <v>92</v>
      </c>
      <c r="G3726" s="23" t="s">
        <v>92</v>
      </c>
      <c r="H3726" s="24" t="s">
        <v>92</v>
      </c>
      <c r="I3726" t="s">
        <v>92</v>
      </c>
      <c r="L3726" s="24">
        <v>0</v>
      </c>
    </row>
    <row r="3727" spans="3:12">
      <c r="C3727" s="24">
        <v>0</v>
      </c>
      <c r="D3727" t="s">
        <v>92</v>
      </c>
      <c r="E3727" t="s">
        <v>92</v>
      </c>
      <c r="F3727" t="s">
        <v>92</v>
      </c>
      <c r="G3727" s="23" t="s">
        <v>92</v>
      </c>
      <c r="H3727" s="24" t="s">
        <v>92</v>
      </c>
      <c r="I3727" t="s">
        <v>92</v>
      </c>
      <c r="L3727" s="24">
        <v>0</v>
      </c>
    </row>
    <row r="3728" spans="3:12">
      <c r="C3728" s="24">
        <v>0</v>
      </c>
      <c r="D3728" t="s">
        <v>92</v>
      </c>
      <c r="E3728" t="s">
        <v>92</v>
      </c>
      <c r="F3728" t="s">
        <v>92</v>
      </c>
      <c r="G3728" s="23" t="s">
        <v>92</v>
      </c>
      <c r="H3728" s="24" t="s">
        <v>92</v>
      </c>
      <c r="I3728" t="s">
        <v>92</v>
      </c>
      <c r="L3728" s="24">
        <v>0</v>
      </c>
    </row>
    <row r="3729" spans="3:12">
      <c r="C3729" s="24">
        <v>0</v>
      </c>
      <c r="D3729" t="s">
        <v>92</v>
      </c>
      <c r="E3729" t="s">
        <v>92</v>
      </c>
      <c r="F3729" t="s">
        <v>92</v>
      </c>
      <c r="G3729" s="23" t="s">
        <v>92</v>
      </c>
      <c r="H3729" s="24" t="s">
        <v>92</v>
      </c>
      <c r="I3729" t="s">
        <v>92</v>
      </c>
      <c r="L3729" s="24">
        <v>0</v>
      </c>
    </row>
    <row r="3730" spans="3:12">
      <c r="C3730" s="24">
        <v>0</v>
      </c>
      <c r="D3730" t="s">
        <v>92</v>
      </c>
      <c r="E3730" t="s">
        <v>92</v>
      </c>
      <c r="F3730" t="s">
        <v>92</v>
      </c>
      <c r="G3730" s="23" t="s">
        <v>92</v>
      </c>
      <c r="H3730" s="24" t="s">
        <v>92</v>
      </c>
      <c r="I3730" t="s">
        <v>92</v>
      </c>
      <c r="L3730" s="24">
        <v>0</v>
      </c>
    </row>
    <row r="3731" spans="3:12">
      <c r="C3731" s="24">
        <v>0</v>
      </c>
      <c r="D3731" t="s">
        <v>92</v>
      </c>
      <c r="E3731" t="s">
        <v>92</v>
      </c>
      <c r="F3731" t="s">
        <v>92</v>
      </c>
      <c r="G3731" s="23" t="s">
        <v>92</v>
      </c>
      <c r="H3731" s="24" t="s">
        <v>92</v>
      </c>
      <c r="I3731" t="s">
        <v>92</v>
      </c>
      <c r="L3731" s="24">
        <v>0</v>
      </c>
    </row>
    <row r="3732" spans="3:12">
      <c r="C3732" s="24">
        <v>0</v>
      </c>
      <c r="D3732" t="s">
        <v>92</v>
      </c>
      <c r="E3732" t="s">
        <v>92</v>
      </c>
      <c r="F3732" t="s">
        <v>92</v>
      </c>
      <c r="G3732" s="23" t="s">
        <v>92</v>
      </c>
      <c r="H3732" s="24" t="s">
        <v>92</v>
      </c>
      <c r="I3732" t="s">
        <v>92</v>
      </c>
      <c r="L3732" s="24">
        <v>0</v>
      </c>
    </row>
    <row r="3733" spans="3:12">
      <c r="C3733" s="24">
        <v>0</v>
      </c>
      <c r="D3733" t="s">
        <v>92</v>
      </c>
      <c r="E3733" t="s">
        <v>92</v>
      </c>
      <c r="F3733" t="s">
        <v>92</v>
      </c>
      <c r="G3733" s="23" t="s">
        <v>92</v>
      </c>
      <c r="H3733" s="24" t="s">
        <v>92</v>
      </c>
      <c r="I3733" t="s">
        <v>92</v>
      </c>
    </row>
    <row r="3734" spans="3:12">
      <c r="C3734" s="24">
        <v>0</v>
      </c>
      <c r="D3734" t="s">
        <v>92</v>
      </c>
      <c r="E3734" t="s">
        <v>92</v>
      </c>
      <c r="F3734" t="s">
        <v>92</v>
      </c>
      <c r="G3734" s="23" t="s">
        <v>92</v>
      </c>
      <c r="H3734" s="24" t="s">
        <v>92</v>
      </c>
      <c r="I3734" t="s">
        <v>92</v>
      </c>
    </row>
    <row r="3735" spans="3:12">
      <c r="C3735" s="24">
        <v>0</v>
      </c>
      <c r="D3735" t="s">
        <v>92</v>
      </c>
      <c r="E3735" t="s">
        <v>92</v>
      </c>
      <c r="F3735" t="s">
        <v>92</v>
      </c>
      <c r="G3735" s="23" t="s">
        <v>92</v>
      </c>
      <c r="H3735" s="24" t="s">
        <v>92</v>
      </c>
      <c r="I3735" t="s">
        <v>92</v>
      </c>
    </row>
    <row r="3736" spans="3:12">
      <c r="C3736" s="24">
        <v>0</v>
      </c>
      <c r="D3736" t="s">
        <v>92</v>
      </c>
      <c r="E3736" t="s">
        <v>92</v>
      </c>
      <c r="F3736" t="s">
        <v>92</v>
      </c>
      <c r="G3736" s="23" t="s">
        <v>92</v>
      </c>
      <c r="H3736" s="24" t="s">
        <v>92</v>
      </c>
      <c r="I3736" t="s">
        <v>92</v>
      </c>
      <c r="L3736" s="24">
        <v>0</v>
      </c>
    </row>
    <row r="3737" spans="3:12">
      <c r="C3737" s="24">
        <v>0</v>
      </c>
      <c r="D3737" t="s">
        <v>92</v>
      </c>
      <c r="E3737" t="s">
        <v>92</v>
      </c>
      <c r="F3737" t="s">
        <v>92</v>
      </c>
      <c r="G3737" s="23" t="s">
        <v>92</v>
      </c>
      <c r="H3737" s="24" t="s">
        <v>92</v>
      </c>
      <c r="I3737" t="s">
        <v>92</v>
      </c>
      <c r="L3737" s="24">
        <v>0</v>
      </c>
    </row>
    <row r="3738" spans="3:12">
      <c r="C3738" s="24">
        <v>0</v>
      </c>
      <c r="D3738" t="s">
        <v>92</v>
      </c>
      <c r="E3738" t="s">
        <v>92</v>
      </c>
      <c r="F3738" t="s">
        <v>92</v>
      </c>
      <c r="G3738" s="23" t="s">
        <v>92</v>
      </c>
      <c r="H3738" s="24" t="s">
        <v>92</v>
      </c>
      <c r="I3738" t="s">
        <v>92</v>
      </c>
      <c r="L3738" s="24">
        <v>0</v>
      </c>
    </row>
    <row r="3739" spans="3:12">
      <c r="C3739" s="24">
        <v>0</v>
      </c>
      <c r="D3739" t="s">
        <v>92</v>
      </c>
      <c r="E3739" t="s">
        <v>92</v>
      </c>
      <c r="F3739" t="s">
        <v>92</v>
      </c>
      <c r="G3739" s="23" t="s">
        <v>92</v>
      </c>
      <c r="H3739" s="24" t="s">
        <v>92</v>
      </c>
      <c r="I3739" t="s">
        <v>92</v>
      </c>
      <c r="L3739" s="24">
        <v>0</v>
      </c>
    </row>
    <row r="3740" spans="3:12">
      <c r="C3740" s="24">
        <v>0</v>
      </c>
      <c r="D3740" t="s">
        <v>92</v>
      </c>
      <c r="E3740" t="s">
        <v>92</v>
      </c>
      <c r="F3740" t="s">
        <v>92</v>
      </c>
      <c r="G3740" s="23" t="s">
        <v>92</v>
      </c>
      <c r="H3740" s="24" t="s">
        <v>92</v>
      </c>
      <c r="I3740" t="s">
        <v>92</v>
      </c>
      <c r="L3740" s="24">
        <v>0</v>
      </c>
    </row>
    <row r="3741" spans="3:12">
      <c r="C3741" s="24">
        <v>0</v>
      </c>
      <c r="D3741" t="s">
        <v>92</v>
      </c>
      <c r="E3741" t="s">
        <v>92</v>
      </c>
      <c r="F3741" t="s">
        <v>92</v>
      </c>
      <c r="G3741" s="23" t="s">
        <v>92</v>
      </c>
      <c r="H3741" s="24" t="s">
        <v>92</v>
      </c>
      <c r="I3741" t="s">
        <v>92</v>
      </c>
      <c r="L3741" s="24">
        <v>0</v>
      </c>
    </row>
    <row r="3742" spans="3:12">
      <c r="C3742" s="24">
        <v>0</v>
      </c>
      <c r="D3742" t="s">
        <v>92</v>
      </c>
      <c r="E3742" t="s">
        <v>92</v>
      </c>
      <c r="F3742" t="s">
        <v>92</v>
      </c>
      <c r="G3742" s="23" t="s">
        <v>92</v>
      </c>
      <c r="H3742" s="24" t="s">
        <v>92</v>
      </c>
      <c r="I3742" t="s">
        <v>92</v>
      </c>
      <c r="L3742" s="24">
        <v>0</v>
      </c>
    </row>
    <row r="3743" spans="3:12">
      <c r="C3743" s="24">
        <v>0</v>
      </c>
      <c r="D3743" t="s">
        <v>92</v>
      </c>
      <c r="E3743" t="s">
        <v>92</v>
      </c>
      <c r="F3743" t="s">
        <v>92</v>
      </c>
      <c r="G3743" s="23" t="s">
        <v>92</v>
      </c>
      <c r="H3743" s="24" t="s">
        <v>92</v>
      </c>
      <c r="I3743" t="s">
        <v>92</v>
      </c>
      <c r="L3743" s="24">
        <v>0</v>
      </c>
    </row>
    <row r="3744" spans="3:12">
      <c r="C3744" s="24">
        <v>0</v>
      </c>
      <c r="D3744" t="s">
        <v>92</v>
      </c>
      <c r="E3744" t="s">
        <v>92</v>
      </c>
      <c r="F3744" t="s">
        <v>92</v>
      </c>
      <c r="G3744" s="23" t="s">
        <v>92</v>
      </c>
      <c r="H3744" s="24" t="s">
        <v>92</v>
      </c>
      <c r="I3744" t="s">
        <v>92</v>
      </c>
      <c r="L3744" s="24">
        <v>0</v>
      </c>
    </row>
    <row r="3745" spans="3:12">
      <c r="C3745" s="24">
        <v>0</v>
      </c>
      <c r="D3745" t="s">
        <v>92</v>
      </c>
      <c r="E3745" t="s">
        <v>92</v>
      </c>
      <c r="F3745" t="s">
        <v>92</v>
      </c>
      <c r="G3745" s="23" t="s">
        <v>92</v>
      </c>
      <c r="H3745" s="24" t="s">
        <v>92</v>
      </c>
      <c r="I3745" t="s">
        <v>92</v>
      </c>
    </row>
    <row r="3746" spans="3:12">
      <c r="C3746" s="24">
        <v>0</v>
      </c>
      <c r="D3746" t="s">
        <v>92</v>
      </c>
      <c r="E3746" t="s">
        <v>92</v>
      </c>
      <c r="F3746" t="s">
        <v>92</v>
      </c>
      <c r="G3746" s="23" t="s">
        <v>92</v>
      </c>
      <c r="H3746" s="24" t="s">
        <v>92</v>
      </c>
      <c r="I3746" t="s">
        <v>92</v>
      </c>
      <c r="L3746" s="24">
        <v>0</v>
      </c>
    </row>
    <row r="3747" spans="3:12">
      <c r="C3747" s="24">
        <v>0</v>
      </c>
      <c r="D3747" t="s">
        <v>92</v>
      </c>
      <c r="E3747" t="s">
        <v>92</v>
      </c>
      <c r="F3747" t="s">
        <v>92</v>
      </c>
      <c r="G3747" s="23" t="s">
        <v>92</v>
      </c>
      <c r="H3747" s="24" t="s">
        <v>92</v>
      </c>
      <c r="I3747" t="s">
        <v>92</v>
      </c>
      <c r="L3747" s="24">
        <v>0</v>
      </c>
    </row>
    <row r="3748" spans="3:12">
      <c r="C3748" s="24">
        <v>0</v>
      </c>
      <c r="D3748" t="s">
        <v>92</v>
      </c>
      <c r="E3748" t="s">
        <v>92</v>
      </c>
      <c r="F3748" t="s">
        <v>92</v>
      </c>
      <c r="G3748" s="23" t="s">
        <v>92</v>
      </c>
      <c r="H3748" s="24" t="s">
        <v>92</v>
      </c>
      <c r="I3748" t="s">
        <v>92</v>
      </c>
      <c r="L3748" s="24">
        <v>0</v>
      </c>
    </row>
    <row r="3749" spans="3:12">
      <c r="C3749" s="24">
        <v>0</v>
      </c>
      <c r="D3749" t="s">
        <v>92</v>
      </c>
      <c r="E3749" t="s">
        <v>92</v>
      </c>
      <c r="F3749" t="s">
        <v>92</v>
      </c>
      <c r="G3749" s="23" t="s">
        <v>92</v>
      </c>
      <c r="H3749" s="24" t="s">
        <v>92</v>
      </c>
      <c r="I3749" t="s">
        <v>92</v>
      </c>
      <c r="L3749" s="24">
        <v>0</v>
      </c>
    </row>
    <row r="3750" spans="3:12">
      <c r="C3750" s="24">
        <v>0</v>
      </c>
      <c r="D3750" t="s">
        <v>92</v>
      </c>
      <c r="E3750" t="s">
        <v>92</v>
      </c>
      <c r="F3750" t="s">
        <v>92</v>
      </c>
      <c r="G3750" s="23" t="s">
        <v>92</v>
      </c>
      <c r="H3750" s="24" t="s">
        <v>92</v>
      </c>
      <c r="I3750" t="s">
        <v>92</v>
      </c>
      <c r="L3750" s="24">
        <v>0</v>
      </c>
    </row>
    <row r="3751" spans="3:12">
      <c r="C3751" s="24">
        <v>0</v>
      </c>
      <c r="D3751" t="s">
        <v>92</v>
      </c>
      <c r="E3751" t="s">
        <v>92</v>
      </c>
      <c r="F3751" t="s">
        <v>92</v>
      </c>
      <c r="G3751" s="23" t="s">
        <v>92</v>
      </c>
      <c r="H3751" s="24" t="s">
        <v>92</v>
      </c>
      <c r="I3751" t="s">
        <v>92</v>
      </c>
      <c r="L3751" s="24">
        <v>0</v>
      </c>
    </row>
    <row r="3752" spans="3:12">
      <c r="C3752" s="24">
        <v>0</v>
      </c>
      <c r="D3752" t="s">
        <v>92</v>
      </c>
      <c r="E3752" t="s">
        <v>92</v>
      </c>
      <c r="F3752" t="s">
        <v>92</v>
      </c>
      <c r="G3752" s="23" t="s">
        <v>92</v>
      </c>
      <c r="H3752" s="24" t="s">
        <v>92</v>
      </c>
      <c r="I3752" t="s">
        <v>92</v>
      </c>
      <c r="L3752" s="24">
        <v>0</v>
      </c>
    </row>
    <row r="3753" spans="3:12">
      <c r="C3753" s="24">
        <v>0</v>
      </c>
      <c r="D3753" t="s">
        <v>92</v>
      </c>
      <c r="E3753" t="s">
        <v>92</v>
      </c>
      <c r="F3753" t="s">
        <v>92</v>
      </c>
      <c r="G3753" s="23" t="s">
        <v>92</v>
      </c>
      <c r="H3753" s="24" t="s">
        <v>92</v>
      </c>
      <c r="I3753" t="s">
        <v>92</v>
      </c>
      <c r="L3753" s="24">
        <v>0</v>
      </c>
    </row>
    <row r="3754" spans="3:12">
      <c r="C3754" s="24">
        <v>0</v>
      </c>
      <c r="D3754" t="s">
        <v>92</v>
      </c>
      <c r="E3754" t="s">
        <v>92</v>
      </c>
      <c r="F3754" t="s">
        <v>92</v>
      </c>
      <c r="G3754" s="23" t="s">
        <v>92</v>
      </c>
      <c r="H3754" s="24" t="s">
        <v>92</v>
      </c>
      <c r="I3754" t="s">
        <v>92</v>
      </c>
      <c r="L3754" s="24">
        <v>0</v>
      </c>
    </row>
    <row r="3755" spans="3:12">
      <c r="C3755" s="24">
        <v>0</v>
      </c>
      <c r="D3755" t="s">
        <v>92</v>
      </c>
      <c r="E3755" t="s">
        <v>92</v>
      </c>
      <c r="F3755" t="s">
        <v>92</v>
      </c>
      <c r="G3755" s="23" t="s">
        <v>92</v>
      </c>
      <c r="H3755" s="24" t="s">
        <v>92</v>
      </c>
      <c r="I3755" t="s">
        <v>92</v>
      </c>
    </row>
    <row r="3756" spans="3:12">
      <c r="C3756" s="24">
        <v>0</v>
      </c>
      <c r="D3756" t="s">
        <v>92</v>
      </c>
      <c r="E3756" t="s">
        <v>92</v>
      </c>
      <c r="F3756" t="s">
        <v>92</v>
      </c>
      <c r="G3756" s="23" t="s">
        <v>92</v>
      </c>
      <c r="H3756" s="24" t="s">
        <v>92</v>
      </c>
      <c r="I3756" t="s">
        <v>92</v>
      </c>
    </row>
    <row r="3757" spans="3:12">
      <c r="C3757" s="24">
        <v>0</v>
      </c>
      <c r="D3757" t="s">
        <v>92</v>
      </c>
      <c r="E3757" t="s">
        <v>92</v>
      </c>
      <c r="F3757" t="s">
        <v>92</v>
      </c>
      <c r="G3757" s="23" t="s">
        <v>92</v>
      </c>
      <c r="H3757" s="24" t="s">
        <v>92</v>
      </c>
      <c r="I3757" t="s">
        <v>92</v>
      </c>
      <c r="L3757" s="24">
        <v>0</v>
      </c>
    </row>
    <row r="3758" spans="3:12">
      <c r="C3758" s="24">
        <v>0</v>
      </c>
      <c r="D3758" t="s">
        <v>92</v>
      </c>
      <c r="E3758" t="s">
        <v>92</v>
      </c>
      <c r="F3758" t="s">
        <v>92</v>
      </c>
      <c r="G3758" s="23" t="s">
        <v>92</v>
      </c>
      <c r="H3758" s="24" t="s">
        <v>92</v>
      </c>
      <c r="I3758" t="s">
        <v>92</v>
      </c>
      <c r="L3758" s="24">
        <v>0</v>
      </c>
    </row>
    <row r="3759" spans="3:12">
      <c r="C3759" s="24">
        <v>0</v>
      </c>
      <c r="D3759" t="s">
        <v>92</v>
      </c>
      <c r="E3759" t="s">
        <v>92</v>
      </c>
      <c r="F3759" t="s">
        <v>92</v>
      </c>
      <c r="G3759" s="23" t="s">
        <v>92</v>
      </c>
      <c r="H3759" s="24" t="s">
        <v>92</v>
      </c>
      <c r="I3759" t="s">
        <v>92</v>
      </c>
      <c r="L3759" s="24">
        <v>0</v>
      </c>
    </row>
    <row r="3760" spans="3:12">
      <c r="C3760" s="24">
        <v>0</v>
      </c>
      <c r="D3760" t="s">
        <v>92</v>
      </c>
      <c r="E3760" t="s">
        <v>92</v>
      </c>
      <c r="F3760" t="s">
        <v>92</v>
      </c>
      <c r="G3760" s="23" t="s">
        <v>92</v>
      </c>
      <c r="H3760" s="24" t="s">
        <v>92</v>
      </c>
      <c r="I3760" t="s">
        <v>92</v>
      </c>
      <c r="L3760" s="24">
        <v>0</v>
      </c>
    </row>
    <row r="3761" spans="3:12">
      <c r="C3761" s="24">
        <v>0</v>
      </c>
      <c r="D3761" t="s">
        <v>92</v>
      </c>
      <c r="E3761" t="s">
        <v>92</v>
      </c>
      <c r="F3761" t="s">
        <v>92</v>
      </c>
      <c r="G3761" s="23" t="s">
        <v>92</v>
      </c>
      <c r="H3761" s="24" t="s">
        <v>92</v>
      </c>
      <c r="I3761" t="s">
        <v>92</v>
      </c>
      <c r="L3761" s="24">
        <v>0</v>
      </c>
    </row>
    <row r="3762" spans="3:12">
      <c r="C3762" s="24">
        <v>0</v>
      </c>
      <c r="D3762" t="s">
        <v>92</v>
      </c>
      <c r="E3762" t="s">
        <v>92</v>
      </c>
      <c r="F3762" t="s">
        <v>92</v>
      </c>
      <c r="G3762" s="23" t="s">
        <v>92</v>
      </c>
      <c r="H3762" s="24" t="s">
        <v>92</v>
      </c>
      <c r="I3762" t="s">
        <v>92</v>
      </c>
      <c r="L3762" s="24">
        <v>0</v>
      </c>
    </row>
    <row r="3763" spans="3:12">
      <c r="C3763" s="24">
        <v>0</v>
      </c>
      <c r="D3763" t="s">
        <v>92</v>
      </c>
      <c r="E3763" t="s">
        <v>92</v>
      </c>
      <c r="F3763" t="s">
        <v>92</v>
      </c>
      <c r="G3763" s="23" t="s">
        <v>92</v>
      </c>
      <c r="H3763" s="24" t="s">
        <v>92</v>
      </c>
      <c r="I3763" t="s">
        <v>92</v>
      </c>
      <c r="L3763" s="24">
        <v>0</v>
      </c>
    </row>
    <row r="3764" spans="3:12">
      <c r="C3764" s="24">
        <v>0</v>
      </c>
      <c r="D3764" t="s">
        <v>92</v>
      </c>
      <c r="E3764" t="s">
        <v>92</v>
      </c>
      <c r="F3764" t="s">
        <v>92</v>
      </c>
      <c r="G3764" s="23" t="s">
        <v>92</v>
      </c>
      <c r="H3764" s="24" t="s">
        <v>92</v>
      </c>
      <c r="I3764" t="s">
        <v>92</v>
      </c>
      <c r="L3764" s="24">
        <v>0</v>
      </c>
    </row>
    <row r="3765" spans="3:12">
      <c r="C3765" s="24">
        <v>0</v>
      </c>
      <c r="D3765" t="s">
        <v>92</v>
      </c>
      <c r="E3765" t="s">
        <v>92</v>
      </c>
      <c r="F3765" t="s">
        <v>92</v>
      </c>
      <c r="G3765" s="23" t="s">
        <v>92</v>
      </c>
      <c r="H3765" s="24" t="s">
        <v>92</v>
      </c>
      <c r="I3765" t="s">
        <v>92</v>
      </c>
      <c r="L3765" s="24">
        <v>0</v>
      </c>
    </row>
    <row r="3766" spans="3:12">
      <c r="C3766" s="24">
        <v>0</v>
      </c>
      <c r="D3766" t="s">
        <v>92</v>
      </c>
      <c r="E3766" t="s">
        <v>92</v>
      </c>
      <c r="F3766" t="s">
        <v>92</v>
      </c>
      <c r="G3766" s="23" t="s">
        <v>92</v>
      </c>
      <c r="H3766" s="24" t="s">
        <v>92</v>
      </c>
      <c r="I3766" t="s">
        <v>92</v>
      </c>
      <c r="L3766" s="24">
        <v>0</v>
      </c>
    </row>
    <row r="3767" spans="3:12">
      <c r="C3767" s="24">
        <v>0</v>
      </c>
      <c r="D3767" t="s">
        <v>92</v>
      </c>
      <c r="E3767" t="s">
        <v>92</v>
      </c>
      <c r="F3767" t="s">
        <v>92</v>
      </c>
      <c r="G3767" s="23" t="s">
        <v>92</v>
      </c>
      <c r="H3767" s="24" t="s">
        <v>92</v>
      </c>
      <c r="I3767" t="s">
        <v>92</v>
      </c>
      <c r="L3767" s="24">
        <v>0</v>
      </c>
    </row>
    <row r="3768" spans="3:12">
      <c r="C3768" s="24">
        <v>0</v>
      </c>
      <c r="D3768" t="s">
        <v>92</v>
      </c>
      <c r="E3768" t="s">
        <v>92</v>
      </c>
      <c r="F3768" t="s">
        <v>92</v>
      </c>
      <c r="G3768" s="23" t="s">
        <v>92</v>
      </c>
      <c r="H3768" s="24" t="s">
        <v>92</v>
      </c>
      <c r="I3768" t="s">
        <v>92</v>
      </c>
    </row>
    <row r="3769" spans="3:12">
      <c r="C3769" s="24">
        <v>0</v>
      </c>
      <c r="D3769" t="s">
        <v>92</v>
      </c>
      <c r="E3769" t="s">
        <v>92</v>
      </c>
      <c r="F3769" t="s">
        <v>92</v>
      </c>
      <c r="G3769" s="23" t="s">
        <v>92</v>
      </c>
      <c r="H3769" s="24" t="s">
        <v>92</v>
      </c>
      <c r="I3769" t="s">
        <v>92</v>
      </c>
      <c r="L3769" s="24">
        <v>0</v>
      </c>
    </row>
    <row r="3770" spans="3:12">
      <c r="C3770" s="24">
        <v>0</v>
      </c>
      <c r="D3770" t="s">
        <v>92</v>
      </c>
      <c r="E3770" t="s">
        <v>92</v>
      </c>
      <c r="F3770" t="s">
        <v>92</v>
      </c>
      <c r="G3770" s="23" t="s">
        <v>92</v>
      </c>
      <c r="H3770" s="24" t="s">
        <v>92</v>
      </c>
      <c r="I3770" t="s">
        <v>92</v>
      </c>
      <c r="L3770" s="24">
        <v>0</v>
      </c>
    </row>
    <row r="3771" spans="3:12">
      <c r="C3771" s="24">
        <v>0</v>
      </c>
      <c r="D3771" t="s">
        <v>92</v>
      </c>
      <c r="E3771" t="s">
        <v>92</v>
      </c>
      <c r="F3771" t="s">
        <v>92</v>
      </c>
      <c r="G3771" s="23" t="s">
        <v>92</v>
      </c>
      <c r="H3771" s="24" t="s">
        <v>92</v>
      </c>
      <c r="I3771" t="s">
        <v>92</v>
      </c>
      <c r="L3771" s="24">
        <v>0</v>
      </c>
    </row>
    <row r="3772" spans="3:12">
      <c r="C3772" s="24">
        <v>0</v>
      </c>
      <c r="D3772" t="s">
        <v>92</v>
      </c>
      <c r="E3772" t="s">
        <v>92</v>
      </c>
      <c r="F3772" t="s">
        <v>92</v>
      </c>
      <c r="G3772" s="23" t="s">
        <v>92</v>
      </c>
      <c r="H3772" s="24" t="s">
        <v>92</v>
      </c>
      <c r="I3772" t="s">
        <v>92</v>
      </c>
      <c r="L3772" s="24">
        <v>0</v>
      </c>
    </row>
    <row r="3773" spans="3:12">
      <c r="C3773" s="24">
        <v>0</v>
      </c>
      <c r="D3773" t="s">
        <v>92</v>
      </c>
      <c r="E3773" t="s">
        <v>92</v>
      </c>
      <c r="F3773" t="s">
        <v>92</v>
      </c>
      <c r="G3773" s="23" t="s">
        <v>92</v>
      </c>
      <c r="H3773" s="24" t="s">
        <v>92</v>
      </c>
      <c r="I3773" t="s">
        <v>92</v>
      </c>
      <c r="L3773" s="24">
        <v>0</v>
      </c>
    </row>
    <row r="3774" spans="3:12">
      <c r="C3774" s="24">
        <v>0</v>
      </c>
      <c r="D3774" t="s">
        <v>92</v>
      </c>
      <c r="E3774" t="s">
        <v>92</v>
      </c>
      <c r="F3774" t="s">
        <v>92</v>
      </c>
      <c r="G3774" s="23" t="s">
        <v>92</v>
      </c>
      <c r="H3774" s="24" t="s">
        <v>92</v>
      </c>
      <c r="I3774" t="s">
        <v>92</v>
      </c>
      <c r="L3774" s="24">
        <v>0</v>
      </c>
    </row>
    <row r="3775" spans="3:12">
      <c r="C3775" s="24">
        <v>0</v>
      </c>
      <c r="D3775" t="s">
        <v>92</v>
      </c>
      <c r="E3775" t="s">
        <v>92</v>
      </c>
      <c r="F3775" t="s">
        <v>92</v>
      </c>
      <c r="G3775" s="23" t="s">
        <v>92</v>
      </c>
      <c r="H3775" s="24" t="s">
        <v>92</v>
      </c>
      <c r="I3775" t="s">
        <v>92</v>
      </c>
      <c r="L3775" s="24">
        <v>0</v>
      </c>
    </row>
    <row r="3776" spans="3:12">
      <c r="C3776" s="24">
        <v>0</v>
      </c>
      <c r="D3776" t="s">
        <v>92</v>
      </c>
      <c r="E3776" t="s">
        <v>92</v>
      </c>
      <c r="F3776" t="s">
        <v>92</v>
      </c>
      <c r="G3776" s="23" t="s">
        <v>92</v>
      </c>
      <c r="H3776" s="24" t="s">
        <v>92</v>
      </c>
      <c r="I3776" t="s">
        <v>92</v>
      </c>
      <c r="L3776" s="24">
        <v>0</v>
      </c>
    </row>
    <row r="3777" spans="3:12">
      <c r="C3777" s="24">
        <v>0</v>
      </c>
      <c r="D3777" t="s">
        <v>92</v>
      </c>
      <c r="E3777" t="s">
        <v>92</v>
      </c>
      <c r="F3777" t="s">
        <v>92</v>
      </c>
      <c r="G3777" s="23" t="s">
        <v>92</v>
      </c>
      <c r="H3777" s="24" t="s">
        <v>92</v>
      </c>
      <c r="I3777" t="s">
        <v>92</v>
      </c>
      <c r="L3777" s="24">
        <v>0</v>
      </c>
    </row>
    <row r="3778" spans="3:12">
      <c r="C3778" s="24">
        <v>0</v>
      </c>
      <c r="D3778" t="s">
        <v>92</v>
      </c>
      <c r="E3778" t="s">
        <v>92</v>
      </c>
      <c r="F3778" t="s">
        <v>92</v>
      </c>
      <c r="G3778" s="23" t="s">
        <v>92</v>
      </c>
      <c r="H3778" s="24" t="s">
        <v>92</v>
      </c>
      <c r="I3778" t="s">
        <v>92</v>
      </c>
      <c r="L3778" s="24">
        <v>0</v>
      </c>
    </row>
    <row r="3779" spans="3:12">
      <c r="C3779" s="24">
        <v>0</v>
      </c>
      <c r="D3779" t="s">
        <v>92</v>
      </c>
      <c r="E3779" t="s">
        <v>92</v>
      </c>
      <c r="F3779" t="s">
        <v>92</v>
      </c>
      <c r="G3779" s="23" t="s">
        <v>92</v>
      </c>
      <c r="H3779" s="24" t="s">
        <v>92</v>
      </c>
      <c r="I3779" t="s">
        <v>92</v>
      </c>
    </row>
    <row r="3780" spans="3:12">
      <c r="C3780" s="24">
        <v>0</v>
      </c>
      <c r="D3780" t="s">
        <v>92</v>
      </c>
      <c r="E3780" t="s">
        <v>92</v>
      </c>
      <c r="F3780" t="s">
        <v>92</v>
      </c>
      <c r="G3780" s="23" t="s">
        <v>92</v>
      </c>
      <c r="H3780" s="24" t="s">
        <v>92</v>
      </c>
      <c r="I3780" t="s">
        <v>92</v>
      </c>
    </row>
    <row r="3781" spans="3:12">
      <c r="C3781" s="24">
        <v>0</v>
      </c>
      <c r="D3781" t="s">
        <v>92</v>
      </c>
      <c r="E3781" t="s">
        <v>92</v>
      </c>
      <c r="F3781" t="s">
        <v>92</v>
      </c>
      <c r="G3781" s="23" t="s">
        <v>92</v>
      </c>
      <c r="H3781" s="24" t="s">
        <v>92</v>
      </c>
      <c r="I3781" t="s">
        <v>92</v>
      </c>
      <c r="L3781" s="24">
        <v>0</v>
      </c>
    </row>
    <row r="3782" spans="3:12">
      <c r="C3782" s="24">
        <v>0</v>
      </c>
      <c r="D3782" t="s">
        <v>92</v>
      </c>
      <c r="E3782" t="s">
        <v>92</v>
      </c>
      <c r="F3782" t="s">
        <v>92</v>
      </c>
      <c r="G3782" s="23" t="s">
        <v>92</v>
      </c>
      <c r="H3782" s="24" t="s">
        <v>92</v>
      </c>
      <c r="I3782" t="s">
        <v>92</v>
      </c>
      <c r="L3782" s="24">
        <v>0</v>
      </c>
    </row>
    <row r="3783" spans="3:12">
      <c r="C3783" s="24">
        <v>0</v>
      </c>
      <c r="D3783" t="s">
        <v>92</v>
      </c>
      <c r="E3783" t="s">
        <v>92</v>
      </c>
      <c r="F3783" t="s">
        <v>92</v>
      </c>
      <c r="G3783" s="23" t="s">
        <v>92</v>
      </c>
      <c r="H3783" s="24" t="s">
        <v>92</v>
      </c>
      <c r="I3783" t="s">
        <v>92</v>
      </c>
      <c r="L3783" s="24">
        <v>0</v>
      </c>
    </row>
    <row r="3784" spans="3:12">
      <c r="C3784" s="24">
        <v>0</v>
      </c>
      <c r="D3784" t="s">
        <v>92</v>
      </c>
      <c r="E3784" t="s">
        <v>92</v>
      </c>
      <c r="F3784" t="s">
        <v>92</v>
      </c>
      <c r="G3784" s="23" t="s">
        <v>92</v>
      </c>
      <c r="H3784" s="24" t="s">
        <v>92</v>
      </c>
      <c r="I3784" t="s">
        <v>92</v>
      </c>
      <c r="L3784" s="24">
        <v>0</v>
      </c>
    </row>
    <row r="3785" spans="3:12">
      <c r="C3785" s="24">
        <v>0</v>
      </c>
      <c r="D3785" t="s">
        <v>92</v>
      </c>
      <c r="E3785" t="s">
        <v>92</v>
      </c>
      <c r="F3785" t="s">
        <v>92</v>
      </c>
      <c r="G3785" s="23" t="s">
        <v>92</v>
      </c>
      <c r="H3785" s="24" t="s">
        <v>92</v>
      </c>
      <c r="I3785" t="s">
        <v>92</v>
      </c>
      <c r="L3785" s="24">
        <v>0</v>
      </c>
    </row>
    <row r="3786" spans="3:12">
      <c r="C3786" s="24">
        <v>0</v>
      </c>
      <c r="D3786" t="s">
        <v>92</v>
      </c>
      <c r="E3786" t="s">
        <v>92</v>
      </c>
      <c r="F3786" t="s">
        <v>92</v>
      </c>
      <c r="G3786" s="23" t="s">
        <v>92</v>
      </c>
      <c r="H3786" s="24" t="s">
        <v>92</v>
      </c>
      <c r="I3786" t="s">
        <v>92</v>
      </c>
      <c r="L3786" s="24">
        <v>0</v>
      </c>
    </row>
    <row r="3787" spans="3:12">
      <c r="C3787" s="24">
        <v>0</v>
      </c>
      <c r="D3787" t="s">
        <v>92</v>
      </c>
      <c r="E3787" t="s">
        <v>92</v>
      </c>
      <c r="F3787" t="s">
        <v>92</v>
      </c>
      <c r="G3787" s="23" t="s">
        <v>92</v>
      </c>
      <c r="H3787" s="24" t="s">
        <v>92</v>
      </c>
      <c r="I3787" t="s">
        <v>92</v>
      </c>
      <c r="L3787" s="24">
        <v>0</v>
      </c>
    </row>
    <row r="3788" spans="3:12">
      <c r="C3788" s="24">
        <v>0</v>
      </c>
      <c r="D3788" t="s">
        <v>92</v>
      </c>
      <c r="E3788" t="s">
        <v>92</v>
      </c>
      <c r="F3788" t="s">
        <v>92</v>
      </c>
      <c r="G3788" s="23" t="s">
        <v>92</v>
      </c>
      <c r="H3788" s="24" t="s">
        <v>92</v>
      </c>
      <c r="I3788" t="s">
        <v>92</v>
      </c>
      <c r="L3788" s="24">
        <v>0</v>
      </c>
    </row>
    <row r="3789" spans="3:12">
      <c r="C3789" s="24">
        <v>0</v>
      </c>
      <c r="D3789" t="s">
        <v>92</v>
      </c>
      <c r="E3789" t="s">
        <v>92</v>
      </c>
      <c r="F3789" t="s">
        <v>92</v>
      </c>
      <c r="G3789" s="23" t="s">
        <v>92</v>
      </c>
      <c r="H3789" s="24" t="s">
        <v>92</v>
      </c>
      <c r="I3789" t="s">
        <v>92</v>
      </c>
      <c r="L3789" s="24">
        <v>0</v>
      </c>
    </row>
    <row r="3790" spans="3:12">
      <c r="C3790" s="24">
        <v>0</v>
      </c>
      <c r="D3790" t="s">
        <v>92</v>
      </c>
      <c r="E3790" t="s">
        <v>92</v>
      </c>
      <c r="F3790" t="s">
        <v>92</v>
      </c>
      <c r="G3790" s="23" t="s">
        <v>92</v>
      </c>
      <c r="H3790" s="24" t="s">
        <v>92</v>
      </c>
      <c r="I3790" t="s">
        <v>92</v>
      </c>
      <c r="L3790" s="24">
        <v>0</v>
      </c>
    </row>
    <row r="3791" spans="3:12">
      <c r="C3791" s="24">
        <v>0</v>
      </c>
      <c r="D3791" t="s">
        <v>92</v>
      </c>
      <c r="E3791" t="s">
        <v>92</v>
      </c>
      <c r="F3791" t="s">
        <v>92</v>
      </c>
      <c r="G3791" s="23" t="s">
        <v>92</v>
      </c>
      <c r="H3791" s="24" t="s">
        <v>92</v>
      </c>
      <c r="I3791" t="s">
        <v>92</v>
      </c>
    </row>
    <row r="3792" spans="3:12">
      <c r="C3792" s="24">
        <v>0</v>
      </c>
      <c r="D3792" t="s">
        <v>92</v>
      </c>
      <c r="E3792" t="s">
        <v>92</v>
      </c>
      <c r="F3792" t="s">
        <v>92</v>
      </c>
      <c r="G3792" s="23" t="s">
        <v>92</v>
      </c>
      <c r="H3792" s="24" t="s">
        <v>92</v>
      </c>
      <c r="I3792" t="s">
        <v>92</v>
      </c>
    </row>
    <row r="3793" spans="3:12">
      <c r="C3793" s="24">
        <v>0</v>
      </c>
      <c r="D3793" t="s">
        <v>92</v>
      </c>
      <c r="E3793" t="s">
        <v>92</v>
      </c>
      <c r="F3793" t="s">
        <v>92</v>
      </c>
      <c r="G3793" s="23" t="s">
        <v>92</v>
      </c>
      <c r="H3793" s="24" t="s">
        <v>92</v>
      </c>
      <c r="I3793" t="s">
        <v>92</v>
      </c>
    </row>
    <row r="3794" spans="3:12">
      <c r="C3794" s="24">
        <v>0</v>
      </c>
      <c r="D3794" t="s">
        <v>92</v>
      </c>
      <c r="E3794" t="s">
        <v>92</v>
      </c>
      <c r="F3794" t="s">
        <v>92</v>
      </c>
      <c r="G3794" s="23" t="s">
        <v>92</v>
      </c>
      <c r="H3794" s="24" t="s">
        <v>92</v>
      </c>
      <c r="I3794" t="s">
        <v>92</v>
      </c>
      <c r="L3794" s="24">
        <v>0</v>
      </c>
    </row>
    <row r="3795" spans="3:12">
      <c r="C3795" s="24">
        <v>0</v>
      </c>
      <c r="D3795" t="s">
        <v>92</v>
      </c>
      <c r="E3795" t="s">
        <v>92</v>
      </c>
      <c r="F3795" t="s">
        <v>92</v>
      </c>
      <c r="G3795" s="23" t="s">
        <v>92</v>
      </c>
      <c r="H3795" s="24" t="s">
        <v>92</v>
      </c>
      <c r="I3795" t="s">
        <v>92</v>
      </c>
      <c r="L3795" s="24">
        <v>0</v>
      </c>
    </row>
    <row r="3796" spans="3:12">
      <c r="C3796" s="24">
        <v>0</v>
      </c>
      <c r="D3796" t="s">
        <v>92</v>
      </c>
      <c r="E3796" t="s">
        <v>92</v>
      </c>
      <c r="F3796" t="s">
        <v>92</v>
      </c>
      <c r="G3796" s="23" t="s">
        <v>92</v>
      </c>
      <c r="H3796" s="24" t="s">
        <v>92</v>
      </c>
      <c r="I3796" t="s">
        <v>92</v>
      </c>
      <c r="L3796" s="24">
        <v>0</v>
      </c>
    </row>
    <row r="3797" spans="3:12">
      <c r="C3797" s="24">
        <v>0</v>
      </c>
      <c r="D3797" t="s">
        <v>92</v>
      </c>
      <c r="E3797" t="s">
        <v>92</v>
      </c>
      <c r="F3797" t="s">
        <v>92</v>
      </c>
      <c r="G3797" s="23" t="s">
        <v>92</v>
      </c>
      <c r="H3797" s="24" t="s">
        <v>92</v>
      </c>
      <c r="I3797" t="s">
        <v>92</v>
      </c>
      <c r="L3797" s="24">
        <v>0</v>
      </c>
    </row>
    <row r="3798" spans="3:12">
      <c r="C3798" s="24">
        <v>0</v>
      </c>
      <c r="D3798" t="s">
        <v>92</v>
      </c>
      <c r="E3798" t="s">
        <v>92</v>
      </c>
      <c r="F3798" t="s">
        <v>92</v>
      </c>
      <c r="G3798" s="23" t="s">
        <v>92</v>
      </c>
      <c r="H3798" s="24" t="s">
        <v>92</v>
      </c>
      <c r="I3798" t="s">
        <v>92</v>
      </c>
      <c r="L3798" s="24">
        <v>0</v>
      </c>
    </row>
    <row r="3799" spans="3:12">
      <c r="C3799" s="24">
        <v>0</v>
      </c>
      <c r="D3799" t="s">
        <v>92</v>
      </c>
      <c r="E3799" t="s">
        <v>92</v>
      </c>
      <c r="F3799" t="s">
        <v>92</v>
      </c>
      <c r="G3799" s="23" t="s">
        <v>92</v>
      </c>
      <c r="H3799" s="24" t="s">
        <v>92</v>
      </c>
      <c r="I3799" t="s">
        <v>92</v>
      </c>
      <c r="L3799" s="24">
        <v>0</v>
      </c>
    </row>
    <row r="3800" spans="3:12">
      <c r="C3800" s="24">
        <v>0</v>
      </c>
      <c r="D3800" t="s">
        <v>92</v>
      </c>
      <c r="E3800" t="s">
        <v>92</v>
      </c>
      <c r="F3800" t="s">
        <v>92</v>
      </c>
      <c r="G3800" s="23" t="s">
        <v>92</v>
      </c>
      <c r="H3800" s="24" t="s">
        <v>92</v>
      </c>
      <c r="I3800" t="s">
        <v>92</v>
      </c>
      <c r="L3800" s="24">
        <v>0</v>
      </c>
    </row>
    <row r="3801" spans="3:12">
      <c r="C3801" s="24">
        <v>0</v>
      </c>
      <c r="D3801" t="s">
        <v>92</v>
      </c>
      <c r="E3801" t="s">
        <v>92</v>
      </c>
      <c r="F3801" t="s">
        <v>92</v>
      </c>
      <c r="G3801" s="23" t="s">
        <v>92</v>
      </c>
      <c r="H3801" s="24" t="s">
        <v>92</v>
      </c>
      <c r="I3801" t="s">
        <v>92</v>
      </c>
      <c r="L3801" s="24">
        <v>0</v>
      </c>
    </row>
    <row r="3802" spans="3:12">
      <c r="C3802" s="24">
        <v>0</v>
      </c>
      <c r="D3802" t="s">
        <v>92</v>
      </c>
      <c r="E3802" t="s">
        <v>92</v>
      </c>
      <c r="F3802" t="s">
        <v>92</v>
      </c>
      <c r="G3802" s="23" t="s">
        <v>92</v>
      </c>
      <c r="H3802" s="24" t="s">
        <v>92</v>
      </c>
      <c r="I3802" t="s">
        <v>92</v>
      </c>
      <c r="L3802" s="24">
        <v>0</v>
      </c>
    </row>
    <row r="3803" spans="3:12">
      <c r="C3803" s="24">
        <v>0</v>
      </c>
      <c r="D3803" t="s">
        <v>92</v>
      </c>
      <c r="E3803" t="s">
        <v>92</v>
      </c>
      <c r="F3803" t="s">
        <v>92</v>
      </c>
      <c r="G3803" s="23" t="s">
        <v>92</v>
      </c>
      <c r="H3803" s="24" t="s">
        <v>92</v>
      </c>
      <c r="I3803" t="s">
        <v>92</v>
      </c>
      <c r="L3803" s="24">
        <v>0</v>
      </c>
    </row>
    <row r="3804" spans="3:12">
      <c r="C3804" s="24">
        <v>0</v>
      </c>
      <c r="D3804" t="s">
        <v>92</v>
      </c>
      <c r="E3804" t="s">
        <v>92</v>
      </c>
      <c r="F3804" t="s">
        <v>92</v>
      </c>
      <c r="G3804" s="23" t="s">
        <v>92</v>
      </c>
      <c r="H3804" s="24" t="s">
        <v>92</v>
      </c>
      <c r="I3804" t="s">
        <v>92</v>
      </c>
    </row>
    <row r="3805" spans="3:12">
      <c r="C3805" s="24">
        <v>0</v>
      </c>
      <c r="D3805" t="s">
        <v>92</v>
      </c>
      <c r="E3805" t="s">
        <v>92</v>
      </c>
      <c r="F3805" t="s">
        <v>92</v>
      </c>
      <c r="G3805" s="23" t="s">
        <v>92</v>
      </c>
      <c r="H3805" s="24" t="s">
        <v>92</v>
      </c>
      <c r="I3805" t="s">
        <v>92</v>
      </c>
    </row>
    <row r="3806" spans="3:12">
      <c r="C3806" s="24">
        <v>0</v>
      </c>
      <c r="D3806" t="s">
        <v>92</v>
      </c>
      <c r="E3806" t="s">
        <v>92</v>
      </c>
      <c r="F3806" t="s">
        <v>92</v>
      </c>
      <c r="G3806" s="23" t="s">
        <v>92</v>
      </c>
      <c r="H3806" s="24" t="s">
        <v>92</v>
      </c>
      <c r="I3806" t="s">
        <v>92</v>
      </c>
    </row>
    <row r="3807" spans="3:12">
      <c r="C3807" s="24">
        <v>0</v>
      </c>
      <c r="D3807" t="s">
        <v>92</v>
      </c>
      <c r="E3807" t="s">
        <v>92</v>
      </c>
      <c r="F3807" t="s">
        <v>92</v>
      </c>
      <c r="G3807" s="23" t="s">
        <v>92</v>
      </c>
      <c r="H3807" s="24" t="s">
        <v>92</v>
      </c>
      <c r="I3807" t="s">
        <v>92</v>
      </c>
    </row>
    <row r="3808" spans="3:12">
      <c r="C3808" s="24">
        <v>0</v>
      </c>
      <c r="D3808" t="s">
        <v>92</v>
      </c>
      <c r="E3808" t="s">
        <v>92</v>
      </c>
      <c r="F3808" t="s">
        <v>92</v>
      </c>
      <c r="G3808" s="23" t="s">
        <v>92</v>
      </c>
      <c r="H3808" s="24" t="s">
        <v>92</v>
      </c>
      <c r="I3808" t="s">
        <v>92</v>
      </c>
    </row>
    <row r="3809" spans="3:12">
      <c r="C3809" s="24">
        <v>0</v>
      </c>
      <c r="D3809" t="s">
        <v>92</v>
      </c>
      <c r="E3809" t="s">
        <v>92</v>
      </c>
      <c r="F3809" t="s">
        <v>92</v>
      </c>
      <c r="G3809" s="23" t="s">
        <v>92</v>
      </c>
      <c r="H3809" s="24" t="s">
        <v>92</v>
      </c>
      <c r="I3809" t="s">
        <v>92</v>
      </c>
    </row>
    <row r="3810" spans="3:12">
      <c r="C3810" s="24">
        <v>0</v>
      </c>
      <c r="D3810" t="s">
        <v>92</v>
      </c>
      <c r="E3810" t="s">
        <v>92</v>
      </c>
      <c r="F3810" t="s">
        <v>92</v>
      </c>
      <c r="G3810" s="23" t="s">
        <v>92</v>
      </c>
      <c r="H3810" s="24" t="s">
        <v>92</v>
      </c>
      <c r="I3810" t="s">
        <v>92</v>
      </c>
      <c r="L3810" s="24">
        <v>0</v>
      </c>
    </row>
    <row r="3811" spans="3:12">
      <c r="C3811" s="24">
        <v>0</v>
      </c>
      <c r="D3811" t="s">
        <v>92</v>
      </c>
      <c r="E3811" t="s">
        <v>92</v>
      </c>
      <c r="F3811" t="s">
        <v>92</v>
      </c>
      <c r="G3811" s="23" t="s">
        <v>92</v>
      </c>
      <c r="H3811" s="24" t="s">
        <v>92</v>
      </c>
      <c r="I3811" t="s">
        <v>92</v>
      </c>
      <c r="L3811" s="24">
        <v>0</v>
      </c>
    </row>
    <row r="3812" spans="3:12">
      <c r="C3812" s="24">
        <v>0</v>
      </c>
      <c r="D3812" t="s">
        <v>92</v>
      </c>
      <c r="E3812" t="s">
        <v>92</v>
      </c>
      <c r="F3812" t="s">
        <v>92</v>
      </c>
      <c r="G3812" s="23" t="s">
        <v>92</v>
      </c>
      <c r="H3812" s="24" t="s">
        <v>92</v>
      </c>
      <c r="I3812" t="s">
        <v>92</v>
      </c>
      <c r="L3812" s="24">
        <v>0</v>
      </c>
    </row>
    <row r="3813" spans="3:12">
      <c r="C3813" s="24">
        <v>0</v>
      </c>
      <c r="D3813" t="s">
        <v>92</v>
      </c>
      <c r="E3813" t="s">
        <v>92</v>
      </c>
      <c r="F3813" t="s">
        <v>92</v>
      </c>
      <c r="G3813" s="23" t="s">
        <v>92</v>
      </c>
      <c r="H3813" s="24" t="s">
        <v>92</v>
      </c>
      <c r="I3813" t="s">
        <v>92</v>
      </c>
      <c r="L3813" s="24">
        <v>0</v>
      </c>
    </row>
    <row r="3814" spans="3:12">
      <c r="C3814" s="24">
        <v>0</v>
      </c>
      <c r="D3814" t="s">
        <v>92</v>
      </c>
      <c r="E3814" t="s">
        <v>92</v>
      </c>
      <c r="F3814" t="s">
        <v>92</v>
      </c>
      <c r="G3814" s="23" t="s">
        <v>92</v>
      </c>
      <c r="H3814" s="24" t="s">
        <v>92</v>
      </c>
      <c r="I3814" t="s">
        <v>92</v>
      </c>
      <c r="L3814" s="24">
        <v>0</v>
      </c>
    </row>
    <row r="3815" spans="3:12">
      <c r="C3815" s="24">
        <v>0</v>
      </c>
      <c r="D3815" t="s">
        <v>92</v>
      </c>
      <c r="E3815" t="s">
        <v>92</v>
      </c>
      <c r="F3815" t="s">
        <v>92</v>
      </c>
      <c r="G3815" s="23" t="s">
        <v>92</v>
      </c>
      <c r="H3815" s="24" t="s">
        <v>92</v>
      </c>
      <c r="I3815" t="s">
        <v>92</v>
      </c>
      <c r="L3815" s="24">
        <v>0</v>
      </c>
    </row>
    <row r="3816" spans="3:12">
      <c r="C3816" s="24">
        <v>0</v>
      </c>
      <c r="D3816" t="s">
        <v>92</v>
      </c>
      <c r="E3816" t="s">
        <v>92</v>
      </c>
      <c r="F3816" t="s">
        <v>92</v>
      </c>
      <c r="G3816" s="23" t="s">
        <v>92</v>
      </c>
      <c r="H3816" s="24" t="s">
        <v>92</v>
      </c>
      <c r="I3816" t="s">
        <v>92</v>
      </c>
      <c r="L3816" s="24">
        <v>0</v>
      </c>
    </row>
    <row r="3817" spans="3:12">
      <c r="C3817" s="24">
        <v>0</v>
      </c>
      <c r="D3817" t="s">
        <v>92</v>
      </c>
      <c r="E3817" t="s">
        <v>92</v>
      </c>
      <c r="F3817" t="s">
        <v>92</v>
      </c>
      <c r="G3817" s="23" t="s">
        <v>92</v>
      </c>
      <c r="H3817" s="24" t="s">
        <v>92</v>
      </c>
      <c r="I3817" t="s">
        <v>92</v>
      </c>
      <c r="L3817" s="24">
        <v>0</v>
      </c>
    </row>
    <row r="3818" spans="3:12">
      <c r="C3818" s="24">
        <v>0</v>
      </c>
      <c r="D3818" t="s">
        <v>92</v>
      </c>
      <c r="E3818" t="s">
        <v>92</v>
      </c>
      <c r="F3818" t="s">
        <v>92</v>
      </c>
      <c r="G3818" s="23" t="s">
        <v>92</v>
      </c>
      <c r="H3818" s="24" t="s">
        <v>92</v>
      </c>
      <c r="I3818" t="s">
        <v>92</v>
      </c>
      <c r="L3818" s="24">
        <v>0</v>
      </c>
    </row>
    <row r="3819" spans="3:12">
      <c r="C3819" s="24">
        <v>0</v>
      </c>
      <c r="D3819" t="s">
        <v>92</v>
      </c>
      <c r="E3819" t="s">
        <v>92</v>
      </c>
      <c r="F3819" t="s">
        <v>92</v>
      </c>
      <c r="G3819" s="23" t="s">
        <v>92</v>
      </c>
      <c r="H3819" s="24" t="s">
        <v>92</v>
      </c>
      <c r="I3819" t="s">
        <v>92</v>
      </c>
      <c r="L3819" s="24">
        <v>0</v>
      </c>
    </row>
    <row r="3820" spans="3:12">
      <c r="C3820" s="24">
        <v>0</v>
      </c>
      <c r="D3820" t="s">
        <v>92</v>
      </c>
      <c r="E3820" t="s">
        <v>92</v>
      </c>
      <c r="F3820" t="s">
        <v>92</v>
      </c>
      <c r="G3820" s="23" t="s">
        <v>92</v>
      </c>
      <c r="H3820" s="24" t="s">
        <v>92</v>
      </c>
      <c r="I3820" t="s">
        <v>92</v>
      </c>
    </row>
    <row r="3821" spans="3:12">
      <c r="C3821" s="24">
        <v>0</v>
      </c>
      <c r="D3821" t="s">
        <v>92</v>
      </c>
      <c r="E3821" t="s">
        <v>92</v>
      </c>
      <c r="F3821" t="s">
        <v>92</v>
      </c>
      <c r="G3821" s="23" t="s">
        <v>92</v>
      </c>
      <c r="H3821" s="24" t="s">
        <v>92</v>
      </c>
      <c r="I3821" t="s">
        <v>92</v>
      </c>
    </row>
    <row r="3822" spans="3:12">
      <c r="C3822" s="24">
        <v>0</v>
      </c>
      <c r="D3822" t="s">
        <v>92</v>
      </c>
      <c r="E3822" t="s">
        <v>92</v>
      </c>
      <c r="F3822" t="s">
        <v>92</v>
      </c>
      <c r="G3822" s="23" t="s">
        <v>92</v>
      </c>
      <c r="H3822" s="24" t="s">
        <v>92</v>
      </c>
      <c r="I3822" t="s">
        <v>92</v>
      </c>
    </row>
    <row r="3823" spans="3:12">
      <c r="C3823" s="24">
        <v>0</v>
      </c>
      <c r="D3823" t="s">
        <v>92</v>
      </c>
      <c r="E3823" t="s">
        <v>92</v>
      </c>
      <c r="F3823" t="s">
        <v>92</v>
      </c>
      <c r="G3823" s="23" t="s">
        <v>92</v>
      </c>
      <c r="H3823" s="24" t="s">
        <v>92</v>
      </c>
      <c r="I3823" t="s">
        <v>92</v>
      </c>
    </row>
    <row r="3824" spans="3:12">
      <c r="C3824" s="24">
        <v>0</v>
      </c>
      <c r="D3824" t="s">
        <v>92</v>
      </c>
      <c r="E3824" t="s">
        <v>92</v>
      </c>
      <c r="F3824" t="s">
        <v>92</v>
      </c>
      <c r="G3824" s="23" t="s">
        <v>92</v>
      </c>
      <c r="H3824" s="24" t="s">
        <v>92</v>
      </c>
      <c r="I3824" t="s">
        <v>92</v>
      </c>
      <c r="L3824" s="24">
        <v>0</v>
      </c>
    </row>
    <row r="3825" spans="3:12">
      <c r="C3825" s="24">
        <v>0</v>
      </c>
      <c r="D3825" t="s">
        <v>92</v>
      </c>
      <c r="E3825" t="s">
        <v>92</v>
      </c>
      <c r="F3825" t="s">
        <v>92</v>
      </c>
      <c r="G3825" s="23" t="s">
        <v>92</v>
      </c>
      <c r="H3825" s="24" t="s">
        <v>92</v>
      </c>
      <c r="I3825" t="s">
        <v>92</v>
      </c>
      <c r="L3825" s="24">
        <v>0</v>
      </c>
    </row>
    <row r="3826" spans="3:12">
      <c r="C3826" s="24">
        <v>0</v>
      </c>
      <c r="D3826" t="s">
        <v>92</v>
      </c>
      <c r="E3826" t="s">
        <v>92</v>
      </c>
      <c r="F3826" t="s">
        <v>92</v>
      </c>
      <c r="G3826" s="23" t="s">
        <v>92</v>
      </c>
      <c r="H3826" s="24" t="s">
        <v>92</v>
      </c>
      <c r="I3826" t="s">
        <v>92</v>
      </c>
      <c r="L3826" s="24">
        <v>0</v>
      </c>
    </row>
    <row r="3827" spans="3:12">
      <c r="C3827" s="24">
        <v>0</v>
      </c>
      <c r="D3827" t="s">
        <v>92</v>
      </c>
      <c r="E3827" t="s">
        <v>92</v>
      </c>
      <c r="F3827" t="s">
        <v>92</v>
      </c>
      <c r="G3827" s="23" t="s">
        <v>92</v>
      </c>
      <c r="H3827" s="24" t="s">
        <v>92</v>
      </c>
      <c r="I3827" t="s">
        <v>92</v>
      </c>
      <c r="L3827" s="24">
        <v>0</v>
      </c>
    </row>
    <row r="3828" spans="3:12">
      <c r="C3828" s="24">
        <v>0</v>
      </c>
      <c r="D3828" t="s">
        <v>92</v>
      </c>
      <c r="E3828" t="s">
        <v>92</v>
      </c>
      <c r="F3828" t="s">
        <v>92</v>
      </c>
      <c r="G3828" s="23" t="s">
        <v>92</v>
      </c>
      <c r="H3828" s="24" t="s">
        <v>92</v>
      </c>
      <c r="I3828" t="s">
        <v>92</v>
      </c>
      <c r="L3828" s="24">
        <v>0</v>
      </c>
    </row>
    <row r="3829" spans="3:12">
      <c r="C3829" s="24">
        <v>0</v>
      </c>
      <c r="D3829" t="s">
        <v>92</v>
      </c>
      <c r="E3829" t="s">
        <v>92</v>
      </c>
      <c r="F3829" t="s">
        <v>92</v>
      </c>
      <c r="G3829" s="23" t="s">
        <v>92</v>
      </c>
      <c r="H3829" s="24" t="s">
        <v>92</v>
      </c>
      <c r="I3829" t="s">
        <v>92</v>
      </c>
      <c r="L3829" s="24">
        <v>0</v>
      </c>
    </row>
    <row r="3830" spans="3:12">
      <c r="C3830" s="24">
        <v>0</v>
      </c>
      <c r="D3830" t="s">
        <v>92</v>
      </c>
      <c r="E3830" t="s">
        <v>92</v>
      </c>
      <c r="F3830" t="s">
        <v>92</v>
      </c>
      <c r="G3830" s="23" t="s">
        <v>92</v>
      </c>
      <c r="H3830" s="24" t="s">
        <v>92</v>
      </c>
      <c r="I3830" t="s">
        <v>92</v>
      </c>
      <c r="L3830" s="24">
        <v>0</v>
      </c>
    </row>
    <row r="3831" spans="3:12">
      <c r="C3831" s="24">
        <v>0</v>
      </c>
      <c r="D3831" t="s">
        <v>92</v>
      </c>
      <c r="E3831" t="s">
        <v>92</v>
      </c>
      <c r="F3831" t="s">
        <v>92</v>
      </c>
      <c r="G3831" s="23" t="s">
        <v>92</v>
      </c>
      <c r="H3831" s="24" t="s">
        <v>92</v>
      </c>
      <c r="I3831" t="s">
        <v>92</v>
      </c>
      <c r="L3831" s="24">
        <v>0</v>
      </c>
    </row>
    <row r="3832" spans="3:12">
      <c r="C3832" s="24">
        <v>0</v>
      </c>
      <c r="D3832" t="s">
        <v>92</v>
      </c>
      <c r="E3832" t="s">
        <v>92</v>
      </c>
      <c r="F3832" t="s">
        <v>92</v>
      </c>
      <c r="G3832" s="23" t="s">
        <v>92</v>
      </c>
      <c r="H3832" s="24" t="s">
        <v>92</v>
      </c>
      <c r="I3832" t="s">
        <v>92</v>
      </c>
      <c r="L3832" s="24">
        <v>0</v>
      </c>
    </row>
    <row r="3833" spans="3:12">
      <c r="C3833" s="24">
        <v>0</v>
      </c>
      <c r="D3833" t="s">
        <v>92</v>
      </c>
      <c r="E3833" t="s">
        <v>92</v>
      </c>
      <c r="F3833" t="s">
        <v>92</v>
      </c>
      <c r="G3833" s="23" t="s">
        <v>92</v>
      </c>
      <c r="H3833" s="24" t="s">
        <v>92</v>
      </c>
      <c r="I3833" t="s">
        <v>92</v>
      </c>
      <c r="L3833" s="24">
        <v>0</v>
      </c>
    </row>
    <row r="3834" spans="3:12">
      <c r="C3834" s="24">
        <v>0</v>
      </c>
      <c r="D3834" t="s">
        <v>92</v>
      </c>
      <c r="E3834" t="s">
        <v>92</v>
      </c>
      <c r="F3834" t="s">
        <v>92</v>
      </c>
      <c r="G3834" s="23" t="s">
        <v>92</v>
      </c>
      <c r="H3834" s="24" t="s">
        <v>92</v>
      </c>
      <c r="I3834" t="s">
        <v>92</v>
      </c>
    </row>
    <row r="3835" spans="3:12">
      <c r="C3835" s="24">
        <v>0</v>
      </c>
      <c r="D3835" t="s">
        <v>92</v>
      </c>
      <c r="E3835" t="s">
        <v>92</v>
      </c>
      <c r="F3835" t="s">
        <v>92</v>
      </c>
      <c r="G3835" s="23" t="s">
        <v>92</v>
      </c>
      <c r="H3835" s="24" t="s">
        <v>92</v>
      </c>
      <c r="I3835" t="s">
        <v>92</v>
      </c>
    </row>
    <row r="3836" spans="3:12">
      <c r="C3836" s="24">
        <v>0</v>
      </c>
      <c r="D3836" t="s">
        <v>92</v>
      </c>
      <c r="E3836" t="s">
        <v>92</v>
      </c>
      <c r="F3836" t="s">
        <v>92</v>
      </c>
      <c r="G3836" s="23" t="s">
        <v>92</v>
      </c>
      <c r="H3836" s="24" t="s">
        <v>92</v>
      </c>
      <c r="I3836" t="s">
        <v>92</v>
      </c>
      <c r="L3836" s="24">
        <v>0</v>
      </c>
    </row>
    <row r="3837" spans="3:12">
      <c r="C3837" s="24">
        <v>0</v>
      </c>
      <c r="D3837" t="s">
        <v>92</v>
      </c>
      <c r="E3837" t="s">
        <v>92</v>
      </c>
      <c r="F3837" t="s">
        <v>92</v>
      </c>
      <c r="G3837" s="23" t="s">
        <v>92</v>
      </c>
      <c r="H3837" s="24" t="s">
        <v>92</v>
      </c>
      <c r="I3837" t="s">
        <v>92</v>
      </c>
      <c r="L3837" s="24">
        <v>0</v>
      </c>
    </row>
    <row r="3838" spans="3:12">
      <c r="C3838" s="24">
        <v>0</v>
      </c>
      <c r="D3838" t="s">
        <v>92</v>
      </c>
      <c r="E3838" t="s">
        <v>92</v>
      </c>
      <c r="F3838" t="s">
        <v>92</v>
      </c>
      <c r="G3838" s="23" t="s">
        <v>92</v>
      </c>
      <c r="H3838" s="24" t="s">
        <v>92</v>
      </c>
      <c r="I3838" t="s">
        <v>92</v>
      </c>
      <c r="L3838" s="24">
        <v>0</v>
      </c>
    </row>
    <row r="3839" spans="3:12">
      <c r="C3839" s="24">
        <v>0</v>
      </c>
      <c r="D3839" t="s">
        <v>92</v>
      </c>
      <c r="E3839" t="s">
        <v>92</v>
      </c>
      <c r="F3839" t="s">
        <v>92</v>
      </c>
      <c r="G3839" s="23" t="s">
        <v>92</v>
      </c>
      <c r="H3839" s="24" t="s">
        <v>92</v>
      </c>
      <c r="I3839" t="s">
        <v>92</v>
      </c>
      <c r="L3839" s="24">
        <v>0</v>
      </c>
    </row>
    <row r="3840" spans="3:12">
      <c r="C3840" s="24">
        <v>0</v>
      </c>
      <c r="D3840" t="s">
        <v>92</v>
      </c>
      <c r="E3840" t="s">
        <v>92</v>
      </c>
      <c r="F3840" t="s">
        <v>92</v>
      </c>
      <c r="G3840" s="23" t="s">
        <v>92</v>
      </c>
      <c r="H3840" s="24" t="s">
        <v>92</v>
      </c>
      <c r="I3840" t="s">
        <v>92</v>
      </c>
      <c r="L3840" s="24">
        <v>0</v>
      </c>
    </row>
    <row r="3841" spans="3:12">
      <c r="C3841" s="24">
        <v>0</v>
      </c>
      <c r="D3841" t="s">
        <v>92</v>
      </c>
      <c r="E3841" t="s">
        <v>92</v>
      </c>
      <c r="F3841" t="s">
        <v>92</v>
      </c>
      <c r="G3841" s="23" t="s">
        <v>92</v>
      </c>
      <c r="H3841" s="24" t="s">
        <v>92</v>
      </c>
      <c r="I3841" t="s">
        <v>92</v>
      </c>
      <c r="L3841" s="24">
        <v>0</v>
      </c>
    </row>
    <row r="3842" spans="3:12">
      <c r="C3842" s="24">
        <v>0</v>
      </c>
      <c r="D3842" t="s">
        <v>92</v>
      </c>
      <c r="E3842" t="s">
        <v>92</v>
      </c>
      <c r="F3842" t="s">
        <v>92</v>
      </c>
      <c r="G3842" s="23" t="s">
        <v>92</v>
      </c>
      <c r="H3842" s="24" t="s">
        <v>92</v>
      </c>
      <c r="I3842" t="s">
        <v>92</v>
      </c>
      <c r="L3842" s="24">
        <v>0</v>
      </c>
    </row>
    <row r="3843" spans="3:12">
      <c r="C3843" s="24">
        <v>0</v>
      </c>
      <c r="D3843" t="s">
        <v>92</v>
      </c>
      <c r="E3843" t="s">
        <v>92</v>
      </c>
      <c r="F3843" t="s">
        <v>92</v>
      </c>
      <c r="G3843" s="23" t="s">
        <v>92</v>
      </c>
      <c r="H3843" s="24" t="s">
        <v>92</v>
      </c>
      <c r="I3843" t="s">
        <v>92</v>
      </c>
      <c r="L3843" s="24">
        <v>0</v>
      </c>
    </row>
    <row r="3844" spans="3:12">
      <c r="C3844" s="24">
        <v>0</v>
      </c>
      <c r="D3844" t="s">
        <v>92</v>
      </c>
      <c r="E3844" t="s">
        <v>92</v>
      </c>
      <c r="F3844" t="s">
        <v>92</v>
      </c>
      <c r="G3844" s="23" t="s">
        <v>92</v>
      </c>
      <c r="H3844" s="24" t="s">
        <v>92</v>
      </c>
      <c r="I3844" t="s">
        <v>92</v>
      </c>
      <c r="L3844" s="24">
        <v>0</v>
      </c>
    </row>
    <row r="3845" spans="3:12">
      <c r="C3845" s="24">
        <v>0</v>
      </c>
      <c r="D3845" t="s">
        <v>92</v>
      </c>
      <c r="E3845" t="s">
        <v>92</v>
      </c>
      <c r="F3845" t="s">
        <v>92</v>
      </c>
      <c r="G3845" s="23" t="s">
        <v>92</v>
      </c>
      <c r="H3845" s="24" t="s">
        <v>92</v>
      </c>
      <c r="I3845" t="s">
        <v>92</v>
      </c>
      <c r="L3845" s="24">
        <v>0</v>
      </c>
    </row>
    <row r="3846" spans="3:12">
      <c r="C3846" s="24">
        <v>0</v>
      </c>
      <c r="D3846" t="s">
        <v>92</v>
      </c>
      <c r="E3846" t="s">
        <v>92</v>
      </c>
      <c r="F3846" t="s">
        <v>92</v>
      </c>
      <c r="G3846" s="23" t="s">
        <v>92</v>
      </c>
      <c r="H3846" s="24" t="s">
        <v>92</v>
      </c>
      <c r="I3846" t="s">
        <v>92</v>
      </c>
      <c r="L3846" s="24">
        <v>0</v>
      </c>
    </row>
    <row r="3847" spans="3:12">
      <c r="C3847" s="24">
        <v>0</v>
      </c>
      <c r="D3847" t="s">
        <v>92</v>
      </c>
      <c r="E3847" t="s">
        <v>92</v>
      </c>
      <c r="F3847" t="s">
        <v>92</v>
      </c>
      <c r="G3847" s="23" t="s">
        <v>92</v>
      </c>
      <c r="H3847" s="24" t="s">
        <v>92</v>
      </c>
      <c r="I3847" t="s">
        <v>92</v>
      </c>
      <c r="L3847" s="24">
        <v>0</v>
      </c>
    </row>
    <row r="3848" spans="3:12">
      <c r="C3848" s="24">
        <v>0</v>
      </c>
      <c r="D3848" t="s">
        <v>92</v>
      </c>
      <c r="E3848" t="s">
        <v>92</v>
      </c>
      <c r="F3848" t="s">
        <v>92</v>
      </c>
      <c r="G3848" s="23" t="s">
        <v>92</v>
      </c>
      <c r="H3848" s="24" t="s">
        <v>92</v>
      </c>
      <c r="I3848" t="s">
        <v>92</v>
      </c>
    </row>
    <row r="3849" spans="3:12">
      <c r="C3849" s="24">
        <v>0</v>
      </c>
      <c r="D3849" t="s">
        <v>92</v>
      </c>
      <c r="E3849" t="s">
        <v>92</v>
      </c>
      <c r="F3849" t="s">
        <v>92</v>
      </c>
      <c r="G3849" s="23" t="s">
        <v>92</v>
      </c>
      <c r="H3849" s="24" t="s">
        <v>92</v>
      </c>
      <c r="I3849" t="s">
        <v>92</v>
      </c>
    </row>
    <row r="3850" spans="3:12">
      <c r="C3850" s="24">
        <v>0</v>
      </c>
      <c r="D3850" t="s">
        <v>92</v>
      </c>
      <c r="E3850" t="s">
        <v>92</v>
      </c>
      <c r="F3850" t="s">
        <v>92</v>
      </c>
      <c r="G3850" s="23" t="s">
        <v>92</v>
      </c>
      <c r="H3850" s="24" t="s">
        <v>92</v>
      </c>
      <c r="I3850" t="s">
        <v>92</v>
      </c>
      <c r="L3850" s="24">
        <v>0</v>
      </c>
    </row>
    <row r="3851" spans="3:12">
      <c r="C3851" s="24">
        <v>0</v>
      </c>
      <c r="D3851" t="s">
        <v>92</v>
      </c>
      <c r="E3851" t="s">
        <v>92</v>
      </c>
      <c r="F3851" t="s">
        <v>92</v>
      </c>
      <c r="G3851" s="23" t="s">
        <v>92</v>
      </c>
      <c r="H3851" s="24" t="s">
        <v>92</v>
      </c>
      <c r="I3851" t="s">
        <v>92</v>
      </c>
      <c r="L3851" s="24">
        <v>0</v>
      </c>
    </row>
    <row r="3852" spans="3:12">
      <c r="C3852" s="24">
        <v>0</v>
      </c>
      <c r="D3852" t="s">
        <v>92</v>
      </c>
      <c r="E3852" t="s">
        <v>92</v>
      </c>
      <c r="F3852" t="s">
        <v>92</v>
      </c>
      <c r="G3852" s="23" t="s">
        <v>92</v>
      </c>
      <c r="H3852" s="24" t="s">
        <v>92</v>
      </c>
      <c r="I3852" t="s">
        <v>92</v>
      </c>
      <c r="L3852" s="24">
        <v>0</v>
      </c>
    </row>
    <row r="3853" spans="3:12">
      <c r="C3853" s="24">
        <v>0</v>
      </c>
      <c r="D3853" t="s">
        <v>92</v>
      </c>
      <c r="E3853" t="s">
        <v>92</v>
      </c>
      <c r="F3853" t="s">
        <v>92</v>
      </c>
      <c r="G3853" s="23" t="s">
        <v>92</v>
      </c>
      <c r="H3853" s="24" t="s">
        <v>92</v>
      </c>
      <c r="I3853" t="s">
        <v>92</v>
      </c>
      <c r="L3853" s="24">
        <v>0</v>
      </c>
    </row>
    <row r="3854" spans="3:12">
      <c r="C3854" s="24">
        <v>0</v>
      </c>
      <c r="D3854" t="s">
        <v>92</v>
      </c>
      <c r="E3854" t="s">
        <v>92</v>
      </c>
      <c r="F3854" t="s">
        <v>92</v>
      </c>
      <c r="G3854" s="23" t="s">
        <v>92</v>
      </c>
      <c r="H3854" s="24" t="s">
        <v>92</v>
      </c>
      <c r="I3854" t="s">
        <v>92</v>
      </c>
      <c r="L3854" s="24">
        <v>0</v>
      </c>
    </row>
    <row r="3855" spans="3:12">
      <c r="C3855" s="24">
        <v>0</v>
      </c>
      <c r="D3855" t="s">
        <v>92</v>
      </c>
      <c r="E3855" t="s">
        <v>92</v>
      </c>
      <c r="F3855" t="s">
        <v>92</v>
      </c>
      <c r="G3855" s="23" t="s">
        <v>92</v>
      </c>
      <c r="H3855" s="24" t="s">
        <v>92</v>
      </c>
      <c r="I3855" t="s">
        <v>92</v>
      </c>
      <c r="L3855" s="24">
        <v>0</v>
      </c>
    </row>
    <row r="3856" spans="3:12">
      <c r="C3856" s="24">
        <v>0</v>
      </c>
      <c r="D3856" t="s">
        <v>92</v>
      </c>
      <c r="E3856" t="s">
        <v>92</v>
      </c>
      <c r="F3856" t="s">
        <v>92</v>
      </c>
      <c r="G3856" s="23" t="s">
        <v>92</v>
      </c>
      <c r="H3856" s="24" t="s">
        <v>92</v>
      </c>
      <c r="I3856" t="s">
        <v>92</v>
      </c>
      <c r="L3856" s="24">
        <v>0</v>
      </c>
    </row>
    <row r="3857" spans="3:12">
      <c r="C3857" s="24">
        <v>0</v>
      </c>
      <c r="D3857" t="s">
        <v>92</v>
      </c>
      <c r="E3857" t="s">
        <v>92</v>
      </c>
      <c r="F3857" t="s">
        <v>92</v>
      </c>
      <c r="G3857" s="23" t="s">
        <v>92</v>
      </c>
      <c r="H3857" s="24" t="s">
        <v>92</v>
      </c>
      <c r="I3857" t="s">
        <v>92</v>
      </c>
      <c r="L3857" s="24">
        <v>0</v>
      </c>
    </row>
    <row r="3858" spans="3:12">
      <c r="C3858" s="24">
        <v>0</v>
      </c>
      <c r="D3858" t="s">
        <v>92</v>
      </c>
      <c r="E3858" t="s">
        <v>92</v>
      </c>
      <c r="F3858" t="s">
        <v>92</v>
      </c>
      <c r="G3858" s="23" t="s">
        <v>92</v>
      </c>
      <c r="H3858" s="24" t="s">
        <v>92</v>
      </c>
      <c r="I3858" t="s">
        <v>92</v>
      </c>
      <c r="L3858" s="24">
        <v>0</v>
      </c>
    </row>
    <row r="3859" spans="3:12">
      <c r="C3859" s="24">
        <v>0</v>
      </c>
      <c r="D3859" t="s">
        <v>92</v>
      </c>
      <c r="E3859" t="s">
        <v>92</v>
      </c>
      <c r="F3859" t="s">
        <v>92</v>
      </c>
      <c r="G3859" s="23" t="s">
        <v>92</v>
      </c>
      <c r="H3859" s="24" t="s">
        <v>92</v>
      </c>
      <c r="I3859" t="s">
        <v>92</v>
      </c>
      <c r="L3859" s="24">
        <v>0</v>
      </c>
    </row>
    <row r="3860" spans="3:12">
      <c r="C3860" s="24">
        <v>0</v>
      </c>
      <c r="D3860" t="s">
        <v>92</v>
      </c>
      <c r="E3860" t="s">
        <v>92</v>
      </c>
      <c r="F3860" t="s">
        <v>92</v>
      </c>
      <c r="G3860" s="23" t="s">
        <v>92</v>
      </c>
      <c r="H3860" s="24" t="s">
        <v>92</v>
      </c>
      <c r="I3860" t="s">
        <v>92</v>
      </c>
      <c r="L3860" s="24">
        <v>0</v>
      </c>
    </row>
    <row r="3861" spans="3:12">
      <c r="C3861" s="24">
        <v>0</v>
      </c>
      <c r="D3861" t="s">
        <v>92</v>
      </c>
      <c r="E3861" t="s">
        <v>92</v>
      </c>
      <c r="F3861" t="s">
        <v>92</v>
      </c>
      <c r="G3861" s="23" t="s">
        <v>92</v>
      </c>
      <c r="H3861" s="24" t="s">
        <v>92</v>
      </c>
      <c r="I3861" t="s">
        <v>92</v>
      </c>
    </row>
    <row r="3862" spans="3:12">
      <c r="C3862" s="24">
        <v>0</v>
      </c>
      <c r="D3862" t="s">
        <v>92</v>
      </c>
      <c r="E3862" t="s">
        <v>92</v>
      </c>
      <c r="F3862" t="s">
        <v>92</v>
      </c>
      <c r="G3862" s="23" t="s">
        <v>92</v>
      </c>
      <c r="H3862" s="24" t="s">
        <v>92</v>
      </c>
      <c r="I3862" t="s">
        <v>92</v>
      </c>
      <c r="L3862" s="24">
        <v>0</v>
      </c>
    </row>
    <row r="3863" spans="3:12">
      <c r="C3863" s="24">
        <v>0</v>
      </c>
      <c r="D3863" t="s">
        <v>92</v>
      </c>
      <c r="E3863" t="s">
        <v>92</v>
      </c>
      <c r="F3863" t="s">
        <v>92</v>
      </c>
      <c r="G3863" s="23" t="s">
        <v>92</v>
      </c>
      <c r="H3863" s="24" t="s">
        <v>92</v>
      </c>
      <c r="I3863" t="s">
        <v>92</v>
      </c>
      <c r="L3863" s="24">
        <v>0</v>
      </c>
    </row>
    <row r="3864" spans="3:12">
      <c r="C3864" s="24">
        <v>0</v>
      </c>
      <c r="D3864" t="s">
        <v>92</v>
      </c>
      <c r="E3864" t="s">
        <v>92</v>
      </c>
      <c r="F3864" t="s">
        <v>92</v>
      </c>
      <c r="G3864" s="23" t="s">
        <v>92</v>
      </c>
      <c r="H3864" s="24" t="s">
        <v>92</v>
      </c>
      <c r="I3864" t="s">
        <v>92</v>
      </c>
      <c r="L3864" s="24">
        <v>0</v>
      </c>
    </row>
    <row r="3865" spans="3:12">
      <c r="C3865" s="24">
        <v>0</v>
      </c>
      <c r="D3865" t="s">
        <v>92</v>
      </c>
      <c r="E3865" t="s">
        <v>92</v>
      </c>
      <c r="F3865" t="s">
        <v>92</v>
      </c>
      <c r="G3865" s="23" t="s">
        <v>92</v>
      </c>
      <c r="H3865" s="24" t="s">
        <v>92</v>
      </c>
      <c r="I3865" t="s">
        <v>92</v>
      </c>
      <c r="L3865" s="24">
        <v>0</v>
      </c>
    </row>
    <row r="3866" spans="3:12">
      <c r="C3866" s="24">
        <v>0</v>
      </c>
      <c r="D3866" t="s">
        <v>92</v>
      </c>
      <c r="E3866" t="s">
        <v>92</v>
      </c>
      <c r="F3866" t="s">
        <v>92</v>
      </c>
      <c r="G3866" s="23" t="s">
        <v>92</v>
      </c>
      <c r="H3866" s="24" t="s">
        <v>92</v>
      </c>
      <c r="I3866" t="s">
        <v>92</v>
      </c>
      <c r="L3866" s="24">
        <v>0</v>
      </c>
    </row>
    <row r="3867" spans="3:12">
      <c r="C3867" s="24">
        <v>0</v>
      </c>
      <c r="D3867" t="s">
        <v>92</v>
      </c>
      <c r="E3867" t="s">
        <v>92</v>
      </c>
      <c r="F3867" t="s">
        <v>92</v>
      </c>
      <c r="G3867" s="23" t="s">
        <v>92</v>
      </c>
      <c r="H3867" s="24" t="s">
        <v>92</v>
      </c>
      <c r="I3867" t="s">
        <v>92</v>
      </c>
      <c r="L3867" s="24">
        <v>0</v>
      </c>
    </row>
    <row r="3868" spans="3:12">
      <c r="C3868" s="24">
        <v>0</v>
      </c>
      <c r="D3868" t="s">
        <v>92</v>
      </c>
      <c r="E3868" t="s">
        <v>92</v>
      </c>
      <c r="F3868" t="s">
        <v>92</v>
      </c>
      <c r="G3868" s="23" t="s">
        <v>92</v>
      </c>
      <c r="H3868" s="24" t="s">
        <v>92</v>
      </c>
      <c r="I3868" t="s">
        <v>92</v>
      </c>
      <c r="L3868" s="24">
        <v>0</v>
      </c>
    </row>
    <row r="3869" spans="3:12">
      <c r="C3869" s="24">
        <v>0</v>
      </c>
      <c r="D3869" t="s">
        <v>92</v>
      </c>
      <c r="E3869" t="s">
        <v>92</v>
      </c>
      <c r="F3869" t="s">
        <v>92</v>
      </c>
      <c r="G3869" s="23" t="s">
        <v>92</v>
      </c>
      <c r="H3869" s="24" t="s">
        <v>92</v>
      </c>
      <c r="I3869" t="s">
        <v>92</v>
      </c>
      <c r="L3869" s="24">
        <v>0</v>
      </c>
    </row>
    <row r="3870" spans="3:12">
      <c r="C3870" s="24">
        <v>0</v>
      </c>
      <c r="D3870" t="s">
        <v>92</v>
      </c>
      <c r="E3870" t="s">
        <v>92</v>
      </c>
      <c r="F3870" t="s">
        <v>92</v>
      </c>
      <c r="G3870" s="23" t="s">
        <v>92</v>
      </c>
      <c r="H3870" s="24" t="s">
        <v>92</v>
      </c>
      <c r="I3870" t="s">
        <v>92</v>
      </c>
      <c r="L3870" s="24">
        <v>0</v>
      </c>
    </row>
    <row r="3871" spans="3:12">
      <c r="C3871" s="24">
        <v>0</v>
      </c>
      <c r="D3871" t="s">
        <v>92</v>
      </c>
      <c r="E3871" t="s">
        <v>92</v>
      </c>
      <c r="F3871" t="s">
        <v>92</v>
      </c>
      <c r="G3871" s="23" t="s">
        <v>92</v>
      </c>
      <c r="H3871" s="24" t="s">
        <v>92</v>
      </c>
      <c r="I3871" t="s">
        <v>92</v>
      </c>
      <c r="L3871" s="24">
        <v>0</v>
      </c>
    </row>
    <row r="3872" spans="3:12">
      <c r="C3872" s="24">
        <v>0</v>
      </c>
      <c r="D3872" t="s">
        <v>92</v>
      </c>
      <c r="E3872" t="s">
        <v>92</v>
      </c>
      <c r="F3872" t="s">
        <v>92</v>
      </c>
      <c r="G3872" s="23" t="s">
        <v>92</v>
      </c>
      <c r="H3872" s="24" t="s">
        <v>92</v>
      </c>
      <c r="I3872" t="s">
        <v>92</v>
      </c>
      <c r="L3872" s="24">
        <v>0</v>
      </c>
    </row>
    <row r="3873" spans="3:12">
      <c r="C3873" s="24">
        <v>0</v>
      </c>
      <c r="D3873" t="s">
        <v>92</v>
      </c>
      <c r="E3873" t="s">
        <v>92</v>
      </c>
      <c r="F3873" t="s">
        <v>92</v>
      </c>
      <c r="G3873" s="23" t="s">
        <v>92</v>
      </c>
      <c r="H3873" s="24" t="s">
        <v>92</v>
      </c>
      <c r="I3873" t="s">
        <v>92</v>
      </c>
    </row>
    <row r="3874" spans="3:12">
      <c r="C3874" s="24">
        <v>0</v>
      </c>
      <c r="D3874" t="s">
        <v>92</v>
      </c>
      <c r="E3874" t="s">
        <v>92</v>
      </c>
      <c r="F3874" t="s">
        <v>92</v>
      </c>
      <c r="G3874" s="23" t="s">
        <v>92</v>
      </c>
      <c r="H3874" s="24" t="s">
        <v>92</v>
      </c>
      <c r="I3874" t="s">
        <v>92</v>
      </c>
      <c r="L3874" s="24">
        <v>0</v>
      </c>
    </row>
    <row r="3875" spans="3:12">
      <c r="C3875" s="24">
        <v>0</v>
      </c>
      <c r="D3875" t="s">
        <v>92</v>
      </c>
      <c r="E3875" t="s">
        <v>92</v>
      </c>
      <c r="F3875" t="s">
        <v>92</v>
      </c>
      <c r="G3875" s="23" t="s">
        <v>92</v>
      </c>
      <c r="H3875" s="24" t="s">
        <v>92</v>
      </c>
      <c r="I3875" t="s">
        <v>92</v>
      </c>
      <c r="L3875" s="24">
        <v>0</v>
      </c>
    </row>
    <row r="3876" spans="3:12">
      <c r="C3876" s="24">
        <v>0</v>
      </c>
      <c r="D3876" t="s">
        <v>92</v>
      </c>
      <c r="E3876" t="s">
        <v>92</v>
      </c>
      <c r="F3876" t="s">
        <v>92</v>
      </c>
      <c r="G3876" s="23" t="s">
        <v>92</v>
      </c>
      <c r="H3876" s="24" t="s">
        <v>92</v>
      </c>
      <c r="I3876" t="s">
        <v>92</v>
      </c>
      <c r="L3876" s="24">
        <v>0</v>
      </c>
    </row>
    <row r="3877" spans="3:12">
      <c r="C3877" s="24">
        <v>0</v>
      </c>
      <c r="D3877" t="s">
        <v>92</v>
      </c>
      <c r="E3877" t="s">
        <v>92</v>
      </c>
      <c r="F3877" t="s">
        <v>92</v>
      </c>
      <c r="G3877" s="23" t="s">
        <v>92</v>
      </c>
      <c r="H3877" s="24" t="s">
        <v>92</v>
      </c>
      <c r="I3877" t="s">
        <v>92</v>
      </c>
      <c r="L3877" s="24">
        <v>0</v>
      </c>
    </row>
    <row r="3878" spans="3:12">
      <c r="C3878" s="24">
        <v>0</v>
      </c>
      <c r="D3878" t="s">
        <v>92</v>
      </c>
      <c r="E3878" t="s">
        <v>92</v>
      </c>
      <c r="F3878" t="s">
        <v>92</v>
      </c>
      <c r="G3878" s="23" t="s">
        <v>92</v>
      </c>
      <c r="H3878" s="24" t="s">
        <v>92</v>
      </c>
      <c r="I3878" t="s">
        <v>92</v>
      </c>
      <c r="L3878" s="24">
        <v>0</v>
      </c>
    </row>
    <row r="3879" spans="3:12">
      <c r="C3879" s="24">
        <v>0</v>
      </c>
      <c r="D3879" t="s">
        <v>92</v>
      </c>
      <c r="E3879" t="s">
        <v>92</v>
      </c>
      <c r="F3879" t="s">
        <v>92</v>
      </c>
      <c r="G3879" s="23" t="s">
        <v>92</v>
      </c>
      <c r="H3879" s="24" t="s">
        <v>92</v>
      </c>
      <c r="I3879" t="s">
        <v>92</v>
      </c>
      <c r="L3879" s="24">
        <v>0</v>
      </c>
    </row>
    <row r="3880" spans="3:12">
      <c r="C3880" s="24">
        <v>0</v>
      </c>
      <c r="D3880" t="s">
        <v>92</v>
      </c>
      <c r="E3880" t="s">
        <v>92</v>
      </c>
      <c r="F3880" t="s">
        <v>92</v>
      </c>
      <c r="G3880" s="23" t="s">
        <v>92</v>
      </c>
      <c r="H3880" s="24" t="s">
        <v>92</v>
      </c>
      <c r="I3880" t="s">
        <v>92</v>
      </c>
      <c r="L3880" s="24">
        <v>0</v>
      </c>
    </row>
    <row r="3881" spans="3:12">
      <c r="C3881" s="24">
        <v>0</v>
      </c>
      <c r="D3881" t="s">
        <v>92</v>
      </c>
      <c r="E3881" t="s">
        <v>92</v>
      </c>
      <c r="F3881" t="s">
        <v>92</v>
      </c>
      <c r="G3881" s="23" t="s">
        <v>92</v>
      </c>
      <c r="H3881" s="24" t="s">
        <v>92</v>
      </c>
      <c r="I3881" t="s">
        <v>92</v>
      </c>
      <c r="L3881" s="24">
        <v>0</v>
      </c>
    </row>
    <row r="3882" spans="3:12">
      <c r="C3882" s="24">
        <v>0</v>
      </c>
      <c r="D3882" t="s">
        <v>92</v>
      </c>
      <c r="E3882" t="s">
        <v>92</v>
      </c>
      <c r="F3882" t="s">
        <v>92</v>
      </c>
      <c r="G3882" s="23" t="s">
        <v>92</v>
      </c>
      <c r="H3882" s="24" t="s">
        <v>92</v>
      </c>
      <c r="I3882" t="s">
        <v>92</v>
      </c>
      <c r="L3882" s="24">
        <v>0</v>
      </c>
    </row>
    <row r="3883" spans="3:12">
      <c r="C3883" s="24">
        <v>0</v>
      </c>
      <c r="D3883" t="s">
        <v>92</v>
      </c>
      <c r="E3883" t="s">
        <v>92</v>
      </c>
      <c r="F3883" t="s">
        <v>92</v>
      </c>
      <c r="G3883" s="23" t="s">
        <v>92</v>
      </c>
      <c r="H3883" s="24" t="s">
        <v>92</v>
      </c>
      <c r="I3883" t="s">
        <v>92</v>
      </c>
      <c r="L3883" s="24">
        <v>0</v>
      </c>
    </row>
    <row r="3884" spans="3:12">
      <c r="C3884" s="24">
        <v>0</v>
      </c>
      <c r="D3884" t="s">
        <v>92</v>
      </c>
      <c r="E3884" t="s">
        <v>92</v>
      </c>
      <c r="F3884" t="s">
        <v>92</v>
      </c>
      <c r="G3884" s="23" t="s">
        <v>92</v>
      </c>
      <c r="H3884" s="24" t="s">
        <v>92</v>
      </c>
      <c r="I3884" t="s">
        <v>92</v>
      </c>
      <c r="L3884" s="24">
        <v>0</v>
      </c>
    </row>
    <row r="3885" spans="3:12">
      <c r="C3885" s="24">
        <v>0</v>
      </c>
      <c r="D3885" t="s">
        <v>92</v>
      </c>
      <c r="E3885" t="s">
        <v>92</v>
      </c>
      <c r="F3885" t="s">
        <v>92</v>
      </c>
      <c r="G3885" s="23" t="s">
        <v>92</v>
      </c>
      <c r="H3885" s="24" t="s">
        <v>92</v>
      </c>
      <c r="I3885" t="s">
        <v>92</v>
      </c>
    </row>
    <row r="3886" spans="3:12">
      <c r="C3886" s="24">
        <v>0</v>
      </c>
      <c r="D3886" t="s">
        <v>92</v>
      </c>
      <c r="E3886" t="s">
        <v>92</v>
      </c>
      <c r="F3886" t="s">
        <v>92</v>
      </c>
      <c r="G3886" s="23" t="s">
        <v>92</v>
      </c>
      <c r="H3886" s="24" t="s">
        <v>92</v>
      </c>
      <c r="I3886" t="s">
        <v>92</v>
      </c>
      <c r="L3886" s="24">
        <v>0</v>
      </c>
    </row>
    <row r="3887" spans="3:12">
      <c r="C3887" s="24">
        <v>0</v>
      </c>
      <c r="D3887" t="s">
        <v>92</v>
      </c>
      <c r="E3887" t="s">
        <v>92</v>
      </c>
      <c r="F3887" t="s">
        <v>92</v>
      </c>
      <c r="G3887" s="23" t="s">
        <v>92</v>
      </c>
      <c r="H3887" s="24" t="s">
        <v>92</v>
      </c>
      <c r="I3887" t="s">
        <v>92</v>
      </c>
      <c r="L3887" s="24">
        <v>0</v>
      </c>
    </row>
    <row r="3888" spans="3:12">
      <c r="C3888" s="24">
        <v>0</v>
      </c>
      <c r="D3888" t="s">
        <v>92</v>
      </c>
      <c r="E3888" t="s">
        <v>92</v>
      </c>
      <c r="F3888" t="s">
        <v>92</v>
      </c>
      <c r="G3888" s="23" t="s">
        <v>92</v>
      </c>
      <c r="H3888" s="24" t="s">
        <v>92</v>
      </c>
      <c r="I3888" t="s">
        <v>92</v>
      </c>
      <c r="L3888" s="24">
        <v>0</v>
      </c>
    </row>
    <row r="3889" spans="3:12">
      <c r="C3889" s="24">
        <v>0</v>
      </c>
      <c r="D3889" t="s">
        <v>92</v>
      </c>
      <c r="E3889" t="s">
        <v>92</v>
      </c>
      <c r="F3889" t="s">
        <v>92</v>
      </c>
      <c r="G3889" s="23" t="s">
        <v>92</v>
      </c>
      <c r="H3889" s="24" t="s">
        <v>92</v>
      </c>
      <c r="I3889" t="s">
        <v>92</v>
      </c>
      <c r="L3889" s="24">
        <v>0</v>
      </c>
    </row>
    <row r="3890" spans="3:12">
      <c r="C3890" s="24">
        <v>0</v>
      </c>
      <c r="D3890" t="s">
        <v>92</v>
      </c>
      <c r="E3890" t="s">
        <v>92</v>
      </c>
      <c r="F3890" t="s">
        <v>92</v>
      </c>
      <c r="G3890" s="23" t="s">
        <v>92</v>
      </c>
      <c r="H3890" s="24" t="s">
        <v>92</v>
      </c>
      <c r="I3890" t="s">
        <v>92</v>
      </c>
      <c r="L3890" s="24">
        <v>0</v>
      </c>
    </row>
    <row r="3891" spans="3:12">
      <c r="C3891" s="24">
        <v>0</v>
      </c>
      <c r="D3891" t="s">
        <v>92</v>
      </c>
      <c r="E3891" t="s">
        <v>92</v>
      </c>
      <c r="F3891" t="s">
        <v>92</v>
      </c>
      <c r="G3891" s="23" t="s">
        <v>92</v>
      </c>
      <c r="H3891" s="24" t="s">
        <v>92</v>
      </c>
      <c r="I3891" t="s">
        <v>92</v>
      </c>
      <c r="L3891" s="24">
        <v>0</v>
      </c>
    </row>
    <row r="3892" spans="3:12">
      <c r="C3892" s="24">
        <v>0</v>
      </c>
      <c r="D3892" t="s">
        <v>92</v>
      </c>
      <c r="E3892" t="s">
        <v>92</v>
      </c>
      <c r="F3892" t="s">
        <v>92</v>
      </c>
      <c r="G3892" s="23" t="s">
        <v>92</v>
      </c>
      <c r="H3892" s="24" t="s">
        <v>92</v>
      </c>
      <c r="I3892" t="s">
        <v>92</v>
      </c>
      <c r="L3892" s="24">
        <v>0</v>
      </c>
    </row>
    <row r="3893" spans="3:12">
      <c r="C3893" s="24">
        <v>0</v>
      </c>
      <c r="D3893" t="s">
        <v>92</v>
      </c>
      <c r="E3893" t="s">
        <v>92</v>
      </c>
      <c r="F3893" t="s">
        <v>92</v>
      </c>
      <c r="G3893" s="23" t="s">
        <v>92</v>
      </c>
      <c r="H3893" s="24" t="s">
        <v>92</v>
      </c>
      <c r="I3893" t="s">
        <v>92</v>
      </c>
      <c r="L3893" s="24">
        <v>0</v>
      </c>
    </row>
    <row r="3894" spans="3:12">
      <c r="C3894" s="24">
        <v>0</v>
      </c>
      <c r="D3894" t="s">
        <v>92</v>
      </c>
      <c r="E3894" t="s">
        <v>92</v>
      </c>
      <c r="F3894" t="s">
        <v>92</v>
      </c>
      <c r="G3894" s="23" t="s">
        <v>92</v>
      </c>
      <c r="H3894" s="24" t="s">
        <v>92</v>
      </c>
      <c r="I3894" t="s">
        <v>92</v>
      </c>
      <c r="L3894" s="24">
        <v>0</v>
      </c>
    </row>
    <row r="3895" spans="3:12">
      <c r="C3895" s="24">
        <v>0</v>
      </c>
      <c r="D3895" t="s">
        <v>92</v>
      </c>
      <c r="E3895" t="s">
        <v>92</v>
      </c>
      <c r="F3895" t="s">
        <v>92</v>
      </c>
      <c r="G3895" s="23" t="s">
        <v>92</v>
      </c>
      <c r="H3895" s="24" t="s">
        <v>92</v>
      </c>
      <c r="I3895" t="s">
        <v>92</v>
      </c>
      <c r="L3895" s="24">
        <v>0</v>
      </c>
    </row>
    <row r="3896" spans="3:12">
      <c r="C3896" s="24">
        <v>0</v>
      </c>
      <c r="D3896" t="s">
        <v>92</v>
      </c>
      <c r="E3896" t="s">
        <v>92</v>
      </c>
      <c r="F3896" t="s">
        <v>92</v>
      </c>
      <c r="G3896" s="23" t="s">
        <v>92</v>
      </c>
      <c r="H3896" s="24" t="s">
        <v>92</v>
      </c>
      <c r="I3896" t="s">
        <v>92</v>
      </c>
      <c r="L3896" s="24">
        <v>0</v>
      </c>
    </row>
    <row r="3897" spans="3:12">
      <c r="C3897" s="24">
        <v>0</v>
      </c>
      <c r="D3897" t="s">
        <v>92</v>
      </c>
      <c r="E3897" t="s">
        <v>92</v>
      </c>
      <c r="F3897" t="s">
        <v>92</v>
      </c>
      <c r="G3897" s="23" t="s">
        <v>92</v>
      </c>
      <c r="H3897" s="24" t="s">
        <v>92</v>
      </c>
      <c r="I3897" t="s">
        <v>92</v>
      </c>
    </row>
    <row r="3898" spans="3:12">
      <c r="C3898" s="24">
        <v>0</v>
      </c>
      <c r="D3898" t="s">
        <v>92</v>
      </c>
      <c r="E3898" t="s">
        <v>92</v>
      </c>
      <c r="F3898" t="s">
        <v>92</v>
      </c>
      <c r="G3898" s="23" t="s">
        <v>92</v>
      </c>
      <c r="H3898" s="24" t="s">
        <v>92</v>
      </c>
      <c r="I3898" t="s">
        <v>92</v>
      </c>
      <c r="L3898" s="24">
        <v>0</v>
      </c>
    </row>
    <row r="3899" spans="3:12">
      <c r="C3899" s="24">
        <v>0</v>
      </c>
      <c r="D3899" t="s">
        <v>92</v>
      </c>
      <c r="E3899" t="s">
        <v>92</v>
      </c>
      <c r="F3899" t="s">
        <v>92</v>
      </c>
      <c r="G3899" s="23" t="s">
        <v>92</v>
      </c>
      <c r="H3899" s="24" t="s">
        <v>92</v>
      </c>
      <c r="I3899" t="s">
        <v>92</v>
      </c>
      <c r="L3899" s="24">
        <v>0</v>
      </c>
    </row>
    <row r="3900" spans="3:12">
      <c r="C3900" s="24">
        <v>0</v>
      </c>
      <c r="D3900" t="s">
        <v>92</v>
      </c>
      <c r="E3900" t="s">
        <v>92</v>
      </c>
      <c r="F3900" t="s">
        <v>92</v>
      </c>
      <c r="G3900" s="23" t="s">
        <v>92</v>
      </c>
      <c r="H3900" s="24" t="s">
        <v>92</v>
      </c>
      <c r="I3900" t="s">
        <v>92</v>
      </c>
      <c r="L3900" s="24">
        <v>0</v>
      </c>
    </row>
    <row r="3901" spans="3:12">
      <c r="C3901" s="24">
        <v>0</v>
      </c>
      <c r="D3901" t="s">
        <v>92</v>
      </c>
      <c r="E3901" t="s">
        <v>92</v>
      </c>
      <c r="F3901" t="s">
        <v>92</v>
      </c>
      <c r="G3901" s="23" t="s">
        <v>92</v>
      </c>
      <c r="H3901" s="24" t="s">
        <v>92</v>
      </c>
      <c r="I3901" t="s">
        <v>92</v>
      </c>
      <c r="L3901" s="24">
        <v>0</v>
      </c>
    </row>
    <row r="3902" spans="3:12">
      <c r="C3902" s="24">
        <v>0</v>
      </c>
      <c r="D3902" t="s">
        <v>92</v>
      </c>
      <c r="E3902" t="s">
        <v>92</v>
      </c>
      <c r="F3902" t="s">
        <v>92</v>
      </c>
      <c r="G3902" s="23" t="s">
        <v>92</v>
      </c>
      <c r="H3902" s="24" t="s">
        <v>92</v>
      </c>
      <c r="I3902" t="s">
        <v>92</v>
      </c>
      <c r="L3902" s="24">
        <v>0</v>
      </c>
    </row>
    <row r="3903" spans="3:12">
      <c r="C3903" s="24">
        <v>0</v>
      </c>
      <c r="D3903" t="s">
        <v>92</v>
      </c>
      <c r="E3903" t="s">
        <v>92</v>
      </c>
      <c r="F3903" t="s">
        <v>92</v>
      </c>
      <c r="G3903" s="23" t="s">
        <v>92</v>
      </c>
      <c r="H3903" s="24" t="s">
        <v>92</v>
      </c>
      <c r="I3903" t="s">
        <v>92</v>
      </c>
      <c r="L3903" s="24">
        <v>0</v>
      </c>
    </row>
    <row r="3904" spans="3:12">
      <c r="C3904" s="24">
        <v>0</v>
      </c>
      <c r="D3904" t="s">
        <v>92</v>
      </c>
      <c r="E3904" t="s">
        <v>92</v>
      </c>
      <c r="F3904" t="s">
        <v>92</v>
      </c>
      <c r="G3904" s="23" t="s">
        <v>92</v>
      </c>
      <c r="H3904" s="24" t="s">
        <v>92</v>
      </c>
      <c r="I3904" t="s">
        <v>92</v>
      </c>
      <c r="L3904" s="24">
        <v>0</v>
      </c>
    </row>
    <row r="3905" spans="3:12">
      <c r="C3905" s="24">
        <v>0</v>
      </c>
      <c r="D3905" t="s">
        <v>92</v>
      </c>
      <c r="E3905" t="s">
        <v>92</v>
      </c>
      <c r="F3905" t="s">
        <v>92</v>
      </c>
      <c r="G3905" s="23" t="s">
        <v>92</v>
      </c>
      <c r="H3905" s="24" t="s">
        <v>92</v>
      </c>
      <c r="I3905" t="s">
        <v>92</v>
      </c>
      <c r="L3905" s="24">
        <v>0</v>
      </c>
    </row>
    <row r="3906" spans="3:12">
      <c r="C3906" s="24">
        <v>0</v>
      </c>
      <c r="D3906" t="s">
        <v>92</v>
      </c>
      <c r="E3906" t="s">
        <v>92</v>
      </c>
      <c r="F3906" t="s">
        <v>92</v>
      </c>
      <c r="G3906" s="23" t="s">
        <v>92</v>
      </c>
      <c r="H3906" s="24" t="s">
        <v>92</v>
      </c>
      <c r="I3906" t="s">
        <v>92</v>
      </c>
      <c r="L3906" s="24">
        <v>0</v>
      </c>
    </row>
    <row r="3907" spans="3:12">
      <c r="C3907" s="24">
        <v>0</v>
      </c>
      <c r="D3907" t="s">
        <v>92</v>
      </c>
      <c r="E3907" t="s">
        <v>92</v>
      </c>
      <c r="F3907" t="s">
        <v>92</v>
      </c>
      <c r="G3907" s="23" t="s">
        <v>92</v>
      </c>
      <c r="H3907" s="24" t="s">
        <v>92</v>
      </c>
      <c r="I3907" t="s">
        <v>92</v>
      </c>
      <c r="L3907" s="24">
        <v>0</v>
      </c>
    </row>
    <row r="3908" spans="3:12">
      <c r="C3908" s="24">
        <v>0</v>
      </c>
      <c r="D3908" t="s">
        <v>92</v>
      </c>
      <c r="E3908" t="s">
        <v>92</v>
      </c>
      <c r="F3908" t="s">
        <v>92</v>
      </c>
      <c r="G3908" s="23" t="s">
        <v>92</v>
      </c>
      <c r="H3908" s="24" t="s">
        <v>92</v>
      </c>
      <c r="I3908" t="s">
        <v>92</v>
      </c>
      <c r="L3908" s="24">
        <v>0</v>
      </c>
    </row>
    <row r="3909" spans="3:12">
      <c r="C3909" s="24">
        <v>0</v>
      </c>
      <c r="D3909" t="s">
        <v>92</v>
      </c>
      <c r="E3909" t="s">
        <v>92</v>
      </c>
      <c r="F3909" t="s">
        <v>92</v>
      </c>
      <c r="G3909" s="23" t="s">
        <v>92</v>
      </c>
      <c r="H3909" s="24" t="s">
        <v>92</v>
      </c>
      <c r="I3909" t="s">
        <v>92</v>
      </c>
    </row>
    <row r="3910" spans="3:12">
      <c r="C3910" s="24">
        <v>0</v>
      </c>
      <c r="D3910" t="s">
        <v>92</v>
      </c>
      <c r="E3910" t="s">
        <v>92</v>
      </c>
      <c r="F3910" t="s">
        <v>92</v>
      </c>
      <c r="G3910" s="23" t="s">
        <v>92</v>
      </c>
      <c r="H3910" s="24" t="s">
        <v>92</v>
      </c>
      <c r="I3910" t="s">
        <v>92</v>
      </c>
      <c r="L3910" s="24">
        <v>0</v>
      </c>
    </row>
    <row r="3911" spans="3:12">
      <c r="C3911" s="24">
        <v>0</v>
      </c>
      <c r="D3911" t="s">
        <v>92</v>
      </c>
      <c r="E3911" t="s">
        <v>92</v>
      </c>
      <c r="F3911" t="s">
        <v>92</v>
      </c>
      <c r="G3911" s="23" t="s">
        <v>92</v>
      </c>
      <c r="H3911" s="24" t="s">
        <v>92</v>
      </c>
      <c r="I3911" t="s">
        <v>92</v>
      </c>
      <c r="L3911" s="24">
        <v>0</v>
      </c>
    </row>
    <row r="3912" spans="3:12">
      <c r="C3912" s="24">
        <v>0</v>
      </c>
      <c r="D3912" t="s">
        <v>92</v>
      </c>
      <c r="E3912" t="s">
        <v>92</v>
      </c>
      <c r="F3912" t="s">
        <v>92</v>
      </c>
      <c r="G3912" s="23" t="s">
        <v>92</v>
      </c>
      <c r="H3912" s="24" t="s">
        <v>92</v>
      </c>
      <c r="I3912" t="s">
        <v>92</v>
      </c>
      <c r="L3912" s="24">
        <v>0</v>
      </c>
    </row>
    <row r="3913" spans="3:12">
      <c r="C3913" s="24">
        <v>0</v>
      </c>
      <c r="D3913" t="s">
        <v>92</v>
      </c>
      <c r="E3913" t="s">
        <v>92</v>
      </c>
      <c r="F3913" t="s">
        <v>92</v>
      </c>
      <c r="G3913" s="23" t="s">
        <v>92</v>
      </c>
      <c r="H3913" s="24" t="s">
        <v>92</v>
      </c>
      <c r="I3913" t="s">
        <v>92</v>
      </c>
      <c r="L3913" s="24">
        <v>0</v>
      </c>
    </row>
    <row r="3914" spans="3:12">
      <c r="C3914" s="24">
        <v>0</v>
      </c>
      <c r="D3914" t="s">
        <v>92</v>
      </c>
      <c r="E3914" t="s">
        <v>92</v>
      </c>
      <c r="F3914" t="s">
        <v>92</v>
      </c>
      <c r="G3914" s="23" t="s">
        <v>92</v>
      </c>
      <c r="H3914" s="24" t="s">
        <v>92</v>
      </c>
      <c r="I3914" t="s">
        <v>92</v>
      </c>
      <c r="L3914" s="24">
        <v>0</v>
      </c>
    </row>
    <row r="3915" spans="3:12">
      <c r="C3915" s="24">
        <v>0</v>
      </c>
      <c r="D3915" t="s">
        <v>92</v>
      </c>
      <c r="E3915" t="s">
        <v>92</v>
      </c>
      <c r="F3915" t="s">
        <v>92</v>
      </c>
      <c r="G3915" s="23" t="s">
        <v>92</v>
      </c>
      <c r="H3915" s="24" t="s">
        <v>92</v>
      </c>
      <c r="I3915" t="s">
        <v>92</v>
      </c>
      <c r="L3915" s="24">
        <v>0</v>
      </c>
    </row>
    <row r="3916" spans="3:12">
      <c r="C3916" s="24">
        <v>0</v>
      </c>
      <c r="D3916" t="s">
        <v>92</v>
      </c>
      <c r="E3916" t="s">
        <v>92</v>
      </c>
      <c r="F3916" t="s">
        <v>92</v>
      </c>
      <c r="G3916" s="23" t="s">
        <v>92</v>
      </c>
      <c r="H3916" s="24" t="s">
        <v>92</v>
      </c>
      <c r="I3916" t="s">
        <v>92</v>
      </c>
      <c r="L3916" s="24">
        <v>0</v>
      </c>
    </row>
    <row r="3917" spans="3:12">
      <c r="C3917" s="24">
        <v>0</v>
      </c>
      <c r="D3917" t="s">
        <v>92</v>
      </c>
      <c r="E3917" t="s">
        <v>92</v>
      </c>
      <c r="F3917" t="s">
        <v>92</v>
      </c>
      <c r="G3917" s="23" t="s">
        <v>92</v>
      </c>
      <c r="H3917" s="24" t="s">
        <v>92</v>
      </c>
      <c r="I3917" t="s">
        <v>92</v>
      </c>
      <c r="L3917" s="24">
        <v>0</v>
      </c>
    </row>
    <row r="3918" spans="3:12">
      <c r="C3918" s="24">
        <v>0</v>
      </c>
      <c r="D3918" t="s">
        <v>92</v>
      </c>
      <c r="E3918" t="s">
        <v>92</v>
      </c>
      <c r="F3918" t="s">
        <v>92</v>
      </c>
      <c r="G3918" s="23" t="s">
        <v>92</v>
      </c>
      <c r="H3918" s="24" t="s">
        <v>92</v>
      </c>
      <c r="I3918" t="s">
        <v>92</v>
      </c>
      <c r="L3918" s="24">
        <v>0</v>
      </c>
    </row>
    <row r="3919" spans="3:12">
      <c r="C3919" s="24">
        <v>0</v>
      </c>
      <c r="D3919" t="s">
        <v>92</v>
      </c>
      <c r="E3919" t="s">
        <v>92</v>
      </c>
      <c r="F3919" t="s">
        <v>92</v>
      </c>
      <c r="G3919" s="23" t="s">
        <v>92</v>
      </c>
      <c r="H3919" s="24" t="s">
        <v>92</v>
      </c>
      <c r="I3919" t="s">
        <v>92</v>
      </c>
      <c r="L3919" s="24">
        <v>0</v>
      </c>
    </row>
    <row r="3920" spans="3:12">
      <c r="C3920" s="24">
        <v>0</v>
      </c>
      <c r="D3920" t="s">
        <v>92</v>
      </c>
      <c r="E3920" t="s">
        <v>92</v>
      </c>
      <c r="F3920" t="s">
        <v>92</v>
      </c>
      <c r="G3920" s="23" t="s">
        <v>92</v>
      </c>
      <c r="H3920" s="24" t="s">
        <v>92</v>
      </c>
      <c r="I3920" t="s">
        <v>92</v>
      </c>
      <c r="L3920" s="24">
        <v>0</v>
      </c>
    </row>
    <row r="3921" spans="3:12">
      <c r="C3921" s="24">
        <v>0</v>
      </c>
      <c r="D3921" t="s">
        <v>92</v>
      </c>
      <c r="E3921" t="s">
        <v>92</v>
      </c>
      <c r="F3921" t="s">
        <v>92</v>
      </c>
      <c r="G3921" s="23" t="s">
        <v>92</v>
      </c>
      <c r="H3921" s="24" t="s">
        <v>92</v>
      </c>
      <c r="I3921" t="s">
        <v>92</v>
      </c>
      <c r="L3921" s="24">
        <v>0</v>
      </c>
    </row>
    <row r="3922" spans="3:12">
      <c r="C3922" s="24">
        <v>0</v>
      </c>
      <c r="D3922" t="s">
        <v>92</v>
      </c>
      <c r="E3922" t="s">
        <v>92</v>
      </c>
      <c r="F3922" t="s">
        <v>92</v>
      </c>
      <c r="G3922" s="23" t="s">
        <v>92</v>
      </c>
      <c r="H3922" s="24" t="s">
        <v>92</v>
      </c>
      <c r="I3922" t="s">
        <v>92</v>
      </c>
      <c r="L3922" s="24">
        <v>0</v>
      </c>
    </row>
    <row r="3923" spans="3:12">
      <c r="C3923" s="24">
        <v>0</v>
      </c>
      <c r="D3923" t="s">
        <v>92</v>
      </c>
      <c r="E3923" t="s">
        <v>92</v>
      </c>
      <c r="F3923" t="s">
        <v>92</v>
      </c>
      <c r="G3923" s="23" t="s">
        <v>92</v>
      </c>
      <c r="H3923" s="24" t="s">
        <v>92</v>
      </c>
      <c r="I3923" t="s">
        <v>92</v>
      </c>
      <c r="L3923" s="24">
        <v>0</v>
      </c>
    </row>
    <row r="3924" spans="3:12">
      <c r="C3924" s="24">
        <v>0</v>
      </c>
      <c r="D3924" t="s">
        <v>92</v>
      </c>
      <c r="E3924" t="s">
        <v>92</v>
      </c>
      <c r="F3924" t="s">
        <v>92</v>
      </c>
      <c r="G3924" s="23" t="s">
        <v>92</v>
      </c>
      <c r="H3924" s="24" t="s">
        <v>92</v>
      </c>
      <c r="I3924" t="s">
        <v>92</v>
      </c>
      <c r="L3924" s="24">
        <v>0</v>
      </c>
    </row>
    <row r="3925" spans="3:12">
      <c r="C3925" s="24">
        <v>0</v>
      </c>
      <c r="D3925" t="s">
        <v>92</v>
      </c>
      <c r="E3925" t="s">
        <v>92</v>
      </c>
      <c r="F3925" t="s">
        <v>92</v>
      </c>
      <c r="G3925" s="23" t="s">
        <v>92</v>
      </c>
      <c r="H3925" s="24" t="s">
        <v>92</v>
      </c>
      <c r="I3925" t="s">
        <v>92</v>
      </c>
      <c r="L3925" s="24">
        <v>0</v>
      </c>
    </row>
    <row r="3926" spans="3:12">
      <c r="C3926" s="24">
        <v>0</v>
      </c>
      <c r="D3926" t="s">
        <v>92</v>
      </c>
      <c r="E3926" t="s">
        <v>92</v>
      </c>
      <c r="F3926" t="s">
        <v>92</v>
      </c>
      <c r="G3926" s="23" t="s">
        <v>92</v>
      </c>
      <c r="H3926" s="24" t="s">
        <v>92</v>
      </c>
      <c r="I3926" t="s">
        <v>92</v>
      </c>
      <c r="L3926" s="24">
        <v>0</v>
      </c>
    </row>
    <row r="3927" spans="3:12">
      <c r="C3927" s="24">
        <v>0</v>
      </c>
      <c r="D3927" t="s">
        <v>92</v>
      </c>
      <c r="E3927" t="s">
        <v>92</v>
      </c>
      <c r="F3927" t="s">
        <v>92</v>
      </c>
      <c r="G3927" s="23" t="s">
        <v>92</v>
      </c>
      <c r="H3927" s="24" t="s">
        <v>92</v>
      </c>
      <c r="I3927" t="s">
        <v>92</v>
      </c>
      <c r="L3927" s="24">
        <v>0</v>
      </c>
    </row>
    <row r="3928" spans="3:12">
      <c r="C3928" s="24">
        <v>0</v>
      </c>
      <c r="D3928" t="s">
        <v>92</v>
      </c>
      <c r="E3928" t="s">
        <v>92</v>
      </c>
      <c r="F3928" t="s">
        <v>92</v>
      </c>
      <c r="G3928" s="23" t="s">
        <v>92</v>
      </c>
      <c r="H3928" s="24" t="s">
        <v>92</v>
      </c>
      <c r="I3928" t="s">
        <v>92</v>
      </c>
      <c r="L3928" s="24">
        <v>0</v>
      </c>
    </row>
    <row r="3929" spans="3:12">
      <c r="C3929" s="24">
        <v>0</v>
      </c>
      <c r="D3929" t="s">
        <v>92</v>
      </c>
      <c r="E3929" t="s">
        <v>92</v>
      </c>
      <c r="F3929" t="s">
        <v>92</v>
      </c>
      <c r="G3929" s="23" t="s">
        <v>92</v>
      </c>
      <c r="H3929" s="24" t="s">
        <v>92</v>
      </c>
      <c r="I3929" t="s">
        <v>92</v>
      </c>
      <c r="L3929" s="24">
        <v>0</v>
      </c>
    </row>
    <row r="3930" spans="3:12">
      <c r="C3930" s="24">
        <v>0</v>
      </c>
      <c r="D3930" t="s">
        <v>92</v>
      </c>
      <c r="E3930" t="s">
        <v>92</v>
      </c>
      <c r="F3930" t="s">
        <v>92</v>
      </c>
      <c r="G3930" s="23" t="s">
        <v>92</v>
      </c>
      <c r="H3930" s="24" t="s">
        <v>92</v>
      </c>
      <c r="I3930" t="s">
        <v>92</v>
      </c>
      <c r="L3930" s="24">
        <v>0</v>
      </c>
    </row>
    <row r="3931" spans="3:12">
      <c r="C3931" s="24">
        <v>0</v>
      </c>
      <c r="D3931" t="s">
        <v>92</v>
      </c>
      <c r="E3931" t="s">
        <v>92</v>
      </c>
      <c r="F3931" t="s">
        <v>92</v>
      </c>
      <c r="G3931" s="23" t="s">
        <v>92</v>
      </c>
      <c r="H3931" s="24" t="s">
        <v>92</v>
      </c>
      <c r="I3931" t="s">
        <v>92</v>
      </c>
      <c r="L3931" s="24">
        <v>0</v>
      </c>
    </row>
    <row r="3932" spans="3:12">
      <c r="C3932" s="24">
        <v>0</v>
      </c>
      <c r="D3932" t="s">
        <v>92</v>
      </c>
      <c r="E3932" t="s">
        <v>92</v>
      </c>
      <c r="F3932" t="s">
        <v>92</v>
      </c>
      <c r="G3932" s="23" t="s">
        <v>92</v>
      </c>
      <c r="H3932" s="24" t="s">
        <v>92</v>
      </c>
      <c r="I3932" t="s">
        <v>92</v>
      </c>
      <c r="L3932" s="24">
        <v>0</v>
      </c>
    </row>
    <row r="3933" spans="3:12">
      <c r="C3933" s="24">
        <v>0</v>
      </c>
      <c r="D3933" t="s">
        <v>92</v>
      </c>
      <c r="E3933" t="s">
        <v>92</v>
      </c>
      <c r="F3933" t="s">
        <v>92</v>
      </c>
      <c r="G3933" s="23" t="s">
        <v>92</v>
      </c>
      <c r="H3933" s="24" t="s">
        <v>92</v>
      </c>
      <c r="I3933" t="s">
        <v>92</v>
      </c>
      <c r="L3933" s="24">
        <v>0</v>
      </c>
    </row>
    <row r="3934" spans="3:12">
      <c r="C3934" s="24">
        <v>0</v>
      </c>
      <c r="D3934" t="s">
        <v>92</v>
      </c>
      <c r="E3934" t="s">
        <v>92</v>
      </c>
      <c r="F3934" t="s">
        <v>92</v>
      </c>
      <c r="G3934" s="23" t="s">
        <v>92</v>
      </c>
      <c r="H3934" s="24" t="s">
        <v>92</v>
      </c>
      <c r="I3934" t="s">
        <v>92</v>
      </c>
      <c r="L3934" s="24">
        <v>0</v>
      </c>
    </row>
    <row r="3935" spans="3:12">
      <c r="C3935" s="24">
        <v>0</v>
      </c>
      <c r="D3935" t="s">
        <v>92</v>
      </c>
      <c r="E3935" t="s">
        <v>92</v>
      </c>
      <c r="F3935" t="s">
        <v>92</v>
      </c>
      <c r="G3935" s="23" t="s">
        <v>92</v>
      </c>
      <c r="H3935" s="24" t="s">
        <v>92</v>
      </c>
      <c r="I3935" t="s">
        <v>92</v>
      </c>
      <c r="L3935" s="24">
        <v>0</v>
      </c>
    </row>
    <row r="3936" spans="3:12">
      <c r="C3936" s="24">
        <v>0</v>
      </c>
      <c r="D3936" t="s">
        <v>92</v>
      </c>
      <c r="E3936" t="s">
        <v>92</v>
      </c>
      <c r="F3936" t="s">
        <v>92</v>
      </c>
      <c r="G3936" s="23" t="s">
        <v>92</v>
      </c>
      <c r="H3936" s="24" t="s">
        <v>92</v>
      </c>
      <c r="I3936" t="s">
        <v>92</v>
      </c>
      <c r="L3936" s="24">
        <v>0</v>
      </c>
    </row>
    <row r="3937" spans="3:12">
      <c r="C3937" s="24">
        <v>0</v>
      </c>
      <c r="D3937" t="s">
        <v>92</v>
      </c>
      <c r="E3937" t="s">
        <v>92</v>
      </c>
      <c r="F3937" t="s">
        <v>92</v>
      </c>
      <c r="G3937" s="23" t="s">
        <v>92</v>
      </c>
      <c r="H3937" s="24" t="s">
        <v>92</v>
      </c>
      <c r="I3937" t="s">
        <v>92</v>
      </c>
      <c r="L3937" s="24">
        <v>0</v>
      </c>
    </row>
    <row r="3938" spans="3:12">
      <c r="C3938" s="24">
        <v>0</v>
      </c>
      <c r="D3938" t="s">
        <v>92</v>
      </c>
      <c r="E3938" t="s">
        <v>92</v>
      </c>
      <c r="F3938" t="s">
        <v>92</v>
      </c>
      <c r="G3938" s="23" t="s">
        <v>92</v>
      </c>
      <c r="H3938" s="24" t="s">
        <v>92</v>
      </c>
      <c r="I3938" t="s">
        <v>92</v>
      </c>
      <c r="L3938" s="24">
        <v>0</v>
      </c>
    </row>
    <row r="3939" spans="3:12">
      <c r="C3939" s="24">
        <v>0</v>
      </c>
      <c r="D3939" t="s">
        <v>92</v>
      </c>
      <c r="E3939" t="s">
        <v>92</v>
      </c>
      <c r="F3939" t="s">
        <v>92</v>
      </c>
      <c r="G3939" s="23" t="s">
        <v>92</v>
      </c>
      <c r="H3939" s="24" t="s">
        <v>92</v>
      </c>
      <c r="I3939" t="s">
        <v>92</v>
      </c>
      <c r="L3939" s="24">
        <v>0</v>
      </c>
    </row>
    <row r="3940" spans="3:12">
      <c r="C3940" s="24">
        <v>0</v>
      </c>
      <c r="D3940" t="s">
        <v>92</v>
      </c>
      <c r="E3940" t="s">
        <v>92</v>
      </c>
      <c r="F3940" t="s">
        <v>92</v>
      </c>
      <c r="G3940" s="23" t="s">
        <v>92</v>
      </c>
      <c r="H3940" s="24" t="s">
        <v>92</v>
      </c>
      <c r="I3940" t="s">
        <v>92</v>
      </c>
      <c r="L3940" s="24">
        <v>0</v>
      </c>
    </row>
    <row r="3941" spans="3:12">
      <c r="C3941" s="24">
        <v>0</v>
      </c>
      <c r="D3941" t="s">
        <v>92</v>
      </c>
      <c r="E3941" t="s">
        <v>92</v>
      </c>
      <c r="F3941" t="s">
        <v>92</v>
      </c>
      <c r="G3941" s="23" t="s">
        <v>92</v>
      </c>
      <c r="H3941" s="24" t="s">
        <v>92</v>
      </c>
      <c r="I3941" t="s">
        <v>92</v>
      </c>
      <c r="L3941" s="24">
        <v>0</v>
      </c>
    </row>
    <row r="3942" spans="3:12">
      <c r="C3942" s="24">
        <v>0</v>
      </c>
      <c r="D3942" t="s">
        <v>92</v>
      </c>
      <c r="E3942" t="s">
        <v>92</v>
      </c>
      <c r="F3942" t="s">
        <v>92</v>
      </c>
      <c r="G3942" s="23" t="s">
        <v>92</v>
      </c>
      <c r="H3942" s="24" t="s">
        <v>92</v>
      </c>
      <c r="I3942" t="s">
        <v>92</v>
      </c>
      <c r="L3942" s="24">
        <v>0</v>
      </c>
    </row>
    <row r="3943" spans="3:12">
      <c r="C3943" s="24">
        <v>0</v>
      </c>
      <c r="D3943" t="s">
        <v>92</v>
      </c>
      <c r="E3943" t="s">
        <v>92</v>
      </c>
      <c r="F3943" t="s">
        <v>92</v>
      </c>
      <c r="G3943" s="23" t="s">
        <v>92</v>
      </c>
      <c r="H3943" s="24" t="s">
        <v>92</v>
      </c>
      <c r="I3943" t="s">
        <v>92</v>
      </c>
      <c r="L3943" s="24">
        <v>0</v>
      </c>
    </row>
    <row r="3944" spans="3:12">
      <c r="C3944" s="24">
        <v>0</v>
      </c>
      <c r="D3944" t="s">
        <v>92</v>
      </c>
      <c r="E3944" t="s">
        <v>92</v>
      </c>
      <c r="F3944" t="s">
        <v>92</v>
      </c>
      <c r="G3944" s="23" t="s">
        <v>92</v>
      </c>
      <c r="H3944" s="24" t="s">
        <v>92</v>
      </c>
      <c r="I3944" t="s">
        <v>92</v>
      </c>
      <c r="L3944" s="24">
        <v>0</v>
      </c>
    </row>
    <row r="3945" spans="3:12">
      <c r="C3945" s="24">
        <v>0</v>
      </c>
      <c r="D3945" t="s">
        <v>92</v>
      </c>
      <c r="E3945" t="s">
        <v>92</v>
      </c>
      <c r="F3945" t="s">
        <v>92</v>
      </c>
      <c r="G3945" s="23" t="s">
        <v>92</v>
      </c>
      <c r="H3945" s="24" t="s">
        <v>92</v>
      </c>
      <c r="I3945" t="s">
        <v>92</v>
      </c>
      <c r="L3945" s="24">
        <v>0</v>
      </c>
    </row>
    <row r="3946" spans="3:12">
      <c r="C3946" s="24">
        <v>0</v>
      </c>
      <c r="D3946" t="s">
        <v>92</v>
      </c>
      <c r="E3946" t="s">
        <v>92</v>
      </c>
      <c r="F3946" t="s">
        <v>92</v>
      </c>
      <c r="G3946" s="23" t="s">
        <v>92</v>
      </c>
      <c r="H3946" s="24" t="s">
        <v>92</v>
      </c>
      <c r="I3946" t="s">
        <v>92</v>
      </c>
      <c r="L3946" s="24">
        <v>0</v>
      </c>
    </row>
    <row r="3947" spans="3:12">
      <c r="C3947" s="24">
        <v>0</v>
      </c>
      <c r="D3947" t="s">
        <v>92</v>
      </c>
      <c r="E3947" t="s">
        <v>92</v>
      </c>
      <c r="F3947" t="s">
        <v>92</v>
      </c>
      <c r="G3947" s="23" t="s">
        <v>92</v>
      </c>
      <c r="H3947" s="24" t="s">
        <v>92</v>
      </c>
      <c r="I3947" t="s">
        <v>92</v>
      </c>
      <c r="L3947" s="24">
        <v>0</v>
      </c>
    </row>
    <row r="3948" spans="3:12">
      <c r="C3948" s="24">
        <v>0</v>
      </c>
      <c r="D3948" t="s">
        <v>92</v>
      </c>
      <c r="E3948" t="s">
        <v>92</v>
      </c>
      <c r="F3948" t="s">
        <v>92</v>
      </c>
      <c r="G3948" s="23" t="s">
        <v>92</v>
      </c>
      <c r="H3948" s="24" t="s">
        <v>92</v>
      </c>
      <c r="I3948" t="s">
        <v>92</v>
      </c>
      <c r="L3948" s="24">
        <v>0</v>
      </c>
    </row>
    <row r="3949" spans="3:12">
      <c r="C3949" s="24">
        <v>0</v>
      </c>
      <c r="D3949" t="s">
        <v>92</v>
      </c>
      <c r="E3949" t="s">
        <v>92</v>
      </c>
      <c r="F3949" t="s">
        <v>92</v>
      </c>
      <c r="G3949" s="23" t="s">
        <v>92</v>
      </c>
      <c r="H3949" s="24" t="s">
        <v>92</v>
      </c>
      <c r="I3949" t="s">
        <v>92</v>
      </c>
      <c r="L3949" s="24">
        <v>0</v>
      </c>
    </row>
    <row r="3950" spans="3:12">
      <c r="C3950" s="24">
        <v>0</v>
      </c>
      <c r="D3950" t="s">
        <v>92</v>
      </c>
      <c r="E3950" t="s">
        <v>92</v>
      </c>
      <c r="F3950" t="s">
        <v>92</v>
      </c>
      <c r="G3950" s="23" t="s">
        <v>92</v>
      </c>
      <c r="H3950" s="24" t="s">
        <v>92</v>
      </c>
      <c r="I3950" t="s">
        <v>92</v>
      </c>
      <c r="L3950" s="24">
        <v>0</v>
      </c>
    </row>
    <row r="3951" spans="3:12">
      <c r="C3951" s="24">
        <v>0</v>
      </c>
      <c r="D3951" t="s">
        <v>92</v>
      </c>
      <c r="E3951" t="s">
        <v>92</v>
      </c>
      <c r="F3951" t="s">
        <v>92</v>
      </c>
      <c r="G3951" s="23" t="s">
        <v>92</v>
      </c>
      <c r="H3951" s="24" t="s">
        <v>92</v>
      </c>
      <c r="I3951" t="s">
        <v>92</v>
      </c>
      <c r="L3951" s="24">
        <v>0</v>
      </c>
    </row>
    <row r="3952" spans="3:12">
      <c r="C3952" s="24">
        <v>0</v>
      </c>
      <c r="D3952" t="s">
        <v>92</v>
      </c>
      <c r="E3952" t="s">
        <v>92</v>
      </c>
      <c r="F3952" t="s">
        <v>92</v>
      </c>
      <c r="G3952" s="23" t="s">
        <v>92</v>
      </c>
      <c r="H3952" s="24" t="s">
        <v>92</v>
      </c>
      <c r="I3952" t="s">
        <v>92</v>
      </c>
      <c r="L3952" s="24">
        <v>0</v>
      </c>
    </row>
    <row r="3953" spans="3:12">
      <c r="C3953" s="24">
        <v>0</v>
      </c>
      <c r="D3953" t="s">
        <v>92</v>
      </c>
      <c r="E3953" t="s">
        <v>92</v>
      </c>
      <c r="F3953" t="s">
        <v>92</v>
      </c>
      <c r="G3953" s="23" t="s">
        <v>92</v>
      </c>
      <c r="H3953" s="24" t="s">
        <v>92</v>
      </c>
      <c r="I3953" t="s">
        <v>92</v>
      </c>
      <c r="L3953" s="24">
        <v>0</v>
      </c>
    </row>
    <row r="3954" spans="3:12">
      <c r="C3954" s="24">
        <v>0</v>
      </c>
      <c r="D3954" t="s">
        <v>92</v>
      </c>
      <c r="E3954" t="s">
        <v>92</v>
      </c>
      <c r="F3954" t="s">
        <v>92</v>
      </c>
      <c r="G3954" s="23" t="s">
        <v>92</v>
      </c>
      <c r="H3954" s="24" t="s">
        <v>92</v>
      </c>
      <c r="I3954" t="s">
        <v>92</v>
      </c>
      <c r="L3954" s="24">
        <v>0</v>
      </c>
    </row>
    <row r="3955" spans="3:12">
      <c r="C3955" s="24">
        <v>0</v>
      </c>
      <c r="D3955" t="s">
        <v>92</v>
      </c>
      <c r="E3955" t="s">
        <v>92</v>
      </c>
      <c r="F3955" t="s">
        <v>92</v>
      </c>
      <c r="G3955" s="23" t="s">
        <v>92</v>
      </c>
      <c r="H3955" s="24" t="s">
        <v>92</v>
      </c>
      <c r="I3955" t="s">
        <v>92</v>
      </c>
      <c r="L3955" s="24">
        <v>0</v>
      </c>
    </row>
    <row r="3956" spans="3:12">
      <c r="C3956" s="24">
        <v>0</v>
      </c>
      <c r="D3956" t="s">
        <v>92</v>
      </c>
      <c r="E3956" t="s">
        <v>92</v>
      </c>
      <c r="F3956" t="s">
        <v>92</v>
      </c>
      <c r="G3956" s="23" t="s">
        <v>92</v>
      </c>
      <c r="H3956" s="24" t="s">
        <v>92</v>
      </c>
      <c r="I3956" t="s">
        <v>92</v>
      </c>
      <c r="L3956" s="24">
        <v>0</v>
      </c>
    </row>
    <row r="3957" spans="3:12">
      <c r="C3957" s="24">
        <v>0</v>
      </c>
      <c r="D3957" t="s">
        <v>92</v>
      </c>
      <c r="E3957" t="s">
        <v>92</v>
      </c>
      <c r="F3957" t="s">
        <v>92</v>
      </c>
      <c r="G3957" s="23" t="s">
        <v>92</v>
      </c>
      <c r="H3957" s="24" t="s">
        <v>92</v>
      </c>
      <c r="I3957" t="s">
        <v>92</v>
      </c>
      <c r="L3957" s="24">
        <v>0</v>
      </c>
    </row>
    <row r="3958" spans="3:12">
      <c r="C3958" s="24">
        <v>0</v>
      </c>
      <c r="D3958" t="s">
        <v>92</v>
      </c>
      <c r="E3958" t="s">
        <v>92</v>
      </c>
      <c r="F3958" t="s">
        <v>92</v>
      </c>
      <c r="G3958" s="23" t="s">
        <v>92</v>
      </c>
      <c r="H3958" s="24" t="s">
        <v>92</v>
      </c>
      <c r="I3958" t="s">
        <v>92</v>
      </c>
      <c r="L3958" s="24">
        <v>0</v>
      </c>
    </row>
    <row r="3959" spans="3:12">
      <c r="C3959" s="24">
        <v>0</v>
      </c>
      <c r="D3959" t="s">
        <v>92</v>
      </c>
      <c r="E3959" t="s">
        <v>92</v>
      </c>
      <c r="F3959" t="s">
        <v>92</v>
      </c>
      <c r="G3959" s="23" t="s">
        <v>92</v>
      </c>
      <c r="H3959" s="24" t="s">
        <v>92</v>
      </c>
      <c r="I3959" t="s">
        <v>92</v>
      </c>
      <c r="L3959" s="24">
        <v>0</v>
      </c>
    </row>
    <row r="3960" spans="3:12">
      <c r="C3960" s="24">
        <v>0</v>
      </c>
      <c r="D3960" t="s">
        <v>92</v>
      </c>
      <c r="E3960" t="s">
        <v>92</v>
      </c>
      <c r="F3960" t="s">
        <v>92</v>
      </c>
      <c r="G3960" s="23" t="s">
        <v>92</v>
      </c>
      <c r="H3960" s="24" t="s">
        <v>92</v>
      </c>
      <c r="I3960" t="s">
        <v>92</v>
      </c>
      <c r="L3960" s="24">
        <v>0</v>
      </c>
    </row>
    <row r="3961" spans="3:12">
      <c r="C3961" s="24">
        <v>0</v>
      </c>
      <c r="D3961" t="s">
        <v>92</v>
      </c>
      <c r="E3961" t="s">
        <v>92</v>
      </c>
      <c r="F3961" t="s">
        <v>92</v>
      </c>
      <c r="G3961" s="23" t="s">
        <v>92</v>
      </c>
      <c r="H3961" s="24" t="s">
        <v>92</v>
      </c>
      <c r="I3961" t="s">
        <v>92</v>
      </c>
      <c r="L3961" s="24">
        <v>0</v>
      </c>
    </row>
    <row r="3962" spans="3:12">
      <c r="C3962" s="24">
        <v>0</v>
      </c>
      <c r="D3962" t="s">
        <v>92</v>
      </c>
      <c r="E3962" t="s">
        <v>92</v>
      </c>
      <c r="F3962" t="s">
        <v>92</v>
      </c>
      <c r="G3962" s="23" t="s">
        <v>92</v>
      </c>
      <c r="H3962" s="24" t="s">
        <v>92</v>
      </c>
      <c r="I3962" t="s">
        <v>92</v>
      </c>
      <c r="L3962" s="24">
        <v>0</v>
      </c>
    </row>
    <row r="3963" spans="3:12">
      <c r="C3963" s="24">
        <v>0</v>
      </c>
      <c r="D3963" t="s">
        <v>92</v>
      </c>
      <c r="E3963" t="s">
        <v>92</v>
      </c>
      <c r="F3963" t="s">
        <v>92</v>
      </c>
      <c r="G3963" s="23" t="s">
        <v>92</v>
      </c>
      <c r="H3963" s="24" t="s">
        <v>92</v>
      </c>
      <c r="I3963" t="s">
        <v>92</v>
      </c>
      <c r="L3963" s="24">
        <v>0</v>
      </c>
    </row>
    <row r="3964" spans="3:12">
      <c r="C3964" s="24">
        <v>0</v>
      </c>
      <c r="D3964" t="s">
        <v>92</v>
      </c>
      <c r="E3964" t="s">
        <v>92</v>
      </c>
      <c r="F3964" t="s">
        <v>92</v>
      </c>
      <c r="G3964" s="23" t="s">
        <v>92</v>
      </c>
      <c r="H3964" s="24" t="s">
        <v>92</v>
      </c>
      <c r="I3964" t="s">
        <v>92</v>
      </c>
      <c r="L3964" s="24">
        <v>0</v>
      </c>
    </row>
    <row r="3965" spans="3:12">
      <c r="C3965" s="24">
        <v>0</v>
      </c>
      <c r="D3965" t="s">
        <v>92</v>
      </c>
      <c r="E3965" t="s">
        <v>92</v>
      </c>
      <c r="F3965" t="s">
        <v>92</v>
      </c>
      <c r="G3965" s="23" t="s">
        <v>92</v>
      </c>
      <c r="H3965" s="24" t="s">
        <v>92</v>
      </c>
      <c r="I3965" t="s">
        <v>92</v>
      </c>
      <c r="L3965" s="24">
        <v>0</v>
      </c>
    </row>
    <row r="3966" spans="3:12">
      <c r="C3966" s="24">
        <v>0</v>
      </c>
      <c r="D3966" t="s">
        <v>92</v>
      </c>
      <c r="E3966" t="s">
        <v>92</v>
      </c>
      <c r="F3966" t="s">
        <v>92</v>
      </c>
      <c r="G3966" s="23" t="s">
        <v>92</v>
      </c>
      <c r="H3966" s="24" t="s">
        <v>92</v>
      </c>
      <c r="I3966" t="s">
        <v>92</v>
      </c>
      <c r="L3966" s="24">
        <v>0</v>
      </c>
    </row>
    <row r="3967" spans="3:12">
      <c r="C3967" s="24">
        <v>0</v>
      </c>
      <c r="D3967" t="s">
        <v>92</v>
      </c>
      <c r="E3967" t="s">
        <v>92</v>
      </c>
      <c r="F3967" t="s">
        <v>92</v>
      </c>
      <c r="G3967" s="23" t="s">
        <v>92</v>
      </c>
      <c r="H3967" s="24" t="s">
        <v>92</v>
      </c>
      <c r="I3967" t="s">
        <v>92</v>
      </c>
      <c r="L3967" s="24">
        <v>0</v>
      </c>
    </row>
    <row r="3968" spans="3:12">
      <c r="C3968" s="24">
        <v>0</v>
      </c>
      <c r="D3968" t="s">
        <v>92</v>
      </c>
      <c r="E3968" t="s">
        <v>92</v>
      </c>
      <c r="F3968" t="s">
        <v>92</v>
      </c>
      <c r="G3968" s="23" t="s">
        <v>92</v>
      </c>
      <c r="H3968" s="24" t="s">
        <v>92</v>
      </c>
      <c r="I3968" t="s">
        <v>92</v>
      </c>
      <c r="L3968" s="24">
        <v>0</v>
      </c>
    </row>
    <row r="3969" spans="3:12">
      <c r="C3969" s="24">
        <v>0</v>
      </c>
      <c r="D3969" t="s">
        <v>92</v>
      </c>
      <c r="E3969" t="s">
        <v>92</v>
      </c>
      <c r="F3969" t="s">
        <v>92</v>
      </c>
      <c r="G3969" s="23" t="s">
        <v>92</v>
      </c>
      <c r="H3969" s="24" t="s">
        <v>92</v>
      </c>
      <c r="I3969" t="s">
        <v>92</v>
      </c>
      <c r="L3969" s="24">
        <v>0</v>
      </c>
    </row>
    <row r="3970" spans="3:12">
      <c r="C3970" s="24">
        <v>0</v>
      </c>
      <c r="D3970" t="s">
        <v>92</v>
      </c>
      <c r="E3970" t="s">
        <v>92</v>
      </c>
      <c r="F3970" t="s">
        <v>92</v>
      </c>
      <c r="G3970" s="23" t="s">
        <v>92</v>
      </c>
      <c r="H3970" s="24" t="s">
        <v>92</v>
      </c>
      <c r="I3970" t="s">
        <v>92</v>
      </c>
      <c r="L3970" s="24">
        <v>0</v>
      </c>
    </row>
    <row r="3971" spans="3:12">
      <c r="C3971" s="24">
        <v>0</v>
      </c>
      <c r="D3971" t="s">
        <v>92</v>
      </c>
      <c r="E3971" t="s">
        <v>92</v>
      </c>
      <c r="F3971" t="s">
        <v>92</v>
      </c>
      <c r="G3971" s="23" t="s">
        <v>92</v>
      </c>
      <c r="H3971" s="24" t="s">
        <v>92</v>
      </c>
      <c r="I3971" t="s">
        <v>92</v>
      </c>
      <c r="L3971" s="24">
        <v>0</v>
      </c>
    </row>
    <row r="3972" spans="3:12">
      <c r="C3972" s="24">
        <v>0</v>
      </c>
      <c r="D3972" t="s">
        <v>92</v>
      </c>
      <c r="E3972" t="s">
        <v>92</v>
      </c>
      <c r="F3972" t="s">
        <v>92</v>
      </c>
      <c r="G3972" s="23" t="s">
        <v>92</v>
      </c>
      <c r="H3972" s="24" t="s">
        <v>92</v>
      </c>
      <c r="I3972" t="s">
        <v>92</v>
      </c>
      <c r="L3972" s="24">
        <v>0</v>
      </c>
    </row>
    <row r="3973" spans="3:12">
      <c r="C3973" s="24">
        <v>0</v>
      </c>
      <c r="D3973" t="s">
        <v>92</v>
      </c>
      <c r="E3973" t="s">
        <v>92</v>
      </c>
      <c r="F3973" t="s">
        <v>92</v>
      </c>
      <c r="G3973" s="23" t="s">
        <v>92</v>
      </c>
      <c r="H3973" s="24" t="s">
        <v>92</v>
      </c>
      <c r="I3973" t="s">
        <v>92</v>
      </c>
      <c r="L3973" s="24">
        <v>0</v>
      </c>
    </row>
    <row r="3974" spans="3:12">
      <c r="C3974" s="24">
        <v>0</v>
      </c>
      <c r="D3974" t="s">
        <v>92</v>
      </c>
      <c r="E3974" t="s">
        <v>92</v>
      </c>
      <c r="F3974" t="s">
        <v>92</v>
      </c>
      <c r="G3974" s="23" t="s">
        <v>92</v>
      </c>
      <c r="H3974" s="24" t="s">
        <v>92</v>
      </c>
      <c r="I3974" t="s">
        <v>92</v>
      </c>
      <c r="L3974" s="24">
        <v>0</v>
      </c>
    </row>
    <row r="3975" spans="3:12">
      <c r="C3975" s="24">
        <v>0</v>
      </c>
      <c r="D3975" t="s">
        <v>92</v>
      </c>
      <c r="E3975" t="s">
        <v>92</v>
      </c>
      <c r="F3975" t="s">
        <v>92</v>
      </c>
      <c r="G3975" s="23" t="s">
        <v>92</v>
      </c>
      <c r="H3975" s="24" t="s">
        <v>92</v>
      </c>
      <c r="I3975" t="s">
        <v>92</v>
      </c>
      <c r="L3975" s="24">
        <v>0</v>
      </c>
    </row>
    <row r="3976" spans="3:12">
      <c r="C3976" s="24">
        <v>0</v>
      </c>
      <c r="D3976" t="s">
        <v>92</v>
      </c>
      <c r="E3976" t="s">
        <v>92</v>
      </c>
      <c r="F3976" t="s">
        <v>92</v>
      </c>
      <c r="G3976" s="23" t="s">
        <v>92</v>
      </c>
      <c r="H3976" s="24" t="s">
        <v>92</v>
      </c>
      <c r="I3976" t="s">
        <v>92</v>
      </c>
      <c r="L3976" s="24">
        <v>0</v>
      </c>
    </row>
    <row r="3977" spans="3:12">
      <c r="C3977" s="24">
        <v>0</v>
      </c>
      <c r="D3977" t="s">
        <v>92</v>
      </c>
      <c r="E3977" t="s">
        <v>92</v>
      </c>
      <c r="F3977" t="s">
        <v>92</v>
      </c>
      <c r="G3977" s="23" t="s">
        <v>92</v>
      </c>
      <c r="H3977" s="24" t="s">
        <v>92</v>
      </c>
      <c r="I3977" t="s">
        <v>92</v>
      </c>
      <c r="L3977" s="24">
        <v>0</v>
      </c>
    </row>
    <row r="3978" spans="3:12">
      <c r="C3978" s="24">
        <v>0</v>
      </c>
      <c r="D3978" t="s">
        <v>92</v>
      </c>
      <c r="E3978" t="s">
        <v>92</v>
      </c>
      <c r="F3978" t="s">
        <v>92</v>
      </c>
      <c r="G3978" s="23" t="s">
        <v>92</v>
      </c>
      <c r="H3978" s="24" t="s">
        <v>92</v>
      </c>
      <c r="I3978" t="s">
        <v>92</v>
      </c>
      <c r="L3978" s="24">
        <v>0</v>
      </c>
    </row>
    <row r="3979" spans="3:12">
      <c r="C3979" s="24">
        <v>0</v>
      </c>
      <c r="D3979" t="s">
        <v>92</v>
      </c>
      <c r="E3979" t="s">
        <v>92</v>
      </c>
      <c r="F3979" t="s">
        <v>92</v>
      </c>
      <c r="G3979" s="23" t="s">
        <v>92</v>
      </c>
      <c r="H3979" s="24" t="s">
        <v>92</v>
      </c>
      <c r="I3979" t="s">
        <v>92</v>
      </c>
      <c r="L3979" s="24">
        <v>0</v>
      </c>
    </row>
    <row r="3980" spans="3:12">
      <c r="C3980" s="24">
        <v>0</v>
      </c>
      <c r="D3980" t="s">
        <v>92</v>
      </c>
      <c r="E3980" t="s">
        <v>92</v>
      </c>
      <c r="F3980" t="s">
        <v>92</v>
      </c>
      <c r="G3980" s="23" t="s">
        <v>92</v>
      </c>
      <c r="H3980" s="24" t="s">
        <v>92</v>
      </c>
      <c r="I3980" t="s">
        <v>92</v>
      </c>
      <c r="L3980" s="24">
        <v>0</v>
      </c>
    </row>
    <row r="3981" spans="3:12">
      <c r="C3981" s="24">
        <v>0</v>
      </c>
      <c r="D3981" t="s">
        <v>92</v>
      </c>
      <c r="E3981" t="s">
        <v>92</v>
      </c>
      <c r="F3981" t="s">
        <v>92</v>
      </c>
      <c r="G3981" s="23" t="s">
        <v>92</v>
      </c>
      <c r="H3981" s="24" t="s">
        <v>92</v>
      </c>
      <c r="I3981" t="s">
        <v>92</v>
      </c>
      <c r="L3981" s="24">
        <v>0</v>
      </c>
    </row>
    <row r="3982" spans="3:12">
      <c r="C3982" s="24">
        <v>0</v>
      </c>
      <c r="D3982" t="s">
        <v>92</v>
      </c>
      <c r="E3982" t="s">
        <v>92</v>
      </c>
      <c r="F3982" t="s">
        <v>92</v>
      </c>
      <c r="G3982" s="23" t="s">
        <v>92</v>
      </c>
      <c r="H3982" s="24" t="s">
        <v>92</v>
      </c>
      <c r="I3982" t="s">
        <v>92</v>
      </c>
      <c r="L3982" s="24">
        <v>0</v>
      </c>
    </row>
    <row r="3983" spans="3:12">
      <c r="C3983" s="24">
        <v>0</v>
      </c>
      <c r="D3983" t="s">
        <v>92</v>
      </c>
      <c r="E3983" t="s">
        <v>92</v>
      </c>
      <c r="F3983" t="s">
        <v>92</v>
      </c>
      <c r="G3983" s="23" t="s">
        <v>92</v>
      </c>
      <c r="H3983" s="24" t="s">
        <v>92</v>
      </c>
      <c r="I3983" t="s">
        <v>92</v>
      </c>
      <c r="L3983" s="24">
        <v>0</v>
      </c>
    </row>
    <row r="3984" spans="3:12">
      <c r="C3984" s="24">
        <v>0</v>
      </c>
      <c r="D3984" t="s">
        <v>92</v>
      </c>
      <c r="E3984" t="s">
        <v>92</v>
      </c>
      <c r="F3984" t="s">
        <v>92</v>
      </c>
      <c r="G3984" s="23" t="s">
        <v>92</v>
      </c>
      <c r="H3984" s="24" t="s">
        <v>92</v>
      </c>
      <c r="I3984" t="s">
        <v>92</v>
      </c>
      <c r="L3984" s="24">
        <v>0</v>
      </c>
    </row>
    <row r="3985" spans="3:12">
      <c r="C3985" s="24">
        <v>0</v>
      </c>
      <c r="D3985" t="s">
        <v>92</v>
      </c>
      <c r="E3985" t="s">
        <v>92</v>
      </c>
      <c r="F3985" t="s">
        <v>92</v>
      </c>
      <c r="G3985" s="23" t="s">
        <v>92</v>
      </c>
      <c r="H3985" s="24" t="s">
        <v>92</v>
      </c>
      <c r="I3985" t="s">
        <v>92</v>
      </c>
      <c r="L3985" s="24">
        <v>0</v>
      </c>
    </row>
    <row r="3986" spans="3:12">
      <c r="C3986" s="24">
        <v>0</v>
      </c>
      <c r="D3986" t="s">
        <v>92</v>
      </c>
      <c r="E3986" t="s">
        <v>92</v>
      </c>
      <c r="F3986" t="s">
        <v>92</v>
      </c>
      <c r="G3986" s="23" t="s">
        <v>92</v>
      </c>
      <c r="H3986" s="24" t="s">
        <v>92</v>
      </c>
      <c r="I3986" t="s">
        <v>92</v>
      </c>
      <c r="L3986" s="24">
        <v>0</v>
      </c>
    </row>
    <row r="3987" spans="3:12">
      <c r="C3987" s="24">
        <v>0</v>
      </c>
      <c r="D3987" t="s">
        <v>92</v>
      </c>
      <c r="E3987" t="s">
        <v>92</v>
      </c>
      <c r="F3987" t="s">
        <v>92</v>
      </c>
      <c r="G3987" s="23" t="s">
        <v>92</v>
      </c>
      <c r="H3987" s="24" t="s">
        <v>92</v>
      </c>
      <c r="I3987" t="s">
        <v>92</v>
      </c>
      <c r="L3987" s="24">
        <v>0</v>
      </c>
    </row>
    <row r="3988" spans="3:12">
      <c r="C3988" s="24">
        <v>0</v>
      </c>
      <c r="D3988" t="s">
        <v>92</v>
      </c>
      <c r="E3988" t="s">
        <v>92</v>
      </c>
      <c r="F3988" t="s">
        <v>92</v>
      </c>
      <c r="G3988" s="23" t="s">
        <v>92</v>
      </c>
      <c r="H3988" s="24" t="s">
        <v>92</v>
      </c>
      <c r="I3988" t="s">
        <v>92</v>
      </c>
      <c r="L3988" s="24">
        <v>0</v>
      </c>
    </row>
    <row r="3989" spans="3:12">
      <c r="C3989" s="24">
        <v>0</v>
      </c>
      <c r="D3989" t="s">
        <v>92</v>
      </c>
      <c r="E3989" t="s">
        <v>92</v>
      </c>
      <c r="F3989" t="s">
        <v>92</v>
      </c>
      <c r="G3989" s="23" t="s">
        <v>92</v>
      </c>
      <c r="H3989" s="24" t="s">
        <v>92</v>
      </c>
      <c r="I3989" t="s">
        <v>92</v>
      </c>
      <c r="L3989" s="24">
        <v>0</v>
      </c>
    </row>
    <row r="3990" spans="3:12">
      <c r="C3990" s="24">
        <v>0</v>
      </c>
      <c r="D3990" t="s">
        <v>92</v>
      </c>
      <c r="E3990" t="s">
        <v>92</v>
      </c>
      <c r="F3990" t="s">
        <v>92</v>
      </c>
      <c r="G3990" s="23" t="s">
        <v>92</v>
      </c>
      <c r="H3990" s="24" t="s">
        <v>92</v>
      </c>
      <c r="I3990" t="s">
        <v>92</v>
      </c>
      <c r="L3990" s="24">
        <v>0</v>
      </c>
    </row>
    <row r="3991" spans="3:12">
      <c r="C3991" s="24">
        <v>0</v>
      </c>
      <c r="D3991" t="s">
        <v>92</v>
      </c>
      <c r="E3991" t="s">
        <v>92</v>
      </c>
      <c r="F3991" t="s">
        <v>92</v>
      </c>
      <c r="G3991" s="23" t="s">
        <v>92</v>
      </c>
      <c r="H3991" s="24" t="s">
        <v>92</v>
      </c>
      <c r="I3991" t="s">
        <v>92</v>
      </c>
      <c r="L3991" s="24">
        <v>0</v>
      </c>
    </row>
    <row r="3992" spans="3:12">
      <c r="C3992" s="24">
        <v>0</v>
      </c>
      <c r="D3992" t="s">
        <v>92</v>
      </c>
      <c r="E3992" t="s">
        <v>92</v>
      </c>
      <c r="F3992" t="s">
        <v>92</v>
      </c>
      <c r="G3992" s="23" t="s">
        <v>92</v>
      </c>
      <c r="H3992" s="24" t="s">
        <v>92</v>
      </c>
      <c r="I3992" t="s">
        <v>92</v>
      </c>
      <c r="L3992" s="24">
        <v>0</v>
      </c>
    </row>
    <row r="3993" spans="3:12">
      <c r="C3993" s="24">
        <v>0</v>
      </c>
      <c r="D3993" t="s">
        <v>92</v>
      </c>
      <c r="E3993" t="s">
        <v>92</v>
      </c>
      <c r="F3993" t="s">
        <v>92</v>
      </c>
      <c r="G3993" s="23" t="s">
        <v>92</v>
      </c>
      <c r="H3993" s="24" t="s">
        <v>92</v>
      </c>
      <c r="I3993" t="s">
        <v>92</v>
      </c>
      <c r="L3993" s="24">
        <v>0</v>
      </c>
    </row>
    <row r="3994" spans="3:12">
      <c r="C3994" s="24">
        <v>0</v>
      </c>
      <c r="D3994" t="s">
        <v>92</v>
      </c>
      <c r="E3994" t="s">
        <v>92</v>
      </c>
      <c r="F3994" t="s">
        <v>92</v>
      </c>
      <c r="G3994" s="23" t="s">
        <v>92</v>
      </c>
      <c r="H3994" s="24" t="s">
        <v>92</v>
      </c>
      <c r="I3994" t="s">
        <v>92</v>
      </c>
      <c r="L3994" s="24">
        <v>0</v>
      </c>
    </row>
    <row r="3995" spans="3:12">
      <c r="C3995" s="24">
        <v>0</v>
      </c>
      <c r="D3995" t="s">
        <v>92</v>
      </c>
      <c r="E3995" t="s">
        <v>92</v>
      </c>
      <c r="F3995" t="s">
        <v>92</v>
      </c>
      <c r="G3995" s="23" t="s">
        <v>92</v>
      </c>
      <c r="H3995" s="24" t="s">
        <v>92</v>
      </c>
      <c r="I3995" t="s">
        <v>92</v>
      </c>
      <c r="L3995" s="24">
        <v>0</v>
      </c>
    </row>
    <row r="3996" spans="3:12">
      <c r="C3996" s="24">
        <v>0</v>
      </c>
      <c r="D3996" t="s">
        <v>92</v>
      </c>
      <c r="E3996" t="s">
        <v>92</v>
      </c>
      <c r="F3996" t="s">
        <v>92</v>
      </c>
      <c r="G3996" s="23" t="s">
        <v>92</v>
      </c>
      <c r="H3996" s="24" t="s">
        <v>92</v>
      </c>
      <c r="I3996" t="s">
        <v>92</v>
      </c>
      <c r="L3996" s="24">
        <v>0</v>
      </c>
    </row>
    <row r="3997" spans="3:12">
      <c r="C3997" s="24">
        <v>0</v>
      </c>
      <c r="D3997" t="s">
        <v>92</v>
      </c>
      <c r="E3997" t="s">
        <v>92</v>
      </c>
      <c r="F3997" t="s">
        <v>92</v>
      </c>
      <c r="G3997" s="23" t="s">
        <v>92</v>
      </c>
      <c r="H3997" s="24" t="s">
        <v>92</v>
      </c>
      <c r="I3997" t="s">
        <v>92</v>
      </c>
      <c r="L3997" s="24">
        <v>0</v>
      </c>
    </row>
    <row r="3998" spans="3:12">
      <c r="C3998" s="24">
        <v>0</v>
      </c>
      <c r="D3998" t="s">
        <v>92</v>
      </c>
      <c r="E3998" t="s">
        <v>92</v>
      </c>
      <c r="F3998" t="s">
        <v>92</v>
      </c>
      <c r="G3998" s="23" t="s">
        <v>92</v>
      </c>
      <c r="H3998" s="24" t="s">
        <v>92</v>
      </c>
      <c r="I3998" t="s">
        <v>92</v>
      </c>
      <c r="L3998" s="24">
        <v>0</v>
      </c>
    </row>
    <row r="3999" spans="3:12">
      <c r="C3999" s="24">
        <v>0</v>
      </c>
      <c r="D3999" t="s">
        <v>92</v>
      </c>
      <c r="E3999" t="s">
        <v>92</v>
      </c>
      <c r="F3999" t="s">
        <v>92</v>
      </c>
      <c r="G3999" s="23" t="s">
        <v>92</v>
      </c>
      <c r="H3999" s="24" t="s">
        <v>92</v>
      </c>
      <c r="I3999" t="s">
        <v>92</v>
      </c>
      <c r="L3999" s="24">
        <v>0</v>
      </c>
    </row>
    <row r="4000" spans="3:12">
      <c r="C4000" s="24">
        <v>0</v>
      </c>
      <c r="D4000" t="s">
        <v>92</v>
      </c>
      <c r="E4000" t="s">
        <v>92</v>
      </c>
      <c r="F4000" t="s">
        <v>92</v>
      </c>
      <c r="G4000" s="23" t="s">
        <v>92</v>
      </c>
      <c r="H4000" s="24" t="s">
        <v>92</v>
      </c>
      <c r="I4000" t="s">
        <v>92</v>
      </c>
      <c r="L4000" s="24">
        <v>0</v>
      </c>
    </row>
    <row r="4001" spans="3:12">
      <c r="C4001" s="24">
        <v>0</v>
      </c>
      <c r="D4001" t="s">
        <v>92</v>
      </c>
      <c r="E4001" t="s">
        <v>92</v>
      </c>
      <c r="F4001" t="s">
        <v>92</v>
      </c>
      <c r="G4001" s="23" t="s">
        <v>92</v>
      </c>
      <c r="H4001" s="24" t="s">
        <v>92</v>
      </c>
      <c r="I4001" t="s">
        <v>92</v>
      </c>
      <c r="L4001" s="24">
        <v>0</v>
      </c>
    </row>
    <row r="4002" spans="3:12">
      <c r="C4002" s="24">
        <v>0</v>
      </c>
      <c r="D4002" t="s">
        <v>92</v>
      </c>
      <c r="E4002" t="s">
        <v>92</v>
      </c>
      <c r="F4002" t="s">
        <v>92</v>
      </c>
      <c r="G4002" s="23" t="s">
        <v>92</v>
      </c>
      <c r="H4002" s="24" t="s">
        <v>92</v>
      </c>
      <c r="I4002" t="s">
        <v>92</v>
      </c>
      <c r="L4002" s="24">
        <v>0</v>
      </c>
    </row>
    <row r="4003" spans="3:12">
      <c r="C4003" s="24">
        <v>0</v>
      </c>
      <c r="D4003" t="s">
        <v>92</v>
      </c>
      <c r="E4003" t="s">
        <v>92</v>
      </c>
      <c r="F4003" t="s">
        <v>92</v>
      </c>
      <c r="G4003" s="23" t="s">
        <v>92</v>
      </c>
      <c r="H4003" s="24" t="s">
        <v>92</v>
      </c>
      <c r="I4003" t="s">
        <v>92</v>
      </c>
      <c r="L4003" s="24">
        <v>0</v>
      </c>
    </row>
    <row r="4004" spans="3:12">
      <c r="C4004" s="24">
        <v>0</v>
      </c>
      <c r="D4004" t="s">
        <v>92</v>
      </c>
      <c r="E4004" t="s">
        <v>92</v>
      </c>
      <c r="F4004" t="s">
        <v>92</v>
      </c>
      <c r="G4004" s="23" t="s">
        <v>92</v>
      </c>
      <c r="H4004" s="24" t="s">
        <v>92</v>
      </c>
      <c r="I4004" t="s">
        <v>92</v>
      </c>
      <c r="L4004" s="24">
        <v>0</v>
      </c>
    </row>
    <row r="4005" spans="3:12">
      <c r="C4005" s="24">
        <v>0</v>
      </c>
      <c r="D4005" t="s">
        <v>92</v>
      </c>
      <c r="E4005" t="s">
        <v>92</v>
      </c>
      <c r="F4005" t="s">
        <v>92</v>
      </c>
      <c r="G4005" s="23" t="s">
        <v>92</v>
      </c>
      <c r="H4005" s="24" t="s">
        <v>92</v>
      </c>
      <c r="I4005" t="s">
        <v>92</v>
      </c>
      <c r="L4005" s="24">
        <v>0</v>
      </c>
    </row>
    <row r="4006" spans="3:12">
      <c r="C4006" s="24">
        <v>0</v>
      </c>
      <c r="D4006" t="s">
        <v>92</v>
      </c>
      <c r="E4006" t="s">
        <v>92</v>
      </c>
      <c r="F4006" t="s">
        <v>92</v>
      </c>
      <c r="G4006" s="23" t="s">
        <v>92</v>
      </c>
      <c r="H4006" s="24" t="s">
        <v>92</v>
      </c>
      <c r="I4006" t="s">
        <v>92</v>
      </c>
      <c r="L4006" s="24">
        <v>0</v>
      </c>
    </row>
    <row r="4007" spans="3:12">
      <c r="C4007" s="24">
        <v>0</v>
      </c>
      <c r="D4007" t="s">
        <v>92</v>
      </c>
      <c r="E4007" t="s">
        <v>92</v>
      </c>
      <c r="F4007" t="s">
        <v>92</v>
      </c>
      <c r="G4007" s="23" t="s">
        <v>92</v>
      </c>
      <c r="H4007" s="24" t="s">
        <v>92</v>
      </c>
      <c r="I4007" t="s">
        <v>92</v>
      </c>
      <c r="L4007" s="24">
        <v>0</v>
      </c>
    </row>
    <row r="4008" spans="3:12">
      <c r="C4008" s="24">
        <v>0</v>
      </c>
      <c r="D4008" t="s">
        <v>92</v>
      </c>
      <c r="E4008" t="s">
        <v>92</v>
      </c>
      <c r="F4008" t="s">
        <v>92</v>
      </c>
      <c r="G4008" s="23" t="s">
        <v>92</v>
      </c>
      <c r="H4008" s="24" t="s">
        <v>92</v>
      </c>
      <c r="I4008" t="s">
        <v>92</v>
      </c>
      <c r="L4008" s="24">
        <v>0</v>
      </c>
    </row>
    <row r="4009" spans="3:12">
      <c r="C4009" s="24">
        <v>0</v>
      </c>
      <c r="D4009" t="s">
        <v>92</v>
      </c>
      <c r="E4009" t="s">
        <v>92</v>
      </c>
      <c r="F4009" t="s">
        <v>92</v>
      </c>
      <c r="G4009" s="23" t="s">
        <v>92</v>
      </c>
      <c r="H4009" s="24" t="s">
        <v>92</v>
      </c>
      <c r="I4009" t="s">
        <v>92</v>
      </c>
      <c r="L4009" s="24">
        <v>0</v>
      </c>
    </row>
    <row r="4010" spans="3:12">
      <c r="C4010" s="24">
        <v>0</v>
      </c>
      <c r="D4010" t="s">
        <v>92</v>
      </c>
      <c r="E4010" t="s">
        <v>92</v>
      </c>
      <c r="F4010" t="s">
        <v>92</v>
      </c>
      <c r="G4010" s="23" t="s">
        <v>92</v>
      </c>
      <c r="H4010" s="24" t="s">
        <v>92</v>
      </c>
      <c r="I4010" t="s">
        <v>92</v>
      </c>
      <c r="L4010" s="24">
        <v>0</v>
      </c>
    </row>
    <row r="4011" spans="3:12">
      <c r="C4011" s="24">
        <v>0</v>
      </c>
      <c r="D4011" t="s">
        <v>92</v>
      </c>
      <c r="E4011" t="s">
        <v>92</v>
      </c>
      <c r="F4011" t="s">
        <v>92</v>
      </c>
      <c r="G4011" s="23" t="s">
        <v>92</v>
      </c>
      <c r="H4011" s="24" t="s">
        <v>92</v>
      </c>
      <c r="I4011" t="s">
        <v>92</v>
      </c>
      <c r="L4011" s="24">
        <v>0</v>
      </c>
    </row>
    <row r="4012" spans="3:12">
      <c r="C4012" s="24">
        <v>0</v>
      </c>
      <c r="D4012" t="s">
        <v>92</v>
      </c>
      <c r="E4012" t="s">
        <v>92</v>
      </c>
      <c r="F4012" t="s">
        <v>92</v>
      </c>
      <c r="G4012" s="23" t="s">
        <v>92</v>
      </c>
      <c r="H4012" s="24" t="s">
        <v>92</v>
      </c>
      <c r="I4012" t="s">
        <v>92</v>
      </c>
      <c r="L4012" s="24">
        <v>0</v>
      </c>
    </row>
    <row r="4013" spans="3:12">
      <c r="C4013" s="24">
        <v>0</v>
      </c>
      <c r="D4013" t="s">
        <v>92</v>
      </c>
      <c r="E4013" t="s">
        <v>92</v>
      </c>
      <c r="F4013" t="s">
        <v>92</v>
      </c>
      <c r="G4013" s="23" t="s">
        <v>92</v>
      </c>
      <c r="H4013" s="24" t="s">
        <v>92</v>
      </c>
      <c r="I4013" t="s">
        <v>92</v>
      </c>
      <c r="L4013" s="24">
        <v>0</v>
      </c>
    </row>
    <row r="4014" spans="3:12">
      <c r="C4014" s="24">
        <v>0</v>
      </c>
      <c r="D4014" t="s">
        <v>92</v>
      </c>
      <c r="E4014" t="s">
        <v>92</v>
      </c>
      <c r="F4014" t="s">
        <v>92</v>
      </c>
      <c r="G4014" s="23" t="s">
        <v>92</v>
      </c>
      <c r="H4014" s="24" t="s">
        <v>92</v>
      </c>
      <c r="I4014" t="s">
        <v>92</v>
      </c>
      <c r="L4014" s="24">
        <v>0</v>
      </c>
    </row>
    <row r="4015" spans="3:12">
      <c r="C4015" s="24">
        <v>0</v>
      </c>
      <c r="D4015" t="s">
        <v>92</v>
      </c>
      <c r="E4015" t="s">
        <v>92</v>
      </c>
      <c r="F4015" t="s">
        <v>92</v>
      </c>
      <c r="G4015" s="23" t="s">
        <v>92</v>
      </c>
      <c r="H4015" s="24" t="s">
        <v>92</v>
      </c>
      <c r="I4015" t="s">
        <v>92</v>
      </c>
      <c r="L4015" s="24">
        <v>0</v>
      </c>
    </row>
    <row r="4016" spans="3:12">
      <c r="C4016" s="24">
        <v>0</v>
      </c>
      <c r="D4016" t="s">
        <v>92</v>
      </c>
      <c r="E4016" t="s">
        <v>92</v>
      </c>
      <c r="F4016" t="s">
        <v>92</v>
      </c>
      <c r="G4016" s="23" t="s">
        <v>92</v>
      </c>
      <c r="H4016" s="24" t="s">
        <v>92</v>
      </c>
      <c r="I4016" t="s">
        <v>92</v>
      </c>
      <c r="L4016" s="24">
        <v>0</v>
      </c>
    </row>
    <row r="4017" spans="3:12">
      <c r="C4017" s="24">
        <v>0</v>
      </c>
      <c r="D4017" t="s">
        <v>92</v>
      </c>
      <c r="E4017" t="s">
        <v>92</v>
      </c>
      <c r="F4017" t="s">
        <v>92</v>
      </c>
      <c r="G4017" s="23" t="s">
        <v>92</v>
      </c>
      <c r="H4017" s="24" t="s">
        <v>92</v>
      </c>
      <c r="I4017" t="s">
        <v>92</v>
      </c>
      <c r="L4017" s="24">
        <v>0</v>
      </c>
    </row>
    <row r="4018" spans="3:12">
      <c r="C4018" s="24">
        <v>0</v>
      </c>
      <c r="D4018" t="s">
        <v>92</v>
      </c>
      <c r="E4018" t="s">
        <v>92</v>
      </c>
      <c r="F4018" t="s">
        <v>92</v>
      </c>
      <c r="G4018" s="23" t="s">
        <v>92</v>
      </c>
      <c r="H4018" s="24" t="s">
        <v>92</v>
      </c>
      <c r="I4018" t="s">
        <v>92</v>
      </c>
      <c r="L4018" s="24">
        <v>0</v>
      </c>
    </row>
    <row r="4019" spans="3:12">
      <c r="C4019" s="24">
        <v>0</v>
      </c>
      <c r="D4019" t="s">
        <v>92</v>
      </c>
      <c r="E4019" t="s">
        <v>92</v>
      </c>
      <c r="F4019" t="s">
        <v>92</v>
      </c>
      <c r="G4019" s="23" t="s">
        <v>92</v>
      </c>
      <c r="H4019" s="24" t="s">
        <v>92</v>
      </c>
      <c r="I4019" t="s">
        <v>92</v>
      </c>
      <c r="L4019" s="24">
        <v>0</v>
      </c>
    </row>
    <row r="4020" spans="3:12">
      <c r="C4020" s="24">
        <v>0</v>
      </c>
      <c r="D4020" t="s">
        <v>92</v>
      </c>
      <c r="E4020" t="s">
        <v>92</v>
      </c>
      <c r="F4020" t="s">
        <v>92</v>
      </c>
      <c r="G4020" s="23" t="s">
        <v>92</v>
      </c>
      <c r="H4020" s="24" t="s">
        <v>92</v>
      </c>
      <c r="I4020" t="s">
        <v>92</v>
      </c>
      <c r="L4020" s="24">
        <v>0</v>
      </c>
    </row>
    <row r="4021" spans="3:12">
      <c r="C4021" s="24">
        <v>0</v>
      </c>
      <c r="D4021" t="s">
        <v>92</v>
      </c>
      <c r="E4021" t="s">
        <v>92</v>
      </c>
      <c r="F4021" t="s">
        <v>92</v>
      </c>
      <c r="G4021" s="23" t="s">
        <v>92</v>
      </c>
      <c r="H4021" s="24" t="s">
        <v>92</v>
      </c>
      <c r="I4021" t="s">
        <v>92</v>
      </c>
      <c r="L4021" s="24">
        <v>0</v>
      </c>
    </row>
    <row r="4022" spans="3:12">
      <c r="C4022" s="24">
        <v>0</v>
      </c>
      <c r="D4022" t="s">
        <v>92</v>
      </c>
      <c r="E4022" t="s">
        <v>92</v>
      </c>
      <c r="F4022" t="s">
        <v>92</v>
      </c>
      <c r="G4022" s="23" t="s">
        <v>92</v>
      </c>
      <c r="H4022" s="24" t="s">
        <v>92</v>
      </c>
      <c r="I4022" t="s">
        <v>92</v>
      </c>
      <c r="L4022" s="24">
        <v>0</v>
      </c>
    </row>
    <row r="4023" spans="3:12">
      <c r="C4023" s="24">
        <v>0</v>
      </c>
      <c r="D4023" t="s">
        <v>92</v>
      </c>
      <c r="E4023" t="s">
        <v>92</v>
      </c>
      <c r="F4023" t="s">
        <v>92</v>
      </c>
      <c r="G4023" s="23" t="s">
        <v>92</v>
      </c>
      <c r="H4023" s="24" t="s">
        <v>92</v>
      </c>
      <c r="I4023" t="s">
        <v>92</v>
      </c>
      <c r="L4023" s="24">
        <v>0</v>
      </c>
    </row>
    <row r="4024" spans="3:12">
      <c r="C4024" s="24">
        <v>0</v>
      </c>
      <c r="D4024" t="s">
        <v>92</v>
      </c>
      <c r="E4024" t="s">
        <v>92</v>
      </c>
      <c r="F4024" t="s">
        <v>92</v>
      </c>
      <c r="G4024" s="23" t="s">
        <v>92</v>
      </c>
      <c r="H4024" s="24" t="s">
        <v>92</v>
      </c>
      <c r="I4024" t="s">
        <v>92</v>
      </c>
      <c r="L4024" s="24">
        <v>0</v>
      </c>
    </row>
    <row r="4025" spans="3:12">
      <c r="C4025" s="24">
        <v>0</v>
      </c>
      <c r="D4025" t="s">
        <v>92</v>
      </c>
      <c r="E4025" t="s">
        <v>92</v>
      </c>
      <c r="F4025" t="s">
        <v>92</v>
      </c>
      <c r="G4025" s="23" t="s">
        <v>92</v>
      </c>
      <c r="H4025" s="24" t="s">
        <v>92</v>
      </c>
      <c r="I4025" t="s">
        <v>92</v>
      </c>
      <c r="L4025" s="24">
        <v>0</v>
      </c>
    </row>
    <row r="4026" spans="3:12">
      <c r="C4026" s="24">
        <v>0</v>
      </c>
      <c r="D4026" t="s">
        <v>92</v>
      </c>
      <c r="E4026" t="s">
        <v>92</v>
      </c>
      <c r="F4026" t="s">
        <v>92</v>
      </c>
      <c r="G4026" s="23" t="s">
        <v>92</v>
      </c>
      <c r="H4026" s="24" t="s">
        <v>92</v>
      </c>
      <c r="I4026" t="s">
        <v>92</v>
      </c>
      <c r="L4026" s="24">
        <v>0</v>
      </c>
    </row>
    <row r="4027" spans="3:12">
      <c r="C4027" s="24">
        <v>0</v>
      </c>
      <c r="D4027" t="s">
        <v>92</v>
      </c>
      <c r="E4027" t="s">
        <v>92</v>
      </c>
      <c r="F4027" t="s">
        <v>92</v>
      </c>
      <c r="G4027" s="23" t="s">
        <v>92</v>
      </c>
      <c r="H4027" s="24" t="s">
        <v>92</v>
      </c>
      <c r="I4027" t="s">
        <v>92</v>
      </c>
      <c r="L4027" s="24">
        <v>0</v>
      </c>
    </row>
    <row r="4028" spans="3:12">
      <c r="C4028" s="24">
        <v>0</v>
      </c>
      <c r="D4028" t="s">
        <v>92</v>
      </c>
      <c r="E4028" t="s">
        <v>92</v>
      </c>
      <c r="F4028" t="s">
        <v>92</v>
      </c>
      <c r="G4028" s="23" t="s">
        <v>92</v>
      </c>
      <c r="H4028" s="24" t="s">
        <v>92</v>
      </c>
      <c r="I4028" t="s">
        <v>92</v>
      </c>
      <c r="L4028" s="24">
        <v>0</v>
      </c>
    </row>
    <row r="4029" spans="3:12">
      <c r="C4029" s="24">
        <v>0</v>
      </c>
      <c r="D4029" t="s">
        <v>92</v>
      </c>
      <c r="E4029" t="s">
        <v>92</v>
      </c>
      <c r="F4029" t="s">
        <v>92</v>
      </c>
      <c r="G4029" s="23" t="s">
        <v>92</v>
      </c>
      <c r="H4029" s="24" t="s">
        <v>92</v>
      </c>
      <c r="I4029" t="s">
        <v>92</v>
      </c>
      <c r="L4029" s="24">
        <v>0</v>
      </c>
    </row>
    <row r="4030" spans="3:12">
      <c r="C4030" s="24">
        <v>0</v>
      </c>
      <c r="D4030" t="s">
        <v>92</v>
      </c>
      <c r="E4030" t="s">
        <v>92</v>
      </c>
      <c r="F4030" t="s">
        <v>92</v>
      </c>
      <c r="G4030" s="23" t="s">
        <v>92</v>
      </c>
      <c r="H4030" s="24" t="s">
        <v>92</v>
      </c>
      <c r="I4030" t="s">
        <v>92</v>
      </c>
      <c r="L4030" s="24">
        <v>0</v>
      </c>
    </row>
    <row r="4031" spans="3:12">
      <c r="C4031" s="24">
        <v>0</v>
      </c>
      <c r="D4031" t="s">
        <v>92</v>
      </c>
      <c r="E4031" t="s">
        <v>92</v>
      </c>
      <c r="F4031" t="s">
        <v>92</v>
      </c>
      <c r="G4031" s="23" t="s">
        <v>92</v>
      </c>
      <c r="H4031" s="24" t="s">
        <v>92</v>
      </c>
      <c r="I4031" t="s">
        <v>92</v>
      </c>
      <c r="L4031" s="24">
        <v>0</v>
      </c>
    </row>
    <row r="4032" spans="3:12">
      <c r="C4032" s="24">
        <v>0</v>
      </c>
      <c r="D4032" t="s">
        <v>92</v>
      </c>
      <c r="E4032" t="s">
        <v>92</v>
      </c>
      <c r="F4032" t="s">
        <v>92</v>
      </c>
      <c r="G4032" s="23" t="s">
        <v>92</v>
      </c>
      <c r="H4032" s="24" t="s">
        <v>92</v>
      </c>
      <c r="I4032" t="s">
        <v>92</v>
      </c>
      <c r="L4032" s="24">
        <v>0</v>
      </c>
    </row>
    <row r="4033" spans="3:12">
      <c r="C4033" s="24">
        <v>0</v>
      </c>
      <c r="D4033" t="s">
        <v>92</v>
      </c>
      <c r="E4033" t="s">
        <v>92</v>
      </c>
      <c r="F4033" t="s">
        <v>92</v>
      </c>
      <c r="G4033" s="23" t="s">
        <v>92</v>
      </c>
      <c r="H4033" s="24" t="s">
        <v>92</v>
      </c>
      <c r="I4033" t="s">
        <v>92</v>
      </c>
      <c r="L4033" s="24">
        <v>0</v>
      </c>
    </row>
    <row r="4034" spans="3:12">
      <c r="C4034" s="24">
        <v>0</v>
      </c>
      <c r="D4034" t="s">
        <v>92</v>
      </c>
      <c r="E4034" t="s">
        <v>92</v>
      </c>
      <c r="F4034" t="s">
        <v>92</v>
      </c>
      <c r="G4034" s="23" t="s">
        <v>92</v>
      </c>
      <c r="H4034" s="24" t="s">
        <v>92</v>
      </c>
      <c r="I4034" t="s">
        <v>92</v>
      </c>
      <c r="L4034" s="24">
        <v>0</v>
      </c>
    </row>
    <row r="4035" spans="3:12">
      <c r="C4035" s="24">
        <v>0</v>
      </c>
      <c r="D4035" t="s">
        <v>92</v>
      </c>
      <c r="E4035" t="s">
        <v>92</v>
      </c>
      <c r="F4035" t="s">
        <v>92</v>
      </c>
      <c r="G4035" s="23" t="s">
        <v>92</v>
      </c>
      <c r="H4035" s="24" t="s">
        <v>92</v>
      </c>
      <c r="I4035" t="s">
        <v>92</v>
      </c>
      <c r="L4035" s="24">
        <v>0</v>
      </c>
    </row>
    <row r="4036" spans="3:12">
      <c r="C4036" s="24">
        <v>0</v>
      </c>
      <c r="D4036" t="s">
        <v>92</v>
      </c>
      <c r="E4036" t="s">
        <v>92</v>
      </c>
      <c r="F4036" t="s">
        <v>92</v>
      </c>
      <c r="G4036" s="23" t="s">
        <v>92</v>
      </c>
      <c r="H4036" s="24" t="s">
        <v>92</v>
      </c>
      <c r="I4036" t="s">
        <v>92</v>
      </c>
      <c r="L4036" s="24">
        <v>0</v>
      </c>
    </row>
    <row r="4037" spans="3:12">
      <c r="C4037" s="24">
        <v>0</v>
      </c>
      <c r="D4037" t="s">
        <v>92</v>
      </c>
      <c r="E4037" t="s">
        <v>92</v>
      </c>
      <c r="F4037" t="s">
        <v>92</v>
      </c>
      <c r="G4037" s="23" t="s">
        <v>92</v>
      </c>
      <c r="H4037" s="24" t="s">
        <v>92</v>
      </c>
      <c r="I4037" t="s">
        <v>92</v>
      </c>
      <c r="L4037" s="24">
        <v>0</v>
      </c>
    </row>
    <row r="4038" spans="3:12">
      <c r="C4038" s="24">
        <v>0</v>
      </c>
      <c r="D4038" t="s">
        <v>92</v>
      </c>
      <c r="E4038" t="s">
        <v>92</v>
      </c>
      <c r="F4038" t="s">
        <v>92</v>
      </c>
      <c r="G4038" s="23" t="s">
        <v>92</v>
      </c>
      <c r="H4038" s="24" t="s">
        <v>92</v>
      </c>
      <c r="I4038" t="s">
        <v>92</v>
      </c>
      <c r="L4038" s="24">
        <v>0</v>
      </c>
    </row>
    <row r="4039" spans="3:12">
      <c r="C4039" s="24">
        <v>0</v>
      </c>
      <c r="D4039" t="s">
        <v>92</v>
      </c>
      <c r="E4039" t="s">
        <v>92</v>
      </c>
      <c r="F4039" t="s">
        <v>92</v>
      </c>
      <c r="G4039" s="23" t="s">
        <v>92</v>
      </c>
      <c r="H4039" s="24" t="s">
        <v>92</v>
      </c>
      <c r="I4039" t="s">
        <v>92</v>
      </c>
      <c r="L4039" s="24">
        <v>0</v>
      </c>
    </row>
    <row r="4040" spans="3:12">
      <c r="C4040" s="24">
        <v>0</v>
      </c>
      <c r="D4040" t="s">
        <v>92</v>
      </c>
      <c r="E4040" t="s">
        <v>92</v>
      </c>
      <c r="F4040" t="s">
        <v>92</v>
      </c>
      <c r="G4040" s="23" t="s">
        <v>92</v>
      </c>
      <c r="H4040" s="24" t="s">
        <v>92</v>
      </c>
      <c r="I4040" t="s">
        <v>92</v>
      </c>
      <c r="L4040" s="24">
        <v>0</v>
      </c>
    </row>
    <row r="4041" spans="3:12">
      <c r="C4041" s="24">
        <v>0</v>
      </c>
      <c r="D4041" t="s">
        <v>92</v>
      </c>
      <c r="E4041" t="s">
        <v>92</v>
      </c>
      <c r="F4041" t="s">
        <v>92</v>
      </c>
      <c r="G4041" s="23" t="s">
        <v>92</v>
      </c>
      <c r="H4041" s="24" t="s">
        <v>92</v>
      </c>
      <c r="I4041" t="s">
        <v>92</v>
      </c>
      <c r="L4041" s="24">
        <v>0</v>
      </c>
    </row>
    <row r="4042" spans="3:12">
      <c r="C4042" s="24">
        <v>0</v>
      </c>
      <c r="D4042" t="s">
        <v>92</v>
      </c>
      <c r="E4042" t="s">
        <v>92</v>
      </c>
      <c r="F4042" t="s">
        <v>92</v>
      </c>
      <c r="G4042" s="23" t="s">
        <v>92</v>
      </c>
      <c r="H4042" s="24" t="s">
        <v>92</v>
      </c>
      <c r="I4042" t="s">
        <v>92</v>
      </c>
      <c r="L4042" s="24">
        <v>0</v>
      </c>
    </row>
    <row r="4043" spans="3:12">
      <c r="C4043" s="24">
        <v>0</v>
      </c>
      <c r="D4043" t="s">
        <v>92</v>
      </c>
      <c r="E4043" t="s">
        <v>92</v>
      </c>
      <c r="F4043" t="s">
        <v>92</v>
      </c>
      <c r="G4043" s="23" t="s">
        <v>92</v>
      </c>
      <c r="H4043" s="24" t="s">
        <v>92</v>
      </c>
      <c r="I4043" t="s">
        <v>92</v>
      </c>
      <c r="L4043" s="24">
        <v>0</v>
      </c>
    </row>
    <row r="4044" spans="3:12">
      <c r="C4044" s="24">
        <v>0</v>
      </c>
      <c r="D4044" t="s">
        <v>92</v>
      </c>
      <c r="E4044" t="s">
        <v>92</v>
      </c>
      <c r="F4044" t="s">
        <v>92</v>
      </c>
      <c r="G4044" s="23" t="s">
        <v>92</v>
      </c>
      <c r="H4044" s="24" t="s">
        <v>92</v>
      </c>
      <c r="I4044" t="s">
        <v>92</v>
      </c>
      <c r="L4044" s="24">
        <v>0</v>
      </c>
    </row>
    <row r="4045" spans="3:12">
      <c r="C4045" s="24">
        <v>0</v>
      </c>
      <c r="D4045" t="s">
        <v>92</v>
      </c>
      <c r="E4045" t="s">
        <v>92</v>
      </c>
      <c r="F4045" t="s">
        <v>92</v>
      </c>
      <c r="G4045" s="23" t="s">
        <v>92</v>
      </c>
      <c r="H4045" s="24" t="s">
        <v>92</v>
      </c>
      <c r="I4045" t="s">
        <v>92</v>
      </c>
      <c r="L4045" s="24">
        <v>0</v>
      </c>
    </row>
    <row r="4046" spans="3:12">
      <c r="C4046" s="24">
        <v>0</v>
      </c>
      <c r="D4046" t="s">
        <v>92</v>
      </c>
      <c r="E4046" t="s">
        <v>92</v>
      </c>
      <c r="F4046" t="s">
        <v>92</v>
      </c>
      <c r="G4046" s="23" t="s">
        <v>92</v>
      </c>
      <c r="H4046" s="24" t="s">
        <v>92</v>
      </c>
      <c r="I4046" t="s">
        <v>92</v>
      </c>
      <c r="L4046" s="24">
        <v>0</v>
      </c>
    </row>
    <row r="4047" spans="3:12">
      <c r="C4047" s="24">
        <v>0</v>
      </c>
      <c r="D4047" t="s">
        <v>92</v>
      </c>
      <c r="E4047" t="s">
        <v>92</v>
      </c>
      <c r="F4047" t="s">
        <v>92</v>
      </c>
      <c r="G4047" s="23" t="s">
        <v>92</v>
      </c>
      <c r="H4047" s="24" t="s">
        <v>92</v>
      </c>
      <c r="I4047" t="s">
        <v>92</v>
      </c>
      <c r="L4047" s="24">
        <v>0</v>
      </c>
    </row>
    <row r="4048" spans="3:12">
      <c r="C4048" s="24">
        <v>0</v>
      </c>
      <c r="D4048" t="s">
        <v>92</v>
      </c>
      <c r="E4048" t="s">
        <v>92</v>
      </c>
      <c r="F4048" t="s">
        <v>92</v>
      </c>
      <c r="G4048" s="23" t="s">
        <v>92</v>
      </c>
      <c r="H4048" s="24" t="s">
        <v>92</v>
      </c>
      <c r="I4048" t="s">
        <v>92</v>
      </c>
      <c r="L4048" s="24">
        <v>0</v>
      </c>
    </row>
    <row r="4049" spans="3:12">
      <c r="C4049" s="24">
        <v>0</v>
      </c>
      <c r="D4049" t="s">
        <v>92</v>
      </c>
      <c r="E4049" t="s">
        <v>92</v>
      </c>
      <c r="F4049" t="s">
        <v>92</v>
      </c>
      <c r="G4049" s="23" t="s">
        <v>92</v>
      </c>
      <c r="H4049" s="24" t="s">
        <v>92</v>
      </c>
      <c r="I4049" t="s">
        <v>92</v>
      </c>
      <c r="L4049" s="24">
        <v>0</v>
      </c>
    </row>
    <row r="4050" spans="3:12">
      <c r="C4050" s="24">
        <v>0</v>
      </c>
      <c r="D4050" t="s">
        <v>92</v>
      </c>
      <c r="E4050" t="s">
        <v>92</v>
      </c>
      <c r="F4050" t="s">
        <v>92</v>
      </c>
      <c r="G4050" s="23" t="s">
        <v>92</v>
      </c>
      <c r="H4050" s="24" t="s">
        <v>92</v>
      </c>
      <c r="I4050" t="s">
        <v>92</v>
      </c>
      <c r="L4050" s="24">
        <v>0</v>
      </c>
    </row>
    <row r="4051" spans="3:12">
      <c r="C4051" s="24">
        <v>0</v>
      </c>
      <c r="D4051" t="s">
        <v>92</v>
      </c>
      <c r="E4051" t="s">
        <v>92</v>
      </c>
      <c r="F4051" t="s">
        <v>92</v>
      </c>
      <c r="G4051" s="23" t="s">
        <v>92</v>
      </c>
      <c r="H4051" s="24" t="s">
        <v>92</v>
      </c>
      <c r="I4051" t="s">
        <v>92</v>
      </c>
      <c r="L4051" s="24">
        <v>0</v>
      </c>
    </row>
    <row r="4052" spans="3:12">
      <c r="C4052" s="24">
        <v>0</v>
      </c>
      <c r="D4052" t="s">
        <v>92</v>
      </c>
      <c r="E4052" t="s">
        <v>92</v>
      </c>
      <c r="F4052" t="s">
        <v>92</v>
      </c>
      <c r="G4052" s="23" t="s">
        <v>92</v>
      </c>
      <c r="H4052" s="24" t="s">
        <v>92</v>
      </c>
      <c r="I4052" t="s">
        <v>92</v>
      </c>
      <c r="L4052" s="24">
        <v>0</v>
      </c>
    </row>
    <row r="4053" spans="3:12">
      <c r="C4053" s="24">
        <v>0</v>
      </c>
      <c r="D4053" t="s">
        <v>92</v>
      </c>
      <c r="E4053" t="s">
        <v>92</v>
      </c>
      <c r="F4053" t="s">
        <v>92</v>
      </c>
      <c r="G4053" s="23" t="s">
        <v>92</v>
      </c>
      <c r="H4053" s="24" t="s">
        <v>92</v>
      </c>
      <c r="I4053" t="s">
        <v>92</v>
      </c>
      <c r="L4053" s="24">
        <v>0</v>
      </c>
    </row>
    <row r="4054" spans="3:12">
      <c r="C4054" s="24">
        <v>0</v>
      </c>
      <c r="D4054" t="s">
        <v>92</v>
      </c>
      <c r="E4054" t="s">
        <v>92</v>
      </c>
      <c r="F4054" t="s">
        <v>92</v>
      </c>
      <c r="G4054" s="23" t="s">
        <v>92</v>
      </c>
      <c r="H4054" s="24" t="s">
        <v>92</v>
      </c>
      <c r="I4054" t="s">
        <v>92</v>
      </c>
      <c r="L4054" s="24">
        <v>0</v>
      </c>
    </row>
    <row r="4055" spans="3:12">
      <c r="C4055" s="24">
        <v>0</v>
      </c>
      <c r="D4055" t="s">
        <v>92</v>
      </c>
      <c r="E4055" t="s">
        <v>92</v>
      </c>
      <c r="F4055" t="s">
        <v>92</v>
      </c>
      <c r="G4055" s="23" t="s">
        <v>92</v>
      </c>
      <c r="H4055" s="24" t="s">
        <v>92</v>
      </c>
      <c r="I4055" t="s">
        <v>92</v>
      </c>
      <c r="L4055" s="24">
        <v>0</v>
      </c>
    </row>
    <row r="4056" spans="3:12">
      <c r="C4056" s="24">
        <v>0</v>
      </c>
      <c r="D4056" t="s">
        <v>92</v>
      </c>
      <c r="E4056" t="s">
        <v>92</v>
      </c>
      <c r="F4056" t="s">
        <v>92</v>
      </c>
      <c r="G4056" s="23" t="s">
        <v>92</v>
      </c>
      <c r="H4056" s="24" t="s">
        <v>92</v>
      </c>
      <c r="I4056" t="s">
        <v>92</v>
      </c>
      <c r="L4056" s="24">
        <v>0</v>
      </c>
    </row>
    <row r="4057" spans="3:12">
      <c r="C4057" s="24">
        <v>0</v>
      </c>
      <c r="D4057" t="s">
        <v>92</v>
      </c>
      <c r="E4057" t="s">
        <v>92</v>
      </c>
      <c r="F4057" t="s">
        <v>92</v>
      </c>
      <c r="G4057" s="23" t="s">
        <v>92</v>
      </c>
      <c r="H4057" s="24" t="s">
        <v>92</v>
      </c>
      <c r="I4057" t="s">
        <v>92</v>
      </c>
      <c r="L4057" s="24">
        <v>0</v>
      </c>
    </row>
    <row r="4058" spans="3:12">
      <c r="C4058" s="24">
        <v>0</v>
      </c>
      <c r="D4058" t="s">
        <v>92</v>
      </c>
      <c r="E4058" t="s">
        <v>92</v>
      </c>
      <c r="F4058" t="s">
        <v>92</v>
      </c>
      <c r="G4058" s="23" t="s">
        <v>92</v>
      </c>
      <c r="H4058" s="24" t="s">
        <v>92</v>
      </c>
      <c r="I4058" t="s">
        <v>92</v>
      </c>
      <c r="L4058" s="24">
        <v>0</v>
      </c>
    </row>
    <row r="4059" spans="3:12">
      <c r="C4059" s="24">
        <v>0</v>
      </c>
      <c r="D4059" t="s">
        <v>92</v>
      </c>
      <c r="E4059" t="s">
        <v>92</v>
      </c>
      <c r="F4059" t="s">
        <v>92</v>
      </c>
      <c r="G4059" s="23" t="s">
        <v>92</v>
      </c>
      <c r="H4059" s="24" t="s">
        <v>92</v>
      </c>
      <c r="I4059" t="s">
        <v>92</v>
      </c>
      <c r="L4059" s="24">
        <v>0</v>
      </c>
    </row>
    <row r="4060" spans="3:12">
      <c r="C4060" s="24">
        <v>0</v>
      </c>
      <c r="D4060" t="s">
        <v>92</v>
      </c>
      <c r="E4060" t="s">
        <v>92</v>
      </c>
      <c r="F4060" t="s">
        <v>92</v>
      </c>
      <c r="G4060" s="23" t="s">
        <v>92</v>
      </c>
      <c r="H4060" s="24" t="s">
        <v>92</v>
      </c>
      <c r="I4060" t="s">
        <v>92</v>
      </c>
      <c r="L4060" s="24">
        <v>0</v>
      </c>
    </row>
    <row r="4061" spans="3:12">
      <c r="C4061" s="24">
        <v>0</v>
      </c>
      <c r="D4061" t="s">
        <v>92</v>
      </c>
      <c r="E4061" t="s">
        <v>92</v>
      </c>
      <c r="F4061" t="s">
        <v>92</v>
      </c>
      <c r="G4061" s="23" t="s">
        <v>92</v>
      </c>
      <c r="H4061" s="24" t="s">
        <v>92</v>
      </c>
      <c r="I4061" t="s">
        <v>92</v>
      </c>
      <c r="L4061" s="24">
        <v>0</v>
      </c>
    </row>
    <row r="4062" spans="3:12">
      <c r="C4062" s="24">
        <v>0</v>
      </c>
      <c r="D4062" t="s">
        <v>92</v>
      </c>
      <c r="E4062" t="s">
        <v>92</v>
      </c>
      <c r="F4062" t="s">
        <v>92</v>
      </c>
      <c r="G4062" s="23" t="s">
        <v>92</v>
      </c>
      <c r="H4062" s="24" t="s">
        <v>92</v>
      </c>
      <c r="I4062" t="s">
        <v>92</v>
      </c>
      <c r="L4062" s="24">
        <v>0</v>
      </c>
    </row>
    <row r="4063" spans="3:12">
      <c r="C4063" s="24">
        <v>0</v>
      </c>
      <c r="D4063" t="s">
        <v>92</v>
      </c>
      <c r="E4063" t="s">
        <v>92</v>
      </c>
      <c r="F4063" t="s">
        <v>92</v>
      </c>
      <c r="G4063" s="23" t="s">
        <v>92</v>
      </c>
      <c r="H4063" s="24" t="s">
        <v>92</v>
      </c>
      <c r="I4063" t="s">
        <v>92</v>
      </c>
      <c r="L4063" s="24">
        <v>0</v>
      </c>
    </row>
    <row r="4064" spans="3:12">
      <c r="C4064" s="24">
        <v>0</v>
      </c>
      <c r="D4064" t="s">
        <v>92</v>
      </c>
      <c r="E4064" t="s">
        <v>92</v>
      </c>
      <c r="F4064" t="s">
        <v>92</v>
      </c>
      <c r="G4064" s="23" t="s">
        <v>92</v>
      </c>
      <c r="H4064" s="24" t="s">
        <v>92</v>
      </c>
      <c r="I4064" t="s">
        <v>92</v>
      </c>
      <c r="L4064" s="24">
        <v>0</v>
      </c>
    </row>
    <row r="4065" spans="3:12">
      <c r="C4065" s="24">
        <v>0</v>
      </c>
      <c r="D4065" t="s">
        <v>92</v>
      </c>
      <c r="E4065" t="s">
        <v>92</v>
      </c>
      <c r="F4065" t="s">
        <v>92</v>
      </c>
      <c r="G4065" s="23" t="s">
        <v>92</v>
      </c>
      <c r="H4065" s="24" t="s">
        <v>92</v>
      </c>
      <c r="I4065" t="s">
        <v>92</v>
      </c>
      <c r="L4065" s="24">
        <v>0</v>
      </c>
    </row>
    <row r="4066" spans="3:12">
      <c r="C4066" s="24">
        <v>0</v>
      </c>
      <c r="D4066" t="s">
        <v>92</v>
      </c>
      <c r="E4066" t="s">
        <v>92</v>
      </c>
      <c r="F4066" t="s">
        <v>92</v>
      </c>
      <c r="G4066" s="23" t="s">
        <v>92</v>
      </c>
      <c r="H4066" s="24" t="s">
        <v>92</v>
      </c>
      <c r="I4066" t="s">
        <v>92</v>
      </c>
      <c r="L4066" s="24">
        <v>0</v>
      </c>
    </row>
    <row r="4067" spans="3:12">
      <c r="C4067" s="24">
        <v>0</v>
      </c>
      <c r="D4067" t="s">
        <v>92</v>
      </c>
      <c r="E4067" t="s">
        <v>92</v>
      </c>
      <c r="F4067" t="s">
        <v>92</v>
      </c>
      <c r="G4067" s="23" t="s">
        <v>92</v>
      </c>
      <c r="H4067" s="24" t="s">
        <v>92</v>
      </c>
      <c r="I4067" t="s">
        <v>92</v>
      </c>
      <c r="L4067" s="24">
        <v>0</v>
      </c>
    </row>
    <row r="4068" spans="3:12">
      <c r="C4068" s="24">
        <v>0</v>
      </c>
      <c r="D4068" t="s">
        <v>92</v>
      </c>
      <c r="E4068" t="s">
        <v>92</v>
      </c>
      <c r="F4068" t="s">
        <v>92</v>
      </c>
      <c r="G4068" s="23" t="s">
        <v>92</v>
      </c>
      <c r="H4068" s="24" t="s">
        <v>92</v>
      </c>
      <c r="I4068" t="s">
        <v>92</v>
      </c>
      <c r="L4068" s="24">
        <v>0</v>
      </c>
    </row>
    <row r="4069" spans="3:12">
      <c r="C4069" s="24">
        <v>0</v>
      </c>
      <c r="D4069" t="s">
        <v>92</v>
      </c>
      <c r="E4069" t="s">
        <v>92</v>
      </c>
      <c r="F4069" t="s">
        <v>92</v>
      </c>
      <c r="G4069" s="23" t="s">
        <v>92</v>
      </c>
      <c r="H4069" s="24" t="s">
        <v>92</v>
      </c>
      <c r="I4069" t="s">
        <v>92</v>
      </c>
      <c r="L4069" s="24">
        <v>0</v>
      </c>
    </row>
    <row r="4070" spans="3:12">
      <c r="C4070" s="24">
        <v>0</v>
      </c>
      <c r="D4070" t="s">
        <v>92</v>
      </c>
      <c r="E4070" t="s">
        <v>92</v>
      </c>
      <c r="F4070" t="s">
        <v>92</v>
      </c>
      <c r="G4070" s="23" t="s">
        <v>92</v>
      </c>
      <c r="H4070" s="24" t="s">
        <v>92</v>
      </c>
      <c r="I4070" t="s">
        <v>92</v>
      </c>
      <c r="L4070" s="24">
        <v>0</v>
      </c>
    </row>
    <row r="4071" spans="3:12">
      <c r="C4071" s="24">
        <v>0</v>
      </c>
      <c r="D4071" t="s">
        <v>92</v>
      </c>
      <c r="E4071" t="s">
        <v>92</v>
      </c>
      <c r="F4071" t="s">
        <v>92</v>
      </c>
      <c r="G4071" s="23" t="s">
        <v>92</v>
      </c>
      <c r="H4071" s="24" t="s">
        <v>92</v>
      </c>
      <c r="I4071" t="s">
        <v>92</v>
      </c>
      <c r="L4071" s="24">
        <v>0</v>
      </c>
    </row>
    <row r="4072" spans="3:12">
      <c r="C4072" s="24">
        <v>0</v>
      </c>
      <c r="D4072" t="s">
        <v>92</v>
      </c>
      <c r="E4072" t="s">
        <v>92</v>
      </c>
      <c r="F4072" t="s">
        <v>92</v>
      </c>
      <c r="G4072" s="23" t="s">
        <v>92</v>
      </c>
      <c r="H4072" s="24" t="s">
        <v>92</v>
      </c>
      <c r="I4072" t="s">
        <v>92</v>
      </c>
      <c r="L4072" s="24">
        <v>0</v>
      </c>
    </row>
    <row r="4073" spans="3:12">
      <c r="C4073" s="24">
        <v>0</v>
      </c>
      <c r="D4073" t="s">
        <v>92</v>
      </c>
      <c r="E4073" t="s">
        <v>92</v>
      </c>
      <c r="F4073" t="s">
        <v>92</v>
      </c>
      <c r="G4073" s="23" t="s">
        <v>92</v>
      </c>
      <c r="H4073" s="24" t="s">
        <v>92</v>
      </c>
      <c r="I4073" t="s">
        <v>92</v>
      </c>
      <c r="L4073" s="24">
        <v>0</v>
      </c>
    </row>
    <row r="4074" spans="3:12">
      <c r="C4074" s="24">
        <v>0</v>
      </c>
      <c r="D4074" t="s">
        <v>92</v>
      </c>
      <c r="E4074" t="s">
        <v>92</v>
      </c>
      <c r="F4074" t="s">
        <v>92</v>
      </c>
      <c r="G4074" s="23" t="s">
        <v>92</v>
      </c>
      <c r="H4074" s="24" t="s">
        <v>92</v>
      </c>
      <c r="I4074" t="s">
        <v>92</v>
      </c>
      <c r="L4074" s="24">
        <v>0</v>
      </c>
    </row>
    <row r="4075" spans="3:12">
      <c r="C4075" s="24">
        <v>0</v>
      </c>
      <c r="D4075" t="s">
        <v>92</v>
      </c>
      <c r="E4075" t="s">
        <v>92</v>
      </c>
      <c r="F4075" t="s">
        <v>92</v>
      </c>
      <c r="G4075" s="23" t="s">
        <v>92</v>
      </c>
      <c r="H4075" s="24" t="s">
        <v>92</v>
      </c>
      <c r="I4075" t="s">
        <v>92</v>
      </c>
      <c r="L4075" s="24">
        <v>0</v>
      </c>
    </row>
    <row r="4076" spans="3:12">
      <c r="C4076" s="24">
        <v>0</v>
      </c>
      <c r="D4076" t="s">
        <v>92</v>
      </c>
      <c r="E4076" t="s">
        <v>92</v>
      </c>
      <c r="F4076" t="s">
        <v>92</v>
      </c>
      <c r="G4076" s="23" t="s">
        <v>92</v>
      </c>
      <c r="H4076" s="24" t="s">
        <v>92</v>
      </c>
      <c r="I4076" t="s">
        <v>92</v>
      </c>
      <c r="L4076" s="24">
        <v>0</v>
      </c>
    </row>
    <row r="4077" spans="3:12">
      <c r="C4077" s="24">
        <v>0</v>
      </c>
      <c r="D4077" t="s">
        <v>92</v>
      </c>
      <c r="E4077" t="s">
        <v>92</v>
      </c>
      <c r="F4077" t="s">
        <v>92</v>
      </c>
      <c r="G4077" s="23" t="s">
        <v>92</v>
      </c>
      <c r="H4077" s="24" t="s">
        <v>92</v>
      </c>
      <c r="I4077" t="s">
        <v>92</v>
      </c>
      <c r="L4077" s="24">
        <v>0</v>
      </c>
    </row>
    <row r="4078" spans="3:12">
      <c r="C4078" s="24">
        <v>0</v>
      </c>
      <c r="D4078" t="s">
        <v>92</v>
      </c>
      <c r="E4078" t="s">
        <v>92</v>
      </c>
      <c r="F4078" t="s">
        <v>92</v>
      </c>
      <c r="G4078" s="23" t="s">
        <v>92</v>
      </c>
      <c r="H4078" s="24" t="s">
        <v>92</v>
      </c>
      <c r="I4078" t="s">
        <v>92</v>
      </c>
      <c r="L4078" s="24">
        <v>0</v>
      </c>
    </row>
    <row r="4079" spans="3:12">
      <c r="C4079" s="24">
        <v>0</v>
      </c>
      <c r="D4079" t="s">
        <v>92</v>
      </c>
      <c r="E4079" t="s">
        <v>92</v>
      </c>
      <c r="F4079" t="s">
        <v>92</v>
      </c>
      <c r="G4079" s="23" t="s">
        <v>92</v>
      </c>
      <c r="H4079" s="24" t="s">
        <v>92</v>
      </c>
      <c r="I4079" t="s">
        <v>92</v>
      </c>
      <c r="L4079" s="24">
        <v>0</v>
      </c>
    </row>
    <row r="4080" spans="3:12">
      <c r="C4080" s="24">
        <v>0</v>
      </c>
      <c r="D4080" t="s">
        <v>92</v>
      </c>
      <c r="E4080" t="s">
        <v>92</v>
      </c>
      <c r="F4080" t="s">
        <v>92</v>
      </c>
      <c r="G4080" s="23" t="s">
        <v>92</v>
      </c>
      <c r="H4080" s="24" t="s">
        <v>92</v>
      </c>
      <c r="I4080" t="s">
        <v>92</v>
      </c>
      <c r="L4080" s="24">
        <v>0</v>
      </c>
    </row>
    <row r="4081" spans="3:12">
      <c r="C4081" s="24">
        <v>0</v>
      </c>
      <c r="D4081" t="s">
        <v>92</v>
      </c>
      <c r="E4081" t="s">
        <v>92</v>
      </c>
      <c r="F4081" t="s">
        <v>92</v>
      </c>
      <c r="G4081" s="23" t="s">
        <v>92</v>
      </c>
      <c r="H4081" s="24" t="s">
        <v>92</v>
      </c>
      <c r="I4081" t="s">
        <v>92</v>
      </c>
      <c r="L4081" s="24">
        <v>0</v>
      </c>
    </row>
    <row r="4082" spans="3:12">
      <c r="C4082" s="24">
        <v>0</v>
      </c>
      <c r="D4082" t="s">
        <v>92</v>
      </c>
      <c r="E4082" t="s">
        <v>92</v>
      </c>
      <c r="F4082" t="s">
        <v>92</v>
      </c>
      <c r="G4082" s="23" t="s">
        <v>92</v>
      </c>
      <c r="H4082" s="24" t="s">
        <v>92</v>
      </c>
      <c r="I4082" t="s">
        <v>92</v>
      </c>
      <c r="L4082" s="24">
        <v>0</v>
      </c>
    </row>
    <row r="4083" spans="3:12">
      <c r="C4083" s="24">
        <v>0</v>
      </c>
      <c r="D4083" t="s">
        <v>92</v>
      </c>
      <c r="E4083" t="s">
        <v>92</v>
      </c>
      <c r="F4083" t="s">
        <v>92</v>
      </c>
      <c r="G4083" s="23" t="s">
        <v>92</v>
      </c>
      <c r="H4083" s="24" t="s">
        <v>92</v>
      </c>
      <c r="I4083" t="s">
        <v>92</v>
      </c>
      <c r="L4083" s="24">
        <v>0</v>
      </c>
    </row>
    <row r="4084" spans="3:12">
      <c r="C4084" s="24">
        <v>0</v>
      </c>
      <c r="D4084" t="s">
        <v>92</v>
      </c>
      <c r="E4084" t="s">
        <v>92</v>
      </c>
      <c r="F4084" t="s">
        <v>92</v>
      </c>
      <c r="G4084" s="23" t="s">
        <v>92</v>
      </c>
      <c r="H4084" s="24" t="s">
        <v>92</v>
      </c>
      <c r="I4084" t="s">
        <v>92</v>
      </c>
      <c r="L4084" s="24">
        <v>0</v>
      </c>
    </row>
    <row r="4085" spans="3:12">
      <c r="C4085" s="24">
        <v>0</v>
      </c>
      <c r="D4085" t="s">
        <v>92</v>
      </c>
      <c r="E4085" t="s">
        <v>92</v>
      </c>
      <c r="F4085" t="s">
        <v>92</v>
      </c>
      <c r="G4085" s="23" t="s">
        <v>92</v>
      </c>
      <c r="H4085" s="24" t="s">
        <v>92</v>
      </c>
      <c r="I4085" t="s">
        <v>92</v>
      </c>
      <c r="L4085" s="24">
        <v>0</v>
      </c>
    </row>
    <row r="4086" spans="3:12">
      <c r="C4086" s="24">
        <v>0</v>
      </c>
      <c r="D4086" t="s">
        <v>92</v>
      </c>
      <c r="E4086" t="s">
        <v>92</v>
      </c>
      <c r="F4086" t="s">
        <v>92</v>
      </c>
      <c r="G4086" s="23" t="s">
        <v>92</v>
      </c>
      <c r="H4086" s="24" t="s">
        <v>92</v>
      </c>
      <c r="I4086" t="s">
        <v>92</v>
      </c>
      <c r="L4086" s="24">
        <v>0</v>
      </c>
    </row>
    <row r="4087" spans="3:12">
      <c r="C4087" s="24">
        <v>0</v>
      </c>
      <c r="D4087" t="s">
        <v>92</v>
      </c>
      <c r="E4087" t="s">
        <v>92</v>
      </c>
      <c r="F4087" t="s">
        <v>92</v>
      </c>
      <c r="G4087" s="23" t="s">
        <v>92</v>
      </c>
      <c r="H4087" s="24" t="s">
        <v>92</v>
      </c>
      <c r="I4087" t="s">
        <v>92</v>
      </c>
      <c r="L4087" s="24">
        <v>0</v>
      </c>
    </row>
    <row r="4088" spans="3:12">
      <c r="C4088" s="24">
        <v>0</v>
      </c>
      <c r="D4088" t="s">
        <v>92</v>
      </c>
      <c r="E4088" t="s">
        <v>92</v>
      </c>
      <c r="F4088" t="s">
        <v>92</v>
      </c>
      <c r="G4088" s="23" t="s">
        <v>92</v>
      </c>
      <c r="H4088" s="24" t="s">
        <v>92</v>
      </c>
      <c r="I4088" t="s">
        <v>92</v>
      </c>
      <c r="L4088" s="24">
        <v>0</v>
      </c>
    </row>
    <row r="4089" spans="3:12">
      <c r="C4089" s="24">
        <v>0</v>
      </c>
      <c r="D4089" t="s">
        <v>92</v>
      </c>
      <c r="E4089" t="s">
        <v>92</v>
      </c>
      <c r="F4089" t="s">
        <v>92</v>
      </c>
      <c r="G4089" s="23" t="s">
        <v>92</v>
      </c>
      <c r="H4089" s="24" t="s">
        <v>92</v>
      </c>
      <c r="I4089" t="s">
        <v>92</v>
      </c>
      <c r="L4089" s="24">
        <v>0</v>
      </c>
    </row>
    <row r="4090" spans="3:12">
      <c r="C4090" s="24">
        <v>0</v>
      </c>
      <c r="D4090" t="s">
        <v>92</v>
      </c>
      <c r="E4090" t="s">
        <v>92</v>
      </c>
      <c r="F4090" t="s">
        <v>92</v>
      </c>
      <c r="G4090" s="23" t="s">
        <v>92</v>
      </c>
      <c r="H4090" s="24" t="s">
        <v>92</v>
      </c>
      <c r="I4090" t="s">
        <v>92</v>
      </c>
      <c r="L4090" s="24">
        <v>0</v>
      </c>
    </row>
    <row r="4091" spans="3:12">
      <c r="C4091" s="24">
        <v>0</v>
      </c>
      <c r="D4091" t="s">
        <v>92</v>
      </c>
      <c r="E4091" t="s">
        <v>92</v>
      </c>
      <c r="F4091" t="s">
        <v>92</v>
      </c>
      <c r="G4091" s="23" t="s">
        <v>92</v>
      </c>
      <c r="H4091" s="24" t="s">
        <v>92</v>
      </c>
      <c r="I4091" t="s">
        <v>92</v>
      </c>
      <c r="L4091" s="24">
        <v>0</v>
      </c>
    </row>
    <row r="4092" spans="3:12">
      <c r="C4092" s="24">
        <v>0</v>
      </c>
      <c r="D4092" t="s">
        <v>92</v>
      </c>
      <c r="E4092" t="s">
        <v>92</v>
      </c>
      <c r="F4092" t="s">
        <v>92</v>
      </c>
      <c r="G4092" s="23" t="s">
        <v>92</v>
      </c>
      <c r="H4092" s="24" t="s">
        <v>92</v>
      </c>
      <c r="I4092" t="s">
        <v>92</v>
      </c>
      <c r="L4092" s="24">
        <v>0</v>
      </c>
    </row>
    <row r="4093" spans="3:12">
      <c r="C4093" s="24">
        <v>0</v>
      </c>
      <c r="D4093" t="s">
        <v>92</v>
      </c>
      <c r="E4093" t="s">
        <v>92</v>
      </c>
      <c r="F4093" t="s">
        <v>92</v>
      </c>
      <c r="G4093" s="23" t="s">
        <v>92</v>
      </c>
      <c r="H4093" s="24" t="s">
        <v>92</v>
      </c>
      <c r="I4093" t="s">
        <v>92</v>
      </c>
      <c r="L4093" s="24">
        <v>0</v>
      </c>
    </row>
    <row r="4094" spans="3:12">
      <c r="C4094" s="24">
        <v>0</v>
      </c>
      <c r="D4094" t="s">
        <v>92</v>
      </c>
      <c r="E4094" t="s">
        <v>92</v>
      </c>
      <c r="F4094" t="s">
        <v>92</v>
      </c>
      <c r="G4094" s="23" t="s">
        <v>92</v>
      </c>
      <c r="H4094" s="24" t="s">
        <v>92</v>
      </c>
      <c r="I4094" t="s">
        <v>92</v>
      </c>
      <c r="L4094" s="24">
        <v>0</v>
      </c>
    </row>
    <row r="4095" spans="3:12">
      <c r="C4095" s="24">
        <v>0</v>
      </c>
      <c r="D4095" t="s">
        <v>92</v>
      </c>
      <c r="E4095" t="s">
        <v>92</v>
      </c>
      <c r="F4095" t="s">
        <v>92</v>
      </c>
      <c r="G4095" s="23" t="s">
        <v>92</v>
      </c>
      <c r="H4095" s="24" t="s">
        <v>92</v>
      </c>
      <c r="I4095" t="s">
        <v>92</v>
      </c>
      <c r="L4095" s="24">
        <v>0</v>
      </c>
    </row>
    <row r="4096" spans="3:12">
      <c r="C4096" s="24">
        <v>0</v>
      </c>
      <c r="D4096" t="s">
        <v>92</v>
      </c>
      <c r="E4096" t="s">
        <v>92</v>
      </c>
      <c r="F4096" t="s">
        <v>92</v>
      </c>
      <c r="G4096" s="23" t="s">
        <v>92</v>
      </c>
      <c r="H4096" s="24" t="s">
        <v>92</v>
      </c>
      <c r="I4096" t="s">
        <v>92</v>
      </c>
      <c r="L4096" s="24">
        <v>0</v>
      </c>
    </row>
    <row r="4097" spans="3:12">
      <c r="C4097" s="24">
        <v>0</v>
      </c>
      <c r="D4097" t="s">
        <v>92</v>
      </c>
      <c r="E4097" t="s">
        <v>92</v>
      </c>
      <c r="F4097" t="s">
        <v>92</v>
      </c>
      <c r="G4097" s="23" t="s">
        <v>92</v>
      </c>
      <c r="H4097" s="24" t="s">
        <v>92</v>
      </c>
      <c r="I4097" t="s">
        <v>92</v>
      </c>
      <c r="L4097" s="24">
        <v>0</v>
      </c>
    </row>
    <row r="4098" spans="3:12">
      <c r="C4098" s="24">
        <v>0</v>
      </c>
      <c r="D4098" t="s">
        <v>92</v>
      </c>
      <c r="E4098" t="s">
        <v>92</v>
      </c>
      <c r="F4098" t="s">
        <v>92</v>
      </c>
      <c r="G4098" s="23" t="s">
        <v>92</v>
      </c>
      <c r="H4098" s="24" t="s">
        <v>92</v>
      </c>
      <c r="I4098" t="s">
        <v>92</v>
      </c>
      <c r="L4098" s="24">
        <v>0</v>
      </c>
    </row>
    <row r="4099" spans="3:12">
      <c r="C4099" s="24">
        <v>0</v>
      </c>
      <c r="D4099" t="s">
        <v>92</v>
      </c>
      <c r="E4099" t="s">
        <v>92</v>
      </c>
      <c r="F4099" t="s">
        <v>92</v>
      </c>
      <c r="G4099" s="23" t="s">
        <v>92</v>
      </c>
      <c r="H4099" s="24" t="s">
        <v>92</v>
      </c>
      <c r="I4099" t="s">
        <v>92</v>
      </c>
      <c r="L4099" s="24">
        <v>0</v>
      </c>
    </row>
    <row r="4100" spans="3:12">
      <c r="C4100" s="24">
        <v>0</v>
      </c>
      <c r="D4100" t="s">
        <v>92</v>
      </c>
      <c r="E4100" t="s">
        <v>92</v>
      </c>
      <c r="F4100" t="s">
        <v>92</v>
      </c>
      <c r="G4100" s="23" t="s">
        <v>92</v>
      </c>
      <c r="H4100" s="24" t="s">
        <v>92</v>
      </c>
      <c r="I4100" t="s">
        <v>92</v>
      </c>
      <c r="L4100" s="24">
        <v>0</v>
      </c>
    </row>
    <row r="4101" spans="3:12">
      <c r="C4101" s="24">
        <v>0</v>
      </c>
      <c r="D4101" t="s">
        <v>92</v>
      </c>
      <c r="E4101" t="s">
        <v>92</v>
      </c>
      <c r="F4101" t="s">
        <v>92</v>
      </c>
      <c r="G4101" s="23" t="s">
        <v>92</v>
      </c>
      <c r="H4101" s="24" t="s">
        <v>92</v>
      </c>
      <c r="I4101" t="s">
        <v>92</v>
      </c>
      <c r="L4101" s="24">
        <v>0</v>
      </c>
    </row>
    <row r="4102" spans="3:12">
      <c r="C4102" s="24">
        <v>0</v>
      </c>
      <c r="D4102" t="s">
        <v>92</v>
      </c>
      <c r="E4102" t="s">
        <v>92</v>
      </c>
      <c r="F4102" t="s">
        <v>92</v>
      </c>
      <c r="G4102" s="23" t="s">
        <v>92</v>
      </c>
      <c r="H4102" s="24" t="s">
        <v>92</v>
      </c>
      <c r="I4102" t="s">
        <v>92</v>
      </c>
      <c r="L4102" s="24">
        <v>0</v>
      </c>
    </row>
    <row r="4103" spans="3:12">
      <c r="C4103" s="24">
        <v>0</v>
      </c>
      <c r="D4103" t="s">
        <v>92</v>
      </c>
      <c r="E4103" t="s">
        <v>92</v>
      </c>
      <c r="F4103" t="s">
        <v>92</v>
      </c>
      <c r="G4103" s="23" t="s">
        <v>92</v>
      </c>
      <c r="H4103" s="24" t="s">
        <v>92</v>
      </c>
      <c r="I4103" t="s">
        <v>92</v>
      </c>
      <c r="L4103" s="24">
        <v>0</v>
      </c>
    </row>
    <row r="4104" spans="3:12">
      <c r="C4104" s="24">
        <v>0</v>
      </c>
      <c r="D4104" t="s">
        <v>92</v>
      </c>
      <c r="E4104" t="s">
        <v>92</v>
      </c>
      <c r="F4104" t="s">
        <v>92</v>
      </c>
      <c r="G4104" s="23" t="s">
        <v>92</v>
      </c>
      <c r="H4104" s="24" t="s">
        <v>92</v>
      </c>
      <c r="I4104" t="s">
        <v>92</v>
      </c>
      <c r="L4104" s="24">
        <v>0</v>
      </c>
    </row>
    <row r="4105" spans="3:12">
      <c r="C4105" s="24">
        <v>0</v>
      </c>
      <c r="D4105" t="s">
        <v>92</v>
      </c>
      <c r="E4105" t="s">
        <v>92</v>
      </c>
      <c r="F4105" t="s">
        <v>92</v>
      </c>
      <c r="G4105" s="23" t="s">
        <v>92</v>
      </c>
      <c r="H4105" s="24" t="s">
        <v>92</v>
      </c>
      <c r="I4105" t="s">
        <v>92</v>
      </c>
      <c r="L4105" s="24">
        <v>0</v>
      </c>
    </row>
    <row r="4106" spans="3:12">
      <c r="C4106" s="24">
        <v>0</v>
      </c>
      <c r="D4106" t="s">
        <v>92</v>
      </c>
      <c r="E4106" t="s">
        <v>92</v>
      </c>
      <c r="F4106" t="s">
        <v>92</v>
      </c>
      <c r="G4106" s="23" t="s">
        <v>92</v>
      </c>
      <c r="H4106" s="24" t="s">
        <v>92</v>
      </c>
      <c r="I4106" t="s">
        <v>92</v>
      </c>
      <c r="L4106" s="24">
        <v>0</v>
      </c>
    </row>
    <row r="4107" spans="3:12">
      <c r="C4107" s="24">
        <v>0</v>
      </c>
      <c r="D4107" t="s">
        <v>92</v>
      </c>
      <c r="E4107" t="s">
        <v>92</v>
      </c>
      <c r="F4107" t="s">
        <v>92</v>
      </c>
      <c r="G4107" s="23" t="s">
        <v>92</v>
      </c>
      <c r="H4107" s="24" t="s">
        <v>92</v>
      </c>
      <c r="I4107" t="s">
        <v>92</v>
      </c>
      <c r="L4107" s="24">
        <v>0</v>
      </c>
    </row>
    <row r="4108" spans="3:12">
      <c r="C4108" s="24">
        <v>0</v>
      </c>
      <c r="D4108" t="s">
        <v>92</v>
      </c>
      <c r="E4108" t="s">
        <v>92</v>
      </c>
      <c r="F4108" t="s">
        <v>92</v>
      </c>
      <c r="G4108" s="23" t="s">
        <v>92</v>
      </c>
      <c r="H4108" s="24" t="s">
        <v>92</v>
      </c>
      <c r="I4108" t="s">
        <v>92</v>
      </c>
      <c r="L4108" s="24">
        <v>0</v>
      </c>
    </row>
    <row r="4109" spans="3:12">
      <c r="C4109" s="24">
        <v>0</v>
      </c>
      <c r="D4109" t="s">
        <v>92</v>
      </c>
      <c r="E4109" t="s">
        <v>92</v>
      </c>
      <c r="F4109" t="s">
        <v>92</v>
      </c>
      <c r="G4109" s="23" t="s">
        <v>92</v>
      </c>
      <c r="H4109" s="24" t="s">
        <v>92</v>
      </c>
      <c r="I4109" t="s">
        <v>92</v>
      </c>
      <c r="L4109" s="24">
        <v>0</v>
      </c>
    </row>
    <row r="4110" spans="3:12">
      <c r="C4110" s="24">
        <v>0</v>
      </c>
      <c r="D4110" t="s">
        <v>92</v>
      </c>
      <c r="E4110" t="s">
        <v>92</v>
      </c>
      <c r="F4110" t="s">
        <v>92</v>
      </c>
      <c r="G4110" s="23" t="s">
        <v>92</v>
      </c>
      <c r="H4110" s="24" t="s">
        <v>92</v>
      </c>
      <c r="I4110" t="s">
        <v>92</v>
      </c>
      <c r="L4110" s="24">
        <v>0</v>
      </c>
    </row>
    <row r="4111" spans="3:12">
      <c r="C4111" s="24">
        <v>0</v>
      </c>
      <c r="D4111" t="s">
        <v>92</v>
      </c>
      <c r="E4111" t="s">
        <v>92</v>
      </c>
      <c r="F4111" t="s">
        <v>92</v>
      </c>
      <c r="G4111" s="23" t="s">
        <v>92</v>
      </c>
      <c r="H4111" s="24" t="s">
        <v>92</v>
      </c>
      <c r="I4111" t="s">
        <v>92</v>
      </c>
      <c r="L4111" s="24">
        <v>0</v>
      </c>
    </row>
    <row r="4112" spans="3:12">
      <c r="C4112" s="24">
        <v>0</v>
      </c>
      <c r="D4112" t="s">
        <v>92</v>
      </c>
      <c r="E4112" t="s">
        <v>92</v>
      </c>
      <c r="F4112" t="s">
        <v>92</v>
      </c>
      <c r="G4112" s="23" t="s">
        <v>92</v>
      </c>
      <c r="H4112" s="24" t="s">
        <v>92</v>
      </c>
      <c r="I4112" t="s">
        <v>92</v>
      </c>
      <c r="L4112" s="24">
        <v>0</v>
      </c>
    </row>
    <row r="4113" spans="3:12">
      <c r="C4113" s="24">
        <v>0</v>
      </c>
      <c r="D4113" t="s">
        <v>92</v>
      </c>
      <c r="E4113" t="s">
        <v>92</v>
      </c>
      <c r="F4113" t="s">
        <v>92</v>
      </c>
      <c r="G4113" s="23" t="s">
        <v>92</v>
      </c>
      <c r="H4113" s="24" t="s">
        <v>92</v>
      </c>
      <c r="I4113" t="s">
        <v>92</v>
      </c>
      <c r="L4113" s="24">
        <v>0</v>
      </c>
    </row>
    <row r="4114" spans="3:12">
      <c r="C4114" s="24">
        <v>0</v>
      </c>
      <c r="D4114" t="s">
        <v>92</v>
      </c>
      <c r="E4114" t="s">
        <v>92</v>
      </c>
      <c r="F4114" t="s">
        <v>92</v>
      </c>
      <c r="G4114" s="23" t="s">
        <v>92</v>
      </c>
      <c r="H4114" s="24" t="s">
        <v>92</v>
      </c>
      <c r="I4114" t="s">
        <v>92</v>
      </c>
      <c r="L4114" s="24">
        <v>0</v>
      </c>
    </row>
    <row r="4115" spans="3:12">
      <c r="C4115" s="24">
        <v>0</v>
      </c>
      <c r="D4115" t="s">
        <v>92</v>
      </c>
      <c r="E4115" t="s">
        <v>92</v>
      </c>
      <c r="F4115" t="s">
        <v>92</v>
      </c>
      <c r="G4115" s="23" t="s">
        <v>92</v>
      </c>
      <c r="H4115" s="24" t="s">
        <v>92</v>
      </c>
      <c r="I4115" t="s">
        <v>92</v>
      </c>
      <c r="L4115" s="24">
        <v>0</v>
      </c>
    </row>
    <row r="4116" spans="3:12">
      <c r="C4116" s="24">
        <v>0</v>
      </c>
      <c r="D4116" t="s">
        <v>92</v>
      </c>
      <c r="E4116" t="s">
        <v>92</v>
      </c>
      <c r="F4116" t="s">
        <v>92</v>
      </c>
      <c r="G4116" s="23" t="s">
        <v>92</v>
      </c>
      <c r="H4116" s="24" t="s">
        <v>92</v>
      </c>
      <c r="I4116" t="s">
        <v>92</v>
      </c>
      <c r="L4116" s="24">
        <v>0</v>
      </c>
    </row>
    <row r="4117" spans="3:12">
      <c r="C4117" s="24">
        <v>0</v>
      </c>
      <c r="D4117" t="s">
        <v>92</v>
      </c>
      <c r="E4117" t="s">
        <v>92</v>
      </c>
      <c r="F4117" t="s">
        <v>92</v>
      </c>
      <c r="G4117" s="23" t="s">
        <v>92</v>
      </c>
      <c r="H4117" s="24" t="s">
        <v>92</v>
      </c>
      <c r="I4117" t="s">
        <v>92</v>
      </c>
      <c r="L4117" s="24">
        <v>0</v>
      </c>
    </row>
    <row r="4118" spans="3:12">
      <c r="C4118" s="24">
        <v>0</v>
      </c>
      <c r="D4118" t="s">
        <v>92</v>
      </c>
      <c r="E4118" t="s">
        <v>92</v>
      </c>
      <c r="F4118" t="s">
        <v>92</v>
      </c>
      <c r="G4118" s="23" t="s">
        <v>92</v>
      </c>
      <c r="H4118" s="24" t="s">
        <v>92</v>
      </c>
      <c r="I4118" t="s">
        <v>92</v>
      </c>
      <c r="L4118" s="24">
        <v>0</v>
      </c>
    </row>
    <row r="4119" spans="3:12">
      <c r="C4119" s="24">
        <v>0</v>
      </c>
      <c r="D4119" t="s">
        <v>92</v>
      </c>
      <c r="E4119" t="s">
        <v>92</v>
      </c>
      <c r="F4119" t="s">
        <v>92</v>
      </c>
      <c r="G4119" s="23" t="s">
        <v>92</v>
      </c>
      <c r="H4119" s="24" t="s">
        <v>92</v>
      </c>
      <c r="I4119" t="s">
        <v>92</v>
      </c>
      <c r="L4119" s="24">
        <v>0</v>
      </c>
    </row>
    <row r="4120" spans="3:12">
      <c r="C4120" s="24">
        <v>0</v>
      </c>
      <c r="D4120" t="s">
        <v>92</v>
      </c>
      <c r="E4120" t="s">
        <v>92</v>
      </c>
      <c r="F4120" t="s">
        <v>92</v>
      </c>
      <c r="G4120" s="23" t="s">
        <v>92</v>
      </c>
      <c r="H4120" s="24" t="s">
        <v>92</v>
      </c>
      <c r="I4120" t="s">
        <v>92</v>
      </c>
      <c r="L4120" s="24">
        <v>0</v>
      </c>
    </row>
    <row r="4121" spans="3:12">
      <c r="C4121" s="24">
        <v>0</v>
      </c>
      <c r="D4121" t="s">
        <v>92</v>
      </c>
      <c r="E4121" t="s">
        <v>92</v>
      </c>
      <c r="F4121" t="s">
        <v>92</v>
      </c>
      <c r="G4121" s="23" t="s">
        <v>92</v>
      </c>
      <c r="H4121" s="24" t="s">
        <v>92</v>
      </c>
      <c r="I4121" t="s">
        <v>92</v>
      </c>
      <c r="L4121" s="24">
        <v>0</v>
      </c>
    </row>
    <row r="4122" spans="3:12">
      <c r="C4122" s="24">
        <v>0</v>
      </c>
      <c r="D4122" t="s">
        <v>92</v>
      </c>
      <c r="E4122" t="s">
        <v>92</v>
      </c>
      <c r="F4122" t="s">
        <v>92</v>
      </c>
      <c r="G4122" s="23" t="s">
        <v>92</v>
      </c>
      <c r="H4122" s="24" t="s">
        <v>92</v>
      </c>
      <c r="I4122" t="s">
        <v>92</v>
      </c>
      <c r="L4122" s="24">
        <v>0</v>
      </c>
    </row>
    <row r="4123" spans="3:12">
      <c r="C4123" s="24">
        <v>0</v>
      </c>
      <c r="D4123" t="s">
        <v>92</v>
      </c>
      <c r="E4123" t="s">
        <v>92</v>
      </c>
      <c r="F4123" t="s">
        <v>92</v>
      </c>
      <c r="G4123" s="23" t="s">
        <v>92</v>
      </c>
      <c r="H4123" s="24" t="s">
        <v>92</v>
      </c>
      <c r="I4123" t="s">
        <v>92</v>
      </c>
      <c r="L4123" s="24">
        <v>0</v>
      </c>
    </row>
    <row r="4124" spans="3:12">
      <c r="C4124" s="24">
        <v>0</v>
      </c>
      <c r="D4124" t="s">
        <v>92</v>
      </c>
      <c r="E4124" t="s">
        <v>92</v>
      </c>
      <c r="F4124" t="s">
        <v>92</v>
      </c>
      <c r="G4124" s="23" t="s">
        <v>92</v>
      </c>
      <c r="H4124" s="24" t="s">
        <v>92</v>
      </c>
      <c r="I4124" t="s">
        <v>92</v>
      </c>
      <c r="L4124" s="24">
        <v>0</v>
      </c>
    </row>
    <row r="4125" spans="3:12">
      <c r="C4125" s="24">
        <v>0</v>
      </c>
      <c r="D4125" t="s">
        <v>92</v>
      </c>
      <c r="E4125" t="s">
        <v>92</v>
      </c>
      <c r="F4125" t="s">
        <v>92</v>
      </c>
      <c r="G4125" s="23" t="s">
        <v>92</v>
      </c>
      <c r="H4125" s="24" t="s">
        <v>92</v>
      </c>
      <c r="I4125" t="s">
        <v>92</v>
      </c>
      <c r="L4125" s="24">
        <v>0</v>
      </c>
    </row>
    <row r="4126" spans="3:12">
      <c r="C4126" s="24">
        <v>0</v>
      </c>
      <c r="D4126" t="s">
        <v>92</v>
      </c>
      <c r="E4126" t="s">
        <v>92</v>
      </c>
      <c r="F4126" t="s">
        <v>92</v>
      </c>
      <c r="G4126" s="23" t="s">
        <v>92</v>
      </c>
      <c r="H4126" s="24" t="s">
        <v>92</v>
      </c>
      <c r="I4126" t="s">
        <v>92</v>
      </c>
      <c r="L4126" s="24">
        <v>0</v>
      </c>
    </row>
    <row r="4127" spans="3:12">
      <c r="C4127" s="24">
        <v>0</v>
      </c>
      <c r="D4127" t="s">
        <v>92</v>
      </c>
      <c r="E4127" t="s">
        <v>92</v>
      </c>
      <c r="F4127" t="s">
        <v>92</v>
      </c>
      <c r="G4127" s="23" t="s">
        <v>92</v>
      </c>
      <c r="H4127" s="24" t="s">
        <v>92</v>
      </c>
      <c r="I4127" t="s">
        <v>92</v>
      </c>
      <c r="L4127" s="24">
        <v>0</v>
      </c>
    </row>
    <row r="4128" spans="3:12">
      <c r="C4128" s="24">
        <v>0</v>
      </c>
      <c r="D4128" t="s">
        <v>92</v>
      </c>
      <c r="E4128" t="s">
        <v>92</v>
      </c>
      <c r="F4128" t="s">
        <v>92</v>
      </c>
      <c r="G4128" s="23" t="s">
        <v>92</v>
      </c>
      <c r="H4128" s="24" t="s">
        <v>92</v>
      </c>
      <c r="I4128" t="s">
        <v>92</v>
      </c>
      <c r="L4128" s="24">
        <v>0</v>
      </c>
    </row>
    <row r="4129" spans="3:12">
      <c r="C4129" s="24">
        <v>0</v>
      </c>
      <c r="D4129" t="s">
        <v>92</v>
      </c>
      <c r="E4129" t="s">
        <v>92</v>
      </c>
      <c r="F4129" t="s">
        <v>92</v>
      </c>
      <c r="G4129" s="23" t="s">
        <v>92</v>
      </c>
      <c r="H4129" s="24" t="s">
        <v>92</v>
      </c>
      <c r="I4129" t="s">
        <v>92</v>
      </c>
      <c r="L4129" s="24">
        <v>0</v>
      </c>
    </row>
    <row r="4130" spans="3:12">
      <c r="C4130" s="24">
        <v>0</v>
      </c>
      <c r="D4130" t="s">
        <v>92</v>
      </c>
      <c r="E4130" t="s">
        <v>92</v>
      </c>
      <c r="F4130" t="s">
        <v>92</v>
      </c>
      <c r="G4130" s="23" t="s">
        <v>92</v>
      </c>
      <c r="H4130" s="24" t="s">
        <v>92</v>
      </c>
      <c r="I4130" t="s">
        <v>92</v>
      </c>
      <c r="L4130" s="24">
        <v>0</v>
      </c>
    </row>
    <row r="4131" spans="3:12">
      <c r="C4131" s="24">
        <v>0</v>
      </c>
      <c r="D4131" t="s">
        <v>92</v>
      </c>
      <c r="E4131" t="s">
        <v>92</v>
      </c>
      <c r="F4131" t="s">
        <v>92</v>
      </c>
      <c r="G4131" s="23" t="s">
        <v>92</v>
      </c>
      <c r="H4131" s="24" t="s">
        <v>92</v>
      </c>
      <c r="I4131" t="s">
        <v>92</v>
      </c>
      <c r="L4131" s="24">
        <v>0</v>
      </c>
    </row>
    <row r="4132" spans="3:12">
      <c r="C4132" s="24">
        <v>0</v>
      </c>
      <c r="D4132" t="s">
        <v>92</v>
      </c>
      <c r="E4132" t="s">
        <v>92</v>
      </c>
      <c r="F4132" t="s">
        <v>92</v>
      </c>
      <c r="G4132" s="23" t="s">
        <v>92</v>
      </c>
      <c r="H4132" s="24" t="s">
        <v>92</v>
      </c>
      <c r="I4132" t="s">
        <v>92</v>
      </c>
      <c r="L4132" s="24">
        <v>0</v>
      </c>
    </row>
    <row r="4133" spans="3:12">
      <c r="C4133" s="24">
        <v>0</v>
      </c>
      <c r="D4133" t="s">
        <v>92</v>
      </c>
      <c r="E4133" t="s">
        <v>92</v>
      </c>
      <c r="F4133" t="s">
        <v>92</v>
      </c>
      <c r="G4133" s="23" t="s">
        <v>92</v>
      </c>
      <c r="H4133" s="24" t="s">
        <v>92</v>
      </c>
      <c r="I4133" t="s">
        <v>92</v>
      </c>
      <c r="L4133" s="24">
        <v>0</v>
      </c>
    </row>
    <row r="4134" spans="3:12">
      <c r="C4134" s="24">
        <v>0</v>
      </c>
      <c r="D4134" t="s">
        <v>92</v>
      </c>
      <c r="E4134" t="s">
        <v>92</v>
      </c>
      <c r="F4134" t="s">
        <v>92</v>
      </c>
      <c r="G4134" s="23" t="s">
        <v>92</v>
      </c>
      <c r="H4134" s="24" t="s">
        <v>92</v>
      </c>
      <c r="I4134" t="s">
        <v>92</v>
      </c>
      <c r="L4134" s="24">
        <v>0</v>
      </c>
    </row>
    <row r="4135" spans="3:12">
      <c r="C4135" s="24">
        <v>0</v>
      </c>
      <c r="D4135" t="s">
        <v>92</v>
      </c>
      <c r="E4135" t="s">
        <v>92</v>
      </c>
      <c r="F4135" t="s">
        <v>92</v>
      </c>
      <c r="G4135" s="23" t="s">
        <v>92</v>
      </c>
      <c r="H4135" s="24" t="s">
        <v>92</v>
      </c>
      <c r="I4135" t="s">
        <v>92</v>
      </c>
      <c r="L4135" s="24">
        <v>0</v>
      </c>
    </row>
    <row r="4136" spans="3:12">
      <c r="C4136" s="24">
        <v>0</v>
      </c>
      <c r="D4136" t="s">
        <v>92</v>
      </c>
      <c r="E4136" t="s">
        <v>92</v>
      </c>
      <c r="F4136" t="s">
        <v>92</v>
      </c>
      <c r="G4136" s="23" t="s">
        <v>92</v>
      </c>
      <c r="H4136" s="24" t="s">
        <v>92</v>
      </c>
      <c r="I4136" t="s">
        <v>92</v>
      </c>
      <c r="L4136" s="24">
        <v>0</v>
      </c>
    </row>
    <row r="4137" spans="3:12">
      <c r="C4137" s="24">
        <v>0</v>
      </c>
      <c r="D4137" t="s">
        <v>92</v>
      </c>
      <c r="E4137" t="s">
        <v>92</v>
      </c>
      <c r="F4137" t="s">
        <v>92</v>
      </c>
      <c r="G4137" s="23" t="s">
        <v>92</v>
      </c>
      <c r="H4137" s="24" t="s">
        <v>92</v>
      </c>
      <c r="I4137" t="s">
        <v>92</v>
      </c>
      <c r="L4137" s="24">
        <v>0</v>
      </c>
    </row>
    <row r="4138" spans="3:12">
      <c r="C4138" s="24">
        <v>0</v>
      </c>
      <c r="D4138" t="s">
        <v>92</v>
      </c>
      <c r="E4138" t="s">
        <v>92</v>
      </c>
      <c r="F4138" t="s">
        <v>92</v>
      </c>
      <c r="G4138" s="23" t="s">
        <v>92</v>
      </c>
      <c r="H4138" s="24" t="s">
        <v>92</v>
      </c>
      <c r="I4138" t="s">
        <v>92</v>
      </c>
      <c r="L4138" s="24">
        <v>0</v>
      </c>
    </row>
    <row r="4139" spans="3:12">
      <c r="C4139" s="24">
        <v>0</v>
      </c>
      <c r="D4139" t="s">
        <v>92</v>
      </c>
      <c r="E4139" t="s">
        <v>92</v>
      </c>
      <c r="F4139" t="s">
        <v>92</v>
      </c>
      <c r="G4139" s="23" t="s">
        <v>92</v>
      </c>
      <c r="H4139" s="24" t="s">
        <v>92</v>
      </c>
      <c r="I4139" t="s">
        <v>92</v>
      </c>
      <c r="L4139" s="24">
        <v>0</v>
      </c>
    </row>
    <row r="4140" spans="3:12">
      <c r="C4140" s="24">
        <v>0</v>
      </c>
      <c r="D4140" t="s">
        <v>92</v>
      </c>
      <c r="E4140" t="s">
        <v>92</v>
      </c>
      <c r="F4140" t="s">
        <v>92</v>
      </c>
      <c r="G4140" s="23" t="s">
        <v>92</v>
      </c>
      <c r="H4140" s="24" t="s">
        <v>92</v>
      </c>
      <c r="I4140" t="s">
        <v>92</v>
      </c>
      <c r="L4140" s="24">
        <v>0</v>
      </c>
    </row>
    <row r="4141" spans="3:12">
      <c r="C4141" s="24">
        <v>0</v>
      </c>
      <c r="D4141" t="s">
        <v>92</v>
      </c>
      <c r="E4141" t="s">
        <v>92</v>
      </c>
      <c r="F4141" t="s">
        <v>92</v>
      </c>
      <c r="G4141" s="23" t="s">
        <v>92</v>
      </c>
      <c r="H4141" s="24" t="s">
        <v>92</v>
      </c>
      <c r="I4141" t="s">
        <v>92</v>
      </c>
      <c r="L4141" s="24">
        <v>0</v>
      </c>
    </row>
    <row r="4142" spans="3:12">
      <c r="C4142" s="24">
        <v>0</v>
      </c>
      <c r="D4142" t="s">
        <v>92</v>
      </c>
      <c r="E4142" t="s">
        <v>92</v>
      </c>
      <c r="F4142" t="s">
        <v>92</v>
      </c>
      <c r="G4142" s="23" t="s">
        <v>92</v>
      </c>
      <c r="H4142" s="24" t="s">
        <v>92</v>
      </c>
      <c r="I4142" t="s">
        <v>92</v>
      </c>
      <c r="L4142" s="24">
        <v>0</v>
      </c>
    </row>
    <row r="4143" spans="3:12">
      <c r="C4143" s="24">
        <v>0</v>
      </c>
      <c r="D4143" t="s">
        <v>92</v>
      </c>
      <c r="E4143" t="s">
        <v>92</v>
      </c>
      <c r="F4143" t="s">
        <v>92</v>
      </c>
      <c r="G4143" s="23" t="s">
        <v>92</v>
      </c>
      <c r="H4143" s="24" t="s">
        <v>92</v>
      </c>
      <c r="I4143" t="s">
        <v>92</v>
      </c>
      <c r="L4143" s="24">
        <v>0</v>
      </c>
    </row>
    <row r="4144" spans="3:12">
      <c r="C4144" s="24">
        <v>0</v>
      </c>
      <c r="D4144" t="s">
        <v>92</v>
      </c>
      <c r="E4144" t="s">
        <v>92</v>
      </c>
      <c r="F4144" t="s">
        <v>92</v>
      </c>
      <c r="G4144" s="23" t="s">
        <v>92</v>
      </c>
      <c r="H4144" s="24" t="s">
        <v>92</v>
      </c>
      <c r="I4144" t="s">
        <v>92</v>
      </c>
      <c r="L4144" s="24">
        <v>0</v>
      </c>
    </row>
    <row r="4145" spans="3:12">
      <c r="C4145" s="24">
        <v>0</v>
      </c>
      <c r="D4145" t="s">
        <v>92</v>
      </c>
      <c r="E4145" t="s">
        <v>92</v>
      </c>
      <c r="F4145" t="s">
        <v>92</v>
      </c>
      <c r="G4145" s="23" t="s">
        <v>92</v>
      </c>
      <c r="H4145" s="24" t="s">
        <v>92</v>
      </c>
      <c r="I4145" t="s">
        <v>92</v>
      </c>
      <c r="L4145" s="24">
        <v>0</v>
      </c>
    </row>
    <row r="4146" spans="3:12">
      <c r="C4146" s="24">
        <v>0</v>
      </c>
      <c r="D4146" t="s">
        <v>92</v>
      </c>
      <c r="E4146" t="s">
        <v>92</v>
      </c>
      <c r="F4146" t="s">
        <v>92</v>
      </c>
      <c r="G4146" s="23" t="s">
        <v>92</v>
      </c>
      <c r="H4146" s="24" t="s">
        <v>92</v>
      </c>
      <c r="I4146" t="s">
        <v>92</v>
      </c>
      <c r="L4146" s="24">
        <v>0</v>
      </c>
    </row>
    <row r="4147" spans="3:12">
      <c r="C4147" s="24">
        <v>0</v>
      </c>
      <c r="D4147" t="s">
        <v>92</v>
      </c>
      <c r="E4147" t="s">
        <v>92</v>
      </c>
      <c r="F4147" t="s">
        <v>92</v>
      </c>
      <c r="G4147" s="23" t="s">
        <v>92</v>
      </c>
      <c r="H4147" s="24" t="s">
        <v>92</v>
      </c>
      <c r="I4147" t="s">
        <v>92</v>
      </c>
      <c r="L4147" s="24">
        <v>0</v>
      </c>
    </row>
    <row r="4148" spans="3:12">
      <c r="C4148" s="24">
        <v>0</v>
      </c>
      <c r="D4148" t="s">
        <v>92</v>
      </c>
      <c r="E4148" t="s">
        <v>92</v>
      </c>
      <c r="F4148" t="s">
        <v>92</v>
      </c>
      <c r="G4148" s="23" t="s">
        <v>92</v>
      </c>
      <c r="H4148" s="24" t="s">
        <v>92</v>
      </c>
      <c r="I4148" t="s">
        <v>92</v>
      </c>
      <c r="L4148" s="24">
        <v>0</v>
      </c>
    </row>
    <row r="4149" spans="3:12">
      <c r="C4149" s="24">
        <v>0</v>
      </c>
      <c r="D4149" t="s">
        <v>92</v>
      </c>
      <c r="E4149" t="s">
        <v>92</v>
      </c>
      <c r="F4149" t="s">
        <v>92</v>
      </c>
      <c r="G4149" s="23" t="s">
        <v>92</v>
      </c>
      <c r="H4149" s="24" t="s">
        <v>92</v>
      </c>
      <c r="I4149" t="s">
        <v>92</v>
      </c>
      <c r="L4149" s="24">
        <v>0</v>
      </c>
    </row>
    <row r="4150" spans="3:12">
      <c r="C4150" s="24">
        <v>0</v>
      </c>
      <c r="D4150" t="s">
        <v>92</v>
      </c>
      <c r="E4150" t="s">
        <v>92</v>
      </c>
      <c r="F4150" t="s">
        <v>92</v>
      </c>
      <c r="G4150" s="23" t="s">
        <v>92</v>
      </c>
      <c r="H4150" s="24" t="s">
        <v>92</v>
      </c>
      <c r="I4150" t="s">
        <v>92</v>
      </c>
      <c r="L4150" s="24">
        <v>0</v>
      </c>
    </row>
    <row r="4151" spans="3:12">
      <c r="C4151" s="24">
        <v>0</v>
      </c>
      <c r="D4151" t="s">
        <v>92</v>
      </c>
      <c r="E4151" t="s">
        <v>92</v>
      </c>
      <c r="F4151" t="s">
        <v>92</v>
      </c>
      <c r="G4151" s="23" t="s">
        <v>92</v>
      </c>
      <c r="H4151" s="24" t="s">
        <v>92</v>
      </c>
      <c r="I4151" t="s">
        <v>92</v>
      </c>
      <c r="L4151" s="24">
        <v>0</v>
      </c>
    </row>
    <row r="4152" spans="3:12">
      <c r="C4152" s="24">
        <v>0</v>
      </c>
      <c r="D4152" t="s">
        <v>92</v>
      </c>
      <c r="E4152" t="s">
        <v>92</v>
      </c>
      <c r="F4152" t="s">
        <v>92</v>
      </c>
      <c r="G4152" s="23" t="s">
        <v>92</v>
      </c>
      <c r="H4152" s="24" t="s">
        <v>92</v>
      </c>
      <c r="I4152" t="s">
        <v>92</v>
      </c>
      <c r="L4152" s="24">
        <v>0</v>
      </c>
    </row>
    <row r="4153" spans="3:12">
      <c r="C4153" s="24">
        <v>0</v>
      </c>
      <c r="D4153" t="s">
        <v>92</v>
      </c>
      <c r="E4153" t="s">
        <v>92</v>
      </c>
      <c r="F4153" t="s">
        <v>92</v>
      </c>
      <c r="G4153" s="23" t="s">
        <v>92</v>
      </c>
      <c r="H4153" s="24" t="s">
        <v>92</v>
      </c>
      <c r="I4153" t="s">
        <v>92</v>
      </c>
      <c r="L4153" s="24">
        <v>0</v>
      </c>
    </row>
    <row r="4154" spans="3:12">
      <c r="C4154" s="24">
        <v>0</v>
      </c>
      <c r="D4154" t="s">
        <v>92</v>
      </c>
      <c r="E4154" t="s">
        <v>92</v>
      </c>
      <c r="F4154" t="s">
        <v>92</v>
      </c>
      <c r="G4154" s="23" t="s">
        <v>92</v>
      </c>
      <c r="H4154" s="24" t="s">
        <v>92</v>
      </c>
      <c r="I4154" t="s">
        <v>92</v>
      </c>
      <c r="L4154" s="24">
        <v>0</v>
      </c>
    </row>
    <row r="4155" spans="3:12">
      <c r="C4155" s="24">
        <v>0</v>
      </c>
      <c r="D4155" t="s">
        <v>92</v>
      </c>
      <c r="E4155" t="s">
        <v>92</v>
      </c>
      <c r="F4155" t="s">
        <v>92</v>
      </c>
      <c r="G4155" s="23" t="s">
        <v>92</v>
      </c>
      <c r="H4155" s="24" t="s">
        <v>92</v>
      </c>
      <c r="I4155" t="s">
        <v>92</v>
      </c>
      <c r="L4155" s="24">
        <v>0</v>
      </c>
    </row>
    <row r="4156" spans="3:12">
      <c r="C4156" s="24">
        <v>0</v>
      </c>
      <c r="D4156" t="s">
        <v>92</v>
      </c>
      <c r="E4156" t="s">
        <v>92</v>
      </c>
      <c r="F4156" t="s">
        <v>92</v>
      </c>
      <c r="G4156" s="23" t="s">
        <v>92</v>
      </c>
      <c r="H4156" s="24" t="s">
        <v>92</v>
      </c>
      <c r="I4156" t="s">
        <v>92</v>
      </c>
      <c r="L4156" s="24">
        <v>0</v>
      </c>
    </row>
    <row r="4157" spans="3:12">
      <c r="C4157" s="24">
        <v>0</v>
      </c>
      <c r="D4157" t="s">
        <v>92</v>
      </c>
      <c r="E4157" t="s">
        <v>92</v>
      </c>
      <c r="F4157" t="s">
        <v>92</v>
      </c>
      <c r="G4157" s="23" t="s">
        <v>92</v>
      </c>
      <c r="H4157" s="24" t="s">
        <v>92</v>
      </c>
      <c r="I4157" t="s">
        <v>92</v>
      </c>
      <c r="L4157" s="24">
        <v>0</v>
      </c>
    </row>
    <row r="4158" spans="3:12">
      <c r="C4158" s="24">
        <v>0</v>
      </c>
      <c r="D4158" t="s">
        <v>92</v>
      </c>
      <c r="E4158" t="s">
        <v>92</v>
      </c>
      <c r="F4158" t="s">
        <v>92</v>
      </c>
      <c r="G4158" s="23" t="s">
        <v>92</v>
      </c>
      <c r="H4158" s="24" t="s">
        <v>92</v>
      </c>
      <c r="I4158" t="s">
        <v>92</v>
      </c>
      <c r="L4158" s="24">
        <v>0</v>
      </c>
    </row>
    <row r="4159" spans="3:12">
      <c r="C4159" s="24">
        <v>0</v>
      </c>
      <c r="D4159" t="s">
        <v>92</v>
      </c>
      <c r="E4159" t="s">
        <v>92</v>
      </c>
      <c r="F4159" t="s">
        <v>92</v>
      </c>
      <c r="G4159" s="23" t="s">
        <v>92</v>
      </c>
      <c r="H4159" s="24" t="s">
        <v>92</v>
      </c>
      <c r="I4159" t="s">
        <v>92</v>
      </c>
      <c r="L4159" s="24">
        <v>0</v>
      </c>
    </row>
    <row r="4160" spans="3:12">
      <c r="C4160" s="24">
        <v>0</v>
      </c>
      <c r="D4160" t="s">
        <v>92</v>
      </c>
      <c r="E4160" t="s">
        <v>92</v>
      </c>
      <c r="F4160" t="s">
        <v>92</v>
      </c>
      <c r="G4160" s="23" t="s">
        <v>92</v>
      </c>
      <c r="H4160" s="24" t="s">
        <v>92</v>
      </c>
      <c r="I4160" t="s">
        <v>92</v>
      </c>
      <c r="L4160" s="24">
        <v>0</v>
      </c>
    </row>
    <row r="4161" spans="3:12">
      <c r="C4161" s="24">
        <v>0</v>
      </c>
      <c r="D4161" t="s">
        <v>92</v>
      </c>
      <c r="E4161" t="s">
        <v>92</v>
      </c>
      <c r="F4161" t="s">
        <v>92</v>
      </c>
      <c r="G4161" s="23" t="s">
        <v>92</v>
      </c>
      <c r="H4161" s="24" t="s">
        <v>92</v>
      </c>
      <c r="I4161" t="s">
        <v>92</v>
      </c>
      <c r="L4161" s="24">
        <v>0</v>
      </c>
    </row>
    <row r="4162" spans="3:12">
      <c r="C4162" s="24">
        <v>0</v>
      </c>
      <c r="D4162" t="s">
        <v>92</v>
      </c>
      <c r="E4162" t="s">
        <v>92</v>
      </c>
      <c r="F4162" t="s">
        <v>92</v>
      </c>
      <c r="G4162" s="23" t="s">
        <v>92</v>
      </c>
      <c r="H4162" s="24" t="s">
        <v>92</v>
      </c>
      <c r="I4162" t="s">
        <v>92</v>
      </c>
      <c r="L4162" s="24">
        <v>0</v>
      </c>
    </row>
    <row r="4163" spans="3:12">
      <c r="C4163" s="24">
        <v>0</v>
      </c>
      <c r="D4163" t="s">
        <v>92</v>
      </c>
      <c r="E4163" t="s">
        <v>92</v>
      </c>
      <c r="F4163" t="s">
        <v>92</v>
      </c>
      <c r="G4163" s="23" t="s">
        <v>92</v>
      </c>
      <c r="H4163" s="24" t="s">
        <v>92</v>
      </c>
      <c r="I4163" t="s">
        <v>92</v>
      </c>
      <c r="L4163" s="24">
        <v>0</v>
      </c>
    </row>
    <row r="4164" spans="3:12">
      <c r="C4164" s="24">
        <v>0</v>
      </c>
      <c r="D4164" t="s">
        <v>92</v>
      </c>
      <c r="E4164" t="s">
        <v>92</v>
      </c>
      <c r="F4164" t="s">
        <v>92</v>
      </c>
      <c r="G4164" s="23" t="s">
        <v>92</v>
      </c>
      <c r="H4164" s="24" t="s">
        <v>92</v>
      </c>
      <c r="I4164" t="s">
        <v>92</v>
      </c>
      <c r="L4164" s="24">
        <v>0</v>
      </c>
    </row>
    <row r="4165" spans="3:12">
      <c r="C4165" s="24">
        <v>0</v>
      </c>
      <c r="D4165" t="s">
        <v>92</v>
      </c>
      <c r="E4165" t="s">
        <v>92</v>
      </c>
      <c r="F4165" t="s">
        <v>92</v>
      </c>
      <c r="G4165" s="23" t="s">
        <v>92</v>
      </c>
      <c r="H4165" s="24" t="s">
        <v>92</v>
      </c>
      <c r="I4165" t="s">
        <v>92</v>
      </c>
      <c r="L4165" s="24">
        <v>0</v>
      </c>
    </row>
    <row r="4166" spans="3:12">
      <c r="C4166" s="24">
        <v>0</v>
      </c>
      <c r="D4166" t="s">
        <v>92</v>
      </c>
      <c r="E4166" t="s">
        <v>92</v>
      </c>
      <c r="F4166" t="s">
        <v>92</v>
      </c>
      <c r="G4166" s="23" t="s">
        <v>92</v>
      </c>
      <c r="H4166" s="24" t="s">
        <v>92</v>
      </c>
      <c r="I4166" t="s">
        <v>92</v>
      </c>
      <c r="L4166" s="24">
        <v>0</v>
      </c>
    </row>
    <row r="4167" spans="3:12">
      <c r="C4167" s="24">
        <v>0</v>
      </c>
      <c r="D4167" t="s">
        <v>92</v>
      </c>
      <c r="E4167" t="s">
        <v>92</v>
      </c>
      <c r="F4167" t="s">
        <v>92</v>
      </c>
      <c r="G4167" s="23" t="s">
        <v>92</v>
      </c>
      <c r="H4167" s="24" t="s">
        <v>92</v>
      </c>
      <c r="I4167" t="s">
        <v>92</v>
      </c>
      <c r="L4167" s="24">
        <v>0</v>
      </c>
    </row>
    <row r="4168" spans="3:12">
      <c r="C4168" s="24">
        <v>0</v>
      </c>
      <c r="D4168" t="s">
        <v>92</v>
      </c>
      <c r="E4168" t="s">
        <v>92</v>
      </c>
      <c r="F4168" t="s">
        <v>92</v>
      </c>
      <c r="G4168" s="23" t="s">
        <v>92</v>
      </c>
      <c r="H4168" s="24" t="s">
        <v>92</v>
      </c>
      <c r="I4168" t="s">
        <v>92</v>
      </c>
      <c r="L4168" s="24">
        <v>0</v>
      </c>
    </row>
    <row r="4169" spans="3:12">
      <c r="C4169" s="24">
        <v>0</v>
      </c>
      <c r="D4169" t="s">
        <v>92</v>
      </c>
      <c r="E4169" t="s">
        <v>92</v>
      </c>
      <c r="F4169" t="s">
        <v>92</v>
      </c>
      <c r="G4169" s="23" t="s">
        <v>92</v>
      </c>
      <c r="H4169" s="24" t="s">
        <v>92</v>
      </c>
      <c r="I4169" t="s">
        <v>92</v>
      </c>
      <c r="L4169" s="24">
        <v>0</v>
      </c>
    </row>
    <row r="4170" spans="3:12">
      <c r="C4170" s="24">
        <v>0</v>
      </c>
      <c r="D4170" t="s">
        <v>92</v>
      </c>
      <c r="E4170" t="s">
        <v>92</v>
      </c>
      <c r="F4170" t="s">
        <v>92</v>
      </c>
      <c r="G4170" s="23" t="s">
        <v>92</v>
      </c>
      <c r="H4170" s="24" t="s">
        <v>92</v>
      </c>
      <c r="I4170" t="s">
        <v>92</v>
      </c>
      <c r="L4170" s="24">
        <v>0</v>
      </c>
    </row>
    <row r="4171" spans="3:12">
      <c r="C4171" s="24">
        <v>0</v>
      </c>
      <c r="D4171" t="s">
        <v>92</v>
      </c>
      <c r="E4171" t="s">
        <v>92</v>
      </c>
      <c r="F4171" t="s">
        <v>92</v>
      </c>
      <c r="G4171" s="23" t="s">
        <v>92</v>
      </c>
      <c r="H4171" s="24" t="s">
        <v>92</v>
      </c>
      <c r="I4171" t="s">
        <v>92</v>
      </c>
      <c r="L4171" s="24">
        <v>0</v>
      </c>
    </row>
    <row r="4172" spans="3:12">
      <c r="C4172" s="24">
        <v>0</v>
      </c>
      <c r="D4172" t="s">
        <v>92</v>
      </c>
      <c r="E4172" t="s">
        <v>92</v>
      </c>
      <c r="F4172" t="s">
        <v>92</v>
      </c>
      <c r="G4172" s="23" t="s">
        <v>92</v>
      </c>
      <c r="H4172" s="24" t="s">
        <v>92</v>
      </c>
      <c r="I4172" t="s">
        <v>92</v>
      </c>
      <c r="L4172" s="24">
        <v>0</v>
      </c>
    </row>
    <row r="4173" spans="3:12">
      <c r="C4173" s="24">
        <v>0</v>
      </c>
      <c r="D4173" t="s">
        <v>92</v>
      </c>
      <c r="E4173" t="s">
        <v>92</v>
      </c>
      <c r="F4173" t="s">
        <v>92</v>
      </c>
      <c r="G4173" s="23" t="s">
        <v>92</v>
      </c>
      <c r="H4173" s="24" t="s">
        <v>92</v>
      </c>
      <c r="I4173" t="s">
        <v>92</v>
      </c>
      <c r="L4173" s="24">
        <v>0</v>
      </c>
    </row>
    <row r="4174" spans="3:12">
      <c r="C4174" s="24">
        <v>0</v>
      </c>
      <c r="D4174" t="s">
        <v>92</v>
      </c>
      <c r="E4174" t="s">
        <v>92</v>
      </c>
      <c r="F4174" t="s">
        <v>92</v>
      </c>
      <c r="G4174" s="23" t="s">
        <v>92</v>
      </c>
      <c r="H4174" s="24" t="s">
        <v>92</v>
      </c>
      <c r="I4174" t="s">
        <v>92</v>
      </c>
      <c r="L4174" s="24">
        <v>0</v>
      </c>
    </row>
    <row r="4175" spans="3:12">
      <c r="C4175" s="24">
        <v>0</v>
      </c>
      <c r="D4175" t="s">
        <v>92</v>
      </c>
      <c r="E4175" t="s">
        <v>92</v>
      </c>
      <c r="F4175" t="s">
        <v>92</v>
      </c>
      <c r="G4175" s="23" t="s">
        <v>92</v>
      </c>
      <c r="H4175" s="24" t="s">
        <v>92</v>
      </c>
      <c r="I4175" t="s">
        <v>92</v>
      </c>
      <c r="L4175" s="24">
        <v>0</v>
      </c>
    </row>
    <row r="4176" spans="3:12">
      <c r="C4176" s="24">
        <v>0</v>
      </c>
      <c r="D4176" t="s">
        <v>92</v>
      </c>
      <c r="E4176" t="s">
        <v>92</v>
      </c>
      <c r="F4176" t="s">
        <v>92</v>
      </c>
      <c r="G4176" s="23" t="s">
        <v>92</v>
      </c>
      <c r="H4176" s="24" t="s">
        <v>92</v>
      </c>
      <c r="I4176" t="s">
        <v>92</v>
      </c>
      <c r="L4176" s="24">
        <v>0</v>
      </c>
    </row>
    <row r="4177" spans="3:12">
      <c r="C4177" s="24">
        <v>0</v>
      </c>
      <c r="D4177" t="s">
        <v>92</v>
      </c>
      <c r="E4177" t="s">
        <v>92</v>
      </c>
      <c r="F4177" t="s">
        <v>92</v>
      </c>
      <c r="G4177" s="23" t="s">
        <v>92</v>
      </c>
      <c r="H4177" s="24" t="s">
        <v>92</v>
      </c>
      <c r="I4177" t="s">
        <v>92</v>
      </c>
      <c r="L4177" s="24">
        <v>0</v>
      </c>
    </row>
    <row r="4178" spans="3:12">
      <c r="C4178" s="24">
        <v>0</v>
      </c>
      <c r="D4178" t="s">
        <v>92</v>
      </c>
      <c r="E4178" t="s">
        <v>92</v>
      </c>
      <c r="F4178" t="s">
        <v>92</v>
      </c>
      <c r="G4178" s="23" t="s">
        <v>92</v>
      </c>
      <c r="H4178" s="24" t="s">
        <v>92</v>
      </c>
      <c r="I4178" t="s">
        <v>92</v>
      </c>
      <c r="L4178" s="24">
        <v>0</v>
      </c>
    </row>
    <row r="4179" spans="3:12">
      <c r="C4179" s="24">
        <v>0</v>
      </c>
      <c r="D4179" t="s">
        <v>92</v>
      </c>
      <c r="E4179" t="s">
        <v>92</v>
      </c>
      <c r="F4179" t="s">
        <v>92</v>
      </c>
      <c r="G4179" s="23" t="s">
        <v>92</v>
      </c>
      <c r="H4179" s="24" t="s">
        <v>92</v>
      </c>
      <c r="I4179" t="s">
        <v>92</v>
      </c>
      <c r="L4179" s="24">
        <v>0</v>
      </c>
    </row>
    <row r="4180" spans="3:12">
      <c r="C4180" s="24">
        <v>0</v>
      </c>
      <c r="D4180" t="s">
        <v>92</v>
      </c>
      <c r="E4180" t="s">
        <v>92</v>
      </c>
      <c r="F4180" t="s">
        <v>92</v>
      </c>
      <c r="G4180" s="23" t="s">
        <v>92</v>
      </c>
      <c r="H4180" s="24" t="s">
        <v>92</v>
      </c>
      <c r="I4180" t="s">
        <v>92</v>
      </c>
      <c r="L4180" s="24">
        <v>0</v>
      </c>
    </row>
    <row r="4181" spans="3:12">
      <c r="C4181" s="24">
        <v>0</v>
      </c>
      <c r="D4181" t="s">
        <v>92</v>
      </c>
      <c r="E4181" t="s">
        <v>92</v>
      </c>
      <c r="F4181" t="s">
        <v>92</v>
      </c>
      <c r="G4181" s="23" t="s">
        <v>92</v>
      </c>
      <c r="H4181" s="24" t="s">
        <v>92</v>
      </c>
      <c r="I4181" t="s">
        <v>92</v>
      </c>
      <c r="L4181" s="24">
        <v>0</v>
      </c>
    </row>
    <row r="4182" spans="3:12">
      <c r="C4182" s="24">
        <v>0</v>
      </c>
      <c r="D4182" t="s">
        <v>92</v>
      </c>
      <c r="E4182" t="s">
        <v>92</v>
      </c>
      <c r="F4182" t="s">
        <v>92</v>
      </c>
      <c r="G4182" s="23" t="s">
        <v>92</v>
      </c>
      <c r="H4182" s="24" t="s">
        <v>92</v>
      </c>
      <c r="I4182" t="s">
        <v>92</v>
      </c>
      <c r="L4182" s="24">
        <v>0</v>
      </c>
    </row>
    <row r="4183" spans="3:12">
      <c r="C4183" s="24">
        <v>0</v>
      </c>
      <c r="D4183" t="s">
        <v>92</v>
      </c>
      <c r="E4183" t="s">
        <v>92</v>
      </c>
      <c r="F4183" t="s">
        <v>92</v>
      </c>
      <c r="G4183" s="23" t="s">
        <v>92</v>
      </c>
      <c r="H4183" s="24" t="s">
        <v>92</v>
      </c>
      <c r="I4183" t="s">
        <v>92</v>
      </c>
      <c r="L4183" s="24">
        <v>0</v>
      </c>
    </row>
    <row r="4184" spans="3:12">
      <c r="C4184" s="24">
        <v>0</v>
      </c>
      <c r="D4184" t="s">
        <v>92</v>
      </c>
      <c r="E4184" t="s">
        <v>92</v>
      </c>
      <c r="F4184" t="s">
        <v>92</v>
      </c>
      <c r="G4184" s="23" t="s">
        <v>92</v>
      </c>
      <c r="H4184" s="24" t="s">
        <v>92</v>
      </c>
      <c r="I4184" t="s">
        <v>92</v>
      </c>
      <c r="L4184" s="24">
        <v>0</v>
      </c>
    </row>
    <row r="4185" spans="3:12">
      <c r="C4185" s="24">
        <v>0</v>
      </c>
      <c r="D4185" t="s">
        <v>92</v>
      </c>
      <c r="E4185" t="s">
        <v>92</v>
      </c>
      <c r="F4185" t="s">
        <v>92</v>
      </c>
      <c r="G4185" s="23" t="s">
        <v>92</v>
      </c>
      <c r="H4185" s="24" t="s">
        <v>92</v>
      </c>
      <c r="I4185" t="s">
        <v>92</v>
      </c>
      <c r="L4185" s="24">
        <v>0</v>
      </c>
    </row>
    <row r="4186" spans="3:12">
      <c r="C4186" s="24">
        <v>0</v>
      </c>
      <c r="D4186" t="s">
        <v>92</v>
      </c>
      <c r="E4186" t="s">
        <v>92</v>
      </c>
      <c r="F4186" t="s">
        <v>92</v>
      </c>
      <c r="G4186" s="23" t="s">
        <v>92</v>
      </c>
      <c r="H4186" s="24" t="s">
        <v>92</v>
      </c>
      <c r="I4186" t="s">
        <v>92</v>
      </c>
      <c r="L4186" s="24">
        <v>0</v>
      </c>
    </row>
    <row r="4187" spans="3:12">
      <c r="C4187" s="24">
        <v>0</v>
      </c>
      <c r="D4187" t="s">
        <v>92</v>
      </c>
      <c r="E4187" t="s">
        <v>92</v>
      </c>
      <c r="F4187" t="s">
        <v>92</v>
      </c>
      <c r="G4187" s="23" t="s">
        <v>92</v>
      </c>
      <c r="H4187" s="24" t="s">
        <v>92</v>
      </c>
      <c r="I4187" t="s">
        <v>92</v>
      </c>
      <c r="L4187" s="24">
        <v>0</v>
      </c>
    </row>
    <row r="4188" spans="3:12">
      <c r="C4188" s="24">
        <v>0</v>
      </c>
      <c r="D4188" t="s">
        <v>92</v>
      </c>
      <c r="E4188" t="s">
        <v>92</v>
      </c>
      <c r="F4188" t="s">
        <v>92</v>
      </c>
      <c r="G4188" s="23" t="s">
        <v>92</v>
      </c>
      <c r="H4188" s="24" t="s">
        <v>92</v>
      </c>
      <c r="I4188" t="s">
        <v>92</v>
      </c>
      <c r="L4188" s="24">
        <v>0</v>
      </c>
    </row>
    <row r="4189" spans="3:12">
      <c r="C4189" s="24">
        <v>0</v>
      </c>
      <c r="D4189" t="s">
        <v>92</v>
      </c>
      <c r="E4189" t="s">
        <v>92</v>
      </c>
      <c r="F4189" t="s">
        <v>92</v>
      </c>
      <c r="G4189" s="23" t="s">
        <v>92</v>
      </c>
      <c r="H4189" s="24" t="s">
        <v>92</v>
      </c>
      <c r="I4189" t="s">
        <v>92</v>
      </c>
      <c r="L4189" s="24">
        <v>0</v>
      </c>
    </row>
    <row r="4190" spans="3:12">
      <c r="C4190" s="24">
        <v>0</v>
      </c>
      <c r="D4190" t="s">
        <v>92</v>
      </c>
      <c r="E4190" t="s">
        <v>92</v>
      </c>
      <c r="F4190" t="s">
        <v>92</v>
      </c>
      <c r="G4190" s="23" t="s">
        <v>92</v>
      </c>
      <c r="H4190" s="24" t="s">
        <v>92</v>
      </c>
      <c r="I4190" t="s">
        <v>92</v>
      </c>
      <c r="L4190" s="24">
        <v>0</v>
      </c>
    </row>
    <row r="4191" spans="3:12">
      <c r="C4191" s="24">
        <v>0</v>
      </c>
      <c r="D4191" t="s">
        <v>92</v>
      </c>
      <c r="E4191" t="s">
        <v>92</v>
      </c>
      <c r="F4191" t="s">
        <v>92</v>
      </c>
      <c r="G4191" s="23" t="s">
        <v>92</v>
      </c>
      <c r="H4191" s="24" t="s">
        <v>92</v>
      </c>
      <c r="I4191" t="s">
        <v>92</v>
      </c>
      <c r="L4191" s="24">
        <v>0</v>
      </c>
    </row>
    <row r="4192" spans="3:12">
      <c r="C4192" s="24">
        <v>0</v>
      </c>
      <c r="D4192" t="s">
        <v>92</v>
      </c>
      <c r="E4192" t="s">
        <v>92</v>
      </c>
      <c r="F4192" t="s">
        <v>92</v>
      </c>
      <c r="G4192" s="23" t="s">
        <v>92</v>
      </c>
      <c r="H4192" s="24" t="s">
        <v>92</v>
      </c>
      <c r="I4192" t="s">
        <v>92</v>
      </c>
      <c r="L4192" s="24">
        <v>0</v>
      </c>
    </row>
    <row r="4193" spans="3:12">
      <c r="C4193" s="24">
        <v>0</v>
      </c>
      <c r="D4193" t="s">
        <v>92</v>
      </c>
      <c r="E4193" t="s">
        <v>92</v>
      </c>
      <c r="F4193" t="s">
        <v>92</v>
      </c>
      <c r="G4193" s="23" t="s">
        <v>92</v>
      </c>
      <c r="H4193" s="24" t="s">
        <v>92</v>
      </c>
      <c r="I4193" t="s">
        <v>92</v>
      </c>
      <c r="L4193" s="24">
        <v>0</v>
      </c>
    </row>
    <row r="4194" spans="3:12">
      <c r="C4194" s="24">
        <v>0</v>
      </c>
      <c r="D4194" t="s">
        <v>92</v>
      </c>
      <c r="E4194" t="s">
        <v>92</v>
      </c>
      <c r="F4194" t="s">
        <v>92</v>
      </c>
      <c r="G4194" s="23" t="s">
        <v>92</v>
      </c>
      <c r="H4194" s="24" t="s">
        <v>92</v>
      </c>
      <c r="I4194" t="s">
        <v>92</v>
      </c>
      <c r="L4194" s="24">
        <v>0</v>
      </c>
    </row>
    <row r="4195" spans="3:12">
      <c r="C4195" s="24">
        <v>0</v>
      </c>
      <c r="D4195" t="s">
        <v>92</v>
      </c>
      <c r="E4195" t="s">
        <v>92</v>
      </c>
      <c r="F4195" t="s">
        <v>92</v>
      </c>
      <c r="G4195" s="23" t="s">
        <v>92</v>
      </c>
      <c r="H4195" s="24" t="s">
        <v>92</v>
      </c>
      <c r="I4195" t="s">
        <v>92</v>
      </c>
      <c r="L4195" s="24">
        <v>0</v>
      </c>
    </row>
    <row r="4196" spans="3:12">
      <c r="C4196" s="24">
        <v>0</v>
      </c>
      <c r="D4196" t="s">
        <v>92</v>
      </c>
      <c r="E4196" t="s">
        <v>92</v>
      </c>
      <c r="F4196" t="s">
        <v>92</v>
      </c>
      <c r="G4196" s="23" t="s">
        <v>92</v>
      </c>
      <c r="H4196" s="24" t="s">
        <v>92</v>
      </c>
      <c r="I4196" t="s">
        <v>92</v>
      </c>
      <c r="L4196" s="24">
        <v>0</v>
      </c>
    </row>
    <row r="4197" spans="3:12">
      <c r="C4197" s="24">
        <v>0</v>
      </c>
      <c r="D4197" t="s">
        <v>92</v>
      </c>
      <c r="E4197" t="s">
        <v>92</v>
      </c>
      <c r="F4197" t="s">
        <v>92</v>
      </c>
      <c r="G4197" s="23" t="s">
        <v>92</v>
      </c>
      <c r="H4197" s="24" t="s">
        <v>92</v>
      </c>
      <c r="I4197" t="s">
        <v>92</v>
      </c>
      <c r="L4197" s="24">
        <v>0</v>
      </c>
    </row>
    <row r="4198" spans="3:12">
      <c r="C4198" s="24">
        <v>0</v>
      </c>
      <c r="D4198" t="s">
        <v>92</v>
      </c>
      <c r="E4198" t="s">
        <v>92</v>
      </c>
      <c r="F4198" t="s">
        <v>92</v>
      </c>
      <c r="G4198" s="23" t="s">
        <v>92</v>
      </c>
      <c r="H4198" s="24" t="s">
        <v>92</v>
      </c>
      <c r="I4198" t="s">
        <v>92</v>
      </c>
      <c r="L4198" s="24">
        <v>0</v>
      </c>
    </row>
    <row r="4199" spans="3:12">
      <c r="C4199" s="24">
        <v>0</v>
      </c>
      <c r="D4199" t="s">
        <v>92</v>
      </c>
      <c r="E4199" t="s">
        <v>92</v>
      </c>
      <c r="F4199" t="s">
        <v>92</v>
      </c>
      <c r="G4199" s="23" t="s">
        <v>92</v>
      </c>
      <c r="H4199" s="24" t="s">
        <v>92</v>
      </c>
      <c r="I4199" t="s">
        <v>92</v>
      </c>
      <c r="L4199" s="24">
        <v>0</v>
      </c>
    </row>
    <row r="4200" spans="3:12">
      <c r="C4200" s="24">
        <v>0</v>
      </c>
      <c r="D4200" t="s">
        <v>92</v>
      </c>
      <c r="E4200" t="s">
        <v>92</v>
      </c>
      <c r="F4200" t="s">
        <v>92</v>
      </c>
      <c r="G4200" s="23" t="s">
        <v>92</v>
      </c>
      <c r="H4200" s="24" t="s">
        <v>92</v>
      </c>
      <c r="I4200" t="s">
        <v>92</v>
      </c>
      <c r="L4200" s="24">
        <v>0</v>
      </c>
    </row>
    <row r="4201" spans="3:12">
      <c r="C4201" s="24">
        <v>0</v>
      </c>
      <c r="D4201" t="s">
        <v>92</v>
      </c>
      <c r="E4201" t="s">
        <v>92</v>
      </c>
      <c r="F4201" t="s">
        <v>92</v>
      </c>
      <c r="G4201" s="23" t="s">
        <v>92</v>
      </c>
      <c r="H4201" s="24" t="s">
        <v>92</v>
      </c>
      <c r="I4201" t="s">
        <v>92</v>
      </c>
      <c r="L4201" s="24">
        <v>0</v>
      </c>
    </row>
    <row r="4202" spans="3:12">
      <c r="C4202" s="24">
        <v>0</v>
      </c>
      <c r="D4202" t="s">
        <v>92</v>
      </c>
      <c r="E4202" t="s">
        <v>92</v>
      </c>
      <c r="F4202" t="s">
        <v>92</v>
      </c>
      <c r="G4202" s="23" t="s">
        <v>92</v>
      </c>
      <c r="H4202" s="24" t="s">
        <v>92</v>
      </c>
      <c r="I4202" t="s">
        <v>92</v>
      </c>
      <c r="L4202" s="24">
        <v>0</v>
      </c>
    </row>
    <row r="4203" spans="3:12">
      <c r="C4203" s="24">
        <v>0</v>
      </c>
      <c r="D4203" t="s">
        <v>92</v>
      </c>
      <c r="E4203" t="s">
        <v>92</v>
      </c>
      <c r="F4203" t="s">
        <v>92</v>
      </c>
      <c r="G4203" s="23" t="s">
        <v>92</v>
      </c>
      <c r="H4203" s="24" t="s">
        <v>92</v>
      </c>
      <c r="I4203" t="s">
        <v>92</v>
      </c>
      <c r="L4203" s="24">
        <v>0</v>
      </c>
    </row>
    <row r="4204" spans="3:12">
      <c r="C4204" s="24">
        <v>0</v>
      </c>
      <c r="D4204" t="s">
        <v>92</v>
      </c>
      <c r="E4204" t="s">
        <v>92</v>
      </c>
      <c r="F4204" t="s">
        <v>92</v>
      </c>
      <c r="G4204" s="23" t="s">
        <v>92</v>
      </c>
      <c r="H4204" s="24" t="s">
        <v>92</v>
      </c>
      <c r="I4204" t="s">
        <v>92</v>
      </c>
      <c r="L4204" s="24">
        <v>0</v>
      </c>
    </row>
    <row r="4205" spans="3:12">
      <c r="C4205" s="24">
        <v>0</v>
      </c>
      <c r="D4205" t="s">
        <v>92</v>
      </c>
      <c r="E4205" t="s">
        <v>92</v>
      </c>
      <c r="F4205" t="s">
        <v>92</v>
      </c>
      <c r="G4205" s="23" t="s">
        <v>92</v>
      </c>
      <c r="H4205" s="24" t="s">
        <v>92</v>
      </c>
      <c r="I4205" t="s">
        <v>92</v>
      </c>
      <c r="L4205" s="24">
        <v>0</v>
      </c>
    </row>
    <row r="4206" spans="3:12">
      <c r="C4206" s="24">
        <v>0</v>
      </c>
      <c r="D4206" t="s">
        <v>92</v>
      </c>
      <c r="E4206" t="s">
        <v>92</v>
      </c>
      <c r="F4206" t="s">
        <v>92</v>
      </c>
      <c r="G4206" s="23" t="s">
        <v>92</v>
      </c>
      <c r="H4206" s="24" t="s">
        <v>92</v>
      </c>
      <c r="I4206" t="s">
        <v>92</v>
      </c>
      <c r="L4206" s="24">
        <v>0</v>
      </c>
    </row>
    <row r="4207" spans="3:12">
      <c r="C4207" s="24">
        <v>0</v>
      </c>
      <c r="D4207" t="s">
        <v>92</v>
      </c>
      <c r="E4207" t="s">
        <v>92</v>
      </c>
      <c r="F4207" t="s">
        <v>92</v>
      </c>
      <c r="G4207" s="23" t="s">
        <v>92</v>
      </c>
      <c r="H4207" s="24" t="s">
        <v>92</v>
      </c>
      <c r="I4207" t="s">
        <v>92</v>
      </c>
      <c r="L4207" s="24">
        <v>0</v>
      </c>
    </row>
    <row r="4208" spans="3:12">
      <c r="C4208" s="24">
        <v>0</v>
      </c>
      <c r="D4208" t="s">
        <v>92</v>
      </c>
      <c r="E4208" t="s">
        <v>92</v>
      </c>
      <c r="F4208" t="s">
        <v>92</v>
      </c>
      <c r="G4208" s="23" t="s">
        <v>92</v>
      </c>
      <c r="H4208" s="24" t="s">
        <v>92</v>
      </c>
      <c r="I4208" t="s">
        <v>92</v>
      </c>
      <c r="L4208" s="24">
        <v>0</v>
      </c>
    </row>
    <row r="4209" spans="3:12">
      <c r="C4209" s="24">
        <v>0</v>
      </c>
      <c r="D4209" t="s">
        <v>92</v>
      </c>
      <c r="E4209" t="s">
        <v>92</v>
      </c>
      <c r="F4209" t="s">
        <v>92</v>
      </c>
      <c r="G4209" s="23" t="s">
        <v>92</v>
      </c>
      <c r="H4209" s="24" t="s">
        <v>92</v>
      </c>
      <c r="I4209" t="s">
        <v>92</v>
      </c>
      <c r="L4209" s="24">
        <v>0</v>
      </c>
    </row>
    <row r="4210" spans="3:12">
      <c r="C4210" s="24">
        <v>0</v>
      </c>
      <c r="D4210" t="s">
        <v>92</v>
      </c>
      <c r="E4210" t="s">
        <v>92</v>
      </c>
      <c r="F4210" t="s">
        <v>92</v>
      </c>
      <c r="G4210" s="23" t="s">
        <v>92</v>
      </c>
      <c r="H4210" s="24" t="s">
        <v>92</v>
      </c>
      <c r="I4210" t="s">
        <v>92</v>
      </c>
      <c r="L4210" s="24">
        <v>0</v>
      </c>
    </row>
    <row r="4211" spans="3:12">
      <c r="C4211" s="24">
        <v>0</v>
      </c>
      <c r="D4211" t="s">
        <v>92</v>
      </c>
      <c r="E4211" t="s">
        <v>92</v>
      </c>
      <c r="F4211" t="s">
        <v>92</v>
      </c>
      <c r="G4211" s="23" t="s">
        <v>92</v>
      </c>
      <c r="H4211" s="24" t="s">
        <v>92</v>
      </c>
      <c r="I4211" t="s">
        <v>92</v>
      </c>
      <c r="L4211" s="24">
        <v>0</v>
      </c>
    </row>
    <row r="4212" spans="3:12">
      <c r="C4212" s="24">
        <v>0</v>
      </c>
      <c r="D4212" t="s">
        <v>92</v>
      </c>
      <c r="E4212" t="s">
        <v>92</v>
      </c>
      <c r="F4212" t="s">
        <v>92</v>
      </c>
      <c r="G4212" s="23" t="s">
        <v>92</v>
      </c>
      <c r="H4212" s="24" t="s">
        <v>92</v>
      </c>
      <c r="I4212" t="s">
        <v>92</v>
      </c>
      <c r="L4212" s="24">
        <v>0</v>
      </c>
    </row>
    <row r="4213" spans="3:12">
      <c r="C4213" s="24">
        <v>0</v>
      </c>
      <c r="D4213" t="s">
        <v>92</v>
      </c>
      <c r="E4213" t="s">
        <v>92</v>
      </c>
      <c r="F4213" t="s">
        <v>92</v>
      </c>
      <c r="G4213" s="23" t="s">
        <v>92</v>
      </c>
      <c r="H4213" s="24" t="s">
        <v>92</v>
      </c>
      <c r="I4213" t="s">
        <v>92</v>
      </c>
      <c r="L4213" s="24">
        <v>0</v>
      </c>
    </row>
    <row r="4214" spans="3:12">
      <c r="C4214" s="24">
        <v>0</v>
      </c>
      <c r="D4214" t="s">
        <v>92</v>
      </c>
      <c r="E4214" t="s">
        <v>92</v>
      </c>
      <c r="F4214" t="s">
        <v>92</v>
      </c>
      <c r="G4214" s="23" t="s">
        <v>92</v>
      </c>
      <c r="H4214" s="24" t="s">
        <v>92</v>
      </c>
      <c r="I4214" t="s">
        <v>92</v>
      </c>
      <c r="L4214" s="24">
        <v>0</v>
      </c>
    </row>
    <row r="4215" spans="3:12">
      <c r="C4215" s="24">
        <v>0</v>
      </c>
      <c r="D4215" t="s">
        <v>92</v>
      </c>
      <c r="E4215" t="s">
        <v>92</v>
      </c>
      <c r="F4215" t="s">
        <v>92</v>
      </c>
      <c r="G4215" s="23" t="s">
        <v>92</v>
      </c>
      <c r="H4215" s="24" t="s">
        <v>92</v>
      </c>
      <c r="I4215" t="s">
        <v>92</v>
      </c>
      <c r="L4215" s="24">
        <v>0</v>
      </c>
    </row>
    <row r="4216" spans="3:12">
      <c r="C4216" s="24">
        <v>0</v>
      </c>
      <c r="D4216" t="s">
        <v>92</v>
      </c>
      <c r="E4216" t="s">
        <v>92</v>
      </c>
      <c r="F4216" t="s">
        <v>92</v>
      </c>
      <c r="G4216" s="23" t="s">
        <v>92</v>
      </c>
      <c r="H4216" s="24" t="s">
        <v>92</v>
      </c>
      <c r="I4216" t="s">
        <v>92</v>
      </c>
      <c r="L4216" s="24">
        <v>0</v>
      </c>
    </row>
    <row r="4217" spans="3:12">
      <c r="C4217" s="24">
        <v>0</v>
      </c>
      <c r="D4217" t="s">
        <v>92</v>
      </c>
      <c r="E4217" t="s">
        <v>92</v>
      </c>
      <c r="F4217" t="s">
        <v>92</v>
      </c>
      <c r="G4217" s="23" t="s">
        <v>92</v>
      </c>
      <c r="H4217" s="24" t="s">
        <v>92</v>
      </c>
      <c r="I4217" t="s">
        <v>92</v>
      </c>
      <c r="L4217" s="24">
        <v>0</v>
      </c>
    </row>
    <row r="4218" spans="3:12">
      <c r="C4218" s="24">
        <v>0</v>
      </c>
      <c r="D4218" t="s">
        <v>92</v>
      </c>
      <c r="E4218" t="s">
        <v>92</v>
      </c>
      <c r="F4218" t="s">
        <v>92</v>
      </c>
      <c r="G4218" s="23" t="s">
        <v>92</v>
      </c>
      <c r="H4218" s="24" t="s">
        <v>92</v>
      </c>
      <c r="I4218" t="s">
        <v>92</v>
      </c>
      <c r="L4218" s="24">
        <v>0</v>
      </c>
    </row>
    <row r="4219" spans="3:12">
      <c r="C4219" s="24">
        <v>0</v>
      </c>
      <c r="D4219" t="s">
        <v>92</v>
      </c>
      <c r="E4219" t="s">
        <v>92</v>
      </c>
      <c r="F4219" t="s">
        <v>92</v>
      </c>
      <c r="G4219" s="23" t="s">
        <v>92</v>
      </c>
      <c r="H4219" s="24" t="s">
        <v>92</v>
      </c>
      <c r="I4219" t="s">
        <v>92</v>
      </c>
      <c r="L4219" s="24">
        <v>0</v>
      </c>
    </row>
    <row r="4220" spans="3:12">
      <c r="C4220" s="24">
        <v>0</v>
      </c>
      <c r="D4220" t="s">
        <v>92</v>
      </c>
      <c r="E4220" t="s">
        <v>92</v>
      </c>
      <c r="F4220" t="s">
        <v>92</v>
      </c>
      <c r="G4220" s="23" t="s">
        <v>92</v>
      </c>
      <c r="H4220" s="24" t="s">
        <v>92</v>
      </c>
      <c r="I4220" t="s">
        <v>92</v>
      </c>
      <c r="L4220" s="24">
        <v>0</v>
      </c>
    </row>
    <row r="4221" spans="3:12">
      <c r="C4221" s="24">
        <v>0</v>
      </c>
      <c r="D4221" t="s">
        <v>92</v>
      </c>
      <c r="E4221" t="s">
        <v>92</v>
      </c>
      <c r="F4221" t="s">
        <v>92</v>
      </c>
      <c r="G4221" s="23" t="s">
        <v>92</v>
      </c>
      <c r="H4221" s="24" t="s">
        <v>92</v>
      </c>
      <c r="I4221" t="s">
        <v>92</v>
      </c>
      <c r="L4221" s="24">
        <v>0</v>
      </c>
    </row>
    <row r="4222" spans="3:12">
      <c r="C4222" s="24">
        <v>0</v>
      </c>
      <c r="D4222" t="s">
        <v>92</v>
      </c>
      <c r="E4222" t="s">
        <v>92</v>
      </c>
      <c r="F4222" t="s">
        <v>92</v>
      </c>
      <c r="G4222" s="23" t="s">
        <v>92</v>
      </c>
      <c r="H4222" s="24" t="s">
        <v>92</v>
      </c>
      <c r="I4222" t="s">
        <v>92</v>
      </c>
      <c r="L4222" s="24">
        <v>0</v>
      </c>
    </row>
    <row r="4223" spans="3:12">
      <c r="C4223" s="24">
        <v>0</v>
      </c>
      <c r="D4223" t="s">
        <v>92</v>
      </c>
      <c r="E4223" t="s">
        <v>92</v>
      </c>
      <c r="F4223" t="s">
        <v>92</v>
      </c>
      <c r="G4223" s="23" t="s">
        <v>92</v>
      </c>
      <c r="H4223" s="24" t="s">
        <v>92</v>
      </c>
      <c r="I4223" t="s">
        <v>92</v>
      </c>
      <c r="L4223" s="24">
        <v>0</v>
      </c>
    </row>
    <row r="4224" spans="3:12">
      <c r="C4224" s="24">
        <v>0</v>
      </c>
      <c r="D4224" t="s">
        <v>92</v>
      </c>
      <c r="E4224" t="s">
        <v>92</v>
      </c>
      <c r="F4224" t="s">
        <v>92</v>
      </c>
      <c r="G4224" s="23" t="s">
        <v>92</v>
      </c>
      <c r="H4224" s="24" t="s">
        <v>92</v>
      </c>
      <c r="I4224" t="s">
        <v>92</v>
      </c>
      <c r="L4224" s="24">
        <v>0</v>
      </c>
    </row>
    <row r="4225" spans="3:12">
      <c r="C4225" s="24">
        <v>0</v>
      </c>
      <c r="D4225" t="s">
        <v>92</v>
      </c>
      <c r="E4225" t="s">
        <v>92</v>
      </c>
      <c r="F4225" t="s">
        <v>92</v>
      </c>
      <c r="G4225" s="23" t="s">
        <v>92</v>
      </c>
      <c r="H4225" s="24" t="s">
        <v>92</v>
      </c>
      <c r="I4225" t="s">
        <v>92</v>
      </c>
      <c r="L4225" s="24">
        <v>0</v>
      </c>
    </row>
    <row r="4226" spans="3:12">
      <c r="C4226" s="24">
        <v>0</v>
      </c>
      <c r="D4226" t="s">
        <v>92</v>
      </c>
      <c r="E4226" t="s">
        <v>92</v>
      </c>
      <c r="F4226" t="s">
        <v>92</v>
      </c>
      <c r="G4226" s="23" t="s">
        <v>92</v>
      </c>
      <c r="H4226" s="24" t="s">
        <v>92</v>
      </c>
      <c r="I4226" t="s">
        <v>92</v>
      </c>
      <c r="L4226" s="24">
        <v>0</v>
      </c>
    </row>
    <row r="4227" spans="3:12">
      <c r="C4227" s="24">
        <v>0</v>
      </c>
      <c r="D4227" t="s">
        <v>92</v>
      </c>
      <c r="E4227" t="s">
        <v>92</v>
      </c>
      <c r="F4227" t="s">
        <v>92</v>
      </c>
      <c r="G4227" s="23" t="s">
        <v>92</v>
      </c>
      <c r="H4227" s="24" t="s">
        <v>92</v>
      </c>
      <c r="I4227" t="s">
        <v>92</v>
      </c>
      <c r="L4227" s="24">
        <v>0</v>
      </c>
    </row>
    <row r="4228" spans="3:12">
      <c r="C4228" s="24">
        <v>0</v>
      </c>
      <c r="D4228" t="s">
        <v>92</v>
      </c>
      <c r="E4228" t="s">
        <v>92</v>
      </c>
      <c r="F4228" t="s">
        <v>92</v>
      </c>
      <c r="G4228" s="23" t="s">
        <v>92</v>
      </c>
      <c r="H4228" s="24" t="s">
        <v>92</v>
      </c>
      <c r="I4228" t="s">
        <v>92</v>
      </c>
      <c r="L4228" s="24">
        <v>0</v>
      </c>
    </row>
    <row r="4229" spans="3:12">
      <c r="C4229" s="24">
        <v>0</v>
      </c>
      <c r="D4229" t="s">
        <v>92</v>
      </c>
      <c r="E4229" t="s">
        <v>92</v>
      </c>
      <c r="F4229" t="s">
        <v>92</v>
      </c>
      <c r="G4229" s="23" t="s">
        <v>92</v>
      </c>
      <c r="H4229" s="24" t="s">
        <v>92</v>
      </c>
      <c r="I4229" t="s">
        <v>92</v>
      </c>
      <c r="L4229" s="24">
        <v>0</v>
      </c>
    </row>
    <row r="4230" spans="3:12">
      <c r="C4230" s="24">
        <v>0</v>
      </c>
      <c r="D4230" t="s">
        <v>92</v>
      </c>
      <c r="E4230" t="s">
        <v>92</v>
      </c>
      <c r="F4230" t="s">
        <v>92</v>
      </c>
      <c r="G4230" s="23" t="s">
        <v>92</v>
      </c>
      <c r="H4230" s="24" t="s">
        <v>92</v>
      </c>
      <c r="I4230" t="s">
        <v>92</v>
      </c>
      <c r="L4230" s="24">
        <v>0</v>
      </c>
    </row>
    <row r="4231" spans="3:12">
      <c r="C4231" s="24">
        <v>0</v>
      </c>
      <c r="D4231" t="s">
        <v>92</v>
      </c>
      <c r="E4231" t="s">
        <v>92</v>
      </c>
      <c r="F4231" t="s">
        <v>92</v>
      </c>
      <c r="G4231" s="23" t="s">
        <v>92</v>
      </c>
      <c r="H4231" s="24" t="s">
        <v>92</v>
      </c>
      <c r="I4231" t="s">
        <v>92</v>
      </c>
      <c r="L4231" s="24">
        <v>0</v>
      </c>
    </row>
    <row r="4232" spans="3:12">
      <c r="C4232" s="24">
        <v>0</v>
      </c>
      <c r="D4232" t="s">
        <v>92</v>
      </c>
      <c r="E4232" t="s">
        <v>92</v>
      </c>
      <c r="F4232" t="s">
        <v>92</v>
      </c>
      <c r="G4232" s="23" t="s">
        <v>92</v>
      </c>
      <c r="H4232" s="24" t="s">
        <v>92</v>
      </c>
      <c r="I4232" t="s">
        <v>92</v>
      </c>
      <c r="L4232" s="24">
        <v>0</v>
      </c>
    </row>
    <row r="4233" spans="3:12">
      <c r="C4233" s="24">
        <v>0</v>
      </c>
      <c r="D4233" t="s">
        <v>92</v>
      </c>
      <c r="E4233" t="s">
        <v>92</v>
      </c>
      <c r="F4233" t="s">
        <v>92</v>
      </c>
      <c r="G4233" s="23" t="s">
        <v>92</v>
      </c>
      <c r="H4233" s="24" t="s">
        <v>92</v>
      </c>
      <c r="I4233" t="s">
        <v>92</v>
      </c>
      <c r="L4233" s="24">
        <v>0</v>
      </c>
    </row>
    <row r="4234" spans="3:12">
      <c r="C4234" s="24">
        <v>0</v>
      </c>
      <c r="D4234" t="s">
        <v>92</v>
      </c>
      <c r="E4234" t="s">
        <v>92</v>
      </c>
      <c r="F4234" t="s">
        <v>92</v>
      </c>
      <c r="G4234" s="23" t="s">
        <v>92</v>
      </c>
      <c r="H4234" s="24" t="s">
        <v>92</v>
      </c>
      <c r="I4234" t="s">
        <v>92</v>
      </c>
      <c r="L4234" s="24">
        <v>0</v>
      </c>
    </row>
    <row r="4235" spans="3:12">
      <c r="C4235" s="24">
        <v>0</v>
      </c>
      <c r="D4235" t="s">
        <v>92</v>
      </c>
      <c r="E4235" t="s">
        <v>92</v>
      </c>
      <c r="F4235" t="s">
        <v>92</v>
      </c>
      <c r="G4235" s="23" t="s">
        <v>92</v>
      </c>
      <c r="H4235" s="24" t="s">
        <v>92</v>
      </c>
      <c r="I4235" t="s">
        <v>92</v>
      </c>
      <c r="L4235" s="24">
        <v>0</v>
      </c>
    </row>
    <row r="4236" spans="3:12">
      <c r="C4236" s="24">
        <v>0</v>
      </c>
      <c r="D4236" t="s">
        <v>92</v>
      </c>
      <c r="E4236" t="s">
        <v>92</v>
      </c>
      <c r="F4236" t="s">
        <v>92</v>
      </c>
      <c r="G4236" s="23" t="s">
        <v>92</v>
      </c>
      <c r="H4236" s="24" t="s">
        <v>92</v>
      </c>
      <c r="I4236" t="s">
        <v>92</v>
      </c>
      <c r="L4236" s="24">
        <v>0</v>
      </c>
    </row>
    <row r="4237" spans="3:12">
      <c r="C4237" s="24">
        <v>0</v>
      </c>
      <c r="D4237" t="s">
        <v>92</v>
      </c>
      <c r="E4237" t="s">
        <v>92</v>
      </c>
      <c r="F4237" t="s">
        <v>92</v>
      </c>
      <c r="G4237" s="23" t="s">
        <v>92</v>
      </c>
      <c r="H4237" s="24" t="s">
        <v>92</v>
      </c>
      <c r="I4237" t="s">
        <v>92</v>
      </c>
      <c r="L4237" s="24">
        <v>0</v>
      </c>
    </row>
    <row r="4238" spans="3:12">
      <c r="C4238" s="24">
        <v>0</v>
      </c>
      <c r="D4238" t="s">
        <v>92</v>
      </c>
      <c r="E4238" t="s">
        <v>92</v>
      </c>
      <c r="F4238" t="s">
        <v>92</v>
      </c>
      <c r="G4238" s="23" t="s">
        <v>92</v>
      </c>
      <c r="H4238" s="24" t="s">
        <v>92</v>
      </c>
      <c r="I4238" t="s">
        <v>92</v>
      </c>
      <c r="L4238" s="24">
        <v>0</v>
      </c>
    </row>
    <row r="4239" spans="3:12">
      <c r="C4239" s="24">
        <v>0</v>
      </c>
      <c r="D4239" t="s">
        <v>92</v>
      </c>
      <c r="E4239" t="s">
        <v>92</v>
      </c>
      <c r="F4239" t="s">
        <v>92</v>
      </c>
      <c r="G4239" s="23" t="s">
        <v>92</v>
      </c>
      <c r="H4239" s="24" t="s">
        <v>92</v>
      </c>
      <c r="I4239" t="s">
        <v>92</v>
      </c>
      <c r="L4239" s="24">
        <v>0</v>
      </c>
    </row>
    <row r="4240" spans="3:12">
      <c r="C4240" s="24">
        <v>0</v>
      </c>
      <c r="D4240" t="s">
        <v>92</v>
      </c>
      <c r="E4240" t="s">
        <v>92</v>
      </c>
      <c r="F4240" t="s">
        <v>92</v>
      </c>
      <c r="G4240" s="23" t="s">
        <v>92</v>
      </c>
      <c r="H4240" s="24" t="s">
        <v>92</v>
      </c>
      <c r="I4240" t="s">
        <v>92</v>
      </c>
      <c r="L4240" s="24">
        <v>0</v>
      </c>
    </row>
    <row r="4241" spans="3:12">
      <c r="C4241" s="24">
        <v>0</v>
      </c>
      <c r="D4241" t="s">
        <v>92</v>
      </c>
      <c r="E4241" t="s">
        <v>92</v>
      </c>
      <c r="F4241" t="s">
        <v>92</v>
      </c>
      <c r="G4241" s="23" t="s">
        <v>92</v>
      </c>
      <c r="H4241" s="24" t="s">
        <v>92</v>
      </c>
      <c r="I4241" t="s">
        <v>92</v>
      </c>
      <c r="L4241" s="24">
        <v>0</v>
      </c>
    </row>
    <row r="4242" spans="3:12">
      <c r="C4242" s="24">
        <v>0</v>
      </c>
      <c r="D4242" t="s">
        <v>92</v>
      </c>
      <c r="E4242" t="s">
        <v>92</v>
      </c>
      <c r="F4242" t="s">
        <v>92</v>
      </c>
      <c r="G4242" s="23" t="s">
        <v>92</v>
      </c>
      <c r="H4242" s="24" t="s">
        <v>92</v>
      </c>
      <c r="I4242" t="s">
        <v>92</v>
      </c>
      <c r="L4242" s="24">
        <v>0</v>
      </c>
    </row>
    <row r="4243" spans="3:12">
      <c r="C4243" s="24">
        <v>0</v>
      </c>
      <c r="D4243" t="s">
        <v>92</v>
      </c>
      <c r="E4243" t="s">
        <v>92</v>
      </c>
      <c r="F4243" t="s">
        <v>92</v>
      </c>
      <c r="G4243" s="23" t="s">
        <v>92</v>
      </c>
      <c r="H4243" s="24" t="s">
        <v>92</v>
      </c>
      <c r="I4243" t="s">
        <v>92</v>
      </c>
      <c r="L4243" s="24">
        <v>0</v>
      </c>
    </row>
    <row r="4244" spans="3:12">
      <c r="C4244" s="24">
        <v>0</v>
      </c>
      <c r="D4244" t="s">
        <v>92</v>
      </c>
      <c r="E4244" t="s">
        <v>92</v>
      </c>
      <c r="F4244" t="s">
        <v>92</v>
      </c>
      <c r="G4244" s="23" t="s">
        <v>92</v>
      </c>
      <c r="H4244" s="24" t="s">
        <v>92</v>
      </c>
      <c r="I4244" t="s">
        <v>92</v>
      </c>
      <c r="L4244" s="24">
        <v>0</v>
      </c>
    </row>
    <row r="4245" spans="3:12">
      <c r="C4245" s="24">
        <v>0</v>
      </c>
      <c r="D4245" t="s">
        <v>92</v>
      </c>
      <c r="E4245" t="s">
        <v>92</v>
      </c>
      <c r="F4245" t="s">
        <v>92</v>
      </c>
      <c r="G4245" s="23" t="s">
        <v>92</v>
      </c>
      <c r="H4245" s="24" t="s">
        <v>92</v>
      </c>
      <c r="I4245" t="s">
        <v>92</v>
      </c>
      <c r="L4245" s="24">
        <v>0</v>
      </c>
    </row>
    <row r="4246" spans="3:12">
      <c r="C4246" s="24">
        <v>0</v>
      </c>
      <c r="D4246" t="s">
        <v>92</v>
      </c>
      <c r="E4246" t="s">
        <v>92</v>
      </c>
      <c r="F4246" t="s">
        <v>92</v>
      </c>
      <c r="G4246" s="23" t="s">
        <v>92</v>
      </c>
      <c r="H4246" s="24" t="s">
        <v>92</v>
      </c>
      <c r="I4246" t="s">
        <v>92</v>
      </c>
      <c r="L4246" s="24">
        <v>0</v>
      </c>
    </row>
    <row r="4247" spans="3:12">
      <c r="C4247" s="24">
        <v>0</v>
      </c>
      <c r="D4247" t="s">
        <v>92</v>
      </c>
      <c r="E4247" t="s">
        <v>92</v>
      </c>
      <c r="F4247" t="s">
        <v>92</v>
      </c>
      <c r="G4247" s="23" t="s">
        <v>92</v>
      </c>
      <c r="H4247" s="24" t="s">
        <v>92</v>
      </c>
      <c r="I4247" t="s">
        <v>92</v>
      </c>
      <c r="L4247" s="24">
        <v>0</v>
      </c>
    </row>
    <row r="4248" spans="3:12">
      <c r="C4248" s="24">
        <v>0</v>
      </c>
      <c r="D4248" t="s">
        <v>92</v>
      </c>
      <c r="E4248" t="s">
        <v>92</v>
      </c>
      <c r="F4248" t="s">
        <v>92</v>
      </c>
      <c r="G4248" s="23" t="s">
        <v>92</v>
      </c>
      <c r="H4248" s="24" t="s">
        <v>92</v>
      </c>
      <c r="I4248" t="s">
        <v>92</v>
      </c>
      <c r="L4248" s="24">
        <v>0</v>
      </c>
    </row>
    <row r="4249" spans="3:12">
      <c r="C4249" s="24">
        <v>0</v>
      </c>
      <c r="D4249" t="s">
        <v>92</v>
      </c>
      <c r="E4249" t="s">
        <v>92</v>
      </c>
      <c r="F4249" t="s">
        <v>92</v>
      </c>
      <c r="G4249" s="23" t="s">
        <v>92</v>
      </c>
      <c r="H4249" s="24" t="s">
        <v>92</v>
      </c>
      <c r="I4249" t="s">
        <v>92</v>
      </c>
      <c r="L4249" s="24">
        <v>0</v>
      </c>
    </row>
    <row r="4250" spans="3:12">
      <c r="C4250" s="24">
        <v>0</v>
      </c>
      <c r="D4250" t="s">
        <v>92</v>
      </c>
      <c r="E4250" t="s">
        <v>92</v>
      </c>
      <c r="F4250" t="s">
        <v>92</v>
      </c>
      <c r="G4250" s="23" t="s">
        <v>92</v>
      </c>
      <c r="H4250" s="24" t="s">
        <v>92</v>
      </c>
      <c r="I4250" t="s">
        <v>92</v>
      </c>
      <c r="L4250" s="24">
        <v>0</v>
      </c>
    </row>
    <row r="4251" spans="3:12">
      <c r="C4251" s="24">
        <v>0</v>
      </c>
      <c r="D4251" t="s">
        <v>92</v>
      </c>
      <c r="E4251" t="s">
        <v>92</v>
      </c>
      <c r="F4251" t="s">
        <v>92</v>
      </c>
      <c r="G4251" s="23" t="s">
        <v>92</v>
      </c>
      <c r="H4251" s="24" t="s">
        <v>92</v>
      </c>
      <c r="I4251" t="s">
        <v>92</v>
      </c>
      <c r="L4251" s="24">
        <v>0</v>
      </c>
    </row>
    <row r="4252" spans="3:12">
      <c r="C4252" s="24">
        <v>0</v>
      </c>
      <c r="D4252" t="s">
        <v>92</v>
      </c>
      <c r="E4252" t="s">
        <v>92</v>
      </c>
      <c r="F4252" t="s">
        <v>92</v>
      </c>
      <c r="G4252" s="23" t="s">
        <v>92</v>
      </c>
      <c r="H4252" s="24" t="s">
        <v>92</v>
      </c>
      <c r="I4252" t="s">
        <v>92</v>
      </c>
      <c r="L4252" s="24">
        <v>0</v>
      </c>
    </row>
    <row r="4253" spans="3:12">
      <c r="C4253" s="24">
        <v>0</v>
      </c>
      <c r="D4253" t="s">
        <v>92</v>
      </c>
      <c r="E4253" t="s">
        <v>92</v>
      </c>
      <c r="F4253" t="s">
        <v>92</v>
      </c>
      <c r="G4253" s="23" t="s">
        <v>92</v>
      </c>
      <c r="H4253" s="24" t="s">
        <v>92</v>
      </c>
      <c r="I4253" t="s">
        <v>92</v>
      </c>
      <c r="L4253" s="24">
        <v>0</v>
      </c>
    </row>
    <row r="4254" spans="3:12">
      <c r="C4254" s="24">
        <v>0</v>
      </c>
      <c r="D4254" t="s">
        <v>92</v>
      </c>
      <c r="E4254" t="s">
        <v>92</v>
      </c>
      <c r="F4254" t="s">
        <v>92</v>
      </c>
      <c r="G4254" s="23" t="s">
        <v>92</v>
      </c>
      <c r="H4254" s="24" t="s">
        <v>92</v>
      </c>
      <c r="I4254" t="s">
        <v>92</v>
      </c>
      <c r="L4254" s="24">
        <v>0</v>
      </c>
    </row>
    <row r="4255" spans="3:12">
      <c r="C4255" s="24">
        <v>0</v>
      </c>
      <c r="D4255" t="s">
        <v>92</v>
      </c>
      <c r="E4255" t="s">
        <v>92</v>
      </c>
      <c r="F4255" t="s">
        <v>92</v>
      </c>
      <c r="G4255" s="23" t="s">
        <v>92</v>
      </c>
      <c r="H4255" s="24" t="s">
        <v>92</v>
      </c>
      <c r="I4255" t="s">
        <v>92</v>
      </c>
      <c r="L4255" s="24">
        <v>0</v>
      </c>
    </row>
    <row r="4256" spans="3:12">
      <c r="C4256" s="24">
        <v>0</v>
      </c>
      <c r="D4256" t="s">
        <v>92</v>
      </c>
      <c r="E4256" t="s">
        <v>92</v>
      </c>
      <c r="F4256" t="s">
        <v>92</v>
      </c>
      <c r="G4256" s="23" t="s">
        <v>92</v>
      </c>
      <c r="H4256" s="24" t="s">
        <v>92</v>
      </c>
      <c r="I4256" t="s">
        <v>92</v>
      </c>
      <c r="L4256" s="24">
        <v>0</v>
      </c>
    </row>
    <row r="4257" spans="3:12">
      <c r="C4257" s="24">
        <v>0</v>
      </c>
      <c r="D4257" t="s">
        <v>92</v>
      </c>
      <c r="E4257" t="s">
        <v>92</v>
      </c>
      <c r="F4257" t="s">
        <v>92</v>
      </c>
      <c r="G4257" s="23" t="s">
        <v>92</v>
      </c>
      <c r="H4257" s="24" t="s">
        <v>92</v>
      </c>
      <c r="I4257" t="s">
        <v>92</v>
      </c>
      <c r="L4257" s="24">
        <v>0</v>
      </c>
    </row>
    <row r="4258" spans="3:12">
      <c r="C4258" s="24">
        <v>0</v>
      </c>
      <c r="D4258" t="s">
        <v>92</v>
      </c>
      <c r="E4258" t="s">
        <v>92</v>
      </c>
      <c r="F4258" t="s">
        <v>92</v>
      </c>
      <c r="G4258" s="23" t="s">
        <v>92</v>
      </c>
      <c r="H4258" s="24" t="s">
        <v>92</v>
      </c>
      <c r="I4258" t="s">
        <v>92</v>
      </c>
      <c r="L4258" s="24">
        <v>0</v>
      </c>
    </row>
    <row r="4259" spans="3:12">
      <c r="C4259" s="24">
        <v>0</v>
      </c>
      <c r="D4259" t="s">
        <v>92</v>
      </c>
      <c r="E4259" t="s">
        <v>92</v>
      </c>
      <c r="F4259" t="s">
        <v>92</v>
      </c>
      <c r="G4259" s="23" t="s">
        <v>92</v>
      </c>
      <c r="H4259" s="24" t="s">
        <v>92</v>
      </c>
      <c r="I4259" t="s">
        <v>92</v>
      </c>
      <c r="L4259" s="24">
        <v>0</v>
      </c>
    </row>
    <row r="4260" spans="3:12">
      <c r="C4260" s="24">
        <v>0</v>
      </c>
      <c r="D4260" t="s">
        <v>92</v>
      </c>
      <c r="E4260" t="s">
        <v>92</v>
      </c>
      <c r="F4260" t="s">
        <v>92</v>
      </c>
      <c r="G4260" s="23" t="s">
        <v>92</v>
      </c>
      <c r="H4260" s="24" t="s">
        <v>92</v>
      </c>
      <c r="I4260" t="s">
        <v>92</v>
      </c>
      <c r="L4260" s="24">
        <v>0</v>
      </c>
    </row>
    <row r="4261" spans="3:12">
      <c r="C4261" s="24">
        <v>0</v>
      </c>
      <c r="D4261" t="s">
        <v>92</v>
      </c>
      <c r="E4261" t="s">
        <v>92</v>
      </c>
      <c r="F4261" t="s">
        <v>92</v>
      </c>
      <c r="G4261" s="23" t="s">
        <v>92</v>
      </c>
      <c r="H4261" s="24" t="s">
        <v>92</v>
      </c>
      <c r="I4261" t="s">
        <v>92</v>
      </c>
      <c r="L4261" s="24">
        <v>0</v>
      </c>
    </row>
    <row r="4262" spans="3:12">
      <c r="C4262" s="24">
        <v>0</v>
      </c>
      <c r="D4262" t="s">
        <v>92</v>
      </c>
      <c r="E4262" t="s">
        <v>92</v>
      </c>
      <c r="F4262" t="s">
        <v>92</v>
      </c>
      <c r="G4262" s="23" t="s">
        <v>92</v>
      </c>
      <c r="H4262" s="24" t="s">
        <v>92</v>
      </c>
      <c r="I4262" t="s">
        <v>92</v>
      </c>
      <c r="L4262" s="24">
        <v>0</v>
      </c>
    </row>
    <row r="4263" spans="3:12">
      <c r="C4263" s="24">
        <v>0</v>
      </c>
      <c r="D4263" t="s">
        <v>92</v>
      </c>
      <c r="E4263" t="s">
        <v>92</v>
      </c>
      <c r="F4263" t="s">
        <v>92</v>
      </c>
      <c r="G4263" s="23" t="s">
        <v>92</v>
      </c>
      <c r="H4263" s="24" t="s">
        <v>92</v>
      </c>
      <c r="I4263" t="s">
        <v>92</v>
      </c>
      <c r="L4263" s="24">
        <v>0</v>
      </c>
    </row>
    <row r="4264" spans="3:12">
      <c r="C4264" s="24">
        <v>0</v>
      </c>
      <c r="D4264" t="s">
        <v>92</v>
      </c>
      <c r="E4264" t="s">
        <v>92</v>
      </c>
      <c r="F4264" t="s">
        <v>92</v>
      </c>
      <c r="G4264" s="23" t="s">
        <v>92</v>
      </c>
      <c r="H4264" s="24" t="s">
        <v>92</v>
      </c>
      <c r="I4264" t="s">
        <v>92</v>
      </c>
      <c r="L4264" s="24">
        <v>0</v>
      </c>
    </row>
    <row r="4265" spans="3:12">
      <c r="C4265" s="24">
        <v>0</v>
      </c>
      <c r="D4265" t="s">
        <v>92</v>
      </c>
      <c r="E4265" t="s">
        <v>92</v>
      </c>
      <c r="F4265" t="s">
        <v>92</v>
      </c>
      <c r="G4265" s="23" t="s">
        <v>92</v>
      </c>
      <c r="H4265" s="24" t="s">
        <v>92</v>
      </c>
      <c r="I4265" t="s">
        <v>92</v>
      </c>
      <c r="L4265" s="24">
        <v>0</v>
      </c>
    </row>
    <row r="4266" spans="3:12">
      <c r="C4266" s="24">
        <v>0</v>
      </c>
      <c r="D4266" t="s">
        <v>92</v>
      </c>
      <c r="E4266" t="s">
        <v>92</v>
      </c>
      <c r="F4266" t="s">
        <v>92</v>
      </c>
      <c r="G4266" s="23" t="s">
        <v>92</v>
      </c>
      <c r="H4266" s="24" t="s">
        <v>92</v>
      </c>
      <c r="I4266" t="s">
        <v>92</v>
      </c>
      <c r="L4266" s="24">
        <v>0</v>
      </c>
    </row>
    <row r="4267" spans="3:12">
      <c r="C4267" s="24">
        <v>0</v>
      </c>
      <c r="D4267" t="s">
        <v>92</v>
      </c>
      <c r="E4267" t="s">
        <v>92</v>
      </c>
      <c r="F4267" t="s">
        <v>92</v>
      </c>
      <c r="G4267" s="23" t="s">
        <v>92</v>
      </c>
      <c r="H4267" s="24" t="s">
        <v>92</v>
      </c>
      <c r="I4267" t="s">
        <v>92</v>
      </c>
      <c r="L4267" s="24">
        <v>0</v>
      </c>
    </row>
    <row r="4268" spans="3:12">
      <c r="C4268" s="24">
        <v>0</v>
      </c>
      <c r="D4268" t="s">
        <v>92</v>
      </c>
      <c r="E4268" t="s">
        <v>92</v>
      </c>
      <c r="F4268" t="s">
        <v>92</v>
      </c>
      <c r="G4268" s="23" t="s">
        <v>92</v>
      </c>
      <c r="H4268" s="24" t="s">
        <v>92</v>
      </c>
      <c r="I4268" t="s">
        <v>92</v>
      </c>
      <c r="L4268" s="24">
        <v>0</v>
      </c>
    </row>
    <row r="4269" spans="3:12">
      <c r="C4269" s="24">
        <v>0</v>
      </c>
      <c r="D4269" t="s">
        <v>92</v>
      </c>
      <c r="E4269" t="s">
        <v>92</v>
      </c>
      <c r="F4269" t="s">
        <v>92</v>
      </c>
      <c r="G4269" s="23" t="s">
        <v>92</v>
      </c>
      <c r="H4269" s="24" t="s">
        <v>92</v>
      </c>
      <c r="I4269" t="s">
        <v>92</v>
      </c>
      <c r="L4269" s="24">
        <v>0</v>
      </c>
    </row>
    <row r="4270" spans="3:12">
      <c r="C4270" s="24">
        <v>0</v>
      </c>
      <c r="D4270" t="s">
        <v>92</v>
      </c>
      <c r="E4270" t="s">
        <v>92</v>
      </c>
      <c r="F4270" t="s">
        <v>92</v>
      </c>
      <c r="G4270" s="23" t="s">
        <v>92</v>
      </c>
      <c r="H4270" s="24" t="s">
        <v>92</v>
      </c>
      <c r="I4270" t="s">
        <v>92</v>
      </c>
      <c r="L4270" s="24">
        <v>0</v>
      </c>
    </row>
    <row r="4271" spans="3:12">
      <c r="C4271" s="24">
        <v>0</v>
      </c>
      <c r="D4271" t="s">
        <v>92</v>
      </c>
      <c r="E4271" t="s">
        <v>92</v>
      </c>
      <c r="F4271" t="s">
        <v>92</v>
      </c>
      <c r="G4271" s="23" t="s">
        <v>92</v>
      </c>
      <c r="H4271" s="24" t="s">
        <v>92</v>
      </c>
      <c r="I4271" t="s">
        <v>92</v>
      </c>
      <c r="L4271" s="24">
        <v>0</v>
      </c>
    </row>
    <row r="4272" spans="3:12">
      <c r="C4272" s="24">
        <v>0</v>
      </c>
      <c r="D4272" t="s">
        <v>92</v>
      </c>
      <c r="E4272" t="s">
        <v>92</v>
      </c>
      <c r="F4272" t="s">
        <v>92</v>
      </c>
      <c r="G4272" s="23" t="s">
        <v>92</v>
      </c>
      <c r="H4272" s="24" t="s">
        <v>92</v>
      </c>
      <c r="I4272" t="s">
        <v>92</v>
      </c>
      <c r="L4272" s="24">
        <v>0</v>
      </c>
    </row>
    <row r="4273" spans="3:12">
      <c r="C4273" s="24">
        <v>0</v>
      </c>
      <c r="D4273" t="s">
        <v>92</v>
      </c>
      <c r="E4273" t="s">
        <v>92</v>
      </c>
      <c r="F4273" t="s">
        <v>92</v>
      </c>
      <c r="G4273" s="23" t="s">
        <v>92</v>
      </c>
      <c r="H4273" s="24" t="s">
        <v>92</v>
      </c>
      <c r="I4273" t="s">
        <v>92</v>
      </c>
      <c r="L4273" s="24">
        <v>0</v>
      </c>
    </row>
    <row r="4274" spans="3:12">
      <c r="C4274" s="24">
        <v>0</v>
      </c>
      <c r="D4274" t="s">
        <v>92</v>
      </c>
      <c r="E4274" t="s">
        <v>92</v>
      </c>
      <c r="F4274" t="s">
        <v>92</v>
      </c>
      <c r="G4274" s="23" t="s">
        <v>92</v>
      </c>
      <c r="H4274" s="24" t="s">
        <v>92</v>
      </c>
      <c r="I4274" t="s">
        <v>92</v>
      </c>
      <c r="L4274" s="24">
        <v>0</v>
      </c>
    </row>
    <row r="4275" spans="3:12">
      <c r="C4275" s="24">
        <v>0</v>
      </c>
      <c r="D4275" t="s">
        <v>92</v>
      </c>
      <c r="E4275" t="s">
        <v>92</v>
      </c>
      <c r="F4275" t="s">
        <v>92</v>
      </c>
      <c r="G4275" s="23" t="s">
        <v>92</v>
      </c>
      <c r="H4275" s="24" t="s">
        <v>92</v>
      </c>
      <c r="I4275" t="s">
        <v>92</v>
      </c>
      <c r="L4275" s="24">
        <v>0</v>
      </c>
    </row>
    <row r="4276" spans="3:12">
      <c r="C4276" s="24">
        <v>0</v>
      </c>
      <c r="D4276" t="s">
        <v>92</v>
      </c>
      <c r="E4276" t="s">
        <v>92</v>
      </c>
      <c r="F4276" t="s">
        <v>92</v>
      </c>
      <c r="G4276" s="23" t="s">
        <v>92</v>
      </c>
      <c r="H4276" s="24" t="s">
        <v>92</v>
      </c>
      <c r="I4276" t="s">
        <v>92</v>
      </c>
      <c r="L4276" s="24">
        <v>0</v>
      </c>
    </row>
    <row r="4277" spans="3:12">
      <c r="C4277" s="24">
        <v>0</v>
      </c>
      <c r="D4277" t="s">
        <v>92</v>
      </c>
      <c r="E4277" t="s">
        <v>92</v>
      </c>
      <c r="F4277" t="s">
        <v>92</v>
      </c>
      <c r="G4277" s="23" t="s">
        <v>92</v>
      </c>
      <c r="H4277" s="24" t="s">
        <v>92</v>
      </c>
      <c r="I4277" t="s">
        <v>92</v>
      </c>
      <c r="L4277" s="24">
        <v>0</v>
      </c>
    </row>
    <row r="4278" spans="3:12">
      <c r="C4278" s="24">
        <v>0</v>
      </c>
      <c r="D4278" t="s">
        <v>92</v>
      </c>
      <c r="E4278" t="s">
        <v>92</v>
      </c>
      <c r="F4278" t="s">
        <v>92</v>
      </c>
      <c r="G4278" s="23" t="s">
        <v>92</v>
      </c>
      <c r="H4278" s="24" t="s">
        <v>92</v>
      </c>
      <c r="I4278" t="s">
        <v>92</v>
      </c>
      <c r="L4278" s="24">
        <v>0</v>
      </c>
    </row>
    <row r="4279" spans="3:12">
      <c r="C4279" s="24">
        <v>0</v>
      </c>
      <c r="D4279" t="s">
        <v>92</v>
      </c>
      <c r="E4279" t="s">
        <v>92</v>
      </c>
      <c r="F4279" t="s">
        <v>92</v>
      </c>
      <c r="G4279" s="23" t="s">
        <v>92</v>
      </c>
      <c r="H4279" s="24" t="s">
        <v>92</v>
      </c>
      <c r="I4279" t="s">
        <v>92</v>
      </c>
      <c r="L4279" s="24">
        <v>0</v>
      </c>
    </row>
    <row r="4280" spans="3:12">
      <c r="C4280" s="24">
        <v>0</v>
      </c>
      <c r="D4280" t="s">
        <v>92</v>
      </c>
      <c r="E4280" t="s">
        <v>92</v>
      </c>
      <c r="F4280" t="s">
        <v>92</v>
      </c>
      <c r="G4280" s="23" t="s">
        <v>92</v>
      </c>
      <c r="H4280" s="24" t="s">
        <v>92</v>
      </c>
      <c r="I4280" t="s">
        <v>92</v>
      </c>
      <c r="L4280" s="24">
        <v>0</v>
      </c>
    </row>
    <row r="4281" spans="3:12">
      <c r="C4281" s="24">
        <v>0</v>
      </c>
      <c r="D4281" t="s">
        <v>92</v>
      </c>
      <c r="E4281" t="s">
        <v>92</v>
      </c>
      <c r="F4281" t="s">
        <v>92</v>
      </c>
      <c r="G4281" s="23" t="s">
        <v>92</v>
      </c>
      <c r="H4281" s="24" t="s">
        <v>92</v>
      </c>
      <c r="I4281" t="s">
        <v>92</v>
      </c>
      <c r="L4281" s="24">
        <v>0</v>
      </c>
    </row>
    <row r="4282" spans="3:12">
      <c r="C4282" s="24">
        <v>0</v>
      </c>
      <c r="D4282" t="s">
        <v>92</v>
      </c>
      <c r="E4282" t="s">
        <v>92</v>
      </c>
      <c r="F4282" t="s">
        <v>92</v>
      </c>
      <c r="G4282" s="23" t="s">
        <v>92</v>
      </c>
      <c r="H4282" s="24" t="s">
        <v>92</v>
      </c>
      <c r="I4282" t="s">
        <v>92</v>
      </c>
      <c r="L4282" s="24">
        <v>0</v>
      </c>
    </row>
    <row r="4283" spans="3:12">
      <c r="C4283" s="24">
        <v>0</v>
      </c>
      <c r="D4283" t="s">
        <v>92</v>
      </c>
      <c r="E4283" t="s">
        <v>92</v>
      </c>
      <c r="F4283" t="s">
        <v>92</v>
      </c>
      <c r="G4283" s="23" t="s">
        <v>92</v>
      </c>
      <c r="H4283" s="24" t="s">
        <v>92</v>
      </c>
      <c r="I4283" t="s">
        <v>92</v>
      </c>
      <c r="L4283" s="24">
        <v>0</v>
      </c>
    </row>
    <row r="4284" spans="3:12">
      <c r="C4284" s="24">
        <v>0</v>
      </c>
      <c r="D4284" t="s">
        <v>92</v>
      </c>
      <c r="E4284" t="s">
        <v>92</v>
      </c>
      <c r="F4284" t="s">
        <v>92</v>
      </c>
      <c r="G4284" s="23" t="s">
        <v>92</v>
      </c>
      <c r="H4284" s="24" t="s">
        <v>92</v>
      </c>
      <c r="I4284" t="s">
        <v>92</v>
      </c>
      <c r="L4284" s="24">
        <v>0</v>
      </c>
    </row>
    <row r="4285" spans="3:12">
      <c r="C4285" s="24">
        <v>0</v>
      </c>
      <c r="D4285" t="s">
        <v>92</v>
      </c>
      <c r="E4285" t="s">
        <v>92</v>
      </c>
      <c r="F4285" t="s">
        <v>92</v>
      </c>
      <c r="G4285" s="23" t="s">
        <v>92</v>
      </c>
      <c r="H4285" s="24" t="s">
        <v>92</v>
      </c>
      <c r="I4285" t="s">
        <v>92</v>
      </c>
      <c r="L4285" s="24">
        <v>0</v>
      </c>
    </row>
    <row r="4286" spans="3:12">
      <c r="C4286" s="24">
        <v>0</v>
      </c>
      <c r="D4286" t="s">
        <v>92</v>
      </c>
      <c r="E4286" t="s">
        <v>92</v>
      </c>
      <c r="F4286" t="s">
        <v>92</v>
      </c>
      <c r="G4286" s="23" t="s">
        <v>92</v>
      </c>
      <c r="H4286" s="24" t="s">
        <v>92</v>
      </c>
      <c r="I4286" t="s">
        <v>92</v>
      </c>
      <c r="L4286" s="24">
        <v>0</v>
      </c>
    </row>
    <row r="4287" spans="3:12">
      <c r="C4287" s="24">
        <v>0</v>
      </c>
      <c r="D4287" t="s">
        <v>92</v>
      </c>
      <c r="E4287" t="s">
        <v>92</v>
      </c>
      <c r="F4287" t="s">
        <v>92</v>
      </c>
      <c r="G4287" s="23" t="s">
        <v>92</v>
      </c>
      <c r="H4287" s="24" t="s">
        <v>92</v>
      </c>
      <c r="I4287" t="s">
        <v>92</v>
      </c>
      <c r="L4287" s="24">
        <v>0</v>
      </c>
    </row>
    <row r="4288" spans="3:12">
      <c r="C4288" s="24">
        <v>0</v>
      </c>
      <c r="D4288" t="s">
        <v>92</v>
      </c>
      <c r="E4288" t="s">
        <v>92</v>
      </c>
      <c r="F4288" t="s">
        <v>92</v>
      </c>
      <c r="G4288" s="23" t="s">
        <v>92</v>
      </c>
      <c r="H4288" s="24" t="s">
        <v>92</v>
      </c>
      <c r="I4288" t="s">
        <v>92</v>
      </c>
      <c r="L4288" s="24">
        <v>0</v>
      </c>
    </row>
    <row r="4289" spans="3:12">
      <c r="C4289" s="24">
        <v>0</v>
      </c>
      <c r="D4289" t="s">
        <v>92</v>
      </c>
      <c r="E4289" t="s">
        <v>92</v>
      </c>
      <c r="F4289" t="s">
        <v>92</v>
      </c>
      <c r="G4289" s="23" t="s">
        <v>92</v>
      </c>
      <c r="H4289" s="24" t="s">
        <v>92</v>
      </c>
      <c r="I4289" t="s">
        <v>92</v>
      </c>
      <c r="L4289" s="24">
        <v>0</v>
      </c>
    </row>
    <row r="4290" spans="3:12">
      <c r="C4290" s="24">
        <v>0</v>
      </c>
      <c r="D4290" t="s">
        <v>92</v>
      </c>
      <c r="E4290" t="s">
        <v>92</v>
      </c>
      <c r="F4290" t="s">
        <v>92</v>
      </c>
      <c r="G4290" s="23" t="s">
        <v>92</v>
      </c>
      <c r="H4290" s="24" t="s">
        <v>92</v>
      </c>
      <c r="I4290" t="s">
        <v>92</v>
      </c>
      <c r="L4290" s="24">
        <v>0</v>
      </c>
    </row>
    <row r="4291" spans="3:12">
      <c r="C4291" s="24">
        <v>0</v>
      </c>
      <c r="D4291" t="s">
        <v>92</v>
      </c>
      <c r="E4291" t="s">
        <v>92</v>
      </c>
      <c r="F4291" t="s">
        <v>92</v>
      </c>
      <c r="G4291" s="23" t="s">
        <v>92</v>
      </c>
      <c r="H4291" s="24" t="s">
        <v>92</v>
      </c>
      <c r="I4291" t="s">
        <v>92</v>
      </c>
      <c r="L4291" s="24">
        <v>0</v>
      </c>
    </row>
    <row r="4292" spans="3:12">
      <c r="C4292" s="24">
        <v>0</v>
      </c>
      <c r="D4292" t="s">
        <v>92</v>
      </c>
      <c r="E4292" t="s">
        <v>92</v>
      </c>
      <c r="F4292" t="s">
        <v>92</v>
      </c>
      <c r="G4292" s="23" t="s">
        <v>92</v>
      </c>
      <c r="H4292" s="24" t="s">
        <v>92</v>
      </c>
      <c r="I4292" t="s">
        <v>92</v>
      </c>
      <c r="L4292" s="24">
        <v>0</v>
      </c>
    </row>
    <row r="4293" spans="3:12">
      <c r="C4293" s="24">
        <v>0</v>
      </c>
      <c r="D4293" t="s">
        <v>92</v>
      </c>
      <c r="E4293" t="s">
        <v>92</v>
      </c>
      <c r="F4293" t="s">
        <v>92</v>
      </c>
      <c r="G4293" s="23" t="s">
        <v>92</v>
      </c>
      <c r="H4293" s="24" t="s">
        <v>92</v>
      </c>
      <c r="I4293" t="s">
        <v>92</v>
      </c>
      <c r="L4293" s="24">
        <v>0</v>
      </c>
    </row>
    <row r="4294" spans="3:12">
      <c r="C4294" s="24">
        <v>0</v>
      </c>
      <c r="D4294" t="s">
        <v>92</v>
      </c>
      <c r="E4294" t="s">
        <v>92</v>
      </c>
      <c r="F4294" t="s">
        <v>92</v>
      </c>
      <c r="G4294" s="23" t="s">
        <v>92</v>
      </c>
      <c r="H4294" s="24" t="s">
        <v>92</v>
      </c>
      <c r="I4294" t="s">
        <v>92</v>
      </c>
      <c r="L4294" s="24">
        <v>0</v>
      </c>
    </row>
    <row r="4295" spans="3:12">
      <c r="C4295" s="24">
        <v>0</v>
      </c>
      <c r="D4295" t="s">
        <v>92</v>
      </c>
      <c r="E4295" t="s">
        <v>92</v>
      </c>
      <c r="F4295" t="s">
        <v>92</v>
      </c>
      <c r="G4295" s="23" t="s">
        <v>92</v>
      </c>
      <c r="H4295" s="24" t="s">
        <v>92</v>
      </c>
      <c r="I4295" t="s">
        <v>92</v>
      </c>
      <c r="L4295" s="24">
        <v>0</v>
      </c>
    </row>
    <row r="4296" spans="3:12">
      <c r="C4296" s="24">
        <v>0</v>
      </c>
      <c r="D4296" t="s">
        <v>92</v>
      </c>
      <c r="E4296" t="s">
        <v>92</v>
      </c>
      <c r="F4296" t="s">
        <v>92</v>
      </c>
      <c r="G4296" s="23" t="s">
        <v>92</v>
      </c>
      <c r="H4296" s="24" t="s">
        <v>92</v>
      </c>
      <c r="I4296" t="s">
        <v>92</v>
      </c>
      <c r="L4296" s="24">
        <v>0</v>
      </c>
    </row>
    <row r="4297" spans="3:12">
      <c r="C4297" s="24">
        <v>0</v>
      </c>
      <c r="D4297" t="s">
        <v>92</v>
      </c>
      <c r="E4297" t="s">
        <v>92</v>
      </c>
      <c r="F4297" t="s">
        <v>92</v>
      </c>
      <c r="G4297" s="23" t="s">
        <v>92</v>
      </c>
      <c r="H4297" s="24" t="s">
        <v>92</v>
      </c>
      <c r="I4297" t="s">
        <v>92</v>
      </c>
      <c r="L4297" s="24">
        <v>0</v>
      </c>
    </row>
    <row r="4298" spans="3:12">
      <c r="C4298" s="24">
        <v>0</v>
      </c>
      <c r="D4298" t="s">
        <v>92</v>
      </c>
      <c r="E4298" t="s">
        <v>92</v>
      </c>
      <c r="F4298" t="s">
        <v>92</v>
      </c>
      <c r="G4298" s="23" t="s">
        <v>92</v>
      </c>
      <c r="H4298" s="24" t="s">
        <v>92</v>
      </c>
      <c r="I4298" t="s">
        <v>92</v>
      </c>
      <c r="L4298" s="24">
        <v>0</v>
      </c>
    </row>
    <row r="4299" spans="3:12">
      <c r="C4299" s="24">
        <v>0</v>
      </c>
      <c r="D4299" t="s">
        <v>92</v>
      </c>
      <c r="E4299" t="s">
        <v>92</v>
      </c>
      <c r="F4299" t="s">
        <v>92</v>
      </c>
      <c r="G4299" s="23" t="s">
        <v>92</v>
      </c>
      <c r="H4299" s="24" t="s">
        <v>92</v>
      </c>
      <c r="I4299" t="s">
        <v>92</v>
      </c>
      <c r="L4299" s="24">
        <v>0</v>
      </c>
    </row>
    <row r="4300" spans="3:12">
      <c r="C4300" s="24">
        <v>0</v>
      </c>
      <c r="D4300" t="s">
        <v>92</v>
      </c>
      <c r="E4300" t="s">
        <v>92</v>
      </c>
      <c r="F4300" t="s">
        <v>92</v>
      </c>
      <c r="G4300" s="23" t="s">
        <v>92</v>
      </c>
      <c r="H4300" s="24" t="s">
        <v>92</v>
      </c>
      <c r="I4300" t="s">
        <v>92</v>
      </c>
      <c r="L4300" s="24">
        <v>0</v>
      </c>
    </row>
    <row r="4301" spans="3:12">
      <c r="C4301" s="24">
        <v>0</v>
      </c>
      <c r="D4301" t="s">
        <v>92</v>
      </c>
      <c r="E4301" t="s">
        <v>92</v>
      </c>
      <c r="F4301" t="s">
        <v>92</v>
      </c>
      <c r="G4301" s="23" t="s">
        <v>92</v>
      </c>
      <c r="H4301" s="24" t="s">
        <v>92</v>
      </c>
      <c r="I4301" t="s">
        <v>92</v>
      </c>
      <c r="L4301" s="24">
        <v>0</v>
      </c>
    </row>
    <row r="4302" spans="3:12">
      <c r="C4302" s="24">
        <v>0</v>
      </c>
      <c r="D4302" t="s">
        <v>92</v>
      </c>
      <c r="E4302" t="s">
        <v>92</v>
      </c>
      <c r="F4302" t="s">
        <v>92</v>
      </c>
      <c r="G4302" s="23" t="s">
        <v>92</v>
      </c>
      <c r="H4302" s="24" t="s">
        <v>92</v>
      </c>
      <c r="I4302" t="s">
        <v>92</v>
      </c>
      <c r="L4302" s="24">
        <v>0</v>
      </c>
    </row>
    <row r="4303" spans="3:12">
      <c r="C4303" s="24">
        <v>0</v>
      </c>
      <c r="D4303" t="s">
        <v>92</v>
      </c>
      <c r="E4303" t="s">
        <v>92</v>
      </c>
      <c r="F4303" t="s">
        <v>92</v>
      </c>
      <c r="G4303" s="23" t="s">
        <v>92</v>
      </c>
      <c r="H4303" s="24" t="s">
        <v>92</v>
      </c>
      <c r="I4303" t="s">
        <v>92</v>
      </c>
      <c r="L4303" s="24">
        <v>0</v>
      </c>
    </row>
    <row r="4304" spans="3:12">
      <c r="C4304" s="24">
        <v>0</v>
      </c>
      <c r="D4304" t="s">
        <v>92</v>
      </c>
      <c r="E4304" t="s">
        <v>92</v>
      </c>
      <c r="F4304" t="s">
        <v>92</v>
      </c>
      <c r="G4304" s="23" t="s">
        <v>92</v>
      </c>
      <c r="H4304" s="24" t="s">
        <v>92</v>
      </c>
      <c r="I4304" t="s">
        <v>92</v>
      </c>
      <c r="L4304" s="24">
        <v>0</v>
      </c>
    </row>
    <row r="4305" spans="3:12">
      <c r="C4305" s="24">
        <v>0</v>
      </c>
      <c r="D4305" t="s">
        <v>92</v>
      </c>
      <c r="E4305" t="s">
        <v>92</v>
      </c>
      <c r="F4305" t="s">
        <v>92</v>
      </c>
      <c r="G4305" s="23" t="s">
        <v>92</v>
      </c>
      <c r="H4305" s="24" t="s">
        <v>92</v>
      </c>
      <c r="I4305" t="s">
        <v>92</v>
      </c>
      <c r="L4305" s="24">
        <v>0</v>
      </c>
    </row>
    <row r="4306" spans="3:12">
      <c r="C4306" s="24">
        <v>0</v>
      </c>
      <c r="D4306" t="s">
        <v>92</v>
      </c>
      <c r="E4306" t="s">
        <v>92</v>
      </c>
      <c r="F4306" t="s">
        <v>92</v>
      </c>
      <c r="G4306" s="23" t="s">
        <v>92</v>
      </c>
      <c r="H4306" s="24" t="s">
        <v>92</v>
      </c>
      <c r="I4306" t="s">
        <v>92</v>
      </c>
      <c r="L4306" s="24">
        <v>0</v>
      </c>
    </row>
    <row r="4307" spans="3:12">
      <c r="C4307" s="24">
        <v>0</v>
      </c>
      <c r="D4307" t="s">
        <v>92</v>
      </c>
      <c r="E4307" t="s">
        <v>92</v>
      </c>
      <c r="F4307" t="s">
        <v>92</v>
      </c>
      <c r="G4307" s="23" t="s">
        <v>92</v>
      </c>
      <c r="H4307" s="24" t="s">
        <v>92</v>
      </c>
      <c r="I4307" t="s">
        <v>92</v>
      </c>
      <c r="L4307" s="24">
        <v>0</v>
      </c>
    </row>
    <row r="4308" spans="3:12">
      <c r="C4308" s="24">
        <v>0</v>
      </c>
      <c r="D4308" t="s">
        <v>92</v>
      </c>
      <c r="E4308" t="s">
        <v>92</v>
      </c>
      <c r="F4308" t="s">
        <v>92</v>
      </c>
      <c r="G4308" s="23" t="s">
        <v>92</v>
      </c>
      <c r="H4308" s="24" t="s">
        <v>92</v>
      </c>
      <c r="I4308" t="s">
        <v>92</v>
      </c>
      <c r="L4308" s="24">
        <v>0</v>
      </c>
    </row>
    <row r="4309" spans="3:12">
      <c r="C4309" s="24">
        <v>0</v>
      </c>
      <c r="D4309" t="s">
        <v>92</v>
      </c>
      <c r="E4309" t="s">
        <v>92</v>
      </c>
      <c r="F4309" t="s">
        <v>92</v>
      </c>
      <c r="G4309" s="23" t="s">
        <v>92</v>
      </c>
      <c r="H4309" s="24" t="s">
        <v>92</v>
      </c>
      <c r="I4309" t="s">
        <v>92</v>
      </c>
      <c r="L4309" s="24">
        <v>0</v>
      </c>
    </row>
    <row r="4310" spans="3:12">
      <c r="C4310" s="24">
        <v>0</v>
      </c>
      <c r="D4310" t="s">
        <v>92</v>
      </c>
      <c r="E4310" t="s">
        <v>92</v>
      </c>
      <c r="F4310" t="s">
        <v>92</v>
      </c>
      <c r="G4310" s="23" t="s">
        <v>92</v>
      </c>
      <c r="H4310" s="24" t="s">
        <v>92</v>
      </c>
      <c r="I4310" t="s">
        <v>92</v>
      </c>
      <c r="L4310" s="24">
        <v>0</v>
      </c>
    </row>
    <row r="4311" spans="3:12">
      <c r="C4311" s="24">
        <v>0</v>
      </c>
      <c r="D4311" t="s">
        <v>92</v>
      </c>
      <c r="E4311" t="s">
        <v>92</v>
      </c>
      <c r="F4311" t="s">
        <v>92</v>
      </c>
      <c r="G4311" s="23" t="s">
        <v>92</v>
      </c>
      <c r="H4311" s="24" t="s">
        <v>92</v>
      </c>
      <c r="I4311" t="s">
        <v>92</v>
      </c>
      <c r="L4311" s="24">
        <v>0</v>
      </c>
    </row>
    <row r="4312" spans="3:12">
      <c r="C4312" s="24">
        <v>0</v>
      </c>
      <c r="D4312" t="s">
        <v>92</v>
      </c>
      <c r="E4312" t="s">
        <v>92</v>
      </c>
      <c r="F4312" t="s">
        <v>92</v>
      </c>
      <c r="G4312" s="23" t="s">
        <v>92</v>
      </c>
      <c r="H4312" s="24" t="s">
        <v>92</v>
      </c>
      <c r="I4312" t="s">
        <v>92</v>
      </c>
      <c r="L4312" s="24">
        <v>0</v>
      </c>
    </row>
    <row r="4313" spans="3:12">
      <c r="C4313" s="24">
        <v>0</v>
      </c>
      <c r="D4313" t="s">
        <v>92</v>
      </c>
      <c r="E4313" t="s">
        <v>92</v>
      </c>
      <c r="F4313" t="s">
        <v>92</v>
      </c>
      <c r="G4313" s="23" t="s">
        <v>92</v>
      </c>
      <c r="H4313" s="24" t="s">
        <v>92</v>
      </c>
      <c r="I4313" t="s">
        <v>92</v>
      </c>
      <c r="L4313" s="24">
        <v>0</v>
      </c>
    </row>
    <row r="4314" spans="3:12">
      <c r="C4314" s="24">
        <v>0</v>
      </c>
      <c r="D4314" t="s">
        <v>92</v>
      </c>
      <c r="E4314" t="s">
        <v>92</v>
      </c>
      <c r="F4314" t="s">
        <v>92</v>
      </c>
      <c r="G4314" s="23" t="s">
        <v>92</v>
      </c>
      <c r="H4314" s="24" t="s">
        <v>92</v>
      </c>
      <c r="I4314" t="s">
        <v>92</v>
      </c>
      <c r="L4314" s="24">
        <v>0</v>
      </c>
    </row>
    <row r="4315" spans="3:12">
      <c r="C4315" s="24">
        <v>0</v>
      </c>
      <c r="D4315" t="s">
        <v>92</v>
      </c>
      <c r="E4315" t="s">
        <v>92</v>
      </c>
      <c r="F4315" t="s">
        <v>92</v>
      </c>
      <c r="G4315" s="23" t="s">
        <v>92</v>
      </c>
      <c r="H4315" s="24" t="s">
        <v>92</v>
      </c>
      <c r="I4315" t="s">
        <v>92</v>
      </c>
      <c r="L4315" s="24">
        <v>0</v>
      </c>
    </row>
    <row r="4316" spans="3:12">
      <c r="C4316" s="24">
        <v>0</v>
      </c>
      <c r="D4316" t="s">
        <v>92</v>
      </c>
      <c r="E4316" t="s">
        <v>92</v>
      </c>
      <c r="F4316" t="s">
        <v>92</v>
      </c>
      <c r="G4316" s="23" t="s">
        <v>92</v>
      </c>
      <c r="H4316" s="24" t="s">
        <v>92</v>
      </c>
      <c r="I4316" t="s">
        <v>92</v>
      </c>
      <c r="L4316" s="24">
        <v>0</v>
      </c>
    </row>
    <row r="4317" spans="3:12">
      <c r="C4317" s="24">
        <v>0</v>
      </c>
      <c r="D4317" t="s">
        <v>92</v>
      </c>
      <c r="E4317" t="s">
        <v>92</v>
      </c>
      <c r="F4317" t="s">
        <v>92</v>
      </c>
      <c r="G4317" s="23" t="s">
        <v>92</v>
      </c>
      <c r="H4317" s="24" t="s">
        <v>92</v>
      </c>
      <c r="I4317" t="s">
        <v>92</v>
      </c>
      <c r="L4317" s="24">
        <v>0</v>
      </c>
    </row>
    <row r="4318" spans="3:12">
      <c r="C4318" s="24">
        <v>0</v>
      </c>
      <c r="D4318" t="s">
        <v>92</v>
      </c>
      <c r="E4318" t="s">
        <v>92</v>
      </c>
      <c r="F4318" t="s">
        <v>92</v>
      </c>
      <c r="G4318" s="23" t="s">
        <v>92</v>
      </c>
      <c r="H4318" s="24" t="s">
        <v>92</v>
      </c>
      <c r="I4318" t="s">
        <v>92</v>
      </c>
      <c r="L4318" s="24">
        <v>0</v>
      </c>
    </row>
    <row r="4319" spans="3:12">
      <c r="C4319" s="24">
        <v>0</v>
      </c>
      <c r="D4319" t="s">
        <v>92</v>
      </c>
      <c r="E4319" t="s">
        <v>92</v>
      </c>
      <c r="F4319" t="s">
        <v>92</v>
      </c>
      <c r="G4319" s="23" t="s">
        <v>92</v>
      </c>
      <c r="H4319" s="24" t="s">
        <v>92</v>
      </c>
      <c r="I4319" t="s">
        <v>92</v>
      </c>
      <c r="L4319" s="24">
        <v>0</v>
      </c>
    </row>
    <row r="4320" spans="3:12">
      <c r="C4320" s="24">
        <v>0</v>
      </c>
      <c r="D4320" t="s">
        <v>92</v>
      </c>
      <c r="E4320" t="s">
        <v>92</v>
      </c>
      <c r="F4320" t="s">
        <v>92</v>
      </c>
      <c r="G4320" s="23" t="s">
        <v>92</v>
      </c>
      <c r="H4320" s="24" t="s">
        <v>92</v>
      </c>
      <c r="I4320" t="s">
        <v>92</v>
      </c>
      <c r="L4320" s="24">
        <v>0</v>
      </c>
    </row>
    <row r="4321" spans="3:12">
      <c r="C4321" s="24">
        <v>0</v>
      </c>
      <c r="D4321" t="s">
        <v>92</v>
      </c>
      <c r="E4321" t="s">
        <v>92</v>
      </c>
      <c r="F4321" t="s">
        <v>92</v>
      </c>
      <c r="G4321" s="23" t="s">
        <v>92</v>
      </c>
      <c r="H4321" s="24" t="s">
        <v>92</v>
      </c>
      <c r="I4321" t="s">
        <v>92</v>
      </c>
      <c r="L4321" s="24">
        <v>0</v>
      </c>
    </row>
    <row r="4322" spans="3:12">
      <c r="C4322" s="24">
        <v>0</v>
      </c>
      <c r="D4322" t="s">
        <v>92</v>
      </c>
      <c r="E4322" t="s">
        <v>92</v>
      </c>
      <c r="F4322" t="s">
        <v>92</v>
      </c>
      <c r="G4322" s="23" t="s">
        <v>92</v>
      </c>
      <c r="H4322" s="24" t="s">
        <v>92</v>
      </c>
      <c r="I4322" t="s">
        <v>92</v>
      </c>
      <c r="L4322" s="24">
        <v>0</v>
      </c>
    </row>
    <row r="4323" spans="3:12">
      <c r="C4323" s="24">
        <v>0</v>
      </c>
      <c r="D4323" t="s">
        <v>92</v>
      </c>
      <c r="E4323" t="s">
        <v>92</v>
      </c>
      <c r="F4323" t="s">
        <v>92</v>
      </c>
      <c r="G4323" s="23" t="s">
        <v>92</v>
      </c>
      <c r="H4323" s="24" t="s">
        <v>92</v>
      </c>
      <c r="I4323" t="s">
        <v>92</v>
      </c>
      <c r="L4323" s="24">
        <v>0</v>
      </c>
    </row>
    <row r="4324" spans="3:12">
      <c r="C4324" s="24">
        <v>0</v>
      </c>
      <c r="D4324" t="s">
        <v>92</v>
      </c>
      <c r="E4324" t="s">
        <v>92</v>
      </c>
      <c r="F4324" t="s">
        <v>92</v>
      </c>
      <c r="G4324" s="23" t="s">
        <v>92</v>
      </c>
      <c r="H4324" s="24" t="s">
        <v>92</v>
      </c>
      <c r="I4324" t="s">
        <v>92</v>
      </c>
      <c r="L4324" s="24">
        <v>0</v>
      </c>
    </row>
    <row r="4325" spans="3:12">
      <c r="C4325" s="24">
        <v>0</v>
      </c>
      <c r="D4325" t="s">
        <v>92</v>
      </c>
      <c r="E4325" t="s">
        <v>92</v>
      </c>
      <c r="F4325" t="s">
        <v>92</v>
      </c>
      <c r="G4325" s="23" t="s">
        <v>92</v>
      </c>
      <c r="H4325" s="24" t="s">
        <v>92</v>
      </c>
      <c r="I4325" t="s">
        <v>92</v>
      </c>
      <c r="L4325" s="24">
        <v>0</v>
      </c>
    </row>
    <row r="4326" spans="3:12">
      <c r="C4326" s="24">
        <v>0</v>
      </c>
      <c r="D4326" t="s">
        <v>92</v>
      </c>
      <c r="E4326" t="s">
        <v>92</v>
      </c>
      <c r="F4326" t="s">
        <v>92</v>
      </c>
      <c r="G4326" s="23" t="s">
        <v>92</v>
      </c>
      <c r="H4326" s="24" t="s">
        <v>92</v>
      </c>
      <c r="I4326" t="s">
        <v>92</v>
      </c>
      <c r="L4326" s="24">
        <v>0</v>
      </c>
    </row>
    <row r="4327" spans="3:12">
      <c r="C4327" s="24">
        <v>0</v>
      </c>
      <c r="D4327" t="s">
        <v>92</v>
      </c>
      <c r="E4327" t="s">
        <v>92</v>
      </c>
      <c r="F4327" t="s">
        <v>92</v>
      </c>
      <c r="G4327" s="23" t="s">
        <v>92</v>
      </c>
      <c r="H4327" s="24" t="s">
        <v>92</v>
      </c>
      <c r="I4327" t="s">
        <v>92</v>
      </c>
      <c r="L4327" s="24">
        <v>0</v>
      </c>
    </row>
    <row r="4328" spans="3:12">
      <c r="C4328" s="24">
        <v>0</v>
      </c>
      <c r="D4328" t="s">
        <v>92</v>
      </c>
      <c r="E4328" t="s">
        <v>92</v>
      </c>
      <c r="F4328" t="s">
        <v>92</v>
      </c>
      <c r="G4328" s="23" t="s">
        <v>92</v>
      </c>
      <c r="H4328" s="24" t="s">
        <v>92</v>
      </c>
      <c r="I4328" t="s">
        <v>92</v>
      </c>
      <c r="L4328" s="24">
        <v>0</v>
      </c>
    </row>
    <row r="4329" spans="3:12">
      <c r="C4329" s="24">
        <v>0</v>
      </c>
      <c r="D4329" t="s">
        <v>92</v>
      </c>
      <c r="E4329" t="s">
        <v>92</v>
      </c>
      <c r="F4329" t="s">
        <v>92</v>
      </c>
      <c r="G4329" s="23" t="s">
        <v>92</v>
      </c>
      <c r="H4329" s="24" t="s">
        <v>92</v>
      </c>
      <c r="I4329" t="s">
        <v>92</v>
      </c>
      <c r="L4329" s="24">
        <v>0</v>
      </c>
    </row>
    <row r="4330" spans="3:12">
      <c r="C4330" s="24">
        <v>0</v>
      </c>
      <c r="D4330" t="s">
        <v>92</v>
      </c>
      <c r="E4330" t="s">
        <v>92</v>
      </c>
      <c r="F4330" t="s">
        <v>92</v>
      </c>
      <c r="G4330" s="23" t="s">
        <v>92</v>
      </c>
      <c r="H4330" s="24" t="s">
        <v>92</v>
      </c>
      <c r="I4330" t="s">
        <v>92</v>
      </c>
      <c r="L4330" s="24">
        <v>0</v>
      </c>
    </row>
    <row r="4331" spans="3:12">
      <c r="C4331" s="24">
        <v>0</v>
      </c>
      <c r="D4331" t="s">
        <v>92</v>
      </c>
      <c r="E4331" t="s">
        <v>92</v>
      </c>
      <c r="F4331" t="s">
        <v>92</v>
      </c>
      <c r="G4331" s="23" t="s">
        <v>92</v>
      </c>
      <c r="H4331" s="24" t="s">
        <v>92</v>
      </c>
      <c r="I4331" t="s">
        <v>92</v>
      </c>
      <c r="L4331" s="24">
        <v>0</v>
      </c>
    </row>
    <row r="4332" spans="3:12">
      <c r="C4332" s="24">
        <v>0</v>
      </c>
      <c r="D4332" t="s">
        <v>92</v>
      </c>
      <c r="E4332" t="s">
        <v>92</v>
      </c>
      <c r="F4332" t="s">
        <v>92</v>
      </c>
      <c r="G4332" s="23" t="s">
        <v>92</v>
      </c>
      <c r="H4332" s="24" t="s">
        <v>92</v>
      </c>
      <c r="I4332" t="s">
        <v>92</v>
      </c>
      <c r="L4332" s="24">
        <v>0</v>
      </c>
    </row>
    <row r="4333" spans="3:12">
      <c r="C4333" s="24">
        <v>0</v>
      </c>
      <c r="D4333" t="s">
        <v>92</v>
      </c>
      <c r="E4333" t="s">
        <v>92</v>
      </c>
      <c r="F4333" t="s">
        <v>92</v>
      </c>
      <c r="G4333" s="23" t="s">
        <v>92</v>
      </c>
      <c r="H4333" s="24" t="s">
        <v>92</v>
      </c>
      <c r="I4333" t="s">
        <v>92</v>
      </c>
      <c r="L4333" s="24">
        <v>0</v>
      </c>
    </row>
    <row r="4334" spans="3:12">
      <c r="C4334" s="24">
        <v>0</v>
      </c>
      <c r="D4334" t="s">
        <v>92</v>
      </c>
      <c r="E4334" t="s">
        <v>92</v>
      </c>
      <c r="F4334" t="s">
        <v>92</v>
      </c>
      <c r="G4334" s="23" t="s">
        <v>92</v>
      </c>
      <c r="H4334" s="24" t="s">
        <v>92</v>
      </c>
      <c r="I4334" t="s">
        <v>92</v>
      </c>
      <c r="L4334" s="24">
        <v>0</v>
      </c>
    </row>
    <row r="4335" spans="3:12">
      <c r="C4335" s="24">
        <v>0</v>
      </c>
      <c r="D4335" t="s">
        <v>92</v>
      </c>
      <c r="E4335" t="s">
        <v>92</v>
      </c>
      <c r="F4335" t="s">
        <v>92</v>
      </c>
      <c r="G4335" s="23" t="s">
        <v>92</v>
      </c>
      <c r="H4335" s="24" t="s">
        <v>92</v>
      </c>
      <c r="I4335" t="s">
        <v>92</v>
      </c>
      <c r="L4335" s="24">
        <v>0</v>
      </c>
    </row>
    <row r="4336" spans="3:12">
      <c r="C4336" s="24">
        <v>0</v>
      </c>
      <c r="D4336" t="s">
        <v>92</v>
      </c>
      <c r="E4336" t="s">
        <v>92</v>
      </c>
      <c r="F4336" t="s">
        <v>92</v>
      </c>
      <c r="G4336" s="23" t="s">
        <v>92</v>
      </c>
      <c r="H4336" s="24" t="s">
        <v>92</v>
      </c>
      <c r="I4336" t="s">
        <v>92</v>
      </c>
      <c r="L4336" s="24">
        <v>0</v>
      </c>
    </row>
    <row r="4337" spans="3:12">
      <c r="C4337" s="24">
        <v>0</v>
      </c>
      <c r="D4337" t="s">
        <v>92</v>
      </c>
      <c r="E4337" t="s">
        <v>92</v>
      </c>
      <c r="F4337" t="s">
        <v>92</v>
      </c>
      <c r="G4337" s="23" t="s">
        <v>92</v>
      </c>
      <c r="H4337" s="24" t="s">
        <v>92</v>
      </c>
      <c r="I4337" t="s">
        <v>92</v>
      </c>
      <c r="L4337" s="24">
        <v>0</v>
      </c>
    </row>
    <row r="4338" spans="3:12">
      <c r="C4338" s="24">
        <v>0</v>
      </c>
      <c r="D4338" t="s">
        <v>92</v>
      </c>
      <c r="E4338" t="s">
        <v>92</v>
      </c>
      <c r="F4338" t="s">
        <v>92</v>
      </c>
      <c r="G4338" s="23" t="s">
        <v>92</v>
      </c>
      <c r="H4338" s="24" t="s">
        <v>92</v>
      </c>
      <c r="I4338" t="s">
        <v>92</v>
      </c>
      <c r="L4338" s="24">
        <v>0</v>
      </c>
    </row>
    <row r="4339" spans="3:12">
      <c r="C4339" s="24">
        <v>0</v>
      </c>
      <c r="D4339" t="s">
        <v>92</v>
      </c>
      <c r="E4339" t="s">
        <v>92</v>
      </c>
      <c r="F4339" t="s">
        <v>92</v>
      </c>
      <c r="G4339" s="23" t="s">
        <v>92</v>
      </c>
      <c r="H4339" s="24" t="s">
        <v>92</v>
      </c>
      <c r="I4339" t="s">
        <v>92</v>
      </c>
      <c r="L4339" s="24">
        <v>0</v>
      </c>
    </row>
    <row r="4340" spans="3:12">
      <c r="C4340" s="24">
        <v>0</v>
      </c>
      <c r="D4340" t="s">
        <v>92</v>
      </c>
      <c r="E4340" t="s">
        <v>92</v>
      </c>
      <c r="F4340" t="s">
        <v>92</v>
      </c>
      <c r="G4340" s="23" t="s">
        <v>92</v>
      </c>
      <c r="H4340" s="24" t="s">
        <v>92</v>
      </c>
      <c r="I4340" t="s">
        <v>92</v>
      </c>
      <c r="L4340" s="24">
        <v>0</v>
      </c>
    </row>
    <row r="4341" spans="3:12">
      <c r="C4341" s="24">
        <v>0</v>
      </c>
      <c r="D4341" t="s">
        <v>92</v>
      </c>
      <c r="E4341" t="s">
        <v>92</v>
      </c>
      <c r="F4341" t="s">
        <v>92</v>
      </c>
      <c r="G4341" s="23" t="s">
        <v>92</v>
      </c>
      <c r="H4341" s="24" t="s">
        <v>92</v>
      </c>
      <c r="I4341" t="s">
        <v>92</v>
      </c>
      <c r="L4341" s="24">
        <v>0</v>
      </c>
    </row>
    <row r="4342" spans="3:12">
      <c r="C4342" s="24">
        <v>0</v>
      </c>
      <c r="D4342" t="s">
        <v>92</v>
      </c>
      <c r="E4342" t="s">
        <v>92</v>
      </c>
      <c r="F4342" t="s">
        <v>92</v>
      </c>
      <c r="G4342" s="23" t="s">
        <v>92</v>
      </c>
      <c r="H4342" s="24" t="s">
        <v>92</v>
      </c>
      <c r="I4342" t="s">
        <v>92</v>
      </c>
      <c r="L4342" s="24">
        <v>0</v>
      </c>
    </row>
    <row r="4343" spans="3:12">
      <c r="C4343" s="24">
        <v>0</v>
      </c>
      <c r="D4343" t="s">
        <v>92</v>
      </c>
      <c r="E4343" t="s">
        <v>92</v>
      </c>
      <c r="F4343" t="s">
        <v>92</v>
      </c>
      <c r="G4343" s="23" t="s">
        <v>92</v>
      </c>
      <c r="H4343" s="24" t="s">
        <v>92</v>
      </c>
      <c r="I4343" t="s">
        <v>92</v>
      </c>
      <c r="L4343" s="24">
        <v>0</v>
      </c>
    </row>
    <row r="4344" spans="3:12">
      <c r="C4344" s="24">
        <v>0</v>
      </c>
      <c r="D4344" t="s">
        <v>92</v>
      </c>
      <c r="E4344" t="s">
        <v>92</v>
      </c>
      <c r="F4344" t="s">
        <v>92</v>
      </c>
      <c r="G4344" s="23" t="s">
        <v>92</v>
      </c>
      <c r="H4344" s="24" t="s">
        <v>92</v>
      </c>
      <c r="I4344" t="s">
        <v>92</v>
      </c>
      <c r="L4344" s="24">
        <v>0</v>
      </c>
    </row>
    <row r="4345" spans="3:12">
      <c r="C4345" s="24">
        <v>0</v>
      </c>
      <c r="D4345" t="s">
        <v>92</v>
      </c>
      <c r="E4345" t="s">
        <v>92</v>
      </c>
      <c r="F4345" t="s">
        <v>92</v>
      </c>
      <c r="G4345" s="23" t="s">
        <v>92</v>
      </c>
      <c r="H4345" s="24" t="s">
        <v>92</v>
      </c>
      <c r="I4345" t="s">
        <v>92</v>
      </c>
      <c r="L4345" s="24">
        <v>0</v>
      </c>
    </row>
    <row r="4346" spans="3:12">
      <c r="C4346" s="24">
        <v>0</v>
      </c>
      <c r="D4346" t="s">
        <v>92</v>
      </c>
      <c r="E4346" t="s">
        <v>92</v>
      </c>
      <c r="F4346" t="s">
        <v>92</v>
      </c>
      <c r="G4346" s="23" t="s">
        <v>92</v>
      </c>
      <c r="H4346" s="24" t="s">
        <v>92</v>
      </c>
      <c r="I4346" t="s">
        <v>92</v>
      </c>
      <c r="L4346" s="24">
        <v>0</v>
      </c>
    </row>
    <row r="4347" spans="3:12">
      <c r="C4347" s="24">
        <v>0</v>
      </c>
      <c r="D4347" t="s">
        <v>92</v>
      </c>
      <c r="E4347" t="s">
        <v>92</v>
      </c>
      <c r="F4347" t="s">
        <v>92</v>
      </c>
      <c r="G4347" s="23" t="s">
        <v>92</v>
      </c>
      <c r="H4347" s="24" t="s">
        <v>92</v>
      </c>
      <c r="I4347" t="s">
        <v>92</v>
      </c>
      <c r="L4347" s="24">
        <v>0</v>
      </c>
    </row>
    <row r="4348" spans="3:12">
      <c r="C4348" s="24">
        <v>0</v>
      </c>
      <c r="D4348" t="s">
        <v>92</v>
      </c>
      <c r="E4348" t="s">
        <v>92</v>
      </c>
      <c r="F4348" t="s">
        <v>92</v>
      </c>
      <c r="G4348" s="23" t="s">
        <v>92</v>
      </c>
      <c r="H4348" s="24" t="s">
        <v>92</v>
      </c>
      <c r="I4348" t="s">
        <v>92</v>
      </c>
      <c r="L4348" s="24">
        <v>0</v>
      </c>
    </row>
    <row r="4349" spans="3:12">
      <c r="C4349" s="24">
        <v>0</v>
      </c>
      <c r="D4349" t="s">
        <v>92</v>
      </c>
      <c r="E4349" t="s">
        <v>92</v>
      </c>
      <c r="F4349" t="s">
        <v>92</v>
      </c>
      <c r="G4349" s="23" t="s">
        <v>92</v>
      </c>
      <c r="H4349" s="24" t="s">
        <v>92</v>
      </c>
      <c r="I4349" t="s">
        <v>92</v>
      </c>
      <c r="L4349" s="24">
        <v>0</v>
      </c>
    </row>
    <row r="4350" spans="3:12">
      <c r="C4350" s="24">
        <v>0</v>
      </c>
      <c r="D4350" t="s">
        <v>92</v>
      </c>
      <c r="E4350" t="s">
        <v>92</v>
      </c>
      <c r="F4350" t="s">
        <v>92</v>
      </c>
      <c r="G4350" s="23" t="s">
        <v>92</v>
      </c>
      <c r="H4350" s="24" t="s">
        <v>92</v>
      </c>
      <c r="I4350" t="s">
        <v>92</v>
      </c>
      <c r="L4350" s="24">
        <v>0</v>
      </c>
    </row>
    <row r="4351" spans="3:12">
      <c r="C4351" s="24">
        <v>0</v>
      </c>
      <c r="D4351" t="s">
        <v>92</v>
      </c>
      <c r="E4351" t="s">
        <v>92</v>
      </c>
      <c r="F4351" t="s">
        <v>92</v>
      </c>
      <c r="G4351" s="23" t="s">
        <v>92</v>
      </c>
      <c r="H4351" s="24" t="s">
        <v>92</v>
      </c>
      <c r="I4351" t="s">
        <v>92</v>
      </c>
      <c r="L4351" s="24">
        <v>0</v>
      </c>
    </row>
    <row r="4352" spans="3:12">
      <c r="C4352" s="24">
        <v>0</v>
      </c>
      <c r="D4352" t="s">
        <v>92</v>
      </c>
      <c r="E4352" t="s">
        <v>92</v>
      </c>
      <c r="F4352" t="s">
        <v>92</v>
      </c>
      <c r="G4352" s="23" t="s">
        <v>92</v>
      </c>
      <c r="H4352" s="24" t="s">
        <v>92</v>
      </c>
      <c r="I4352" t="s">
        <v>92</v>
      </c>
      <c r="L4352" s="24">
        <v>0</v>
      </c>
    </row>
    <row r="4353" spans="3:12">
      <c r="C4353" s="24">
        <v>0</v>
      </c>
      <c r="D4353" t="s">
        <v>92</v>
      </c>
      <c r="E4353" t="s">
        <v>92</v>
      </c>
      <c r="F4353" t="s">
        <v>92</v>
      </c>
      <c r="G4353" s="23" t="s">
        <v>92</v>
      </c>
      <c r="H4353" s="24" t="s">
        <v>92</v>
      </c>
      <c r="I4353" t="s">
        <v>92</v>
      </c>
      <c r="L4353" s="24">
        <v>0</v>
      </c>
    </row>
    <row r="4354" spans="3:12">
      <c r="C4354" s="24">
        <v>0</v>
      </c>
      <c r="D4354" t="s">
        <v>92</v>
      </c>
      <c r="E4354" t="s">
        <v>92</v>
      </c>
      <c r="F4354" t="s">
        <v>92</v>
      </c>
      <c r="G4354" s="23" t="s">
        <v>92</v>
      </c>
      <c r="H4354" s="24" t="s">
        <v>92</v>
      </c>
      <c r="I4354" t="s">
        <v>92</v>
      </c>
      <c r="L4354" s="24">
        <v>0</v>
      </c>
    </row>
    <row r="4355" spans="3:12">
      <c r="C4355" s="24">
        <v>0</v>
      </c>
      <c r="D4355" t="s">
        <v>92</v>
      </c>
      <c r="E4355" t="s">
        <v>92</v>
      </c>
      <c r="F4355" t="s">
        <v>92</v>
      </c>
      <c r="G4355" s="23" t="s">
        <v>92</v>
      </c>
      <c r="H4355" s="24" t="s">
        <v>92</v>
      </c>
      <c r="I4355" t="s">
        <v>92</v>
      </c>
      <c r="L4355" s="24">
        <v>0</v>
      </c>
    </row>
    <row r="4356" spans="3:12">
      <c r="C4356" s="24">
        <v>0</v>
      </c>
      <c r="D4356" t="s">
        <v>92</v>
      </c>
      <c r="E4356" t="s">
        <v>92</v>
      </c>
      <c r="F4356" t="s">
        <v>92</v>
      </c>
      <c r="G4356" s="23" t="s">
        <v>92</v>
      </c>
      <c r="H4356" s="24" t="s">
        <v>92</v>
      </c>
      <c r="I4356" t="s">
        <v>92</v>
      </c>
      <c r="L4356" s="24">
        <v>0</v>
      </c>
    </row>
    <row r="4357" spans="3:12">
      <c r="C4357" s="24">
        <v>0</v>
      </c>
      <c r="D4357" t="s">
        <v>92</v>
      </c>
      <c r="E4357" t="s">
        <v>92</v>
      </c>
      <c r="F4357" t="s">
        <v>92</v>
      </c>
      <c r="G4357" s="23" t="s">
        <v>92</v>
      </c>
      <c r="H4357" s="24" t="s">
        <v>92</v>
      </c>
      <c r="I4357" t="s">
        <v>92</v>
      </c>
      <c r="L4357" s="24">
        <v>0</v>
      </c>
    </row>
    <row r="4358" spans="3:12">
      <c r="C4358" s="24">
        <v>0</v>
      </c>
      <c r="D4358" t="s">
        <v>92</v>
      </c>
      <c r="E4358" t="s">
        <v>92</v>
      </c>
      <c r="F4358" t="s">
        <v>92</v>
      </c>
      <c r="G4358" s="23" t="s">
        <v>92</v>
      </c>
      <c r="H4358" s="24" t="s">
        <v>92</v>
      </c>
      <c r="I4358" t="s">
        <v>92</v>
      </c>
      <c r="L4358" s="24">
        <v>0</v>
      </c>
    </row>
    <row r="4359" spans="3:12">
      <c r="C4359" s="24">
        <v>0</v>
      </c>
      <c r="D4359" t="s">
        <v>92</v>
      </c>
      <c r="E4359" t="s">
        <v>92</v>
      </c>
      <c r="F4359" t="s">
        <v>92</v>
      </c>
      <c r="G4359" s="23" t="s">
        <v>92</v>
      </c>
      <c r="H4359" s="24" t="s">
        <v>92</v>
      </c>
      <c r="I4359" t="s">
        <v>92</v>
      </c>
      <c r="L4359" s="24">
        <v>0</v>
      </c>
    </row>
    <row r="4360" spans="3:12">
      <c r="C4360" s="24">
        <v>0</v>
      </c>
      <c r="D4360" t="s">
        <v>92</v>
      </c>
      <c r="E4360" t="s">
        <v>92</v>
      </c>
      <c r="F4360" t="s">
        <v>92</v>
      </c>
      <c r="G4360" s="23" t="s">
        <v>92</v>
      </c>
      <c r="H4360" s="24" t="s">
        <v>92</v>
      </c>
      <c r="I4360" t="s">
        <v>92</v>
      </c>
      <c r="L4360" s="24">
        <v>0</v>
      </c>
    </row>
    <row r="4361" spans="3:12">
      <c r="C4361" s="24">
        <v>0</v>
      </c>
      <c r="D4361" t="s">
        <v>92</v>
      </c>
      <c r="E4361" t="s">
        <v>92</v>
      </c>
      <c r="F4361" t="s">
        <v>92</v>
      </c>
      <c r="G4361" s="23" t="s">
        <v>92</v>
      </c>
      <c r="H4361" s="24" t="s">
        <v>92</v>
      </c>
      <c r="I4361" t="s">
        <v>92</v>
      </c>
      <c r="L4361" s="24">
        <v>0</v>
      </c>
    </row>
    <row r="4362" spans="3:12">
      <c r="C4362" s="24">
        <v>0</v>
      </c>
      <c r="D4362" t="s">
        <v>92</v>
      </c>
      <c r="E4362" t="s">
        <v>92</v>
      </c>
      <c r="F4362" t="s">
        <v>92</v>
      </c>
      <c r="G4362" s="23" t="s">
        <v>92</v>
      </c>
      <c r="H4362" s="24" t="s">
        <v>92</v>
      </c>
      <c r="I4362" t="s">
        <v>92</v>
      </c>
      <c r="L4362" s="24">
        <v>0</v>
      </c>
    </row>
    <row r="4363" spans="3:12">
      <c r="C4363" s="24">
        <v>0</v>
      </c>
      <c r="D4363" t="s">
        <v>92</v>
      </c>
      <c r="E4363" t="s">
        <v>92</v>
      </c>
      <c r="F4363" t="s">
        <v>92</v>
      </c>
      <c r="G4363" s="23" t="s">
        <v>92</v>
      </c>
      <c r="H4363" s="24" t="s">
        <v>92</v>
      </c>
      <c r="I4363" t="s">
        <v>92</v>
      </c>
      <c r="L4363" s="24">
        <v>0</v>
      </c>
    </row>
    <row r="4364" spans="3:12">
      <c r="C4364" s="24">
        <v>0</v>
      </c>
      <c r="D4364" t="s">
        <v>92</v>
      </c>
      <c r="E4364" t="s">
        <v>92</v>
      </c>
      <c r="F4364" t="s">
        <v>92</v>
      </c>
      <c r="G4364" s="23" t="s">
        <v>92</v>
      </c>
      <c r="H4364" s="24" t="s">
        <v>92</v>
      </c>
      <c r="I4364" t="s">
        <v>92</v>
      </c>
      <c r="L4364" s="24">
        <v>0</v>
      </c>
    </row>
    <row r="4365" spans="3:12">
      <c r="C4365" s="24">
        <v>0</v>
      </c>
      <c r="D4365" t="s">
        <v>92</v>
      </c>
      <c r="E4365" t="s">
        <v>92</v>
      </c>
      <c r="F4365" t="s">
        <v>92</v>
      </c>
      <c r="G4365" s="23" t="s">
        <v>92</v>
      </c>
      <c r="H4365" s="24" t="s">
        <v>92</v>
      </c>
      <c r="I4365" t="s">
        <v>92</v>
      </c>
      <c r="L4365" s="24">
        <v>0</v>
      </c>
    </row>
    <row r="4366" spans="3:12">
      <c r="C4366" s="24">
        <v>0</v>
      </c>
      <c r="D4366" t="s">
        <v>92</v>
      </c>
      <c r="E4366" t="s">
        <v>92</v>
      </c>
      <c r="F4366" t="s">
        <v>92</v>
      </c>
      <c r="G4366" s="23" t="s">
        <v>92</v>
      </c>
      <c r="H4366" s="24" t="s">
        <v>92</v>
      </c>
      <c r="I4366" t="s">
        <v>92</v>
      </c>
      <c r="L4366" s="24">
        <v>0</v>
      </c>
    </row>
    <row r="4367" spans="3:12">
      <c r="C4367" s="24">
        <v>0</v>
      </c>
      <c r="D4367" t="s">
        <v>92</v>
      </c>
      <c r="E4367" t="s">
        <v>92</v>
      </c>
      <c r="F4367" t="s">
        <v>92</v>
      </c>
      <c r="G4367" s="23" t="s">
        <v>92</v>
      </c>
      <c r="H4367" s="24" t="s">
        <v>92</v>
      </c>
      <c r="I4367" t="s">
        <v>92</v>
      </c>
      <c r="L4367" s="24">
        <v>0</v>
      </c>
    </row>
    <row r="4368" spans="3:12">
      <c r="C4368" s="24">
        <v>0</v>
      </c>
      <c r="D4368" t="s">
        <v>92</v>
      </c>
      <c r="E4368" t="s">
        <v>92</v>
      </c>
      <c r="F4368" t="s">
        <v>92</v>
      </c>
      <c r="G4368" s="23" t="s">
        <v>92</v>
      </c>
      <c r="H4368" s="24" t="s">
        <v>92</v>
      </c>
      <c r="I4368" t="s">
        <v>92</v>
      </c>
      <c r="L4368" s="24">
        <v>0</v>
      </c>
    </row>
    <row r="4369" spans="3:12">
      <c r="C4369" s="24">
        <v>0</v>
      </c>
      <c r="D4369" t="s">
        <v>92</v>
      </c>
      <c r="E4369" t="s">
        <v>92</v>
      </c>
      <c r="F4369" t="s">
        <v>92</v>
      </c>
      <c r="G4369" s="23" t="s">
        <v>92</v>
      </c>
      <c r="H4369" s="24" t="s">
        <v>92</v>
      </c>
      <c r="I4369" t="s">
        <v>92</v>
      </c>
      <c r="L4369" s="24">
        <v>0</v>
      </c>
    </row>
    <row r="4370" spans="3:12">
      <c r="C4370" s="24">
        <v>0</v>
      </c>
      <c r="D4370" t="s">
        <v>92</v>
      </c>
      <c r="E4370" t="s">
        <v>92</v>
      </c>
      <c r="F4370" t="s">
        <v>92</v>
      </c>
      <c r="G4370" s="23" t="s">
        <v>92</v>
      </c>
      <c r="H4370" s="24" t="s">
        <v>92</v>
      </c>
      <c r="I4370" t="s">
        <v>92</v>
      </c>
      <c r="L4370" s="24">
        <v>0</v>
      </c>
    </row>
    <row r="4371" spans="3:12">
      <c r="C4371" s="24">
        <v>0</v>
      </c>
      <c r="D4371" t="s">
        <v>92</v>
      </c>
      <c r="E4371" t="s">
        <v>92</v>
      </c>
      <c r="F4371" t="s">
        <v>92</v>
      </c>
      <c r="G4371" s="23" t="s">
        <v>92</v>
      </c>
      <c r="H4371" s="24" t="s">
        <v>92</v>
      </c>
      <c r="I4371" t="s">
        <v>92</v>
      </c>
      <c r="L4371" s="24">
        <v>0</v>
      </c>
    </row>
    <row r="4372" spans="3:12">
      <c r="C4372" s="24">
        <v>0</v>
      </c>
      <c r="D4372" t="s">
        <v>92</v>
      </c>
      <c r="E4372" t="s">
        <v>92</v>
      </c>
      <c r="F4372" t="s">
        <v>92</v>
      </c>
      <c r="G4372" s="23" t="s">
        <v>92</v>
      </c>
      <c r="H4372" s="24" t="s">
        <v>92</v>
      </c>
      <c r="I4372" t="s">
        <v>92</v>
      </c>
      <c r="L4372" s="24">
        <v>0</v>
      </c>
    </row>
    <row r="4373" spans="3:12">
      <c r="C4373" s="24">
        <v>0</v>
      </c>
      <c r="D4373" t="s">
        <v>92</v>
      </c>
      <c r="E4373" t="s">
        <v>92</v>
      </c>
      <c r="F4373" t="s">
        <v>92</v>
      </c>
      <c r="G4373" s="23" t="s">
        <v>92</v>
      </c>
      <c r="H4373" s="24" t="s">
        <v>92</v>
      </c>
      <c r="I4373" t="s">
        <v>92</v>
      </c>
      <c r="L4373" s="24">
        <v>0</v>
      </c>
    </row>
    <row r="4374" spans="3:12">
      <c r="C4374" s="24">
        <v>0</v>
      </c>
      <c r="D4374" t="s">
        <v>92</v>
      </c>
      <c r="E4374" t="s">
        <v>92</v>
      </c>
      <c r="F4374" t="s">
        <v>92</v>
      </c>
      <c r="G4374" s="23" t="s">
        <v>92</v>
      </c>
      <c r="H4374" s="24" t="s">
        <v>92</v>
      </c>
      <c r="I4374" t="s">
        <v>92</v>
      </c>
      <c r="L4374" s="24">
        <v>0</v>
      </c>
    </row>
    <row r="4375" spans="3:12">
      <c r="C4375" s="24">
        <v>0</v>
      </c>
      <c r="D4375" t="s">
        <v>92</v>
      </c>
      <c r="E4375" t="s">
        <v>92</v>
      </c>
      <c r="F4375" t="s">
        <v>92</v>
      </c>
      <c r="G4375" s="23" t="s">
        <v>92</v>
      </c>
      <c r="H4375" s="24" t="s">
        <v>92</v>
      </c>
      <c r="I4375" t="s">
        <v>92</v>
      </c>
      <c r="L4375" s="24">
        <v>0</v>
      </c>
    </row>
    <row r="4376" spans="3:12">
      <c r="C4376" s="24">
        <v>0</v>
      </c>
      <c r="D4376" t="s">
        <v>92</v>
      </c>
      <c r="E4376" t="s">
        <v>92</v>
      </c>
      <c r="F4376" t="s">
        <v>92</v>
      </c>
      <c r="G4376" s="23" t="s">
        <v>92</v>
      </c>
      <c r="H4376" s="24" t="s">
        <v>92</v>
      </c>
      <c r="I4376" t="s">
        <v>92</v>
      </c>
      <c r="L4376" s="24">
        <v>0</v>
      </c>
    </row>
    <row r="4377" spans="3:12">
      <c r="C4377" s="24">
        <v>0</v>
      </c>
      <c r="D4377" t="s">
        <v>92</v>
      </c>
      <c r="E4377" t="s">
        <v>92</v>
      </c>
      <c r="F4377" t="s">
        <v>92</v>
      </c>
      <c r="G4377" s="23" t="s">
        <v>92</v>
      </c>
      <c r="H4377" s="24" t="s">
        <v>92</v>
      </c>
      <c r="I4377" t="s">
        <v>92</v>
      </c>
      <c r="L4377" s="24">
        <v>0</v>
      </c>
    </row>
    <row r="4378" spans="3:12">
      <c r="C4378" s="24">
        <v>0</v>
      </c>
      <c r="D4378" t="s">
        <v>92</v>
      </c>
      <c r="E4378" t="s">
        <v>92</v>
      </c>
      <c r="F4378" t="s">
        <v>92</v>
      </c>
      <c r="G4378" s="23" t="s">
        <v>92</v>
      </c>
      <c r="H4378" s="24" t="s">
        <v>92</v>
      </c>
      <c r="I4378" t="s">
        <v>92</v>
      </c>
      <c r="L4378" s="24">
        <v>0</v>
      </c>
    </row>
    <row r="4379" spans="3:12">
      <c r="C4379" s="24">
        <v>0</v>
      </c>
      <c r="D4379" t="s">
        <v>92</v>
      </c>
      <c r="E4379" t="s">
        <v>92</v>
      </c>
      <c r="F4379" t="s">
        <v>92</v>
      </c>
      <c r="G4379" s="23" t="s">
        <v>92</v>
      </c>
      <c r="H4379" s="24" t="s">
        <v>92</v>
      </c>
      <c r="I4379" t="s">
        <v>92</v>
      </c>
      <c r="L4379" s="24">
        <v>0</v>
      </c>
    </row>
    <row r="4380" spans="3:12">
      <c r="C4380" s="24">
        <v>0</v>
      </c>
      <c r="D4380" t="s">
        <v>92</v>
      </c>
      <c r="E4380" t="s">
        <v>92</v>
      </c>
      <c r="F4380" t="s">
        <v>92</v>
      </c>
      <c r="G4380" s="23" t="s">
        <v>92</v>
      </c>
      <c r="H4380" s="24" t="s">
        <v>92</v>
      </c>
      <c r="I4380" t="s">
        <v>92</v>
      </c>
      <c r="L4380" s="24">
        <v>0</v>
      </c>
    </row>
    <row r="4381" spans="3:12">
      <c r="C4381" s="24">
        <v>0</v>
      </c>
      <c r="D4381" t="s">
        <v>92</v>
      </c>
      <c r="E4381" t="s">
        <v>92</v>
      </c>
      <c r="F4381" t="s">
        <v>92</v>
      </c>
      <c r="G4381" s="23" t="s">
        <v>92</v>
      </c>
      <c r="H4381" s="24" t="s">
        <v>92</v>
      </c>
      <c r="I4381" t="s">
        <v>92</v>
      </c>
      <c r="L4381" s="24">
        <v>0</v>
      </c>
    </row>
    <row r="4382" spans="3:12">
      <c r="C4382" s="24">
        <v>0</v>
      </c>
      <c r="D4382" t="s">
        <v>92</v>
      </c>
      <c r="E4382" t="s">
        <v>92</v>
      </c>
      <c r="F4382" t="s">
        <v>92</v>
      </c>
      <c r="G4382" s="23" t="s">
        <v>92</v>
      </c>
      <c r="H4382" s="24" t="s">
        <v>92</v>
      </c>
      <c r="I4382" t="s">
        <v>92</v>
      </c>
      <c r="L4382" s="24">
        <v>0</v>
      </c>
    </row>
    <row r="4383" spans="3:12">
      <c r="C4383" s="24">
        <v>0</v>
      </c>
      <c r="D4383" t="s">
        <v>92</v>
      </c>
      <c r="E4383" t="s">
        <v>92</v>
      </c>
      <c r="F4383" t="s">
        <v>92</v>
      </c>
      <c r="G4383" s="23" t="s">
        <v>92</v>
      </c>
      <c r="H4383" s="24" t="s">
        <v>92</v>
      </c>
      <c r="I4383" t="s">
        <v>92</v>
      </c>
      <c r="L4383" s="24">
        <v>0</v>
      </c>
    </row>
    <row r="4384" spans="3:12">
      <c r="C4384" s="24">
        <v>0</v>
      </c>
      <c r="D4384" t="s">
        <v>92</v>
      </c>
      <c r="E4384" t="s">
        <v>92</v>
      </c>
      <c r="F4384" t="s">
        <v>92</v>
      </c>
      <c r="G4384" s="23" t="s">
        <v>92</v>
      </c>
      <c r="H4384" s="24" t="s">
        <v>92</v>
      </c>
      <c r="I4384" t="s">
        <v>92</v>
      </c>
      <c r="L4384" s="24">
        <v>0</v>
      </c>
    </row>
    <row r="4385" spans="3:12">
      <c r="C4385" s="24">
        <v>0</v>
      </c>
      <c r="D4385" t="s">
        <v>92</v>
      </c>
      <c r="E4385" t="s">
        <v>92</v>
      </c>
      <c r="F4385" t="s">
        <v>92</v>
      </c>
      <c r="G4385" s="23" t="s">
        <v>92</v>
      </c>
      <c r="H4385" s="24" t="s">
        <v>92</v>
      </c>
      <c r="I4385" t="s">
        <v>92</v>
      </c>
      <c r="L4385" s="24">
        <v>0</v>
      </c>
    </row>
    <row r="4386" spans="3:12">
      <c r="C4386" s="24">
        <v>0</v>
      </c>
      <c r="D4386" t="s">
        <v>92</v>
      </c>
      <c r="E4386" t="s">
        <v>92</v>
      </c>
      <c r="F4386" t="s">
        <v>92</v>
      </c>
      <c r="G4386" s="23" t="s">
        <v>92</v>
      </c>
      <c r="H4386" s="24" t="s">
        <v>92</v>
      </c>
      <c r="I4386" t="s">
        <v>92</v>
      </c>
      <c r="L4386" s="24">
        <v>0</v>
      </c>
    </row>
    <row r="4387" spans="3:12">
      <c r="C4387" s="24">
        <v>0</v>
      </c>
      <c r="D4387" t="s">
        <v>92</v>
      </c>
      <c r="E4387" t="s">
        <v>92</v>
      </c>
      <c r="F4387" t="s">
        <v>92</v>
      </c>
      <c r="G4387" s="23" t="s">
        <v>92</v>
      </c>
      <c r="H4387" s="24" t="s">
        <v>92</v>
      </c>
      <c r="I4387" t="s">
        <v>92</v>
      </c>
      <c r="L4387" s="24">
        <v>0</v>
      </c>
    </row>
    <row r="4388" spans="3:12">
      <c r="C4388" s="24">
        <v>0</v>
      </c>
      <c r="D4388" t="s">
        <v>92</v>
      </c>
      <c r="E4388" t="s">
        <v>92</v>
      </c>
      <c r="F4388" t="s">
        <v>92</v>
      </c>
      <c r="G4388" s="23" t="s">
        <v>92</v>
      </c>
      <c r="H4388" s="24" t="s">
        <v>92</v>
      </c>
      <c r="I4388" t="s">
        <v>92</v>
      </c>
      <c r="L4388" s="24">
        <v>0</v>
      </c>
    </row>
    <row r="4389" spans="3:12">
      <c r="C4389" s="24">
        <v>0</v>
      </c>
      <c r="D4389" t="s">
        <v>92</v>
      </c>
      <c r="E4389" t="s">
        <v>92</v>
      </c>
      <c r="F4389" t="s">
        <v>92</v>
      </c>
      <c r="G4389" s="23" t="s">
        <v>92</v>
      </c>
      <c r="H4389" s="24" t="s">
        <v>92</v>
      </c>
      <c r="I4389" t="s">
        <v>92</v>
      </c>
      <c r="L4389" s="24">
        <v>0</v>
      </c>
    </row>
    <row r="4390" spans="3:12">
      <c r="C4390" s="24">
        <v>0</v>
      </c>
      <c r="D4390" t="s">
        <v>92</v>
      </c>
      <c r="E4390" t="s">
        <v>92</v>
      </c>
      <c r="F4390" t="s">
        <v>92</v>
      </c>
      <c r="G4390" s="23" t="s">
        <v>92</v>
      </c>
      <c r="H4390" s="24" t="s">
        <v>92</v>
      </c>
      <c r="I4390" t="s">
        <v>92</v>
      </c>
      <c r="L4390" s="24">
        <v>0</v>
      </c>
    </row>
    <row r="4391" spans="3:12">
      <c r="C4391" s="24">
        <v>0</v>
      </c>
      <c r="D4391" t="s">
        <v>92</v>
      </c>
      <c r="E4391" t="s">
        <v>92</v>
      </c>
      <c r="F4391" t="s">
        <v>92</v>
      </c>
      <c r="G4391" s="23" t="s">
        <v>92</v>
      </c>
      <c r="H4391" s="24" t="s">
        <v>92</v>
      </c>
      <c r="I4391" t="s">
        <v>92</v>
      </c>
      <c r="L4391" s="24">
        <v>0</v>
      </c>
    </row>
    <row r="4392" spans="3:12">
      <c r="C4392" s="24">
        <v>0</v>
      </c>
      <c r="D4392" t="s">
        <v>92</v>
      </c>
      <c r="E4392" t="s">
        <v>92</v>
      </c>
      <c r="F4392" t="s">
        <v>92</v>
      </c>
      <c r="G4392" s="23" t="s">
        <v>92</v>
      </c>
      <c r="H4392" s="24" t="s">
        <v>92</v>
      </c>
      <c r="I4392" t="s">
        <v>92</v>
      </c>
      <c r="L4392" s="24">
        <v>0</v>
      </c>
    </row>
    <row r="4393" spans="3:12">
      <c r="C4393" s="24">
        <v>0</v>
      </c>
      <c r="D4393" t="s">
        <v>92</v>
      </c>
      <c r="E4393" t="s">
        <v>92</v>
      </c>
      <c r="F4393" t="s">
        <v>92</v>
      </c>
      <c r="G4393" s="23" t="s">
        <v>92</v>
      </c>
      <c r="H4393" s="24" t="s">
        <v>92</v>
      </c>
      <c r="I4393" t="s">
        <v>92</v>
      </c>
      <c r="L4393" s="24">
        <v>0</v>
      </c>
    </row>
    <row r="4394" spans="3:12">
      <c r="C4394" s="24">
        <v>0</v>
      </c>
      <c r="D4394" t="s">
        <v>92</v>
      </c>
      <c r="E4394" t="s">
        <v>92</v>
      </c>
      <c r="F4394" t="s">
        <v>92</v>
      </c>
      <c r="G4394" s="23" t="s">
        <v>92</v>
      </c>
      <c r="H4394" s="24" t="s">
        <v>92</v>
      </c>
      <c r="I4394" t="s">
        <v>92</v>
      </c>
      <c r="L4394" s="24">
        <v>0</v>
      </c>
    </row>
    <row r="4395" spans="3:12">
      <c r="C4395" s="24">
        <v>0</v>
      </c>
      <c r="D4395" t="s">
        <v>92</v>
      </c>
      <c r="E4395" t="s">
        <v>92</v>
      </c>
      <c r="F4395" t="s">
        <v>92</v>
      </c>
      <c r="G4395" s="23" t="s">
        <v>92</v>
      </c>
      <c r="H4395" s="24" t="s">
        <v>92</v>
      </c>
      <c r="I4395" t="s">
        <v>92</v>
      </c>
      <c r="L4395" s="24">
        <v>0</v>
      </c>
    </row>
    <row r="4396" spans="3:12">
      <c r="C4396" s="24">
        <v>0</v>
      </c>
      <c r="D4396" t="s">
        <v>92</v>
      </c>
      <c r="E4396" t="s">
        <v>92</v>
      </c>
      <c r="F4396" t="s">
        <v>92</v>
      </c>
      <c r="G4396" s="23" t="s">
        <v>92</v>
      </c>
      <c r="H4396" s="24" t="s">
        <v>92</v>
      </c>
      <c r="I4396" t="s">
        <v>92</v>
      </c>
      <c r="L4396" s="24">
        <v>0</v>
      </c>
    </row>
    <row r="4397" spans="3:12">
      <c r="C4397" s="24">
        <v>0</v>
      </c>
      <c r="D4397" t="s">
        <v>92</v>
      </c>
      <c r="E4397" t="s">
        <v>92</v>
      </c>
      <c r="F4397" t="s">
        <v>92</v>
      </c>
      <c r="G4397" s="23" t="s">
        <v>92</v>
      </c>
      <c r="H4397" s="24" t="s">
        <v>92</v>
      </c>
      <c r="I4397" t="s">
        <v>92</v>
      </c>
      <c r="L4397" s="24">
        <v>0</v>
      </c>
    </row>
    <row r="4398" spans="3:12">
      <c r="C4398" s="24">
        <v>0</v>
      </c>
      <c r="D4398" t="s">
        <v>92</v>
      </c>
      <c r="E4398" t="s">
        <v>92</v>
      </c>
      <c r="F4398" t="s">
        <v>92</v>
      </c>
      <c r="G4398" s="23" t="s">
        <v>92</v>
      </c>
      <c r="H4398" s="24" t="s">
        <v>92</v>
      </c>
      <c r="I4398" t="s">
        <v>92</v>
      </c>
      <c r="L4398" s="24">
        <v>0</v>
      </c>
    </row>
    <row r="4399" spans="3:12">
      <c r="C4399" s="24">
        <v>0</v>
      </c>
      <c r="D4399" t="s">
        <v>92</v>
      </c>
      <c r="E4399" t="s">
        <v>92</v>
      </c>
      <c r="F4399" t="s">
        <v>92</v>
      </c>
      <c r="G4399" s="23" t="s">
        <v>92</v>
      </c>
      <c r="H4399" s="24" t="s">
        <v>92</v>
      </c>
      <c r="I4399" t="s">
        <v>92</v>
      </c>
      <c r="L4399" s="24">
        <v>0</v>
      </c>
    </row>
    <row r="4400" spans="3:12">
      <c r="C4400" s="24">
        <v>0</v>
      </c>
      <c r="D4400" t="s">
        <v>92</v>
      </c>
      <c r="E4400" t="s">
        <v>92</v>
      </c>
      <c r="F4400" t="s">
        <v>92</v>
      </c>
      <c r="G4400" s="23" t="s">
        <v>92</v>
      </c>
      <c r="H4400" s="24" t="s">
        <v>92</v>
      </c>
      <c r="I4400" t="s">
        <v>92</v>
      </c>
      <c r="L4400" s="24">
        <v>0</v>
      </c>
    </row>
    <row r="4401" spans="3:12">
      <c r="C4401" s="24">
        <v>0</v>
      </c>
      <c r="D4401" t="s">
        <v>92</v>
      </c>
      <c r="E4401" t="s">
        <v>92</v>
      </c>
      <c r="F4401" t="s">
        <v>92</v>
      </c>
      <c r="G4401" s="23" t="s">
        <v>92</v>
      </c>
      <c r="H4401" s="24" t="s">
        <v>92</v>
      </c>
      <c r="I4401" t="s">
        <v>92</v>
      </c>
      <c r="L4401" s="24">
        <v>0</v>
      </c>
    </row>
    <row r="4402" spans="3:12">
      <c r="C4402" s="24">
        <v>0</v>
      </c>
      <c r="D4402" t="s">
        <v>92</v>
      </c>
      <c r="E4402" t="s">
        <v>92</v>
      </c>
      <c r="F4402" t="s">
        <v>92</v>
      </c>
      <c r="G4402" s="23" t="s">
        <v>92</v>
      </c>
      <c r="H4402" s="24" t="s">
        <v>92</v>
      </c>
      <c r="I4402" t="s">
        <v>92</v>
      </c>
      <c r="L4402" s="24">
        <v>0</v>
      </c>
    </row>
    <row r="4403" spans="3:12">
      <c r="C4403" s="24">
        <v>0</v>
      </c>
      <c r="D4403" t="s">
        <v>92</v>
      </c>
      <c r="E4403" t="s">
        <v>92</v>
      </c>
      <c r="F4403" t="s">
        <v>92</v>
      </c>
      <c r="G4403" s="23" t="s">
        <v>92</v>
      </c>
      <c r="H4403" s="24" t="s">
        <v>92</v>
      </c>
      <c r="I4403" t="s">
        <v>92</v>
      </c>
      <c r="L4403" s="24">
        <v>0</v>
      </c>
    </row>
    <row r="4404" spans="3:12">
      <c r="C4404" s="24">
        <v>0</v>
      </c>
      <c r="D4404" t="s">
        <v>92</v>
      </c>
      <c r="E4404" t="s">
        <v>92</v>
      </c>
      <c r="F4404" t="s">
        <v>92</v>
      </c>
      <c r="G4404" s="23" t="s">
        <v>92</v>
      </c>
      <c r="H4404" s="24" t="s">
        <v>92</v>
      </c>
      <c r="I4404" t="s">
        <v>92</v>
      </c>
      <c r="L4404" s="24">
        <v>0</v>
      </c>
    </row>
    <row r="4405" spans="3:12">
      <c r="C4405" s="24">
        <v>0</v>
      </c>
      <c r="D4405" t="s">
        <v>92</v>
      </c>
      <c r="E4405" t="s">
        <v>92</v>
      </c>
      <c r="F4405" t="s">
        <v>92</v>
      </c>
      <c r="G4405" s="23" t="s">
        <v>92</v>
      </c>
      <c r="H4405" s="24" t="s">
        <v>92</v>
      </c>
      <c r="I4405" t="s">
        <v>92</v>
      </c>
      <c r="L4405" s="24">
        <v>0</v>
      </c>
    </row>
    <row r="4406" spans="3:12">
      <c r="C4406" s="24">
        <v>0</v>
      </c>
      <c r="D4406" t="s">
        <v>92</v>
      </c>
      <c r="E4406" t="s">
        <v>92</v>
      </c>
      <c r="F4406" t="s">
        <v>92</v>
      </c>
      <c r="G4406" s="23" t="s">
        <v>92</v>
      </c>
      <c r="H4406" s="24" t="s">
        <v>92</v>
      </c>
      <c r="I4406" t="s">
        <v>92</v>
      </c>
      <c r="L4406" s="24">
        <v>0</v>
      </c>
    </row>
    <row r="4407" spans="3:12">
      <c r="C4407" s="24">
        <v>0</v>
      </c>
      <c r="D4407" t="s">
        <v>92</v>
      </c>
      <c r="E4407" t="s">
        <v>92</v>
      </c>
      <c r="F4407" t="s">
        <v>92</v>
      </c>
      <c r="G4407" s="23" t="s">
        <v>92</v>
      </c>
      <c r="H4407" s="24" t="s">
        <v>92</v>
      </c>
      <c r="I4407" t="s">
        <v>92</v>
      </c>
      <c r="L4407" s="24">
        <v>0</v>
      </c>
    </row>
    <row r="4408" spans="3:12">
      <c r="C4408" s="24">
        <v>0</v>
      </c>
      <c r="D4408" t="s">
        <v>92</v>
      </c>
      <c r="E4408" t="s">
        <v>92</v>
      </c>
      <c r="F4408" t="s">
        <v>92</v>
      </c>
      <c r="G4408" s="23" t="s">
        <v>92</v>
      </c>
      <c r="H4408" s="24" t="s">
        <v>92</v>
      </c>
      <c r="I4408" t="s">
        <v>92</v>
      </c>
      <c r="L4408" s="24">
        <v>0</v>
      </c>
    </row>
    <row r="4409" spans="3:12">
      <c r="C4409" s="24">
        <v>0</v>
      </c>
      <c r="D4409" t="s">
        <v>92</v>
      </c>
      <c r="E4409" t="s">
        <v>92</v>
      </c>
      <c r="F4409" t="s">
        <v>92</v>
      </c>
      <c r="G4409" s="23" t="s">
        <v>92</v>
      </c>
      <c r="H4409" s="24" t="s">
        <v>92</v>
      </c>
      <c r="I4409" t="s">
        <v>92</v>
      </c>
      <c r="L4409" s="24">
        <v>0</v>
      </c>
    </row>
    <row r="4410" spans="3:12">
      <c r="C4410" s="24">
        <v>0</v>
      </c>
      <c r="D4410" t="s">
        <v>92</v>
      </c>
      <c r="E4410" t="s">
        <v>92</v>
      </c>
      <c r="F4410" t="s">
        <v>92</v>
      </c>
      <c r="G4410" s="23" t="s">
        <v>92</v>
      </c>
      <c r="H4410" s="24" t="s">
        <v>92</v>
      </c>
      <c r="I4410" t="s">
        <v>92</v>
      </c>
      <c r="L4410" s="24">
        <v>0</v>
      </c>
    </row>
    <row r="4411" spans="3:12">
      <c r="C4411" s="24">
        <v>0</v>
      </c>
      <c r="D4411" t="s">
        <v>92</v>
      </c>
      <c r="E4411" t="s">
        <v>92</v>
      </c>
      <c r="F4411" t="s">
        <v>92</v>
      </c>
      <c r="G4411" s="23" t="s">
        <v>92</v>
      </c>
      <c r="H4411" s="24" t="s">
        <v>92</v>
      </c>
      <c r="I4411" t="s">
        <v>92</v>
      </c>
      <c r="L4411" s="24">
        <v>0</v>
      </c>
    </row>
    <row r="4412" spans="3:12">
      <c r="C4412" s="24">
        <v>0</v>
      </c>
      <c r="D4412" t="s">
        <v>92</v>
      </c>
      <c r="E4412" t="s">
        <v>92</v>
      </c>
      <c r="F4412" t="s">
        <v>92</v>
      </c>
      <c r="G4412" s="23" t="s">
        <v>92</v>
      </c>
      <c r="H4412" s="24" t="s">
        <v>92</v>
      </c>
      <c r="I4412" t="s">
        <v>92</v>
      </c>
      <c r="L4412" s="24">
        <v>0</v>
      </c>
    </row>
    <row r="4413" spans="3:12">
      <c r="C4413" s="24">
        <v>0</v>
      </c>
      <c r="D4413" t="s">
        <v>92</v>
      </c>
      <c r="E4413" t="s">
        <v>92</v>
      </c>
      <c r="F4413" t="s">
        <v>92</v>
      </c>
      <c r="G4413" s="23" t="s">
        <v>92</v>
      </c>
      <c r="H4413" s="24" t="s">
        <v>92</v>
      </c>
      <c r="I4413" t="s">
        <v>92</v>
      </c>
      <c r="L4413" s="24">
        <v>0</v>
      </c>
    </row>
    <row r="4414" spans="3:12">
      <c r="C4414" s="24">
        <v>0</v>
      </c>
      <c r="D4414" t="s">
        <v>92</v>
      </c>
      <c r="E4414" t="s">
        <v>92</v>
      </c>
      <c r="F4414" t="s">
        <v>92</v>
      </c>
      <c r="G4414" s="23" t="s">
        <v>92</v>
      </c>
      <c r="H4414" s="24" t="s">
        <v>92</v>
      </c>
      <c r="I4414" t="s">
        <v>92</v>
      </c>
      <c r="L4414" s="24">
        <v>0</v>
      </c>
    </row>
    <row r="4415" spans="3:12">
      <c r="C4415" s="24">
        <v>0</v>
      </c>
      <c r="D4415" t="s">
        <v>92</v>
      </c>
      <c r="E4415" t="s">
        <v>92</v>
      </c>
      <c r="F4415" t="s">
        <v>92</v>
      </c>
      <c r="G4415" s="23" t="s">
        <v>92</v>
      </c>
      <c r="H4415" s="24" t="s">
        <v>92</v>
      </c>
      <c r="I4415" t="s">
        <v>92</v>
      </c>
      <c r="L4415" s="24">
        <v>0</v>
      </c>
    </row>
    <row r="4416" spans="3:12">
      <c r="C4416" s="24">
        <v>0</v>
      </c>
      <c r="D4416" t="s">
        <v>92</v>
      </c>
      <c r="E4416" t="s">
        <v>92</v>
      </c>
      <c r="F4416" t="s">
        <v>92</v>
      </c>
      <c r="G4416" s="23" t="s">
        <v>92</v>
      </c>
      <c r="H4416" s="24" t="s">
        <v>92</v>
      </c>
      <c r="I4416" t="s">
        <v>92</v>
      </c>
      <c r="L4416" s="24">
        <v>0</v>
      </c>
    </row>
    <row r="4417" spans="3:12">
      <c r="C4417" s="24">
        <v>0</v>
      </c>
      <c r="D4417" t="s">
        <v>92</v>
      </c>
      <c r="E4417" t="s">
        <v>92</v>
      </c>
      <c r="F4417" t="s">
        <v>92</v>
      </c>
      <c r="G4417" s="23" t="s">
        <v>92</v>
      </c>
      <c r="H4417" s="24" t="s">
        <v>92</v>
      </c>
      <c r="I4417" t="s">
        <v>92</v>
      </c>
      <c r="L4417" s="24">
        <v>0</v>
      </c>
    </row>
    <row r="4418" spans="3:12">
      <c r="C4418" s="24">
        <v>0</v>
      </c>
      <c r="D4418" t="s">
        <v>92</v>
      </c>
      <c r="E4418" t="s">
        <v>92</v>
      </c>
      <c r="F4418" t="s">
        <v>92</v>
      </c>
      <c r="G4418" s="23" t="s">
        <v>92</v>
      </c>
      <c r="H4418" s="24" t="s">
        <v>92</v>
      </c>
      <c r="I4418" t="s">
        <v>92</v>
      </c>
      <c r="L4418" s="24">
        <v>0</v>
      </c>
    </row>
    <row r="4419" spans="3:12">
      <c r="C4419" s="24">
        <v>0</v>
      </c>
      <c r="D4419" t="s">
        <v>92</v>
      </c>
      <c r="E4419" t="s">
        <v>92</v>
      </c>
      <c r="F4419" t="s">
        <v>92</v>
      </c>
      <c r="G4419" s="23" t="s">
        <v>92</v>
      </c>
      <c r="H4419" s="24" t="s">
        <v>92</v>
      </c>
      <c r="I4419" t="s">
        <v>92</v>
      </c>
      <c r="L4419" s="24">
        <v>0</v>
      </c>
    </row>
    <row r="4420" spans="3:12">
      <c r="C4420" s="24">
        <v>0</v>
      </c>
      <c r="D4420" t="s">
        <v>92</v>
      </c>
      <c r="E4420" t="s">
        <v>92</v>
      </c>
      <c r="F4420" t="s">
        <v>92</v>
      </c>
      <c r="G4420" s="23" t="s">
        <v>92</v>
      </c>
      <c r="H4420" s="24" t="s">
        <v>92</v>
      </c>
      <c r="I4420" t="s">
        <v>92</v>
      </c>
      <c r="L4420" s="24">
        <v>0</v>
      </c>
    </row>
    <row r="4421" spans="3:12">
      <c r="C4421" s="24">
        <v>0</v>
      </c>
      <c r="D4421" t="s">
        <v>92</v>
      </c>
      <c r="E4421" t="s">
        <v>92</v>
      </c>
      <c r="F4421" t="s">
        <v>92</v>
      </c>
      <c r="G4421" s="23" t="s">
        <v>92</v>
      </c>
      <c r="H4421" s="24" t="s">
        <v>92</v>
      </c>
      <c r="I4421" t="s">
        <v>92</v>
      </c>
      <c r="L4421" s="24">
        <v>0</v>
      </c>
    </row>
    <row r="4422" spans="3:12">
      <c r="C4422" s="24">
        <v>0</v>
      </c>
      <c r="D4422" t="s">
        <v>92</v>
      </c>
      <c r="E4422" t="s">
        <v>92</v>
      </c>
      <c r="F4422" t="s">
        <v>92</v>
      </c>
      <c r="G4422" s="23" t="s">
        <v>92</v>
      </c>
      <c r="H4422" s="24" t="s">
        <v>92</v>
      </c>
      <c r="I4422" t="s">
        <v>92</v>
      </c>
      <c r="L4422" s="24">
        <v>0</v>
      </c>
    </row>
    <row r="4423" spans="3:12">
      <c r="C4423" s="24">
        <v>0</v>
      </c>
      <c r="D4423" t="s">
        <v>92</v>
      </c>
      <c r="E4423" t="s">
        <v>92</v>
      </c>
      <c r="F4423" t="s">
        <v>92</v>
      </c>
      <c r="G4423" s="23" t="s">
        <v>92</v>
      </c>
      <c r="H4423" s="24" t="s">
        <v>92</v>
      </c>
      <c r="I4423" t="s">
        <v>92</v>
      </c>
      <c r="L4423" s="24">
        <v>0</v>
      </c>
    </row>
    <row r="4424" spans="3:12">
      <c r="C4424" s="24">
        <v>0</v>
      </c>
      <c r="D4424" t="s">
        <v>92</v>
      </c>
      <c r="E4424" t="s">
        <v>92</v>
      </c>
      <c r="F4424" t="s">
        <v>92</v>
      </c>
      <c r="G4424" s="23" t="s">
        <v>92</v>
      </c>
      <c r="H4424" s="24" t="s">
        <v>92</v>
      </c>
      <c r="I4424" t="s">
        <v>92</v>
      </c>
      <c r="L4424" s="24">
        <v>0</v>
      </c>
    </row>
    <row r="4425" spans="3:12">
      <c r="C4425" s="24">
        <v>0</v>
      </c>
      <c r="D4425" t="s">
        <v>92</v>
      </c>
      <c r="E4425" t="s">
        <v>92</v>
      </c>
      <c r="F4425" t="s">
        <v>92</v>
      </c>
      <c r="G4425" s="23" t="s">
        <v>92</v>
      </c>
      <c r="H4425" s="24" t="s">
        <v>92</v>
      </c>
      <c r="I4425" t="s">
        <v>92</v>
      </c>
      <c r="L4425" s="24">
        <v>0</v>
      </c>
    </row>
    <row r="4426" spans="3:12">
      <c r="C4426" s="24">
        <v>0</v>
      </c>
      <c r="D4426" t="s">
        <v>92</v>
      </c>
      <c r="E4426" t="s">
        <v>92</v>
      </c>
      <c r="F4426" t="s">
        <v>92</v>
      </c>
      <c r="G4426" s="23" t="s">
        <v>92</v>
      </c>
      <c r="H4426" s="24" t="s">
        <v>92</v>
      </c>
      <c r="I4426" t="s">
        <v>92</v>
      </c>
      <c r="L4426" s="24">
        <v>0</v>
      </c>
    </row>
    <row r="4427" spans="3:12">
      <c r="C4427" s="24">
        <v>0</v>
      </c>
      <c r="D4427" t="s">
        <v>92</v>
      </c>
      <c r="E4427" t="s">
        <v>92</v>
      </c>
      <c r="F4427" t="s">
        <v>92</v>
      </c>
      <c r="G4427" s="23" t="s">
        <v>92</v>
      </c>
      <c r="H4427" s="24" t="s">
        <v>92</v>
      </c>
      <c r="I4427" t="s">
        <v>92</v>
      </c>
      <c r="L4427" s="24">
        <v>0</v>
      </c>
    </row>
    <row r="4428" spans="3:12">
      <c r="C4428" s="24">
        <v>0</v>
      </c>
      <c r="D4428" t="s">
        <v>92</v>
      </c>
      <c r="E4428" t="s">
        <v>92</v>
      </c>
      <c r="F4428" t="s">
        <v>92</v>
      </c>
      <c r="G4428" s="23" t="s">
        <v>92</v>
      </c>
      <c r="H4428" s="24" t="s">
        <v>92</v>
      </c>
      <c r="I4428" t="s">
        <v>92</v>
      </c>
      <c r="L4428" s="24">
        <v>0</v>
      </c>
    </row>
    <row r="4429" spans="3:12">
      <c r="C4429" s="24">
        <v>0</v>
      </c>
      <c r="D4429" t="s">
        <v>92</v>
      </c>
      <c r="E4429" t="s">
        <v>92</v>
      </c>
      <c r="F4429" t="s">
        <v>92</v>
      </c>
      <c r="G4429" s="23" t="s">
        <v>92</v>
      </c>
      <c r="H4429" s="24" t="s">
        <v>92</v>
      </c>
      <c r="I4429" t="s">
        <v>92</v>
      </c>
      <c r="L4429" s="24">
        <v>0</v>
      </c>
    </row>
    <row r="4430" spans="3:12">
      <c r="C4430" s="24">
        <v>0</v>
      </c>
      <c r="D4430" t="s">
        <v>92</v>
      </c>
      <c r="E4430" t="s">
        <v>92</v>
      </c>
      <c r="F4430" t="s">
        <v>92</v>
      </c>
      <c r="G4430" s="23" t="s">
        <v>92</v>
      </c>
      <c r="H4430" s="24" t="s">
        <v>92</v>
      </c>
      <c r="I4430" t="s">
        <v>92</v>
      </c>
      <c r="L4430" s="24">
        <v>0</v>
      </c>
    </row>
    <row r="4431" spans="3:12">
      <c r="C4431" s="24">
        <v>0</v>
      </c>
      <c r="D4431" t="s">
        <v>92</v>
      </c>
      <c r="E4431" t="s">
        <v>92</v>
      </c>
      <c r="F4431" t="s">
        <v>92</v>
      </c>
      <c r="G4431" s="23" t="s">
        <v>92</v>
      </c>
      <c r="H4431" s="24" t="s">
        <v>92</v>
      </c>
      <c r="I4431" t="s">
        <v>92</v>
      </c>
      <c r="L4431" s="24">
        <v>0</v>
      </c>
    </row>
    <row r="4432" spans="3:12">
      <c r="C4432" s="24">
        <v>0</v>
      </c>
      <c r="D4432" t="s">
        <v>92</v>
      </c>
      <c r="E4432" t="s">
        <v>92</v>
      </c>
      <c r="F4432" t="s">
        <v>92</v>
      </c>
      <c r="G4432" s="23" t="s">
        <v>92</v>
      </c>
      <c r="H4432" s="24" t="s">
        <v>92</v>
      </c>
      <c r="I4432" t="s">
        <v>92</v>
      </c>
      <c r="L4432" s="24">
        <v>0</v>
      </c>
    </row>
    <row r="4433" spans="3:12">
      <c r="C4433" s="24">
        <v>0</v>
      </c>
      <c r="D4433" t="s">
        <v>92</v>
      </c>
      <c r="E4433" t="s">
        <v>92</v>
      </c>
      <c r="F4433" t="s">
        <v>92</v>
      </c>
      <c r="G4433" s="23" t="s">
        <v>92</v>
      </c>
      <c r="H4433" s="24" t="s">
        <v>92</v>
      </c>
      <c r="I4433" t="s">
        <v>92</v>
      </c>
      <c r="L4433" s="24">
        <v>0</v>
      </c>
    </row>
    <row r="4434" spans="3:12">
      <c r="C4434" s="24">
        <v>0</v>
      </c>
      <c r="D4434" t="s">
        <v>92</v>
      </c>
      <c r="E4434" t="s">
        <v>92</v>
      </c>
      <c r="F4434" t="s">
        <v>92</v>
      </c>
      <c r="G4434" s="23" t="s">
        <v>92</v>
      </c>
      <c r="H4434" s="24" t="s">
        <v>92</v>
      </c>
      <c r="I4434" t="s">
        <v>92</v>
      </c>
      <c r="L4434" s="24">
        <v>0</v>
      </c>
    </row>
    <row r="4435" spans="3:12">
      <c r="C4435" s="24">
        <v>0</v>
      </c>
      <c r="D4435" t="s">
        <v>92</v>
      </c>
      <c r="E4435" t="s">
        <v>92</v>
      </c>
      <c r="F4435" t="s">
        <v>92</v>
      </c>
      <c r="G4435" s="23" t="s">
        <v>92</v>
      </c>
      <c r="H4435" s="24" t="s">
        <v>92</v>
      </c>
      <c r="I4435" t="s">
        <v>92</v>
      </c>
      <c r="L4435" s="24">
        <v>0</v>
      </c>
    </row>
    <row r="4436" spans="3:12">
      <c r="C4436" s="24">
        <v>0</v>
      </c>
      <c r="D4436" t="s">
        <v>92</v>
      </c>
      <c r="E4436" t="s">
        <v>92</v>
      </c>
      <c r="F4436" t="s">
        <v>92</v>
      </c>
      <c r="G4436" s="23" t="s">
        <v>92</v>
      </c>
      <c r="H4436" s="24" t="s">
        <v>92</v>
      </c>
      <c r="I4436" t="s">
        <v>92</v>
      </c>
      <c r="L4436" s="24">
        <v>0</v>
      </c>
    </row>
    <row r="4437" spans="3:12">
      <c r="C4437" s="24">
        <v>0</v>
      </c>
      <c r="D4437" t="s">
        <v>92</v>
      </c>
      <c r="E4437" t="s">
        <v>92</v>
      </c>
      <c r="F4437" t="s">
        <v>92</v>
      </c>
      <c r="G4437" s="23" t="s">
        <v>92</v>
      </c>
      <c r="H4437" s="24" t="s">
        <v>92</v>
      </c>
      <c r="I4437" t="s">
        <v>92</v>
      </c>
      <c r="L4437" s="24">
        <v>0</v>
      </c>
    </row>
    <row r="4438" spans="3:12">
      <c r="C4438" s="24">
        <v>0</v>
      </c>
      <c r="D4438" t="s">
        <v>92</v>
      </c>
      <c r="E4438" t="s">
        <v>92</v>
      </c>
      <c r="F4438" t="s">
        <v>92</v>
      </c>
      <c r="G4438" s="23" t="s">
        <v>92</v>
      </c>
      <c r="H4438" s="24" t="s">
        <v>92</v>
      </c>
      <c r="I4438" t="s">
        <v>92</v>
      </c>
      <c r="L4438" s="24">
        <v>0</v>
      </c>
    </row>
    <row r="4439" spans="3:12">
      <c r="C4439" s="24">
        <v>0</v>
      </c>
      <c r="D4439" t="s">
        <v>92</v>
      </c>
      <c r="E4439" t="s">
        <v>92</v>
      </c>
      <c r="F4439" t="s">
        <v>92</v>
      </c>
      <c r="G4439" s="23" t="s">
        <v>92</v>
      </c>
      <c r="H4439" s="24" t="s">
        <v>92</v>
      </c>
      <c r="I4439" t="s">
        <v>92</v>
      </c>
      <c r="L4439" s="24">
        <v>0</v>
      </c>
    </row>
    <row r="4440" spans="3:12">
      <c r="C4440" s="24">
        <v>0</v>
      </c>
      <c r="D4440" t="s">
        <v>92</v>
      </c>
      <c r="E4440" t="s">
        <v>92</v>
      </c>
      <c r="F4440" t="s">
        <v>92</v>
      </c>
      <c r="G4440" s="23" t="s">
        <v>92</v>
      </c>
      <c r="H4440" s="24" t="s">
        <v>92</v>
      </c>
      <c r="I4440" t="s">
        <v>92</v>
      </c>
      <c r="L4440" s="24">
        <v>0</v>
      </c>
    </row>
    <row r="4441" spans="3:12">
      <c r="C4441" s="24">
        <v>0</v>
      </c>
      <c r="D4441" t="s">
        <v>92</v>
      </c>
      <c r="E4441" t="s">
        <v>92</v>
      </c>
      <c r="F4441" t="s">
        <v>92</v>
      </c>
      <c r="G4441" s="23" t="s">
        <v>92</v>
      </c>
      <c r="H4441" s="24" t="s">
        <v>92</v>
      </c>
      <c r="I4441" t="s">
        <v>92</v>
      </c>
      <c r="L4441" s="24">
        <v>0</v>
      </c>
    </row>
    <row r="4442" spans="3:12">
      <c r="C4442" s="24">
        <v>0</v>
      </c>
      <c r="D4442" t="s">
        <v>92</v>
      </c>
      <c r="E4442" t="s">
        <v>92</v>
      </c>
      <c r="F4442" t="s">
        <v>92</v>
      </c>
      <c r="G4442" s="23" t="s">
        <v>92</v>
      </c>
      <c r="H4442" s="24" t="s">
        <v>92</v>
      </c>
      <c r="I4442" t="s">
        <v>92</v>
      </c>
      <c r="L4442" s="24">
        <v>0</v>
      </c>
    </row>
    <row r="4443" spans="3:12">
      <c r="C4443" s="24">
        <v>0</v>
      </c>
      <c r="D4443" t="s">
        <v>92</v>
      </c>
      <c r="E4443" t="s">
        <v>92</v>
      </c>
      <c r="F4443" t="s">
        <v>92</v>
      </c>
      <c r="G4443" s="23" t="s">
        <v>92</v>
      </c>
      <c r="H4443" s="24" t="s">
        <v>92</v>
      </c>
      <c r="I4443" t="s">
        <v>92</v>
      </c>
      <c r="L4443" s="24">
        <v>0</v>
      </c>
    </row>
    <row r="4444" spans="3:12">
      <c r="C4444" s="24">
        <v>0</v>
      </c>
      <c r="D4444" t="s">
        <v>92</v>
      </c>
      <c r="E4444" t="s">
        <v>92</v>
      </c>
      <c r="F4444" t="s">
        <v>92</v>
      </c>
      <c r="G4444" s="23" t="s">
        <v>92</v>
      </c>
      <c r="H4444" s="24" t="s">
        <v>92</v>
      </c>
      <c r="I4444" t="s">
        <v>92</v>
      </c>
      <c r="L4444" s="24">
        <v>0</v>
      </c>
    </row>
    <row r="4445" spans="3:12">
      <c r="C4445" s="24">
        <v>0</v>
      </c>
      <c r="D4445" t="s">
        <v>92</v>
      </c>
      <c r="E4445" t="s">
        <v>92</v>
      </c>
      <c r="F4445" t="s">
        <v>92</v>
      </c>
      <c r="G4445" s="23" t="s">
        <v>92</v>
      </c>
      <c r="H4445" s="24" t="s">
        <v>92</v>
      </c>
      <c r="I4445" t="s">
        <v>92</v>
      </c>
      <c r="L4445" s="24">
        <v>0</v>
      </c>
    </row>
    <row r="4446" spans="3:12">
      <c r="C4446" s="24">
        <v>0</v>
      </c>
      <c r="D4446" t="s">
        <v>92</v>
      </c>
      <c r="E4446" t="s">
        <v>92</v>
      </c>
      <c r="F4446" t="s">
        <v>92</v>
      </c>
      <c r="G4446" s="23" t="s">
        <v>92</v>
      </c>
      <c r="H4446" s="24" t="s">
        <v>92</v>
      </c>
      <c r="I4446" t="s">
        <v>92</v>
      </c>
      <c r="L4446" s="24">
        <v>0</v>
      </c>
    </row>
    <row r="4447" spans="3:12">
      <c r="C4447" s="24">
        <v>0</v>
      </c>
      <c r="D4447" t="s">
        <v>92</v>
      </c>
      <c r="E4447" t="s">
        <v>92</v>
      </c>
      <c r="F4447" t="s">
        <v>92</v>
      </c>
      <c r="G4447" s="23" t="s">
        <v>92</v>
      </c>
      <c r="H4447" s="24" t="s">
        <v>92</v>
      </c>
      <c r="I4447" t="s">
        <v>92</v>
      </c>
      <c r="L4447" s="24">
        <v>0</v>
      </c>
    </row>
    <row r="4448" spans="3:12">
      <c r="C4448" s="24">
        <v>0</v>
      </c>
      <c r="D4448" t="s">
        <v>92</v>
      </c>
      <c r="E4448" t="s">
        <v>92</v>
      </c>
      <c r="F4448" t="s">
        <v>92</v>
      </c>
      <c r="G4448" s="23" t="s">
        <v>92</v>
      </c>
      <c r="H4448" s="24" t="s">
        <v>92</v>
      </c>
      <c r="I4448" t="s">
        <v>92</v>
      </c>
      <c r="L4448" s="24">
        <v>0</v>
      </c>
    </row>
    <row r="4449" spans="3:12">
      <c r="C4449" s="24">
        <v>0</v>
      </c>
      <c r="D4449" t="s">
        <v>92</v>
      </c>
      <c r="E4449" t="s">
        <v>92</v>
      </c>
      <c r="F4449" t="s">
        <v>92</v>
      </c>
      <c r="G4449" s="23" t="s">
        <v>92</v>
      </c>
      <c r="H4449" s="24" t="s">
        <v>92</v>
      </c>
      <c r="I4449" t="s">
        <v>92</v>
      </c>
      <c r="L4449" s="24">
        <v>0</v>
      </c>
    </row>
    <row r="4450" spans="3:12">
      <c r="C4450" s="24">
        <v>0</v>
      </c>
      <c r="D4450" t="s">
        <v>92</v>
      </c>
      <c r="E4450" t="s">
        <v>92</v>
      </c>
      <c r="F4450" t="s">
        <v>92</v>
      </c>
      <c r="G4450" s="23" t="s">
        <v>92</v>
      </c>
      <c r="H4450" s="24" t="s">
        <v>92</v>
      </c>
      <c r="I4450" t="s">
        <v>92</v>
      </c>
      <c r="L4450" s="24">
        <v>0</v>
      </c>
    </row>
    <row r="4451" spans="3:12">
      <c r="C4451" s="24">
        <v>0</v>
      </c>
      <c r="D4451" t="s">
        <v>92</v>
      </c>
      <c r="E4451" t="s">
        <v>92</v>
      </c>
      <c r="F4451" t="s">
        <v>92</v>
      </c>
      <c r="G4451" s="23" t="s">
        <v>92</v>
      </c>
      <c r="H4451" s="24" t="s">
        <v>92</v>
      </c>
      <c r="I4451" t="s">
        <v>92</v>
      </c>
      <c r="L4451" s="24">
        <v>0</v>
      </c>
    </row>
    <row r="4452" spans="3:12">
      <c r="C4452" s="24">
        <v>0</v>
      </c>
      <c r="D4452" t="s">
        <v>92</v>
      </c>
      <c r="E4452" t="s">
        <v>92</v>
      </c>
      <c r="F4452" t="s">
        <v>92</v>
      </c>
      <c r="G4452" s="23" t="s">
        <v>92</v>
      </c>
      <c r="H4452" s="24" t="s">
        <v>92</v>
      </c>
      <c r="I4452" t="s">
        <v>92</v>
      </c>
      <c r="L4452" s="24">
        <v>0</v>
      </c>
    </row>
    <row r="4453" spans="3:12">
      <c r="C4453" s="24">
        <v>0</v>
      </c>
      <c r="D4453" t="s">
        <v>92</v>
      </c>
      <c r="E4453" t="s">
        <v>92</v>
      </c>
      <c r="F4453" t="s">
        <v>92</v>
      </c>
      <c r="G4453" s="23" t="s">
        <v>92</v>
      </c>
      <c r="H4453" s="24" t="s">
        <v>92</v>
      </c>
      <c r="I4453" t="s">
        <v>92</v>
      </c>
      <c r="L4453" s="24">
        <v>0</v>
      </c>
    </row>
    <row r="4454" spans="3:12">
      <c r="C4454" s="24">
        <v>0</v>
      </c>
      <c r="D4454" t="s">
        <v>92</v>
      </c>
      <c r="E4454" t="s">
        <v>92</v>
      </c>
      <c r="F4454" t="s">
        <v>92</v>
      </c>
      <c r="G4454" s="23" t="s">
        <v>92</v>
      </c>
      <c r="H4454" s="24" t="s">
        <v>92</v>
      </c>
      <c r="I4454" t="s">
        <v>92</v>
      </c>
      <c r="L4454" s="24">
        <v>0</v>
      </c>
    </row>
    <row r="4455" spans="3:12">
      <c r="C4455" s="24">
        <v>0</v>
      </c>
      <c r="D4455" t="s">
        <v>92</v>
      </c>
      <c r="E4455" t="s">
        <v>92</v>
      </c>
      <c r="F4455" t="s">
        <v>92</v>
      </c>
      <c r="G4455" s="23" t="s">
        <v>92</v>
      </c>
      <c r="H4455" s="24" t="s">
        <v>92</v>
      </c>
      <c r="I4455" t="s">
        <v>92</v>
      </c>
      <c r="L4455" s="24">
        <v>0</v>
      </c>
    </row>
    <row r="4456" spans="3:12">
      <c r="C4456" s="24">
        <v>0</v>
      </c>
      <c r="D4456" t="s">
        <v>92</v>
      </c>
      <c r="E4456" t="s">
        <v>92</v>
      </c>
      <c r="F4456" t="s">
        <v>92</v>
      </c>
      <c r="G4456" s="23" t="s">
        <v>92</v>
      </c>
      <c r="H4456" s="24" t="s">
        <v>92</v>
      </c>
      <c r="I4456" t="s">
        <v>92</v>
      </c>
      <c r="L4456" s="24">
        <v>0</v>
      </c>
    </row>
    <row r="4457" spans="3:12">
      <c r="C4457" s="24">
        <v>0</v>
      </c>
      <c r="D4457" t="s">
        <v>92</v>
      </c>
      <c r="E4457" t="s">
        <v>92</v>
      </c>
      <c r="F4457" t="s">
        <v>92</v>
      </c>
      <c r="G4457" s="23" t="s">
        <v>92</v>
      </c>
      <c r="H4457" s="24" t="s">
        <v>92</v>
      </c>
      <c r="I4457" t="s">
        <v>92</v>
      </c>
      <c r="L4457" s="24">
        <v>0</v>
      </c>
    </row>
    <row r="4458" spans="3:12">
      <c r="C4458" s="24">
        <v>0</v>
      </c>
      <c r="D4458" t="s">
        <v>92</v>
      </c>
      <c r="E4458" t="s">
        <v>92</v>
      </c>
      <c r="F4458" t="s">
        <v>92</v>
      </c>
      <c r="G4458" s="23" t="s">
        <v>92</v>
      </c>
      <c r="H4458" s="24" t="s">
        <v>92</v>
      </c>
      <c r="I4458" t="s">
        <v>92</v>
      </c>
      <c r="L4458" s="24">
        <v>0</v>
      </c>
    </row>
    <row r="4459" spans="3:12">
      <c r="C4459" s="24">
        <v>0</v>
      </c>
      <c r="D4459" t="s">
        <v>92</v>
      </c>
      <c r="E4459" t="s">
        <v>92</v>
      </c>
      <c r="F4459" t="s">
        <v>92</v>
      </c>
      <c r="G4459" s="23" t="s">
        <v>92</v>
      </c>
      <c r="H4459" s="24" t="s">
        <v>92</v>
      </c>
      <c r="I4459" t="s">
        <v>92</v>
      </c>
      <c r="L4459" s="24">
        <v>0</v>
      </c>
    </row>
    <row r="4460" spans="3:12">
      <c r="C4460" s="24">
        <v>0</v>
      </c>
      <c r="D4460" t="s">
        <v>92</v>
      </c>
      <c r="E4460" t="s">
        <v>92</v>
      </c>
      <c r="F4460" t="s">
        <v>92</v>
      </c>
      <c r="G4460" s="23" t="s">
        <v>92</v>
      </c>
      <c r="H4460" s="24" t="s">
        <v>92</v>
      </c>
      <c r="I4460" t="s">
        <v>92</v>
      </c>
      <c r="L4460" s="24">
        <v>0</v>
      </c>
    </row>
    <row r="4461" spans="3:12">
      <c r="C4461" s="24">
        <v>0</v>
      </c>
      <c r="D4461" t="s">
        <v>92</v>
      </c>
      <c r="E4461" t="s">
        <v>92</v>
      </c>
      <c r="F4461" t="s">
        <v>92</v>
      </c>
      <c r="G4461" s="23" t="s">
        <v>92</v>
      </c>
      <c r="H4461" s="24" t="s">
        <v>92</v>
      </c>
      <c r="I4461" t="s">
        <v>92</v>
      </c>
      <c r="L4461" s="24">
        <v>0</v>
      </c>
    </row>
    <row r="4462" spans="3:12">
      <c r="C4462" s="24">
        <v>0</v>
      </c>
      <c r="D4462" t="s">
        <v>92</v>
      </c>
      <c r="E4462" t="s">
        <v>92</v>
      </c>
      <c r="F4462" t="s">
        <v>92</v>
      </c>
      <c r="G4462" s="23" t="s">
        <v>92</v>
      </c>
      <c r="H4462" s="24" t="s">
        <v>92</v>
      </c>
      <c r="I4462" t="s">
        <v>92</v>
      </c>
      <c r="L4462" s="24">
        <v>0</v>
      </c>
    </row>
    <row r="4463" spans="3:12">
      <c r="C4463" s="24">
        <v>0</v>
      </c>
      <c r="D4463" t="s">
        <v>92</v>
      </c>
      <c r="E4463" t="s">
        <v>92</v>
      </c>
      <c r="F4463" t="s">
        <v>92</v>
      </c>
      <c r="G4463" s="23" t="s">
        <v>92</v>
      </c>
      <c r="H4463" s="24" t="s">
        <v>92</v>
      </c>
      <c r="I4463" t="s">
        <v>92</v>
      </c>
      <c r="L4463" s="24">
        <v>0</v>
      </c>
    </row>
    <row r="4464" spans="3:12">
      <c r="C4464" s="24">
        <v>0</v>
      </c>
      <c r="D4464" t="s">
        <v>92</v>
      </c>
      <c r="E4464" t="s">
        <v>92</v>
      </c>
      <c r="F4464" t="s">
        <v>92</v>
      </c>
      <c r="G4464" s="23" t="s">
        <v>92</v>
      </c>
      <c r="H4464" s="24" t="s">
        <v>92</v>
      </c>
      <c r="I4464" t="s">
        <v>92</v>
      </c>
      <c r="L4464" s="24">
        <v>0</v>
      </c>
    </row>
    <row r="4465" spans="3:12">
      <c r="C4465" s="24">
        <v>0</v>
      </c>
      <c r="D4465" t="s">
        <v>92</v>
      </c>
      <c r="E4465" t="s">
        <v>92</v>
      </c>
      <c r="F4465" t="s">
        <v>92</v>
      </c>
      <c r="G4465" s="23" t="s">
        <v>92</v>
      </c>
      <c r="H4465" s="24" t="s">
        <v>92</v>
      </c>
      <c r="I4465" t="s">
        <v>92</v>
      </c>
      <c r="L4465" s="24">
        <v>0</v>
      </c>
    </row>
    <row r="4466" spans="3:12">
      <c r="C4466" s="24">
        <v>0</v>
      </c>
      <c r="D4466" t="s">
        <v>92</v>
      </c>
      <c r="E4466" t="s">
        <v>92</v>
      </c>
      <c r="F4466" t="s">
        <v>92</v>
      </c>
      <c r="G4466" s="23" t="s">
        <v>92</v>
      </c>
      <c r="H4466" s="24" t="s">
        <v>92</v>
      </c>
      <c r="I4466" t="s">
        <v>92</v>
      </c>
      <c r="L4466" s="24">
        <v>0</v>
      </c>
    </row>
    <row r="4467" spans="3:12">
      <c r="C4467" s="24">
        <v>0</v>
      </c>
      <c r="D4467" t="s">
        <v>92</v>
      </c>
      <c r="E4467" t="s">
        <v>92</v>
      </c>
      <c r="F4467" t="s">
        <v>92</v>
      </c>
      <c r="G4467" s="23" t="s">
        <v>92</v>
      </c>
      <c r="H4467" s="24" t="s">
        <v>92</v>
      </c>
      <c r="I4467" t="s">
        <v>92</v>
      </c>
      <c r="L4467" s="24">
        <v>0</v>
      </c>
    </row>
    <row r="4468" spans="3:12">
      <c r="C4468" s="24">
        <v>0</v>
      </c>
      <c r="D4468" t="s">
        <v>92</v>
      </c>
      <c r="E4468" t="s">
        <v>92</v>
      </c>
      <c r="F4468" t="s">
        <v>92</v>
      </c>
      <c r="G4468" s="23" t="s">
        <v>92</v>
      </c>
      <c r="H4468" s="24" t="s">
        <v>92</v>
      </c>
      <c r="I4468" t="s">
        <v>92</v>
      </c>
      <c r="L4468" s="24">
        <v>0</v>
      </c>
    </row>
    <row r="4469" spans="3:12">
      <c r="C4469" s="24">
        <v>0</v>
      </c>
      <c r="D4469" t="s">
        <v>92</v>
      </c>
      <c r="E4469" t="s">
        <v>92</v>
      </c>
      <c r="F4469" t="s">
        <v>92</v>
      </c>
      <c r="G4469" s="23" t="s">
        <v>92</v>
      </c>
      <c r="H4469" s="24" t="s">
        <v>92</v>
      </c>
      <c r="I4469" t="s">
        <v>92</v>
      </c>
      <c r="L4469" s="24">
        <v>0</v>
      </c>
    </row>
    <row r="4470" spans="3:12">
      <c r="C4470" s="24">
        <v>0</v>
      </c>
      <c r="D4470" t="s">
        <v>92</v>
      </c>
      <c r="E4470" t="s">
        <v>92</v>
      </c>
      <c r="F4470" t="s">
        <v>92</v>
      </c>
      <c r="G4470" s="23" t="s">
        <v>92</v>
      </c>
      <c r="H4470" s="24" t="s">
        <v>92</v>
      </c>
      <c r="I4470" t="s">
        <v>92</v>
      </c>
      <c r="L4470" s="24">
        <v>0</v>
      </c>
    </row>
    <row r="4471" spans="3:12">
      <c r="C4471" s="24">
        <v>0</v>
      </c>
      <c r="D4471" t="s">
        <v>92</v>
      </c>
      <c r="E4471" t="s">
        <v>92</v>
      </c>
      <c r="F4471" t="s">
        <v>92</v>
      </c>
      <c r="G4471" s="23" t="s">
        <v>92</v>
      </c>
      <c r="H4471" s="24" t="s">
        <v>92</v>
      </c>
      <c r="I4471" t="s">
        <v>92</v>
      </c>
      <c r="L4471" s="24">
        <v>0</v>
      </c>
    </row>
    <row r="4472" spans="3:12">
      <c r="C4472" s="24">
        <v>0</v>
      </c>
      <c r="D4472" t="s">
        <v>92</v>
      </c>
      <c r="E4472" t="s">
        <v>92</v>
      </c>
      <c r="F4472" t="s">
        <v>92</v>
      </c>
      <c r="G4472" s="23" t="s">
        <v>92</v>
      </c>
      <c r="H4472" s="24" t="s">
        <v>92</v>
      </c>
      <c r="I4472" t="s">
        <v>92</v>
      </c>
      <c r="L4472" s="24">
        <v>0</v>
      </c>
    </row>
    <row r="4473" spans="3:12">
      <c r="C4473" s="24">
        <v>0</v>
      </c>
      <c r="D4473" t="s">
        <v>92</v>
      </c>
      <c r="E4473" t="s">
        <v>92</v>
      </c>
      <c r="F4473" t="s">
        <v>92</v>
      </c>
      <c r="G4473" s="23" t="s">
        <v>92</v>
      </c>
      <c r="H4473" s="24" t="s">
        <v>92</v>
      </c>
      <c r="I4473" t="s">
        <v>92</v>
      </c>
      <c r="L4473" s="24">
        <v>0</v>
      </c>
    </row>
    <row r="4474" spans="3:12">
      <c r="C4474" s="24">
        <v>0</v>
      </c>
      <c r="D4474" t="s">
        <v>92</v>
      </c>
      <c r="E4474" t="s">
        <v>92</v>
      </c>
      <c r="F4474" t="s">
        <v>92</v>
      </c>
      <c r="G4474" s="23" t="s">
        <v>92</v>
      </c>
      <c r="H4474" s="24" t="s">
        <v>92</v>
      </c>
      <c r="I4474" t="s">
        <v>92</v>
      </c>
      <c r="L4474" s="24">
        <v>0</v>
      </c>
    </row>
    <row r="4475" spans="3:12">
      <c r="C4475" s="24">
        <v>0</v>
      </c>
      <c r="D4475" t="s">
        <v>92</v>
      </c>
      <c r="E4475" t="s">
        <v>92</v>
      </c>
      <c r="F4475" t="s">
        <v>92</v>
      </c>
      <c r="G4475" s="23" t="s">
        <v>92</v>
      </c>
      <c r="H4475" s="24" t="s">
        <v>92</v>
      </c>
      <c r="I4475" t="s">
        <v>92</v>
      </c>
      <c r="L4475" s="24">
        <v>0</v>
      </c>
    </row>
    <row r="4476" spans="3:12">
      <c r="C4476" s="24">
        <v>0</v>
      </c>
      <c r="D4476" t="s">
        <v>92</v>
      </c>
      <c r="E4476" t="s">
        <v>92</v>
      </c>
      <c r="F4476" t="s">
        <v>92</v>
      </c>
      <c r="G4476" s="23" t="s">
        <v>92</v>
      </c>
      <c r="H4476" s="24" t="s">
        <v>92</v>
      </c>
      <c r="I4476" t="s">
        <v>92</v>
      </c>
      <c r="L4476" s="24">
        <v>0</v>
      </c>
    </row>
    <row r="4477" spans="3:12">
      <c r="C4477" s="24">
        <v>0</v>
      </c>
      <c r="D4477" t="s">
        <v>92</v>
      </c>
      <c r="E4477" t="s">
        <v>92</v>
      </c>
      <c r="F4477" t="s">
        <v>92</v>
      </c>
      <c r="G4477" s="23" t="s">
        <v>92</v>
      </c>
      <c r="H4477" s="24" t="s">
        <v>92</v>
      </c>
      <c r="I4477" t="s">
        <v>92</v>
      </c>
      <c r="L4477" s="24">
        <v>0</v>
      </c>
    </row>
    <row r="4478" spans="3:12">
      <c r="C4478" s="24">
        <v>0</v>
      </c>
      <c r="D4478" t="s">
        <v>92</v>
      </c>
      <c r="E4478" t="s">
        <v>92</v>
      </c>
      <c r="F4478" t="s">
        <v>92</v>
      </c>
      <c r="G4478" s="23" t="s">
        <v>92</v>
      </c>
      <c r="H4478" s="24" t="s">
        <v>92</v>
      </c>
      <c r="I4478" t="s">
        <v>92</v>
      </c>
      <c r="L4478" s="24">
        <v>0</v>
      </c>
    </row>
    <row r="4479" spans="3:12">
      <c r="C4479" s="24">
        <v>0</v>
      </c>
      <c r="D4479" t="s">
        <v>92</v>
      </c>
      <c r="E4479" t="s">
        <v>92</v>
      </c>
      <c r="F4479" t="s">
        <v>92</v>
      </c>
      <c r="G4479" s="23" t="s">
        <v>92</v>
      </c>
      <c r="H4479" s="24" t="s">
        <v>92</v>
      </c>
      <c r="I4479" t="s">
        <v>92</v>
      </c>
      <c r="L4479" s="24">
        <v>0</v>
      </c>
    </row>
    <row r="4480" spans="3:12">
      <c r="C4480" s="24">
        <v>0</v>
      </c>
      <c r="D4480" t="s">
        <v>92</v>
      </c>
      <c r="E4480" t="s">
        <v>92</v>
      </c>
      <c r="F4480" t="s">
        <v>92</v>
      </c>
      <c r="G4480" s="23" t="s">
        <v>92</v>
      </c>
      <c r="H4480" s="24" t="s">
        <v>92</v>
      </c>
      <c r="I4480" t="s">
        <v>92</v>
      </c>
      <c r="L4480" s="24">
        <v>0</v>
      </c>
    </row>
    <row r="4481" spans="3:12">
      <c r="C4481" s="24">
        <v>0</v>
      </c>
      <c r="D4481" t="s">
        <v>92</v>
      </c>
      <c r="E4481" t="s">
        <v>92</v>
      </c>
      <c r="F4481" t="s">
        <v>92</v>
      </c>
      <c r="G4481" s="23" t="s">
        <v>92</v>
      </c>
      <c r="H4481" s="24" t="s">
        <v>92</v>
      </c>
      <c r="I4481" t="s">
        <v>92</v>
      </c>
      <c r="L4481" s="24">
        <v>0</v>
      </c>
    </row>
    <row r="4482" spans="3:12">
      <c r="C4482" s="24">
        <v>0</v>
      </c>
      <c r="D4482" t="s">
        <v>92</v>
      </c>
      <c r="E4482" t="s">
        <v>92</v>
      </c>
      <c r="F4482" t="s">
        <v>92</v>
      </c>
      <c r="G4482" s="23" t="s">
        <v>92</v>
      </c>
      <c r="H4482" s="24" t="s">
        <v>92</v>
      </c>
      <c r="I4482" t="s">
        <v>92</v>
      </c>
      <c r="L4482" s="24">
        <v>0</v>
      </c>
    </row>
    <row r="4483" spans="3:12">
      <c r="C4483" s="24">
        <v>0</v>
      </c>
      <c r="D4483" t="s">
        <v>92</v>
      </c>
      <c r="E4483" t="s">
        <v>92</v>
      </c>
      <c r="F4483" t="s">
        <v>92</v>
      </c>
      <c r="G4483" s="23" t="s">
        <v>92</v>
      </c>
      <c r="H4483" s="24" t="s">
        <v>92</v>
      </c>
      <c r="I4483" t="s">
        <v>92</v>
      </c>
      <c r="L4483" s="24">
        <v>0</v>
      </c>
    </row>
    <row r="4484" spans="3:12">
      <c r="C4484" s="24">
        <v>0</v>
      </c>
      <c r="D4484" t="s">
        <v>92</v>
      </c>
      <c r="E4484" t="s">
        <v>92</v>
      </c>
      <c r="F4484" t="s">
        <v>92</v>
      </c>
      <c r="G4484" s="23" t="s">
        <v>92</v>
      </c>
      <c r="H4484" s="24" t="s">
        <v>92</v>
      </c>
      <c r="I4484" t="s">
        <v>92</v>
      </c>
      <c r="L4484" s="24">
        <v>0</v>
      </c>
    </row>
    <row r="4485" spans="3:12">
      <c r="C4485" s="24">
        <v>0</v>
      </c>
      <c r="D4485" t="s">
        <v>92</v>
      </c>
      <c r="E4485" t="s">
        <v>92</v>
      </c>
      <c r="F4485" t="s">
        <v>92</v>
      </c>
      <c r="G4485" s="23" t="s">
        <v>92</v>
      </c>
      <c r="H4485" s="24" t="s">
        <v>92</v>
      </c>
      <c r="I4485" t="s">
        <v>92</v>
      </c>
      <c r="L4485" s="24">
        <v>0</v>
      </c>
    </row>
    <row r="4486" spans="3:12">
      <c r="C4486" s="24">
        <v>0</v>
      </c>
      <c r="D4486" t="s">
        <v>92</v>
      </c>
      <c r="E4486" t="s">
        <v>92</v>
      </c>
      <c r="F4486" t="s">
        <v>92</v>
      </c>
      <c r="G4486" s="23" t="s">
        <v>92</v>
      </c>
      <c r="H4486" s="24" t="s">
        <v>92</v>
      </c>
      <c r="I4486" t="s">
        <v>92</v>
      </c>
      <c r="L4486" s="24">
        <v>0</v>
      </c>
    </row>
    <row r="4487" spans="3:12">
      <c r="C4487" s="24">
        <v>0</v>
      </c>
      <c r="D4487" t="s">
        <v>92</v>
      </c>
      <c r="E4487" t="s">
        <v>92</v>
      </c>
      <c r="F4487" t="s">
        <v>92</v>
      </c>
      <c r="G4487" s="23" t="s">
        <v>92</v>
      </c>
      <c r="H4487" s="24" t="s">
        <v>92</v>
      </c>
      <c r="I4487" t="s">
        <v>92</v>
      </c>
      <c r="L4487" s="24">
        <v>0</v>
      </c>
    </row>
    <row r="4488" spans="3:12">
      <c r="C4488" s="24">
        <v>0</v>
      </c>
      <c r="D4488" t="s">
        <v>92</v>
      </c>
      <c r="E4488" t="s">
        <v>92</v>
      </c>
      <c r="F4488" t="s">
        <v>92</v>
      </c>
      <c r="G4488" s="23" t="s">
        <v>92</v>
      </c>
      <c r="H4488" s="24" t="s">
        <v>92</v>
      </c>
      <c r="I4488" t="s">
        <v>92</v>
      </c>
      <c r="L4488" s="24">
        <v>0</v>
      </c>
    </row>
    <row r="4489" spans="3:12">
      <c r="C4489" s="24">
        <v>0</v>
      </c>
      <c r="D4489" t="s">
        <v>92</v>
      </c>
      <c r="E4489" t="s">
        <v>92</v>
      </c>
      <c r="F4489" t="s">
        <v>92</v>
      </c>
      <c r="G4489" s="23" t="s">
        <v>92</v>
      </c>
      <c r="H4489" s="24" t="s">
        <v>92</v>
      </c>
      <c r="I4489" t="s">
        <v>92</v>
      </c>
      <c r="L4489" s="24">
        <v>0</v>
      </c>
    </row>
    <row r="4490" spans="3:12">
      <c r="C4490" s="24">
        <v>0</v>
      </c>
      <c r="D4490" t="s">
        <v>92</v>
      </c>
      <c r="E4490" t="s">
        <v>92</v>
      </c>
      <c r="F4490" t="s">
        <v>92</v>
      </c>
      <c r="G4490" s="23" t="s">
        <v>92</v>
      </c>
      <c r="H4490" s="24" t="s">
        <v>92</v>
      </c>
      <c r="I4490" t="s">
        <v>92</v>
      </c>
      <c r="L4490" s="24">
        <v>0</v>
      </c>
    </row>
    <row r="4491" spans="3:12">
      <c r="C4491" s="24">
        <v>0</v>
      </c>
      <c r="D4491" t="s">
        <v>92</v>
      </c>
      <c r="E4491" t="s">
        <v>92</v>
      </c>
      <c r="F4491" t="s">
        <v>92</v>
      </c>
      <c r="G4491" s="23" t="s">
        <v>92</v>
      </c>
      <c r="H4491" s="24" t="s">
        <v>92</v>
      </c>
      <c r="I4491" t="s">
        <v>92</v>
      </c>
      <c r="L4491" s="24">
        <v>0</v>
      </c>
    </row>
    <row r="4492" spans="3:12">
      <c r="C4492" s="24">
        <v>0</v>
      </c>
      <c r="D4492" t="s">
        <v>92</v>
      </c>
      <c r="E4492" t="s">
        <v>92</v>
      </c>
      <c r="F4492" t="s">
        <v>92</v>
      </c>
      <c r="G4492" s="23" t="s">
        <v>92</v>
      </c>
      <c r="H4492" s="24" t="s">
        <v>92</v>
      </c>
      <c r="I4492" t="s">
        <v>92</v>
      </c>
      <c r="L4492" s="24">
        <v>0</v>
      </c>
    </row>
    <row r="4493" spans="3:12">
      <c r="C4493" s="24">
        <v>0</v>
      </c>
      <c r="D4493" t="s">
        <v>92</v>
      </c>
      <c r="E4493" t="s">
        <v>92</v>
      </c>
      <c r="F4493" t="s">
        <v>92</v>
      </c>
      <c r="G4493" s="23" t="s">
        <v>92</v>
      </c>
      <c r="H4493" s="24" t="s">
        <v>92</v>
      </c>
      <c r="I4493" t="s">
        <v>92</v>
      </c>
      <c r="L4493" s="24">
        <v>0</v>
      </c>
    </row>
    <row r="4494" spans="3:12">
      <c r="C4494" s="24">
        <v>0</v>
      </c>
      <c r="D4494" t="s">
        <v>92</v>
      </c>
      <c r="E4494" t="s">
        <v>92</v>
      </c>
      <c r="F4494" t="s">
        <v>92</v>
      </c>
      <c r="G4494" s="23" t="s">
        <v>92</v>
      </c>
      <c r="H4494" s="24" t="s">
        <v>92</v>
      </c>
      <c r="I4494" t="s">
        <v>92</v>
      </c>
      <c r="L4494" s="24">
        <v>0</v>
      </c>
    </row>
    <row r="4495" spans="3:12">
      <c r="C4495" s="24">
        <v>0</v>
      </c>
      <c r="D4495" t="s">
        <v>92</v>
      </c>
      <c r="E4495" t="s">
        <v>92</v>
      </c>
      <c r="F4495" t="s">
        <v>92</v>
      </c>
      <c r="G4495" s="23" t="s">
        <v>92</v>
      </c>
      <c r="H4495" s="24" t="s">
        <v>92</v>
      </c>
      <c r="I4495" t="s">
        <v>92</v>
      </c>
      <c r="L4495" s="24">
        <v>0</v>
      </c>
    </row>
    <row r="4496" spans="3:12">
      <c r="C4496" s="24">
        <v>0</v>
      </c>
      <c r="D4496" t="s">
        <v>92</v>
      </c>
      <c r="E4496" t="s">
        <v>92</v>
      </c>
      <c r="F4496" t="s">
        <v>92</v>
      </c>
      <c r="G4496" s="23" t="s">
        <v>92</v>
      </c>
      <c r="H4496" s="24" t="s">
        <v>92</v>
      </c>
      <c r="I4496" t="s">
        <v>92</v>
      </c>
      <c r="L4496" s="24">
        <v>0</v>
      </c>
    </row>
    <row r="4497" spans="3:12">
      <c r="C4497" s="24">
        <v>0</v>
      </c>
      <c r="D4497" t="s">
        <v>92</v>
      </c>
      <c r="E4497" t="s">
        <v>92</v>
      </c>
      <c r="F4497" t="s">
        <v>92</v>
      </c>
      <c r="G4497" s="23" t="s">
        <v>92</v>
      </c>
      <c r="H4497" s="24" t="s">
        <v>92</v>
      </c>
      <c r="I4497" t="s">
        <v>92</v>
      </c>
      <c r="L4497" s="24">
        <v>0</v>
      </c>
    </row>
    <row r="4498" spans="3:12">
      <c r="C4498" s="24">
        <v>0</v>
      </c>
      <c r="D4498" t="s">
        <v>92</v>
      </c>
      <c r="E4498" t="s">
        <v>92</v>
      </c>
      <c r="F4498" t="s">
        <v>92</v>
      </c>
      <c r="G4498" s="23" t="s">
        <v>92</v>
      </c>
      <c r="H4498" s="24" t="s">
        <v>92</v>
      </c>
      <c r="I4498" t="s">
        <v>92</v>
      </c>
      <c r="L4498" s="24">
        <v>0</v>
      </c>
    </row>
    <row r="4499" spans="3:12">
      <c r="C4499" s="24">
        <v>0</v>
      </c>
      <c r="D4499" t="s">
        <v>92</v>
      </c>
      <c r="E4499" t="s">
        <v>92</v>
      </c>
      <c r="F4499" t="s">
        <v>92</v>
      </c>
      <c r="G4499" s="23" t="s">
        <v>92</v>
      </c>
      <c r="H4499" s="24" t="s">
        <v>92</v>
      </c>
      <c r="I4499" t="s">
        <v>92</v>
      </c>
      <c r="L4499" s="24">
        <v>0</v>
      </c>
    </row>
    <row r="4500" spans="3:12">
      <c r="C4500" s="24">
        <v>0</v>
      </c>
      <c r="D4500" t="s">
        <v>92</v>
      </c>
      <c r="E4500" t="s">
        <v>92</v>
      </c>
      <c r="F4500" t="s">
        <v>92</v>
      </c>
      <c r="G4500" s="23" t="s">
        <v>92</v>
      </c>
      <c r="H4500" s="24" t="s">
        <v>92</v>
      </c>
      <c r="I4500" t="s">
        <v>92</v>
      </c>
      <c r="L4500" s="24">
        <v>0</v>
      </c>
    </row>
    <row r="4501" spans="3:12">
      <c r="C4501" s="24">
        <v>0</v>
      </c>
      <c r="D4501" t="s">
        <v>92</v>
      </c>
      <c r="E4501" t="s">
        <v>92</v>
      </c>
      <c r="F4501" t="s">
        <v>92</v>
      </c>
      <c r="G4501" s="23" t="s">
        <v>92</v>
      </c>
      <c r="H4501" s="24" t="s">
        <v>92</v>
      </c>
      <c r="I4501" t="s">
        <v>92</v>
      </c>
      <c r="L4501" s="24">
        <v>0</v>
      </c>
    </row>
    <row r="4502" spans="3:12">
      <c r="C4502" s="24">
        <v>0</v>
      </c>
      <c r="D4502" t="s">
        <v>92</v>
      </c>
      <c r="E4502" t="s">
        <v>92</v>
      </c>
      <c r="F4502" t="s">
        <v>92</v>
      </c>
      <c r="G4502" s="23" t="s">
        <v>92</v>
      </c>
      <c r="H4502" s="24" t="s">
        <v>92</v>
      </c>
      <c r="I4502" t="s">
        <v>92</v>
      </c>
      <c r="L4502" s="24">
        <v>0</v>
      </c>
    </row>
    <row r="4503" spans="3:12">
      <c r="C4503" s="24">
        <v>0</v>
      </c>
      <c r="D4503" t="s">
        <v>92</v>
      </c>
      <c r="E4503" t="s">
        <v>92</v>
      </c>
      <c r="F4503" t="s">
        <v>92</v>
      </c>
      <c r="G4503" s="23" t="s">
        <v>92</v>
      </c>
      <c r="H4503" s="24" t="s">
        <v>92</v>
      </c>
      <c r="I4503" t="s">
        <v>92</v>
      </c>
      <c r="L4503" s="24">
        <v>0</v>
      </c>
    </row>
    <row r="4504" spans="3:12">
      <c r="C4504" s="24">
        <v>0</v>
      </c>
      <c r="D4504" t="s">
        <v>92</v>
      </c>
      <c r="E4504" t="s">
        <v>92</v>
      </c>
      <c r="F4504" t="s">
        <v>92</v>
      </c>
      <c r="G4504" s="23" t="s">
        <v>92</v>
      </c>
      <c r="H4504" s="24" t="s">
        <v>92</v>
      </c>
      <c r="I4504" t="s">
        <v>92</v>
      </c>
      <c r="L4504" s="24">
        <v>0</v>
      </c>
    </row>
    <row r="4505" spans="3:12">
      <c r="C4505" s="24">
        <v>0</v>
      </c>
      <c r="D4505" t="s">
        <v>92</v>
      </c>
      <c r="E4505" t="s">
        <v>92</v>
      </c>
      <c r="F4505" t="s">
        <v>92</v>
      </c>
      <c r="G4505" s="23" t="s">
        <v>92</v>
      </c>
      <c r="H4505" s="24" t="s">
        <v>92</v>
      </c>
      <c r="I4505" t="s">
        <v>92</v>
      </c>
      <c r="L4505" s="24">
        <v>0</v>
      </c>
    </row>
    <row r="4506" spans="3:12">
      <c r="C4506" s="24">
        <v>0</v>
      </c>
      <c r="D4506" t="s">
        <v>92</v>
      </c>
      <c r="E4506" t="s">
        <v>92</v>
      </c>
      <c r="F4506" t="s">
        <v>92</v>
      </c>
      <c r="G4506" s="23" t="s">
        <v>92</v>
      </c>
      <c r="H4506" s="24" t="s">
        <v>92</v>
      </c>
      <c r="I4506" t="s">
        <v>92</v>
      </c>
      <c r="L4506" s="24">
        <v>0</v>
      </c>
    </row>
    <row r="4507" spans="3:12">
      <c r="C4507" s="24">
        <v>0</v>
      </c>
      <c r="D4507" t="s">
        <v>92</v>
      </c>
      <c r="E4507" t="s">
        <v>92</v>
      </c>
      <c r="F4507" t="s">
        <v>92</v>
      </c>
      <c r="G4507" s="23" t="s">
        <v>92</v>
      </c>
      <c r="H4507" s="24" t="s">
        <v>92</v>
      </c>
      <c r="I4507" t="s">
        <v>92</v>
      </c>
      <c r="L4507" s="24">
        <v>0</v>
      </c>
    </row>
    <row r="4508" spans="3:12">
      <c r="C4508" s="24">
        <v>0</v>
      </c>
      <c r="D4508" t="s">
        <v>92</v>
      </c>
      <c r="E4508" t="s">
        <v>92</v>
      </c>
      <c r="F4508" t="s">
        <v>92</v>
      </c>
      <c r="G4508" s="23" t="s">
        <v>92</v>
      </c>
      <c r="H4508" s="24" t="s">
        <v>92</v>
      </c>
      <c r="I4508" t="s">
        <v>92</v>
      </c>
      <c r="L4508" s="24">
        <v>0</v>
      </c>
    </row>
    <row r="4509" spans="3:12">
      <c r="C4509" s="24">
        <v>0</v>
      </c>
      <c r="D4509" t="s">
        <v>92</v>
      </c>
      <c r="E4509" t="s">
        <v>92</v>
      </c>
      <c r="F4509" t="s">
        <v>92</v>
      </c>
      <c r="G4509" s="23" t="s">
        <v>92</v>
      </c>
      <c r="H4509" s="24" t="s">
        <v>92</v>
      </c>
      <c r="I4509" t="s">
        <v>92</v>
      </c>
      <c r="L4509" s="24">
        <v>0</v>
      </c>
    </row>
    <row r="4510" spans="3:12">
      <c r="C4510" s="24">
        <v>0</v>
      </c>
      <c r="D4510" t="s">
        <v>92</v>
      </c>
      <c r="E4510" t="s">
        <v>92</v>
      </c>
      <c r="F4510" t="s">
        <v>92</v>
      </c>
      <c r="G4510" s="23" t="s">
        <v>92</v>
      </c>
      <c r="H4510" s="24" t="s">
        <v>92</v>
      </c>
      <c r="I4510" t="s">
        <v>92</v>
      </c>
      <c r="L4510" s="24">
        <v>0</v>
      </c>
    </row>
    <row r="4511" spans="3:12">
      <c r="C4511" s="24">
        <v>0</v>
      </c>
      <c r="D4511" t="s">
        <v>92</v>
      </c>
      <c r="E4511" t="s">
        <v>92</v>
      </c>
      <c r="F4511" t="s">
        <v>92</v>
      </c>
      <c r="G4511" s="23" t="s">
        <v>92</v>
      </c>
      <c r="H4511" s="24" t="s">
        <v>92</v>
      </c>
      <c r="I4511" t="s">
        <v>92</v>
      </c>
      <c r="L4511" s="24">
        <v>0</v>
      </c>
    </row>
    <row r="4512" spans="3:12">
      <c r="C4512" s="24">
        <v>0</v>
      </c>
      <c r="D4512" t="s">
        <v>92</v>
      </c>
      <c r="E4512" t="s">
        <v>92</v>
      </c>
      <c r="F4512" t="s">
        <v>92</v>
      </c>
      <c r="G4512" s="23" t="s">
        <v>92</v>
      </c>
      <c r="H4512" s="24" t="s">
        <v>92</v>
      </c>
      <c r="I4512" t="s">
        <v>92</v>
      </c>
      <c r="L4512" s="24">
        <v>0</v>
      </c>
    </row>
    <row r="4513" spans="3:12">
      <c r="C4513" s="24">
        <v>0</v>
      </c>
      <c r="D4513" t="s">
        <v>92</v>
      </c>
      <c r="E4513" t="s">
        <v>92</v>
      </c>
      <c r="F4513" t="s">
        <v>92</v>
      </c>
      <c r="G4513" s="23" t="s">
        <v>92</v>
      </c>
      <c r="H4513" s="24" t="s">
        <v>92</v>
      </c>
      <c r="I4513" t="s">
        <v>92</v>
      </c>
      <c r="L4513" s="24">
        <v>0</v>
      </c>
    </row>
    <row r="4514" spans="3:12">
      <c r="C4514" s="24">
        <v>0</v>
      </c>
      <c r="D4514" t="s">
        <v>92</v>
      </c>
      <c r="E4514" t="s">
        <v>92</v>
      </c>
      <c r="F4514" t="s">
        <v>92</v>
      </c>
      <c r="G4514" s="23" t="s">
        <v>92</v>
      </c>
      <c r="H4514" s="24" t="s">
        <v>92</v>
      </c>
      <c r="I4514" t="s">
        <v>92</v>
      </c>
      <c r="L4514" s="24">
        <v>0</v>
      </c>
    </row>
    <row r="4515" spans="3:12">
      <c r="C4515" s="24">
        <v>0</v>
      </c>
      <c r="D4515" t="s">
        <v>92</v>
      </c>
      <c r="E4515" t="s">
        <v>92</v>
      </c>
      <c r="F4515" t="s">
        <v>92</v>
      </c>
      <c r="G4515" s="23" t="s">
        <v>92</v>
      </c>
      <c r="H4515" s="24" t="s">
        <v>92</v>
      </c>
      <c r="I4515" t="s">
        <v>92</v>
      </c>
      <c r="L4515" s="24">
        <v>0</v>
      </c>
    </row>
    <row r="4516" spans="3:12">
      <c r="C4516" s="24">
        <v>0</v>
      </c>
      <c r="D4516" t="s">
        <v>92</v>
      </c>
      <c r="E4516" t="s">
        <v>92</v>
      </c>
      <c r="F4516" t="s">
        <v>92</v>
      </c>
      <c r="G4516" s="23" t="s">
        <v>92</v>
      </c>
      <c r="H4516" s="24" t="s">
        <v>92</v>
      </c>
      <c r="I4516" t="s">
        <v>92</v>
      </c>
      <c r="L4516" s="24">
        <v>0</v>
      </c>
    </row>
    <row r="4517" spans="3:12">
      <c r="C4517" s="24">
        <v>0</v>
      </c>
      <c r="D4517" t="s">
        <v>92</v>
      </c>
      <c r="E4517" t="s">
        <v>92</v>
      </c>
      <c r="F4517" t="s">
        <v>92</v>
      </c>
      <c r="G4517" s="23" t="s">
        <v>92</v>
      </c>
      <c r="H4517" s="24" t="s">
        <v>92</v>
      </c>
      <c r="I4517" t="s">
        <v>92</v>
      </c>
      <c r="L4517" s="24">
        <v>0</v>
      </c>
    </row>
    <row r="4518" spans="3:12">
      <c r="C4518" s="24">
        <v>0</v>
      </c>
      <c r="D4518" t="s">
        <v>92</v>
      </c>
      <c r="E4518" t="s">
        <v>92</v>
      </c>
      <c r="F4518" t="s">
        <v>92</v>
      </c>
      <c r="G4518" s="23" t="s">
        <v>92</v>
      </c>
      <c r="H4518" s="24" t="s">
        <v>92</v>
      </c>
      <c r="I4518" t="s">
        <v>92</v>
      </c>
      <c r="L4518" s="24">
        <v>0</v>
      </c>
    </row>
    <row r="4519" spans="3:12">
      <c r="C4519" s="24">
        <v>0</v>
      </c>
      <c r="D4519" t="s">
        <v>92</v>
      </c>
      <c r="E4519" t="s">
        <v>92</v>
      </c>
      <c r="F4519" t="s">
        <v>92</v>
      </c>
      <c r="G4519" s="23" t="s">
        <v>92</v>
      </c>
      <c r="H4519" s="24" t="s">
        <v>92</v>
      </c>
      <c r="I4519" t="s">
        <v>92</v>
      </c>
      <c r="L4519" s="24">
        <v>0</v>
      </c>
    </row>
    <row r="4520" spans="3:12">
      <c r="C4520" s="24">
        <v>0</v>
      </c>
      <c r="D4520" t="s">
        <v>92</v>
      </c>
      <c r="E4520" t="s">
        <v>92</v>
      </c>
      <c r="F4520" t="s">
        <v>92</v>
      </c>
      <c r="G4520" s="23" t="s">
        <v>92</v>
      </c>
      <c r="H4520" s="24" t="s">
        <v>92</v>
      </c>
      <c r="I4520" t="s">
        <v>92</v>
      </c>
      <c r="L4520" s="24">
        <v>0</v>
      </c>
    </row>
    <row r="4521" spans="3:12">
      <c r="C4521" s="24">
        <v>0</v>
      </c>
      <c r="D4521" t="s">
        <v>92</v>
      </c>
      <c r="E4521" t="s">
        <v>92</v>
      </c>
      <c r="F4521" t="s">
        <v>92</v>
      </c>
      <c r="G4521" s="23" t="s">
        <v>92</v>
      </c>
      <c r="H4521" s="24" t="s">
        <v>92</v>
      </c>
      <c r="I4521" t="s">
        <v>92</v>
      </c>
      <c r="L4521" s="24">
        <v>0</v>
      </c>
    </row>
    <row r="4522" spans="3:12">
      <c r="C4522" s="24">
        <v>0</v>
      </c>
      <c r="D4522" t="s">
        <v>92</v>
      </c>
      <c r="E4522" t="s">
        <v>92</v>
      </c>
      <c r="F4522" t="s">
        <v>92</v>
      </c>
      <c r="G4522" s="23" t="s">
        <v>92</v>
      </c>
      <c r="H4522" s="24" t="s">
        <v>92</v>
      </c>
      <c r="I4522" t="s">
        <v>92</v>
      </c>
      <c r="L4522" s="24">
        <v>0</v>
      </c>
    </row>
    <row r="4523" spans="3:12">
      <c r="C4523" s="24">
        <v>0</v>
      </c>
      <c r="D4523" t="s">
        <v>92</v>
      </c>
      <c r="E4523" t="s">
        <v>92</v>
      </c>
      <c r="F4523" t="s">
        <v>92</v>
      </c>
      <c r="G4523" s="23" t="s">
        <v>92</v>
      </c>
      <c r="H4523" s="24" t="s">
        <v>92</v>
      </c>
      <c r="I4523" t="s">
        <v>92</v>
      </c>
      <c r="L4523" s="24">
        <v>0</v>
      </c>
    </row>
    <row r="4524" spans="3:12">
      <c r="C4524" s="24">
        <v>0</v>
      </c>
      <c r="D4524" t="s">
        <v>92</v>
      </c>
      <c r="E4524" t="s">
        <v>92</v>
      </c>
      <c r="F4524" t="s">
        <v>92</v>
      </c>
      <c r="G4524" s="23" t="s">
        <v>92</v>
      </c>
      <c r="H4524" s="24" t="s">
        <v>92</v>
      </c>
      <c r="I4524" t="s">
        <v>92</v>
      </c>
      <c r="L4524" s="24">
        <v>0</v>
      </c>
    </row>
    <row r="4525" spans="3:12">
      <c r="C4525" s="24">
        <v>0</v>
      </c>
      <c r="D4525" t="s">
        <v>92</v>
      </c>
      <c r="E4525" t="s">
        <v>92</v>
      </c>
      <c r="F4525" t="s">
        <v>92</v>
      </c>
      <c r="G4525" s="23" t="s">
        <v>92</v>
      </c>
      <c r="H4525" s="24" t="s">
        <v>92</v>
      </c>
      <c r="I4525" t="s">
        <v>92</v>
      </c>
      <c r="L4525" s="24">
        <v>0</v>
      </c>
    </row>
    <row r="4526" spans="3:12">
      <c r="C4526" s="24">
        <v>0</v>
      </c>
      <c r="D4526" t="s">
        <v>92</v>
      </c>
      <c r="E4526" t="s">
        <v>92</v>
      </c>
      <c r="F4526" t="s">
        <v>92</v>
      </c>
      <c r="G4526" s="23" t="s">
        <v>92</v>
      </c>
      <c r="H4526" s="24" t="s">
        <v>92</v>
      </c>
      <c r="I4526" t="s">
        <v>92</v>
      </c>
      <c r="L4526" s="24">
        <v>0</v>
      </c>
    </row>
    <row r="4527" spans="3:12">
      <c r="C4527" s="24">
        <v>0</v>
      </c>
      <c r="D4527" t="s">
        <v>92</v>
      </c>
      <c r="E4527" t="s">
        <v>92</v>
      </c>
      <c r="F4527" t="s">
        <v>92</v>
      </c>
      <c r="G4527" s="23" t="s">
        <v>92</v>
      </c>
      <c r="H4527" s="24" t="s">
        <v>92</v>
      </c>
      <c r="I4527" t="s">
        <v>92</v>
      </c>
      <c r="L4527" s="24">
        <v>0</v>
      </c>
    </row>
    <row r="4528" spans="3:12">
      <c r="C4528" s="24">
        <v>0</v>
      </c>
      <c r="D4528" t="s">
        <v>92</v>
      </c>
      <c r="E4528" t="s">
        <v>92</v>
      </c>
      <c r="F4528" t="s">
        <v>92</v>
      </c>
      <c r="G4528" s="23" t="s">
        <v>92</v>
      </c>
      <c r="H4528" s="24" t="s">
        <v>92</v>
      </c>
      <c r="I4528" t="s">
        <v>92</v>
      </c>
      <c r="L4528" s="24">
        <v>0</v>
      </c>
    </row>
    <row r="4529" spans="3:12">
      <c r="C4529" s="24">
        <v>0</v>
      </c>
      <c r="D4529" t="s">
        <v>92</v>
      </c>
      <c r="E4529" t="s">
        <v>92</v>
      </c>
      <c r="F4529" t="s">
        <v>92</v>
      </c>
      <c r="G4529" s="23" t="s">
        <v>92</v>
      </c>
      <c r="H4529" s="24" t="s">
        <v>92</v>
      </c>
      <c r="I4529" t="s">
        <v>92</v>
      </c>
      <c r="L4529" s="24">
        <v>0</v>
      </c>
    </row>
    <row r="4530" spans="3:12">
      <c r="C4530" s="24">
        <v>0</v>
      </c>
      <c r="D4530" t="s">
        <v>92</v>
      </c>
      <c r="E4530" t="s">
        <v>92</v>
      </c>
      <c r="F4530" t="s">
        <v>92</v>
      </c>
      <c r="G4530" s="23" t="s">
        <v>92</v>
      </c>
      <c r="H4530" s="24" t="s">
        <v>92</v>
      </c>
      <c r="I4530" t="s">
        <v>92</v>
      </c>
      <c r="L4530" s="24">
        <v>0</v>
      </c>
    </row>
    <row r="4531" spans="3:12">
      <c r="C4531" s="24">
        <v>0</v>
      </c>
      <c r="D4531" t="s">
        <v>92</v>
      </c>
      <c r="E4531" t="s">
        <v>92</v>
      </c>
      <c r="F4531" t="s">
        <v>92</v>
      </c>
      <c r="G4531" s="23" t="s">
        <v>92</v>
      </c>
      <c r="H4531" s="24" t="s">
        <v>92</v>
      </c>
      <c r="I4531" t="s">
        <v>92</v>
      </c>
      <c r="L4531" s="24">
        <v>0</v>
      </c>
    </row>
    <row r="4532" spans="3:12">
      <c r="C4532" s="24">
        <v>0</v>
      </c>
      <c r="D4532" t="s">
        <v>92</v>
      </c>
      <c r="E4532" t="s">
        <v>92</v>
      </c>
      <c r="F4532" t="s">
        <v>92</v>
      </c>
      <c r="G4532" s="23" t="s">
        <v>92</v>
      </c>
      <c r="H4532" s="24" t="s">
        <v>92</v>
      </c>
      <c r="I4532" t="s">
        <v>92</v>
      </c>
      <c r="L4532" s="24">
        <v>0</v>
      </c>
    </row>
    <row r="4533" spans="3:12">
      <c r="C4533" s="24">
        <v>0</v>
      </c>
      <c r="D4533" t="s">
        <v>92</v>
      </c>
      <c r="E4533" t="s">
        <v>92</v>
      </c>
      <c r="F4533" t="s">
        <v>92</v>
      </c>
      <c r="G4533" s="23" t="s">
        <v>92</v>
      </c>
      <c r="H4533" s="24" t="s">
        <v>92</v>
      </c>
      <c r="I4533" t="s">
        <v>92</v>
      </c>
      <c r="L4533" s="24">
        <v>0</v>
      </c>
    </row>
    <row r="4534" spans="3:12">
      <c r="C4534" s="24">
        <v>0</v>
      </c>
      <c r="D4534" t="s">
        <v>92</v>
      </c>
      <c r="E4534" t="s">
        <v>92</v>
      </c>
      <c r="F4534" t="s">
        <v>92</v>
      </c>
      <c r="G4534" s="23" t="s">
        <v>92</v>
      </c>
      <c r="H4534" s="24" t="s">
        <v>92</v>
      </c>
      <c r="I4534" t="s">
        <v>92</v>
      </c>
      <c r="L4534" s="24">
        <v>0</v>
      </c>
    </row>
    <row r="4535" spans="3:12">
      <c r="C4535" s="24">
        <v>0</v>
      </c>
      <c r="D4535" t="s">
        <v>92</v>
      </c>
      <c r="E4535" t="s">
        <v>92</v>
      </c>
      <c r="F4535" t="s">
        <v>92</v>
      </c>
      <c r="G4535" s="23" t="s">
        <v>92</v>
      </c>
      <c r="H4535" s="24" t="s">
        <v>92</v>
      </c>
      <c r="I4535" t="s">
        <v>92</v>
      </c>
      <c r="L4535" s="24">
        <v>0</v>
      </c>
    </row>
    <row r="4536" spans="3:12">
      <c r="C4536" s="24">
        <v>0</v>
      </c>
      <c r="D4536" t="s">
        <v>92</v>
      </c>
      <c r="E4536" t="s">
        <v>92</v>
      </c>
      <c r="F4536" t="s">
        <v>92</v>
      </c>
      <c r="G4536" s="23" t="s">
        <v>92</v>
      </c>
      <c r="H4536" s="24" t="s">
        <v>92</v>
      </c>
      <c r="I4536" t="s">
        <v>92</v>
      </c>
      <c r="L4536" s="24">
        <v>0</v>
      </c>
    </row>
    <row r="4537" spans="3:12">
      <c r="C4537" s="24">
        <v>0</v>
      </c>
      <c r="D4537" t="s">
        <v>92</v>
      </c>
      <c r="E4537" t="s">
        <v>92</v>
      </c>
      <c r="F4537" t="s">
        <v>92</v>
      </c>
      <c r="G4537" s="23" t="s">
        <v>92</v>
      </c>
      <c r="H4537" s="24" t="s">
        <v>92</v>
      </c>
      <c r="I4537" t="s">
        <v>92</v>
      </c>
      <c r="L4537" s="24">
        <v>0</v>
      </c>
    </row>
    <row r="4538" spans="3:12">
      <c r="C4538" s="24">
        <v>0</v>
      </c>
      <c r="D4538" t="s">
        <v>92</v>
      </c>
      <c r="E4538" t="s">
        <v>92</v>
      </c>
      <c r="F4538" t="s">
        <v>92</v>
      </c>
      <c r="G4538" s="23" t="s">
        <v>92</v>
      </c>
      <c r="H4538" s="24" t="s">
        <v>92</v>
      </c>
      <c r="I4538" t="s">
        <v>92</v>
      </c>
      <c r="L4538" s="24">
        <v>0</v>
      </c>
    </row>
    <row r="4539" spans="3:12">
      <c r="C4539" s="24">
        <v>0</v>
      </c>
      <c r="D4539" t="s">
        <v>92</v>
      </c>
      <c r="E4539" t="s">
        <v>92</v>
      </c>
      <c r="F4539" t="s">
        <v>92</v>
      </c>
      <c r="G4539" s="23" t="s">
        <v>92</v>
      </c>
      <c r="H4539" s="24" t="s">
        <v>92</v>
      </c>
      <c r="I4539" t="s">
        <v>92</v>
      </c>
      <c r="L4539" s="24">
        <v>0</v>
      </c>
    </row>
    <row r="4540" spans="3:12">
      <c r="C4540" s="24">
        <v>0</v>
      </c>
      <c r="D4540" t="s">
        <v>92</v>
      </c>
      <c r="E4540" t="s">
        <v>92</v>
      </c>
      <c r="F4540" t="s">
        <v>92</v>
      </c>
      <c r="G4540" s="23" t="s">
        <v>92</v>
      </c>
      <c r="H4540" s="24" t="s">
        <v>92</v>
      </c>
      <c r="I4540" t="s">
        <v>92</v>
      </c>
      <c r="L4540" s="24">
        <v>0</v>
      </c>
    </row>
    <row r="4541" spans="3:12">
      <c r="C4541" s="24">
        <v>0</v>
      </c>
      <c r="D4541" t="s">
        <v>92</v>
      </c>
      <c r="E4541" t="s">
        <v>92</v>
      </c>
      <c r="F4541" t="s">
        <v>92</v>
      </c>
      <c r="G4541" s="23" t="s">
        <v>92</v>
      </c>
      <c r="H4541" s="24" t="s">
        <v>92</v>
      </c>
      <c r="I4541" t="s">
        <v>92</v>
      </c>
      <c r="L4541" s="24">
        <v>0</v>
      </c>
    </row>
    <row r="4542" spans="3:12">
      <c r="C4542" s="24">
        <v>0</v>
      </c>
      <c r="D4542" t="s">
        <v>92</v>
      </c>
      <c r="E4542" t="s">
        <v>92</v>
      </c>
      <c r="F4542" t="s">
        <v>92</v>
      </c>
      <c r="G4542" s="23" t="s">
        <v>92</v>
      </c>
      <c r="H4542" s="24" t="s">
        <v>92</v>
      </c>
      <c r="I4542" t="s">
        <v>92</v>
      </c>
      <c r="L4542" s="24">
        <v>0</v>
      </c>
    </row>
    <row r="4543" spans="3:12">
      <c r="C4543" s="24">
        <v>0</v>
      </c>
      <c r="D4543" t="s">
        <v>92</v>
      </c>
      <c r="E4543" t="s">
        <v>92</v>
      </c>
      <c r="F4543" t="s">
        <v>92</v>
      </c>
      <c r="G4543" s="23" t="s">
        <v>92</v>
      </c>
      <c r="H4543" s="24" t="s">
        <v>92</v>
      </c>
      <c r="I4543" t="s">
        <v>92</v>
      </c>
      <c r="L4543" s="24">
        <v>0</v>
      </c>
    </row>
    <row r="4544" spans="3:12">
      <c r="C4544" s="24">
        <v>0</v>
      </c>
      <c r="D4544" t="s">
        <v>92</v>
      </c>
      <c r="E4544" t="s">
        <v>92</v>
      </c>
      <c r="F4544" t="s">
        <v>92</v>
      </c>
      <c r="G4544" s="23" t="s">
        <v>92</v>
      </c>
      <c r="H4544" s="24" t="s">
        <v>92</v>
      </c>
      <c r="I4544" t="s">
        <v>92</v>
      </c>
      <c r="L4544" s="24">
        <v>0</v>
      </c>
    </row>
    <row r="4545" spans="3:12">
      <c r="C4545" s="24">
        <v>0</v>
      </c>
      <c r="D4545" t="s">
        <v>92</v>
      </c>
      <c r="E4545" t="s">
        <v>92</v>
      </c>
      <c r="F4545" t="s">
        <v>92</v>
      </c>
      <c r="G4545" s="23" t="s">
        <v>92</v>
      </c>
      <c r="H4545" s="24" t="s">
        <v>92</v>
      </c>
      <c r="I4545" t="s">
        <v>92</v>
      </c>
      <c r="L4545" s="24">
        <v>0</v>
      </c>
    </row>
    <row r="4546" spans="3:12">
      <c r="C4546" s="24">
        <v>0</v>
      </c>
      <c r="D4546" t="s">
        <v>92</v>
      </c>
      <c r="E4546" t="s">
        <v>92</v>
      </c>
      <c r="F4546" t="s">
        <v>92</v>
      </c>
      <c r="G4546" s="23" t="s">
        <v>92</v>
      </c>
      <c r="H4546" s="24" t="s">
        <v>92</v>
      </c>
      <c r="I4546" t="s">
        <v>92</v>
      </c>
      <c r="L4546" s="24">
        <v>0</v>
      </c>
    </row>
    <row r="4547" spans="3:12">
      <c r="C4547" s="24">
        <v>0</v>
      </c>
      <c r="D4547" t="s">
        <v>92</v>
      </c>
      <c r="E4547" t="s">
        <v>92</v>
      </c>
      <c r="F4547" t="s">
        <v>92</v>
      </c>
      <c r="G4547" s="23" t="s">
        <v>92</v>
      </c>
      <c r="H4547" s="24" t="s">
        <v>92</v>
      </c>
      <c r="I4547" t="s">
        <v>92</v>
      </c>
      <c r="L4547" s="24">
        <v>0</v>
      </c>
    </row>
    <row r="4548" spans="3:12">
      <c r="C4548" s="24">
        <v>0</v>
      </c>
      <c r="D4548" t="s">
        <v>92</v>
      </c>
      <c r="E4548" t="s">
        <v>92</v>
      </c>
      <c r="F4548" t="s">
        <v>92</v>
      </c>
      <c r="G4548" s="23" t="s">
        <v>92</v>
      </c>
      <c r="H4548" s="24" t="s">
        <v>92</v>
      </c>
      <c r="I4548" t="s">
        <v>92</v>
      </c>
      <c r="L4548" s="24">
        <v>0</v>
      </c>
    </row>
    <row r="4549" spans="3:12">
      <c r="C4549" s="24">
        <v>0</v>
      </c>
      <c r="D4549" t="s">
        <v>92</v>
      </c>
      <c r="E4549" t="s">
        <v>92</v>
      </c>
      <c r="F4549" t="s">
        <v>92</v>
      </c>
      <c r="G4549" s="23" t="s">
        <v>92</v>
      </c>
      <c r="H4549" s="24" t="s">
        <v>92</v>
      </c>
      <c r="I4549" t="s">
        <v>92</v>
      </c>
      <c r="L4549" s="24">
        <v>0</v>
      </c>
    </row>
    <row r="4550" spans="3:12">
      <c r="C4550" s="24">
        <v>0</v>
      </c>
      <c r="D4550" t="s">
        <v>92</v>
      </c>
      <c r="E4550" t="s">
        <v>92</v>
      </c>
      <c r="F4550" t="s">
        <v>92</v>
      </c>
      <c r="G4550" s="23" t="s">
        <v>92</v>
      </c>
      <c r="H4550" s="24" t="s">
        <v>92</v>
      </c>
      <c r="I4550" t="s">
        <v>92</v>
      </c>
      <c r="L4550" s="24">
        <v>0</v>
      </c>
    </row>
    <row r="4551" spans="3:12">
      <c r="C4551" s="24">
        <v>0</v>
      </c>
      <c r="D4551" t="s">
        <v>92</v>
      </c>
      <c r="E4551" t="s">
        <v>92</v>
      </c>
      <c r="F4551" t="s">
        <v>92</v>
      </c>
      <c r="G4551" s="23" t="s">
        <v>92</v>
      </c>
      <c r="H4551" s="24" t="s">
        <v>92</v>
      </c>
      <c r="I4551" t="s">
        <v>92</v>
      </c>
      <c r="L4551" s="24">
        <v>0</v>
      </c>
    </row>
    <row r="4552" spans="3:12">
      <c r="C4552" s="24">
        <v>0</v>
      </c>
      <c r="D4552" t="s">
        <v>92</v>
      </c>
      <c r="E4552" t="s">
        <v>92</v>
      </c>
      <c r="F4552" t="s">
        <v>92</v>
      </c>
      <c r="G4552" s="23" t="s">
        <v>92</v>
      </c>
      <c r="H4552" s="24" t="s">
        <v>92</v>
      </c>
      <c r="I4552" t="s">
        <v>92</v>
      </c>
      <c r="L4552" s="24">
        <v>0</v>
      </c>
    </row>
    <row r="4553" spans="3:12">
      <c r="C4553" s="24">
        <v>0</v>
      </c>
      <c r="D4553" t="s">
        <v>92</v>
      </c>
      <c r="E4553" t="s">
        <v>92</v>
      </c>
      <c r="F4553" t="s">
        <v>92</v>
      </c>
      <c r="G4553" s="23" t="s">
        <v>92</v>
      </c>
      <c r="H4553" s="24" t="s">
        <v>92</v>
      </c>
      <c r="I4553" t="s">
        <v>92</v>
      </c>
      <c r="L4553" s="24">
        <v>0</v>
      </c>
    </row>
    <row r="4554" spans="3:12">
      <c r="C4554" s="24">
        <v>0</v>
      </c>
      <c r="D4554" t="s">
        <v>92</v>
      </c>
      <c r="E4554" t="s">
        <v>92</v>
      </c>
      <c r="F4554" t="s">
        <v>92</v>
      </c>
      <c r="G4554" s="23" t="s">
        <v>92</v>
      </c>
      <c r="H4554" s="24" t="s">
        <v>92</v>
      </c>
      <c r="I4554" t="s">
        <v>92</v>
      </c>
      <c r="L4554" s="24">
        <v>0</v>
      </c>
    </row>
    <row r="4555" spans="3:12">
      <c r="C4555" s="24">
        <v>0</v>
      </c>
      <c r="D4555" t="s">
        <v>92</v>
      </c>
      <c r="E4555" t="s">
        <v>92</v>
      </c>
      <c r="F4555" t="s">
        <v>92</v>
      </c>
      <c r="G4555" s="23" t="s">
        <v>92</v>
      </c>
      <c r="H4555" s="24" t="s">
        <v>92</v>
      </c>
      <c r="I4555" t="s">
        <v>92</v>
      </c>
      <c r="L4555" s="24">
        <v>0</v>
      </c>
    </row>
    <row r="4556" spans="3:12">
      <c r="C4556" s="24">
        <v>0</v>
      </c>
      <c r="D4556" t="s">
        <v>92</v>
      </c>
      <c r="E4556" t="s">
        <v>92</v>
      </c>
      <c r="F4556" t="s">
        <v>92</v>
      </c>
      <c r="G4556" s="23" t="s">
        <v>92</v>
      </c>
      <c r="H4556" s="24" t="s">
        <v>92</v>
      </c>
      <c r="I4556" t="s">
        <v>92</v>
      </c>
      <c r="L4556" s="24">
        <v>0</v>
      </c>
    </row>
    <row r="4557" spans="3:12">
      <c r="C4557" s="24">
        <v>0</v>
      </c>
      <c r="D4557" t="s">
        <v>92</v>
      </c>
      <c r="E4557" t="s">
        <v>92</v>
      </c>
      <c r="F4557" t="s">
        <v>92</v>
      </c>
      <c r="G4557" s="23" t="s">
        <v>92</v>
      </c>
      <c r="H4557" s="24" t="s">
        <v>92</v>
      </c>
      <c r="I4557" t="s">
        <v>92</v>
      </c>
      <c r="L4557" s="24">
        <v>0</v>
      </c>
    </row>
    <row r="4558" spans="3:12">
      <c r="C4558" s="24">
        <v>0</v>
      </c>
      <c r="D4558" t="s">
        <v>92</v>
      </c>
      <c r="E4558" t="s">
        <v>92</v>
      </c>
      <c r="F4558" t="s">
        <v>92</v>
      </c>
      <c r="G4558" s="23" t="s">
        <v>92</v>
      </c>
      <c r="H4558" s="24" t="s">
        <v>92</v>
      </c>
      <c r="I4558" t="s">
        <v>92</v>
      </c>
      <c r="L4558" s="24">
        <v>0</v>
      </c>
    </row>
    <row r="4559" spans="3:12">
      <c r="C4559" s="24">
        <v>0</v>
      </c>
      <c r="D4559" t="s">
        <v>92</v>
      </c>
      <c r="E4559" t="s">
        <v>92</v>
      </c>
      <c r="F4559" t="s">
        <v>92</v>
      </c>
      <c r="G4559" s="23" t="s">
        <v>92</v>
      </c>
      <c r="H4559" s="24" t="s">
        <v>92</v>
      </c>
      <c r="I4559" t="s">
        <v>92</v>
      </c>
      <c r="L4559" s="24">
        <v>0</v>
      </c>
    </row>
    <row r="4560" spans="3:12">
      <c r="C4560" s="24">
        <v>0</v>
      </c>
      <c r="D4560" t="s">
        <v>92</v>
      </c>
      <c r="E4560" t="s">
        <v>92</v>
      </c>
      <c r="F4560" t="s">
        <v>92</v>
      </c>
      <c r="G4560" s="23" t="s">
        <v>92</v>
      </c>
      <c r="H4560" s="24" t="s">
        <v>92</v>
      </c>
      <c r="I4560" t="s">
        <v>92</v>
      </c>
      <c r="L4560" s="24">
        <v>0</v>
      </c>
    </row>
    <row r="4561" spans="3:12">
      <c r="C4561" s="24">
        <v>0</v>
      </c>
      <c r="D4561" t="s">
        <v>92</v>
      </c>
      <c r="E4561" t="s">
        <v>92</v>
      </c>
      <c r="F4561" t="s">
        <v>92</v>
      </c>
      <c r="G4561" s="23" t="s">
        <v>92</v>
      </c>
      <c r="H4561" s="24" t="s">
        <v>92</v>
      </c>
      <c r="I4561" t="s">
        <v>92</v>
      </c>
      <c r="L4561" s="24">
        <v>0</v>
      </c>
    </row>
    <row r="4562" spans="3:12">
      <c r="C4562" s="24">
        <v>0</v>
      </c>
      <c r="D4562" t="s">
        <v>92</v>
      </c>
      <c r="E4562" t="s">
        <v>92</v>
      </c>
      <c r="F4562" t="s">
        <v>92</v>
      </c>
      <c r="G4562" s="23" t="s">
        <v>92</v>
      </c>
      <c r="H4562" s="24" t="s">
        <v>92</v>
      </c>
      <c r="I4562" t="s">
        <v>92</v>
      </c>
      <c r="L4562" s="24">
        <v>0</v>
      </c>
    </row>
    <row r="4563" spans="3:12">
      <c r="C4563" s="24">
        <v>0</v>
      </c>
      <c r="D4563" t="s">
        <v>92</v>
      </c>
      <c r="E4563" t="s">
        <v>92</v>
      </c>
      <c r="F4563" t="s">
        <v>92</v>
      </c>
      <c r="G4563" s="23" t="s">
        <v>92</v>
      </c>
      <c r="H4563" s="24" t="s">
        <v>92</v>
      </c>
      <c r="I4563" t="s">
        <v>92</v>
      </c>
      <c r="L4563" s="24">
        <v>0</v>
      </c>
    </row>
    <row r="4564" spans="3:12">
      <c r="C4564" s="24">
        <v>0</v>
      </c>
      <c r="D4564" t="s">
        <v>92</v>
      </c>
      <c r="E4564" t="s">
        <v>92</v>
      </c>
      <c r="F4564" t="s">
        <v>92</v>
      </c>
      <c r="G4564" s="23" t="s">
        <v>92</v>
      </c>
      <c r="H4564" s="24" t="s">
        <v>92</v>
      </c>
      <c r="I4564" t="s">
        <v>92</v>
      </c>
      <c r="L4564" s="24">
        <v>0</v>
      </c>
    </row>
    <row r="4565" spans="3:12">
      <c r="C4565" s="24">
        <v>0</v>
      </c>
      <c r="D4565" t="s">
        <v>92</v>
      </c>
      <c r="E4565" t="s">
        <v>92</v>
      </c>
      <c r="F4565" t="s">
        <v>92</v>
      </c>
      <c r="G4565" s="23" t="s">
        <v>92</v>
      </c>
      <c r="H4565" s="24" t="s">
        <v>92</v>
      </c>
      <c r="I4565" t="s">
        <v>92</v>
      </c>
      <c r="L4565" s="24">
        <v>0</v>
      </c>
    </row>
    <row r="4566" spans="3:12">
      <c r="C4566" s="24">
        <v>0</v>
      </c>
      <c r="D4566" t="s">
        <v>92</v>
      </c>
      <c r="E4566" t="s">
        <v>92</v>
      </c>
      <c r="F4566" t="s">
        <v>92</v>
      </c>
      <c r="G4566" s="23" t="s">
        <v>92</v>
      </c>
      <c r="H4566" s="24" t="s">
        <v>92</v>
      </c>
      <c r="I4566" t="s">
        <v>92</v>
      </c>
      <c r="L4566" s="24">
        <v>0</v>
      </c>
    </row>
    <row r="4567" spans="3:12">
      <c r="C4567" s="24">
        <v>0</v>
      </c>
      <c r="D4567" t="s">
        <v>92</v>
      </c>
      <c r="E4567" t="s">
        <v>92</v>
      </c>
      <c r="F4567" t="s">
        <v>92</v>
      </c>
      <c r="G4567" s="23" t="s">
        <v>92</v>
      </c>
      <c r="H4567" s="24" t="s">
        <v>92</v>
      </c>
      <c r="I4567" t="s">
        <v>92</v>
      </c>
      <c r="L4567" s="24">
        <v>0</v>
      </c>
    </row>
    <row r="4568" spans="3:12">
      <c r="C4568" s="24">
        <v>0</v>
      </c>
      <c r="D4568" t="s">
        <v>92</v>
      </c>
      <c r="E4568" t="s">
        <v>92</v>
      </c>
      <c r="F4568" t="s">
        <v>92</v>
      </c>
      <c r="G4568" s="23" t="s">
        <v>92</v>
      </c>
      <c r="H4568" s="24" t="s">
        <v>92</v>
      </c>
      <c r="I4568" t="s">
        <v>92</v>
      </c>
      <c r="L4568" s="24">
        <v>0</v>
      </c>
    </row>
    <row r="4569" spans="3:12">
      <c r="C4569" s="24">
        <v>0</v>
      </c>
      <c r="D4569" t="s">
        <v>92</v>
      </c>
      <c r="E4569" t="s">
        <v>92</v>
      </c>
      <c r="F4569" t="s">
        <v>92</v>
      </c>
      <c r="G4569" s="23" t="s">
        <v>92</v>
      </c>
      <c r="H4569" s="24" t="s">
        <v>92</v>
      </c>
      <c r="I4569" t="s">
        <v>92</v>
      </c>
      <c r="L4569" s="24">
        <v>0</v>
      </c>
    </row>
    <row r="4570" spans="3:12">
      <c r="C4570" s="24">
        <v>0</v>
      </c>
      <c r="D4570" t="s">
        <v>92</v>
      </c>
      <c r="E4570" t="s">
        <v>92</v>
      </c>
      <c r="F4570" t="s">
        <v>92</v>
      </c>
      <c r="G4570" s="23" t="s">
        <v>92</v>
      </c>
      <c r="H4570" s="24" t="s">
        <v>92</v>
      </c>
      <c r="I4570" t="s">
        <v>92</v>
      </c>
      <c r="L4570" s="24">
        <v>0</v>
      </c>
    </row>
    <row r="4571" spans="3:12">
      <c r="C4571" s="24">
        <v>0</v>
      </c>
      <c r="D4571" t="s">
        <v>92</v>
      </c>
      <c r="E4571" t="s">
        <v>92</v>
      </c>
      <c r="F4571" t="s">
        <v>92</v>
      </c>
      <c r="G4571" s="23" t="s">
        <v>92</v>
      </c>
      <c r="H4571" s="24" t="s">
        <v>92</v>
      </c>
      <c r="I4571" t="s">
        <v>92</v>
      </c>
      <c r="L4571" s="24">
        <v>0</v>
      </c>
    </row>
    <row r="4572" spans="3:12">
      <c r="C4572" s="24">
        <v>0</v>
      </c>
      <c r="D4572" t="s">
        <v>92</v>
      </c>
      <c r="E4572" t="s">
        <v>92</v>
      </c>
      <c r="F4572" t="s">
        <v>92</v>
      </c>
      <c r="G4572" s="23" t="s">
        <v>92</v>
      </c>
      <c r="H4572" s="24" t="s">
        <v>92</v>
      </c>
      <c r="I4572" t="s">
        <v>92</v>
      </c>
      <c r="L4572" s="24">
        <v>0</v>
      </c>
    </row>
    <row r="4573" spans="3:12">
      <c r="C4573" s="24">
        <v>0</v>
      </c>
      <c r="D4573" t="s">
        <v>92</v>
      </c>
      <c r="E4573" t="s">
        <v>92</v>
      </c>
      <c r="F4573" t="s">
        <v>92</v>
      </c>
      <c r="G4573" s="23" t="s">
        <v>92</v>
      </c>
      <c r="H4573" s="24" t="s">
        <v>92</v>
      </c>
      <c r="I4573" t="s">
        <v>92</v>
      </c>
      <c r="L4573" s="24">
        <v>0</v>
      </c>
    </row>
    <row r="4574" spans="3:12">
      <c r="C4574" s="24">
        <v>0</v>
      </c>
      <c r="D4574" t="s">
        <v>92</v>
      </c>
      <c r="E4574" t="s">
        <v>92</v>
      </c>
      <c r="F4574" t="s">
        <v>92</v>
      </c>
      <c r="G4574" s="23" t="s">
        <v>92</v>
      </c>
      <c r="H4574" s="24" t="s">
        <v>92</v>
      </c>
      <c r="I4574" t="s">
        <v>92</v>
      </c>
      <c r="L4574" s="24">
        <v>0</v>
      </c>
    </row>
    <row r="4575" spans="3:12">
      <c r="C4575" s="24">
        <v>0</v>
      </c>
      <c r="D4575" t="s">
        <v>92</v>
      </c>
      <c r="E4575" t="s">
        <v>92</v>
      </c>
      <c r="F4575" t="s">
        <v>92</v>
      </c>
      <c r="G4575" s="23" t="s">
        <v>92</v>
      </c>
      <c r="H4575" s="24" t="s">
        <v>92</v>
      </c>
      <c r="I4575" t="s">
        <v>92</v>
      </c>
      <c r="L4575" s="24">
        <v>0</v>
      </c>
    </row>
    <row r="4576" spans="3:12">
      <c r="C4576" s="24">
        <v>0</v>
      </c>
      <c r="D4576" t="s">
        <v>92</v>
      </c>
      <c r="E4576" t="s">
        <v>92</v>
      </c>
      <c r="F4576" t="s">
        <v>92</v>
      </c>
      <c r="G4576" s="23" t="s">
        <v>92</v>
      </c>
      <c r="H4576" s="24" t="s">
        <v>92</v>
      </c>
      <c r="I4576" t="s">
        <v>92</v>
      </c>
      <c r="L4576" s="24">
        <v>0</v>
      </c>
    </row>
    <row r="4577" spans="3:12">
      <c r="C4577" s="24">
        <v>0</v>
      </c>
      <c r="D4577" t="s">
        <v>92</v>
      </c>
      <c r="E4577" t="s">
        <v>92</v>
      </c>
      <c r="F4577" t="s">
        <v>92</v>
      </c>
      <c r="G4577" s="23" t="s">
        <v>92</v>
      </c>
      <c r="H4577" s="24" t="s">
        <v>92</v>
      </c>
      <c r="I4577" t="s">
        <v>92</v>
      </c>
      <c r="L4577" s="24">
        <v>0</v>
      </c>
    </row>
    <row r="4578" spans="3:12">
      <c r="C4578" s="24">
        <v>0</v>
      </c>
      <c r="D4578" t="s">
        <v>92</v>
      </c>
      <c r="E4578" t="s">
        <v>92</v>
      </c>
      <c r="F4578" t="s">
        <v>92</v>
      </c>
      <c r="G4578" s="23" t="s">
        <v>92</v>
      </c>
      <c r="H4578" s="24" t="s">
        <v>92</v>
      </c>
      <c r="I4578" t="s">
        <v>92</v>
      </c>
      <c r="L4578" s="24">
        <v>0</v>
      </c>
    </row>
    <row r="4579" spans="3:12">
      <c r="C4579" s="24">
        <v>0</v>
      </c>
      <c r="D4579" t="s">
        <v>92</v>
      </c>
      <c r="E4579" t="s">
        <v>92</v>
      </c>
      <c r="F4579" t="s">
        <v>92</v>
      </c>
      <c r="G4579" s="23" t="s">
        <v>92</v>
      </c>
      <c r="H4579" s="24" t="s">
        <v>92</v>
      </c>
      <c r="I4579" t="s">
        <v>92</v>
      </c>
      <c r="L4579" s="24">
        <v>0</v>
      </c>
    </row>
    <row r="4580" spans="3:12">
      <c r="C4580" s="24">
        <v>0</v>
      </c>
      <c r="D4580" t="s">
        <v>92</v>
      </c>
      <c r="E4580" t="s">
        <v>92</v>
      </c>
      <c r="F4580" t="s">
        <v>92</v>
      </c>
      <c r="G4580" s="23" t="s">
        <v>92</v>
      </c>
      <c r="H4580" s="24" t="s">
        <v>92</v>
      </c>
      <c r="I4580" t="s">
        <v>92</v>
      </c>
      <c r="L4580" s="24">
        <v>0</v>
      </c>
    </row>
    <row r="4581" spans="3:12">
      <c r="C4581" s="24">
        <v>0</v>
      </c>
      <c r="D4581" t="s">
        <v>92</v>
      </c>
      <c r="E4581" t="s">
        <v>92</v>
      </c>
      <c r="F4581" t="s">
        <v>92</v>
      </c>
      <c r="G4581" s="23" t="s">
        <v>92</v>
      </c>
      <c r="H4581" s="24" t="s">
        <v>92</v>
      </c>
      <c r="I4581" t="s">
        <v>92</v>
      </c>
      <c r="L4581" s="24">
        <v>0</v>
      </c>
    </row>
    <row r="4582" spans="3:12">
      <c r="C4582" s="24">
        <v>0</v>
      </c>
      <c r="D4582" t="s">
        <v>92</v>
      </c>
      <c r="E4582" t="s">
        <v>92</v>
      </c>
      <c r="F4582" t="s">
        <v>92</v>
      </c>
      <c r="G4582" s="23" t="s">
        <v>92</v>
      </c>
      <c r="H4582" s="24" t="s">
        <v>92</v>
      </c>
      <c r="I4582" t="s">
        <v>92</v>
      </c>
      <c r="L4582" s="24">
        <v>0</v>
      </c>
    </row>
    <row r="4583" spans="3:12">
      <c r="C4583" s="24">
        <v>0</v>
      </c>
      <c r="D4583" t="s">
        <v>92</v>
      </c>
      <c r="E4583" t="s">
        <v>92</v>
      </c>
      <c r="F4583" t="s">
        <v>92</v>
      </c>
      <c r="G4583" s="23" t="s">
        <v>92</v>
      </c>
      <c r="H4583" s="24" t="s">
        <v>92</v>
      </c>
      <c r="I4583" t="s">
        <v>92</v>
      </c>
      <c r="L4583" s="24">
        <v>0</v>
      </c>
    </row>
    <row r="4584" spans="3:12">
      <c r="C4584" s="24">
        <v>0</v>
      </c>
      <c r="D4584" t="s">
        <v>92</v>
      </c>
      <c r="E4584" t="s">
        <v>92</v>
      </c>
      <c r="F4584" t="s">
        <v>92</v>
      </c>
      <c r="G4584" s="23" t="s">
        <v>92</v>
      </c>
      <c r="H4584" s="24" t="s">
        <v>92</v>
      </c>
      <c r="I4584" t="s">
        <v>92</v>
      </c>
      <c r="L4584" s="24">
        <v>0</v>
      </c>
    </row>
    <row r="4585" spans="3:12">
      <c r="C4585" s="24">
        <v>0</v>
      </c>
      <c r="D4585" t="s">
        <v>92</v>
      </c>
      <c r="E4585" t="s">
        <v>92</v>
      </c>
      <c r="F4585" t="s">
        <v>92</v>
      </c>
      <c r="G4585" s="23" t="s">
        <v>92</v>
      </c>
      <c r="H4585" s="24" t="s">
        <v>92</v>
      </c>
      <c r="I4585" t="s">
        <v>92</v>
      </c>
      <c r="L4585" s="24">
        <v>0</v>
      </c>
    </row>
    <row r="4586" spans="3:12">
      <c r="C4586" s="24">
        <v>0</v>
      </c>
      <c r="D4586" t="s">
        <v>92</v>
      </c>
      <c r="E4586" t="s">
        <v>92</v>
      </c>
      <c r="F4586" t="s">
        <v>92</v>
      </c>
      <c r="G4586" s="23" t="s">
        <v>92</v>
      </c>
      <c r="H4586" s="24" t="s">
        <v>92</v>
      </c>
      <c r="I4586" t="s">
        <v>92</v>
      </c>
      <c r="L4586" s="24">
        <v>0</v>
      </c>
    </row>
    <row r="4587" spans="3:12">
      <c r="C4587" s="24">
        <v>0</v>
      </c>
      <c r="D4587" t="s">
        <v>92</v>
      </c>
      <c r="E4587" t="s">
        <v>92</v>
      </c>
      <c r="F4587" t="s">
        <v>92</v>
      </c>
      <c r="G4587" s="23" t="s">
        <v>92</v>
      </c>
      <c r="H4587" s="24" t="s">
        <v>92</v>
      </c>
      <c r="I4587" t="s">
        <v>92</v>
      </c>
      <c r="L4587" s="24">
        <v>0</v>
      </c>
    </row>
    <row r="4588" spans="3:12">
      <c r="C4588" s="24">
        <v>0</v>
      </c>
      <c r="D4588" t="s">
        <v>92</v>
      </c>
      <c r="E4588" t="s">
        <v>92</v>
      </c>
      <c r="F4588" t="s">
        <v>92</v>
      </c>
      <c r="G4588" s="23" t="s">
        <v>92</v>
      </c>
      <c r="H4588" s="24" t="s">
        <v>92</v>
      </c>
      <c r="I4588" t="s">
        <v>92</v>
      </c>
      <c r="L4588" s="24">
        <v>0</v>
      </c>
    </row>
    <row r="4589" spans="3:12">
      <c r="C4589" s="24">
        <v>0</v>
      </c>
      <c r="D4589" t="s">
        <v>92</v>
      </c>
      <c r="E4589" t="s">
        <v>92</v>
      </c>
      <c r="F4589" t="s">
        <v>92</v>
      </c>
      <c r="G4589" s="23" t="s">
        <v>92</v>
      </c>
      <c r="H4589" s="24" t="s">
        <v>92</v>
      </c>
      <c r="I4589" t="s">
        <v>92</v>
      </c>
      <c r="L4589" s="24">
        <v>0</v>
      </c>
    </row>
    <row r="4590" spans="3:12">
      <c r="C4590" s="24">
        <v>0</v>
      </c>
      <c r="D4590" t="s">
        <v>92</v>
      </c>
      <c r="E4590" t="s">
        <v>92</v>
      </c>
      <c r="F4590" t="s">
        <v>92</v>
      </c>
      <c r="G4590" s="23" t="s">
        <v>92</v>
      </c>
      <c r="H4590" s="24" t="s">
        <v>92</v>
      </c>
      <c r="I4590" t="s">
        <v>92</v>
      </c>
      <c r="L4590" s="24">
        <v>0</v>
      </c>
    </row>
    <row r="4591" spans="3:12">
      <c r="C4591" s="24">
        <v>0</v>
      </c>
      <c r="D4591" t="s">
        <v>92</v>
      </c>
      <c r="E4591" t="s">
        <v>92</v>
      </c>
      <c r="F4591" t="s">
        <v>92</v>
      </c>
      <c r="G4591" s="23" t="s">
        <v>92</v>
      </c>
      <c r="H4591" s="24" t="s">
        <v>92</v>
      </c>
      <c r="I4591" t="s">
        <v>92</v>
      </c>
      <c r="L4591" s="24">
        <v>0</v>
      </c>
    </row>
    <row r="4592" spans="3:12">
      <c r="C4592" s="24">
        <v>0</v>
      </c>
      <c r="D4592" t="s">
        <v>92</v>
      </c>
      <c r="E4592" t="s">
        <v>92</v>
      </c>
      <c r="F4592" t="s">
        <v>92</v>
      </c>
      <c r="G4592" s="23" t="s">
        <v>92</v>
      </c>
      <c r="H4592" s="24" t="s">
        <v>92</v>
      </c>
      <c r="I4592" t="s">
        <v>92</v>
      </c>
      <c r="L4592" s="24">
        <v>0</v>
      </c>
    </row>
    <row r="4593" spans="3:12">
      <c r="C4593" s="24">
        <v>0</v>
      </c>
      <c r="D4593" t="s">
        <v>92</v>
      </c>
      <c r="E4593" t="s">
        <v>92</v>
      </c>
      <c r="F4593" t="s">
        <v>92</v>
      </c>
      <c r="G4593" s="23" t="s">
        <v>92</v>
      </c>
      <c r="H4593" s="24" t="s">
        <v>92</v>
      </c>
      <c r="I4593" t="s">
        <v>92</v>
      </c>
      <c r="L4593" s="24">
        <v>0</v>
      </c>
    </row>
    <row r="4594" spans="3:12">
      <c r="C4594" s="24">
        <v>0</v>
      </c>
      <c r="D4594" t="s">
        <v>92</v>
      </c>
      <c r="E4594" t="s">
        <v>92</v>
      </c>
      <c r="F4594" t="s">
        <v>92</v>
      </c>
      <c r="G4594" s="23" t="s">
        <v>92</v>
      </c>
      <c r="H4594" s="24" t="s">
        <v>92</v>
      </c>
      <c r="I4594" t="s">
        <v>92</v>
      </c>
      <c r="L4594" s="24">
        <v>0</v>
      </c>
    </row>
    <row r="4595" spans="3:12">
      <c r="C4595" s="24">
        <v>0</v>
      </c>
      <c r="D4595" t="s">
        <v>92</v>
      </c>
      <c r="E4595" t="s">
        <v>92</v>
      </c>
      <c r="F4595" t="s">
        <v>92</v>
      </c>
      <c r="G4595" s="23" t="s">
        <v>92</v>
      </c>
      <c r="H4595" s="24" t="s">
        <v>92</v>
      </c>
      <c r="I4595" t="s">
        <v>92</v>
      </c>
      <c r="L4595" s="24">
        <v>0</v>
      </c>
    </row>
    <row r="4596" spans="3:12">
      <c r="C4596" s="24">
        <v>0</v>
      </c>
      <c r="D4596" t="s">
        <v>92</v>
      </c>
      <c r="E4596" t="s">
        <v>92</v>
      </c>
      <c r="F4596" t="s">
        <v>92</v>
      </c>
      <c r="G4596" s="23" t="s">
        <v>92</v>
      </c>
      <c r="H4596" s="24" t="s">
        <v>92</v>
      </c>
      <c r="I4596" t="s">
        <v>92</v>
      </c>
      <c r="L4596" s="24">
        <v>0</v>
      </c>
    </row>
    <row r="4597" spans="3:12">
      <c r="C4597" s="24">
        <v>0</v>
      </c>
      <c r="D4597" t="s">
        <v>92</v>
      </c>
      <c r="E4597" t="s">
        <v>92</v>
      </c>
      <c r="F4597" t="s">
        <v>92</v>
      </c>
      <c r="G4597" s="23" t="s">
        <v>92</v>
      </c>
      <c r="H4597" s="24" t="s">
        <v>92</v>
      </c>
      <c r="I4597" t="s">
        <v>92</v>
      </c>
      <c r="L4597" s="24">
        <v>0</v>
      </c>
    </row>
    <row r="4598" spans="3:12">
      <c r="C4598" s="24">
        <v>0</v>
      </c>
      <c r="D4598" t="s">
        <v>92</v>
      </c>
      <c r="E4598" t="s">
        <v>92</v>
      </c>
      <c r="F4598" t="s">
        <v>92</v>
      </c>
      <c r="G4598" s="23" t="s">
        <v>92</v>
      </c>
      <c r="H4598" s="24" t="s">
        <v>92</v>
      </c>
      <c r="I4598" t="s">
        <v>92</v>
      </c>
      <c r="L4598" s="24">
        <v>0</v>
      </c>
    </row>
    <row r="4599" spans="3:12">
      <c r="C4599" s="24">
        <v>0</v>
      </c>
      <c r="D4599" t="s">
        <v>92</v>
      </c>
      <c r="E4599" t="s">
        <v>92</v>
      </c>
      <c r="F4599" t="s">
        <v>92</v>
      </c>
      <c r="G4599" s="23" t="s">
        <v>92</v>
      </c>
      <c r="H4599" s="24" t="s">
        <v>92</v>
      </c>
      <c r="I4599" t="s">
        <v>92</v>
      </c>
      <c r="L4599" s="24">
        <v>0</v>
      </c>
    </row>
    <row r="4600" spans="3:12">
      <c r="C4600" s="24">
        <v>0</v>
      </c>
      <c r="D4600" t="s">
        <v>92</v>
      </c>
      <c r="E4600" t="s">
        <v>92</v>
      </c>
      <c r="F4600" t="s">
        <v>92</v>
      </c>
      <c r="G4600" s="23" t="s">
        <v>92</v>
      </c>
      <c r="H4600" s="24" t="s">
        <v>92</v>
      </c>
      <c r="I4600" t="s">
        <v>92</v>
      </c>
      <c r="L4600" s="24">
        <v>0</v>
      </c>
    </row>
    <row r="4601" spans="3:12">
      <c r="C4601" s="24">
        <v>0</v>
      </c>
      <c r="D4601" t="s">
        <v>92</v>
      </c>
      <c r="E4601" t="s">
        <v>92</v>
      </c>
      <c r="F4601" t="s">
        <v>92</v>
      </c>
      <c r="G4601" s="23" t="s">
        <v>92</v>
      </c>
      <c r="H4601" s="24" t="s">
        <v>92</v>
      </c>
      <c r="I4601" t="s">
        <v>92</v>
      </c>
      <c r="L4601" s="24">
        <v>0</v>
      </c>
    </row>
    <row r="4602" spans="3:12">
      <c r="C4602" s="24">
        <v>0</v>
      </c>
      <c r="D4602" t="s">
        <v>92</v>
      </c>
      <c r="E4602" t="s">
        <v>92</v>
      </c>
      <c r="F4602" t="s">
        <v>92</v>
      </c>
      <c r="G4602" s="23" t="s">
        <v>92</v>
      </c>
      <c r="H4602" s="24" t="s">
        <v>92</v>
      </c>
      <c r="I4602" t="s">
        <v>92</v>
      </c>
      <c r="L4602" s="24">
        <v>0</v>
      </c>
    </row>
    <row r="4603" spans="3:12">
      <c r="C4603" s="24">
        <v>0</v>
      </c>
      <c r="D4603" t="s">
        <v>92</v>
      </c>
      <c r="E4603" t="s">
        <v>92</v>
      </c>
      <c r="F4603" t="s">
        <v>92</v>
      </c>
      <c r="G4603" s="23" t="s">
        <v>92</v>
      </c>
      <c r="H4603" s="24" t="s">
        <v>92</v>
      </c>
      <c r="I4603" t="s">
        <v>92</v>
      </c>
      <c r="L4603" s="24">
        <v>0</v>
      </c>
    </row>
    <row r="4604" spans="3:12">
      <c r="C4604" s="24">
        <v>0</v>
      </c>
      <c r="D4604" t="s">
        <v>92</v>
      </c>
      <c r="E4604" t="s">
        <v>92</v>
      </c>
      <c r="F4604" t="s">
        <v>92</v>
      </c>
      <c r="G4604" s="23" t="s">
        <v>92</v>
      </c>
      <c r="H4604" s="24" t="s">
        <v>92</v>
      </c>
      <c r="I4604" t="s">
        <v>92</v>
      </c>
      <c r="L4604" s="24">
        <v>0</v>
      </c>
    </row>
    <row r="4605" spans="3:12">
      <c r="C4605" s="24">
        <v>0</v>
      </c>
      <c r="D4605" t="s">
        <v>92</v>
      </c>
      <c r="E4605" t="s">
        <v>92</v>
      </c>
      <c r="F4605" t="s">
        <v>92</v>
      </c>
      <c r="G4605" s="23" t="s">
        <v>92</v>
      </c>
      <c r="H4605" s="24" t="s">
        <v>92</v>
      </c>
      <c r="I4605" t="s">
        <v>92</v>
      </c>
      <c r="L4605" s="24">
        <v>0</v>
      </c>
    </row>
    <row r="4606" spans="3:12">
      <c r="C4606" s="24">
        <v>0</v>
      </c>
      <c r="D4606" t="s">
        <v>92</v>
      </c>
      <c r="E4606" t="s">
        <v>92</v>
      </c>
      <c r="F4606" t="s">
        <v>92</v>
      </c>
      <c r="G4606" s="23" t="s">
        <v>92</v>
      </c>
      <c r="H4606" s="24" t="s">
        <v>92</v>
      </c>
      <c r="I4606" t="s">
        <v>92</v>
      </c>
      <c r="L4606" s="24">
        <v>0</v>
      </c>
    </row>
    <row r="4607" spans="3:12">
      <c r="C4607" s="24">
        <v>0</v>
      </c>
      <c r="D4607" t="s">
        <v>92</v>
      </c>
      <c r="E4607" t="s">
        <v>92</v>
      </c>
      <c r="F4607" t="s">
        <v>92</v>
      </c>
      <c r="G4607" s="23" t="s">
        <v>92</v>
      </c>
      <c r="H4607" s="24" t="s">
        <v>92</v>
      </c>
      <c r="I4607" t="s">
        <v>92</v>
      </c>
      <c r="L4607" s="24">
        <v>0</v>
      </c>
    </row>
    <row r="4608" spans="3:12">
      <c r="C4608" s="24">
        <v>0</v>
      </c>
      <c r="D4608" t="s">
        <v>92</v>
      </c>
      <c r="E4608" t="s">
        <v>92</v>
      </c>
      <c r="F4608" t="s">
        <v>92</v>
      </c>
      <c r="G4608" s="23" t="s">
        <v>92</v>
      </c>
      <c r="H4608" s="24" t="s">
        <v>92</v>
      </c>
      <c r="I4608" t="s">
        <v>92</v>
      </c>
      <c r="L4608" s="24">
        <v>0</v>
      </c>
    </row>
    <row r="4609" spans="3:12">
      <c r="C4609" s="24">
        <v>0</v>
      </c>
      <c r="D4609" t="s">
        <v>92</v>
      </c>
      <c r="E4609" t="s">
        <v>92</v>
      </c>
      <c r="F4609" t="s">
        <v>92</v>
      </c>
      <c r="G4609" s="23" t="s">
        <v>92</v>
      </c>
      <c r="H4609" s="24" t="s">
        <v>92</v>
      </c>
      <c r="I4609" t="s">
        <v>92</v>
      </c>
      <c r="L4609" s="24">
        <v>0</v>
      </c>
    </row>
    <row r="4610" spans="3:12">
      <c r="C4610" s="24">
        <v>0</v>
      </c>
      <c r="D4610" t="s">
        <v>92</v>
      </c>
      <c r="E4610" t="s">
        <v>92</v>
      </c>
      <c r="F4610" t="s">
        <v>92</v>
      </c>
      <c r="G4610" s="23" t="s">
        <v>92</v>
      </c>
      <c r="H4610" s="24" t="s">
        <v>92</v>
      </c>
      <c r="I4610" t="s">
        <v>92</v>
      </c>
      <c r="L4610" s="24">
        <v>0</v>
      </c>
    </row>
    <row r="4611" spans="3:12">
      <c r="C4611" s="24">
        <v>0</v>
      </c>
      <c r="D4611" t="s">
        <v>92</v>
      </c>
      <c r="E4611" t="s">
        <v>92</v>
      </c>
      <c r="F4611" t="s">
        <v>92</v>
      </c>
      <c r="G4611" s="23" t="s">
        <v>92</v>
      </c>
      <c r="H4611" s="24" t="s">
        <v>92</v>
      </c>
      <c r="I4611" t="s">
        <v>92</v>
      </c>
      <c r="L4611" s="24">
        <v>0</v>
      </c>
    </row>
    <row r="4612" spans="3:12">
      <c r="C4612" s="24">
        <v>0</v>
      </c>
      <c r="D4612" t="s">
        <v>92</v>
      </c>
      <c r="E4612" t="s">
        <v>92</v>
      </c>
      <c r="F4612" t="s">
        <v>92</v>
      </c>
      <c r="G4612" s="23" t="s">
        <v>92</v>
      </c>
      <c r="H4612" s="24" t="s">
        <v>92</v>
      </c>
      <c r="I4612" t="s">
        <v>92</v>
      </c>
      <c r="L4612" s="24">
        <v>0</v>
      </c>
    </row>
    <row r="4613" spans="3:12">
      <c r="C4613" s="24">
        <v>0</v>
      </c>
      <c r="D4613" t="s">
        <v>92</v>
      </c>
      <c r="E4613" t="s">
        <v>92</v>
      </c>
      <c r="F4613" t="s">
        <v>92</v>
      </c>
      <c r="G4613" s="23" t="s">
        <v>92</v>
      </c>
      <c r="H4613" s="24" t="s">
        <v>92</v>
      </c>
      <c r="I4613" t="s">
        <v>92</v>
      </c>
      <c r="L4613" s="24">
        <v>0</v>
      </c>
    </row>
    <row r="4614" spans="3:12">
      <c r="C4614" s="24">
        <v>0</v>
      </c>
      <c r="D4614" t="s">
        <v>92</v>
      </c>
      <c r="E4614" t="s">
        <v>92</v>
      </c>
      <c r="F4614" t="s">
        <v>92</v>
      </c>
      <c r="G4614" s="23" t="s">
        <v>92</v>
      </c>
      <c r="H4614" s="24" t="s">
        <v>92</v>
      </c>
      <c r="I4614" t="s">
        <v>92</v>
      </c>
      <c r="L4614" s="24">
        <v>0</v>
      </c>
    </row>
    <row r="4615" spans="3:12">
      <c r="C4615" s="24">
        <v>0</v>
      </c>
      <c r="D4615" t="s">
        <v>92</v>
      </c>
      <c r="E4615" t="s">
        <v>92</v>
      </c>
      <c r="F4615" t="s">
        <v>92</v>
      </c>
      <c r="G4615" s="23" t="s">
        <v>92</v>
      </c>
      <c r="H4615" s="24" t="s">
        <v>92</v>
      </c>
      <c r="I4615" t="s">
        <v>92</v>
      </c>
      <c r="L4615" s="24">
        <v>0</v>
      </c>
    </row>
    <row r="4616" spans="3:12">
      <c r="C4616" s="24">
        <v>0</v>
      </c>
      <c r="D4616" t="s">
        <v>92</v>
      </c>
      <c r="E4616" t="s">
        <v>92</v>
      </c>
      <c r="F4616" t="s">
        <v>92</v>
      </c>
      <c r="G4616" s="23" t="s">
        <v>92</v>
      </c>
      <c r="H4616" s="24" t="s">
        <v>92</v>
      </c>
      <c r="I4616" t="s">
        <v>92</v>
      </c>
      <c r="L4616" s="24">
        <v>0</v>
      </c>
    </row>
    <row r="4617" spans="3:12">
      <c r="C4617" s="24">
        <v>0</v>
      </c>
      <c r="D4617" t="s">
        <v>92</v>
      </c>
      <c r="E4617" t="s">
        <v>92</v>
      </c>
      <c r="F4617" t="s">
        <v>92</v>
      </c>
      <c r="G4617" s="23" t="s">
        <v>92</v>
      </c>
      <c r="H4617" s="24" t="s">
        <v>92</v>
      </c>
      <c r="I4617" t="s">
        <v>92</v>
      </c>
      <c r="L4617" s="24">
        <v>0</v>
      </c>
    </row>
    <row r="4618" spans="3:12">
      <c r="C4618" s="24">
        <v>0</v>
      </c>
      <c r="D4618" t="s">
        <v>92</v>
      </c>
      <c r="E4618" t="s">
        <v>92</v>
      </c>
      <c r="F4618" t="s">
        <v>92</v>
      </c>
      <c r="G4618" s="23" t="s">
        <v>92</v>
      </c>
      <c r="H4618" s="24" t="s">
        <v>92</v>
      </c>
      <c r="I4618" t="s">
        <v>92</v>
      </c>
      <c r="L4618" s="24">
        <v>0</v>
      </c>
    </row>
    <row r="4619" spans="3:12">
      <c r="C4619" s="24">
        <v>0</v>
      </c>
      <c r="D4619" t="s">
        <v>92</v>
      </c>
      <c r="E4619" t="s">
        <v>92</v>
      </c>
      <c r="F4619" t="s">
        <v>92</v>
      </c>
      <c r="G4619" s="23" t="s">
        <v>92</v>
      </c>
      <c r="H4619" s="24" t="s">
        <v>92</v>
      </c>
      <c r="I4619" t="s">
        <v>92</v>
      </c>
      <c r="L4619" s="24">
        <v>0</v>
      </c>
    </row>
    <row r="4620" spans="3:12">
      <c r="C4620" s="24">
        <v>0</v>
      </c>
      <c r="D4620" t="s">
        <v>92</v>
      </c>
      <c r="E4620" t="s">
        <v>92</v>
      </c>
      <c r="F4620" t="s">
        <v>92</v>
      </c>
      <c r="G4620" s="23" t="s">
        <v>92</v>
      </c>
      <c r="H4620" s="24" t="s">
        <v>92</v>
      </c>
      <c r="I4620" t="s">
        <v>92</v>
      </c>
      <c r="L4620" s="24">
        <v>0</v>
      </c>
    </row>
    <row r="4621" spans="3:12">
      <c r="C4621" s="24">
        <v>0</v>
      </c>
      <c r="D4621" t="s">
        <v>92</v>
      </c>
      <c r="E4621" t="s">
        <v>92</v>
      </c>
      <c r="F4621" t="s">
        <v>92</v>
      </c>
      <c r="G4621" s="23" t="s">
        <v>92</v>
      </c>
      <c r="H4621" s="24" t="s">
        <v>92</v>
      </c>
      <c r="I4621" t="s">
        <v>92</v>
      </c>
      <c r="L4621" s="24">
        <v>0</v>
      </c>
    </row>
    <row r="4622" spans="3:12">
      <c r="C4622" s="24">
        <v>0</v>
      </c>
      <c r="D4622" t="s">
        <v>92</v>
      </c>
      <c r="E4622" t="s">
        <v>92</v>
      </c>
      <c r="F4622" t="s">
        <v>92</v>
      </c>
      <c r="G4622" s="23" t="s">
        <v>92</v>
      </c>
      <c r="H4622" s="24" t="s">
        <v>92</v>
      </c>
      <c r="I4622" t="s">
        <v>92</v>
      </c>
      <c r="L4622" s="24">
        <v>0</v>
      </c>
    </row>
    <row r="4623" spans="3:12">
      <c r="C4623" s="24">
        <v>0</v>
      </c>
      <c r="D4623" t="s">
        <v>92</v>
      </c>
      <c r="E4623" t="s">
        <v>92</v>
      </c>
      <c r="F4623" t="s">
        <v>92</v>
      </c>
      <c r="G4623" s="23" t="s">
        <v>92</v>
      </c>
      <c r="H4623" s="24" t="s">
        <v>92</v>
      </c>
      <c r="I4623" t="s">
        <v>92</v>
      </c>
      <c r="L4623" s="24">
        <v>0</v>
      </c>
    </row>
    <row r="4624" spans="3:12">
      <c r="C4624" s="24">
        <v>0</v>
      </c>
      <c r="D4624" t="s">
        <v>92</v>
      </c>
      <c r="E4624" t="s">
        <v>92</v>
      </c>
      <c r="F4624" t="s">
        <v>92</v>
      </c>
      <c r="G4624" s="23" t="s">
        <v>92</v>
      </c>
      <c r="H4624" s="24" t="s">
        <v>92</v>
      </c>
      <c r="I4624" t="s">
        <v>92</v>
      </c>
      <c r="L4624" s="24">
        <v>0</v>
      </c>
    </row>
    <row r="4625" spans="3:12">
      <c r="C4625" s="24">
        <v>0</v>
      </c>
      <c r="D4625" t="s">
        <v>92</v>
      </c>
      <c r="E4625" t="s">
        <v>92</v>
      </c>
      <c r="F4625" t="s">
        <v>92</v>
      </c>
      <c r="G4625" s="23" t="s">
        <v>92</v>
      </c>
      <c r="H4625" s="24" t="s">
        <v>92</v>
      </c>
      <c r="I4625" t="s">
        <v>92</v>
      </c>
      <c r="L4625" s="24">
        <v>0</v>
      </c>
    </row>
    <row r="4626" spans="3:12">
      <c r="C4626" s="24">
        <v>0</v>
      </c>
      <c r="D4626" t="s">
        <v>92</v>
      </c>
      <c r="E4626" t="s">
        <v>92</v>
      </c>
      <c r="F4626" t="s">
        <v>92</v>
      </c>
      <c r="G4626" s="23" t="s">
        <v>92</v>
      </c>
      <c r="H4626" s="24" t="s">
        <v>92</v>
      </c>
      <c r="I4626" t="s">
        <v>92</v>
      </c>
      <c r="L4626" s="24">
        <v>0</v>
      </c>
    </row>
    <row r="4627" spans="3:12">
      <c r="C4627" s="24">
        <v>0</v>
      </c>
      <c r="D4627" t="s">
        <v>92</v>
      </c>
      <c r="E4627" t="s">
        <v>92</v>
      </c>
      <c r="F4627" t="s">
        <v>92</v>
      </c>
      <c r="G4627" s="23" t="s">
        <v>92</v>
      </c>
      <c r="H4627" s="24" t="s">
        <v>92</v>
      </c>
      <c r="I4627" t="s">
        <v>92</v>
      </c>
      <c r="L4627" s="24">
        <v>0</v>
      </c>
    </row>
    <row r="4628" spans="3:12">
      <c r="C4628" s="24">
        <v>0</v>
      </c>
      <c r="D4628" t="s">
        <v>92</v>
      </c>
      <c r="E4628" t="s">
        <v>92</v>
      </c>
      <c r="F4628" t="s">
        <v>92</v>
      </c>
      <c r="G4628" s="23" t="s">
        <v>92</v>
      </c>
      <c r="H4628" s="24" t="s">
        <v>92</v>
      </c>
      <c r="I4628" t="s">
        <v>92</v>
      </c>
      <c r="L4628" s="24">
        <v>0</v>
      </c>
    </row>
    <row r="4629" spans="3:12">
      <c r="C4629" s="24">
        <v>0</v>
      </c>
      <c r="D4629" t="s">
        <v>92</v>
      </c>
      <c r="E4629" t="s">
        <v>92</v>
      </c>
      <c r="F4629" t="s">
        <v>92</v>
      </c>
      <c r="G4629" s="23" t="s">
        <v>92</v>
      </c>
      <c r="H4629" s="24" t="s">
        <v>92</v>
      </c>
      <c r="I4629" t="s">
        <v>92</v>
      </c>
      <c r="L4629" s="24">
        <v>0</v>
      </c>
    </row>
    <row r="4630" spans="3:12">
      <c r="C4630" s="24">
        <v>0</v>
      </c>
      <c r="D4630" t="s">
        <v>92</v>
      </c>
      <c r="E4630" t="s">
        <v>92</v>
      </c>
      <c r="F4630" t="s">
        <v>92</v>
      </c>
      <c r="G4630" s="23" t="s">
        <v>92</v>
      </c>
      <c r="H4630" s="24" t="s">
        <v>92</v>
      </c>
      <c r="I4630" t="s">
        <v>92</v>
      </c>
      <c r="L4630" s="24">
        <v>0</v>
      </c>
    </row>
    <row r="4631" spans="3:12">
      <c r="C4631" s="24">
        <v>0</v>
      </c>
      <c r="D4631" t="s">
        <v>92</v>
      </c>
      <c r="E4631" t="s">
        <v>92</v>
      </c>
      <c r="F4631" t="s">
        <v>92</v>
      </c>
      <c r="G4631" s="23" t="s">
        <v>92</v>
      </c>
      <c r="H4631" s="24" t="s">
        <v>92</v>
      </c>
      <c r="I4631" t="s">
        <v>92</v>
      </c>
      <c r="L4631" s="24">
        <v>0</v>
      </c>
    </row>
    <row r="4632" spans="3:12">
      <c r="C4632" s="24">
        <v>0</v>
      </c>
      <c r="D4632" t="s">
        <v>92</v>
      </c>
      <c r="E4632" t="s">
        <v>92</v>
      </c>
      <c r="F4632" t="s">
        <v>92</v>
      </c>
      <c r="G4632" s="23" t="s">
        <v>92</v>
      </c>
      <c r="H4632" s="24" t="s">
        <v>92</v>
      </c>
      <c r="I4632" t="s">
        <v>92</v>
      </c>
      <c r="L4632" s="24">
        <v>0</v>
      </c>
    </row>
    <row r="4633" spans="3:12">
      <c r="C4633" s="24">
        <v>0</v>
      </c>
      <c r="D4633" t="s">
        <v>92</v>
      </c>
      <c r="E4633" t="s">
        <v>92</v>
      </c>
      <c r="F4633" t="s">
        <v>92</v>
      </c>
      <c r="G4633" s="23" t="s">
        <v>92</v>
      </c>
      <c r="H4633" s="24" t="s">
        <v>92</v>
      </c>
      <c r="I4633" t="s">
        <v>92</v>
      </c>
      <c r="L4633" s="24">
        <v>0</v>
      </c>
    </row>
    <row r="4634" spans="3:12">
      <c r="C4634" s="24">
        <v>0</v>
      </c>
      <c r="D4634" t="s">
        <v>92</v>
      </c>
      <c r="E4634" t="s">
        <v>92</v>
      </c>
      <c r="F4634" t="s">
        <v>92</v>
      </c>
      <c r="G4634" s="23" t="s">
        <v>92</v>
      </c>
      <c r="H4634" s="24" t="s">
        <v>92</v>
      </c>
      <c r="I4634" t="s">
        <v>92</v>
      </c>
      <c r="L4634" s="24">
        <v>0</v>
      </c>
    </row>
    <row r="4635" spans="3:12">
      <c r="C4635" s="24">
        <v>0</v>
      </c>
      <c r="D4635" t="s">
        <v>92</v>
      </c>
      <c r="E4635" t="s">
        <v>92</v>
      </c>
      <c r="F4635" t="s">
        <v>92</v>
      </c>
      <c r="G4635" s="23" t="s">
        <v>92</v>
      </c>
      <c r="H4635" s="24" t="s">
        <v>92</v>
      </c>
      <c r="I4635" t="s">
        <v>92</v>
      </c>
      <c r="L4635" s="24">
        <v>0</v>
      </c>
    </row>
    <row r="4636" spans="3:12">
      <c r="C4636" s="24">
        <v>0</v>
      </c>
      <c r="D4636" t="s">
        <v>92</v>
      </c>
      <c r="E4636" t="s">
        <v>92</v>
      </c>
      <c r="F4636" t="s">
        <v>92</v>
      </c>
      <c r="G4636" s="23" t="s">
        <v>92</v>
      </c>
      <c r="H4636" s="24" t="s">
        <v>92</v>
      </c>
      <c r="I4636" t="s">
        <v>92</v>
      </c>
      <c r="L4636" s="24">
        <v>0</v>
      </c>
    </row>
    <row r="4637" spans="3:12">
      <c r="C4637" s="24">
        <v>0</v>
      </c>
      <c r="D4637" t="s">
        <v>92</v>
      </c>
      <c r="E4637" t="s">
        <v>92</v>
      </c>
      <c r="F4637" t="s">
        <v>92</v>
      </c>
      <c r="G4637" s="23" t="s">
        <v>92</v>
      </c>
      <c r="H4637" s="24" t="s">
        <v>92</v>
      </c>
      <c r="I4637" t="s">
        <v>92</v>
      </c>
      <c r="L4637" s="24">
        <v>0</v>
      </c>
    </row>
    <row r="4638" spans="3:12">
      <c r="C4638" s="24">
        <v>0</v>
      </c>
      <c r="D4638" t="s">
        <v>92</v>
      </c>
      <c r="E4638" t="s">
        <v>92</v>
      </c>
      <c r="F4638" t="s">
        <v>92</v>
      </c>
      <c r="G4638" s="23" t="s">
        <v>92</v>
      </c>
      <c r="H4638" s="24" t="s">
        <v>92</v>
      </c>
      <c r="I4638" t="s">
        <v>92</v>
      </c>
      <c r="L4638" s="24">
        <v>0</v>
      </c>
    </row>
    <row r="4639" spans="3:12">
      <c r="C4639" s="24">
        <v>0</v>
      </c>
      <c r="D4639" t="s">
        <v>92</v>
      </c>
      <c r="E4639" t="s">
        <v>92</v>
      </c>
      <c r="F4639" t="s">
        <v>92</v>
      </c>
      <c r="G4639" s="23" t="s">
        <v>92</v>
      </c>
      <c r="H4639" s="24" t="s">
        <v>92</v>
      </c>
      <c r="I4639" t="s">
        <v>92</v>
      </c>
      <c r="L4639" s="24">
        <v>0</v>
      </c>
    </row>
    <row r="4640" spans="3:12">
      <c r="C4640" s="24">
        <v>0</v>
      </c>
      <c r="D4640" t="s">
        <v>92</v>
      </c>
      <c r="E4640" t="s">
        <v>92</v>
      </c>
      <c r="F4640" t="s">
        <v>92</v>
      </c>
      <c r="G4640" s="23" t="s">
        <v>92</v>
      </c>
      <c r="H4640" s="24" t="s">
        <v>92</v>
      </c>
      <c r="I4640" t="s">
        <v>92</v>
      </c>
      <c r="L4640" s="24">
        <v>0</v>
      </c>
    </row>
    <row r="4641" spans="3:12">
      <c r="C4641" s="24">
        <v>0</v>
      </c>
      <c r="D4641" t="s">
        <v>92</v>
      </c>
      <c r="E4641" t="s">
        <v>92</v>
      </c>
      <c r="F4641" t="s">
        <v>92</v>
      </c>
      <c r="G4641" s="23" t="s">
        <v>92</v>
      </c>
      <c r="H4641" s="24" t="s">
        <v>92</v>
      </c>
      <c r="I4641" t="s">
        <v>92</v>
      </c>
      <c r="L4641" s="24">
        <v>0</v>
      </c>
    </row>
    <row r="4642" spans="3:12">
      <c r="C4642" s="24">
        <v>0</v>
      </c>
      <c r="D4642" t="s">
        <v>92</v>
      </c>
      <c r="E4642" t="s">
        <v>92</v>
      </c>
      <c r="F4642" t="s">
        <v>92</v>
      </c>
      <c r="G4642" s="23" t="s">
        <v>92</v>
      </c>
      <c r="H4642" s="24" t="s">
        <v>92</v>
      </c>
      <c r="I4642" t="s">
        <v>92</v>
      </c>
      <c r="L4642" s="24">
        <v>0</v>
      </c>
    </row>
    <row r="4643" spans="3:12">
      <c r="C4643" s="24">
        <v>0</v>
      </c>
      <c r="D4643" t="s">
        <v>92</v>
      </c>
      <c r="E4643" t="s">
        <v>92</v>
      </c>
      <c r="F4643" t="s">
        <v>92</v>
      </c>
      <c r="G4643" s="23" t="s">
        <v>92</v>
      </c>
      <c r="H4643" s="24" t="s">
        <v>92</v>
      </c>
      <c r="I4643" t="s">
        <v>92</v>
      </c>
      <c r="L4643" s="24">
        <v>0</v>
      </c>
    </row>
    <row r="4644" spans="3:12">
      <c r="C4644" s="24">
        <v>0</v>
      </c>
      <c r="D4644" t="s">
        <v>92</v>
      </c>
      <c r="E4644" t="s">
        <v>92</v>
      </c>
      <c r="F4644" t="s">
        <v>92</v>
      </c>
      <c r="G4644" s="23" t="s">
        <v>92</v>
      </c>
      <c r="H4644" s="24" t="s">
        <v>92</v>
      </c>
      <c r="I4644" t="s">
        <v>92</v>
      </c>
      <c r="L4644" s="24">
        <v>0</v>
      </c>
    </row>
    <row r="4645" spans="3:12">
      <c r="C4645" s="24">
        <v>0</v>
      </c>
      <c r="D4645" t="s">
        <v>92</v>
      </c>
      <c r="E4645" t="s">
        <v>92</v>
      </c>
      <c r="F4645" t="s">
        <v>92</v>
      </c>
      <c r="G4645" s="23" t="s">
        <v>92</v>
      </c>
      <c r="H4645" s="24" t="s">
        <v>92</v>
      </c>
      <c r="I4645" t="s">
        <v>92</v>
      </c>
      <c r="L4645" s="24">
        <v>0</v>
      </c>
    </row>
    <row r="4646" spans="3:12">
      <c r="C4646" s="24">
        <v>0</v>
      </c>
      <c r="D4646" t="s">
        <v>92</v>
      </c>
      <c r="E4646" t="s">
        <v>92</v>
      </c>
      <c r="F4646" t="s">
        <v>92</v>
      </c>
      <c r="G4646" s="23" t="s">
        <v>92</v>
      </c>
      <c r="H4646" s="24" t="s">
        <v>92</v>
      </c>
      <c r="I4646" t="s">
        <v>92</v>
      </c>
      <c r="L4646" s="24">
        <v>0</v>
      </c>
    </row>
    <row r="4647" spans="3:12">
      <c r="C4647" s="24">
        <v>0</v>
      </c>
      <c r="D4647" t="s">
        <v>92</v>
      </c>
      <c r="E4647" t="s">
        <v>92</v>
      </c>
      <c r="F4647" t="s">
        <v>92</v>
      </c>
      <c r="G4647" s="23" t="s">
        <v>92</v>
      </c>
      <c r="H4647" s="24" t="s">
        <v>92</v>
      </c>
      <c r="I4647" t="s">
        <v>92</v>
      </c>
      <c r="L4647" s="24">
        <v>0</v>
      </c>
    </row>
    <row r="4648" spans="3:12">
      <c r="C4648" s="24">
        <v>0</v>
      </c>
      <c r="D4648" t="s">
        <v>92</v>
      </c>
      <c r="E4648" t="s">
        <v>92</v>
      </c>
      <c r="F4648" t="s">
        <v>92</v>
      </c>
      <c r="G4648" s="23" t="s">
        <v>92</v>
      </c>
      <c r="H4648" s="24" t="s">
        <v>92</v>
      </c>
      <c r="I4648" t="s">
        <v>92</v>
      </c>
      <c r="L4648" s="24">
        <v>0</v>
      </c>
    </row>
    <row r="4649" spans="3:12">
      <c r="C4649" s="24">
        <v>0</v>
      </c>
      <c r="D4649" t="s">
        <v>92</v>
      </c>
      <c r="E4649" t="s">
        <v>92</v>
      </c>
      <c r="F4649" t="s">
        <v>92</v>
      </c>
      <c r="G4649" s="23" t="s">
        <v>92</v>
      </c>
      <c r="H4649" s="24" t="s">
        <v>92</v>
      </c>
      <c r="I4649" t="s">
        <v>92</v>
      </c>
      <c r="L4649" s="24">
        <v>0</v>
      </c>
    </row>
    <row r="4650" spans="3:12">
      <c r="C4650" s="24">
        <v>0</v>
      </c>
      <c r="D4650" t="s">
        <v>92</v>
      </c>
      <c r="E4650" t="s">
        <v>92</v>
      </c>
      <c r="F4650" t="s">
        <v>92</v>
      </c>
      <c r="G4650" s="23" t="s">
        <v>92</v>
      </c>
      <c r="H4650" s="24" t="s">
        <v>92</v>
      </c>
      <c r="I4650" t="s">
        <v>92</v>
      </c>
      <c r="L4650" s="24">
        <v>0</v>
      </c>
    </row>
    <row r="4651" spans="3:12">
      <c r="C4651" s="24">
        <v>0</v>
      </c>
      <c r="D4651" t="s">
        <v>92</v>
      </c>
      <c r="E4651" t="s">
        <v>92</v>
      </c>
      <c r="F4651" t="s">
        <v>92</v>
      </c>
      <c r="G4651" s="23" t="s">
        <v>92</v>
      </c>
      <c r="H4651" s="24" t="s">
        <v>92</v>
      </c>
      <c r="I4651" t="s">
        <v>92</v>
      </c>
      <c r="L4651" s="24">
        <v>0</v>
      </c>
    </row>
    <row r="4652" spans="3:12">
      <c r="C4652" s="24">
        <v>0</v>
      </c>
      <c r="D4652" t="s">
        <v>92</v>
      </c>
      <c r="E4652" t="s">
        <v>92</v>
      </c>
      <c r="F4652" t="s">
        <v>92</v>
      </c>
      <c r="G4652" s="23" t="s">
        <v>92</v>
      </c>
      <c r="H4652" s="24" t="s">
        <v>92</v>
      </c>
      <c r="I4652" t="s">
        <v>92</v>
      </c>
      <c r="L4652" s="24">
        <v>0</v>
      </c>
    </row>
    <row r="4653" spans="3:12">
      <c r="C4653" s="24">
        <v>0</v>
      </c>
      <c r="D4653" t="s">
        <v>92</v>
      </c>
      <c r="E4653" t="s">
        <v>92</v>
      </c>
      <c r="F4653" t="s">
        <v>92</v>
      </c>
      <c r="G4653" s="23" t="s">
        <v>92</v>
      </c>
      <c r="H4653" s="24" t="s">
        <v>92</v>
      </c>
      <c r="I4653" t="s">
        <v>92</v>
      </c>
      <c r="L4653" s="24">
        <v>0</v>
      </c>
    </row>
    <row r="4654" spans="3:12">
      <c r="C4654" s="24">
        <v>0</v>
      </c>
      <c r="D4654" t="s">
        <v>92</v>
      </c>
      <c r="E4654" t="s">
        <v>92</v>
      </c>
      <c r="F4654" t="s">
        <v>92</v>
      </c>
      <c r="G4654" s="23" t="s">
        <v>92</v>
      </c>
      <c r="H4654" s="24" t="s">
        <v>92</v>
      </c>
      <c r="I4654" t="s">
        <v>92</v>
      </c>
      <c r="L4654" s="24">
        <v>0</v>
      </c>
    </row>
    <row r="4655" spans="3:12">
      <c r="C4655" s="24">
        <v>0</v>
      </c>
      <c r="D4655" t="s">
        <v>92</v>
      </c>
      <c r="E4655" t="s">
        <v>92</v>
      </c>
      <c r="F4655" t="s">
        <v>92</v>
      </c>
      <c r="G4655" s="23" t="s">
        <v>92</v>
      </c>
      <c r="H4655" s="24" t="s">
        <v>92</v>
      </c>
      <c r="I4655" t="s">
        <v>92</v>
      </c>
      <c r="L4655" s="24">
        <v>0</v>
      </c>
    </row>
    <row r="4656" spans="3:12">
      <c r="C4656" s="24">
        <v>0</v>
      </c>
      <c r="D4656" t="s">
        <v>92</v>
      </c>
      <c r="E4656" t="s">
        <v>92</v>
      </c>
      <c r="F4656" t="s">
        <v>92</v>
      </c>
      <c r="G4656" s="23" t="s">
        <v>92</v>
      </c>
      <c r="H4656" s="24" t="s">
        <v>92</v>
      </c>
      <c r="I4656" t="s">
        <v>92</v>
      </c>
      <c r="L4656" s="24">
        <v>0</v>
      </c>
    </row>
    <row r="4657" spans="3:12">
      <c r="C4657" s="24">
        <v>0</v>
      </c>
      <c r="D4657" t="s">
        <v>92</v>
      </c>
      <c r="E4657" t="s">
        <v>92</v>
      </c>
      <c r="F4657" t="s">
        <v>92</v>
      </c>
      <c r="G4657" s="23" t="s">
        <v>92</v>
      </c>
      <c r="H4657" s="24" t="s">
        <v>92</v>
      </c>
      <c r="I4657" t="s">
        <v>92</v>
      </c>
      <c r="L4657" s="24">
        <v>0</v>
      </c>
    </row>
    <row r="4658" spans="3:12">
      <c r="C4658" s="24">
        <v>0</v>
      </c>
      <c r="D4658" t="s">
        <v>92</v>
      </c>
      <c r="E4658" t="s">
        <v>92</v>
      </c>
      <c r="F4658" t="s">
        <v>92</v>
      </c>
      <c r="G4658" s="23" t="s">
        <v>92</v>
      </c>
      <c r="H4658" s="24" t="s">
        <v>92</v>
      </c>
      <c r="I4658" t="s">
        <v>92</v>
      </c>
      <c r="L4658" s="24">
        <v>0</v>
      </c>
    </row>
    <row r="4659" spans="3:12">
      <c r="C4659" s="24">
        <v>0</v>
      </c>
      <c r="D4659" t="s">
        <v>92</v>
      </c>
      <c r="E4659" t="s">
        <v>92</v>
      </c>
      <c r="F4659" t="s">
        <v>92</v>
      </c>
      <c r="G4659" s="23" t="s">
        <v>92</v>
      </c>
      <c r="H4659" s="24" t="s">
        <v>92</v>
      </c>
      <c r="I4659" t="s">
        <v>92</v>
      </c>
      <c r="L4659" s="24">
        <v>0</v>
      </c>
    </row>
    <row r="4660" spans="3:12">
      <c r="C4660" s="24">
        <v>0</v>
      </c>
      <c r="D4660" t="s">
        <v>92</v>
      </c>
      <c r="E4660" t="s">
        <v>92</v>
      </c>
      <c r="F4660" t="s">
        <v>92</v>
      </c>
      <c r="G4660" s="23" t="s">
        <v>92</v>
      </c>
      <c r="H4660" s="24" t="s">
        <v>92</v>
      </c>
      <c r="I4660" t="s">
        <v>92</v>
      </c>
      <c r="L4660" s="24">
        <v>0</v>
      </c>
    </row>
    <row r="4661" spans="3:12">
      <c r="C4661" s="24">
        <v>0</v>
      </c>
      <c r="D4661" t="s">
        <v>92</v>
      </c>
      <c r="E4661" t="s">
        <v>92</v>
      </c>
      <c r="F4661" t="s">
        <v>92</v>
      </c>
      <c r="G4661" s="23" t="s">
        <v>92</v>
      </c>
      <c r="H4661" s="24" t="s">
        <v>92</v>
      </c>
      <c r="I4661" t="s">
        <v>92</v>
      </c>
      <c r="L4661" s="24">
        <v>0</v>
      </c>
    </row>
    <row r="4662" spans="3:12">
      <c r="C4662" s="24">
        <v>0</v>
      </c>
      <c r="D4662" t="s">
        <v>92</v>
      </c>
      <c r="E4662" t="s">
        <v>92</v>
      </c>
      <c r="F4662" t="s">
        <v>92</v>
      </c>
      <c r="G4662" s="23" t="s">
        <v>92</v>
      </c>
      <c r="H4662" s="24" t="s">
        <v>92</v>
      </c>
      <c r="I4662" t="s">
        <v>92</v>
      </c>
      <c r="L4662" s="24">
        <v>0</v>
      </c>
    </row>
    <row r="4663" spans="3:12">
      <c r="C4663" s="24">
        <v>0</v>
      </c>
      <c r="D4663" t="s">
        <v>92</v>
      </c>
      <c r="E4663" t="s">
        <v>92</v>
      </c>
      <c r="F4663" t="s">
        <v>92</v>
      </c>
      <c r="G4663" s="23" t="s">
        <v>92</v>
      </c>
      <c r="H4663" s="24" t="s">
        <v>92</v>
      </c>
      <c r="I4663" t="s">
        <v>92</v>
      </c>
      <c r="L4663" s="24">
        <v>0</v>
      </c>
    </row>
    <row r="4664" spans="3:12">
      <c r="C4664" s="24">
        <v>0</v>
      </c>
      <c r="D4664" t="s">
        <v>92</v>
      </c>
      <c r="E4664" t="s">
        <v>92</v>
      </c>
      <c r="F4664" t="s">
        <v>92</v>
      </c>
      <c r="G4664" s="23" t="s">
        <v>92</v>
      </c>
      <c r="H4664" s="24" t="s">
        <v>92</v>
      </c>
      <c r="I4664" t="s">
        <v>92</v>
      </c>
      <c r="L4664" s="24">
        <v>0</v>
      </c>
    </row>
    <row r="4665" spans="3:12">
      <c r="C4665" s="24">
        <v>0</v>
      </c>
      <c r="D4665" t="s">
        <v>92</v>
      </c>
      <c r="E4665" t="s">
        <v>92</v>
      </c>
      <c r="F4665" t="s">
        <v>92</v>
      </c>
      <c r="G4665" s="23" t="s">
        <v>92</v>
      </c>
      <c r="H4665" s="24" t="s">
        <v>92</v>
      </c>
      <c r="I4665" t="s">
        <v>92</v>
      </c>
      <c r="L4665" s="24">
        <v>0</v>
      </c>
    </row>
    <row r="4666" spans="3:12">
      <c r="C4666" s="24">
        <v>0</v>
      </c>
      <c r="D4666" t="s">
        <v>92</v>
      </c>
      <c r="E4666" t="s">
        <v>92</v>
      </c>
      <c r="F4666" t="s">
        <v>92</v>
      </c>
      <c r="G4666" s="23" t="s">
        <v>92</v>
      </c>
      <c r="H4666" s="24" t="s">
        <v>92</v>
      </c>
      <c r="I4666" t="s">
        <v>92</v>
      </c>
      <c r="L4666" s="24">
        <v>0</v>
      </c>
    </row>
    <row r="4667" spans="3:12">
      <c r="C4667" s="24">
        <v>0</v>
      </c>
      <c r="D4667" t="s">
        <v>92</v>
      </c>
      <c r="E4667" t="s">
        <v>92</v>
      </c>
      <c r="F4667" t="s">
        <v>92</v>
      </c>
      <c r="G4667" s="23" t="s">
        <v>92</v>
      </c>
      <c r="H4667" s="24" t="s">
        <v>92</v>
      </c>
      <c r="I4667" t="s">
        <v>92</v>
      </c>
      <c r="L4667" s="24">
        <v>0</v>
      </c>
    </row>
    <row r="4668" spans="3:12">
      <c r="C4668" s="24">
        <v>0</v>
      </c>
      <c r="D4668" t="s">
        <v>92</v>
      </c>
      <c r="E4668" t="s">
        <v>92</v>
      </c>
      <c r="F4668" t="s">
        <v>92</v>
      </c>
      <c r="G4668" s="23" t="s">
        <v>92</v>
      </c>
      <c r="H4668" s="24" t="s">
        <v>92</v>
      </c>
      <c r="I4668" t="s">
        <v>92</v>
      </c>
      <c r="L4668" s="24">
        <v>0</v>
      </c>
    </row>
    <row r="4669" spans="3:12">
      <c r="C4669" s="24">
        <v>0</v>
      </c>
      <c r="D4669" t="s">
        <v>92</v>
      </c>
      <c r="E4669" t="s">
        <v>92</v>
      </c>
      <c r="F4669" t="s">
        <v>92</v>
      </c>
      <c r="G4669" s="23" t="s">
        <v>92</v>
      </c>
      <c r="H4669" s="24" t="s">
        <v>92</v>
      </c>
      <c r="I4669" t="s">
        <v>92</v>
      </c>
      <c r="L4669" s="24">
        <v>0</v>
      </c>
    </row>
    <row r="4670" spans="3:12">
      <c r="C4670" s="24">
        <v>0</v>
      </c>
      <c r="D4670" t="s">
        <v>92</v>
      </c>
      <c r="E4670" t="s">
        <v>92</v>
      </c>
      <c r="F4670" t="s">
        <v>92</v>
      </c>
      <c r="G4670" s="23" t="s">
        <v>92</v>
      </c>
      <c r="H4670" s="24" t="s">
        <v>92</v>
      </c>
      <c r="I4670" t="s">
        <v>92</v>
      </c>
      <c r="L4670" s="24">
        <v>0</v>
      </c>
    </row>
    <row r="4671" spans="3:12">
      <c r="C4671" s="24">
        <v>0</v>
      </c>
      <c r="D4671" t="s">
        <v>92</v>
      </c>
      <c r="E4671" t="s">
        <v>92</v>
      </c>
      <c r="F4671" t="s">
        <v>92</v>
      </c>
      <c r="G4671" s="23" t="s">
        <v>92</v>
      </c>
      <c r="H4671" s="24" t="s">
        <v>92</v>
      </c>
      <c r="I4671" t="s">
        <v>92</v>
      </c>
      <c r="L4671" s="24">
        <v>0</v>
      </c>
    </row>
    <row r="4672" spans="3:12">
      <c r="C4672" s="24">
        <v>0</v>
      </c>
      <c r="D4672" t="s">
        <v>92</v>
      </c>
      <c r="E4672" t="s">
        <v>92</v>
      </c>
      <c r="F4672" t="s">
        <v>92</v>
      </c>
      <c r="G4672" s="23" t="s">
        <v>92</v>
      </c>
      <c r="H4672" s="24" t="s">
        <v>92</v>
      </c>
      <c r="I4672" t="s">
        <v>92</v>
      </c>
      <c r="L4672" s="24">
        <v>0</v>
      </c>
    </row>
    <row r="4673" spans="3:12">
      <c r="C4673" s="24">
        <v>0</v>
      </c>
      <c r="D4673" t="s">
        <v>92</v>
      </c>
      <c r="E4673" t="s">
        <v>92</v>
      </c>
      <c r="F4673" t="s">
        <v>92</v>
      </c>
      <c r="G4673" s="23" t="s">
        <v>92</v>
      </c>
      <c r="H4673" s="24" t="s">
        <v>92</v>
      </c>
      <c r="I4673" t="s">
        <v>92</v>
      </c>
      <c r="L4673" s="24">
        <v>0</v>
      </c>
    </row>
    <row r="4674" spans="3:12">
      <c r="C4674" s="24">
        <v>0</v>
      </c>
      <c r="D4674" t="s">
        <v>92</v>
      </c>
      <c r="E4674" t="s">
        <v>92</v>
      </c>
      <c r="F4674" t="s">
        <v>92</v>
      </c>
      <c r="G4674" s="23" t="s">
        <v>92</v>
      </c>
      <c r="H4674" s="24" t="s">
        <v>92</v>
      </c>
      <c r="I4674" t="s">
        <v>92</v>
      </c>
      <c r="L4674" s="24">
        <v>0</v>
      </c>
    </row>
    <row r="4675" spans="3:12">
      <c r="C4675" s="24">
        <v>0</v>
      </c>
      <c r="D4675" t="s">
        <v>92</v>
      </c>
      <c r="E4675" t="s">
        <v>92</v>
      </c>
      <c r="F4675" t="s">
        <v>92</v>
      </c>
      <c r="G4675" s="23" t="s">
        <v>92</v>
      </c>
      <c r="H4675" s="24" t="s">
        <v>92</v>
      </c>
      <c r="I4675" t="s">
        <v>92</v>
      </c>
      <c r="L4675" s="24">
        <v>0</v>
      </c>
    </row>
    <row r="4676" spans="3:12">
      <c r="C4676" s="24">
        <v>0</v>
      </c>
      <c r="D4676" t="s">
        <v>92</v>
      </c>
      <c r="E4676" t="s">
        <v>92</v>
      </c>
      <c r="F4676" t="s">
        <v>92</v>
      </c>
      <c r="G4676" s="23" t="s">
        <v>92</v>
      </c>
      <c r="H4676" s="24" t="s">
        <v>92</v>
      </c>
      <c r="I4676" t="s">
        <v>92</v>
      </c>
      <c r="L4676" s="24">
        <v>0</v>
      </c>
    </row>
    <row r="4677" spans="3:12">
      <c r="C4677" s="24">
        <v>0</v>
      </c>
      <c r="D4677" t="s">
        <v>92</v>
      </c>
      <c r="E4677" t="s">
        <v>92</v>
      </c>
      <c r="F4677" t="s">
        <v>92</v>
      </c>
      <c r="G4677" s="23" t="s">
        <v>92</v>
      </c>
      <c r="H4677" s="24" t="s">
        <v>92</v>
      </c>
      <c r="I4677" t="s">
        <v>92</v>
      </c>
      <c r="L4677" s="24">
        <v>0</v>
      </c>
    </row>
    <row r="4678" spans="3:12">
      <c r="C4678" s="24">
        <v>0</v>
      </c>
      <c r="D4678" t="s">
        <v>92</v>
      </c>
      <c r="E4678" t="s">
        <v>92</v>
      </c>
      <c r="F4678" t="s">
        <v>92</v>
      </c>
      <c r="G4678" s="23" t="s">
        <v>92</v>
      </c>
      <c r="H4678" s="24" t="s">
        <v>92</v>
      </c>
      <c r="I4678" t="s">
        <v>92</v>
      </c>
      <c r="L4678" s="24">
        <v>0</v>
      </c>
    </row>
    <row r="4679" spans="3:12">
      <c r="C4679" s="24">
        <v>0</v>
      </c>
      <c r="D4679" t="s">
        <v>92</v>
      </c>
      <c r="E4679" t="s">
        <v>92</v>
      </c>
      <c r="F4679" t="s">
        <v>92</v>
      </c>
      <c r="G4679" s="23" t="s">
        <v>92</v>
      </c>
      <c r="H4679" s="24" t="s">
        <v>92</v>
      </c>
      <c r="I4679" t="s">
        <v>92</v>
      </c>
      <c r="L4679" s="24">
        <v>0</v>
      </c>
    </row>
    <row r="4680" spans="3:12">
      <c r="C4680" s="24">
        <v>0</v>
      </c>
      <c r="D4680" t="s">
        <v>92</v>
      </c>
      <c r="E4680" t="s">
        <v>92</v>
      </c>
      <c r="F4680" t="s">
        <v>92</v>
      </c>
      <c r="G4680" s="23" t="s">
        <v>92</v>
      </c>
      <c r="H4680" s="24" t="s">
        <v>92</v>
      </c>
      <c r="I4680" t="s">
        <v>92</v>
      </c>
      <c r="L4680" s="24">
        <v>0</v>
      </c>
    </row>
    <row r="4681" spans="3:12">
      <c r="C4681" s="24">
        <v>0</v>
      </c>
      <c r="D4681" t="s">
        <v>92</v>
      </c>
      <c r="E4681" t="s">
        <v>92</v>
      </c>
      <c r="F4681" t="s">
        <v>92</v>
      </c>
      <c r="G4681" s="23" t="s">
        <v>92</v>
      </c>
      <c r="H4681" s="24" t="s">
        <v>92</v>
      </c>
      <c r="I4681" t="s">
        <v>92</v>
      </c>
      <c r="L4681" s="24">
        <v>0</v>
      </c>
    </row>
    <row r="4682" spans="3:12">
      <c r="C4682" s="24">
        <v>0</v>
      </c>
      <c r="D4682" t="s">
        <v>92</v>
      </c>
      <c r="E4682" t="s">
        <v>92</v>
      </c>
      <c r="F4682" t="s">
        <v>92</v>
      </c>
      <c r="G4682" s="23" t="s">
        <v>92</v>
      </c>
      <c r="H4682" s="24" t="s">
        <v>92</v>
      </c>
      <c r="I4682" t="s">
        <v>92</v>
      </c>
      <c r="L4682" s="24">
        <v>0</v>
      </c>
    </row>
    <row r="4683" spans="3:12">
      <c r="C4683" s="24">
        <v>0</v>
      </c>
      <c r="D4683" t="s">
        <v>92</v>
      </c>
      <c r="E4683" t="s">
        <v>92</v>
      </c>
      <c r="F4683" t="s">
        <v>92</v>
      </c>
      <c r="G4683" s="23" t="s">
        <v>92</v>
      </c>
      <c r="H4683" s="24" t="s">
        <v>92</v>
      </c>
      <c r="I4683" t="s">
        <v>92</v>
      </c>
      <c r="L4683" s="24">
        <v>0</v>
      </c>
    </row>
    <row r="4684" spans="3:12">
      <c r="C4684" s="24">
        <v>0</v>
      </c>
      <c r="D4684" t="s">
        <v>92</v>
      </c>
      <c r="E4684" t="s">
        <v>92</v>
      </c>
      <c r="F4684" t="s">
        <v>92</v>
      </c>
      <c r="G4684" s="23" t="s">
        <v>92</v>
      </c>
      <c r="H4684" s="24" t="s">
        <v>92</v>
      </c>
      <c r="I4684" t="s">
        <v>92</v>
      </c>
      <c r="L4684" s="24">
        <v>0</v>
      </c>
    </row>
    <row r="4685" spans="3:12">
      <c r="C4685" s="24">
        <v>0</v>
      </c>
      <c r="D4685" t="s">
        <v>92</v>
      </c>
      <c r="E4685" t="s">
        <v>92</v>
      </c>
      <c r="F4685" t="s">
        <v>92</v>
      </c>
      <c r="G4685" s="23" t="s">
        <v>92</v>
      </c>
      <c r="H4685" s="24" t="s">
        <v>92</v>
      </c>
      <c r="I4685" t="s">
        <v>92</v>
      </c>
      <c r="L4685" s="24">
        <v>0</v>
      </c>
    </row>
    <row r="4686" spans="3:12">
      <c r="C4686" s="24">
        <v>0</v>
      </c>
      <c r="D4686" t="s">
        <v>92</v>
      </c>
      <c r="E4686" t="s">
        <v>92</v>
      </c>
      <c r="F4686" t="s">
        <v>92</v>
      </c>
      <c r="G4686" s="23" t="s">
        <v>92</v>
      </c>
      <c r="H4686" s="24" t="s">
        <v>92</v>
      </c>
      <c r="I4686" t="s">
        <v>92</v>
      </c>
      <c r="L4686" s="24">
        <v>0</v>
      </c>
    </row>
    <row r="4687" spans="3:12">
      <c r="C4687" s="24">
        <v>0</v>
      </c>
      <c r="D4687" t="s">
        <v>92</v>
      </c>
      <c r="E4687" t="s">
        <v>92</v>
      </c>
      <c r="F4687" t="s">
        <v>92</v>
      </c>
      <c r="G4687" s="23" t="s">
        <v>92</v>
      </c>
      <c r="H4687" s="24" t="s">
        <v>92</v>
      </c>
      <c r="I4687" t="s">
        <v>92</v>
      </c>
      <c r="L4687" s="24">
        <v>0</v>
      </c>
    </row>
    <row r="4688" spans="3:12">
      <c r="C4688" s="24">
        <v>0</v>
      </c>
      <c r="D4688" t="s">
        <v>92</v>
      </c>
      <c r="E4688" t="s">
        <v>92</v>
      </c>
      <c r="F4688" t="s">
        <v>92</v>
      </c>
      <c r="G4688" s="23" t="s">
        <v>92</v>
      </c>
      <c r="H4688" s="24" t="s">
        <v>92</v>
      </c>
      <c r="I4688" t="s">
        <v>92</v>
      </c>
      <c r="L4688" s="24">
        <v>0</v>
      </c>
    </row>
    <row r="4689" spans="3:12">
      <c r="C4689" s="24">
        <v>0</v>
      </c>
      <c r="D4689" t="s">
        <v>92</v>
      </c>
      <c r="E4689" t="s">
        <v>92</v>
      </c>
      <c r="F4689" t="s">
        <v>92</v>
      </c>
      <c r="G4689" s="23" t="s">
        <v>92</v>
      </c>
      <c r="H4689" s="24" t="s">
        <v>92</v>
      </c>
      <c r="I4689" t="s">
        <v>92</v>
      </c>
      <c r="L4689" s="24">
        <v>0</v>
      </c>
    </row>
    <row r="4690" spans="3:12">
      <c r="C4690" s="24">
        <v>0</v>
      </c>
      <c r="D4690" t="s">
        <v>92</v>
      </c>
      <c r="E4690" t="s">
        <v>92</v>
      </c>
      <c r="F4690" t="s">
        <v>92</v>
      </c>
      <c r="G4690" s="23" t="s">
        <v>92</v>
      </c>
      <c r="H4690" s="24" t="s">
        <v>92</v>
      </c>
      <c r="I4690" t="s">
        <v>92</v>
      </c>
      <c r="L4690" s="24">
        <v>0</v>
      </c>
    </row>
    <row r="4691" spans="3:12">
      <c r="C4691" s="24">
        <v>0</v>
      </c>
      <c r="D4691" t="s">
        <v>92</v>
      </c>
      <c r="E4691" t="s">
        <v>92</v>
      </c>
      <c r="F4691" t="s">
        <v>92</v>
      </c>
      <c r="G4691" s="23" t="s">
        <v>92</v>
      </c>
      <c r="H4691" s="24" t="s">
        <v>92</v>
      </c>
      <c r="I4691" t="s">
        <v>92</v>
      </c>
      <c r="L4691" s="24">
        <v>0</v>
      </c>
    </row>
    <row r="4692" spans="3:12">
      <c r="C4692" s="24">
        <v>0</v>
      </c>
      <c r="D4692" t="s">
        <v>92</v>
      </c>
      <c r="E4692" t="s">
        <v>92</v>
      </c>
      <c r="F4692" t="s">
        <v>92</v>
      </c>
      <c r="G4692" s="23" t="s">
        <v>92</v>
      </c>
      <c r="H4692" s="24" t="s">
        <v>92</v>
      </c>
      <c r="I4692" t="s">
        <v>92</v>
      </c>
      <c r="L4692" s="24">
        <v>0</v>
      </c>
    </row>
    <row r="4693" spans="3:12">
      <c r="C4693" s="24">
        <v>0</v>
      </c>
      <c r="D4693" t="s">
        <v>92</v>
      </c>
      <c r="E4693" t="s">
        <v>92</v>
      </c>
      <c r="F4693" t="s">
        <v>92</v>
      </c>
      <c r="G4693" s="23" t="s">
        <v>92</v>
      </c>
      <c r="H4693" s="24" t="s">
        <v>92</v>
      </c>
      <c r="I4693" t="s">
        <v>92</v>
      </c>
      <c r="L4693" s="24">
        <v>0</v>
      </c>
    </row>
    <row r="4694" spans="3:12">
      <c r="C4694" s="24">
        <v>0</v>
      </c>
      <c r="D4694" t="s">
        <v>92</v>
      </c>
      <c r="E4694" t="s">
        <v>92</v>
      </c>
      <c r="F4694" t="s">
        <v>92</v>
      </c>
      <c r="G4694" s="23" t="s">
        <v>92</v>
      </c>
      <c r="H4694" s="24" t="s">
        <v>92</v>
      </c>
      <c r="I4694" t="s">
        <v>92</v>
      </c>
      <c r="L4694" s="24">
        <v>0</v>
      </c>
    </row>
    <row r="4695" spans="3:12">
      <c r="C4695" s="24">
        <v>0</v>
      </c>
      <c r="D4695" t="s">
        <v>92</v>
      </c>
      <c r="E4695" t="s">
        <v>92</v>
      </c>
      <c r="F4695" t="s">
        <v>92</v>
      </c>
      <c r="G4695" s="23" t="s">
        <v>92</v>
      </c>
      <c r="H4695" s="24" t="s">
        <v>92</v>
      </c>
      <c r="I4695" t="s">
        <v>92</v>
      </c>
      <c r="L4695" s="24">
        <v>0</v>
      </c>
    </row>
    <row r="4696" spans="3:12">
      <c r="C4696" s="24">
        <v>0</v>
      </c>
      <c r="D4696" t="s">
        <v>92</v>
      </c>
      <c r="E4696" t="s">
        <v>92</v>
      </c>
      <c r="F4696" t="s">
        <v>92</v>
      </c>
      <c r="G4696" s="23" t="s">
        <v>92</v>
      </c>
      <c r="H4696" s="24" t="s">
        <v>92</v>
      </c>
      <c r="I4696" t="s">
        <v>92</v>
      </c>
      <c r="L4696" s="24">
        <v>0</v>
      </c>
    </row>
    <row r="4697" spans="3:12">
      <c r="C4697" s="24">
        <v>0</v>
      </c>
      <c r="D4697" t="s">
        <v>92</v>
      </c>
      <c r="E4697" t="s">
        <v>92</v>
      </c>
      <c r="F4697" t="s">
        <v>92</v>
      </c>
      <c r="G4697" s="23" t="s">
        <v>92</v>
      </c>
      <c r="H4697" s="24" t="s">
        <v>92</v>
      </c>
      <c r="I4697" t="s">
        <v>92</v>
      </c>
      <c r="L4697" s="24">
        <v>0</v>
      </c>
    </row>
    <row r="4698" spans="3:12">
      <c r="C4698" s="24">
        <v>0</v>
      </c>
      <c r="D4698" t="s">
        <v>92</v>
      </c>
      <c r="E4698" t="s">
        <v>92</v>
      </c>
      <c r="F4698" t="s">
        <v>92</v>
      </c>
      <c r="G4698" s="23" t="s">
        <v>92</v>
      </c>
      <c r="H4698" s="24" t="s">
        <v>92</v>
      </c>
      <c r="I4698" t="s">
        <v>92</v>
      </c>
      <c r="L4698" s="24">
        <v>0</v>
      </c>
    </row>
    <row r="4699" spans="3:12">
      <c r="C4699" s="24">
        <v>0</v>
      </c>
      <c r="D4699" t="s">
        <v>92</v>
      </c>
      <c r="E4699" t="s">
        <v>92</v>
      </c>
      <c r="F4699" t="s">
        <v>92</v>
      </c>
      <c r="G4699" s="23" t="s">
        <v>92</v>
      </c>
      <c r="H4699" s="24" t="s">
        <v>92</v>
      </c>
      <c r="I4699" t="s">
        <v>92</v>
      </c>
      <c r="L4699" s="24">
        <v>0</v>
      </c>
    </row>
    <row r="4700" spans="3:12">
      <c r="C4700" s="24">
        <v>0</v>
      </c>
      <c r="D4700" t="s">
        <v>92</v>
      </c>
      <c r="E4700" t="s">
        <v>92</v>
      </c>
      <c r="F4700" t="s">
        <v>92</v>
      </c>
      <c r="G4700" s="23" t="s">
        <v>92</v>
      </c>
      <c r="H4700" s="24" t="s">
        <v>92</v>
      </c>
      <c r="I4700" t="s">
        <v>92</v>
      </c>
      <c r="L4700" s="24">
        <v>0</v>
      </c>
    </row>
    <row r="4701" spans="3:12">
      <c r="C4701" s="24">
        <v>0</v>
      </c>
      <c r="D4701" t="s">
        <v>92</v>
      </c>
      <c r="E4701" t="s">
        <v>92</v>
      </c>
      <c r="F4701" t="s">
        <v>92</v>
      </c>
      <c r="G4701" s="23" t="s">
        <v>92</v>
      </c>
      <c r="H4701" s="24" t="s">
        <v>92</v>
      </c>
      <c r="I4701" t="s">
        <v>92</v>
      </c>
      <c r="L4701" s="24">
        <v>0</v>
      </c>
    </row>
    <row r="4702" spans="3:12">
      <c r="C4702" s="24">
        <v>0</v>
      </c>
      <c r="D4702" t="s">
        <v>92</v>
      </c>
      <c r="E4702" t="s">
        <v>92</v>
      </c>
      <c r="F4702" t="s">
        <v>92</v>
      </c>
      <c r="G4702" s="23" t="s">
        <v>92</v>
      </c>
      <c r="H4702" s="24" t="s">
        <v>92</v>
      </c>
      <c r="I4702" t="s">
        <v>92</v>
      </c>
      <c r="L4702" s="24">
        <v>0</v>
      </c>
    </row>
    <row r="4703" spans="3:12">
      <c r="C4703" s="24">
        <v>0</v>
      </c>
      <c r="D4703" t="s">
        <v>92</v>
      </c>
      <c r="E4703" t="s">
        <v>92</v>
      </c>
      <c r="F4703" t="s">
        <v>92</v>
      </c>
      <c r="G4703" s="23" t="s">
        <v>92</v>
      </c>
      <c r="H4703" s="24" t="s">
        <v>92</v>
      </c>
      <c r="I4703" t="s">
        <v>92</v>
      </c>
      <c r="L4703" s="24">
        <v>0</v>
      </c>
    </row>
    <row r="4704" spans="3:12">
      <c r="C4704" s="24">
        <v>0</v>
      </c>
      <c r="D4704" t="s">
        <v>92</v>
      </c>
      <c r="E4704" t="s">
        <v>92</v>
      </c>
      <c r="F4704" t="s">
        <v>92</v>
      </c>
      <c r="G4704" s="23" t="s">
        <v>92</v>
      </c>
      <c r="H4704" s="24" t="s">
        <v>92</v>
      </c>
      <c r="I4704" t="s">
        <v>92</v>
      </c>
      <c r="L4704" s="24">
        <v>0</v>
      </c>
    </row>
    <row r="4705" spans="3:12">
      <c r="C4705" s="24">
        <v>0</v>
      </c>
      <c r="D4705" t="s">
        <v>92</v>
      </c>
      <c r="E4705" t="s">
        <v>92</v>
      </c>
      <c r="F4705" t="s">
        <v>92</v>
      </c>
      <c r="G4705" s="23" t="s">
        <v>92</v>
      </c>
      <c r="H4705" s="24" t="s">
        <v>92</v>
      </c>
      <c r="I4705" t="s">
        <v>92</v>
      </c>
      <c r="L4705" s="24">
        <v>0</v>
      </c>
    </row>
    <row r="4706" spans="3:12">
      <c r="C4706" s="24">
        <v>0</v>
      </c>
      <c r="D4706" t="s">
        <v>92</v>
      </c>
      <c r="E4706" t="s">
        <v>92</v>
      </c>
      <c r="F4706" t="s">
        <v>92</v>
      </c>
      <c r="G4706" s="23" t="s">
        <v>92</v>
      </c>
      <c r="H4706" s="24" t="s">
        <v>92</v>
      </c>
      <c r="I4706" t="s">
        <v>92</v>
      </c>
      <c r="L4706" s="24">
        <v>0</v>
      </c>
    </row>
    <row r="4707" spans="3:12">
      <c r="C4707" s="24">
        <v>0</v>
      </c>
      <c r="D4707" t="s">
        <v>92</v>
      </c>
      <c r="E4707" t="s">
        <v>92</v>
      </c>
      <c r="F4707" t="s">
        <v>92</v>
      </c>
      <c r="G4707" s="23" t="s">
        <v>92</v>
      </c>
      <c r="H4707" s="24" t="s">
        <v>92</v>
      </c>
      <c r="I4707" t="s">
        <v>92</v>
      </c>
      <c r="L4707" s="24">
        <v>0</v>
      </c>
    </row>
    <row r="4708" spans="3:12">
      <c r="C4708" s="24">
        <v>0</v>
      </c>
      <c r="D4708" t="s">
        <v>92</v>
      </c>
      <c r="E4708" t="s">
        <v>92</v>
      </c>
      <c r="F4708" t="s">
        <v>92</v>
      </c>
      <c r="G4708" s="23" t="s">
        <v>92</v>
      </c>
      <c r="H4708" s="24" t="s">
        <v>92</v>
      </c>
      <c r="I4708" t="s">
        <v>92</v>
      </c>
      <c r="L4708" s="24">
        <v>0</v>
      </c>
    </row>
    <row r="4709" spans="3:12">
      <c r="C4709" s="24">
        <v>0</v>
      </c>
      <c r="D4709" t="s">
        <v>92</v>
      </c>
      <c r="E4709" t="s">
        <v>92</v>
      </c>
      <c r="F4709" t="s">
        <v>92</v>
      </c>
      <c r="G4709" s="23" t="s">
        <v>92</v>
      </c>
      <c r="H4709" s="24" t="s">
        <v>92</v>
      </c>
      <c r="I4709" t="s">
        <v>92</v>
      </c>
      <c r="L4709" s="24">
        <v>0</v>
      </c>
    </row>
    <row r="4710" spans="3:12">
      <c r="C4710" s="24">
        <v>0</v>
      </c>
      <c r="D4710" t="s">
        <v>92</v>
      </c>
      <c r="E4710" t="s">
        <v>92</v>
      </c>
      <c r="F4710" t="s">
        <v>92</v>
      </c>
      <c r="G4710" s="23" t="s">
        <v>92</v>
      </c>
      <c r="H4710" s="24" t="s">
        <v>92</v>
      </c>
      <c r="I4710" t="s">
        <v>92</v>
      </c>
      <c r="L4710" s="24">
        <v>0</v>
      </c>
    </row>
    <row r="4711" spans="3:12">
      <c r="C4711" s="24">
        <v>0</v>
      </c>
      <c r="D4711" t="s">
        <v>92</v>
      </c>
      <c r="E4711" t="s">
        <v>92</v>
      </c>
      <c r="F4711" t="s">
        <v>92</v>
      </c>
      <c r="G4711" s="23" t="s">
        <v>92</v>
      </c>
      <c r="H4711" s="24" t="s">
        <v>92</v>
      </c>
      <c r="I4711" t="s">
        <v>92</v>
      </c>
      <c r="L4711" s="24">
        <v>0</v>
      </c>
    </row>
    <row r="4712" spans="3:12">
      <c r="C4712" s="24">
        <v>0</v>
      </c>
      <c r="D4712" t="s">
        <v>92</v>
      </c>
      <c r="E4712" t="s">
        <v>92</v>
      </c>
      <c r="F4712" t="s">
        <v>92</v>
      </c>
      <c r="G4712" s="23" t="s">
        <v>92</v>
      </c>
      <c r="H4712" s="24" t="s">
        <v>92</v>
      </c>
      <c r="I4712" t="s">
        <v>92</v>
      </c>
      <c r="L4712" s="24">
        <v>0</v>
      </c>
    </row>
    <row r="4713" spans="3:12">
      <c r="C4713" s="24">
        <v>0</v>
      </c>
      <c r="D4713" t="s">
        <v>92</v>
      </c>
      <c r="E4713" t="s">
        <v>92</v>
      </c>
      <c r="F4713" t="s">
        <v>92</v>
      </c>
      <c r="G4713" s="23" t="s">
        <v>92</v>
      </c>
      <c r="H4713" s="24" t="s">
        <v>92</v>
      </c>
      <c r="I4713" t="s">
        <v>92</v>
      </c>
      <c r="L4713" s="24">
        <v>0</v>
      </c>
    </row>
    <row r="4714" spans="3:12">
      <c r="C4714" s="24">
        <v>0</v>
      </c>
      <c r="D4714" t="s">
        <v>92</v>
      </c>
      <c r="E4714" t="s">
        <v>92</v>
      </c>
      <c r="F4714" t="s">
        <v>92</v>
      </c>
      <c r="G4714" s="23" t="s">
        <v>92</v>
      </c>
      <c r="H4714" s="24" t="s">
        <v>92</v>
      </c>
      <c r="I4714" t="s">
        <v>92</v>
      </c>
      <c r="L4714" s="24">
        <v>0</v>
      </c>
    </row>
    <row r="4715" spans="3:12">
      <c r="C4715" s="24">
        <v>0</v>
      </c>
      <c r="D4715" t="s">
        <v>92</v>
      </c>
      <c r="E4715" t="s">
        <v>92</v>
      </c>
      <c r="F4715" t="s">
        <v>92</v>
      </c>
      <c r="G4715" s="23" t="s">
        <v>92</v>
      </c>
      <c r="H4715" s="24" t="s">
        <v>92</v>
      </c>
      <c r="I4715" t="s">
        <v>92</v>
      </c>
      <c r="L4715" s="24">
        <v>0</v>
      </c>
    </row>
    <row r="4716" spans="3:12">
      <c r="C4716" s="24">
        <v>0</v>
      </c>
      <c r="D4716" t="s">
        <v>92</v>
      </c>
      <c r="E4716" t="s">
        <v>92</v>
      </c>
      <c r="F4716" t="s">
        <v>92</v>
      </c>
      <c r="G4716" s="23" t="s">
        <v>92</v>
      </c>
      <c r="H4716" s="24" t="s">
        <v>92</v>
      </c>
      <c r="I4716" t="s">
        <v>92</v>
      </c>
      <c r="L4716" s="24">
        <v>0</v>
      </c>
    </row>
    <row r="4717" spans="3:12">
      <c r="C4717" s="24">
        <v>0</v>
      </c>
      <c r="D4717" t="s">
        <v>92</v>
      </c>
      <c r="E4717" t="s">
        <v>92</v>
      </c>
      <c r="F4717" t="s">
        <v>92</v>
      </c>
      <c r="G4717" s="23" t="s">
        <v>92</v>
      </c>
      <c r="H4717" s="24" t="s">
        <v>92</v>
      </c>
      <c r="I4717" t="s">
        <v>92</v>
      </c>
      <c r="L4717" s="24">
        <v>0</v>
      </c>
    </row>
    <row r="4718" spans="3:12">
      <c r="C4718" s="24">
        <v>0</v>
      </c>
      <c r="D4718" t="s">
        <v>92</v>
      </c>
      <c r="E4718" t="s">
        <v>92</v>
      </c>
      <c r="F4718" t="s">
        <v>92</v>
      </c>
      <c r="G4718" s="23" t="s">
        <v>92</v>
      </c>
      <c r="H4718" s="24" t="s">
        <v>92</v>
      </c>
      <c r="I4718" t="s">
        <v>92</v>
      </c>
      <c r="L4718" s="24">
        <v>0</v>
      </c>
    </row>
    <row r="4719" spans="3:12">
      <c r="C4719" s="24">
        <v>0</v>
      </c>
      <c r="D4719" t="s">
        <v>92</v>
      </c>
      <c r="E4719" t="s">
        <v>92</v>
      </c>
      <c r="F4719" t="s">
        <v>92</v>
      </c>
      <c r="G4719" s="23" t="s">
        <v>92</v>
      </c>
      <c r="H4719" s="24" t="s">
        <v>92</v>
      </c>
      <c r="I4719" t="s">
        <v>92</v>
      </c>
      <c r="L4719" s="24">
        <v>0</v>
      </c>
    </row>
    <row r="4720" spans="3:12">
      <c r="C4720" s="24">
        <v>0</v>
      </c>
      <c r="D4720" t="s">
        <v>92</v>
      </c>
      <c r="E4720" t="s">
        <v>92</v>
      </c>
      <c r="F4720" t="s">
        <v>92</v>
      </c>
      <c r="G4720" s="23" t="s">
        <v>92</v>
      </c>
      <c r="H4720" s="24" t="s">
        <v>92</v>
      </c>
      <c r="I4720" t="s">
        <v>92</v>
      </c>
      <c r="L4720" s="24">
        <v>0</v>
      </c>
    </row>
    <row r="4721" spans="3:12">
      <c r="C4721" s="24">
        <v>0</v>
      </c>
      <c r="D4721" t="s">
        <v>92</v>
      </c>
      <c r="E4721" t="s">
        <v>92</v>
      </c>
      <c r="F4721" t="s">
        <v>92</v>
      </c>
      <c r="G4721" s="23" t="s">
        <v>92</v>
      </c>
      <c r="H4721" s="24" t="s">
        <v>92</v>
      </c>
      <c r="I4721" t="s">
        <v>92</v>
      </c>
      <c r="L4721" s="24">
        <v>0</v>
      </c>
    </row>
    <row r="4722" spans="3:12">
      <c r="C4722" s="24">
        <v>0</v>
      </c>
      <c r="D4722" t="s">
        <v>92</v>
      </c>
      <c r="E4722" t="s">
        <v>92</v>
      </c>
      <c r="F4722" t="s">
        <v>92</v>
      </c>
      <c r="G4722" s="23" t="s">
        <v>92</v>
      </c>
      <c r="H4722" s="24" t="s">
        <v>92</v>
      </c>
      <c r="I4722" t="s">
        <v>92</v>
      </c>
      <c r="L4722" s="24">
        <v>0</v>
      </c>
    </row>
    <row r="4723" spans="3:12">
      <c r="C4723" s="24">
        <v>0</v>
      </c>
      <c r="D4723" t="s">
        <v>92</v>
      </c>
      <c r="E4723" t="s">
        <v>92</v>
      </c>
      <c r="F4723" t="s">
        <v>92</v>
      </c>
      <c r="G4723" s="23" t="s">
        <v>92</v>
      </c>
      <c r="H4723" s="24" t="s">
        <v>92</v>
      </c>
      <c r="I4723" t="s">
        <v>92</v>
      </c>
      <c r="L4723" s="24">
        <v>0</v>
      </c>
    </row>
    <row r="4724" spans="3:12">
      <c r="C4724" s="24">
        <v>0</v>
      </c>
      <c r="D4724" t="s">
        <v>92</v>
      </c>
      <c r="E4724" t="s">
        <v>92</v>
      </c>
      <c r="F4724" t="s">
        <v>92</v>
      </c>
      <c r="G4724" s="23" t="s">
        <v>92</v>
      </c>
      <c r="H4724" s="24" t="s">
        <v>92</v>
      </c>
      <c r="I4724" t="s">
        <v>92</v>
      </c>
      <c r="L4724" s="24">
        <v>0</v>
      </c>
    </row>
    <row r="4725" spans="3:12">
      <c r="C4725" s="24">
        <v>0</v>
      </c>
      <c r="D4725" t="s">
        <v>92</v>
      </c>
      <c r="E4725" t="s">
        <v>92</v>
      </c>
      <c r="F4725" t="s">
        <v>92</v>
      </c>
      <c r="G4725" s="23" t="s">
        <v>92</v>
      </c>
      <c r="H4725" s="24" t="s">
        <v>92</v>
      </c>
      <c r="I4725" t="s">
        <v>92</v>
      </c>
      <c r="L4725" s="24">
        <v>0</v>
      </c>
    </row>
    <row r="4726" spans="3:12">
      <c r="C4726" s="24">
        <v>0</v>
      </c>
      <c r="D4726" t="s">
        <v>92</v>
      </c>
      <c r="E4726" t="s">
        <v>92</v>
      </c>
      <c r="F4726" t="s">
        <v>92</v>
      </c>
      <c r="G4726" s="23" t="s">
        <v>92</v>
      </c>
      <c r="H4726" s="24" t="s">
        <v>92</v>
      </c>
      <c r="I4726" t="s">
        <v>92</v>
      </c>
      <c r="L4726" s="24">
        <v>0</v>
      </c>
    </row>
    <row r="4727" spans="3:12">
      <c r="C4727" s="24">
        <v>0</v>
      </c>
      <c r="D4727" t="s">
        <v>92</v>
      </c>
      <c r="E4727" t="s">
        <v>92</v>
      </c>
      <c r="F4727" t="s">
        <v>92</v>
      </c>
      <c r="G4727" s="23" t="s">
        <v>92</v>
      </c>
      <c r="H4727" s="24" t="s">
        <v>92</v>
      </c>
      <c r="I4727" t="s">
        <v>92</v>
      </c>
      <c r="L4727" s="24">
        <v>0</v>
      </c>
    </row>
    <row r="4728" spans="3:12">
      <c r="C4728" s="24">
        <v>0</v>
      </c>
      <c r="D4728" t="s">
        <v>92</v>
      </c>
      <c r="E4728" t="s">
        <v>92</v>
      </c>
      <c r="F4728" t="s">
        <v>92</v>
      </c>
      <c r="G4728" s="23" t="s">
        <v>92</v>
      </c>
      <c r="H4728" s="24" t="s">
        <v>92</v>
      </c>
      <c r="I4728" t="s">
        <v>92</v>
      </c>
      <c r="L4728" s="24">
        <v>0</v>
      </c>
    </row>
    <row r="4729" spans="3:12">
      <c r="C4729" s="24">
        <v>0</v>
      </c>
      <c r="D4729" t="s">
        <v>92</v>
      </c>
      <c r="E4729" t="s">
        <v>92</v>
      </c>
      <c r="F4729" t="s">
        <v>92</v>
      </c>
      <c r="G4729" s="23" t="s">
        <v>92</v>
      </c>
      <c r="H4729" s="24" t="s">
        <v>92</v>
      </c>
      <c r="I4729" t="s">
        <v>92</v>
      </c>
      <c r="L4729" s="24">
        <v>0</v>
      </c>
    </row>
    <row r="4730" spans="3:12">
      <c r="C4730" s="24">
        <v>0</v>
      </c>
      <c r="D4730" t="s">
        <v>92</v>
      </c>
      <c r="E4730" t="s">
        <v>92</v>
      </c>
      <c r="F4730" t="s">
        <v>92</v>
      </c>
      <c r="G4730" s="23" t="s">
        <v>92</v>
      </c>
      <c r="H4730" s="24" t="s">
        <v>92</v>
      </c>
      <c r="I4730" t="s">
        <v>92</v>
      </c>
      <c r="L4730" s="24">
        <v>0</v>
      </c>
    </row>
    <row r="4731" spans="3:12">
      <c r="C4731" s="24">
        <v>0</v>
      </c>
      <c r="D4731" t="s">
        <v>92</v>
      </c>
      <c r="E4731" t="s">
        <v>92</v>
      </c>
      <c r="F4731" t="s">
        <v>92</v>
      </c>
      <c r="G4731" s="23" t="s">
        <v>92</v>
      </c>
      <c r="H4731" s="24" t="s">
        <v>92</v>
      </c>
      <c r="I4731" t="s">
        <v>92</v>
      </c>
      <c r="L4731" s="24">
        <v>0</v>
      </c>
    </row>
    <row r="4732" spans="3:12">
      <c r="C4732" s="24">
        <v>0</v>
      </c>
      <c r="D4732" t="s">
        <v>92</v>
      </c>
      <c r="E4732" t="s">
        <v>92</v>
      </c>
      <c r="F4732" t="s">
        <v>92</v>
      </c>
      <c r="G4732" s="23" t="s">
        <v>92</v>
      </c>
      <c r="H4732" s="24" t="s">
        <v>92</v>
      </c>
      <c r="I4732" t="s">
        <v>92</v>
      </c>
      <c r="L4732" s="24">
        <v>0</v>
      </c>
    </row>
    <row r="4733" spans="3:12">
      <c r="C4733" s="24">
        <v>0</v>
      </c>
      <c r="D4733" t="s">
        <v>92</v>
      </c>
      <c r="E4733" t="s">
        <v>92</v>
      </c>
      <c r="F4733" t="s">
        <v>92</v>
      </c>
      <c r="G4733" s="23" t="s">
        <v>92</v>
      </c>
      <c r="H4733" s="24" t="s">
        <v>92</v>
      </c>
      <c r="I4733" t="s">
        <v>92</v>
      </c>
      <c r="L4733" s="24">
        <v>0</v>
      </c>
    </row>
    <row r="4734" spans="3:12">
      <c r="C4734" s="24">
        <v>0</v>
      </c>
      <c r="D4734" t="s">
        <v>92</v>
      </c>
      <c r="E4734" t="s">
        <v>92</v>
      </c>
      <c r="F4734" t="s">
        <v>92</v>
      </c>
      <c r="G4734" s="23" t="s">
        <v>92</v>
      </c>
      <c r="H4734" s="24" t="s">
        <v>92</v>
      </c>
      <c r="I4734" t="s">
        <v>92</v>
      </c>
      <c r="L4734" s="24">
        <v>0</v>
      </c>
    </row>
    <row r="4735" spans="3:12">
      <c r="C4735" s="24">
        <v>0</v>
      </c>
      <c r="D4735" t="s">
        <v>92</v>
      </c>
      <c r="E4735" t="s">
        <v>92</v>
      </c>
      <c r="F4735" t="s">
        <v>92</v>
      </c>
      <c r="G4735" s="23" t="s">
        <v>92</v>
      </c>
      <c r="H4735" s="24" t="s">
        <v>92</v>
      </c>
      <c r="I4735" t="s">
        <v>92</v>
      </c>
      <c r="L4735" s="24">
        <v>0</v>
      </c>
    </row>
    <row r="4736" spans="3:12">
      <c r="C4736" s="24">
        <v>0</v>
      </c>
      <c r="D4736" t="s">
        <v>92</v>
      </c>
      <c r="E4736" t="s">
        <v>92</v>
      </c>
      <c r="F4736" t="s">
        <v>92</v>
      </c>
      <c r="G4736" s="23" t="s">
        <v>92</v>
      </c>
      <c r="H4736" s="24" t="s">
        <v>92</v>
      </c>
      <c r="I4736" t="s">
        <v>92</v>
      </c>
      <c r="L4736" s="24">
        <v>0</v>
      </c>
    </row>
    <row r="4737" spans="3:12">
      <c r="C4737" s="24">
        <v>0</v>
      </c>
      <c r="D4737" t="s">
        <v>92</v>
      </c>
      <c r="E4737" t="s">
        <v>92</v>
      </c>
      <c r="F4737" t="s">
        <v>92</v>
      </c>
      <c r="G4737" s="23" t="s">
        <v>92</v>
      </c>
      <c r="H4737" s="24" t="s">
        <v>92</v>
      </c>
      <c r="I4737" t="s">
        <v>92</v>
      </c>
      <c r="L4737" s="24">
        <v>0</v>
      </c>
    </row>
    <row r="4738" spans="3:12">
      <c r="C4738" s="24">
        <v>0</v>
      </c>
      <c r="D4738" t="s">
        <v>92</v>
      </c>
      <c r="E4738" t="s">
        <v>92</v>
      </c>
      <c r="F4738" t="s">
        <v>92</v>
      </c>
      <c r="G4738" s="23" t="s">
        <v>92</v>
      </c>
      <c r="H4738" s="24" t="s">
        <v>92</v>
      </c>
      <c r="I4738" t="s">
        <v>92</v>
      </c>
      <c r="L4738" s="24">
        <v>0</v>
      </c>
    </row>
    <row r="4739" spans="3:12">
      <c r="C4739" s="24">
        <v>0</v>
      </c>
      <c r="D4739" t="s">
        <v>92</v>
      </c>
      <c r="E4739" t="s">
        <v>92</v>
      </c>
      <c r="F4739" t="s">
        <v>92</v>
      </c>
      <c r="G4739" s="23" t="s">
        <v>92</v>
      </c>
      <c r="H4739" s="24" t="s">
        <v>92</v>
      </c>
      <c r="I4739" t="s">
        <v>92</v>
      </c>
      <c r="L4739" s="24">
        <v>0</v>
      </c>
    </row>
    <row r="4740" spans="3:12">
      <c r="C4740" s="24">
        <v>0</v>
      </c>
      <c r="D4740" t="s">
        <v>92</v>
      </c>
      <c r="E4740" t="s">
        <v>92</v>
      </c>
      <c r="F4740" t="s">
        <v>92</v>
      </c>
      <c r="G4740" s="23" t="s">
        <v>92</v>
      </c>
      <c r="H4740" s="24" t="s">
        <v>92</v>
      </c>
      <c r="I4740" t="s">
        <v>92</v>
      </c>
      <c r="L4740" s="24">
        <v>0</v>
      </c>
    </row>
    <row r="4741" spans="3:12">
      <c r="C4741" s="24">
        <v>0</v>
      </c>
      <c r="D4741" t="s">
        <v>92</v>
      </c>
      <c r="E4741" t="s">
        <v>92</v>
      </c>
      <c r="F4741" t="s">
        <v>92</v>
      </c>
      <c r="G4741" s="23" t="s">
        <v>92</v>
      </c>
      <c r="H4741" s="24" t="s">
        <v>92</v>
      </c>
      <c r="I4741" t="s">
        <v>92</v>
      </c>
      <c r="L4741" s="24">
        <v>0</v>
      </c>
    </row>
    <row r="4742" spans="3:12">
      <c r="C4742" s="24">
        <v>0</v>
      </c>
      <c r="D4742" t="s">
        <v>92</v>
      </c>
      <c r="E4742" t="s">
        <v>92</v>
      </c>
      <c r="F4742" t="s">
        <v>92</v>
      </c>
      <c r="G4742" s="23" t="s">
        <v>92</v>
      </c>
      <c r="H4742" s="24" t="s">
        <v>92</v>
      </c>
      <c r="I4742" t="s">
        <v>92</v>
      </c>
      <c r="L4742" s="24">
        <v>0</v>
      </c>
    </row>
    <row r="4743" spans="3:12">
      <c r="C4743" s="24">
        <v>0</v>
      </c>
      <c r="D4743" t="s">
        <v>92</v>
      </c>
      <c r="E4743" t="s">
        <v>92</v>
      </c>
      <c r="F4743" t="s">
        <v>92</v>
      </c>
      <c r="G4743" s="23" t="s">
        <v>92</v>
      </c>
      <c r="H4743" s="24" t="s">
        <v>92</v>
      </c>
      <c r="I4743" t="s">
        <v>92</v>
      </c>
      <c r="L4743" s="24">
        <v>0</v>
      </c>
    </row>
    <row r="4744" spans="3:12">
      <c r="C4744" s="24">
        <v>0</v>
      </c>
      <c r="D4744" t="s">
        <v>92</v>
      </c>
      <c r="E4744" t="s">
        <v>92</v>
      </c>
      <c r="F4744" t="s">
        <v>92</v>
      </c>
      <c r="G4744" s="23" t="s">
        <v>92</v>
      </c>
      <c r="H4744" s="24" t="s">
        <v>92</v>
      </c>
      <c r="I4744" t="s">
        <v>92</v>
      </c>
      <c r="L4744" s="24">
        <v>0</v>
      </c>
    </row>
    <row r="4745" spans="3:12">
      <c r="C4745" s="24">
        <v>0</v>
      </c>
      <c r="D4745" t="s">
        <v>92</v>
      </c>
      <c r="E4745" t="s">
        <v>92</v>
      </c>
      <c r="F4745" t="s">
        <v>92</v>
      </c>
      <c r="G4745" s="23" t="s">
        <v>92</v>
      </c>
      <c r="H4745" s="24" t="s">
        <v>92</v>
      </c>
      <c r="I4745" t="s">
        <v>92</v>
      </c>
      <c r="L4745" s="24">
        <v>0</v>
      </c>
    </row>
    <row r="4746" spans="3:12">
      <c r="C4746" s="24">
        <v>0</v>
      </c>
      <c r="D4746" t="s">
        <v>92</v>
      </c>
      <c r="E4746" t="s">
        <v>92</v>
      </c>
      <c r="F4746" t="s">
        <v>92</v>
      </c>
      <c r="G4746" s="23" t="s">
        <v>92</v>
      </c>
      <c r="H4746" s="24" t="s">
        <v>92</v>
      </c>
      <c r="I4746" t="s">
        <v>92</v>
      </c>
      <c r="L4746" s="24">
        <v>0</v>
      </c>
    </row>
    <row r="4747" spans="3:12">
      <c r="C4747" s="24">
        <v>0</v>
      </c>
      <c r="D4747" t="s">
        <v>92</v>
      </c>
      <c r="E4747" t="s">
        <v>92</v>
      </c>
      <c r="F4747" t="s">
        <v>92</v>
      </c>
      <c r="G4747" s="23" t="s">
        <v>92</v>
      </c>
      <c r="H4747" s="24" t="s">
        <v>92</v>
      </c>
      <c r="I4747" t="s">
        <v>92</v>
      </c>
      <c r="L4747" s="24">
        <v>0</v>
      </c>
    </row>
    <row r="4748" spans="3:12">
      <c r="C4748" s="24">
        <v>0</v>
      </c>
      <c r="D4748" t="s">
        <v>92</v>
      </c>
      <c r="E4748" t="s">
        <v>92</v>
      </c>
      <c r="F4748" t="s">
        <v>92</v>
      </c>
      <c r="G4748" s="23" t="s">
        <v>92</v>
      </c>
      <c r="H4748" s="24" t="s">
        <v>92</v>
      </c>
      <c r="I4748" t="s">
        <v>92</v>
      </c>
      <c r="L4748" s="24">
        <v>0</v>
      </c>
    </row>
    <row r="4749" spans="3:12">
      <c r="C4749" s="24">
        <v>0</v>
      </c>
      <c r="D4749" t="s">
        <v>92</v>
      </c>
      <c r="E4749" t="s">
        <v>92</v>
      </c>
      <c r="F4749" t="s">
        <v>92</v>
      </c>
      <c r="G4749" s="23" t="s">
        <v>92</v>
      </c>
      <c r="H4749" s="24" t="s">
        <v>92</v>
      </c>
      <c r="I4749" t="s">
        <v>92</v>
      </c>
      <c r="L4749" s="24">
        <v>0</v>
      </c>
    </row>
    <row r="4750" spans="3:12">
      <c r="C4750" s="24">
        <v>0</v>
      </c>
      <c r="D4750" t="s">
        <v>92</v>
      </c>
      <c r="E4750" t="s">
        <v>92</v>
      </c>
      <c r="F4750" t="s">
        <v>92</v>
      </c>
      <c r="G4750" s="23" t="s">
        <v>92</v>
      </c>
      <c r="H4750" s="24" t="s">
        <v>92</v>
      </c>
      <c r="I4750" t="s">
        <v>92</v>
      </c>
      <c r="L4750" s="24">
        <v>0</v>
      </c>
    </row>
    <row r="4751" spans="3:12">
      <c r="C4751" s="24">
        <v>0</v>
      </c>
      <c r="D4751" t="s">
        <v>92</v>
      </c>
      <c r="E4751" t="s">
        <v>92</v>
      </c>
      <c r="F4751" t="s">
        <v>92</v>
      </c>
      <c r="G4751" s="23" t="s">
        <v>92</v>
      </c>
      <c r="H4751" s="24" t="s">
        <v>92</v>
      </c>
      <c r="I4751" t="s">
        <v>92</v>
      </c>
      <c r="L4751" s="24">
        <v>0</v>
      </c>
    </row>
    <row r="4752" spans="3:12">
      <c r="C4752" s="24">
        <v>0</v>
      </c>
      <c r="D4752" t="s">
        <v>92</v>
      </c>
      <c r="E4752" t="s">
        <v>92</v>
      </c>
      <c r="F4752" t="s">
        <v>92</v>
      </c>
      <c r="G4752" s="23" t="s">
        <v>92</v>
      </c>
      <c r="H4752" s="24" t="s">
        <v>92</v>
      </c>
      <c r="I4752" t="s">
        <v>92</v>
      </c>
      <c r="L4752" s="24">
        <v>0</v>
      </c>
    </row>
    <row r="4753" spans="3:12">
      <c r="C4753" s="24">
        <v>0</v>
      </c>
      <c r="D4753" t="s">
        <v>92</v>
      </c>
      <c r="E4753" t="s">
        <v>92</v>
      </c>
      <c r="F4753" t="s">
        <v>92</v>
      </c>
      <c r="G4753" s="23" t="s">
        <v>92</v>
      </c>
      <c r="H4753" s="24" t="s">
        <v>92</v>
      </c>
      <c r="I4753" t="s">
        <v>92</v>
      </c>
      <c r="L4753" s="24">
        <v>0</v>
      </c>
    </row>
    <row r="4754" spans="3:12">
      <c r="C4754" s="24">
        <v>0</v>
      </c>
      <c r="D4754" t="s">
        <v>92</v>
      </c>
      <c r="E4754" t="s">
        <v>92</v>
      </c>
      <c r="F4754" t="s">
        <v>92</v>
      </c>
      <c r="G4754" s="23" t="s">
        <v>92</v>
      </c>
      <c r="H4754" s="24" t="s">
        <v>92</v>
      </c>
      <c r="I4754" t="s">
        <v>92</v>
      </c>
      <c r="L4754" s="24">
        <v>0</v>
      </c>
    </row>
    <row r="4755" spans="3:12">
      <c r="C4755" s="24">
        <v>0</v>
      </c>
      <c r="D4755" t="s">
        <v>92</v>
      </c>
      <c r="E4755" t="s">
        <v>92</v>
      </c>
      <c r="F4755" t="s">
        <v>92</v>
      </c>
      <c r="G4755" s="23" t="s">
        <v>92</v>
      </c>
      <c r="H4755" s="24" t="s">
        <v>92</v>
      </c>
      <c r="I4755" t="s">
        <v>92</v>
      </c>
      <c r="L4755" s="24">
        <v>0</v>
      </c>
    </row>
    <row r="4756" spans="3:12">
      <c r="C4756" s="24">
        <v>0</v>
      </c>
      <c r="D4756" t="s">
        <v>92</v>
      </c>
      <c r="E4756" t="s">
        <v>92</v>
      </c>
      <c r="F4756" t="s">
        <v>92</v>
      </c>
      <c r="G4756" s="23" t="s">
        <v>92</v>
      </c>
      <c r="H4756" s="24" t="s">
        <v>92</v>
      </c>
      <c r="I4756" t="s">
        <v>92</v>
      </c>
      <c r="L4756" s="24">
        <v>0</v>
      </c>
    </row>
    <row r="4757" spans="3:12">
      <c r="C4757" s="24">
        <v>0</v>
      </c>
      <c r="D4757" t="s">
        <v>92</v>
      </c>
      <c r="E4757" t="s">
        <v>92</v>
      </c>
      <c r="F4757" t="s">
        <v>92</v>
      </c>
      <c r="G4757" s="23" t="s">
        <v>92</v>
      </c>
      <c r="H4757" s="24" t="s">
        <v>92</v>
      </c>
      <c r="I4757" t="s">
        <v>92</v>
      </c>
      <c r="L4757" s="24">
        <v>0</v>
      </c>
    </row>
    <row r="4758" spans="3:12">
      <c r="C4758" s="24">
        <v>0</v>
      </c>
      <c r="D4758" t="s">
        <v>92</v>
      </c>
      <c r="E4758" t="s">
        <v>92</v>
      </c>
      <c r="F4758" t="s">
        <v>92</v>
      </c>
      <c r="G4758" s="23" t="s">
        <v>92</v>
      </c>
      <c r="H4758" s="24" t="s">
        <v>92</v>
      </c>
      <c r="I4758" t="s">
        <v>92</v>
      </c>
      <c r="L4758" s="24">
        <v>0</v>
      </c>
    </row>
    <row r="4759" spans="3:12">
      <c r="C4759" s="24">
        <v>0</v>
      </c>
      <c r="D4759" t="s">
        <v>92</v>
      </c>
      <c r="E4759" t="s">
        <v>92</v>
      </c>
      <c r="F4759" t="s">
        <v>92</v>
      </c>
      <c r="G4759" s="23" t="s">
        <v>92</v>
      </c>
      <c r="H4759" s="24" t="s">
        <v>92</v>
      </c>
      <c r="I4759" t="s">
        <v>92</v>
      </c>
      <c r="L4759" s="24">
        <v>0</v>
      </c>
    </row>
    <row r="4760" spans="3:12">
      <c r="C4760" s="24">
        <v>0</v>
      </c>
      <c r="D4760" t="s">
        <v>92</v>
      </c>
      <c r="E4760" t="s">
        <v>92</v>
      </c>
      <c r="F4760" t="s">
        <v>92</v>
      </c>
      <c r="G4760" s="23" t="s">
        <v>92</v>
      </c>
      <c r="H4760" s="24" t="s">
        <v>92</v>
      </c>
      <c r="I4760" t="s">
        <v>92</v>
      </c>
      <c r="L4760" s="24">
        <v>0</v>
      </c>
    </row>
    <row r="4761" spans="3:12">
      <c r="C4761" s="24">
        <v>0</v>
      </c>
      <c r="D4761" t="s">
        <v>92</v>
      </c>
      <c r="E4761" t="s">
        <v>92</v>
      </c>
      <c r="F4761" t="s">
        <v>92</v>
      </c>
      <c r="G4761" s="23" t="s">
        <v>92</v>
      </c>
      <c r="H4761" s="24" t="s">
        <v>92</v>
      </c>
      <c r="I4761" t="s">
        <v>92</v>
      </c>
      <c r="L4761" s="24">
        <v>0</v>
      </c>
    </row>
    <row r="4762" spans="3:12">
      <c r="C4762" s="24">
        <v>0</v>
      </c>
      <c r="D4762" t="s">
        <v>92</v>
      </c>
      <c r="E4762" t="s">
        <v>92</v>
      </c>
      <c r="F4762" t="s">
        <v>92</v>
      </c>
      <c r="G4762" s="23" t="s">
        <v>92</v>
      </c>
      <c r="H4762" s="24" t="s">
        <v>92</v>
      </c>
      <c r="I4762" t="s">
        <v>92</v>
      </c>
      <c r="L4762" s="24">
        <v>0</v>
      </c>
    </row>
    <row r="4763" spans="3:12">
      <c r="C4763" s="24">
        <v>0</v>
      </c>
      <c r="D4763" t="s">
        <v>92</v>
      </c>
      <c r="E4763" t="s">
        <v>92</v>
      </c>
      <c r="F4763" t="s">
        <v>92</v>
      </c>
      <c r="G4763" s="23" t="s">
        <v>92</v>
      </c>
      <c r="H4763" s="24" t="s">
        <v>92</v>
      </c>
      <c r="I4763" t="s">
        <v>92</v>
      </c>
      <c r="L4763" s="24">
        <v>0</v>
      </c>
    </row>
    <row r="4764" spans="3:12">
      <c r="C4764" s="24">
        <v>0</v>
      </c>
      <c r="D4764" t="s">
        <v>92</v>
      </c>
      <c r="E4764" t="s">
        <v>92</v>
      </c>
      <c r="F4764" t="s">
        <v>92</v>
      </c>
      <c r="G4764" s="23" t="s">
        <v>92</v>
      </c>
      <c r="H4764" s="24" t="s">
        <v>92</v>
      </c>
      <c r="I4764" t="s">
        <v>92</v>
      </c>
      <c r="L4764" s="24">
        <v>0</v>
      </c>
    </row>
    <row r="4765" spans="3:12">
      <c r="C4765" s="24">
        <v>0</v>
      </c>
      <c r="D4765" t="s">
        <v>92</v>
      </c>
      <c r="E4765" t="s">
        <v>92</v>
      </c>
      <c r="F4765" t="s">
        <v>92</v>
      </c>
      <c r="G4765" s="23" t="s">
        <v>92</v>
      </c>
      <c r="H4765" s="24" t="s">
        <v>92</v>
      </c>
      <c r="I4765" t="s">
        <v>92</v>
      </c>
      <c r="L4765" s="24">
        <v>0</v>
      </c>
    </row>
    <row r="4766" spans="3:12">
      <c r="C4766" s="24">
        <v>0</v>
      </c>
      <c r="D4766" t="s">
        <v>92</v>
      </c>
      <c r="E4766" t="s">
        <v>92</v>
      </c>
      <c r="F4766" t="s">
        <v>92</v>
      </c>
      <c r="G4766" s="23" t="s">
        <v>92</v>
      </c>
      <c r="H4766" s="24" t="s">
        <v>92</v>
      </c>
      <c r="I4766" t="s">
        <v>92</v>
      </c>
      <c r="L4766" s="24">
        <v>0</v>
      </c>
    </row>
    <row r="4767" spans="3:12">
      <c r="C4767" s="24">
        <v>0</v>
      </c>
      <c r="D4767" t="s">
        <v>92</v>
      </c>
      <c r="E4767" t="s">
        <v>92</v>
      </c>
      <c r="F4767" t="s">
        <v>92</v>
      </c>
      <c r="G4767" s="23" t="s">
        <v>92</v>
      </c>
      <c r="H4767" s="24" t="s">
        <v>92</v>
      </c>
      <c r="I4767" t="s">
        <v>92</v>
      </c>
      <c r="L4767" s="24">
        <v>0</v>
      </c>
    </row>
    <row r="4768" spans="3:12">
      <c r="C4768" s="24">
        <v>0</v>
      </c>
      <c r="D4768" t="s">
        <v>92</v>
      </c>
      <c r="E4768" t="s">
        <v>92</v>
      </c>
      <c r="F4768" t="s">
        <v>92</v>
      </c>
      <c r="G4768" s="23" t="s">
        <v>92</v>
      </c>
      <c r="H4768" s="24" t="s">
        <v>92</v>
      </c>
      <c r="I4768" t="s">
        <v>92</v>
      </c>
      <c r="L4768" s="24">
        <v>0</v>
      </c>
    </row>
    <row r="4769" spans="3:12">
      <c r="C4769" s="24">
        <v>0</v>
      </c>
      <c r="D4769" t="s">
        <v>92</v>
      </c>
      <c r="E4769" t="s">
        <v>92</v>
      </c>
      <c r="F4769" t="s">
        <v>92</v>
      </c>
      <c r="G4769" s="23" t="s">
        <v>92</v>
      </c>
      <c r="H4769" s="24" t="s">
        <v>92</v>
      </c>
      <c r="I4769" t="s">
        <v>92</v>
      </c>
      <c r="L4769" s="24">
        <v>0</v>
      </c>
    </row>
    <row r="4770" spans="3:12">
      <c r="C4770" s="24">
        <v>0</v>
      </c>
      <c r="D4770" t="s">
        <v>92</v>
      </c>
      <c r="E4770" t="s">
        <v>92</v>
      </c>
      <c r="F4770" t="s">
        <v>92</v>
      </c>
      <c r="G4770" s="23" t="s">
        <v>92</v>
      </c>
      <c r="H4770" s="24" t="s">
        <v>92</v>
      </c>
      <c r="I4770" t="s">
        <v>92</v>
      </c>
      <c r="L4770" s="24">
        <v>0</v>
      </c>
    </row>
    <row r="4771" spans="3:12">
      <c r="C4771" s="24">
        <v>0</v>
      </c>
      <c r="D4771" t="s">
        <v>92</v>
      </c>
      <c r="E4771" t="s">
        <v>92</v>
      </c>
      <c r="F4771" t="s">
        <v>92</v>
      </c>
      <c r="G4771" s="23" t="s">
        <v>92</v>
      </c>
      <c r="H4771" s="24" t="s">
        <v>92</v>
      </c>
      <c r="I4771" t="s">
        <v>92</v>
      </c>
      <c r="L4771" s="24">
        <v>0</v>
      </c>
    </row>
    <row r="4772" spans="3:12">
      <c r="C4772" s="24">
        <v>0</v>
      </c>
      <c r="D4772" t="s">
        <v>92</v>
      </c>
      <c r="E4772" t="s">
        <v>92</v>
      </c>
      <c r="F4772" t="s">
        <v>92</v>
      </c>
      <c r="G4772" s="23" t="s">
        <v>92</v>
      </c>
      <c r="H4772" s="24" t="s">
        <v>92</v>
      </c>
      <c r="I4772" t="s">
        <v>92</v>
      </c>
      <c r="L4772" s="24">
        <v>0</v>
      </c>
    </row>
    <row r="4773" spans="3:12">
      <c r="C4773" s="24">
        <v>0</v>
      </c>
      <c r="D4773" t="s">
        <v>92</v>
      </c>
      <c r="E4773" t="s">
        <v>92</v>
      </c>
      <c r="F4773" t="s">
        <v>92</v>
      </c>
      <c r="G4773" s="23" t="s">
        <v>92</v>
      </c>
      <c r="H4773" s="24" t="s">
        <v>92</v>
      </c>
      <c r="I4773" t="s">
        <v>92</v>
      </c>
      <c r="L4773" s="24">
        <v>0</v>
      </c>
    </row>
    <row r="4774" spans="3:12">
      <c r="C4774" s="24">
        <v>0</v>
      </c>
      <c r="D4774" t="s">
        <v>92</v>
      </c>
      <c r="E4774" t="s">
        <v>92</v>
      </c>
      <c r="F4774" t="s">
        <v>92</v>
      </c>
      <c r="G4774" s="23" t="s">
        <v>92</v>
      </c>
      <c r="H4774" s="24" t="s">
        <v>92</v>
      </c>
      <c r="I4774" t="s">
        <v>92</v>
      </c>
      <c r="L4774" s="24">
        <v>0</v>
      </c>
    </row>
    <row r="4775" spans="3:12">
      <c r="C4775" s="24">
        <v>0</v>
      </c>
      <c r="D4775" t="s">
        <v>92</v>
      </c>
      <c r="E4775" t="s">
        <v>92</v>
      </c>
      <c r="F4775" t="s">
        <v>92</v>
      </c>
      <c r="G4775" s="23" t="s">
        <v>92</v>
      </c>
      <c r="H4775" s="24" t="s">
        <v>92</v>
      </c>
      <c r="I4775" t="s">
        <v>92</v>
      </c>
      <c r="L4775" s="24">
        <v>0</v>
      </c>
    </row>
    <row r="4776" spans="3:12">
      <c r="C4776" s="24">
        <v>0</v>
      </c>
      <c r="D4776" t="s">
        <v>92</v>
      </c>
      <c r="E4776" t="s">
        <v>92</v>
      </c>
      <c r="F4776" t="s">
        <v>92</v>
      </c>
      <c r="G4776" s="23" t="s">
        <v>92</v>
      </c>
      <c r="H4776" s="24" t="s">
        <v>92</v>
      </c>
      <c r="I4776" t="s">
        <v>92</v>
      </c>
      <c r="L4776" s="24">
        <v>0</v>
      </c>
    </row>
    <row r="4777" spans="3:12">
      <c r="C4777" s="24">
        <v>0</v>
      </c>
      <c r="D4777" t="s">
        <v>92</v>
      </c>
      <c r="E4777" t="s">
        <v>92</v>
      </c>
      <c r="F4777" t="s">
        <v>92</v>
      </c>
      <c r="G4777" s="23" t="s">
        <v>92</v>
      </c>
      <c r="H4777" s="24" t="s">
        <v>92</v>
      </c>
      <c r="I4777" t="s">
        <v>92</v>
      </c>
      <c r="L4777" s="24">
        <v>0</v>
      </c>
    </row>
    <row r="4778" spans="3:12">
      <c r="C4778" s="24">
        <v>0</v>
      </c>
      <c r="D4778" t="s">
        <v>92</v>
      </c>
      <c r="E4778" t="s">
        <v>92</v>
      </c>
      <c r="F4778" t="s">
        <v>92</v>
      </c>
      <c r="G4778" s="23" t="s">
        <v>92</v>
      </c>
      <c r="H4778" s="24" t="s">
        <v>92</v>
      </c>
      <c r="I4778" t="s">
        <v>92</v>
      </c>
      <c r="L4778" s="24">
        <v>0</v>
      </c>
    </row>
    <row r="4779" spans="3:12">
      <c r="C4779" s="24">
        <v>0</v>
      </c>
      <c r="D4779" t="s">
        <v>92</v>
      </c>
      <c r="E4779" t="s">
        <v>92</v>
      </c>
      <c r="F4779" t="s">
        <v>92</v>
      </c>
      <c r="G4779" s="23" t="s">
        <v>92</v>
      </c>
      <c r="H4779" s="24" t="s">
        <v>92</v>
      </c>
      <c r="I4779" t="s">
        <v>92</v>
      </c>
      <c r="L4779" s="24">
        <v>0</v>
      </c>
    </row>
    <row r="4780" spans="3:12">
      <c r="C4780" s="24">
        <v>0</v>
      </c>
      <c r="D4780" t="s">
        <v>92</v>
      </c>
      <c r="E4780" t="s">
        <v>92</v>
      </c>
      <c r="F4780" t="s">
        <v>92</v>
      </c>
      <c r="G4780" s="23" t="s">
        <v>92</v>
      </c>
      <c r="H4780" s="24" t="s">
        <v>92</v>
      </c>
      <c r="I4780" t="s">
        <v>92</v>
      </c>
      <c r="L4780" s="24">
        <v>0</v>
      </c>
    </row>
    <row r="4781" spans="3:12">
      <c r="C4781" s="24">
        <v>0</v>
      </c>
      <c r="D4781" t="s">
        <v>92</v>
      </c>
      <c r="E4781" t="s">
        <v>92</v>
      </c>
      <c r="F4781" t="s">
        <v>92</v>
      </c>
      <c r="G4781" s="23" t="s">
        <v>92</v>
      </c>
      <c r="H4781" s="24" t="s">
        <v>92</v>
      </c>
      <c r="I4781" t="s">
        <v>92</v>
      </c>
      <c r="L4781" s="24">
        <v>0</v>
      </c>
    </row>
    <row r="4782" spans="3:12">
      <c r="C4782" s="24">
        <v>0</v>
      </c>
      <c r="D4782" t="s">
        <v>92</v>
      </c>
      <c r="E4782" t="s">
        <v>92</v>
      </c>
      <c r="F4782" t="s">
        <v>92</v>
      </c>
      <c r="G4782" s="23" t="s">
        <v>92</v>
      </c>
      <c r="H4782" s="24" t="s">
        <v>92</v>
      </c>
      <c r="I4782" t="s">
        <v>92</v>
      </c>
      <c r="L4782" s="24">
        <v>0</v>
      </c>
    </row>
    <row r="4783" spans="3:12">
      <c r="C4783" s="24">
        <v>0</v>
      </c>
      <c r="D4783" t="s">
        <v>92</v>
      </c>
      <c r="E4783" t="s">
        <v>92</v>
      </c>
      <c r="F4783" t="s">
        <v>92</v>
      </c>
      <c r="G4783" s="23" t="s">
        <v>92</v>
      </c>
      <c r="H4783" s="24" t="s">
        <v>92</v>
      </c>
      <c r="I4783" t="s">
        <v>92</v>
      </c>
      <c r="L4783" s="24">
        <v>0</v>
      </c>
    </row>
    <row r="4784" spans="3:12">
      <c r="C4784" s="24">
        <v>0</v>
      </c>
      <c r="D4784" t="s">
        <v>92</v>
      </c>
      <c r="E4784" t="s">
        <v>92</v>
      </c>
      <c r="F4784" t="s">
        <v>92</v>
      </c>
      <c r="G4784" s="23" t="s">
        <v>92</v>
      </c>
      <c r="H4784" s="24" t="s">
        <v>92</v>
      </c>
      <c r="I4784" t="s">
        <v>92</v>
      </c>
      <c r="L4784" s="24">
        <v>0</v>
      </c>
    </row>
    <row r="4785" spans="3:12">
      <c r="C4785" s="24">
        <v>0</v>
      </c>
      <c r="D4785" t="s">
        <v>92</v>
      </c>
      <c r="E4785" t="s">
        <v>92</v>
      </c>
      <c r="F4785" t="s">
        <v>92</v>
      </c>
      <c r="G4785" s="23" t="s">
        <v>92</v>
      </c>
      <c r="H4785" s="24" t="s">
        <v>92</v>
      </c>
      <c r="I4785" t="s">
        <v>92</v>
      </c>
      <c r="L4785" s="24">
        <v>0</v>
      </c>
    </row>
    <row r="4786" spans="3:12">
      <c r="C4786" s="24">
        <v>0</v>
      </c>
      <c r="D4786" t="s">
        <v>92</v>
      </c>
      <c r="E4786" t="s">
        <v>92</v>
      </c>
      <c r="F4786" t="s">
        <v>92</v>
      </c>
      <c r="G4786" s="23" t="s">
        <v>92</v>
      </c>
      <c r="H4786" s="24" t="s">
        <v>92</v>
      </c>
      <c r="I4786" t="s">
        <v>92</v>
      </c>
      <c r="L4786" s="24">
        <v>0</v>
      </c>
    </row>
    <row r="4787" spans="3:12">
      <c r="C4787" s="24">
        <v>0</v>
      </c>
      <c r="D4787" t="s">
        <v>92</v>
      </c>
      <c r="E4787" t="s">
        <v>92</v>
      </c>
      <c r="F4787" t="s">
        <v>92</v>
      </c>
      <c r="G4787" s="23" t="s">
        <v>92</v>
      </c>
      <c r="H4787" s="24" t="s">
        <v>92</v>
      </c>
      <c r="I4787" t="s">
        <v>92</v>
      </c>
      <c r="L4787" s="24">
        <v>0</v>
      </c>
    </row>
    <row r="4788" spans="3:12">
      <c r="C4788" s="24">
        <v>0</v>
      </c>
      <c r="D4788" t="s">
        <v>92</v>
      </c>
      <c r="E4788" t="s">
        <v>92</v>
      </c>
      <c r="F4788" t="s">
        <v>92</v>
      </c>
      <c r="G4788" s="23" t="s">
        <v>92</v>
      </c>
      <c r="H4788" s="24" t="s">
        <v>92</v>
      </c>
      <c r="I4788" t="s">
        <v>92</v>
      </c>
      <c r="L4788" s="24">
        <v>0</v>
      </c>
    </row>
    <row r="4789" spans="3:12">
      <c r="C4789" s="24">
        <v>0</v>
      </c>
      <c r="D4789" t="s">
        <v>92</v>
      </c>
      <c r="E4789" t="s">
        <v>92</v>
      </c>
      <c r="F4789" t="s">
        <v>92</v>
      </c>
      <c r="G4789" s="23" t="s">
        <v>92</v>
      </c>
      <c r="H4789" s="24" t="s">
        <v>92</v>
      </c>
      <c r="I4789" t="s">
        <v>92</v>
      </c>
      <c r="L4789" s="24">
        <v>0</v>
      </c>
    </row>
    <row r="4790" spans="3:12">
      <c r="C4790" s="24">
        <v>0</v>
      </c>
      <c r="D4790" t="s">
        <v>92</v>
      </c>
      <c r="E4790" t="s">
        <v>92</v>
      </c>
      <c r="F4790" t="s">
        <v>92</v>
      </c>
      <c r="G4790" s="23" t="s">
        <v>92</v>
      </c>
      <c r="H4790" s="24" t="s">
        <v>92</v>
      </c>
      <c r="I4790" t="s">
        <v>92</v>
      </c>
      <c r="L4790" s="24">
        <v>0</v>
      </c>
    </row>
    <row r="4791" spans="3:12">
      <c r="C4791" s="24">
        <v>0</v>
      </c>
      <c r="D4791" t="s">
        <v>92</v>
      </c>
      <c r="E4791" t="s">
        <v>92</v>
      </c>
      <c r="F4791" t="s">
        <v>92</v>
      </c>
      <c r="G4791" s="23" t="s">
        <v>92</v>
      </c>
      <c r="H4791" s="24" t="s">
        <v>92</v>
      </c>
      <c r="I4791" t="s">
        <v>92</v>
      </c>
      <c r="L4791" s="24">
        <v>0</v>
      </c>
    </row>
    <row r="4792" spans="3:12">
      <c r="C4792" s="24">
        <v>0</v>
      </c>
      <c r="D4792" t="s">
        <v>92</v>
      </c>
      <c r="E4792" t="s">
        <v>92</v>
      </c>
      <c r="F4792" t="s">
        <v>92</v>
      </c>
      <c r="G4792" s="23" t="s">
        <v>92</v>
      </c>
      <c r="H4792" s="24" t="s">
        <v>92</v>
      </c>
      <c r="I4792" t="s">
        <v>92</v>
      </c>
      <c r="L4792" s="24">
        <v>0</v>
      </c>
    </row>
    <row r="4793" spans="3:12">
      <c r="C4793" s="24">
        <v>0</v>
      </c>
      <c r="D4793" t="s">
        <v>92</v>
      </c>
      <c r="E4793" t="s">
        <v>92</v>
      </c>
      <c r="F4793" t="s">
        <v>92</v>
      </c>
      <c r="G4793" s="23" t="s">
        <v>92</v>
      </c>
      <c r="H4793" s="24" t="s">
        <v>92</v>
      </c>
      <c r="I4793" t="s">
        <v>92</v>
      </c>
      <c r="L4793" s="24">
        <v>0</v>
      </c>
    </row>
    <row r="4794" spans="3:12">
      <c r="C4794" s="24">
        <v>0</v>
      </c>
      <c r="D4794" t="s">
        <v>92</v>
      </c>
      <c r="E4794" t="s">
        <v>92</v>
      </c>
      <c r="F4794" t="s">
        <v>92</v>
      </c>
      <c r="G4794" s="23" t="s">
        <v>92</v>
      </c>
      <c r="H4794" s="24" t="s">
        <v>92</v>
      </c>
      <c r="I4794" t="s">
        <v>92</v>
      </c>
      <c r="L4794" s="24">
        <v>0</v>
      </c>
    </row>
    <row r="4795" spans="3:12">
      <c r="C4795" s="24">
        <v>0</v>
      </c>
      <c r="D4795" t="s">
        <v>92</v>
      </c>
      <c r="E4795" t="s">
        <v>92</v>
      </c>
      <c r="F4795" t="s">
        <v>92</v>
      </c>
      <c r="G4795" s="23" t="s">
        <v>92</v>
      </c>
      <c r="H4795" s="24" t="s">
        <v>92</v>
      </c>
      <c r="I4795" t="s">
        <v>92</v>
      </c>
      <c r="L4795" s="24">
        <v>0</v>
      </c>
    </row>
    <row r="4796" spans="3:12">
      <c r="C4796" s="24">
        <v>0</v>
      </c>
      <c r="D4796" t="s">
        <v>92</v>
      </c>
      <c r="E4796" t="s">
        <v>92</v>
      </c>
      <c r="F4796" t="s">
        <v>92</v>
      </c>
      <c r="G4796" s="23" t="s">
        <v>92</v>
      </c>
      <c r="H4796" s="24" t="s">
        <v>92</v>
      </c>
      <c r="I4796" t="s">
        <v>92</v>
      </c>
      <c r="L4796" s="24">
        <v>0</v>
      </c>
    </row>
    <row r="4797" spans="3:12">
      <c r="C4797" s="24">
        <v>0</v>
      </c>
      <c r="D4797" t="s">
        <v>92</v>
      </c>
      <c r="E4797" t="s">
        <v>92</v>
      </c>
      <c r="F4797" t="s">
        <v>92</v>
      </c>
      <c r="G4797" s="23" t="s">
        <v>92</v>
      </c>
      <c r="H4797" s="24" t="s">
        <v>92</v>
      </c>
      <c r="I4797" t="s">
        <v>92</v>
      </c>
      <c r="L4797" s="24">
        <v>0</v>
      </c>
    </row>
    <row r="4798" spans="3:12">
      <c r="C4798" s="24">
        <v>0</v>
      </c>
      <c r="D4798" t="s">
        <v>92</v>
      </c>
      <c r="E4798" t="s">
        <v>92</v>
      </c>
      <c r="F4798" t="s">
        <v>92</v>
      </c>
      <c r="G4798" s="23" t="s">
        <v>92</v>
      </c>
      <c r="H4798" s="24" t="s">
        <v>92</v>
      </c>
      <c r="I4798" t="s">
        <v>92</v>
      </c>
      <c r="L4798" s="24">
        <v>0</v>
      </c>
    </row>
    <row r="4799" spans="3:12">
      <c r="C4799" s="24">
        <v>0</v>
      </c>
      <c r="D4799" t="s">
        <v>92</v>
      </c>
      <c r="E4799" t="s">
        <v>92</v>
      </c>
      <c r="F4799" t="s">
        <v>92</v>
      </c>
      <c r="G4799" s="23" t="s">
        <v>92</v>
      </c>
      <c r="H4799" s="24" t="s">
        <v>92</v>
      </c>
      <c r="I4799" t="s">
        <v>92</v>
      </c>
      <c r="L4799" s="24">
        <v>0</v>
      </c>
    </row>
    <row r="4800" spans="3:12">
      <c r="C4800" s="24">
        <v>0</v>
      </c>
      <c r="D4800" t="s">
        <v>92</v>
      </c>
      <c r="E4800" t="s">
        <v>92</v>
      </c>
      <c r="F4800" t="s">
        <v>92</v>
      </c>
      <c r="G4800" s="23" t="s">
        <v>92</v>
      </c>
      <c r="H4800" s="24" t="s">
        <v>92</v>
      </c>
      <c r="I4800" t="s">
        <v>92</v>
      </c>
      <c r="L4800" s="24">
        <v>0</v>
      </c>
    </row>
    <row r="4801" spans="3:12">
      <c r="C4801" s="24">
        <v>0</v>
      </c>
      <c r="D4801" t="s">
        <v>92</v>
      </c>
      <c r="E4801" t="s">
        <v>92</v>
      </c>
      <c r="F4801" t="s">
        <v>92</v>
      </c>
      <c r="G4801" s="23" t="s">
        <v>92</v>
      </c>
      <c r="H4801" s="24" t="s">
        <v>92</v>
      </c>
      <c r="I4801" t="s">
        <v>92</v>
      </c>
      <c r="L4801" s="24">
        <v>0</v>
      </c>
    </row>
    <row r="4802" spans="3:12">
      <c r="C4802" s="24">
        <v>0</v>
      </c>
      <c r="D4802" t="s">
        <v>92</v>
      </c>
      <c r="E4802" t="s">
        <v>92</v>
      </c>
      <c r="F4802" t="s">
        <v>92</v>
      </c>
      <c r="G4802" s="23" t="s">
        <v>92</v>
      </c>
      <c r="H4802" s="24" t="s">
        <v>92</v>
      </c>
      <c r="I4802" t="s">
        <v>92</v>
      </c>
      <c r="L4802" s="24">
        <v>0</v>
      </c>
    </row>
    <row r="4803" spans="3:12">
      <c r="C4803" s="24">
        <v>0</v>
      </c>
      <c r="D4803" t="s">
        <v>92</v>
      </c>
      <c r="E4803" t="s">
        <v>92</v>
      </c>
      <c r="F4803" t="s">
        <v>92</v>
      </c>
      <c r="G4803" s="23" t="s">
        <v>92</v>
      </c>
      <c r="H4803" s="24" t="s">
        <v>92</v>
      </c>
      <c r="I4803" t="s">
        <v>92</v>
      </c>
      <c r="L4803" s="24">
        <v>0</v>
      </c>
    </row>
    <row r="4804" spans="3:12">
      <c r="C4804" s="24">
        <v>0</v>
      </c>
      <c r="D4804" t="s">
        <v>92</v>
      </c>
      <c r="E4804" t="s">
        <v>92</v>
      </c>
      <c r="F4804" t="s">
        <v>92</v>
      </c>
      <c r="G4804" s="23" t="s">
        <v>92</v>
      </c>
      <c r="H4804" s="24" t="s">
        <v>92</v>
      </c>
      <c r="I4804" t="s">
        <v>92</v>
      </c>
      <c r="L4804" s="24">
        <v>0</v>
      </c>
    </row>
    <row r="4805" spans="3:12">
      <c r="C4805" s="24">
        <v>0</v>
      </c>
      <c r="D4805" t="s">
        <v>92</v>
      </c>
      <c r="E4805" t="s">
        <v>92</v>
      </c>
      <c r="F4805" t="s">
        <v>92</v>
      </c>
      <c r="G4805" s="23" t="s">
        <v>92</v>
      </c>
      <c r="H4805" s="24" t="s">
        <v>92</v>
      </c>
      <c r="I4805" t="s">
        <v>92</v>
      </c>
      <c r="L4805" s="24">
        <v>0</v>
      </c>
    </row>
    <row r="4806" spans="3:12">
      <c r="C4806" s="24">
        <v>0</v>
      </c>
      <c r="D4806" t="s">
        <v>92</v>
      </c>
      <c r="E4806" t="s">
        <v>92</v>
      </c>
      <c r="F4806" t="s">
        <v>92</v>
      </c>
      <c r="G4806" s="23" t="s">
        <v>92</v>
      </c>
      <c r="H4806" s="24" t="s">
        <v>92</v>
      </c>
      <c r="I4806" t="s">
        <v>92</v>
      </c>
      <c r="L4806" s="24">
        <v>0</v>
      </c>
    </row>
    <row r="4807" spans="3:12">
      <c r="C4807" s="24">
        <v>0</v>
      </c>
      <c r="D4807" t="s">
        <v>92</v>
      </c>
      <c r="E4807" t="s">
        <v>92</v>
      </c>
      <c r="F4807" t="s">
        <v>92</v>
      </c>
      <c r="G4807" s="23" t="s">
        <v>92</v>
      </c>
      <c r="H4807" s="24" t="s">
        <v>92</v>
      </c>
      <c r="I4807" t="s">
        <v>92</v>
      </c>
      <c r="L4807" s="24">
        <v>0</v>
      </c>
    </row>
    <row r="4808" spans="3:12">
      <c r="C4808" s="24">
        <v>0</v>
      </c>
      <c r="D4808" t="s">
        <v>92</v>
      </c>
      <c r="E4808" t="s">
        <v>92</v>
      </c>
      <c r="F4808" t="s">
        <v>92</v>
      </c>
      <c r="G4808" s="23" t="s">
        <v>92</v>
      </c>
      <c r="H4808" s="24" t="s">
        <v>92</v>
      </c>
      <c r="I4808" t="s">
        <v>92</v>
      </c>
      <c r="L4808" s="24">
        <v>0</v>
      </c>
    </row>
    <row r="4809" spans="3:12">
      <c r="C4809" s="24">
        <v>0</v>
      </c>
      <c r="D4809" t="s">
        <v>92</v>
      </c>
      <c r="E4809" t="s">
        <v>92</v>
      </c>
      <c r="F4809" t="s">
        <v>92</v>
      </c>
      <c r="G4809" s="23" t="s">
        <v>92</v>
      </c>
      <c r="H4809" s="24" t="s">
        <v>92</v>
      </c>
      <c r="I4809" t="s">
        <v>92</v>
      </c>
      <c r="L4809" s="24">
        <v>0</v>
      </c>
    </row>
    <row r="4810" spans="3:12">
      <c r="C4810" s="24">
        <v>0</v>
      </c>
      <c r="D4810" t="s">
        <v>92</v>
      </c>
      <c r="E4810" t="s">
        <v>92</v>
      </c>
      <c r="F4810" t="s">
        <v>92</v>
      </c>
      <c r="G4810" s="23" t="s">
        <v>92</v>
      </c>
      <c r="H4810" s="24" t="s">
        <v>92</v>
      </c>
      <c r="I4810" t="s">
        <v>92</v>
      </c>
      <c r="L4810" s="24">
        <v>0</v>
      </c>
    </row>
    <row r="4811" spans="3:12">
      <c r="C4811" s="24">
        <v>0</v>
      </c>
      <c r="D4811" t="s">
        <v>92</v>
      </c>
      <c r="E4811" t="s">
        <v>92</v>
      </c>
      <c r="F4811" t="s">
        <v>92</v>
      </c>
      <c r="G4811" s="23" t="s">
        <v>92</v>
      </c>
      <c r="H4811" s="24" t="s">
        <v>92</v>
      </c>
      <c r="I4811" t="s">
        <v>92</v>
      </c>
      <c r="L4811" s="24">
        <v>0</v>
      </c>
    </row>
    <row r="4812" spans="3:12">
      <c r="C4812" s="24">
        <v>0</v>
      </c>
      <c r="D4812" t="s">
        <v>92</v>
      </c>
      <c r="E4812" t="s">
        <v>92</v>
      </c>
      <c r="F4812" t="s">
        <v>92</v>
      </c>
      <c r="G4812" s="23" t="s">
        <v>92</v>
      </c>
      <c r="H4812" s="24" t="s">
        <v>92</v>
      </c>
      <c r="I4812" t="s">
        <v>92</v>
      </c>
      <c r="L4812" s="24">
        <v>0</v>
      </c>
    </row>
    <row r="4813" spans="3:12">
      <c r="C4813" s="24">
        <v>0</v>
      </c>
      <c r="D4813" t="s">
        <v>92</v>
      </c>
      <c r="E4813" t="s">
        <v>92</v>
      </c>
      <c r="F4813" t="s">
        <v>92</v>
      </c>
      <c r="G4813" s="23" t="s">
        <v>92</v>
      </c>
      <c r="H4813" s="24" t="s">
        <v>92</v>
      </c>
      <c r="I4813" t="s">
        <v>92</v>
      </c>
      <c r="L4813" s="24">
        <v>0</v>
      </c>
    </row>
    <row r="4814" spans="3:12">
      <c r="C4814" s="24">
        <v>0</v>
      </c>
      <c r="D4814" t="s">
        <v>92</v>
      </c>
      <c r="E4814" t="s">
        <v>92</v>
      </c>
      <c r="F4814" t="s">
        <v>92</v>
      </c>
      <c r="G4814" s="23" t="s">
        <v>92</v>
      </c>
      <c r="H4814" s="24" t="s">
        <v>92</v>
      </c>
      <c r="I4814" t="s">
        <v>92</v>
      </c>
      <c r="L4814" s="24">
        <v>0</v>
      </c>
    </row>
    <row r="4815" spans="3:12">
      <c r="C4815" s="24">
        <v>0</v>
      </c>
      <c r="D4815" t="s">
        <v>92</v>
      </c>
      <c r="E4815" t="s">
        <v>92</v>
      </c>
      <c r="F4815" t="s">
        <v>92</v>
      </c>
      <c r="G4815" s="23" t="s">
        <v>92</v>
      </c>
      <c r="H4815" s="24" t="s">
        <v>92</v>
      </c>
      <c r="I4815" t="s">
        <v>92</v>
      </c>
      <c r="L4815" s="24">
        <v>0</v>
      </c>
    </row>
    <row r="4816" spans="3:12">
      <c r="C4816" s="24">
        <v>0</v>
      </c>
      <c r="D4816" t="s">
        <v>92</v>
      </c>
      <c r="E4816" t="s">
        <v>92</v>
      </c>
      <c r="F4816" t="s">
        <v>92</v>
      </c>
      <c r="G4816" s="23" t="s">
        <v>92</v>
      </c>
      <c r="H4816" s="24" t="s">
        <v>92</v>
      </c>
      <c r="I4816" t="s">
        <v>92</v>
      </c>
      <c r="L4816" s="24">
        <v>0</v>
      </c>
    </row>
    <row r="4817" spans="3:12">
      <c r="C4817" s="24">
        <v>0</v>
      </c>
      <c r="D4817" t="s">
        <v>92</v>
      </c>
      <c r="E4817" t="s">
        <v>92</v>
      </c>
      <c r="F4817" t="s">
        <v>92</v>
      </c>
      <c r="G4817" s="23" t="s">
        <v>92</v>
      </c>
      <c r="H4817" s="24" t="s">
        <v>92</v>
      </c>
      <c r="I4817" t="s">
        <v>92</v>
      </c>
      <c r="L4817" s="24">
        <v>0</v>
      </c>
    </row>
    <row r="4818" spans="3:12">
      <c r="C4818" s="24">
        <v>0</v>
      </c>
      <c r="D4818" t="s">
        <v>92</v>
      </c>
      <c r="E4818" t="s">
        <v>92</v>
      </c>
      <c r="F4818" t="s">
        <v>92</v>
      </c>
      <c r="G4818" s="23" t="s">
        <v>92</v>
      </c>
      <c r="H4818" s="24" t="s">
        <v>92</v>
      </c>
      <c r="I4818" t="s">
        <v>92</v>
      </c>
      <c r="L4818" s="24">
        <v>0</v>
      </c>
    </row>
    <row r="4819" spans="3:12">
      <c r="C4819" s="24">
        <v>0</v>
      </c>
      <c r="D4819" t="s">
        <v>92</v>
      </c>
      <c r="E4819" t="s">
        <v>92</v>
      </c>
      <c r="F4819" t="s">
        <v>92</v>
      </c>
      <c r="G4819" s="23" t="s">
        <v>92</v>
      </c>
      <c r="H4819" s="24" t="s">
        <v>92</v>
      </c>
      <c r="I4819" t="s">
        <v>92</v>
      </c>
      <c r="L4819" s="24">
        <v>0</v>
      </c>
    </row>
    <row r="4820" spans="3:12">
      <c r="C4820" s="24">
        <v>0</v>
      </c>
      <c r="D4820" t="s">
        <v>92</v>
      </c>
      <c r="E4820" t="s">
        <v>92</v>
      </c>
      <c r="F4820" t="s">
        <v>92</v>
      </c>
      <c r="G4820" s="23" t="s">
        <v>92</v>
      </c>
      <c r="H4820" s="24" t="s">
        <v>92</v>
      </c>
      <c r="I4820" t="s">
        <v>92</v>
      </c>
      <c r="L4820" s="24">
        <v>0</v>
      </c>
    </row>
    <row r="4821" spans="3:12">
      <c r="C4821" s="24">
        <v>0</v>
      </c>
      <c r="D4821" t="s">
        <v>92</v>
      </c>
      <c r="E4821" t="s">
        <v>92</v>
      </c>
      <c r="F4821" t="s">
        <v>92</v>
      </c>
      <c r="G4821" s="23" t="s">
        <v>92</v>
      </c>
      <c r="H4821" s="24" t="s">
        <v>92</v>
      </c>
      <c r="I4821" t="s">
        <v>92</v>
      </c>
      <c r="L4821" s="24">
        <v>0</v>
      </c>
    </row>
    <row r="4822" spans="3:12">
      <c r="C4822" s="24">
        <v>0</v>
      </c>
      <c r="D4822" t="s">
        <v>92</v>
      </c>
      <c r="E4822" t="s">
        <v>92</v>
      </c>
      <c r="F4822" t="s">
        <v>92</v>
      </c>
      <c r="G4822" s="23" t="s">
        <v>92</v>
      </c>
      <c r="H4822" s="24" t="s">
        <v>92</v>
      </c>
      <c r="I4822" t="s">
        <v>92</v>
      </c>
      <c r="L4822" s="24">
        <v>0</v>
      </c>
    </row>
    <row r="4823" spans="3:12">
      <c r="C4823" s="24">
        <v>0</v>
      </c>
      <c r="D4823" t="s">
        <v>92</v>
      </c>
      <c r="E4823" t="s">
        <v>92</v>
      </c>
      <c r="F4823" t="s">
        <v>92</v>
      </c>
      <c r="G4823" s="23" t="s">
        <v>92</v>
      </c>
      <c r="H4823" s="24" t="s">
        <v>92</v>
      </c>
      <c r="I4823" t="s">
        <v>92</v>
      </c>
      <c r="L4823" s="24">
        <v>0</v>
      </c>
    </row>
    <row r="4824" spans="3:12">
      <c r="C4824" s="24">
        <v>0</v>
      </c>
      <c r="D4824" t="s">
        <v>92</v>
      </c>
      <c r="E4824" t="s">
        <v>92</v>
      </c>
      <c r="F4824" t="s">
        <v>92</v>
      </c>
      <c r="G4824" s="23" t="s">
        <v>92</v>
      </c>
      <c r="H4824" s="24" t="s">
        <v>92</v>
      </c>
      <c r="I4824" t="s">
        <v>92</v>
      </c>
      <c r="L4824" s="24">
        <v>0</v>
      </c>
    </row>
    <row r="4825" spans="3:12">
      <c r="C4825" s="24">
        <v>0</v>
      </c>
      <c r="D4825" t="s">
        <v>92</v>
      </c>
      <c r="E4825" t="s">
        <v>92</v>
      </c>
      <c r="F4825" t="s">
        <v>92</v>
      </c>
      <c r="G4825" s="23" t="s">
        <v>92</v>
      </c>
      <c r="H4825" s="24" t="s">
        <v>92</v>
      </c>
      <c r="I4825" t="s">
        <v>92</v>
      </c>
      <c r="L4825" s="24">
        <v>0</v>
      </c>
    </row>
    <row r="4826" spans="3:12">
      <c r="C4826" s="24">
        <v>0</v>
      </c>
      <c r="D4826" t="s">
        <v>92</v>
      </c>
      <c r="E4826" t="s">
        <v>92</v>
      </c>
      <c r="F4826" t="s">
        <v>92</v>
      </c>
      <c r="G4826" s="23" t="s">
        <v>92</v>
      </c>
      <c r="H4826" s="24" t="s">
        <v>92</v>
      </c>
      <c r="I4826" t="s">
        <v>92</v>
      </c>
      <c r="L4826" s="24">
        <v>0</v>
      </c>
    </row>
    <row r="4827" spans="3:12">
      <c r="C4827" s="24">
        <v>0</v>
      </c>
      <c r="D4827" t="s">
        <v>92</v>
      </c>
      <c r="E4827" t="s">
        <v>92</v>
      </c>
      <c r="F4827" t="s">
        <v>92</v>
      </c>
      <c r="G4827" s="23" t="s">
        <v>92</v>
      </c>
      <c r="H4827" s="24" t="s">
        <v>92</v>
      </c>
      <c r="I4827" t="s">
        <v>92</v>
      </c>
      <c r="L4827" s="24">
        <v>0</v>
      </c>
    </row>
    <row r="4828" spans="3:12">
      <c r="C4828" s="24">
        <v>0</v>
      </c>
      <c r="D4828" t="s">
        <v>92</v>
      </c>
      <c r="E4828" t="s">
        <v>92</v>
      </c>
      <c r="F4828" t="s">
        <v>92</v>
      </c>
      <c r="G4828" s="23" t="s">
        <v>92</v>
      </c>
      <c r="H4828" s="24" t="s">
        <v>92</v>
      </c>
      <c r="I4828" t="s">
        <v>92</v>
      </c>
      <c r="L4828" s="24">
        <v>0</v>
      </c>
    </row>
    <row r="4829" spans="3:12">
      <c r="C4829" s="24">
        <v>0</v>
      </c>
      <c r="D4829" t="s">
        <v>92</v>
      </c>
      <c r="E4829" t="s">
        <v>92</v>
      </c>
      <c r="F4829" t="s">
        <v>92</v>
      </c>
      <c r="G4829" s="23" t="s">
        <v>92</v>
      </c>
      <c r="H4829" s="24" t="s">
        <v>92</v>
      </c>
      <c r="I4829" t="s">
        <v>92</v>
      </c>
      <c r="L4829" s="24">
        <v>0</v>
      </c>
    </row>
    <row r="4830" spans="3:12">
      <c r="C4830" s="24">
        <v>0</v>
      </c>
      <c r="D4830" t="s">
        <v>92</v>
      </c>
      <c r="E4830" t="s">
        <v>92</v>
      </c>
      <c r="F4830" t="s">
        <v>92</v>
      </c>
      <c r="G4830" s="23" t="s">
        <v>92</v>
      </c>
      <c r="H4830" s="24" t="s">
        <v>92</v>
      </c>
      <c r="I4830" t="s">
        <v>92</v>
      </c>
      <c r="L4830" s="24">
        <v>0</v>
      </c>
    </row>
    <row r="4831" spans="3:12">
      <c r="C4831" s="24">
        <v>0</v>
      </c>
      <c r="D4831" t="s">
        <v>92</v>
      </c>
      <c r="E4831" t="s">
        <v>92</v>
      </c>
      <c r="F4831" t="s">
        <v>92</v>
      </c>
      <c r="G4831" s="23" t="s">
        <v>92</v>
      </c>
      <c r="H4831" s="24" t="s">
        <v>92</v>
      </c>
      <c r="I4831" t="s">
        <v>92</v>
      </c>
      <c r="L4831" s="24">
        <v>0</v>
      </c>
    </row>
    <row r="4832" spans="3:12">
      <c r="C4832" s="24">
        <v>0</v>
      </c>
      <c r="D4832" t="s">
        <v>92</v>
      </c>
      <c r="E4832" t="s">
        <v>92</v>
      </c>
      <c r="F4832" t="s">
        <v>92</v>
      </c>
      <c r="G4832" s="23" t="s">
        <v>92</v>
      </c>
      <c r="H4832" s="24" t="s">
        <v>92</v>
      </c>
      <c r="I4832" t="s">
        <v>92</v>
      </c>
      <c r="L4832" s="24">
        <v>0</v>
      </c>
    </row>
    <row r="4833" spans="1:12">
      <c r="C4833" s="24">
        <v>0</v>
      </c>
      <c r="D4833" t="s">
        <v>92</v>
      </c>
      <c r="E4833" t="s">
        <v>92</v>
      </c>
      <c r="F4833" t="s">
        <v>92</v>
      </c>
      <c r="G4833" s="23" t="s">
        <v>92</v>
      </c>
      <c r="H4833" s="24" t="s">
        <v>92</v>
      </c>
      <c r="I4833" t="s">
        <v>92</v>
      </c>
      <c r="L4833" s="24">
        <v>0</v>
      </c>
    </row>
    <row r="4834" spans="1:12">
      <c r="C4834" s="24">
        <v>0</v>
      </c>
      <c r="D4834" t="s">
        <v>92</v>
      </c>
      <c r="E4834" t="s">
        <v>92</v>
      </c>
      <c r="F4834" t="s">
        <v>92</v>
      </c>
      <c r="G4834" s="23" t="s">
        <v>92</v>
      </c>
      <c r="H4834" s="24" t="s">
        <v>92</v>
      </c>
      <c r="I4834" t="s">
        <v>92</v>
      </c>
      <c r="L4834" s="24">
        <v>0</v>
      </c>
    </row>
    <row r="4835" spans="1:12">
      <c r="C4835" s="24">
        <v>0</v>
      </c>
      <c r="D4835" t="s">
        <v>92</v>
      </c>
      <c r="E4835" t="s">
        <v>92</v>
      </c>
      <c r="F4835" t="s">
        <v>92</v>
      </c>
      <c r="G4835" s="23" t="s">
        <v>92</v>
      </c>
      <c r="H4835" s="24" t="s">
        <v>92</v>
      </c>
      <c r="I4835" t="s">
        <v>92</v>
      </c>
      <c r="L4835" s="24">
        <v>0</v>
      </c>
    </row>
    <row r="4836" spans="1:12">
      <c r="C4836" s="24">
        <v>0</v>
      </c>
      <c r="D4836" t="s">
        <v>92</v>
      </c>
      <c r="E4836" t="s">
        <v>92</v>
      </c>
      <c r="F4836" t="s">
        <v>92</v>
      </c>
      <c r="G4836" s="23" t="s">
        <v>92</v>
      </c>
      <c r="H4836" s="24" t="s">
        <v>92</v>
      </c>
      <c r="I4836" t="s">
        <v>92</v>
      </c>
      <c r="L4836" s="24">
        <v>0</v>
      </c>
    </row>
    <row r="4837" spans="1:12">
      <c r="C4837" s="24">
        <v>0</v>
      </c>
      <c r="D4837" t="s">
        <v>92</v>
      </c>
      <c r="E4837" t="s">
        <v>92</v>
      </c>
      <c r="F4837" t="s">
        <v>92</v>
      </c>
      <c r="G4837" s="23" t="s">
        <v>92</v>
      </c>
      <c r="H4837" s="24" t="s">
        <v>92</v>
      </c>
      <c r="I4837" t="s">
        <v>92</v>
      </c>
      <c r="L4837" s="24">
        <v>0</v>
      </c>
    </row>
    <row r="4838" spans="1:12">
      <c r="A4838" t="s">
        <v>92</v>
      </c>
      <c r="B4838" s="23" t="s">
        <v>92</v>
      </c>
      <c r="C4838" s="24" t="s">
        <v>92</v>
      </c>
      <c r="D4838" t="s">
        <v>92</v>
      </c>
      <c r="E4838" t="s">
        <v>92</v>
      </c>
      <c r="F4838" t="s">
        <v>92</v>
      </c>
      <c r="G4838" s="23" t="s">
        <v>92</v>
      </c>
      <c r="H4838" s="24" t="s">
        <v>92</v>
      </c>
      <c r="I4838" t="s">
        <v>92</v>
      </c>
      <c r="L4838" s="24">
        <v>0</v>
      </c>
    </row>
    <row r="4839" spans="1:12">
      <c r="A4839" t="s">
        <v>92</v>
      </c>
      <c r="B4839" s="23" t="s">
        <v>92</v>
      </c>
      <c r="C4839" s="24" t="s">
        <v>92</v>
      </c>
      <c r="D4839" t="s">
        <v>92</v>
      </c>
      <c r="E4839" t="s">
        <v>92</v>
      </c>
      <c r="F4839" t="s">
        <v>92</v>
      </c>
      <c r="G4839" s="23" t="s">
        <v>92</v>
      </c>
      <c r="H4839" s="24" t="s">
        <v>92</v>
      </c>
      <c r="I4839" t="s">
        <v>92</v>
      </c>
      <c r="L4839" s="24">
        <v>0</v>
      </c>
    </row>
    <row r="4840" spans="1:12">
      <c r="A4840" t="s">
        <v>92</v>
      </c>
      <c r="B4840" s="23" t="s">
        <v>92</v>
      </c>
      <c r="C4840" s="24" t="s">
        <v>92</v>
      </c>
      <c r="D4840" t="s">
        <v>92</v>
      </c>
      <c r="E4840" t="s">
        <v>92</v>
      </c>
      <c r="F4840" t="s">
        <v>92</v>
      </c>
      <c r="G4840" s="23" t="s">
        <v>92</v>
      </c>
      <c r="H4840" s="24" t="s">
        <v>92</v>
      </c>
      <c r="I4840" t="s">
        <v>92</v>
      </c>
      <c r="L4840" s="24">
        <v>0</v>
      </c>
    </row>
    <row r="4841" spans="1:12">
      <c r="A4841" t="s">
        <v>92</v>
      </c>
      <c r="B4841" s="23" t="s">
        <v>92</v>
      </c>
      <c r="C4841" s="24" t="s">
        <v>92</v>
      </c>
      <c r="D4841" t="s">
        <v>92</v>
      </c>
      <c r="E4841" t="s">
        <v>92</v>
      </c>
      <c r="F4841" t="s">
        <v>92</v>
      </c>
      <c r="G4841" s="23" t="s">
        <v>92</v>
      </c>
      <c r="H4841" s="24" t="s">
        <v>92</v>
      </c>
      <c r="I4841" t="s">
        <v>92</v>
      </c>
      <c r="L4841" s="24">
        <v>0</v>
      </c>
    </row>
    <row r="4842" spans="1:12">
      <c r="A4842" t="s">
        <v>92</v>
      </c>
      <c r="B4842" s="23" t="s">
        <v>92</v>
      </c>
      <c r="C4842" s="24" t="s">
        <v>92</v>
      </c>
      <c r="D4842" t="s">
        <v>92</v>
      </c>
      <c r="E4842" t="s">
        <v>92</v>
      </c>
      <c r="F4842" t="s">
        <v>92</v>
      </c>
      <c r="G4842" s="23" t="s">
        <v>92</v>
      </c>
      <c r="H4842" s="24" t="s">
        <v>92</v>
      </c>
      <c r="I4842" t="s">
        <v>92</v>
      </c>
      <c r="L4842" s="24">
        <v>0</v>
      </c>
    </row>
    <row r="4843" spans="1:12">
      <c r="A4843" t="s">
        <v>92</v>
      </c>
      <c r="B4843" s="23" t="s">
        <v>92</v>
      </c>
      <c r="C4843" s="24" t="s">
        <v>92</v>
      </c>
      <c r="D4843" t="s">
        <v>92</v>
      </c>
      <c r="E4843" t="s">
        <v>92</v>
      </c>
      <c r="F4843" t="s">
        <v>92</v>
      </c>
      <c r="G4843" s="23" t="s">
        <v>92</v>
      </c>
      <c r="H4843" s="24" t="s">
        <v>92</v>
      </c>
      <c r="I4843" t="s">
        <v>92</v>
      </c>
      <c r="L4843" s="24">
        <v>0</v>
      </c>
    </row>
    <row r="4844" spans="1:12">
      <c r="A4844" t="s">
        <v>92</v>
      </c>
      <c r="B4844" s="23" t="s">
        <v>92</v>
      </c>
      <c r="C4844" s="24" t="s">
        <v>92</v>
      </c>
      <c r="D4844" t="s">
        <v>92</v>
      </c>
      <c r="E4844" t="s">
        <v>92</v>
      </c>
      <c r="F4844" t="s">
        <v>92</v>
      </c>
      <c r="G4844" s="23" t="s">
        <v>92</v>
      </c>
      <c r="H4844" s="24" t="s">
        <v>92</v>
      </c>
      <c r="I4844" t="s">
        <v>92</v>
      </c>
      <c r="L4844" s="24">
        <v>0</v>
      </c>
    </row>
    <row r="4845" spans="1:12">
      <c r="A4845" t="s">
        <v>92</v>
      </c>
      <c r="B4845" s="23" t="s">
        <v>92</v>
      </c>
      <c r="C4845" s="24" t="s">
        <v>92</v>
      </c>
      <c r="D4845" t="s">
        <v>92</v>
      </c>
      <c r="E4845" t="s">
        <v>92</v>
      </c>
      <c r="F4845" t="s">
        <v>92</v>
      </c>
      <c r="G4845" s="23" t="s">
        <v>92</v>
      </c>
      <c r="H4845" s="24" t="s">
        <v>92</v>
      </c>
      <c r="I4845" t="s">
        <v>92</v>
      </c>
      <c r="L4845" s="24">
        <v>0</v>
      </c>
    </row>
    <row r="4846" spans="1:12">
      <c r="A4846" t="s">
        <v>92</v>
      </c>
      <c r="B4846" s="23" t="s">
        <v>92</v>
      </c>
      <c r="C4846" s="24" t="s">
        <v>92</v>
      </c>
      <c r="D4846" t="s">
        <v>92</v>
      </c>
      <c r="E4846" t="s">
        <v>92</v>
      </c>
      <c r="F4846" t="s">
        <v>92</v>
      </c>
      <c r="G4846" s="23" t="s">
        <v>92</v>
      </c>
      <c r="H4846" s="24" t="s">
        <v>92</v>
      </c>
      <c r="I4846" t="s">
        <v>92</v>
      </c>
      <c r="L4846" s="24">
        <v>0</v>
      </c>
    </row>
    <row r="4847" spans="1:12">
      <c r="A4847" t="s">
        <v>92</v>
      </c>
      <c r="B4847" s="23" t="s">
        <v>92</v>
      </c>
      <c r="C4847" s="24" t="s">
        <v>92</v>
      </c>
      <c r="D4847" t="s">
        <v>92</v>
      </c>
      <c r="E4847" t="s">
        <v>92</v>
      </c>
      <c r="F4847" t="s">
        <v>92</v>
      </c>
      <c r="G4847" s="23" t="s">
        <v>92</v>
      </c>
      <c r="H4847" s="24" t="s">
        <v>92</v>
      </c>
      <c r="I4847" t="s">
        <v>92</v>
      </c>
      <c r="L4847" s="24">
        <v>0</v>
      </c>
    </row>
    <row r="4848" spans="1:12">
      <c r="A4848" t="s">
        <v>92</v>
      </c>
      <c r="B4848" s="23" t="s">
        <v>92</v>
      </c>
      <c r="C4848" s="24" t="s">
        <v>92</v>
      </c>
      <c r="D4848" t="s">
        <v>92</v>
      </c>
      <c r="E4848" t="s">
        <v>92</v>
      </c>
      <c r="F4848" t="s">
        <v>92</v>
      </c>
      <c r="G4848" s="23" t="s">
        <v>92</v>
      </c>
      <c r="H4848" s="24" t="s">
        <v>92</v>
      </c>
      <c r="I4848" t="s">
        <v>92</v>
      </c>
      <c r="L4848" s="24">
        <v>0</v>
      </c>
    </row>
    <row r="4849" spans="1:12">
      <c r="A4849" t="s">
        <v>92</v>
      </c>
      <c r="B4849" s="23" t="s">
        <v>92</v>
      </c>
      <c r="C4849" s="24" t="s">
        <v>92</v>
      </c>
      <c r="D4849" t="s">
        <v>92</v>
      </c>
      <c r="E4849" t="s">
        <v>92</v>
      </c>
      <c r="F4849" t="s">
        <v>92</v>
      </c>
      <c r="G4849" s="23" t="s">
        <v>92</v>
      </c>
      <c r="H4849" s="24" t="s">
        <v>92</v>
      </c>
      <c r="I4849" t="s">
        <v>92</v>
      </c>
      <c r="L4849" s="24">
        <v>0</v>
      </c>
    </row>
    <row r="4850" spans="1:12">
      <c r="A4850" t="s">
        <v>92</v>
      </c>
      <c r="B4850" s="23" t="s">
        <v>92</v>
      </c>
      <c r="C4850" s="24" t="s">
        <v>92</v>
      </c>
      <c r="D4850" t="s">
        <v>92</v>
      </c>
      <c r="E4850" t="s">
        <v>92</v>
      </c>
      <c r="F4850" t="s">
        <v>92</v>
      </c>
      <c r="G4850" s="23" t="s">
        <v>92</v>
      </c>
      <c r="H4850" s="24" t="s">
        <v>92</v>
      </c>
      <c r="I4850" t="s">
        <v>92</v>
      </c>
      <c r="L4850" s="24">
        <v>0</v>
      </c>
    </row>
    <row r="4851" spans="1:12">
      <c r="A4851" t="s">
        <v>92</v>
      </c>
      <c r="B4851" s="23" t="s">
        <v>92</v>
      </c>
      <c r="C4851" s="24" t="s">
        <v>92</v>
      </c>
      <c r="D4851" t="s">
        <v>92</v>
      </c>
      <c r="E4851" t="s">
        <v>92</v>
      </c>
      <c r="F4851" t="s">
        <v>92</v>
      </c>
      <c r="G4851" s="23" t="s">
        <v>92</v>
      </c>
      <c r="H4851" s="24" t="s">
        <v>92</v>
      </c>
      <c r="I4851" t="s">
        <v>92</v>
      </c>
      <c r="L4851" s="24">
        <v>0</v>
      </c>
    </row>
    <row r="4852" spans="1:12">
      <c r="A4852" t="s">
        <v>92</v>
      </c>
      <c r="B4852" s="23" t="s">
        <v>92</v>
      </c>
      <c r="C4852" s="24" t="s">
        <v>92</v>
      </c>
      <c r="D4852" t="s">
        <v>92</v>
      </c>
      <c r="E4852" t="s">
        <v>92</v>
      </c>
      <c r="F4852" t="s">
        <v>92</v>
      </c>
      <c r="G4852" s="23" t="s">
        <v>92</v>
      </c>
      <c r="H4852" s="24" t="s">
        <v>92</v>
      </c>
      <c r="I4852" t="s">
        <v>92</v>
      </c>
      <c r="L4852" s="24">
        <v>0</v>
      </c>
    </row>
    <row r="4853" spans="1:12">
      <c r="A4853" t="s">
        <v>92</v>
      </c>
      <c r="B4853" s="23" t="s">
        <v>92</v>
      </c>
      <c r="C4853" s="24" t="s">
        <v>92</v>
      </c>
      <c r="D4853" t="s">
        <v>92</v>
      </c>
      <c r="E4853" t="s">
        <v>92</v>
      </c>
      <c r="F4853" t="s">
        <v>92</v>
      </c>
      <c r="G4853" s="23" t="s">
        <v>92</v>
      </c>
      <c r="H4853" s="24" t="s">
        <v>92</v>
      </c>
      <c r="I4853" t="s">
        <v>92</v>
      </c>
      <c r="L4853" s="24">
        <v>0</v>
      </c>
    </row>
    <row r="4854" spans="1:12">
      <c r="A4854" t="s">
        <v>92</v>
      </c>
      <c r="B4854" s="23" t="s">
        <v>92</v>
      </c>
      <c r="C4854" s="24" t="s">
        <v>92</v>
      </c>
      <c r="D4854" t="s">
        <v>92</v>
      </c>
      <c r="E4854" t="s">
        <v>92</v>
      </c>
      <c r="F4854" t="s">
        <v>92</v>
      </c>
      <c r="G4854" s="23" t="s">
        <v>92</v>
      </c>
      <c r="H4854" s="24" t="s">
        <v>92</v>
      </c>
      <c r="I4854" t="s">
        <v>92</v>
      </c>
      <c r="L4854" s="24">
        <v>0</v>
      </c>
    </row>
    <row r="4855" spans="1:12">
      <c r="A4855" t="s">
        <v>92</v>
      </c>
      <c r="B4855" s="23" t="s">
        <v>92</v>
      </c>
      <c r="C4855" s="24" t="s">
        <v>92</v>
      </c>
      <c r="D4855" t="s">
        <v>92</v>
      </c>
      <c r="E4855" t="s">
        <v>92</v>
      </c>
      <c r="F4855" t="s">
        <v>92</v>
      </c>
      <c r="G4855" s="23" t="s">
        <v>92</v>
      </c>
      <c r="H4855" s="24" t="s">
        <v>92</v>
      </c>
      <c r="I4855" t="s">
        <v>92</v>
      </c>
      <c r="L4855" s="24">
        <v>0</v>
      </c>
    </row>
    <row r="4856" spans="1:12">
      <c r="A4856" t="s">
        <v>92</v>
      </c>
      <c r="B4856" s="23" t="s">
        <v>92</v>
      </c>
      <c r="C4856" s="24" t="s">
        <v>92</v>
      </c>
      <c r="D4856" t="s">
        <v>92</v>
      </c>
      <c r="E4856" t="s">
        <v>92</v>
      </c>
      <c r="F4856" t="s">
        <v>92</v>
      </c>
      <c r="G4856" s="23" t="s">
        <v>92</v>
      </c>
      <c r="H4856" s="24" t="s">
        <v>92</v>
      </c>
      <c r="I4856" t="s">
        <v>92</v>
      </c>
      <c r="L4856" s="24">
        <v>0</v>
      </c>
    </row>
    <row r="4857" spans="1:12">
      <c r="A4857" t="s">
        <v>92</v>
      </c>
      <c r="B4857" s="23" t="s">
        <v>92</v>
      </c>
      <c r="C4857" s="24" t="s">
        <v>92</v>
      </c>
      <c r="D4857" t="s">
        <v>92</v>
      </c>
      <c r="E4857" t="s">
        <v>92</v>
      </c>
      <c r="F4857" t="s">
        <v>92</v>
      </c>
      <c r="G4857" s="23" t="s">
        <v>92</v>
      </c>
      <c r="H4857" s="24" t="s">
        <v>92</v>
      </c>
      <c r="I4857" t="s">
        <v>92</v>
      </c>
      <c r="L4857" s="24">
        <v>0</v>
      </c>
    </row>
    <row r="4858" spans="1:12">
      <c r="A4858" t="s">
        <v>92</v>
      </c>
      <c r="B4858" s="23" t="s">
        <v>92</v>
      </c>
      <c r="C4858" s="24" t="s">
        <v>92</v>
      </c>
      <c r="D4858" t="s">
        <v>92</v>
      </c>
      <c r="E4858" t="s">
        <v>92</v>
      </c>
      <c r="F4858" t="s">
        <v>92</v>
      </c>
      <c r="G4858" s="23" t="s">
        <v>92</v>
      </c>
      <c r="H4858" s="24" t="s">
        <v>92</v>
      </c>
      <c r="I4858" t="s">
        <v>92</v>
      </c>
      <c r="L4858" s="24">
        <v>0</v>
      </c>
    </row>
    <row r="4859" spans="1:12">
      <c r="A4859" t="s">
        <v>92</v>
      </c>
      <c r="B4859" s="23" t="s">
        <v>92</v>
      </c>
      <c r="C4859" s="24" t="s">
        <v>92</v>
      </c>
      <c r="D4859" t="s">
        <v>92</v>
      </c>
      <c r="E4859" t="s">
        <v>92</v>
      </c>
      <c r="F4859" t="s">
        <v>92</v>
      </c>
      <c r="G4859" s="23" t="s">
        <v>92</v>
      </c>
      <c r="H4859" s="24" t="s">
        <v>92</v>
      </c>
      <c r="I4859" t="s">
        <v>92</v>
      </c>
      <c r="L4859" s="24">
        <v>0</v>
      </c>
    </row>
    <row r="4860" spans="1:12">
      <c r="A4860" t="s">
        <v>92</v>
      </c>
      <c r="B4860" s="23" t="s">
        <v>92</v>
      </c>
      <c r="C4860" s="24" t="s">
        <v>92</v>
      </c>
      <c r="D4860" t="s">
        <v>92</v>
      </c>
      <c r="E4860" t="s">
        <v>92</v>
      </c>
      <c r="F4860" t="s">
        <v>92</v>
      </c>
      <c r="G4860" s="23" t="s">
        <v>92</v>
      </c>
      <c r="H4860" s="24" t="s">
        <v>92</v>
      </c>
      <c r="I4860" t="s">
        <v>92</v>
      </c>
      <c r="L4860" s="24">
        <v>0</v>
      </c>
    </row>
    <row r="4861" spans="1:12">
      <c r="A4861" t="s">
        <v>92</v>
      </c>
      <c r="B4861" s="23" t="s">
        <v>92</v>
      </c>
      <c r="C4861" s="24" t="s">
        <v>92</v>
      </c>
      <c r="D4861" t="s">
        <v>92</v>
      </c>
      <c r="E4861" t="s">
        <v>92</v>
      </c>
      <c r="F4861" t="s">
        <v>92</v>
      </c>
      <c r="G4861" s="23" t="s">
        <v>92</v>
      </c>
      <c r="H4861" s="24" t="s">
        <v>92</v>
      </c>
      <c r="I4861" t="s">
        <v>92</v>
      </c>
      <c r="L4861" s="24">
        <v>0</v>
      </c>
    </row>
    <row r="4862" spans="1:12">
      <c r="A4862" t="s">
        <v>92</v>
      </c>
      <c r="B4862" s="23" t="s">
        <v>92</v>
      </c>
      <c r="C4862" s="24" t="s">
        <v>92</v>
      </c>
      <c r="D4862" t="s">
        <v>92</v>
      </c>
      <c r="E4862" t="s">
        <v>92</v>
      </c>
      <c r="F4862" t="s">
        <v>92</v>
      </c>
      <c r="G4862" s="23" t="s">
        <v>92</v>
      </c>
      <c r="H4862" s="24" t="s">
        <v>92</v>
      </c>
      <c r="I4862" t="s">
        <v>92</v>
      </c>
      <c r="L4862" s="24">
        <v>0</v>
      </c>
    </row>
    <row r="4863" spans="1:12">
      <c r="A4863" t="s">
        <v>92</v>
      </c>
      <c r="B4863" s="23" t="s">
        <v>92</v>
      </c>
      <c r="C4863" s="24" t="s">
        <v>92</v>
      </c>
      <c r="D4863" t="s">
        <v>92</v>
      </c>
      <c r="E4863" t="s">
        <v>92</v>
      </c>
      <c r="F4863" t="s">
        <v>92</v>
      </c>
      <c r="G4863" s="23" t="s">
        <v>92</v>
      </c>
      <c r="H4863" s="24" t="s">
        <v>92</v>
      </c>
      <c r="I4863" t="s">
        <v>92</v>
      </c>
      <c r="L4863" s="24">
        <v>0</v>
      </c>
    </row>
    <row r="4864" spans="1:12">
      <c r="A4864" t="s">
        <v>92</v>
      </c>
      <c r="B4864" s="23" t="s">
        <v>92</v>
      </c>
      <c r="C4864" s="24" t="s">
        <v>92</v>
      </c>
      <c r="D4864" t="s">
        <v>92</v>
      </c>
      <c r="E4864" t="s">
        <v>92</v>
      </c>
      <c r="F4864" t="s">
        <v>92</v>
      </c>
      <c r="G4864" s="23" t="s">
        <v>92</v>
      </c>
      <c r="H4864" s="24" t="s">
        <v>92</v>
      </c>
      <c r="I4864" t="s">
        <v>92</v>
      </c>
      <c r="L4864" s="24">
        <v>0</v>
      </c>
    </row>
    <row r="4865" spans="1:12">
      <c r="A4865" t="s">
        <v>92</v>
      </c>
      <c r="B4865" s="23" t="s">
        <v>92</v>
      </c>
      <c r="C4865" s="24" t="s">
        <v>92</v>
      </c>
      <c r="D4865" t="s">
        <v>92</v>
      </c>
      <c r="E4865" t="s">
        <v>92</v>
      </c>
      <c r="F4865" t="s">
        <v>92</v>
      </c>
      <c r="G4865" s="23" t="s">
        <v>92</v>
      </c>
      <c r="H4865" s="24" t="s">
        <v>92</v>
      </c>
      <c r="I4865" t="s">
        <v>92</v>
      </c>
      <c r="L4865" s="24">
        <v>0</v>
      </c>
    </row>
    <row r="4866" spans="1:12">
      <c r="A4866" t="s">
        <v>92</v>
      </c>
      <c r="B4866" s="23" t="s">
        <v>92</v>
      </c>
      <c r="C4866" s="24" t="s">
        <v>92</v>
      </c>
      <c r="D4866" t="s">
        <v>92</v>
      </c>
      <c r="E4866" t="s">
        <v>92</v>
      </c>
      <c r="F4866" t="s">
        <v>92</v>
      </c>
      <c r="G4866" s="23" t="s">
        <v>92</v>
      </c>
      <c r="H4866" s="24" t="s">
        <v>92</v>
      </c>
      <c r="I4866" t="s">
        <v>92</v>
      </c>
      <c r="L4866" s="24">
        <v>0</v>
      </c>
    </row>
    <row r="4867" spans="1:12">
      <c r="A4867" t="s">
        <v>92</v>
      </c>
      <c r="B4867" s="23" t="s">
        <v>92</v>
      </c>
      <c r="C4867" s="24" t="s">
        <v>92</v>
      </c>
      <c r="D4867" t="s">
        <v>92</v>
      </c>
      <c r="E4867" t="s">
        <v>92</v>
      </c>
      <c r="F4867" t="s">
        <v>92</v>
      </c>
      <c r="G4867" s="23" t="s">
        <v>92</v>
      </c>
      <c r="H4867" s="24" t="s">
        <v>92</v>
      </c>
      <c r="I4867" t="s">
        <v>92</v>
      </c>
      <c r="L4867" s="24">
        <v>0</v>
      </c>
    </row>
    <row r="4868" spans="1:12">
      <c r="A4868" t="s">
        <v>92</v>
      </c>
      <c r="B4868" s="23" t="s">
        <v>92</v>
      </c>
      <c r="C4868" s="24" t="s">
        <v>92</v>
      </c>
      <c r="D4868" t="s">
        <v>92</v>
      </c>
      <c r="E4868" t="s">
        <v>92</v>
      </c>
      <c r="F4868" t="s">
        <v>92</v>
      </c>
      <c r="G4868" s="23" t="s">
        <v>92</v>
      </c>
      <c r="H4868" s="24" t="s">
        <v>92</v>
      </c>
      <c r="I4868" t="s">
        <v>92</v>
      </c>
      <c r="L4868" s="24">
        <v>0</v>
      </c>
    </row>
    <row r="4869" spans="1:12">
      <c r="A4869" t="s">
        <v>92</v>
      </c>
      <c r="B4869" s="23" t="s">
        <v>92</v>
      </c>
      <c r="C4869" s="24" t="s">
        <v>92</v>
      </c>
      <c r="D4869" t="s">
        <v>92</v>
      </c>
      <c r="E4869" t="s">
        <v>92</v>
      </c>
      <c r="F4869" t="s">
        <v>92</v>
      </c>
      <c r="G4869" s="23" t="s">
        <v>92</v>
      </c>
      <c r="H4869" s="24" t="s">
        <v>92</v>
      </c>
      <c r="I4869" t="s">
        <v>92</v>
      </c>
      <c r="L4869" s="24">
        <v>0</v>
      </c>
    </row>
    <row r="4870" spans="1:12">
      <c r="A4870" t="s">
        <v>92</v>
      </c>
      <c r="B4870" s="23" t="s">
        <v>92</v>
      </c>
      <c r="C4870" s="24" t="s">
        <v>92</v>
      </c>
      <c r="D4870" t="s">
        <v>92</v>
      </c>
      <c r="E4870" t="s">
        <v>92</v>
      </c>
      <c r="F4870" t="s">
        <v>92</v>
      </c>
      <c r="G4870" s="23" t="s">
        <v>92</v>
      </c>
      <c r="H4870" s="24" t="s">
        <v>92</v>
      </c>
      <c r="I4870" t="s">
        <v>92</v>
      </c>
      <c r="L4870" s="24">
        <v>0</v>
      </c>
    </row>
    <row r="4871" spans="1:12">
      <c r="A4871" t="s">
        <v>92</v>
      </c>
      <c r="B4871" s="23" t="s">
        <v>92</v>
      </c>
      <c r="C4871" s="24" t="s">
        <v>92</v>
      </c>
      <c r="D4871" t="s">
        <v>92</v>
      </c>
      <c r="E4871" t="s">
        <v>92</v>
      </c>
      <c r="F4871" t="s">
        <v>92</v>
      </c>
      <c r="G4871" s="23" t="s">
        <v>92</v>
      </c>
      <c r="H4871" s="24" t="s">
        <v>92</v>
      </c>
      <c r="I4871" t="s">
        <v>92</v>
      </c>
      <c r="L4871" s="24">
        <v>0</v>
      </c>
    </row>
    <row r="4872" spans="1:12">
      <c r="A4872" t="s">
        <v>92</v>
      </c>
      <c r="B4872" s="23" t="s">
        <v>92</v>
      </c>
      <c r="C4872" s="24" t="s">
        <v>92</v>
      </c>
      <c r="D4872" t="s">
        <v>92</v>
      </c>
      <c r="E4872" t="s">
        <v>92</v>
      </c>
      <c r="F4872" t="s">
        <v>92</v>
      </c>
      <c r="G4872" s="23" t="s">
        <v>92</v>
      </c>
      <c r="H4872" s="24" t="s">
        <v>92</v>
      </c>
      <c r="I4872" t="s">
        <v>92</v>
      </c>
      <c r="L4872" s="24">
        <v>0</v>
      </c>
    </row>
    <row r="4873" spans="1:12">
      <c r="A4873" t="s">
        <v>92</v>
      </c>
      <c r="B4873" s="23" t="s">
        <v>92</v>
      </c>
      <c r="C4873" s="24" t="s">
        <v>92</v>
      </c>
      <c r="D4873" t="s">
        <v>92</v>
      </c>
      <c r="E4873" t="s">
        <v>92</v>
      </c>
      <c r="F4873" t="s">
        <v>92</v>
      </c>
      <c r="G4873" s="23" t="s">
        <v>92</v>
      </c>
      <c r="H4873" s="24" t="s">
        <v>92</v>
      </c>
      <c r="I4873" t="s">
        <v>92</v>
      </c>
      <c r="L4873" s="24">
        <v>0</v>
      </c>
    </row>
    <row r="4874" spans="1:12">
      <c r="A4874" t="s">
        <v>92</v>
      </c>
      <c r="B4874" s="23" t="s">
        <v>92</v>
      </c>
      <c r="C4874" s="24" t="s">
        <v>92</v>
      </c>
      <c r="D4874" t="s">
        <v>92</v>
      </c>
      <c r="E4874" t="s">
        <v>92</v>
      </c>
      <c r="F4874" t="s">
        <v>92</v>
      </c>
      <c r="G4874" s="23" t="s">
        <v>92</v>
      </c>
      <c r="H4874" s="24" t="s">
        <v>92</v>
      </c>
      <c r="I4874" t="s">
        <v>92</v>
      </c>
      <c r="L4874" s="24">
        <v>0</v>
      </c>
    </row>
    <row r="4875" spans="1:12">
      <c r="A4875" t="s">
        <v>92</v>
      </c>
      <c r="B4875" s="23" t="s">
        <v>92</v>
      </c>
      <c r="C4875" s="24" t="s">
        <v>92</v>
      </c>
      <c r="D4875" t="s">
        <v>92</v>
      </c>
      <c r="E4875" t="s">
        <v>92</v>
      </c>
      <c r="F4875" t="s">
        <v>92</v>
      </c>
      <c r="G4875" s="23" t="s">
        <v>92</v>
      </c>
      <c r="H4875" s="24" t="s">
        <v>92</v>
      </c>
      <c r="I4875" t="s">
        <v>92</v>
      </c>
      <c r="L4875" s="24">
        <v>0</v>
      </c>
    </row>
    <row r="4876" spans="1:12">
      <c r="A4876" t="s">
        <v>92</v>
      </c>
      <c r="B4876" s="23" t="s">
        <v>92</v>
      </c>
      <c r="C4876" s="24" t="s">
        <v>92</v>
      </c>
      <c r="D4876" t="s">
        <v>92</v>
      </c>
      <c r="E4876" t="s">
        <v>92</v>
      </c>
      <c r="F4876" t="s">
        <v>92</v>
      </c>
      <c r="G4876" s="23" t="s">
        <v>92</v>
      </c>
      <c r="H4876" s="24" t="s">
        <v>92</v>
      </c>
      <c r="I4876" t="s">
        <v>92</v>
      </c>
      <c r="L4876" s="24">
        <v>0</v>
      </c>
    </row>
    <row r="4877" spans="1:12">
      <c r="A4877" t="s">
        <v>92</v>
      </c>
      <c r="B4877" s="23" t="s">
        <v>92</v>
      </c>
      <c r="C4877" s="24" t="s">
        <v>92</v>
      </c>
      <c r="D4877" t="s">
        <v>92</v>
      </c>
      <c r="E4877" t="s">
        <v>92</v>
      </c>
      <c r="F4877" t="s">
        <v>92</v>
      </c>
      <c r="G4877" s="23" t="s">
        <v>92</v>
      </c>
      <c r="H4877" s="24" t="s">
        <v>92</v>
      </c>
      <c r="I4877" t="s">
        <v>92</v>
      </c>
      <c r="L4877" s="24">
        <v>0</v>
      </c>
    </row>
    <row r="4878" spans="1:12">
      <c r="A4878" t="s">
        <v>92</v>
      </c>
      <c r="B4878" s="23" t="s">
        <v>92</v>
      </c>
      <c r="C4878" s="24" t="s">
        <v>92</v>
      </c>
      <c r="D4878" t="s">
        <v>92</v>
      </c>
      <c r="E4878" t="s">
        <v>92</v>
      </c>
      <c r="F4878" t="s">
        <v>92</v>
      </c>
      <c r="G4878" s="23" t="s">
        <v>92</v>
      </c>
      <c r="H4878" s="24" t="s">
        <v>92</v>
      </c>
      <c r="I4878" t="s">
        <v>92</v>
      </c>
      <c r="L4878" s="24">
        <v>0</v>
      </c>
    </row>
    <row r="4879" spans="1:12">
      <c r="A4879" t="s">
        <v>92</v>
      </c>
      <c r="B4879" s="23" t="s">
        <v>92</v>
      </c>
      <c r="C4879" s="24" t="s">
        <v>92</v>
      </c>
      <c r="D4879" t="s">
        <v>92</v>
      </c>
      <c r="E4879" t="s">
        <v>92</v>
      </c>
      <c r="F4879" t="s">
        <v>92</v>
      </c>
      <c r="G4879" s="23" t="s">
        <v>92</v>
      </c>
      <c r="H4879" s="24" t="s">
        <v>92</v>
      </c>
      <c r="I4879" t="s">
        <v>92</v>
      </c>
      <c r="L4879" s="24">
        <v>0</v>
      </c>
    </row>
    <row r="4880" spans="1:12">
      <c r="A4880" t="s">
        <v>92</v>
      </c>
      <c r="B4880" s="23" t="s">
        <v>92</v>
      </c>
      <c r="C4880" s="24" t="s">
        <v>92</v>
      </c>
      <c r="D4880" t="s">
        <v>92</v>
      </c>
      <c r="E4880" t="s">
        <v>92</v>
      </c>
      <c r="F4880" t="s">
        <v>92</v>
      </c>
      <c r="G4880" s="23" t="s">
        <v>92</v>
      </c>
      <c r="H4880" s="24" t="s">
        <v>92</v>
      </c>
      <c r="I4880" t="s">
        <v>92</v>
      </c>
      <c r="L4880" s="24">
        <v>0</v>
      </c>
    </row>
    <row r="4881" spans="1:12">
      <c r="A4881" t="s">
        <v>92</v>
      </c>
      <c r="B4881" s="23" t="s">
        <v>92</v>
      </c>
      <c r="C4881" s="24" t="s">
        <v>92</v>
      </c>
      <c r="D4881" t="s">
        <v>92</v>
      </c>
      <c r="E4881" t="s">
        <v>92</v>
      </c>
      <c r="F4881" t="s">
        <v>92</v>
      </c>
      <c r="G4881" s="23" t="s">
        <v>92</v>
      </c>
      <c r="H4881" s="24" t="s">
        <v>92</v>
      </c>
      <c r="I4881" t="s">
        <v>92</v>
      </c>
      <c r="L4881" s="24">
        <v>0</v>
      </c>
    </row>
    <row r="4882" spans="1:12">
      <c r="A4882" t="s">
        <v>92</v>
      </c>
      <c r="B4882" s="23" t="s">
        <v>92</v>
      </c>
      <c r="C4882" s="24" t="s">
        <v>92</v>
      </c>
      <c r="D4882" t="s">
        <v>92</v>
      </c>
      <c r="E4882" t="s">
        <v>92</v>
      </c>
      <c r="F4882" t="s">
        <v>92</v>
      </c>
      <c r="G4882" s="23" t="s">
        <v>92</v>
      </c>
      <c r="H4882" s="24" t="s">
        <v>92</v>
      </c>
      <c r="I4882" t="s">
        <v>92</v>
      </c>
      <c r="L4882" s="24">
        <v>0</v>
      </c>
    </row>
    <row r="4883" spans="1:12">
      <c r="A4883" t="s">
        <v>92</v>
      </c>
      <c r="B4883" s="23" t="s">
        <v>92</v>
      </c>
      <c r="C4883" s="24" t="s">
        <v>92</v>
      </c>
      <c r="D4883" t="s">
        <v>92</v>
      </c>
      <c r="E4883" t="s">
        <v>92</v>
      </c>
      <c r="F4883" t="s">
        <v>92</v>
      </c>
      <c r="G4883" s="23" t="s">
        <v>92</v>
      </c>
      <c r="H4883" s="24" t="s">
        <v>92</v>
      </c>
      <c r="I4883" t="s">
        <v>92</v>
      </c>
      <c r="L4883" s="24">
        <v>0</v>
      </c>
    </row>
    <row r="4884" spans="1:12">
      <c r="A4884" t="s">
        <v>92</v>
      </c>
      <c r="B4884" s="23" t="s">
        <v>92</v>
      </c>
      <c r="C4884" s="24" t="s">
        <v>92</v>
      </c>
      <c r="D4884" t="s">
        <v>92</v>
      </c>
      <c r="E4884" t="s">
        <v>92</v>
      </c>
      <c r="F4884" t="s">
        <v>92</v>
      </c>
      <c r="G4884" s="23" t="s">
        <v>92</v>
      </c>
      <c r="H4884" s="24" t="s">
        <v>92</v>
      </c>
      <c r="I4884" t="s">
        <v>92</v>
      </c>
      <c r="L4884" s="24">
        <v>0</v>
      </c>
    </row>
    <row r="4885" spans="1:12">
      <c r="A4885" t="s">
        <v>92</v>
      </c>
      <c r="B4885" s="23" t="s">
        <v>92</v>
      </c>
      <c r="C4885" s="24" t="s">
        <v>92</v>
      </c>
      <c r="D4885" t="s">
        <v>92</v>
      </c>
      <c r="E4885" t="s">
        <v>92</v>
      </c>
      <c r="F4885" t="s">
        <v>92</v>
      </c>
      <c r="G4885" s="23" t="s">
        <v>92</v>
      </c>
      <c r="H4885" s="24" t="s">
        <v>92</v>
      </c>
      <c r="I4885" t="s">
        <v>92</v>
      </c>
      <c r="L4885" s="24">
        <v>0</v>
      </c>
    </row>
    <row r="4886" spans="1:12">
      <c r="A4886" t="s">
        <v>92</v>
      </c>
      <c r="B4886" s="23" t="s">
        <v>92</v>
      </c>
      <c r="C4886" s="24" t="s">
        <v>92</v>
      </c>
      <c r="D4886" t="s">
        <v>92</v>
      </c>
      <c r="E4886" t="s">
        <v>92</v>
      </c>
      <c r="F4886" t="s">
        <v>92</v>
      </c>
      <c r="G4886" s="23" t="s">
        <v>92</v>
      </c>
      <c r="H4886" s="24" t="s">
        <v>92</v>
      </c>
      <c r="I4886" t="s">
        <v>92</v>
      </c>
      <c r="L4886" s="24">
        <v>0</v>
      </c>
    </row>
    <row r="4887" spans="1:12">
      <c r="A4887" t="s">
        <v>92</v>
      </c>
      <c r="B4887" s="23" t="s">
        <v>92</v>
      </c>
      <c r="C4887" s="24" t="s">
        <v>92</v>
      </c>
      <c r="D4887" t="s">
        <v>92</v>
      </c>
      <c r="E4887" t="s">
        <v>92</v>
      </c>
      <c r="F4887" t="s">
        <v>92</v>
      </c>
      <c r="G4887" s="23" t="s">
        <v>92</v>
      </c>
      <c r="H4887" s="24" t="s">
        <v>92</v>
      </c>
      <c r="I4887" t="s">
        <v>92</v>
      </c>
      <c r="L4887" s="24">
        <v>0</v>
      </c>
    </row>
    <row r="4888" spans="1:12">
      <c r="A4888" t="s">
        <v>92</v>
      </c>
      <c r="B4888" s="23" t="s">
        <v>92</v>
      </c>
      <c r="C4888" s="24" t="s">
        <v>92</v>
      </c>
      <c r="D4888" t="s">
        <v>92</v>
      </c>
      <c r="E4888" t="s">
        <v>92</v>
      </c>
      <c r="F4888" t="s">
        <v>92</v>
      </c>
      <c r="G4888" s="23" t="s">
        <v>92</v>
      </c>
      <c r="H4888" s="24" t="s">
        <v>92</v>
      </c>
      <c r="I4888" t="s">
        <v>92</v>
      </c>
      <c r="L4888" s="24">
        <v>0</v>
      </c>
    </row>
    <row r="4889" spans="1:12">
      <c r="A4889" t="s">
        <v>92</v>
      </c>
      <c r="B4889" s="23" t="s">
        <v>92</v>
      </c>
      <c r="C4889" s="24" t="s">
        <v>92</v>
      </c>
      <c r="D4889" t="s">
        <v>92</v>
      </c>
      <c r="E4889" t="s">
        <v>92</v>
      </c>
      <c r="F4889" t="s">
        <v>92</v>
      </c>
      <c r="G4889" s="23" t="s">
        <v>92</v>
      </c>
      <c r="H4889" s="24" t="s">
        <v>92</v>
      </c>
      <c r="I4889" t="s">
        <v>92</v>
      </c>
      <c r="L4889" s="24">
        <v>0</v>
      </c>
    </row>
    <row r="4890" spans="1:12">
      <c r="A4890" t="s">
        <v>92</v>
      </c>
      <c r="B4890" s="23" t="s">
        <v>92</v>
      </c>
      <c r="C4890" s="24" t="s">
        <v>92</v>
      </c>
      <c r="D4890" t="s">
        <v>92</v>
      </c>
      <c r="E4890" t="s">
        <v>92</v>
      </c>
      <c r="F4890" t="s">
        <v>92</v>
      </c>
      <c r="G4890" s="23" t="s">
        <v>92</v>
      </c>
      <c r="H4890" s="24" t="s">
        <v>92</v>
      </c>
      <c r="I4890" t="s">
        <v>92</v>
      </c>
      <c r="L4890" s="24">
        <v>0</v>
      </c>
    </row>
    <row r="4891" spans="1:12">
      <c r="A4891" t="s">
        <v>92</v>
      </c>
      <c r="B4891" s="23" t="s">
        <v>92</v>
      </c>
      <c r="C4891" s="24" t="s">
        <v>92</v>
      </c>
      <c r="D4891" t="s">
        <v>92</v>
      </c>
      <c r="E4891" t="s">
        <v>92</v>
      </c>
      <c r="F4891" t="s">
        <v>92</v>
      </c>
      <c r="G4891" s="23" t="s">
        <v>92</v>
      </c>
      <c r="H4891" s="24" t="s">
        <v>92</v>
      </c>
      <c r="I4891" t="s">
        <v>92</v>
      </c>
      <c r="L4891" s="24">
        <v>0</v>
      </c>
    </row>
    <row r="4892" spans="1:12">
      <c r="A4892" t="s">
        <v>92</v>
      </c>
      <c r="B4892" s="23" t="s">
        <v>92</v>
      </c>
      <c r="C4892" s="24" t="s">
        <v>92</v>
      </c>
      <c r="D4892" t="s">
        <v>92</v>
      </c>
      <c r="E4892" t="s">
        <v>92</v>
      </c>
      <c r="F4892" t="s">
        <v>92</v>
      </c>
      <c r="G4892" s="23" t="s">
        <v>92</v>
      </c>
      <c r="H4892" s="24" t="s">
        <v>92</v>
      </c>
      <c r="I4892" t="s">
        <v>92</v>
      </c>
      <c r="L4892" s="24">
        <v>0</v>
      </c>
    </row>
    <row r="4893" spans="1:12">
      <c r="A4893" t="s">
        <v>92</v>
      </c>
      <c r="B4893" s="23" t="s">
        <v>92</v>
      </c>
      <c r="C4893" s="24" t="s">
        <v>92</v>
      </c>
      <c r="D4893" t="s">
        <v>92</v>
      </c>
      <c r="E4893" t="s">
        <v>92</v>
      </c>
      <c r="F4893" t="s">
        <v>92</v>
      </c>
      <c r="G4893" s="23" t="s">
        <v>92</v>
      </c>
      <c r="H4893" s="24" t="s">
        <v>92</v>
      </c>
      <c r="I4893" t="s">
        <v>92</v>
      </c>
      <c r="L4893" s="24">
        <v>0</v>
      </c>
    </row>
    <row r="4894" spans="1:12">
      <c r="A4894" t="s">
        <v>92</v>
      </c>
      <c r="B4894" s="23" t="s">
        <v>92</v>
      </c>
      <c r="C4894" s="24" t="s">
        <v>92</v>
      </c>
      <c r="D4894" t="s">
        <v>92</v>
      </c>
      <c r="E4894" t="s">
        <v>92</v>
      </c>
      <c r="F4894" t="s">
        <v>92</v>
      </c>
      <c r="G4894" s="23" t="s">
        <v>92</v>
      </c>
      <c r="H4894" s="24" t="s">
        <v>92</v>
      </c>
      <c r="I4894" t="s">
        <v>92</v>
      </c>
      <c r="L4894" s="24">
        <v>0</v>
      </c>
    </row>
    <row r="4895" spans="1:12">
      <c r="A4895" t="s">
        <v>92</v>
      </c>
      <c r="B4895" s="23" t="s">
        <v>92</v>
      </c>
      <c r="C4895" s="24" t="s">
        <v>92</v>
      </c>
      <c r="D4895" t="s">
        <v>92</v>
      </c>
      <c r="E4895" t="s">
        <v>92</v>
      </c>
      <c r="F4895" t="s">
        <v>92</v>
      </c>
      <c r="G4895" s="23" t="s">
        <v>92</v>
      </c>
      <c r="H4895" s="24" t="s">
        <v>92</v>
      </c>
      <c r="I4895" t="s">
        <v>92</v>
      </c>
      <c r="L4895" s="24">
        <v>0</v>
      </c>
    </row>
    <row r="4896" spans="1:12">
      <c r="A4896" t="s">
        <v>92</v>
      </c>
      <c r="B4896" s="23" t="s">
        <v>92</v>
      </c>
      <c r="C4896" s="24" t="s">
        <v>92</v>
      </c>
      <c r="D4896" t="s">
        <v>92</v>
      </c>
      <c r="E4896" t="s">
        <v>92</v>
      </c>
      <c r="F4896" t="s">
        <v>92</v>
      </c>
      <c r="G4896" s="23" t="s">
        <v>92</v>
      </c>
      <c r="H4896" s="24" t="s">
        <v>92</v>
      </c>
      <c r="I4896" t="s">
        <v>92</v>
      </c>
      <c r="L4896" s="24">
        <v>0</v>
      </c>
    </row>
    <row r="4897" spans="1:12">
      <c r="A4897" t="s">
        <v>92</v>
      </c>
      <c r="B4897" s="23" t="s">
        <v>92</v>
      </c>
      <c r="C4897" s="24" t="s">
        <v>92</v>
      </c>
      <c r="D4897" t="s">
        <v>92</v>
      </c>
      <c r="E4897" t="s">
        <v>92</v>
      </c>
      <c r="F4897" t="s">
        <v>92</v>
      </c>
      <c r="G4897" s="23" t="s">
        <v>92</v>
      </c>
      <c r="H4897" s="24" t="s">
        <v>92</v>
      </c>
      <c r="I4897" t="s">
        <v>92</v>
      </c>
      <c r="L4897" s="24">
        <v>0</v>
      </c>
    </row>
    <row r="4898" spans="1:12">
      <c r="A4898" t="s">
        <v>92</v>
      </c>
      <c r="B4898" s="23" t="s">
        <v>92</v>
      </c>
      <c r="C4898" s="24" t="s">
        <v>92</v>
      </c>
      <c r="D4898" t="s">
        <v>92</v>
      </c>
      <c r="E4898" t="s">
        <v>92</v>
      </c>
      <c r="F4898" t="s">
        <v>92</v>
      </c>
      <c r="G4898" s="23" t="s">
        <v>92</v>
      </c>
      <c r="H4898" s="24" t="s">
        <v>92</v>
      </c>
      <c r="I4898" t="s">
        <v>92</v>
      </c>
      <c r="L4898" s="24">
        <v>0</v>
      </c>
    </row>
    <row r="4899" spans="1:12">
      <c r="A4899" t="s">
        <v>92</v>
      </c>
      <c r="B4899" s="23" t="s">
        <v>92</v>
      </c>
      <c r="C4899" s="24" t="s">
        <v>92</v>
      </c>
      <c r="D4899" t="s">
        <v>92</v>
      </c>
      <c r="E4899" t="s">
        <v>92</v>
      </c>
      <c r="F4899" t="s">
        <v>92</v>
      </c>
      <c r="G4899" s="23" t="s">
        <v>92</v>
      </c>
      <c r="H4899" s="24" t="s">
        <v>92</v>
      </c>
      <c r="I4899" t="s">
        <v>92</v>
      </c>
      <c r="L4899" s="24">
        <v>0</v>
      </c>
    </row>
    <row r="4900" spans="1:12">
      <c r="A4900" t="s">
        <v>92</v>
      </c>
      <c r="B4900" s="23" t="s">
        <v>92</v>
      </c>
      <c r="C4900" s="24" t="s">
        <v>92</v>
      </c>
      <c r="D4900" t="s">
        <v>92</v>
      </c>
      <c r="E4900" t="s">
        <v>92</v>
      </c>
      <c r="F4900" t="s">
        <v>92</v>
      </c>
      <c r="G4900" s="23" t="s">
        <v>92</v>
      </c>
      <c r="H4900" s="24" t="s">
        <v>92</v>
      </c>
      <c r="I4900" t="s">
        <v>92</v>
      </c>
      <c r="L4900" s="24">
        <v>0</v>
      </c>
    </row>
    <row r="4901" spans="1:12">
      <c r="A4901" t="s">
        <v>92</v>
      </c>
      <c r="B4901" s="23" t="s">
        <v>92</v>
      </c>
      <c r="C4901" s="24" t="s">
        <v>92</v>
      </c>
      <c r="D4901" t="s">
        <v>92</v>
      </c>
      <c r="E4901" t="s">
        <v>92</v>
      </c>
      <c r="F4901" t="s">
        <v>92</v>
      </c>
      <c r="G4901" s="23" t="s">
        <v>92</v>
      </c>
      <c r="H4901" s="24" t="s">
        <v>92</v>
      </c>
      <c r="I4901" t="s">
        <v>92</v>
      </c>
      <c r="L4901" s="24">
        <v>0</v>
      </c>
    </row>
    <row r="4902" spans="1:12">
      <c r="A4902" t="s">
        <v>92</v>
      </c>
      <c r="B4902" s="23" t="s">
        <v>92</v>
      </c>
      <c r="C4902" s="24" t="s">
        <v>92</v>
      </c>
      <c r="D4902" t="s">
        <v>92</v>
      </c>
      <c r="E4902" t="s">
        <v>92</v>
      </c>
      <c r="F4902" t="s">
        <v>92</v>
      </c>
      <c r="G4902" s="23" t="s">
        <v>92</v>
      </c>
      <c r="H4902" s="24" t="s">
        <v>92</v>
      </c>
      <c r="I4902" t="s">
        <v>92</v>
      </c>
      <c r="L4902" s="24">
        <v>0</v>
      </c>
    </row>
    <row r="4903" spans="1:12">
      <c r="A4903" t="s">
        <v>92</v>
      </c>
      <c r="B4903" s="23" t="s">
        <v>92</v>
      </c>
      <c r="C4903" s="24" t="s">
        <v>92</v>
      </c>
      <c r="D4903" t="s">
        <v>92</v>
      </c>
      <c r="E4903" t="s">
        <v>92</v>
      </c>
      <c r="F4903" t="s">
        <v>92</v>
      </c>
      <c r="G4903" s="23" t="s">
        <v>92</v>
      </c>
      <c r="H4903" s="24" t="s">
        <v>92</v>
      </c>
      <c r="I4903" t="s">
        <v>92</v>
      </c>
      <c r="L4903" s="24">
        <v>0</v>
      </c>
    </row>
    <row r="4904" spans="1:12">
      <c r="A4904" t="s">
        <v>92</v>
      </c>
      <c r="B4904" s="23" t="s">
        <v>92</v>
      </c>
      <c r="C4904" s="24" t="s">
        <v>92</v>
      </c>
      <c r="D4904" t="s">
        <v>92</v>
      </c>
      <c r="E4904" t="s">
        <v>92</v>
      </c>
      <c r="F4904" t="s">
        <v>92</v>
      </c>
      <c r="G4904" s="23" t="s">
        <v>92</v>
      </c>
      <c r="H4904" s="24" t="s">
        <v>92</v>
      </c>
      <c r="I4904" t="s">
        <v>92</v>
      </c>
      <c r="L4904" s="24">
        <v>0</v>
      </c>
    </row>
    <row r="4905" spans="1:12">
      <c r="A4905" t="s">
        <v>92</v>
      </c>
      <c r="B4905" s="23" t="s">
        <v>92</v>
      </c>
      <c r="C4905" s="24" t="s">
        <v>92</v>
      </c>
      <c r="D4905" t="s">
        <v>92</v>
      </c>
      <c r="E4905" t="s">
        <v>92</v>
      </c>
      <c r="F4905" t="s">
        <v>92</v>
      </c>
      <c r="G4905" s="23" t="s">
        <v>92</v>
      </c>
      <c r="H4905" s="24" t="s">
        <v>92</v>
      </c>
      <c r="I4905" t="s">
        <v>92</v>
      </c>
      <c r="L4905" s="24">
        <v>0</v>
      </c>
    </row>
    <row r="4906" spans="1:12">
      <c r="A4906" t="s">
        <v>92</v>
      </c>
      <c r="B4906" s="23" t="s">
        <v>92</v>
      </c>
      <c r="C4906" s="24" t="s">
        <v>92</v>
      </c>
      <c r="D4906" t="s">
        <v>92</v>
      </c>
      <c r="E4906" t="s">
        <v>92</v>
      </c>
      <c r="F4906" t="s">
        <v>92</v>
      </c>
      <c r="G4906" s="23" t="s">
        <v>92</v>
      </c>
      <c r="H4906" s="24" t="s">
        <v>92</v>
      </c>
      <c r="I4906" t="s">
        <v>92</v>
      </c>
      <c r="L4906" s="24">
        <v>0</v>
      </c>
    </row>
    <row r="4907" spans="1:12">
      <c r="A4907" t="s">
        <v>92</v>
      </c>
      <c r="B4907" s="23" t="s">
        <v>92</v>
      </c>
      <c r="C4907" s="24" t="s">
        <v>92</v>
      </c>
      <c r="D4907" t="s">
        <v>92</v>
      </c>
      <c r="E4907" t="s">
        <v>92</v>
      </c>
      <c r="F4907" t="s">
        <v>92</v>
      </c>
      <c r="G4907" s="23" t="s">
        <v>92</v>
      </c>
      <c r="H4907" s="24" t="s">
        <v>92</v>
      </c>
      <c r="I4907" t="s">
        <v>92</v>
      </c>
      <c r="L4907" s="24">
        <v>0</v>
      </c>
    </row>
    <row r="4908" spans="1:12">
      <c r="A4908" t="s">
        <v>92</v>
      </c>
      <c r="B4908" s="23" t="s">
        <v>92</v>
      </c>
      <c r="C4908" s="24" t="s">
        <v>92</v>
      </c>
      <c r="D4908" t="s">
        <v>92</v>
      </c>
      <c r="E4908" t="s">
        <v>92</v>
      </c>
      <c r="F4908" t="s">
        <v>92</v>
      </c>
      <c r="G4908" s="23" t="s">
        <v>92</v>
      </c>
      <c r="H4908" s="24" t="s">
        <v>92</v>
      </c>
      <c r="I4908" t="s">
        <v>92</v>
      </c>
      <c r="L4908" s="24">
        <v>0</v>
      </c>
    </row>
    <row r="4909" spans="1:12">
      <c r="A4909" t="s">
        <v>92</v>
      </c>
      <c r="B4909" s="23" t="s">
        <v>92</v>
      </c>
      <c r="C4909" s="24" t="s">
        <v>92</v>
      </c>
      <c r="D4909" t="s">
        <v>92</v>
      </c>
      <c r="E4909" t="s">
        <v>92</v>
      </c>
      <c r="F4909" t="s">
        <v>92</v>
      </c>
      <c r="G4909" s="23" t="s">
        <v>92</v>
      </c>
      <c r="H4909" s="24" t="s">
        <v>92</v>
      </c>
      <c r="I4909" t="s">
        <v>92</v>
      </c>
      <c r="L4909" s="24">
        <v>0</v>
      </c>
    </row>
    <row r="4910" spans="1:12">
      <c r="A4910" t="s">
        <v>92</v>
      </c>
      <c r="B4910" s="23" t="s">
        <v>92</v>
      </c>
      <c r="C4910" s="24" t="s">
        <v>92</v>
      </c>
      <c r="D4910" t="s">
        <v>92</v>
      </c>
      <c r="E4910" t="s">
        <v>92</v>
      </c>
      <c r="F4910" t="s">
        <v>92</v>
      </c>
      <c r="G4910" s="23" t="s">
        <v>92</v>
      </c>
      <c r="H4910" s="24" t="s">
        <v>92</v>
      </c>
      <c r="I4910" t="s">
        <v>92</v>
      </c>
      <c r="L4910" s="24">
        <v>0</v>
      </c>
    </row>
    <row r="4911" spans="1:12">
      <c r="A4911" t="s">
        <v>92</v>
      </c>
      <c r="B4911" s="23" t="s">
        <v>92</v>
      </c>
      <c r="C4911" s="24" t="s">
        <v>92</v>
      </c>
      <c r="D4911" t="s">
        <v>92</v>
      </c>
      <c r="E4911" t="s">
        <v>92</v>
      </c>
      <c r="F4911" t="s">
        <v>92</v>
      </c>
      <c r="G4911" s="23" t="s">
        <v>92</v>
      </c>
      <c r="H4911" s="24" t="s">
        <v>92</v>
      </c>
      <c r="I4911" t="s">
        <v>92</v>
      </c>
      <c r="L4911" s="24">
        <v>0</v>
      </c>
    </row>
    <row r="4912" spans="1:12">
      <c r="A4912" t="s">
        <v>92</v>
      </c>
      <c r="B4912" s="23" t="s">
        <v>92</v>
      </c>
      <c r="C4912" s="24" t="s">
        <v>92</v>
      </c>
      <c r="D4912" t="s">
        <v>92</v>
      </c>
      <c r="E4912" t="s">
        <v>92</v>
      </c>
      <c r="F4912" t="s">
        <v>92</v>
      </c>
      <c r="G4912" s="23" t="s">
        <v>92</v>
      </c>
      <c r="H4912" s="24" t="s">
        <v>92</v>
      </c>
      <c r="I4912" t="s">
        <v>92</v>
      </c>
      <c r="L4912" s="24">
        <v>0</v>
      </c>
    </row>
    <row r="4913" spans="1:12">
      <c r="A4913" t="s">
        <v>92</v>
      </c>
      <c r="B4913" s="23" t="s">
        <v>92</v>
      </c>
      <c r="C4913" s="24" t="s">
        <v>92</v>
      </c>
      <c r="D4913" t="s">
        <v>92</v>
      </c>
      <c r="E4913" t="s">
        <v>92</v>
      </c>
      <c r="F4913" t="s">
        <v>92</v>
      </c>
      <c r="G4913" s="23" t="s">
        <v>92</v>
      </c>
      <c r="H4913" s="24" t="s">
        <v>92</v>
      </c>
      <c r="I4913" t="s">
        <v>92</v>
      </c>
      <c r="L4913" s="24">
        <v>0</v>
      </c>
    </row>
    <row r="4914" spans="1:12">
      <c r="A4914" t="s">
        <v>92</v>
      </c>
      <c r="B4914" s="23" t="s">
        <v>92</v>
      </c>
      <c r="C4914" s="24" t="s">
        <v>92</v>
      </c>
      <c r="D4914" t="s">
        <v>92</v>
      </c>
      <c r="E4914" t="s">
        <v>92</v>
      </c>
      <c r="F4914" t="s">
        <v>92</v>
      </c>
      <c r="G4914" s="23" t="s">
        <v>92</v>
      </c>
      <c r="H4914" s="24" t="s">
        <v>92</v>
      </c>
      <c r="I4914" t="s">
        <v>92</v>
      </c>
      <c r="L4914" s="24">
        <v>0</v>
      </c>
    </row>
    <row r="4915" spans="1:12">
      <c r="A4915" t="s">
        <v>92</v>
      </c>
      <c r="B4915" s="23" t="s">
        <v>92</v>
      </c>
      <c r="C4915" s="24" t="s">
        <v>92</v>
      </c>
      <c r="D4915" t="s">
        <v>92</v>
      </c>
      <c r="E4915" t="s">
        <v>92</v>
      </c>
      <c r="F4915" t="s">
        <v>92</v>
      </c>
      <c r="G4915" s="23" t="s">
        <v>92</v>
      </c>
      <c r="H4915" s="24" t="s">
        <v>92</v>
      </c>
      <c r="I4915" t="s">
        <v>92</v>
      </c>
      <c r="L4915" s="24">
        <v>0</v>
      </c>
    </row>
    <row r="4916" spans="1:12">
      <c r="A4916" t="s">
        <v>92</v>
      </c>
      <c r="B4916" s="23" t="s">
        <v>92</v>
      </c>
      <c r="C4916" s="24" t="s">
        <v>92</v>
      </c>
      <c r="D4916" t="s">
        <v>92</v>
      </c>
      <c r="E4916" t="s">
        <v>92</v>
      </c>
      <c r="F4916" t="s">
        <v>92</v>
      </c>
      <c r="G4916" s="23" t="s">
        <v>92</v>
      </c>
      <c r="H4916" s="24" t="s">
        <v>92</v>
      </c>
      <c r="I4916" t="s">
        <v>92</v>
      </c>
      <c r="L4916" s="24">
        <v>0</v>
      </c>
    </row>
    <row r="4917" spans="1:12">
      <c r="A4917" t="s">
        <v>92</v>
      </c>
      <c r="B4917" s="23" t="s">
        <v>92</v>
      </c>
      <c r="C4917" s="24" t="s">
        <v>92</v>
      </c>
      <c r="D4917" t="s">
        <v>92</v>
      </c>
      <c r="E4917" t="s">
        <v>92</v>
      </c>
      <c r="F4917" t="s">
        <v>92</v>
      </c>
      <c r="G4917" s="23" t="s">
        <v>92</v>
      </c>
      <c r="H4917" s="24" t="s">
        <v>92</v>
      </c>
      <c r="I4917" t="s">
        <v>92</v>
      </c>
      <c r="L4917" s="24">
        <v>0</v>
      </c>
    </row>
    <row r="4918" spans="1:12">
      <c r="A4918" t="s">
        <v>92</v>
      </c>
      <c r="B4918" s="23" t="s">
        <v>92</v>
      </c>
      <c r="C4918" s="24" t="s">
        <v>92</v>
      </c>
      <c r="D4918" t="s">
        <v>92</v>
      </c>
      <c r="E4918" t="s">
        <v>92</v>
      </c>
      <c r="F4918" t="s">
        <v>92</v>
      </c>
      <c r="G4918" s="23" t="s">
        <v>92</v>
      </c>
      <c r="H4918" s="24" t="s">
        <v>92</v>
      </c>
      <c r="I4918" t="s">
        <v>92</v>
      </c>
      <c r="L4918" s="24">
        <v>0</v>
      </c>
    </row>
    <row r="4919" spans="1:12">
      <c r="A4919" t="s">
        <v>92</v>
      </c>
      <c r="B4919" s="23" t="s">
        <v>92</v>
      </c>
      <c r="C4919" s="24" t="s">
        <v>92</v>
      </c>
      <c r="D4919" t="s">
        <v>92</v>
      </c>
      <c r="E4919" t="s">
        <v>92</v>
      </c>
      <c r="F4919" t="s">
        <v>92</v>
      </c>
      <c r="G4919" s="23" t="s">
        <v>92</v>
      </c>
      <c r="H4919" s="24" t="s">
        <v>92</v>
      </c>
      <c r="I4919" t="s">
        <v>92</v>
      </c>
      <c r="L4919" s="24">
        <v>0</v>
      </c>
    </row>
    <row r="4920" spans="1:12">
      <c r="A4920" t="s">
        <v>92</v>
      </c>
      <c r="B4920" s="23" t="s">
        <v>92</v>
      </c>
      <c r="C4920" s="24" t="s">
        <v>92</v>
      </c>
      <c r="D4920" t="s">
        <v>92</v>
      </c>
      <c r="E4920" t="s">
        <v>92</v>
      </c>
      <c r="F4920" t="s">
        <v>92</v>
      </c>
      <c r="G4920" s="23" t="s">
        <v>92</v>
      </c>
      <c r="H4920" s="24" t="s">
        <v>92</v>
      </c>
      <c r="I4920" t="s">
        <v>92</v>
      </c>
      <c r="L4920" s="24">
        <v>0</v>
      </c>
    </row>
    <row r="4921" spans="1:12">
      <c r="A4921" t="s">
        <v>92</v>
      </c>
      <c r="B4921" s="23" t="s">
        <v>92</v>
      </c>
      <c r="C4921" s="24" t="s">
        <v>92</v>
      </c>
      <c r="D4921" t="s">
        <v>92</v>
      </c>
      <c r="E4921" t="s">
        <v>92</v>
      </c>
      <c r="F4921" t="s">
        <v>92</v>
      </c>
      <c r="G4921" s="23" t="s">
        <v>92</v>
      </c>
      <c r="H4921" s="24" t="s">
        <v>92</v>
      </c>
      <c r="I4921" t="s">
        <v>92</v>
      </c>
      <c r="L4921" s="24">
        <v>0</v>
      </c>
    </row>
    <row r="4922" spans="1:12">
      <c r="A4922" t="s">
        <v>92</v>
      </c>
      <c r="B4922" s="23" t="s">
        <v>92</v>
      </c>
      <c r="C4922" s="24" t="s">
        <v>92</v>
      </c>
      <c r="D4922" t="s">
        <v>92</v>
      </c>
      <c r="E4922" t="s">
        <v>92</v>
      </c>
      <c r="F4922" t="s">
        <v>92</v>
      </c>
      <c r="G4922" s="23" t="s">
        <v>92</v>
      </c>
      <c r="H4922" s="24" t="s">
        <v>92</v>
      </c>
      <c r="I4922" t="s">
        <v>92</v>
      </c>
      <c r="L4922" s="24">
        <v>0</v>
      </c>
    </row>
    <row r="4923" spans="1:12">
      <c r="A4923" t="s">
        <v>92</v>
      </c>
      <c r="B4923" s="23" t="s">
        <v>92</v>
      </c>
      <c r="C4923" s="24" t="s">
        <v>92</v>
      </c>
      <c r="D4923" t="s">
        <v>92</v>
      </c>
      <c r="E4923" t="s">
        <v>92</v>
      </c>
      <c r="F4923" t="s">
        <v>92</v>
      </c>
      <c r="G4923" s="23" t="s">
        <v>92</v>
      </c>
      <c r="H4923" s="24" t="s">
        <v>92</v>
      </c>
      <c r="I4923" t="s">
        <v>92</v>
      </c>
      <c r="L4923" s="24">
        <v>0</v>
      </c>
    </row>
    <row r="4924" spans="1:12">
      <c r="A4924" t="s">
        <v>92</v>
      </c>
      <c r="B4924" s="23" t="s">
        <v>92</v>
      </c>
      <c r="C4924" s="24" t="s">
        <v>92</v>
      </c>
      <c r="D4924" t="s">
        <v>92</v>
      </c>
      <c r="E4924" t="s">
        <v>92</v>
      </c>
      <c r="F4924" t="s">
        <v>92</v>
      </c>
      <c r="G4924" s="23" t="s">
        <v>92</v>
      </c>
      <c r="H4924" s="24" t="s">
        <v>92</v>
      </c>
      <c r="I4924" t="s">
        <v>92</v>
      </c>
      <c r="L4924" s="24">
        <v>0</v>
      </c>
    </row>
    <row r="4925" spans="1:12">
      <c r="A4925" t="s">
        <v>92</v>
      </c>
      <c r="B4925" s="23" t="s">
        <v>92</v>
      </c>
      <c r="C4925" s="24" t="s">
        <v>92</v>
      </c>
      <c r="D4925" t="s">
        <v>92</v>
      </c>
      <c r="E4925" t="s">
        <v>92</v>
      </c>
      <c r="F4925" t="s">
        <v>92</v>
      </c>
      <c r="G4925" s="23" t="s">
        <v>92</v>
      </c>
      <c r="H4925" s="24" t="s">
        <v>92</v>
      </c>
      <c r="I4925" t="s">
        <v>92</v>
      </c>
      <c r="L4925" s="24">
        <v>0</v>
      </c>
    </row>
    <row r="4926" spans="1:12">
      <c r="A4926" t="s">
        <v>92</v>
      </c>
      <c r="B4926" s="23" t="s">
        <v>92</v>
      </c>
      <c r="C4926" s="24" t="s">
        <v>92</v>
      </c>
      <c r="D4926" t="s">
        <v>92</v>
      </c>
      <c r="E4926" t="s">
        <v>92</v>
      </c>
      <c r="F4926" t="s">
        <v>92</v>
      </c>
      <c r="G4926" s="23" t="s">
        <v>92</v>
      </c>
      <c r="H4926" s="24" t="s">
        <v>92</v>
      </c>
      <c r="I4926" t="s">
        <v>92</v>
      </c>
      <c r="L4926" s="24">
        <v>0</v>
      </c>
    </row>
    <row r="4927" spans="1:12">
      <c r="A4927" t="s">
        <v>92</v>
      </c>
      <c r="B4927" s="23" t="s">
        <v>92</v>
      </c>
      <c r="C4927" s="24" t="s">
        <v>92</v>
      </c>
      <c r="D4927" t="s">
        <v>92</v>
      </c>
      <c r="E4927" t="s">
        <v>92</v>
      </c>
      <c r="F4927" t="s">
        <v>92</v>
      </c>
      <c r="G4927" s="23" t="s">
        <v>92</v>
      </c>
      <c r="H4927" s="24" t="s">
        <v>92</v>
      </c>
      <c r="I4927" t="s">
        <v>92</v>
      </c>
      <c r="L4927" s="24">
        <v>0</v>
      </c>
    </row>
    <row r="4928" spans="1:12">
      <c r="A4928" t="s">
        <v>92</v>
      </c>
      <c r="B4928" s="23" t="s">
        <v>92</v>
      </c>
      <c r="C4928" s="24" t="s">
        <v>92</v>
      </c>
      <c r="D4928" t="s">
        <v>92</v>
      </c>
      <c r="E4928" t="s">
        <v>92</v>
      </c>
      <c r="F4928" t="s">
        <v>92</v>
      </c>
      <c r="G4928" s="23" t="s">
        <v>92</v>
      </c>
      <c r="H4928" s="24" t="s">
        <v>92</v>
      </c>
      <c r="I4928" t="s">
        <v>92</v>
      </c>
      <c r="L4928" s="24">
        <v>0</v>
      </c>
    </row>
    <row r="4929" spans="1:12">
      <c r="A4929" t="s">
        <v>92</v>
      </c>
      <c r="B4929" s="23" t="s">
        <v>92</v>
      </c>
      <c r="C4929" s="24" t="s">
        <v>92</v>
      </c>
      <c r="D4929" t="s">
        <v>92</v>
      </c>
      <c r="E4929" t="s">
        <v>92</v>
      </c>
      <c r="F4929" t="s">
        <v>92</v>
      </c>
      <c r="G4929" s="23" t="s">
        <v>92</v>
      </c>
      <c r="H4929" s="24" t="s">
        <v>92</v>
      </c>
      <c r="I4929" t="s">
        <v>92</v>
      </c>
      <c r="L4929" s="24">
        <v>0</v>
      </c>
    </row>
    <row r="4930" spans="1:12">
      <c r="A4930" t="s">
        <v>92</v>
      </c>
      <c r="B4930" s="23" t="s">
        <v>92</v>
      </c>
      <c r="C4930" s="24" t="s">
        <v>92</v>
      </c>
      <c r="D4930" t="s">
        <v>92</v>
      </c>
      <c r="E4930" t="s">
        <v>92</v>
      </c>
      <c r="F4930" t="s">
        <v>92</v>
      </c>
      <c r="G4930" s="23" t="s">
        <v>92</v>
      </c>
      <c r="H4930" s="24" t="s">
        <v>92</v>
      </c>
      <c r="I4930" t="s">
        <v>92</v>
      </c>
      <c r="L4930" s="24">
        <v>0</v>
      </c>
    </row>
    <row r="4931" spans="1:12">
      <c r="A4931" t="s">
        <v>92</v>
      </c>
      <c r="B4931" s="23" t="s">
        <v>92</v>
      </c>
      <c r="C4931" s="24" t="s">
        <v>92</v>
      </c>
      <c r="D4931" t="s">
        <v>92</v>
      </c>
      <c r="E4931" t="s">
        <v>92</v>
      </c>
      <c r="F4931" t="s">
        <v>92</v>
      </c>
      <c r="G4931" s="23" t="s">
        <v>92</v>
      </c>
      <c r="H4931" s="24" t="s">
        <v>92</v>
      </c>
      <c r="I4931" t="s">
        <v>92</v>
      </c>
      <c r="L4931" s="24">
        <v>0</v>
      </c>
    </row>
    <row r="4932" spans="1:12">
      <c r="A4932" t="s">
        <v>92</v>
      </c>
      <c r="B4932" s="23" t="s">
        <v>92</v>
      </c>
      <c r="C4932" s="24" t="s">
        <v>92</v>
      </c>
      <c r="D4932" t="s">
        <v>92</v>
      </c>
      <c r="E4932" t="s">
        <v>92</v>
      </c>
      <c r="F4932" t="s">
        <v>92</v>
      </c>
      <c r="G4932" s="23" t="s">
        <v>92</v>
      </c>
      <c r="H4932" s="24" t="s">
        <v>92</v>
      </c>
      <c r="I4932" t="s">
        <v>92</v>
      </c>
      <c r="L4932" s="24">
        <v>0</v>
      </c>
    </row>
    <row r="4933" spans="1:12">
      <c r="A4933" t="s">
        <v>92</v>
      </c>
      <c r="B4933" s="23" t="s">
        <v>92</v>
      </c>
      <c r="C4933" s="24" t="s">
        <v>92</v>
      </c>
      <c r="D4933" t="s">
        <v>92</v>
      </c>
      <c r="E4933" t="s">
        <v>92</v>
      </c>
      <c r="F4933" t="s">
        <v>92</v>
      </c>
      <c r="G4933" s="23" t="s">
        <v>92</v>
      </c>
      <c r="H4933" s="24" t="s">
        <v>92</v>
      </c>
      <c r="I4933" t="s">
        <v>92</v>
      </c>
      <c r="L4933" s="24">
        <v>0</v>
      </c>
    </row>
    <row r="4934" spans="1:12">
      <c r="A4934" t="s">
        <v>92</v>
      </c>
      <c r="B4934" s="23" t="s">
        <v>92</v>
      </c>
      <c r="C4934" s="24" t="s">
        <v>92</v>
      </c>
      <c r="D4934" t="s">
        <v>92</v>
      </c>
      <c r="E4934" t="s">
        <v>92</v>
      </c>
      <c r="F4934" t="s">
        <v>92</v>
      </c>
      <c r="G4934" s="23" t="s">
        <v>92</v>
      </c>
      <c r="H4934" s="24" t="s">
        <v>92</v>
      </c>
      <c r="I4934" t="s">
        <v>92</v>
      </c>
      <c r="L4934" s="24">
        <v>0</v>
      </c>
    </row>
    <row r="4935" spans="1:12">
      <c r="A4935" t="s">
        <v>92</v>
      </c>
      <c r="B4935" s="23" t="s">
        <v>92</v>
      </c>
      <c r="C4935" s="24" t="s">
        <v>92</v>
      </c>
      <c r="D4935" t="s">
        <v>92</v>
      </c>
      <c r="E4935" t="s">
        <v>92</v>
      </c>
      <c r="F4935" t="s">
        <v>92</v>
      </c>
      <c r="G4935" s="23" t="s">
        <v>92</v>
      </c>
      <c r="H4935" s="24" t="s">
        <v>92</v>
      </c>
      <c r="I4935" t="s">
        <v>92</v>
      </c>
      <c r="L4935" s="24">
        <v>0</v>
      </c>
    </row>
    <row r="4936" spans="1:12">
      <c r="A4936" t="s">
        <v>92</v>
      </c>
      <c r="B4936" s="23" t="s">
        <v>92</v>
      </c>
      <c r="C4936" s="24" t="s">
        <v>92</v>
      </c>
      <c r="D4936" t="s">
        <v>92</v>
      </c>
      <c r="E4936" t="s">
        <v>92</v>
      </c>
      <c r="F4936" t="s">
        <v>92</v>
      </c>
      <c r="G4936" s="23" t="s">
        <v>92</v>
      </c>
      <c r="H4936" s="24" t="s">
        <v>92</v>
      </c>
      <c r="I4936" t="s">
        <v>92</v>
      </c>
      <c r="L4936" s="24">
        <v>0</v>
      </c>
    </row>
    <row r="4937" spans="1:12">
      <c r="A4937" t="s">
        <v>92</v>
      </c>
      <c r="B4937" s="23" t="s">
        <v>92</v>
      </c>
      <c r="C4937" s="24" t="s">
        <v>92</v>
      </c>
      <c r="D4937" t="s">
        <v>92</v>
      </c>
      <c r="E4937" t="s">
        <v>92</v>
      </c>
      <c r="F4937" t="s">
        <v>92</v>
      </c>
      <c r="G4937" s="23" t="s">
        <v>92</v>
      </c>
      <c r="H4937" s="24" t="s">
        <v>92</v>
      </c>
      <c r="I4937" t="s">
        <v>92</v>
      </c>
      <c r="L4937" s="24">
        <v>0</v>
      </c>
    </row>
    <row r="4938" spans="1:12">
      <c r="A4938" t="s">
        <v>92</v>
      </c>
      <c r="B4938" s="23" t="s">
        <v>92</v>
      </c>
      <c r="C4938" s="24" t="s">
        <v>92</v>
      </c>
      <c r="D4938" t="s">
        <v>92</v>
      </c>
      <c r="E4938" t="s">
        <v>92</v>
      </c>
      <c r="F4938" t="s">
        <v>92</v>
      </c>
      <c r="G4938" s="23" t="s">
        <v>92</v>
      </c>
      <c r="H4938" s="24" t="s">
        <v>92</v>
      </c>
      <c r="I4938" t="s">
        <v>92</v>
      </c>
      <c r="L4938" s="24">
        <v>0</v>
      </c>
    </row>
    <row r="4939" spans="1:12">
      <c r="A4939" t="s">
        <v>92</v>
      </c>
      <c r="B4939" s="23" t="s">
        <v>92</v>
      </c>
      <c r="C4939" s="24" t="s">
        <v>92</v>
      </c>
      <c r="D4939" t="s">
        <v>92</v>
      </c>
      <c r="E4939" t="s">
        <v>92</v>
      </c>
      <c r="F4939" t="s">
        <v>92</v>
      </c>
      <c r="G4939" s="23" t="s">
        <v>92</v>
      </c>
      <c r="H4939" s="24" t="s">
        <v>92</v>
      </c>
      <c r="I4939" t="s">
        <v>92</v>
      </c>
      <c r="L4939" s="24">
        <v>0</v>
      </c>
    </row>
    <row r="4940" spans="1:12">
      <c r="A4940" t="s">
        <v>92</v>
      </c>
      <c r="B4940" s="23" t="s">
        <v>92</v>
      </c>
      <c r="C4940" s="24" t="s">
        <v>92</v>
      </c>
      <c r="D4940" t="s">
        <v>92</v>
      </c>
      <c r="E4940" t="s">
        <v>92</v>
      </c>
      <c r="F4940" t="s">
        <v>92</v>
      </c>
      <c r="G4940" s="23" t="s">
        <v>92</v>
      </c>
      <c r="H4940" s="24" t="s">
        <v>92</v>
      </c>
      <c r="I4940" t="s">
        <v>92</v>
      </c>
      <c r="L4940" s="24">
        <v>0</v>
      </c>
    </row>
    <row r="4941" spans="1:12">
      <c r="A4941" t="s">
        <v>92</v>
      </c>
      <c r="B4941" s="23" t="s">
        <v>92</v>
      </c>
      <c r="C4941" s="24" t="s">
        <v>92</v>
      </c>
      <c r="D4941" t="s">
        <v>92</v>
      </c>
      <c r="E4941" t="s">
        <v>92</v>
      </c>
      <c r="F4941" t="s">
        <v>92</v>
      </c>
      <c r="G4941" s="23" t="s">
        <v>92</v>
      </c>
      <c r="H4941" s="24" t="s">
        <v>92</v>
      </c>
      <c r="I4941" t="s">
        <v>92</v>
      </c>
      <c r="L4941" s="24">
        <v>0</v>
      </c>
    </row>
    <row r="4942" spans="1:12">
      <c r="A4942" t="s">
        <v>92</v>
      </c>
      <c r="B4942" s="23" t="s">
        <v>92</v>
      </c>
      <c r="C4942" s="24" t="s">
        <v>92</v>
      </c>
      <c r="D4942" t="s">
        <v>92</v>
      </c>
      <c r="E4942" t="s">
        <v>92</v>
      </c>
      <c r="F4942" t="s">
        <v>92</v>
      </c>
      <c r="G4942" s="23" t="s">
        <v>92</v>
      </c>
      <c r="H4942" s="24" t="s">
        <v>92</v>
      </c>
      <c r="I4942" t="s">
        <v>92</v>
      </c>
      <c r="L4942" s="24">
        <v>0</v>
      </c>
    </row>
    <row r="4943" spans="1:12">
      <c r="A4943" t="s">
        <v>92</v>
      </c>
      <c r="B4943" s="23" t="s">
        <v>92</v>
      </c>
      <c r="C4943" s="24" t="s">
        <v>92</v>
      </c>
      <c r="D4943" t="s">
        <v>92</v>
      </c>
      <c r="E4943" t="s">
        <v>92</v>
      </c>
      <c r="F4943" t="s">
        <v>92</v>
      </c>
      <c r="G4943" s="23" t="s">
        <v>92</v>
      </c>
      <c r="H4943" s="24" t="s">
        <v>92</v>
      </c>
      <c r="I4943" t="s">
        <v>92</v>
      </c>
      <c r="L4943" s="24">
        <v>0</v>
      </c>
    </row>
    <row r="4944" spans="1:12">
      <c r="A4944" t="s">
        <v>92</v>
      </c>
      <c r="B4944" s="23" t="s">
        <v>92</v>
      </c>
      <c r="C4944" s="24" t="s">
        <v>92</v>
      </c>
      <c r="D4944" t="s">
        <v>92</v>
      </c>
      <c r="E4944" t="s">
        <v>92</v>
      </c>
      <c r="F4944" t="s">
        <v>92</v>
      </c>
      <c r="G4944" s="23" t="s">
        <v>92</v>
      </c>
      <c r="H4944" s="24" t="s">
        <v>92</v>
      </c>
      <c r="I4944" t="s">
        <v>92</v>
      </c>
      <c r="L4944" s="24">
        <v>0</v>
      </c>
    </row>
    <row r="4945" spans="1:12">
      <c r="A4945" t="s">
        <v>92</v>
      </c>
      <c r="B4945" s="23" t="s">
        <v>92</v>
      </c>
      <c r="C4945" s="24" t="s">
        <v>92</v>
      </c>
      <c r="D4945" t="s">
        <v>92</v>
      </c>
      <c r="E4945" t="s">
        <v>92</v>
      </c>
      <c r="F4945" t="s">
        <v>92</v>
      </c>
      <c r="G4945" s="23" t="s">
        <v>92</v>
      </c>
      <c r="H4945" s="24" t="s">
        <v>92</v>
      </c>
      <c r="I4945" t="s">
        <v>92</v>
      </c>
      <c r="L4945" s="24">
        <v>0</v>
      </c>
    </row>
    <row r="4946" spans="1:12">
      <c r="A4946" t="s">
        <v>92</v>
      </c>
      <c r="B4946" s="23" t="s">
        <v>92</v>
      </c>
      <c r="C4946" s="24" t="s">
        <v>92</v>
      </c>
      <c r="D4946" t="s">
        <v>92</v>
      </c>
      <c r="E4946" t="s">
        <v>92</v>
      </c>
      <c r="F4946" t="s">
        <v>92</v>
      </c>
      <c r="G4946" s="23" t="s">
        <v>92</v>
      </c>
      <c r="H4946" s="24" t="s">
        <v>92</v>
      </c>
      <c r="I4946" t="s">
        <v>92</v>
      </c>
      <c r="L4946" s="24">
        <v>0</v>
      </c>
    </row>
    <row r="4947" spans="1:12">
      <c r="A4947" t="s">
        <v>92</v>
      </c>
      <c r="B4947" s="23" t="s">
        <v>92</v>
      </c>
      <c r="C4947" s="24" t="s">
        <v>92</v>
      </c>
      <c r="D4947" t="s">
        <v>92</v>
      </c>
      <c r="E4947" t="s">
        <v>92</v>
      </c>
      <c r="F4947" t="s">
        <v>92</v>
      </c>
      <c r="G4947" s="23" t="s">
        <v>92</v>
      </c>
      <c r="H4947" s="24" t="s">
        <v>92</v>
      </c>
      <c r="I4947" t="s">
        <v>92</v>
      </c>
      <c r="L4947" s="24">
        <v>0</v>
      </c>
    </row>
    <row r="4948" spans="1:12">
      <c r="A4948" t="s">
        <v>92</v>
      </c>
      <c r="B4948" s="23" t="s">
        <v>92</v>
      </c>
      <c r="C4948" s="24" t="s">
        <v>92</v>
      </c>
      <c r="D4948" t="s">
        <v>92</v>
      </c>
      <c r="E4948" t="s">
        <v>92</v>
      </c>
      <c r="F4948" t="s">
        <v>92</v>
      </c>
      <c r="G4948" s="23" t="s">
        <v>92</v>
      </c>
      <c r="H4948" s="24" t="s">
        <v>92</v>
      </c>
      <c r="I4948" t="s">
        <v>92</v>
      </c>
      <c r="L4948" s="24">
        <v>0</v>
      </c>
    </row>
    <row r="4949" spans="1:12">
      <c r="A4949" t="s">
        <v>92</v>
      </c>
      <c r="B4949" s="23" t="s">
        <v>92</v>
      </c>
      <c r="C4949" s="24" t="s">
        <v>92</v>
      </c>
      <c r="D4949" t="s">
        <v>92</v>
      </c>
      <c r="E4949" t="s">
        <v>92</v>
      </c>
      <c r="F4949" t="s">
        <v>92</v>
      </c>
      <c r="G4949" s="23" t="s">
        <v>92</v>
      </c>
      <c r="H4949" s="24" t="s">
        <v>92</v>
      </c>
      <c r="I4949" t="s">
        <v>92</v>
      </c>
      <c r="L4949" s="24">
        <v>0</v>
      </c>
    </row>
    <row r="4950" spans="1:12">
      <c r="A4950" t="s">
        <v>92</v>
      </c>
      <c r="B4950" s="23" t="s">
        <v>92</v>
      </c>
      <c r="C4950" s="24" t="s">
        <v>92</v>
      </c>
      <c r="D4950" t="s">
        <v>92</v>
      </c>
      <c r="E4950" t="s">
        <v>92</v>
      </c>
      <c r="F4950" t="s">
        <v>92</v>
      </c>
      <c r="G4950" s="23" t="s">
        <v>92</v>
      </c>
      <c r="H4950" s="24" t="s">
        <v>92</v>
      </c>
      <c r="I4950" t="s">
        <v>92</v>
      </c>
      <c r="L4950" s="24">
        <v>0</v>
      </c>
    </row>
    <row r="4951" spans="1:12">
      <c r="A4951" t="s">
        <v>92</v>
      </c>
      <c r="B4951" s="23" t="s">
        <v>92</v>
      </c>
      <c r="C4951" s="24" t="s">
        <v>92</v>
      </c>
      <c r="D4951" t="s">
        <v>92</v>
      </c>
      <c r="E4951" t="s">
        <v>92</v>
      </c>
      <c r="F4951" t="s">
        <v>92</v>
      </c>
      <c r="G4951" s="23" t="s">
        <v>92</v>
      </c>
      <c r="H4951" s="24" t="s">
        <v>92</v>
      </c>
      <c r="I4951" t="s">
        <v>92</v>
      </c>
      <c r="L4951" s="24">
        <v>0</v>
      </c>
    </row>
    <row r="4952" spans="1:12">
      <c r="A4952" t="s">
        <v>92</v>
      </c>
      <c r="B4952" s="23" t="s">
        <v>92</v>
      </c>
      <c r="C4952" s="24" t="s">
        <v>92</v>
      </c>
      <c r="D4952" t="s">
        <v>92</v>
      </c>
      <c r="E4952" t="s">
        <v>92</v>
      </c>
      <c r="F4952" t="s">
        <v>92</v>
      </c>
      <c r="G4952" s="23" t="s">
        <v>92</v>
      </c>
      <c r="H4952" s="24" t="s">
        <v>92</v>
      </c>
      <c r="I4952" t="s">
        <v>92</v>
      </c>
      <c r="L4952" s="24">
        <v>0</v>
      </c>
    </row>
    <row r="4953" spans="1:12">
      <c r="A4953" t="s">
        <v>92</v>
      </c>
      <c r="B4953" s="23" t="s">
        <v>92</v>
      </c>
      <c r="C4953" s="24" t="s">
        <v>92</v>
      </c>
      <c r="D4953" t="s">
        <v>92</v>
      </c>
      <c r="E4953" t="s">
        <v>92</v>
      </c>
      <c r="F4953" t="s">
        <v>92</v>
      </c>
      <c r="G4953" s="23" t="s">
        <v>92</v>
      </c>
      <c r="H4953" s="24" t="s">
        <v>92</v>
      </c>
      <c r="I4953" t="s">
        <v>92</v>
      </c>
      <c r="L4953" s="24">
        <v>0</v>
      </c>
    </row>
    <row r="4954" spans="1:12">
      <c r="A4954" t="s">
        <v>92</v>
      </c>
      <c r="B4954" s="23" t="s">
        <v>92</v>
      </c>
      <c r="C4954" s="24" t="s">
        <v>92</v>
      </c>
      <c r="D4954" t="s">
        <v>92</v>
      </c>
      <c r="E4954" t="s">
        <v>92</v>
      </c>
      <c r="F4954" t="s">
        <v>92</v>
      </c>
      <c r="G4954" s="23" t="s">
        <v>92</v>
      </c>
      <c r="H4954" s="24" t="s">
        <v>92</v>
      </c>
      <c r="I4954" t="s">
        <v>92</v>
      </c>
      <c r="L4954" s="24">
        <v>0</v>
      </c>
    </row>
    <row r="4955" spans="1:12">
      <c r="A4955" t="s">
        <v>92</v>
      </c>
      <c r="B4955" s="23" t="s">
        <v>92</v>
      </c>
      <c r="C4955" s="24" t="s">
        <v>92</v>
      </c>
      <c r="D4955" t="s">
        <v>92</v>
      </c>
      <c r="E4955" t="s">
        <v>92</v>
      </c>
      <c r="F4955" t="s">
        <v>92</v>
      </c>
      <c r="G4955" s="23" t="s">
        <v>92</v>
      </c>
      <c r="H4955" s="24" t="s">
        <v>92</v>
      </c>
      <c r="I4955" t="s">
        <v>92</v>
      </c>
      <c r="L4955" s="24">
        <v>0</v>
      </c>
    </row>
    <row r="4956" spans="1:12">
      <c r="A4956" t="s">
        <v>92</v>
      </c>
      <c r="B4956" s="23" t="s">
        <v>92</v>
      </c>
      <c r="C4956" s="24" t="s">
        <v>92</v>
      </c>
      <c r="D4956" t="s">
        <v>92</v>
      </c>
      <c r="E4956" t="s">
        <v>92</v>
      </c>
      <c r="F4956" t="s">
        <v>92</v>
      </c>
      <c r="G4956" s="23" t="s">
        <v>92</v>
      </c>
      <c r="H4956" s="24" t="s">
        <v>92</v>
      </c>
      <c r="I4956" t="s">
        <v>92</v>
      </c>
      <c r="L4956" s="24">
        <v>0</v>
      </c>
    </row>
    <row r="4957" spans="1:12">
      <c r="A4957" t="s">
        <v>92</v>
      </c>
      <c r="B4957" s="23" t="s">
        <v>92</v>
      </c>
      <c r="C4957" s="24" t="s">
        <v>92</v>
      </c>
      <c r="D4957" t="s">
        <v>92</v>
      </c>
      <c r="E4957" t="s">
        <v>92</v>
      </c>
      <c r="F4957" t="s">
        <v>92</v>
      </c>
      <c r="G4957" s="23" t="s">
        <v>92</v>
      </c>
      <c r="H4957" s="24" t="s">
        <v>92</v>
      </c>
      <c r="I4957" t="s">
        <v>92</v>
      </c>
      <c r="L4957" s="24">
        <v>0</v>
      </c>
    </row>
    <row r="4958" spans="1:12">
      <c r="A4958" t="s">
        <v>92</v>
      </c>
      <c r="B4958" s="23" t="s">
        <v>92</v>
      </c>
      <c r="C4958" s="24" t="s">
        <v>92</v>
      </c>
      <c r="D4958" t="s">
        <v>92</v>
      </c>
      <c r="E4958" t="s">
        <v>92</v>
      </c>
      <c r="F4958" t="s">
        <v>92</v>
      </c>
      <c r="G4958" s="23" t="s">
        <v>92</v>
      </c>
      <c r="H4958" s="24" t="s">
        <v>92</v>
      </c>
      <c r="I4958" t="s">
        <v>92</v>
      </c>
      <c r="L4958" s="24">
        <v>0</v>
      </c>
    </row>
    <row r="4959" spans="1:12">
      <c r="A4959" t="s">
        <v>92</v>
      </c>
      <c r="B4959" s="23" t="s">
        <v>92</v>
      </c>
      <c r="C4959" s="24" t="s">
        <v>92</v>
      </c>
      <c r="D4959" t="s">
        <v>92</v>
      </c>
      <c r="E4959" t="s">
        <v>92</v>
      </c>
      <c r="F4959" t="s">
        <v>92</v>
      </c>
      <c r="G4959" s="23" t="s">
        <v>92</v>
      </c>
      <c r="H4959" s="24" t="s">
        <v>92</v>
      </c>
      <c r="I4959" t="s">
        <v>92</v>
      </c>
      <c r="L4959" s="24">
        <v>0</v>
      </c>
    </row>
    <row r="4960" spans="1:12">
      <c r="A4960" t="s">
        <v>92</v>
      </c>
      <c r="B4960" s="23" t="s">
        <v>92</v>
      </c>
      <c r="C4960" s="24" t="s">
        <v>92</v>
      </c>
      <c r="D4960" t="s">
        <v>92</v>
      </c>
      <c r="E4960" t="s">
        <v>92</v>
      </c>
      <c r="F4960" t="s">
        <v>92</v>
      </c>
      <c r="G4960" s="23" t="s">
        <v>92</v>
      </c>
      <c r="H4960" s="24" t="s">
        <v>92</v>
      </c>
      <c r="I4960" t="s">
        <v>92</v>
      </c>
      <c r="L4960" s="24">
        <v>0</v>
      </c>
    </row>
    <row r="4961" spans="1:12">
      <c r="A4961" t="s">
        <v>92</v>
      </c>
      <c r="B4961" s="23" t="s">
        <v>92</v>
      </c>
      <c r="C4961" s="24" t="s">
        <v>92</v>
      </c>
      <c r="D4961" t="s">
        <v>92</v>
      </c>
      <c r="E4961" t="s">
        <v>92</v>
      </c>
      <c r="F4961" t="s">
        <v>92</v>
      </c>
      <c r="G4961" s="23" t="s">
        <v>92</v>
      </c>
      <c r="H4961" s="24" t="s">
        <v>92</v>
      </c>
      <c r="I4961" t="s">
        <v>92</v>
      </c>
      <c r="L4961" s="24">
        <v>0</v>
      </c>
    </row>
    <row r="4962" spans="1:12">
      <c r="A4962" t="s">
        <v>92</v>
      </c>
      <c r="B4962" s="23" t="s">
        <v>92</v>
      </c>
      <c r="C4962" s="24" t="s">
        <v>92</v>
      </c>
      <c r="D4962" t="s">
        <v>92</v>
      </c>
      <c r="E4962" t="s">
        <v>92</v>
      </c>
      <c r="F4962" t="s">
        <v>92</v>
      </c>
      <c r="G4962" s="23" t="s">
        <v>92</v>
      </c>
      <c r="H4962" s="24" t="s">
        <v>92</v>
      </c>
      <c r="I4962" t="s">
        <v>92</v>
      </c>
      <c r="L4962" s="24">
        <v>0</v>
      </c>
    </row>
    <row r="4963" spans="1:12">
      <c r="A4963" t="s">
        <v>92</v>
      </c>
      <c r="B4963" s="23" t="s">
        <v>92</v>
      </c>
      <c r="C4963" s="24" t="s">
        <v>92</v>
      </c>
      <c r="D4963" t="s">
        <v>92</v>
      </c>
      <c r="E4963" t="s">
        <v>92</v>
      </c>
      <c r="F4963" t="s">
        <v>92</v>
      </c>
      <c r="G4963" s="23" t="s">
        <v>92</v>
      </c>
      <c r="H4963" s="24" t="s">
        <v>92</v>
      </c>
      <c r="I4963" t="s">
        <v>92</v>
      </c>
      <c r="L4963" s="24">
        <v>0</v>
      </c>
    </row>
    <row r="4964" spans="1:12">
      <c r="A4964" t="s">
        <v>92</v>
      </c>
      <c r="B4964" s="23" t="s">
        <v>92</v>
      </c>
      <c r="C4964" s="24" t="s">
        <v>92</v>
      </c>
      <c r="D4964" t="s">
        <v>92</v>
      </c>
      <c r="E4964" t="s">
        <v>92</v>
      </c>
      <c r="F4964" t="s">
        <v>92</v>
      </c>
      <c r="G4964" s="23" t="s">
        <v>92</v>
      </c>
      <c r="H4964" s="24" t="s">
        <v>92</v>
      </c>
      <c r="I4964" t="s">
        <v>92</v>
      </c>
      <c r="L4964" s="24">
        <v>0</v>
      </c>
    </row>
    <row r="4965" spans="1:12">
      <c r="A4965" t="s">
        <v>92</v>
      </c>
      <c r="B4965" s="23" t="s">
        <v>92</v>
      </c>
      <c r="C4965" s="24" t="s">
        <v>92</v>
      </c>
      <c r="D4965" t="s">
        <v>92</v>
      </c>
      <c r="E4965" t="s">
        <v>92</v>
      </c>
      <c r="F4965" t="s">
        <v>92</v>
      </c>
      <c r="G4965" s="23" t="s">
        <v>92</v>
      </c>
      <c r="H4965" s="24" t="s">
        <v>92</v>
      </c>
      <c r="I4965" t="s">
        <v>92</v>
      </c>
      <c r="L4965" s="24">
        <v>0</v>
      </c>
    </row>
    <row r="4966" spans="1:12">
      <c r="A4966" t="s">
        <v>92</v>
      </c>
      <c r="B4966" s="23" t="s">
        <v>92</v>
      </c>
      <c r="C4966" s="24" t="s">
        <v>92</v>
      </c>
      <c r="D4966" t="s">
        <v>92</v>
      </c>
      <c r="E4966" t="s">
        <v>92</v>
      </c>
      <c r="F4966" t="s">
        <v>92</v>
      </c>
      <c r="G4966" s="23" t="s">
        <v>92</v>
      </c>
      <c r="H4966" s="24" t="s">
        <v>92</v>
      </c>
      <c r="I4966" t="s">
        <v>92</v>
      </c>
      <c r="L4966" s="24">
        <v>0</v>
      </c>
    </row>
    <row r="4967" spans="1:12">
      <c r="A4967" t="s">
        <v>92</v>
      </c>
      <c r="B4967" s="23" t="s">
        <v>92</v>
      </c>
      <c r="C4967" s="24" t="s">
        <v>92</v>
      </c>
      <c r="D4967" t="s">
        <v>92</v>
      </c>
      <c r="E4967" t="s">
        <v>92</v>
      </c>
      <c r="F4967" t="s">
        <v>92</v>
      </c>
      <c r="G4967" s="23" t="s">
        <v>92</v>
      </c>
      <c r="H4967" s="24" t="s">
        <v>92</v>
      </c>
      <c r="I4967" t="s">
        <v>92</v>
      </c>
      <c r="L4967" s="24">
        <v>0</v>
      </c>
    </row>
    <row r="4968" spans="1:12">
      <c r="A4968" t="s">
        <v>92</v>
      </c>
      <c r="B4968" s="23" t="s">
        <v>92</v>
      </c>
      <c r="C4968" s="24" t="s">
        <v>92</v>
      </c>
      <c r="D4968" t="s">
        <v>92</v>
      </c>
      <c r="E4968" t="s">
        <v>92</v>
      </c>
      <c r="F4968" t="s">
        <v>92</v>
      </c>
      <c r="G4968" s="23" t="s">
        <v>92</v>
      </c>
      <c r="H4968" s="24" t="s">
        <v>92</v>
      </c>
      <c r="I4968" t="s">
        <v>92</v>
      </c>
      <c r="L4968" s="24">
        <v>0</v>
      </c>
    </row>
    <row r="4969" spans="1:12">
      <c r="A4969" t="s">
        <v>92</v>
      </c>
      <c r="B4969" s="23" t="s">
        <v>92</v>
      </c>
      <c r="C4969" s="24" t="s">
        <v>92</v>
      </c>
      <c r="D4969" t="s">
        <v>92</v>
      </c>
      <c r="E4969" t="s">
        <v>92</v>
      </c>
      <c r="F4969" t="s">
        <v>92</v>
      </c>
      <c r="G4969" s="23" t="s">
        <v>92</v>
      </c>
      <c r="H4969" s="24" t="s">
        <v>92</v>
      </c>
      <c r="I4969" t="s">
        <v>92</v>
      </c>
      <c r="L4969" s="24">
        <v>0</v>
      </c>
    </row>
    <row r="4970" spans="1:12">
      <c r="A4970" t="s">
        <v>92</v>
      </c>
      <c r="B4970" s="23" t="s">
        <v>92</v>
      </c>
      <c r="C4970" s="24" t="s">
        <v>92</v>
      </c>
      <c r="D4970" t="s">
        <v>92</v>
      </c>
      <c r="E4970" t="s">
        <v>92</v>
      </c>
      <c r="F4970" t="s">
        <v>92</v>
      </c>
      <c r="G4970" s="23" t="s">
        <v>92</v>
      </c>
      <c r="H4970" s="24" t="s">
        <v>92</v>
      </c>
      <c r="I4970" t="s">
        <v>92</v>
      </c>
      <c r="L4970" s="24">
        <v>0</v>
      </c>
    </row>
    <row r="4971" spans="1:12">
      <c r="A4971" t="s">
        <v>92</v>
      </c>
      <c r="B4971" s="23" t="s">
        <v>92</v>
      </c>
      <c r="C4971" s="24" t="s">
        <v>92</v>
      </c>
      <c r="D4971" t="s">
        <v>92</v>
      </c>
      <c r="E4971" t="s">
        <v>92</v>
      </c>
      <c r="F4971" t="s">
        <v>92</v>
      </c>
      <c r="G4971" s="23" t="s">
        <v>92</v>
      </c>
      <c r="H4971" s="24" t="s">
        <v>92</v>
      </c>
      <c r="I4971" t="s">
        <v>92</v>
      </c>
      <c r="L4971" s="24">
        <v>0</v>
      </c>
    </row>
    <row r="4972" spans="1:12">
      <c r="A4972" t="s">
        <v>92</v>
      </c>
      <c r="B4972" s="23" t="s">
        <v>92</v>
      </c>
      <c r="C4972" s="24" t="s">
        <v>92</v>
      </c>
      <c r="D4972" t="s">
        <v>92</v>
      </c>
      <c r="E4972" t="s">
        <v>92</v>
      </c>
      <c r="F4972" t="s">
        <v>92</v>
      </c>
      <c r="G4972" s="23" t="s">
        <v>92</v>
      </c>
      <c r="H4972" s="24" t="s">
        <v>92</v>
      </c>
      <c r="I4972" t="s">
        <v>92</v>
      </c>
      <c r="L4972" s="24">
        <v>0</v>
      </c>
    </row>
    <row r="4973" spans="1:12">
      <c r="A4973" t="s">
        <v>92</v>
      </c>
      <c r="B4973" s="23" t="s">
        <v>92</v>
      </c>
      <c r="C4973" s="24" t="s">
        <v>92</v>
      </c>
      <c r="D4973" t="s">
        <v>92</v>
      </c>
      <c r="E4973" t="s">
        <v>92</v>
      </c>
      <c r="F4973" t="s">
        <v>92</v>
      </c>
      <c r="G4973" s="23" t="s">
        <v>92</v>
      </c>
      <c r="H4973" s="24" t="s">
        <v>92</v>
      </c>
      <c r="I4973" t="s">
        <v>92</v>
      </c>
      <c r="L4973" s="24">
        <v>0</v>
      </c>
    </row>
    <row r="4974" spans="1:12">
      <c r="A4974" t="s">
        <v>92</v>
      </c>
      <c r="B4974" s="23" t="s">
        <v>92</v>
      </c>
      <c r="C4974" s="24" t="s">
        <v>92</v>
      </c>
      <c r="D4974" t="s">
        <v>92</v>
      </c>
      <c r="E4974" t="s">
        <v>92</v>
      </c>
      <c r="F4974" t="s">
        <v>92</v>
      </c>
      <c r="G4974" s="23" t="s">
        <v>92</v>
      </c>
      <c r="H4974" s="24" t="s">
        <v>92</v>
      </c>
      <c r="I4974" t="s">
        <v>92</v>
      </c>
      <c r="L4974" s="24">
        <v>0</v>
      </c>
    </row>
    <row r="4975" spans="1:12">
      <c r="A4975" t="s">
        <v>92</v>
      </c>
      <c r="B4975" s="23" t="s">
        <v>92</v>
      </c>
      <c r="C4975" s="24" t="s">
        <v>92</v>
      </c>
      <c r="D4975" t="s">
        <v>92</v>
      </c>
      <c r="E4975" t="s">
        <v>92</v>
      </c>
      <c r="F4975" t="s">
        <v>92</v>
      </c>
      <c r="G4975" s="23" t="s">
        <v>92</v>
      </c>
      <c r="H4975" s="24" t="s">
        <v>92</v>
      </c>
      <c r="I4975" t="s">
        <v>92</v>
      </c>
      <c r="L4975" s="24">
        <v>0</v>
      </c>
    </row>
    <row r="4976" spans="1:12">
      <c r="A4976" t="s">
        <v>92</v>
      </c>
      <c r="B4976" s="23" t="s">
        <v>92</v>
      </c>
      <c r="C4976" s="24" t="s">
        <v>92</v>
      </c>
      <c r="D4976" t="s">
        <v>92</v>
      </c>
      <c r="E4976" t="s">
        <v>92</v>
      </c>
      <c r="F4976" t="s">
        <v>92</v>
      </c>
      <c r="G4976" s="23" t="s">
        <v>92</v>
      </c>
      <c r="H4976" s="24" t="s">
        <v>92</v>
      </c>
      <c r="I4976" t="s">
        <v>92</v>
      </c>
      <c r="L4976" s="24">
        <v>0</v>
      </c>
    </row>
    <row r="4977" spans="1:12">
      <c r="A4977" t="s">
        <v>92</v>
      </c>
      <c r="B4977" s="23" t="s">
        <v>92</v>
      </c>
      <c r="C4977" s="24" t="s">
        <v>92</v>
      </c>
      <c r="D4977" t="s">
        <v>92</v>
      </c>
      <c r="E4977" t="s">
        <v>92</v>
      </c>
      <c r="F4977" t="s">
        <v>92</v>
      </c>
      <c r="G4977" s="23" t="s">
        <v>92</v>
      </c>
      <c r="H4977" s="24" t="s">
        <v>92</v>
      </c>
      <c r="I4977" t="s">
        <v>92</v>
      </c>
      <c r="L4977" s="24">
        <v>0</v>
      </c>
    </row>
    <row r="4978" spans="1:12">
      <c r="A4978" t="s">
        <v>92</v>
      </c>
      <c r="B4978" s="23" t="s">
        <v>92</v>
      </c>
      <c r="C4978" s="24" t="s">
        <v>92</v>
      </c>
      <c r="D4978" t="s">
        <v>92</v>
      </c>
      <c r="E4978" t="s">
        <v>92</v>
      </c>
      <c r="F4978" t="s">
        <v>92</v>
      </c>
      <c r="G4978" s="23" t="s">
        <v>92</v>
      </c>
      <c r="H4978" s="24" t="s">
        <v>92</v>
      </c>
      <c r="I4978" t="s">
        <v>92</v>
      </c>
      <c r="L4978" s="24">
        <v>0</v>
      </c>
    </row>
    <row r="4979" spans="1:12">
      <c r="A4979" t="s">
        <v>92</v>
      </c>
      <c r="B4979" s="23" t="s">
        <v>92</v>
      </c>
      <c r="C4979" s="24" t="s">
        <v>92</v>
      </c>
      <c r="D4979" t="s">
        <v>92</v>
      </c>
      <c r="E4979" t="s">
        <v>92</v>
      </c>
      <c r="F4979" t="s">
        <v>92</v>
      </c>
      <c r="G4979" s="23" t="s">
        <v>92</v>
      </c>
      <c r="H4979" s="24" t="s">
        <v>92</v>
      </c>
      <c r="I4979" t="s">
        <v>92</v>
      </c>
      <c r="L4979" s="24">
        <v>0</v>
      </c>
    </row>
    <row r="4980" spans="1:12">
      <c r="A4980" t="s">
        <v>92</v>
      </c>
      <c r="B4980" s="23" t="s">
        <v>92</v>
      </c>
      <c r="C4980" s="24" t="s">
        <v>92</v>
      </c>
      <c r="D4980" t="s">
        <v>92</v>
      </c>
      <c r="E4980" t="s">
        <v>92</v>
      </c>
      <c r="F4980" t="s">
        <v>92</v>
      </c>
      <c r="G4980" s="23" t="s">
        <v>92</v>
      </c>
      <c r="H4980" s="24" t="s">
        <v>92</v>
      </c>
      <c r="I4980" t="s">
        <v>92</v>
      </c>
      <c r="L4980" s="24">
        <v>0</v>
      </c>
    </row>
    <row r="4981" spans="1:12">
      <c r="A4981" t="s">
        <v>92</v>
      </c>
      <c r="B4981" s="23" t="s">
        <v>92</v>
      </c>
      <c r="C4981" s="24" t="s">
        <v>92</v>
      </c>
      <c r="D4981" t="s">
        <v>92</v>
      </c>
      <c r="E4981" t="s">
        <v>92</v>
      </c>
      <c r="F4981" t="s">
        <v>92</v>
      </c>
      <c r="G4981" s="23" t="s">
        <v>92</v>
      </c>
      <c r="H4981" s="24" t="s">
        <v>92</v>
      </c>
      <c r="I4981" t="s">
        <v>92</v>
      </c>
      <c r="L4981" s="24">
        <v>0</v>
      </c>
    </row>
    <row r="4982" spans="1:12">
      <c r="A4982" t="s">
        <v>92</v>
      </c>
      <c r="B4982" s="23" t="s">
        <v>92</v>
      </c>
      <c r="C4982" s="24" t="s">
        <v>92</v>
      </c>
      <c r="D4982" t="s">
        <v>92</v>
      </c>
      <c r="E4982" t="s">
        <v>92</v>
      </c>
      <c r="F4982" t="s">
        <v>92</v>
      </c>
      <c r="G4982" s="23" t="s">
        <v>92</v>
      </c>
      <c r="H4982" s="24" t="s">
        <v>92</v>
      </c>
      <c r="I4982" t="s">
        <v>92</v>
      </c>
      <c r="L4982" s="24">
        <v>0</v>
      </c>
    </row>
    <row r="4983" spans="1:12">
      <c r="A4983" t="s">
        <v>92</v>
      </c>
      <c r="B4983" s="23" t="s">
        <v>92</v>
      </c>
      <c r="C4983" s="24" t="s">
        <v>92</v>
      </c>
      <c r="D4983" t="s">
        <v>92</v>
      </c>
      <c r="E4983" t="s">
        <v>92</v>
      </c>
      <c r="F4983" t="s">
        <v>92</v>
      </c>
      <c r="G4983" s="23" t="s">
        <v>92</v>
      </c>
      <c r="H4983" s="24" t="s">
        <v>92</v>
      </c>
      <c r="I4983" t="s">
        <v>92</v>
      </c>
      <c r="L4983" s="24">
        <v>0</v>
      </c>
    </row>
    <row r="4984" spans="1:12">
      <c r="A4984" t="s">
        <v>92</v>
      </c>
      <c r="B4984" s="23" t="s">
        <v>92</v>
      </c>
      <c r="C4984" s="24" t="s">
        <v>92</v>
      </c>
      <c r="D4984" t="s">
        <v>92</v>
      </c>
      <c r="E4984" t="s">
        <v>92</v>
      </c>
      <c r="F4984" t="s">
        <v>92</v>
      </c>
      <c r="G4984" s="23" t="s">
        <v>92</v>
      </c>
      <c r="H4984" s="24" t="s">
        <v>92</v>
      </c>
      <c r="I4984" t="s">
        <v>92</v>
      </c>
      <c r="L4984" s="24">
        <v>0</v>
      </c>
    </row>
    <row r="4985" spans="1:12">
      <c r="A4985" t="s">
        <v>92</v>
      </c>
      <c r="B4985" s="23" t="s">
        <v>92</v>
      </c>
      <c r="C4985" s="24" t="s">
        <v>92</v>
      </c>
      <c r="D4985" t="s">
        <v>92</v>
      </c>
      <c r="E4985" t="s">
        <v>92</v>
      </c>
      <c r="F4985" t="s">
        <v>92</v>
      </c>
      <c r="G4985" s="23" t="s">
        <v>92</v>
      </c>
      <c r="H4985" s="24" t="s">
        <v>92</v>
      </c>
      <c r="I4985" t="s">
        <v>92</v>
      </c>
      <c r="L4985" s="24">
        <v>0</v>
      </c>
    </row>
    <row r="4986" spans="1:12">
      <c r="A4986" t="s">
        <v>92</v>
      </c>
      <c r="B4986" s="23" t="s">
        <v>92</v>
      </c>
      <c r="C4986" s="24" t="s">
        <v>92</v>
      </c>
      <c r="D4986" t="s">
        <v>92</v>
      </c>
      <c r="E4986" t="s">
        <v>92</v>
      </c>
      <c r="F4986" t="s">
        <v>92</v>
      </c>
      <c r="G4986" s="23" t="s">
        <v>92</v>
      </c>
      <c r="H4986" s="24" t="s">
        <v>92</v>
      </c>
      <c r="I4986" t="s">
        <v>92</v>
      </c>
      <c r="L4986" s="24">
        <v>0</v>
      </c>
    </row>
    <row r="4987" spans="1:12">
      <c r="A4987" t="s">
        <v>92</v>
      </c>
      <c r="B4987" s="23" t="s">
        <v>92</v>
      </c>
      <c r="C4987" s="24" t="s">
        <v>92</v>
      </c>
      <c r="D4987" t="s">
        <v>92</v>
      </c>
      <c r="E4987" t="s">
        <v>92</v>
      </c>
      <c r="F4987" t="s">
        <v>92</v>
      </c>
      <c r="G4987" s="23" t="s">
        <v>92</v>
      </c>
      <c r="H4987" s="24" t="s">
        <v>92</v>
      </c>
      <c r="I4987" t="s">
        <v>92</v>
      </c>
      <c r="L4987" s="24">
        <v>0</v>
      </c>
    </row>
    <row r="4988" spans="1:12">
      <c r="A4988" t="s">
        <v>92</v>
      </c>
      <c r="B4988" s="23" t="s">
        <v>92</v>
      </c>
      <c r="C4988" s="24" t="s">
        <v>92</v>
      </c>
      <c r="D4988" t="s">
        <v>92</v>
      </c>
      <c r="E4988" t="s">
        <v>92</v>
      </c>
      <c r="F4988" t="s">
        <v>92</v>
      </c>
      <c r="G4988" s="23" t="s">
        <v>92</v>
      </c>
      <c r="H4988" s="24" t="s">
        <v>92</v>
      </c>
      <c r="I4988" t="s">
        <v>92</v>
      </c>
      <c r="L4988" s="24">
        <v>0</v>
      </c>
    </row>
    <row r="4989" spans="1:12">
      <c r="A4989" t="s">
        <v>92</v>
      </c>
      <c r="B4989" s="23" t="s">
        <v>92</v>
      </c>
      <c r="C4989" s="24" t="s">
        <v>92</v>
      </c>
      <c r="D4989" t="s">
        <v>92</v>
      </c>
      <c r="E4989" t="s">
        <v>92</v>
      </c>
      <c r="F4989" t="s">
        <v>92</v>
      </c>
      <c r="G4989" s="23" t="s">
        <v>92</v>
      </c>
      <c r="H4989" s="24" t="s">
        <v>92</v>
      </c>
      <c r="I4989" t="s">
        <v>92</v>
      </c>
      <c r="L4989" s="24">
        <v>0</v>
      </c>
    </row>
    <row r="4990" spans="1:12">
      <c r="A4990" t="s">
        <v>92</v>
      </c>
      <c r="B4990" s="23" t="s">
        <v>92</v>
      </c>
      <c r="C4990" s="24" t="s">
        <v>92</v>
      </c>
      <c r="D4990" t="s">
        <v>92</v>
      </c>
      <c r="E4990" t="s">
        <v>92</v>
      </c>
      <c r="F4990" t="s">
        <v>92</v>
      </c>
      <c r="G4990" s="23" t="s">
        <v>92</v>
      </c>
      <c r="H4990" s="24" t="s">
        <v>92</v>
      </c>
      <c r="I4990" t="s">
        <v>92</v>
      </c>
      <c r="L4990" s="24">
        <v>0</v>
      </c>
    </row>
    <row r="4991" spans="1:12">
      <c r="A4991" t="s">
        <v>92</v>
      </c>
      <c r="B4991" s="23" t="s">
        <v>92</v>
      </c>
      <c r="C4991" s="24" t="s">
        <v>92</v>
      </c>
      <c r="D4991" t="s">
        <v>92</v>
      </c>
      <c r="E4991" t="s">
        <v>92</v>
      </c>
      <c r="F4991" t="s">
        <v>92</v>
      </c>
      <c r="G4991" s="23" t="s">
        <v>92</v>
      </c>
      <c r="H4991" s="24" t="s">
        <v>92</v>
      </c>
      <c r="I4991" t="s">
        <v>92</v>
      </c>
      <c r="L4991" s="24">
        <v>0</v>
      </c>
    </row>
    <row r="4992" spans="1:12">
      <c r="A4992" t="s">
        <v>92</v>
      </c>
      <c r="B4992" s="23" t="s">
        <v>92</v>
      </c>
      <c r="C4992" s="24" t="s">
        <v>92</v>
      </c>
      <c r="D4992" t="s">
        <v>92</v>
      </c>
      <c r="E4992" t="s">
        <v>92</v>
      </c>
      <c r="F4992" t="s">
        <v>92</v>
      </c>
      <c r="G4992" s="23" t="s">
        <v>92</v>
      </c>
      <c r="H4992" s="24" t="s">
        <v>92</v>
      </c>
      <c r="I4992" t="s">
        <v>92</v>
      </c>
      <c r="L4992" s="24">
        <v>0</v>
      </c>
    </row>
    <row r="4993" spans="1:12">
      <c r="A4993" t="s">
        <v>92</v>
      </c>
      <c r="B4993" s="23" t="s">
        <v>92</v>
      </c>
      <c r="C4993" s="24" t="s">
        <v>92</v>
      </c>
      <c r="D4993" t="s">
        <v>92</v>
      </c>
      <c r="E4993" t="s">
        <v>92</v>
      </c>
      <c r="F4993" t="s">
        <v>92</v>
      </c>
      <c r="G4993" s="23" t="s">
        <v>92</v>
      </c>
      <c r="H4993" s="24" t="s">
        <v>92</v>
      </c>
      <c r="I4993" t="s">
        <v>92</v>
      </c>
      <c r="L4993" s="24">
        <v>0</v>
      </c>
    </row>
    <row r="4994" spans="1:12">
      <c r="A4994" t="s">
        <v>92</v>
      </c>
      <c r="B4994" s="23" t="s">
        <v>92</v>
      </c>
      <c r="C4994" s="24" t="s">
        <v>92</v>
      </c>
      <c r="D4994" t="s">
        <v>92</v>
      </c>
      <c r="E4994" t="s">
        <v>92</v>
      </c>
      <c r="F4994" t="s">
        <v>92</v>
      </c>
      <c r="G4994" s="23" t="s">
        <v>92</v>
      </c>
      <c r="H4994" s="24" t="s">
        <v>92</v>
      </c>
      <c r="I4994" t="s">
        <v>92</v>
      </c>
      <c r="L4994" s="24">
        <v>0</v>
      </c>
    </row>
    <row r="4995" spans="1:12">
      <c r="A4995" t="s">
        <v>92</v>
      </c>
      <c r="B4995" s="23" t="s">
        <v>92</v>
      </c>
      <c r="C4995" s="24" t="s">
        <v>92</v>
      </c>
      <c r="D4995" t="s">
        <v>92</v>
      </c>
      <c r="E4995" t="s">
        <v>92</v>
      </c>
      <c r="F4995" t="s">
        <v>92</v>
      </c>
      <c r="G4995" s="23" t="s">
        <v>92</v>
      </c>
      <c r="H4995" s="24" t="s">
        <v>92</v>
      </c>
      <c r="I4995" t="s">
        <v>92</v>
      </c>
      <c r="L4995" s="24">
        <v>0</v>
      </c>
    </row>
    <row r="4996" spans="1:12">
      <c r="A4996" t="s">
        <v>92</v>
      </c>
      <c r="B4996" s="23" t="s">
        <v>92</v>
      </c>
      <c r="C4996" s="24" t="s">
        <v>92</v>
      </c>
      <c r="D4996" t="s">
        <v>92</v>
      </c>
      <c r="E4996" t="s">
        <v>92</v>
      </c>
      <c r="F4996" t="s">
        <v>92</v>
      </c>
      <c r="G4996" s="23" t="s">
        <v>92</v>
      </c>
      <c r="H4996" s="24" t="s">
        <v>92</v>
      </c>
      <c r="I4996" t="s">
        <v>92</v>
      </c>
      <c r="L4996" s="24">
        <v>0</v>
      </c>
    </row>
    <row r="4997" spans="1:12">
      <c r="A4997" t="s">
        <v>92</v>
      </c>
      <c r="B4997" s="23" t="s">
        <v>92</v>
      </c>
      <c r="C4997" s="24" t="s">
        <v>92</v>
      </c>
      <c r="D4997" t="s">
        <v>92</v>
      </c>
      <c r="E4997" t="s">
        <v>92</v>
      </c>
      <c r="F4997" t="s">
        <v>92</v>
      </c>
      <c r="G4997" s="23" t="s">
        <v>92</v>
      </c>
      <c r="H4997" s="24" t="s">
        <v>92</v>
      </c>
      <c r="I4997" t="s">
        <v>92</v>
      </c>
      <c r="L4997" s="24">
        <v>0</v>
      </c>
    </row>
    <row r="4998" spans="1:12">
      <c r="A4998" t="s">
        <v>92</v>
      </c>
      <c r="B4998" s="23" t="s">
        <v>92</v>
      </c>
      <c r="C4998" s="24" t="s">
        <v>92</v>
      </c>
      <c r="D4998" t="s">
        <v>92</v>
      </c>
      <c r="E4998" t="s">
        <v>92</v>
      </c>
      <c r="F4998" t="s">
        <v>92</v>
      </c>
      <c r="G4998" s="23" t="s">
        <v>92</v>
      </c>
      <c r="H4998" s="24" t="s">
        <v>92</v>
      </c>
      <c r="I4998" t="s">
        <v>92</v>
      </c>
      <c r="L4998" s="24">
        <v>0</v>
      </c>
    </row>
    <row r="4999" spans="1:12">
      <c r="A4999" t="s">
        <v>92</v>
      </c>
      <c r="B4999" s="23" t="s">
        <v>92</v>
      </c>
      <c r="C4999" s="24" t="s">
        <v>92</v>
      </c>
      <c r="D4999" t="s">
        <v>92</v>
      </c>
      <c r="E4999" t="s">
        <v>92</v>
      </c>
      <c r="F4999" t="s">
        <v>92</v>
      </c>
      <c r="G4999" s="23" t="s">
        <v>92</v>
      </c>
      <c r="H4999" s="24" t="s">
        <v>92</v>
      </c>
      <c r="I4999" t="s">
        <v>92</v>
      </c>
    </row>
    <row r="5000" spans="1:12">
      <c r="A5000" t="s">
        <v>92</v>
      </c>
      <c r="B5000" s="23" t="s">
        <v>92</v>
      </c>
      <c r="C5000" s="24" t="s">
        <v>92</v>
      </c>
      <c r="D5000" t="s">
        <v>92</v>
      </c>
      <c r="E5000" t="s">
        <v>92</v>
      </c>
      <c r="F5000" t="s">
        <v>92</v>
      </c>
      <c r="G5000" s="23" t="s">
        <v>92</v>
      </c>
      <c r="H5000" s="24" t="s">
        <v>92</v>
      </c>
      <c r="I5000" t="s">
        <v>92</v>
      </c>
    </row>
    <row r="5001" spans="1:12">
      <c r="A5001" t="s">
        <v>92</v>
      </c>
      <c r="B5001" s="23" t="s">
        <v>92</v>
      </c>
      <c r="C5001" s="24" t="s">
        <v>92</v>
      </c>
      <c r="D5001" t="s">
        <v>92</v>
      </c>
      <c r="E5001" t="s">
        <v>92</v>
      </c>
      <c r="F5001" t="s">
        <v>92</v>
      </c>
      <c r="G5001" s="23" t="s">
        <v>92</v>
      </c>
      <c r="H5001" s="24" t="s">
        <v>92</v>
      </c>
      <c r="I5001" t="s">
        <v>92</v>
      </c>
    </row>
    <row r="5002" spans="1:12">
      <c r="A5002" t="s">
        <v>92</v>
      </c>
      <c r="B5002" s="23" t="s">
        <v>92</v>
      </c>
      <c r="C5002" s="24" t="s">
        <v>92</v>
      </c>
      <c r="D5002" t="s">
        <v>92</v>
      </c>
      <c r="E5002" t="s">
        <v>92</v>
      </c>
      <c r="F5002" t="s">
        <v>92</v>
      </c>
      <c r="G5002" s="23" t="s">
        <v>92</v>
      </c>
      <c r="H5002" s="24" t="s">
        <v>92</v>
      </c>
      <c r="I5002" t="s">
        <v>92</v>
      </c>
    </row>
    <row r="5003" spans="1:12">
      <c r="A5003" t="s">
        <v>92</v>
      </c>
      <c r="B5003" s="23" t="s">
        <v>92</v>
      </c>
      <c r="C5003" s="24" t="s">
        <v>92</v>
      </c>
      <c r="D5003" t="s">
        <v>92</v>
      </c>
      <c r="E5003" t="s">
        <v>92</v>
      </c>
      <c r="F5003" t="s">
        <v>92</v>
      </c>
      <c r="G5003" s="23" t="s">
        <v>92</v>
      </c>
      <c r="H5003" s="24" t="s">
        <v>92</v>
      </c>
      <c r="I5003" t="s">
        <v>92</v>
      </c>
    </row>
    <row r="5004" spans="1:12">
      <c r="A5004" t="s">
        <v>92</v>
      </c>
      <c r="B5004" s="23" t="s">
        <v>92</v>
      </c>
      <c r="C5004" s="24" t="s">
        <v>92</v>
      </c>
      <c r="D5004" t="s">
        <v>92</v>
      </c>
      <c r="E5004" t="s">
        <v>92</v>
      </c>
      <c r="F5004" t="s">
        <v>92</v>
      </c>
      <c r="G5004" s="23" t="s">
        <v>92</v>
      </c>
      <c r="H5004" s="24" t="s">
        <v>92</v>
      </c>
      <c r="I5004" t="s">
        <v>92</v>
      </c>
    </row>
    <row r="5005" spans="1:12">
      <c r="A5005" t="s">
        <v>92</v>
      </c>
      <c r="B5005" s="23" t="s">
        <v>92</v>
      </c>
      <c r="C5005" s="24" t="s">
        <v>92</v>
      </c>
      <c r="D5005" t="s">
        <v>92</v>
      </c>
      <c r="E5005" t="s">
        <v>92</v>
      </c>
      <c r="F5005" t="s">
        <v>92</v>
      </c>
      <c r="G5005" s="23" t="s">
        <v>92</v>
      </c>
      <c r="H5005" s="24" t="s">
        <v>92</v>
      </c>
      <c r="I5005" t="s">
        <v>92</v>
      </c>
    </row>
    <row r="5006" spans="1:12">
      <c r="A5006" t="s">
        <v>92</v>
      </c>
      <c r="B5006" s="23" t="s">
        <v>92</v>
      </c>
      <c r="C5006" s="24" t="s">
        <v>92</v>
      </c>
      <c r="D5006" t="s">
        <v>92</v>
      </c>
      <c r="E5006" t="s">
        <v>92</v>
      </c>
      <c r="F5006" t="s">
        <v>92</v>
      </c>
      <c r="G5006" s="23" t="s">
        <v>92</v>
      </c>
      <c r="H5006" s="24" t="s">
        <v>92</v>
      </c>
      <c r="I5006" t="s">
        <v>92</v>
      </c>
    </row>
    <row r="5007" spans="1:12">
      <c r="A5007" t="s">
        <v>92</v>
      </c>
      <c r="B5007" s="23" t="s">
        <v>92</v>
      </c>
      <c r="C5007" s="24" t="s">
        <v>92</v>
      </c>
      <c r="D5007" t="s">
        <v>92</v>
      </c>
      <c r="E5007" t="s">
        <v>92</v>
      </c>
      <c r="F5007" t="s">
        <v>92</v>
      </c>
      <c r="G5007" s="23" t="s">
        <v>92</v>
      </c>
      <c r="H5007" s="24" t="s">
        <v>92</v>
      </c>
      <c r="I5007" t="s">
        <v>92</v>
      </c>
    </row>
    <row r="5008" spans="1:12">
      <c r="A5008" t="s">
        <v>92</v>
      </c>
      <c r="B5008" s="23" t="s">
        <v>92</v>
      </c>
      <c r="C5008" s="24" t="s">
        <v>92</v>
      </c>
      <c r="D5008" t="s">
        <v>92</v>
      </c>
      <c r="E5008" t="s">
        <v>92</v>
      </c>
      <c r="F5008" t="s">
        <v>92</v>
      </c>
      <c r="G5008" s="23" t="s">
        <v>92</v>
      </c>
      <c r="H5008" s="24" t="s">
        <v>92</v>
      </c>
      <c r="I5008" t="s">
        <v>92</v>
      </c>
    </row>
    <row r="5009" spans="1:9">
      <c r="A5009" t="s">
        <v>92</v>
      </c>
      <c r="B5009" s="23" t="s">
        <v>92</v>
      </c>
      <c r="C5009" s="24" t="s">
        <v>92</v>
      </c>
      <c r="D5009" t="s">
        <v>92</v>
      </c>
      <c r="E5009" t="s">
        <v>92</v>
      </c>
      <c r="F5009" t="s">
        <v>92</v>
      </c>
      <c r="G5009" s="23" t="s">
        <v>92</v>
      </c>
      <c r="H5009" s="24" t="s">
        <v>92</v>
      </c>
      <c r="I5009" t="s">
        <v>92</v>
      </c>
    </row>
    <row r="5010" spans="1:9">
      <c r="A5010" t="s">
        <v>92</v>
      </c>
      <c r="B5010" s="23" t="s">
        <v>92</v>
      </c>
      <c r="C5010" s="24" t="s">
        <v>92</v>
      </c>
      <c r="D5010" t="s">
        <v>92</v>
      </c>
      <c r="E5010" t="s">
        <v>92</v>
      </c>
      <c r="F5010" t="s">
        <v>92</v>
      </c>
      <c r="G5010" s="23" t="s">
        <v>92</v>
      </c>
      <c r="H5010" s="24" t="s">
        <v>92</v>
      </c>
      <c r="I5010" t="s">
        <v>92</v>
      </c>
    </row>
    <row r="5011" spans="1:9">
      <c r="A5011" t="s">
        <v>92</v>
      </c>
      <c r="B5011" s="23" t="s">
        <v>92</v>
      </c>
      <c r="C5011" s="24" t="s">
        <v>92</v>
      </c>
      <c r="D5011" t="s">
        <v>92</v>
      </c>
      <c r="E5011" t="s">
        <v>92</v>
      </c>
      <c r="F5011" t="s">
        <v>92</v>
      </c>
      <c r="G5011" s="23" t="s">
        <v>92</v>
      </c>
      <c r="H5011" s="24" t="s">
        <v>92</v>
      </c>
      <c r="I5011" t="s">
        <v>92</v>
      </c>
    </row>
    <row r="5012" spans="1:9">
      <c r="A5012" t="s">
        <v>92</v>
      </c>
      <c r="B5012" s="23" t="s">
        <v>92</v>
      </c>
      <c r="C5012" s="24" t="s">
        <v>92</v>
      </c>
      <c r="D5012" t="s">
        <v>92</v>
      </c>
      <c r="E5012" t="s">
        <v>92</v>
      </c>
      <c r="F5012" t="s">
        <v>92</v>
      </c>
      <c r="G5012" s="23" t="s">
        <v>92</v>
      </c>
      <c r="H5012" s="24" t="s">
        <v>92</v>
      </c>
      <c r="I5012" t="s">
        <v>92</v>
      </c>
    </row>
    <row r="5013" spans="1:9">
      <c r="A5013" t="s">
        <v>92</v>
      </c>
      <c r="B5013" s="23" t="s">
        <v>92</v>
      </c>
      <c r="C5013" s="24" t="s">
        <v>92</v>
      </c>
      <c r="D5013" t="s">
        <v>92</v>
      </c>
      <c r="E5013" t="s">
        <v>92</v>
      </c>
      <c r="F5013" t="s">
        <v>92</v>
      </c>
      <c r="G5013" s="23" t="s">
        <v>92</v>
      </c>
      <c r="H5013" s="24" t="s">
        <v>92</v>
      </c>
      <c r="I5013" t="s">
        <v>92</v>
      </c>
    </row>
    <row r="5014" spans="1:9">
      <c r="A5014" t="s">
        <v>92</v>
      </c>
      <c r="B5014" s="23" t="s">
        <v>92</v>
      </c>
      <c r="C5014" s="24" t="s">
        <v>92</v>
      </c>
      <c r="D5014" t="s">
        <v>92</v>
      </c>
      <c r="E5014" t="s">
        <v>92</v>
      </c>
      <c r="F5014" t="s">
        <v>92</v>
      </c>
      <c r="G5014" s="23" t="s">
        <v>92</v>
      </c>
      <c r="H5014" s="24" t="s">
        <v>92</v>
      </c>
      <c r="I5014" t="s">
        <v>92</v>
      </c>
    </row>
    <row r="5015" spans="1:9">
      <c r="A5015" t="s">
        <v>92</v>
      </c>
      <c r="B5015" s="23" t="s">
        <v>92</v>
      </c>
      <c r="C5015" s="24" t="s">
        <v>92</v>
      </c>
      <c r="D5015" t="s">
        <v>92</v>
      </c>
      <c r="E5015" t="s">
        <v>92</v>
      </c>
      <c r="F5015" t="s">
        <v>92</v>
      </c>
      <c r="G5015" s="23" t="s">
        <v>92</v>
      </c>
      <c r="H5015" s="24" t="s">
        <v>92</v>
      </c>
      <c r="I5015" t="s">
        <v>92</v>
      </c>
    </row>
    <row r="5016" spans="1:9">
      <c r="A5016" t="s">
        <v>92</v>
      </c>
      <c r="B5016" s="23" t="s">
        <v>92</v>
      </c>
      <c r="C5016" s="24" t="s">
        <v>92</v>
      </c>
      <c r="D5016" t="s">
        <v>92</v>
      </c>
      <c r="E5016" t="s">
        <v>92</v>
      </c>
      <c r="F5016" t="s">
        <v>92</v>
      </c>
      <c r="G5016" s="23" t="s">
        <v>92</v>
      </c>
      <c r="H5016" s="24" t="s">
        <v>92</v>
      </c>
      <c r="I5016" t="s">
        <v>92</v>
      </c>
    </row>
    <row r="5017" spans="1:9">
      <c r="A5017" t="s">
        <v>92</v>
      </c>
      <c r="B5017" s="23" t="s">
        <v>92</v>
      </c>
      <c r="C5017" s="24" t="s">
        <v>92</v>
      </c>
      <c r="D5017" t="s">
        <v>92</v>
      </c>
      <c r="E5017" t="s">
        <v>92</v>
      </c>
      <c r="F5017" t="s">
        <v>92</v>
      </c>
      <c r="G5017" s="23" t="s">
        <v>92</v>
      </c>
      <c r="H5017" s="24" t="s">
        <v>92</v>
      </c>
      <c r="I5017" t="s">
        <v>92</v>
      </c>
    </row>
    <row r="5018" spans="1:9">
      <c r="A5018" t="s">
        <v>92</v>
      </c>
      <c r="B5018" s="23" t="s">
        <v>92</v>
      </c>
      <c r="C5018" s="24" t="s">
        <v>92</v>
      </c>
      <c r="D5018" t="s">
        <v>92</v>
      </c>
      <c r="E5018" t="s">
        <v>92</v>
      </c>
      <c r="F5018" t="s">
        <v>92</v>
      </c>
      <c r="G5018" s="23" t="s">
        <v>92</v>
      </c>
      <c r="H5018" s="24" t="s">
        <v>92</v>
      </c>
      <c r="I5018" t="s">
        <v>92</v>
      </c>
    </row>
    <row r="5019" spans="1:9">
      <c r="A5019" t="s">
        <v>92</v>
      </c>
      <c r="B5019" s="23" t="s">
        <v>92</v>
      </c>
      <c r="C5019" s="24" t="s">
        <v>92</v>
      </c>
      <c r="D5019" t="s">
        <v>92</v>
      </c>
      <c r="E5019" t="s">
        <v>92</v>
      </c>
      <c r="F5019" t="s">
        <v>92</v>
      </c>
      <c r="G5019" s="23" t="s">
        <v>92</v>
      </c>
      <c r="H5019" s="24" t="s">
        <v>92</v>
      </c>
      <c r="I5019" t="s">
        <v>92</v>
      </c>
    </row>
    <row r="5020" spans="1:9">
      <c r="A5020" t="s">
        <v>92</v>
      </c>
      <c r="B5020" s="23" t="s">
        <v>92</v>
      </c>
      <c r="C5020" s="24" t="s">
        <v>92</v>
      </c>
      <c r="D5020" t="s">
        <v>92</v>
      </c>
      <c r="E5020" t="s">
        <v>92</v>
      </c>
      <c r="F5020" t="s">
        <v>92</v>
      </c>
      <c r="G5020" s="23" t="s">
        <v>92</v>
      </c>
      <c r="H5020" s="24" t="s">
        <v>92</v>
      </c>
      <c r="I5020" t="s">
        <v>92</v>
      </c>
    </row>
    <row r="5021" spans="1:9">
      <c r="A5021" t="s">
        <v>92</v>
      </c>
      <c r="B5021" s="23" t="s">
        <v>92</v>
      </c>
      <c r="C5021" s="24" t="s">
        <v>92</v>
      </c>
      <c r="D5021" t="s">
        <v>92</v>
      </c>
      <c r="E5021" t="s">
        <v>92</v>
      </c>
      <c r="F5021" t="s">
        <v>92</v>
      </c>
      <c r="G5021" s="23" t="s">
        <v>92</v>
      </c>
      <c r="H5021" s="24" t="s">
        <v>92</v>
      </c>
      <c r="I5021" t="s">
        <v>92</v>
      </c>
    </row>
    <row r="5022" spans="1:9">
      <c r="A5022" t="s">
        <v>92</v>
      </c>
      <c r="B5022" s="23" t="s">
        <v>92</v>
      </c>
      <c r="C5022" s="24" t="s">
        <v>92</v>
      </c>
      <c r="D5022" t="s">
        <v>92</v>
      </c>
      <c r="E5022" t="s">
        <v>92</v>
      </c>
      <c r="F5022" t="s">
        <v>92</v>
      </c>
      <c r="G5022" s="23" t="s">
        <v>92</v>
      </c>
      <c r="H5022" s="24" t="s">
        <v>92</v>
      </c>
      <c r="I5022" t="s">
        <v>92</v>
      </c>
    </row>
    <row r="5023" spans="1:9">
      <c r="A5023" t="s">
        <v>92</v>
      </c>
      <c r="B5023" s="23" t="s">
        <v>92</v>
      </c>
      <c r="C5023" s="24" t="s">
        <v>92</v>
      </c>
      <c r="D5023" t="s">
        <v>92</v>
      </c>
      <c r="E5023" t="s">
        <v>92</v>
      </c>
      <c r="F5023" t="s">
        <v>92</v>
      </c>
      <c r="G5023" s="23" t="s">
        <v>92</v>
      </c>
      <c r="H5023" s="24" t="s">
        <v>92</v>
      </c>
      <c r="I5023" t="s">
        <v>92</v>
      </c>
    </row>
    <row r="5024" spans="1:9">
      <c r="A5024" t="s">
        <v>92</v>
      </c>
      <c r="B5024" s="23" t="s">
        <v>92</v>
      </c>
      <c r="C5024" s="24" t="s">
        <v>92</v>
      </c>
      <c r="D5024" t="s">
        <v>92</v>
      </c>
      <c r="E5024" t="s">
        <v>92</v>
      </c>
      <c r="F5024" t="s">
        <v>92</v>
      </c>
      <c r="G5024" s="23" t="s">
        <v>92</v>
      </c>
      <c r="H5024" s="24" t="s">
        <v>92</v>
      </c>
      <c r="I5024" t="s">
        <v>92</v>
      </c>
    </row>
    <row r="5025" spans="1:9">
      <c r="A5025" t="s">
        <v>92</v>
      </c>
      <c r="B5025" s="23" t="s">
        <v>92</v>
      </c>
      <c r="C5025" s="24" t="s">
        <v>92</v>
      </c>
      <c r="D5025" t="s">
        <v>92</v>
      </c>
      <c r="E5025" t="s">
        <v>92</v>
      </c>
      <c r="F5025" t="s">
        <v>92</v>
      </c>
      <c r="G5025" s="23" t="s">
        <v>92</v>
      </c>
      <c r="H5025" s="24" t="s">
        <v>92</v>
      </c>
      <c r="I5025" t="s">
        <v>92</v>
      </c>
    </row>
    <row r="5026" spans="1:9">
      <c r="A5026" t="s">
        <v>92</v>
      </c>
      <c r="B5026" s="23" t="s">
        <v>92</v>
      </c>
      <c r="C5026" s="24" t="s">
        <v>92</v>
      </c>
      <c r="D5026" t="s">
        <v>92</v>
      </c>
      <c r="E5026" t="s">
        <v>92</v>
      </c>
      <c r="F5026" t="s">
        <v>92</v>
      </c>
      <c r="G5026" s="23" t="s">
        <v>92</v>
      </c>
      <c r="H5026" s="24" t="s">
        <v>92</v>
      </c>
      <c r="I5026" t="s">
        <v>92</v>
      </c>
    </row>
    <row r="5027" spans="1:9">
      <c r="A5027" t="s">
        <v>92</v>
      </c>
      <c r="B5027" s="23" t="s">
        <v>92</v>
      </c>
      <c r="C5027" s="24" t="s">
        <v>92</v>
      </c>
      <c r="D5027" t="s">
        <v>92</v>
      </c>
      <c r="E5027" t="s">
        <v>92</v>
      </c>
      <c r="F5027" t="s">
        <v>92</v>
      </c>
      <c r="G5027" s="23" t="s">
        <v>92</v>
      </c>
      <c r="H5027" s="24" t="s">
        <v>92</v>
      </c>
      <c r="I5027" t="s">
        <v>92</v>
      </c>
    </row>
    <row r="5028" spans="1:9">
      <c r="A5028" t="s">
        <v>92</v>
      </c>
      <c r="B5028" s="23" t="s">
        <v>92</v>
      </c>
      <c r="C5028" s="24" t="s">
        <v>92</v>
      </c>
      <c r="D5028" t="s">
        <v>92</v>
      </c>
      <c r="E5028" t="s">
        <v>92</v>
      </c>
      <c r="F5028" t="s">
        <v>92</v>
      </c>
      <c r="G5028" s="23" t="s">
        <v>92</v>
      </c>
      <c r="H5028" s="24" t="s">
        <v>92</v>
      </c>
      <c r="I5028" t="s">
        <v>92</v>
      </c>
    </row>
    <row r="5029" spans="1:9">
      <c r="A5029" t="s">
        <v>92</v>
      </c>
      <c r="B5029" s="23" t="s">
        <v>92</v>
      </c>
      <c r="C5029" s="24" t="s">
        <v>92</v>
      </c>
      <c r="D5029" t="s">
        <v>92</v>
      </c>
      <c r="E5029" t="s">
        <v>92</v>
      </c>
      <c r="F5029" t="s">
        <v>92</v>
      </c>
      <c r="G5029" s="23" t="s">
        <v>92</v>
      </c>
      <c r="H5029" s="24" t="s">
        <v>92</v>
      </c>
      <c r="I5029" t="s">
        <v>92</v>
      </c>
    </row>
    <row r="5030" spans="1:9">
      <c r="A5030" t="s">
        <v>92</v>
      </c>
      <c r="B5030" s="23" t="s">
        <v>92</v>
      </c>
      <c r="C5030" s="24" t="s">
        <v>92</v>
      </c>
      <c r="D5030" t="s">
        <v>92</v>
      </c>
      <c r="E5030" t="s">
        <v>92</v>
      </c>
      <c r="F5030" t="s">
        <v>92</v>
      </c>
      <c r="G5030" s="23" t="s">
        <v>92</v>
      </c>
      <c r="H5030" s="24" t="s">
        <v>92</v>
      </c>
      <c r="I5030" t="s">
        <v>92</v>
      </c>
    </row>
    <row r="5031" spans="1:9">
      <c r="A5031" t="s">
        <v>92</v>
      </c>
      <c r="B5031" s="23" t="s">
        <v>92</v>
      </c>
      <c r="C5031" s="24" t="s">
        <v>92</v>
      </c>
      <c r="D5031" t="s">
        <v>92</v>
      </c>
      <c r="E5031" t="s">
        <v>92</v>
      </c>
      <c r="F5031" t="s">
        <v>92</v>
      </c>
      <c r="G5031" s="23" t="s">
        <v>92</v>
      </c>
      <c r="H5031" s="24" t="s">
        <v>92</v>
      </c>
      <c r="I5031" t="s">
        <v>92</v>
      </c>
    </row>
    <row r="5032" spans="1:9">
      <c r="A5032" t="s">
        <v>92</v>
      </c>
      <c r="B5032" s="23" t="s">
        <v>92</v>
      </c>
      <c r="C5032" s="24" t="s">
        <v>92</v>
      </c>
      <c r="D5032" t="s">
        <v>92</v>
      </c>
      <c r="E5032" t="s">
        <v>92</v>
      </c>
      <c r="F5032" t="s">
        <v>92</v>
      </c>
      <c r="G5032" s="23" t="s">
        <v>92</v>
      </c>
      <c r="H5032" s="24" t="s">
        <v>92</v>
      </c>
      <c r="I5032" t="s">
        <v>92</v>
      </c>
    </row>
    <row r="5033" spans="1:9">
      <c r="A5033" t="s">
        <v>92</v>
      </c>
      <c r="B5033" s="23" t="s">
        <v>92</v>
      </c>
      <c r="C5033" s="24" t="s">
        <v>92</v>
      </c>
      <c r="D5033" t="s">
        <v>92</v>
      </c>
      <c r="E5033" t="s">
        <v>92</v>
      </c>
      <c r="F5033" t="s">
        <v>92</v>
      </c>
      <c r="G5033" s="23" t="s">
        <v>92</v>
      </c>
      <c r="H5033" s="24" t="s">
        <v>92</v>
      </c>
      <c r="I5033" t="s">
        <v>92</v>
      </c>
    </row>
    <row r="5034" spans="1:9">
      <c r="A5034" t="s">
        <v>92</v>
      </c>
      <c r="B5034" s="23" t="s">
        <v>92</v>
      </c>
      <c r="C5034" s="24" t="s">
        <v>92</v>
      </c>
      <c r="D5034" t="s">
        <v>92</v>
      </c>
      <c r="E5034" t="s">
        <v>92</v>
      </c>
      <c r="F5034" t="s">
        <v>92</v>
      </c>
      <c r="G5034" s="23" t="s">
        <v>92</v>
      </c>
      <c r="H5034" s="24" t="s">
        <v>92</v>
      </c>
      <c r="I5034" t="s">
        <v>92</v>
      </c>
    </row>
    <row r="5035" spans="1:9">
      <c r="A5035" t="s">
        <v>92</v>
      </c>
      <c r="B5035" s="23" t="s">
        <v>92</v>
      </c>
      <c r="C5035" s="24" t="s">
        <v>92</v>
      </c>
      <c r="D5035" t="s">
        <v>92</v>
      </c>
      <c r="E5035" t="s">
        <v>92</v>
      </c>
      <c r="F5035" t="s">
        <v>92</v>
      </c>
      <c r="G5035" s="23" t="s">
        <v>92</v>
      </c>
      <c r="H5035" s="24" t="s">
        <v>92</v>
      </c>
      <c r="I5035" t="s">
        <v>92</v>
      </c>
    </row>
    <row r="5036" spans="1:9">
      <c r="A5036" t="s">
        <v>92</v>
      </c>
      <c r="B5036" s="23" t="s">
        <v>92</v>
      </c>
      <c r="C5036" s="24" t="s">
        <v>92</v>
      </c>
      <c r="D5036" t="s">
        <v>92</v>
      </c>
      <c r="E5036" t="s">
        <v>92</v>
      </c>
      <c r="F5036" t="s">
        <v>92</v>
      </c>
      <c r="G5036" s="23" t="s">
        <v>92</v>
      </c>
      <c r="H5036" s="24" t="s">
        <v>92</v>
      </c>
      <c r="I5036" t="s">
        <v>92</v>
      </c>
    </row>
    <row r="5037" spans="1:9">
      <c r="A5037" t="s">
        <v>92</v>
      </c>
      <c r="B5037" s="23" t="s">
        <v>92</v>
      </c>
      <c r="C5037" s="24" t="s">
        <v>92</v>
      </c>
      <c r="D5037" t="s">
        <v>92</v>
      </c>
      <c r="E5037" t="s">
        <v>92</v>
      </c>
      <c r="F5037" t="s">
        <v>92</v>
      </c>
      <c r="G5037" s="23" t="s">
        <v>92</v>
      </c>
      <c r="H5037" s="24" t="s">
        <v>92</v>
      </c>
      <c r="I5037" t="s">
        <v>92</v>
      </c>
    </row>
    <row r="5038" spans="1:9">
      <c r="A5038" t="s">
        <v>92</v>
      </c>
      <c r="B5038" s="23" t="s">
        <v>92</v>
      </c>
      <c r="C5038" s="24" t="s">
        <v>92</v>
      </c>
      <c r="D5038" t="s">
        <v>92</v>
      </c>
      <c r="E5038" t="s">
        <v>92</v>
      </c>
      <c r="F5038" t="s">
        <v>92</v>
      </c>
      <c r="G5038" s="23" t="s">
        <v>92</v>
      </c>
      <c r="H5038" s="24" t="s">
        <v>92</v>
      </c>
      <c r="I5038" t="s">
        <v>92</v>
      </c>
    </row>
    <row r="5039" spans="1:9">
      <c r="A5039" t="s">
        <v>92</v>
      </c>
      <c r="B5039" s="23" t="s">
        <v>92</v>
      </c>
      <c r="C5039" s="24" t="s">
        <v>92</v>
      </c>
      <c r="D5039" t="s">
        <v>92</v>
      </c>
      <c r="E5039" t="s">
        <v>92</v>
      </c>
      <c r="F5039" t="s">
        <v>92</v>
      </c>
      <c r="G5039" s="23" t="s">
        <v>92</v>
      </c>
      <c r="H5039" s="24" t="s">
        <v>92</v>
      </c>
      <c r="I5039" t="s">
        <v>92</v>
      </c>
    </row>
    <row r="5040" spans="1:9">
      <c r="A5040" t="s">
        <v>92</v>
      </c>
      <c r="B5040" s="23" t="s">
        <v>92</v>
      </c>
      <c r="C5040" s="24" t="s">
        <v>92</v>
      </c>
      <c r="D5040" t="s">
        <v>92</v>
      </c>
      <c r="E5040" t="s">
        <v>92</v>
      </c>
      <c r="F5040" t="s">
        <v>92</v>
      </c>
      <c r="G5040" s="23" t="s">
        <v>92</v>
      </c>
      <c r="H5040" s="24" t="s">
        <v>92</v>
      </c>
      <c r="I5040" t="s">
        <v>92</v>
      </c>
    </row>
    <row r="5041" spans="1:9">
      <c r="A5041" t="s">
        <v>92</v>
      </c>
      <c r="B5041" s="23" t="s">
        <v>92</v>
      </c>
      <c r="C5041" s="24" t="s">
        <v>92</v>
      </c>
      <c r="D5041" t="s">
        <v>92</v>
      </c>
      <c r="E5041" t="s">
        <v>92</v>
      </c>
      <c r="F5041" t="s">
        <v>92</v>
      </c>
      <c r="G5041" s="23" t="s">
        <v>92</v>
      </c>
      <c r="H5041" s="24" t="s">
        <v>92</v>
      </c>
      <c r="I5041" t="s">
        <v>92</v>
      </c>
    </row>
    <row r="5042" spans="1:9">
      <c r="A5042" t="s">
        <v>92</v>
      </c>
      <c r="B5042" s="23" t="s">
        <v>92</v>
      </c>
      <c r="C5042" s="24" t="s">
        <v>92</v>
      </c>
      <c r="D5042" t="s">
        <v>92</v>
      </c>
      <c r="E5042" t="s">
        <v>92</v>
      </c>
      <c r="F5042" t="s">
        <v>92</v>
      </c>
      <c r="G5042" s="23" t="s">
        <v>92</v>
      </c>
      <c r="H5042" s="24" t="s">
        <v>92</v>
      </c>
      <c r="I5042" t="s">
        <v>92</v>
      </c>
    </row>
    <row r="5043" spans="1:9">
      <c r="A5043" t="s">
        <v>92</v>
      </c>
      <c r="B5043" s="23" t="s">
        <v>92</v>
      </c>
      <c r="C5043" s="24" t="s">
        <v>92</v>
      </c>
      <c r="D5043" t="s">
        <v>92</v>
      </c>
      <c r="E5043" t="s">
        <v>92</v>
      </c>
      <c r="F5043" t="s">
        <v>92</v>
      </c>
      <c r="G5043" s="23" t="s">
        <v>92</v>
      </c>
      <c r="H5043" s="24" t="s">
        <v>92</v>
      </c>
      <c r="I5043" t="s">
        <v>92</v>
      </c>
    </row>
    <row r="5044" spans="1:9">
      <c r="A5044" t="s">
        <v>92</v>
      </c>
      <c r="B5044" s="23" t="s">
        <v>92</v>
      </c>
      <c r="C5044" s="24" t="s">
        <v>92</v>
      </c>
      <c r="D5044" t="s">
        <v>92</v>
      </c>
      <c r="E5044" t="s">
        <v>92</v>
      </c>
      <c r="F5044" t="s">
        <v>92</v>
      </c>
      <c r="G5044" s="23" t="s">
        <v>92</v>
      </c>
      <c r="H5044" s="24" t="s">
        <v>92</v>
      </c>
      <c r="I5044" t="s">
        <v>92</v>
      </c>
    </row>
    <row r="5045" spans="1:9">
      <c r="A5045" t="s">
        <v>92</v>
      </c>
      <c r="B5045" s="23" t="s">
        <v>92</v>
      </c>
      <c r="C5045" s="24" t="s">
        <v>92</v>
      </c>
      <c r="D5045" t="s">
        <v>92</v>
      </c>
      <c r="E5045" t="s">
        <v>92</v>
      </c>
      <c r="F5045" t="s">
        <v>92</v>
      </c>
      <c r="G5045" s="23" t="s">
        <v>92</v>
      </c>
      <c r="H5045" s="24" t="s">
        <v>92</v>
      </c>
      <c r="I5045" t="s">
        <v>92</v>
      </c>
    </row>
    <row r="5046" spans="1:9">
      <c r="A5046" t="s">
        <v>92</v>
      </c>
      <c r="B5046" s="23" t="s">
        <v>92</v>
      </c>
      <c r="C5046" s="24" t="s">
        <v>92</v>
      </c>
      <c r="D5046" t="s">
        <v>92</v>
      </c>
      <c r="E5046" t="s">
        <v>92</v>
      </c>
      <c r="F5046" t="s">
        <v>92</v>
      </c>
      <c r="G5046" s="23" t="s">
        <v>92</v>
      </c>
      <c r="H5046" s="24" t="s">
        <v>92</v>
      </c>
      <c r="I5046" t="s">
        <v>92</v>
      </c>
    </row>
    <row r="5047" spans="1:9">
      <c r="A5047" t="s">
        <v>92</v>
      </c>
      <c r="B5047" s="23" t="s">
        <v>92</v>
      </c>
      <c r="C5047" s="24" t="s">
        <v>92</v>
      </c>
      <c r="D5047" t="s">
        <v>92</v>
      </c>
      <c r="E5047" t="s">
        <v>92</v>
      </c>
      <c r="F5047" t="s">
        <v>92</v>
      </c>
      <c r="G5047" s="23" t="s">
        <v>92</v>
      </c>
      <c r="H5047" s="24" t="s">
        <v>92</v>
      </c>
      <c r="I5047" t="s">
        <v>92</v>
      </c>
    </row>
    <row r="5048" spans="1:9">
      <c r="A5048" t="s">
        <v>92</v>
      </c>
      <c r="B5048" s="23" t="s">
        <v>92</v>
      </c>
      <c r="C5048" s="24" t="s">
        <v>92</v>
      </c>
      <c r="D5048" t="s">
        <v>92</v>
      </c>
      <c r="E5048" t="s">
        <v>92</v>
      </c>
      <c r="F5048" t="s">
        <v>92</v>
      </c>
      <c r="G5048" s="23" t="s">
        <v>92</v>
      </c>
      <c r="H5048" s="24" t="s">
        <v>92</v>
      </c>
      <c r="I5048" t="s">
        <v>92</v>
      </c>
    </row>
    <row r="5049" spans="1:9">
      <c r="A5049" t="s">
        <v>92</v>
      </c>
      <c r="B5049" s="23" t="s">
        <v>92</v>
      </c>
      <c r="C5049" s="24" t="s">
        <v>92</v>
      </c>
      <c r="D5049" t="s">
        <v>92</v>
      </c>
      <c r="E5049" t="s">
        <v>92</v>
      </c>
      <c r="F5049" t="s">
        <v>92</v>
      </c>
      <c r="G5049" s="23" t="s">
        <v>92</v>
      </c>
      <c r="H5049" s="24" t="s">
        <v>92</v>
      </c>
      <c r="I5049" t="s">
        <v>92</v>
      </c>
    </row>
    <row r="5050" spans="1:9">
      <c r="A5050" t="s">
        <v>92</v>
      </c>
      <c r="B5050" s="23" t="s">
        <v>92</v>
      </c>
      <c r="C5050" s="24" t="s">
        <v>92</v>
      </c>
      <c r="D5050" t="s">
        <v>92</v>
      </c>
      <c r="E5050" t="s">
        <v>92</v>
      </c>
      <c r="F5050" t="s">
        <v>92</v>
      </c>
      <c r="G5050" s="23" t="s">
        <v>92</v>
      </c>
      <c r="H5050" s="24" t="s">
        <v>92</v>
      </c>
      <c r="I5050" t="s">
        <v>92</v>
      </c>
    </row>
    <row r="5051" spans="1:9">
      <c r="A5051" t="s">
        <v>92</v>
      </c>
      <c r="B5051" s="23" t="s">
        <v>92</v>
      </c>
      <c r="C5051" s="24" t="s">
        <v>92</v>
      </c>
      <c r="D5051" t="s">
        <v>92</v>
      </c>
      <c r="E5051" t="s">
        <v>92</v>
      </c>
      <c r="F5051" t="s">
        <v>92</v>
      </c>
      <c r="G5051" s="23" t="s">
        <v>92</v>
      </c>
      <c r="H5051" s="24" t="s">
        <v>92</v>
      </c>
      <c r="I5051" t="s">
        <v>92</v>
      </c>
    </row>
    <row r="5052" spans="1:9">
      <c r="A5052" t="s">
        <v>92</v>
      </c>
      <c r="B5052" s="23" t="s">
        <v>92</v>
      </c>
      <c r="C5052" s="24" t="s">
        <v>92</v>
      </c>
      <c r="D5052" t="s">
        <v>92</v>
      </c>
      <c r="E5052" t="s">
        <v>92</v>
      </c>
      <c r="F5052" t="s">
        <v>92</v>
      </c>
      <c r="G5052" s="23" t="s">
        <v>92</v>
      </c>
      <c r="H5052" s="24" t="s">
        <v>92</v>
      </c>
      <c r="I5052" t="s">
        <v>92</v>
      </c>
    </row>
    <row r="5053" spans="1:9">
      <c r="A5053" t="s">
        <v>92</v>
      </c>
      <c r="B5053" s="23" t="s">
        <v>92</v>
      </c>
      <c r="C5053" s="24" t="s">
        <v>92</v>
      </c>
      <c r="D5053" t="s">
        <v>92</v>
      </c>
      <c r="E5053" t="s">
        <v>92</v>
      </c>
      <c r="F5053" t="s">
        <v>92</v>
      </c>
      <c r="G5053" s="23" t="s">
        <v>92</v>
      </c>
      <c r="H5053" s="24" t="s">
        <v>92</v>
      </c>
      <c r="I5053" t="s">
        <v>92</v>
      </c>
    </row>
    <row r="5054" spans="1:9">
      <c r="A5054" t="s">
        <v>92</v>
      </c>
      <c r="B5054" s="23" t="s">
        <v>92</v>
      </c>
      <c r="C5054" s="24" t="s">
        <v>92</v>
      </c>
      <c r="D5054" t="s">
        <v>92</v>
      </c>
      <c r="E5054" t="s">
        <v>92</v>
      </c>
      <c r="F5054" t="s">
        <v>92</v>
      </c>
      <c r="G5054" s="23" t="s">
        <v>92</v>
      </c>
      <c r="H5054" s="24" t="s">
        <v>92</v>
      </c>
      <c r="I5054" t="s">
        <v>92</v>
      </c>
    </row>
    <row r="5055" spans="1:9">
      <c r="A5055" t="s">
        <v>92</v>
      </c>
      <c r="B5055" s="23" t="s">
        <v>92</v>
      </c>
      <c r="C5055" s="24" t="s">
        <v>92</v>
      </c>
      <c r="D5055" t="s">
        <v>92</v>
      </c>
      <c r="E5055" t="s">
        <v>92</v>
      </c>
      <c r="F5055" t="s">
        <v>92</v>
      </c>
      <c r="G5055" s="23" t="s">
        <v>92</v>
      </c>
      <c r="H5055" s="24" t="s">
        <v>92</v>
      </c>
      <c r="I5055" t="s">
        <v>92</v>
      </c>
    </row>
    <row r="5056" spans="1:9">
      <c r="A5056" t="s">
        <v>92</v>
      </c>
      <c r="B5056" s="23" t="s">
        <v>92</v>
      </c>
      <c r="C5056" s="24" t="s">
        <v>92</v>
      </c>
      <c r="D5056" t="s">
        <v>92</v>
      </c>
      <c r="E5056" t="s">
        <v>92</v>
      </c>
      <c r="F5056" t="s">
        <v>92</v>
      </c>
      <c r="G5056" s="23" t="s">
        <v>92</v>
      </c>
      <c r="H5056" s="24" t="s">
        <v>92</v>
      </c>
      <c r="I5056" t="s">
        <v>92</v>
      </c>
    </row>
    <row r="5057" spans="1:9">
      <c r="A5057" t="s">
        <v>92</v>
      </c>
      <c r="B5057" s="23" t="s">
        <v>92</v>
      </c>
      <c r="C5057" s="24" t="s">
        <v>92</v>
      </c>
      <c r="D5057" t="s">
        <v>92</v>
      </c>
      <c r="E5057" t="s">
        <v>92</v>
      </c>
      <c r="F5057" t="s">
        <v>92</v>
      </c>
      <c r="G5057" s="23" t="s">
        <v>92</v>
      </c>
      <c r="H5057" s="24" t="s">
        <v>92</v>
      </c>
      <c r="I5057" t="s">
        <v>92</v>
      </c>
    </row>
    <row r="5058" spans="1:9">
      <c r="A5058" t="s">
        <v>92</v>
      </c>
      <c r="B5058" s="23" t="s">
        <v>92</v>
      </c>
      <c r="C5058" s="24" t="s">
        <v>92</v>
      </c>
      <c r="D5058" t="s">
        <v>92</v>
      </c>
      <c r="E5058" t="s">
        <v>92</v>
      </c>
      <c r="F5058" t="s">
        <v>92</v>
      </c>
      <c r="G5058" s="23" t="s">
        <v>92</v>
      </c>
      <c r="H5058" s="24" t="s">
        <v>92</v>
      </c>
      <c r="I5058" t="s">
        <v>92</v>
      </c>
    </row>
    <row r="5059" spans="1:9">
      <c r="A5059" t="s">
        <v>92</v>
      </c>
      <c r="B5059" s="23" t="s">
        <v>92</v>
      </c>
      <c r="C5059" s="24" t="s">
        <v>92</v>
      </c>
      <c r="D5059" t="s">
        <v>92</v>
      </c>
      <c r="E5059" t="s">
        <v>92</v>
      </c>
      <c r="F5059" t="s">
        <v>92</v>
      </c>
      <c r="G5059" s="23" t="s">
        <v>92</v>
      </c>
      <c r="H5059" s="24" t="s">
        <v>92</v>
      </c>
      <c r="I5059" t="s">
        <v>92</v>
      </c>
    </row>
    <row r="5060" spans="1:9">
      <c r="A5060" t="s">
        <v>92</v>
      </c>
      <c r="B5060" s="23" t="s">
        <v>92</v>
      </c>
      <c r="C5060" s="24" t="s">
        <v>92</v>
      </c>
      <c r="D5060" t="s">
        <v>92</v>
      </c>
      <c r="E5060" t="s">
        <v>92</v>
      </c>
      <c r="F5060" t="s">
        <v>92</v>
      </c>
      <c r="G5060" s="23" t="s">
        <v>92</v>
      </c>
      <c r="H5060" s="24" t="s">
        <v>92</v>
      </c>
      <c r="I5060" t="s">
        <v>92</v>
      </c>
    </row>
    <row r="5061" spans="1:9">
      <c r="A5061" t="s">
        <v>92</v>
      </c>
      <c r="B5061" s="23" t="s">
        <v>92</v>
      </c>
      <c r="C5061" s="24" t="s">
        <v>92</v>
      </c>
      <c r="D5061" t="s">
        <v>92</v>
      </c>
      <c r="E5061" t="s">
        <v>92</v>
      </c>
      <c r="F5061" t="s">
        <v>92</v>
      </c>
      <c r="G5061" s="23" t="s">
        <v>92</v>
      </c>
      <c r="H5061" s="24" t="s">
        <v>92</v>
      </c>
      <c r="I5061" t="s">
        <v>92</v>
      </c>
    </row>
    <row r="5062" spans="1:9">
      <c r="A5062" t="s">
        <v>92</v>
      </c>
      <c r="B5062" s="23" t="s">
        <v>92</v>
      </c>
      <c r="C5062" s="24" t="s">
        <v>92</v>
      </c>
      <c r="D5062" t="s">
        <v>92</v>
      </c>
      <c r="E5062" t="s">
        <v>92</v>
      </c>
      <c r="F5062" t="s">
        <v>92</v>
      </c>
      <c r="G5062" s="23" t="s">
        <v>92</v>
      </c>
      <c r="H5062" s="24" t="s">
        <v>92</v>
      </c>
      <c r="I5062" t="s">
        <v>92</v>
      </c>
    </row>
    <row r="5063" spans="1:9">
      <c r="A5063" t="s">
        <v>92</v>
      </c>
      <c r="B5063" s="23" t="s">
        <v>92</v>
      </c>
      <c r="C5063" s="24" t="s">
        <v>92</v>
      </c>
      <c r="D5063" t="s">
        <v>92</v>
      </c>
      <c r="E5063" t="s">
        <v>92</v>
      </c>
      <c r="F5063" t="s">
        <v>92</v>
      </c>
      <c r="G5063" s="23" t="s">
        <v>92</v>
      </c>
      <c r="H5063" s="24" t="s">
        <v>92</v>
      </c>
      <c r="I5063" t="s">
        <v>92</v>
      </c>
    </row>
    <row r="5064" spans="1:9">
      <c r="A5064" t="s">
        <v>92</v>
      </c>
      <c r="B5064" s="23" t="s">
        <v>92</v>
      </c>
      <c r="C5064" s="24" t="s">
        <v>92</v>
      </c>
      <c r="D5064" t="s">
        <v>92</v>
      </c>
      <c r="E5064" t="s">
        <v>92</v>
      </c>
      <c r="F5064" t="s">
        <v>92</v>
      </c>
      <c r="G5064" s="23" t="s">
        <v>92</v>
      </c>
      <c r="H5064" s="24" t="s">
        <v>92</v>
      </c>
      <c r="I5064" t="s">
        <v>92</v>
      </c>
    </row>
    <row r="5065" spans="1:9">
      <c r="A5065" t="s">
        <v>92</v>
      </c>
      <c r="B5065" s="23" t="s">
        <v>92</v>
      </c>
      <c r="C5065" s="24" t="s">
        <v>92</v>
      </c>
      <c r="D5065" t="s">
        <v>92</v>
      </c>
      <c r="E5065" t="s">
        <v>92</v>
      </c>
      <c r="F5065" t="s">
        <v>92</v>
      </c>
      <c r="G5065" s="23" t="s">
        <v>92</v>
      </c>
      <c r="H5065" s="24" t="s">
        <v>92</v>
      </c>
      <c r="I5065" t="s">
        <v>92</v>
      </c>
    </row>
    <row r="5066" spans="1:9">
      <c r="A5066" t="s">
        <v>92</v>
      </c>
      <c r="B5066" s="23" t="s">
        <v>92</v>
      </c>
      <c r="C5066" s="24" t="s">
        <v>92</v>
      </c>
      <c r="D5066" t="s">
        <v>92</v>
      </c>
      <c r="E5066" t="s">
        <v>92</v>
      </c>
      <c r="F5066" t="s">
        <v>92</v>
      </c>
      <c r="G5066" s="23" t="s">
        <v>92</v>
      </c>
      <c r="H5066" s="24" t="s">
        <v>92</v>
      </c>
      <c r="I5066" t="s">
        <v>92</v>
      </c>
    </row>
    <row r="5067" spans="1:9">
      <c r="A5067" t="s">
        <v>92</v>
      </c>
      <c r="B5067" s="23" t="s">
        <v>92</v>
      </c>
      <c r="C5067" s="24" t="s">
        <v>92</v>
      </c>
      <c r="D5067" t="s">
        <v>92</v>
      </c>
      <c r="E5067" t="s">
        <v>92</v>
      </c>
      <c r="F5067" t="s">
        <v>92</v>
      </c>
      <c r="G5067" s="23" t="s">
        <v>92</v>
      </c>
      <c r="H5067" s="24" t="s">
        <v>92</v>
      </c>
      <c r="I5067" t="s">
        <v>92</v>
      </c>
    </row>
    <row r="5068" spans="1:9">
      <c r="A5068" t="s">
        <v>92</v>
      </c>
      <c r="B5068" s="23" t="s">
        <v>92</v>
      </c>
      <c r="C5068" s="24" t="s">
        <v>92</v>
      </c>
      <c r="D5068" t="s">
        <v>92</v>
      </c>
      <c r="E5068" t="s">
        <v>92</v>
      </c>
      <c r="F5068" t="s">
        <v>92</v>
      </c>
      <c r="G5068" s="23" t="s">
        <v>92</v>
      </c>
      <c r="H5068" s="24" t="s">
        <v>92</v>
      </c>
      <c r="I5068" t="s">
        <v>92</v>
      </c>
    </row>
    <row r="5069" spans="1:9">
      <c r="A5069" t="s">
        <v>92</v>
      </c>
      <c r="B5069" s="23" t="s">
        <v>92</v>
      </c>
      <c r="C5069" s="24" t="s">
        <v>92</v>
      </c>
      <c r="D5069" t="s">
        <v>92</v>
      </c>
      <c r="E5069" t="s">
        <v>92</v>
      </c>
      <c r="F5069" t="s">
        <v>92</v>
      </c>
      <c r="G5069" s="23" t="s">
        <v>92</v>
      </c>
      <c r="H5069" s="24" t="s">
        <v>92</v>
      </c>
      <c r="I5069" t="s">
        <v>92</v>
      </c>
    </row>
    <row r="5070" spans="1:9">
      <c r="A5070" t="s">
        <v>92</v>
      </c>
      <c r="B5070" s="23" t="s">
        <v>92</v>
      </c>
      <c r="C5070" s="24" t="s">
        <v>92</v>
      </c>
      <c r="D5070" t="s">
        <v>92</v>
      </c>
      <c r="E5070" t="s">
        <v>92</v>
      </c>
      <c r="F5070" t="s">
        <v>92</v>
      </c>
      <c r="G5070" s="23" t="s">
        <v>92</v>
      </c>
      <c r="H5070" s="24" t="s">
        <v>92</v>
      </c>
      <c r="I5070" t="s">
        <v>92</v>
      </c>
    </row>
    <row r="5071" spans="1:9">
      <c r="A5071" t="s">
        <v>92</v>
      </c>
      <c r="B5071" s="23" t="s">
        <v>92</v>
      </c>
      <c r="C5071" s="24" t="s">
        <v>92</v>
      </c>
      <c r="D5071" t="s">
        <v>92</v>
      </c>
      <c r="E5071" t="s">
        <v>92</v>
      </c>
      <c r="F5071" t="s">
        <v>92</v>
      </c>
      <c r="G5071" s="23" t="s">
        <v>92</v>
      </c>
      <c r="H5071" s="24" t="s">
        <v>92</v>
      </c>
      <c r="I5071" t="s">
        <v>92</v>
      </c>
    </row>
    <row r="5072" spans="1:9">
      <c r="A5072" t="s">
        <v>92</v>
      </c>
      <c r="B5072" s="23" t="s">
        <v>92</v>
      </c>
      <c r="C5072" s="24" t="s">
        <v>92</v>
      </c>
      <c r="D5072" t="s">
        <v>92</v>
      </c>
      <c r="E5072" t="s">
        <v>92</v>
      </c>
      <c r="F5072" t="s">
        <v>92</v>
      </c>
      <c r="G5072" s="23" t="s">
        <v>92</v>
      </c>
      <c r="H5072" s="24" t="s">
        <v>92</v>
      </c>
      <c r="I5072" t="s">
        <v>92</v>
      </c>
    </row>
    <row r="5073" spans="1:9">
      <c r="A5073" t="s">
        <v>92</v>
      </c>
      <c r="B5073" s="23" t="s">
        <v>92</v>
      </c>
      <c r="C5073" s="24" t="s">
        <v>92</v>
      </c>
      <c r="D5073" t="s">
        <v>92</v>
      </c>
      <c r="E5073" t="s">
        <v>92</v>
      </c>
      <c r="F5073" t="s">
        <v>92</v>
      </c>
      <c r="G5073" s="23" t="s">
        <v>92</v>
      </c>
      <c r="H5073" s="24" t="s">
        <v>92</v>
      </c>
      <c r="I5073" t="s">
        <v>92</v>
      </c>
    </row>
    <row r="5074" spans="1:9">
      <c r="A5074" t="s">
        <v>92</v>
      </c>
      <c r="B5074" s="23" t="s">
        <v>92</v>
      </c>
      <c r="C5074" s="24" t="s">
        <v>92</v>
      </c>
      <c r="D5074" t="s">
        <v>92</v>
      </c>
      <c r="E5074" t="s">
        <v>92</v>
      </c>
      <c r="F5074" t="s">
        <v>92</v>
      </c>
      <c r="G5074" s="23" t="s">
        <v>92</v>
      </c>
      <c r="H5074" s="24" t="s">
        <v>92</v>
      </c>
      <c r="I5074" t="s">
        <v>92</v>
      </c>
    </row>
    <row r="5075" spans="1:9">
      <c r="A5075" t="s">
        <v>92</v>
      </c>
      <c r="B5075" s="23" t="s">
        <v>92</v>
      </c>
      <c r="C5075" s="24" t="s">
        <v>92</v>
      </c>
      <c r="D5075" t="s">
        <v>92</v>
      </c>
      <c r="E5075" t="s">
        <v>92</v>
      </c>
      <c r="F5075" t="s">
        <v>92</v>
      </c>
      <c r="G5075" s="23" t="s">
        <v>92</v>
      </c>
      <c r="H5075" s="24" t="s">
        <v>92</v>
      </c>
      <c r="I5075" t="s">
        <v>92</v>
      </c>
    </row>
    <row r="5076" spans="1:9">
      <c r="A5076" t="s">
        <v>92</v>
      </c>
      <c r="B5076" s="23" t="s">
        <v>92</v>
      </c>
      <c r="C5076" s="24" t="s">
        <v>92</v>
      </c>
      <c r="D5076" t="s">
        <v>92</v>
      </c>
      <c r="E5076" t="s">
        <v>92</v>
      </c>
      <c r="F5076" t="s">
        <v>92</v>
      </c>
      <c r="G5076" s="23" t="s">
        <v>92</v>
      </c>
      <c r="H5076" s="24" t="s">
        <v>92</v>
      </c>
      <c r="I5076" t="s">
        <v>92</v>
      </c>
    </row>
    <row r="5077" spans="1:9">
      <c r="A5077" t="s">
        <v>92</v>
      </c>
      <c r="B5077" s="23" t="s">
        <v>92</v>
      </c>
      <c r="C5077" s="24" t="s">
        <v>92</v>
      </c>
      <c r="D5077" t="s">
        <v>92</v>
      </c>
      <c r="E5077" t="s">
        <v>92</v>
      </c>
      <c r="F5077" t="s">
        <v>92</v>
      </c>
      <c r="G5077" s="23" t="s">
        <v>92</v>
      </c>
      <c r="H5077" s="24" t="s">
        <v>92</v>
      </c>
      <c r="I5077" t="s">
        <v>92</v>
      </c>
    </row>
    <row r="5078" spans="1:9">
      <c r="A5078" t="s">
        <v>92</v>
      </c>
      <c r="B5078" s="23" t="s">
        <v>92</v>
      </c>
      <c r="C5078" s="24" t="s">
        <v>92</v>
      </c>
      <c r="D5078" t="s">
        <v>92</v>
      </c>
      <c r="E5078" t="s">
        <v>92</v>
      </c>
      <c r="F5078" t="s">
        <v>92</v>
      </c>
      <c r="G5078" s="23" t="s">
        <v>92</v>
      </c>
      <c r="H5078" s="24" t="s">
        <v>92</v>
      </c>
      <c r="I5078" t="s">
        <v>92</v>
      </c>
    </row>
    <row r="5079" spans="1:9">
      <c r="A5079" t="s">
        <v>92</v>
      </c>
      <c r="B5079" s="23" t="s">
        <v>92</v>
      </c>
      <c r="C5079" s="24" t="s">
        <v>92</v>
      </c>
      <c r="D5079" t="s">
        <v>92</v>
      </c>
      <c r="E5079" t="s">
        <v>92</v>
      </c>
      <c r="F5079" t="s">
        <v>92</v>
      </c>
      <c r="G5079" s="23" t="s">
        <v>92</v>
      </c>
      <c r="H5079" s="24" t="s">
        <v>92</v>
      </c>
      <c r="I5079" t="s">
        <v>92</v>
      </c>
    </row>
    <row r="5080" spans="1:9">
      <c r="A5080" t="s">
        <v>92</v>
      </c>
      <c r="B5080" s="23" t="s">
        <v>92</v>
      </c>
      <c r="C5080" s="24" t="s">
        <v>92</v>
      </c>
      <c r="D5080" t="s">
        <v>92</v>
      </c>
      <c r="E5080" t="s">
        <v>92</v>
      </c>
      <c r="F5080" t="s">
        <v>92</v>
      </c>
      <c r="G5080" s="23" t="s">
        <v>92</v>
      </c>
      <c r="H5080" s="24" t="s">
        <v>92</v>
      </c>
      <c r="I5080" t="s">
        <v>92</v>
      </c>
    </row>
    <row r="5081" spans="1:9">
      <c r="A5081" t="s">
        <v>92</v>
      </c>
      <c r="B5081" s="23" t="s">
        <v>92</v>
      </c>
      <c r="C5081" s="24" t="s">
        <v>92</v>
      </c>
      <c r="D5081" t="s">
        <v>92</v>
      </c>
      <c r="E5081" t="s">
        <v>92</v>
      </c>
      <c r="F5081" t="s">
        <v>92</v>
      </c>
      <c r="G5081" s="23" t="s">
        <v>92</v>
      </c>
      <c r="H5081" s="24" t="s">
        <v>92</v>
      </c>
      <c r="I5081" t="s">
        <v>92</v>
      </c>
    </row>
    <row r="5082" spans="1:9">
      <c r="A5082" t="s">
        <v>92</v>
      </c>
      <c r="B5082" s="23" t="s">
        <v>92</v>
      </c>
      <c r="C5082" s="24" t="s">
        <v>92</v>
      </c>
      <c r="D5082" t="s">
        <v>92</v>
      </c>
      <c r="E5082" t="s">
        <v>92</v>
      </c>
      <c r="F5082" t="s">
        <v>92</v>
      </c>
      <c r="G5082" s="23" t="s">
        <v>92</v>
      </c>
      <c r="H5082" s="24" t="s">
        <v>92</v>
      </c>
      <c r="I5082" t="s">
        <v>92</v>
      </c>
    </row>
    <row r="5083" spans="1:9">
      <c r="A5083" t="s">
        <v>92</v>
      </c>
      <c r="B5083" s="23" t="s">
        <v>92</v>
      </c>
      <c r="C5083" s="24" t="s">
        <v>92</v>
      </c>
      <c r="D5083" t="s">
        <v>92</v>
      </c>
      <c r="E5083" t="s">
        <v>92</v>
      </c>
      <c r="F5083" t="s">
        <v>92</v>
      </c>
      <c r="G5083" s="23" t="s">
        <v>92</v>
      </c>
      <c r="H5083" s="24" t="s">
        <v>92</v>
      </c>
      <c r="I5083" t="s">
        <v>92</v>
      </c>
    </row>
    <row r="5084" spans="1:9">
      <c r="A5084" t="s">
        <v>92</v>
      </c>
      <c r="B5084" s="23" t="s">
        <v>92</v>
      </c>
      <c r="C5084" s="24" t="s">
        <v>92</v>
      </c>
      <c r="D5084" t="s">
        <v>92</v>
      </c>
      <c r="E5084" t="s">
        <v>92</v>
      </c>
      <c r="F5084" t="s">
        <v>92</v>
      </c>
      <c r="G5084" s="23" t="s">
        <v>92</v>
      </c>
      <c r="H5084" s="24" t="s">
        <v>92</v>
      </c>
      <c r="I5084" t="s">
        <v>92</v>
      </c>
    </row>
    <row r="5085" spans="1:9">
      <c r="A5085" t="s">
        <v>92</v>
      </c>
      <c r="B5085" s="23" t="s">
        <v>92</v>
      </c>
      <c r="C5085" s="24" t="s">
        <v>92</v>
      </c>
      <c r="D5085" t="s">
        <v>92</v>
      </c>
      <c r="E5085" t="s">
        <v>92</v>
      </c>
      <c r="F5085" t="s">
        <v>92</v>
      </c>
      <c r="G5085" s="23" t="s">
        <v>92</v>
      </c>
      <c r="H5085" s="24" t="s">
        <v>92</v>
      </c>
      <c r="I5085" t="s">
        <v>92</v>
      </c>
    </row>
    <row r="5086" spans="1:9">
      <c r="A5086" t="s">
        <v>92</v>
      </c>
      <c r="B5086" s="23" t="s">
        <v>92</v>
      </c>
      <c r="C5086" s="24" t="s">
        <v>92</v>
      </c>
      <c r="D5086" t="s">
        <v>92</v>
      </c>
      <c r="E5086" t="s">
        <v>92</v>
      </c>
      <c r="F5086" t="s">
        <v>92</v>
      </c>
      <c r="G5086" s="23" t="s">
        <v>92</v>
      </c>
      <c r="H5086" s="24" t="s">
        <v>92</v>
      </c>
      <c r="I5086" t="s">
        <v>92</v>
      </c>
    </row>
    <row r="5087" spans="1:9">
      <c r="A5087" t="s">
        <v>92</v>
      </c>
      <c r="B5087" s="23" t="s">
        <v>92</v>
      </c>
      <c r="C5087" s="24" t="s">
        <v>92</v>
      </c>
      <c r="D5087" t="s">
        <v>92</v>
      </c>
      <c r="E5087" t="s">
        <v>92</v>
      </c>
      <c r="F5087" t="s">
        <v>92</v>
      </c>
      <c r="G5087" s="23" t="s">
        <v>92</v>
      </c>
      <c r="H5087" s="24" t="s">
        <v>92</v>
      </c>
      <c r="I5087" t="s">
        <v>92</v>
      </c>
    </row>
    <row r="5088" spans="1:9">
      <c r="A5088" t="s">
        <v>92</v>
      </c>
      <c r="B5088" s="23" t="s">
        <v>92</v>
      </c>
      <c r="C5088" s="24" t="s">
        <v>92</v>
      </c>
      <c r="D5088" t="s">
        <v>92</v>
      </c>
      <c r="E5088" t="s">
        <v>92</v>
      </c>
      <c r="F5088" t="s">
        <v>92</v>
      </c>
      <c r="G5088" s="23" t="s">
        <v>92</v>
      </c>
      <c r="H5088" s="24" t="s">
        <v>92</v>
      </c>
      <c r="I5088" t="s">
        <v>92</v>
      </c>
    </row>
    <row r="5089" spans="1:9">
      <c r="A5089" t="s">
        <v>92</v>
      </c>
      <c r="B5089" s="23" t="s">
        <v>92</v>
      </c>
      <c r="C5089" s="24" t="s">
        <v>92</v>
      </c>
      <c r="D5089" t="s">
        <v>92</v>
      </c>
      <c r="E5089" t="s">
        <v>92</v>
      </c>
      <c r="F5089" t="s">
        <v>92</v>
      </c>
      <c r="G5089" s="23" t="s">
        <v>92</v>
      </c>
      <c r="H5089" s="24" t="s">
        <v>92</v>
      </c>
      <c r="I5089" t="s">
        <v>92</v>
      </c>
    </row>
    <row r="5090" spans="1:9">
      <c r="A5090" t="s">
        <v>92</v>
      </c>
      <c r="B5090" s="23" t="s">
        <v>92</v>
      </c>
      <c r="C5090" s="24" t="s">
        <v>92</v>
      </c>
      <c r="D5090" t="s">
        <v>92</v>
      </c>
      <c r="E5090" t="s">
        <v>92</v>
      </c>
      <c r="F5090" t="s">
        <v>92</v>
      </c>
      <c r="G5090" s="23" t="s">
        <v>92</v>
      </c>
      <c r="H5090" s="24" t="s">
        <v>92</v>
      </c>
      <c r="I5090" t="s">
        <v>92</v>
      </c>
    </row>
    <row r="5091" spans="1:9">
      <c r="A5091" t="s">
        <v>92</v>
      </c>
      <c r="B5091" s="23" t="s">
        <v>92</v>
      </c>
      <c r="C5091" s="24" t="s">
        <v>92</v>
      </c>
      <c r="D5091" t="s">
        <v>92</v>
      </c>
      <c r="E5091" t="s">
        <v>92</v>
      </c>
      <c r="F5091" t="s">
        <v>92</v>
      </c>
      <c r="G5091" s="23" t="s">
        <v>92</v>
      </c>
      <c r="H5091" s="24" t="s">
        <v>92</v>
      </c>
      <c r="I5091" t="s">
        <v>92</v>
      </c>
    </row>
    <row r="5092" spans="1:9">
      <c r="A5092" t="s">
        <v>92</v>
      </c>
      <c r="B5092" s="23" t="s">
        <v>92</v>
      </c>
      <c r="C5092" s="24" t="s">
        <v>92</v>
      </c>
      <c r="D5092" t="s">
        <v>92</v>
      </c>
      <c r="E5092" t="s">
        <v>92</v>
      </c>
      <c r="F5092" t="s">
        <v>92</v>
      </c>
      <c r="G5092" s="23" t="s">
        <v>92</v>
      </c>
      <c r="H5092" s="24" t="s">
        <v>92</v>
      </c>
      <c r="I5092" t="s">
        <v>92</v>
      </c>
    </row>
    <row r="5093" spans="1:9">
      <c r="A5093" t="s">
        <v>92</v>
      </c>
      <c r="B5093" s="23" t="s">
        <v>92</v>
      </c>
      <c r="C5093" s="24" t="s">
        <v>92</v>
      </c>
      <c r="D5093" t="s">
        <v>92</v>
      </c>
      <c r="E5093" t="s">
        <v>92</v>
      </c>
      <c r="F5093" t="s">
        <v>92</v>
      </c>
      <c r="G5093" s="23" t="s">
        <v>92</v>
      </c>
      <c r="H5093" s="24" t="s">
        <v>92</v>
      </c>
      <c r="I5093" t="s">
        <v>92</v>
      </c>
    </row>
    <row r="5094" spans="1:9">
      <c r="A5094" t="s">
        <v>92</v>
      </c>
      <c r="B5094" s="23" t="s">
        <v>92</v>
      </c>
      <c r="C5094" s="24" t="s">
        <v>92</v>
      </c>
      <c r="D5094" t="s">
        <v>92</v>
      </c>
      <c r="E5094" t="s">
        <v>92</v>
      </c>
      <c r="F5094" t="s">
        <v>92</v>
      </c>
      <c r="G5094" s="23" t="s">
        <v>92</v>
      </c>
      <c r="H5094" s="24" t="s">
        <v>92</v>
      </c>
      <c r="I5094" t="s">
        <v>92</v>
      </c>
    </row>
    <row r="5095" spans="1:9">
      <c r="A5095" t="s">
        <v>92</v>
      </c>
      <c r="B5095" s="23" t="s">
        <v>92</v>
      </c>
      <c r="C5095" s="24" t="s">
        <v>92</v>
      </c>
      <c r="D5095" t="s">
        <v>92</v>
      </c>
      <c r="E5095" t="s">
        <v>92</v>
      </c>
      <c r="F5095" t="s">
        <v>92</v>
      </c>
      <c r="G5095" s="23" t="s">
        <v>92</v>
      </c>
      <c r="H5095" s="24" t="s">
        <v>92</v>
      </c>
      <c r="I5095" t="s">
        <v>92</v>
      </c>
    </row>
    <row r="5096" spans="1:9">
      <c r="A5096" t="s">
        <v>92</v>
      </c>
      <c r="B5096" s="23" t="s">
        <v>92</v>
      </c>
      <c r="C5096" s="24" t="s">
        <v>92</v>
      </c>
      <c r="D5096" t="s">
        <v>92</v>
      </c>
      <c r="E5096" t="s">
        <v>92</v>
      </c>
      <c r="F5096" t="s">
        <v>92</v>
      </c>
      <c r="G5096" s="23" t="s">
        <v>92</v>
      </c>
      <c r="H5096" s="24" t="s">
        <v>92</v>
      </c>
      <c r="I5096" t="s">
        <v>92</v>
      </c>
    </row>
    <row r="5097" spans="1:9">
      <c r="A5097" t="s">
        <v>92</v>
      </c>
      <c r="B5097" s="23" t="s">
        <v>92</v>
      </c>
      <c r="C5097" s="24" t="s">
        <v>92</v>
      </c>
      <c r="D5097" t="s">
        <v>92</v>
      </c>
      <c r="E5097" t="s">
        <v>92</v>
      </c>
      <c r="F5097" t="s">
        <v>92</v>
      </c>
      <c r="G5097" s="23" t="s">
        <v>92</v>
      </c>
      <c r="H5097" s="24" t="s">
        <v>92</v>
      </c>
      <c r="I5097" t="s">
        <v>92</v>
      </c>
    </row>
    <row r="5098" spans="1:9">
      <c r="A5098" t="s">
        <v>92</v>
      </c>
      <c r="B5098" s="23" t="s">
        <v>92</v>
      </c>
      <c r="C5098" s="24" t="s">
        <v>92</v>
      </c>
      <c r="D5098" t="s">
        <v>92</v>
      </c>
      <c r="E5098" t="s">
        <v>92</v>
      </c>
      <c r="F5098" t="s">
        <v>92</v>
      </c>
      <c r="G5098" s="23" t="s">
        <v>92</v>
      </c>
      <c r="H5098" s="24" t="s">
        <v>92</v>
      </c>
      <c r="I5098" t="s">
        <v>92</v>
      </c>
    </row>
    <row r="5099" spans="1:9">
      <c r="A5099" t="s">
        <v>92</v>
      </c>
      <c r="B5099" s="23" t="s">
        <v>92</v>
      </c>
      <c r="C5099" s="24" t="s">
        <v>92</v>
      </c>
      <c r="D5099" t="s">
        <v>92</v>
      </c>
      <c r="E5099" t="s">
        <v>92</v>
      </c>
      <c r="F5099" t="s">
        <v>92</v>
      </c>
      <c r="G5099" s="23" t="s">
        <v>92</v>
      </c>
      <c r="H5099" s="24" t="s">
        <v>92</v>
      </c>
      <c r="I5099" t="s">
        <v>92</v>
      </c>
    </row>
    <row r="5100" spans="1:9">
      <c r="A5100" t="s">
        <v>92</v>
      </c>
      <c r="B5100" s="23" t="s">
        <v>92</v>
      </c>
      <c r="C5100" s="24" t="s">
        <v>92</v>
      </c>
      <c r="D5100" t="s">
        <v>92</v>
      </c>
      <c r="E5100" t="s">
        <v>92</v>
      </c>
      <c r="F5100" t="s">
        <v>92</v>
      </c>
      <c r="G5100" s="23" t="s">
        <v>92</v>
      </c>
      <c r="H5100" s="24" t="s">
        <v>92</v>
      </c>
      <c r="I5100" t="s">
        <v>92</v>
      </c>
    </row>
    <row r="5101" spans="1:9">
      <c r="A5101" t="s">
        <v>92</v>
      </c>
      <c r="B5101" s="23" t="s">
        <v>92</v>
      </c>
      <c r="C5101" s="24" t="s">
        <v>92</v>
      </c>
      <c r="D5101" t="s">
        <v>92</v>
      </c>
      <c r="E5101" t="s">
        <v>92</v>
      </c>
      <c r="F5101" t="s">
        <v>92</v>
      </c>
      <c r="G5101" s="23" t="s">
        <v>92</v>
      </c>
      <c r="H5101" s="24" t="s">
        <v>92</v>
      </c>
      <c r="I5101" t="s">
        <v>92</v>
      </c>
    </row>
    <row r="5102" spans="1:9">
      <c r="A5102" t="s">
        <v>92</v>
      </c>
      <c r="B5102" s="23" t="s">
        <v>92</v>
      </c>
      <c r="C5102" s="24" t="s">
        <v>92</v>
      </c>
      <c r="D5102" t="s">
        <v>92</v>
      </c>
      <c r="E5102" t="s">
        <v>92</v>
      </c>
      <c r="F5102" t="s">
        <v>92</v>
      </c>
      <c r="G5102" s="23" t="s">
        <v>92</v>
      </c>
      <c r="H5102" s="24" t="s">
        <v>92</v>
      </c>
      <c r="I5102" t="s">
        <v>92</v>
      </c>
    </row>
    <row r="5103" spans="1:9">
      <c r="A5103" t="s">
        <v>92</v>
      </c>
      <c r="B5103" s="23" t="s">
        <v>92</v>
      </c>
      <c r="C5103" s="24" t="s">
        <v>92</v>
      </c>
      <c r="D5103" t="s">
        <v>92</v>
      </c>
      <c r="E5103" t="s">
        <v>92</v>
      </c>
      <c r="F5103" t="s">
        <v>92</v>
      </c>
      <c r="G5103" s="23" t="s">
        <v>92</v>
      </c>
      <c r="H5103" s="24" t="s">
        <v>92</v>
      </c>
      <c r="I5103" t="s">
        <v>92</v>
      </c>
    </row>
    <row r="5104" spans="1:9">
      <c r="A5104" t="s">
        <v>92</v>
      </c>
      <c r="B5104" s="23" t="s">
        <v>92</v>
      </c>
      <c r="C5104" s="24" t="s">
        <v>92</v>
      </c>
      <c r="D5104" t="s">
        <v>92</v>
      </c>
      <c r="E5104" t="s">
        <v>92</v>
      </c>
      <c r="F5104" t="s">
        <v>92</v>
      </c>
      <c r="G5104" s="23" t="s">
        <v>92</v>
      </c>
      <c r="H5104" s="24" t="s">
        <v>92</v>
      </c>
      <c r="I5104" t="s">
        <v>92</v>
      </c>
    </row>
    <row r="5105" spans="1:9">
      <c r="A5105" t="s">
        <v>92</v>
      </c>
      <c r="B5105" s="23" t="s">
        <v>92</v>
      </c>
      <c r="C5105" s="24" t="s">
        <v>92</v>
      </c>
      <c r="D5105" t="s">
        <v>92</v>
      </c>
      <c r="E5105" t="s">
        <v>92</v>
      </c>
      <c r="F5105" t="s">
        <v>92</v>
      </c>
      <c r="G5105" s="23" t="s">
        <v>92</v>
      </c>
      <c r="H5105" s="24" t="s">
        <v>92</v>
      </c>
      <c r="I5105" t="s">
        <v>92</v>
      </c>
    </row>
    <row r="5106" spans="1:9">
      <c r="A5106" t="s">
        <v>92</v>
      </c>
      <c r="B5106" s="23" t="s">
        <v>92</v>
      </c>
      <c r="C5106" s="24" t="s">
        <v>92</v>
      </c>
      <c r="D5106" t="s">
        <v>92</v>
      </c>
      <c r="E5106" t="s">
        <v>92</v>
      </c>
      <c r="F5106" t="s">
        <v>92</v>
      </c>
      <c r="G5106" s="23" t="s">
        <v>92</v>
      </c>
      <c r="H5106" s="24" t="s">
        <v>92</v>
      </c>
      <c r="I5106" t="s">
        <v>92</v>
      </c>
    </row>
    <row r="5107" spans="1:9">
      <c r="A5107" t="s">
        <v>92</v>
      </c>
      <c r="B5107" s="23" t="s">
        <v>92</v>
      </c>
      <c r="C5107" s="24" t="s">
        <v>92</v>
      </c>
      <c r="D5107" t="s">
        <v>92</v>
      </c>
      <c r="E5107" t="s">
        <v>92</v>
      </c>
      <c r="F5107" t="s">
        <v>92</v>
      </c>
      <c r="G5107" s="23" t="s">
        <v>92</v>
      </c>
      <c r="H5107" s="24" t="s">
        <v>92</v>
      </c>
      <c r="I5107" t="s">
        <v>92</v>
      </c>
    </row>
    <row r="5108" spans="1:9">
      <c r="A5108" t="s">
        <v>92</v>
      </c>
      <c r="B5108" s="23" t="s">
        <v>92</v>
      </c>
      <c r="C5108" s="24" t="s">
        <v>92</v>
      </c>
      <c r="D5108" t="s">
        <v>92</v>
      </c>
      <c r="E5108" t="s">
        <v>92</v>
      </c>
      <c r="F5108" t="s">
        <v>92</v>
      </c>
      <c r="G5108" s="23" t="s">
        <v>92</v>
      </c>
      <c r="H5108" s="24" t="s">
        <v>92</v>
      </c>
      <c r="I5108" t="s">
        <v>92</v>
      </c>
    </row>
    <row r="5109" spans="1:9">
      <c r="A5109" t="s">
        <v>92</v>
      </c>
      <c r="B5109" s="23" t="s">
        <v>92</v>
      </c>
      <c r="C5109" s="24" t="s">
        <v>92</v>
      </c>
      <c r="D5109" t="s">
        <v>92</v>
      </c>
      <c r="E5109" t="s">
        <v>92</v>
      </c>
      <c r="F5109" t="s">
        <v>92</v>
      </c>
      <c r="G5109" s="23" t="s">
        <v>92</v>
      </c>
      <c r="H5109" s="24" t="s">
        <v>92</v>
      </c>
      <c r="I5109" t="s">
        <v>92</v>
      </c>
    </row>
    <row r="5110" spans="1:9">
      <c r="A5110" t="s">
        <v>92</v>
      </c>
      <c r="B5110" s="23" t="s">
        <v>92</v>
      </c>
      <c r="C5110" s="24" t="s">
        <v>92</v>
      </c>
      <c r="D5110" t="s">
        <v>92</v>
      </c>
      <c r="E5110" t="s">
        <v>92</v>
      </c>
      <c r="F5110" t="s">
        <v>92</v>
      </c>
      <c r="G5110" s="23" t="s">
        <v>92</v>
      </c>
      <c r="H5110" s="24" t="s">
        <v>92</v>
      </c>
      <c r="I5110" t="s">
        <v>92</v>
      </c>
    </row>
    <row r="5111" spans="1:9">
      <c r="A5111" t="s">
        <v>92</v>
      </c>
      <c r="B5111" s="23" t="s">
        <v>92</v>
      </c>
      <c r="C5111" s="24" t="s">
        <v>92</v>
      </c>
      <c r="D5111" t="s">
        <v>92</v>
      </c>
      <c r="E5111" t="s">
        <v>92</v>
      </c>
      <c r="F5111" t="s">
        <v>92</v>
      </c>
      <c r="G5111" s="23" t="s">
        <v>92</v>
      </c>
      <c r="H5111" s="24" t="s">
        <v>92</v>
      </c>
      <c r="I5111" t="s">
        <v>92</v>
      </c>
    </row>
    <row r="5112" spans="1:9">
      <c r="A5112" t="s">
        <v>92</v>
      </c>
      <c r="B5112" s="23" t="s">
        <v>92</v>
      </c>
      <c r="C5112" s="24" t="s">
        <v>92</v>
      </c>
      <c r="D5112" t="s">
        <v>92</v>
      </c>
      <c r="E5112" t="s">
        <v>92</v>
      </c>
      <c r="F5112" t="s">
        <v>92</v>
      </c>
      <c r="G5112" s="23" t="s">
        <v>92</v>
      </c>
      <c r="H5112" s="24" t="s">
        <v>92</v>
      </c>
      <c r="I5112" t="s">
        <v>92</v>
      </c>
    </row>
    <row r="5113" spans="1:9">
      <c r="A5113" t="s">
        <v>92</v>
      </c>
      <c r="B5113" s="23" t="s">
        <v>92</v>
      </c>
      <c r="C5113" s="24" t="s">
        <v>92</v>
      </c>
      <c r="D5113" t="s">
        <v>92</v>
      </c>
      <c r="E5113" t="s">
        <v>92</v>
      </c>
      <c r="F5113" t="s">
        <v>92</v>
      </c>
      <c r="G5113" s="23" t="s">
        <v>92</v>
      </c>
      <c r="H5113" s="24" t="s">
        <v>92</v>
      </c>
      <c r="I5113" t="s">
        <v>92</v>
      </c>
    </row>
    <row r="5114" spans="1:9">
      <c r="A5114" t="s">
        <v>92</v>
      </c>
      <c r="B5114" s="23" t="s">
        <v>92</v>
      </c>
      <c r="C5114" s="24" t="s">
        <v>92</v>
      </c>
      <c r="D5114" t="s">
        <v>92</v>
      </c>
      <c r="E5114" t="s">
        <v>92</v>
      </c>
      <c r="F5114" t="s">
        <v>92</v>
      </c>
      <c r="G5114" s="23" t="s">
        <v>92</v>
      </c>
      <c r="H5114" s="24" t="s">
        <v>92</v>
      </c>
      <c r="I5114" t="s">
        <v>92</v>
      </c>
    </row>
    <row r="5115" spans="1:9">
      <c r="A5115" t="s">
        <v>92</v>
      </c>
      <c r="B5115" s="23" t="s">
        <v>92</v>
      </c>
      <c r="C5115" s="24" t="s">
        <v>92</v>
      </c>
      <c r="D5115" t="s">
        <v>92</v>
      </c>
      <c r="E5115" t="s">
        <v>92</v>
      </c>
      <c r="F5115" t="s">
        <v>92</v>
      </c>
      <c r="G5115" s="23" t="s">
        <v>92</v>
      </c>
      <c r="H5115" s="24" t="s">
        <v>92</v>
      </c>
      <c r="I5115" t="s">
        <v>92</v>
      </c>
    </row>
    <row r="5116" spans="1:9">
      <c r="A5116" t="s">
        <v>92</v>
      </c>
      <c r="B5116" s="23" t="s">
        <v>92</v>
      </c>
      <c r="C5116" s="24" t="s">
        <v>92</v>
      </c>
      <c r="D5116" t="s">
        <v>92</v>
      </c>
      <c r="E5116" t="s">
        <v>92</v>
      </c>
      <c r="F5116" t="s">
        <v>92</v>
      </c>
      <c r="G5116" s="23" t="s">
        <v>92</v>
      </c>
      <c r="H5116" s="24" t="s">
        <v>92</v>
      </c>
      <c r="I5116" t="s">
        <v>92</v>
      </c>
    </row>
    <row r="5117" spans="1:9">
      <c r="A5117" t="s">
        <v>92</v>
      </c>
      <c r="B5117" s="23" t="s">
        <v>92</v>
      </c>
      <c r="C5117" s="24" t="s">
        <v>92</v>
      </c>
      <c r="D5117" t="s">
        <v>92</v>
      </c>
      <c r="E5117" t="s">
        <v>92</v>
      </c>
      <c r="F5117" t="s">
        <v>92</v>
      </c>
      <c r="G5117" s="23" t="s">
        <v>92</v>
      </c>
      <c r="H5117" s="24" t="s">
        <v>92</v>
      </c>
      <c r="I5117" t="s">
        <v>92</v>
      </c>
    </row>
    <row r="5118" spans="1:9">
      <c r="A5118" t="s">
        <v>92</v>
      </c>
      <c r="B5118" s="23" t="s">
        <v>92</v>
      </c>
      <c r="C5118" s="24" t="s">
        <v>92</v>
      </c>
      <c r="D5118" t="s">
        <v>92</v>
      </c>
      <c r="E5118" t="s">
        <v>92</v>
      </c>
      <c r="F5118" t="s">
        <v>92</v>
      </c>
      <c r="G5118" s="23" t="s">
        <v>92</v>
      </c>
      <c r="H5118" s="24" t="s">
        <v>92</v>
      </c>
      <c r="I5118" t="s">
        <v>92</v>
      </c>
    </row>
    <row r="5119" spans="1:9">
      <c r="A5119" t="s">
        <v>92</v>
      </c>
      <c r="B5119" s="23" t="s">
        <v>92</v>
      </c>
      <c r="C5119" s="24" t="s">
        <v>92</v>
      </c>
      <c r="D5119" t="s">
        <v>92</v>
      </c>
      <c r="E5119" t="s">
        <v>92</v>
      </c>
      <c r="F5119" t="s">
        <v>92</v>
      </c>
      <c r="G5119" s="23" t="s">
        <v>92</v>
      </c>
      <c r="H5119" s="24" t="s">
        <v>92</v>
      </c>
      <c r="I5119" t="s">
        <v>92</v>
      </c>
    </row>
    <row r="5120" spans="1:9">
      <c r="A5120" t="s">
        <v>92</v>
      </c>
      <c r="B5120" s="23" t="s">
        <v>92</v>
      </c>
      <c r="C5120" s="24" t="s">
        <v>92</v>
      </c>
      <c r="D5120" t="s">
        <v>92</v>
      </c>
      <c r="E5120" t="s">
        <v>92</v>
      </c>
      <c r="F5120" t="s">
        <v>92</v>
      </c>
      <c r="G5120" s="23" t="s">
        <v>92</v>
      </c>
      <c r="H5120" s="24" t="s">
        <v>92</v>
      </c>
      <c r="I5120" t="s">
        <v>92</v>
      </c>
    </row>
    <row r="5121" spans="1:9">
      <c r="A5121" t="s">
        <v>92</v>
      </c>
      <c r="B5121" s="23" t="s">
        <v>92</v>
      </c>
      <c r="C5121" s="24" t="s">
        <v>92</v>
      </c>
      <c r="D5121" t="s">
        <v>92</v>
      </c>
      <c r="E5121" t="s">
        <v>92</v>
      </c>
      <c r="F5121" t="s">
        <v>92</v>
      </c>
      <c r="G5121" s="23" t="s">
        <v>92</v>
      </c>
      <c r="H5121" s="24" t="s">
        <v>92</v>
      </c>
      <c r="I5121" t="s">
        <v>92</v>
      </c>
    </row>
    <row r="5122" spans="1:9">
      <c r="A5122" t="s">
        <v>92</v>
      </c>
      <c r="B5122" s="23" t="s">
        <v>92</v>
      </c>
      <c r="C5122" s="24" t="s">
        <v>92</v>
      </c>
      <c r="D5122" t="s">
        <v>92</v>
      </c>
      <c r="E5122" t="s">
        <v>92</v>
      </c>
      <c r="F5122" t="s">
        <v>92</v>
      </c>
      <c r="G5122" s="23" t="s">
        <v>92</v>
      </c>
      <c r="H5122" s="24" t="s">
        <v>92</v>
      </c>
      <c r="I5122" t="s">
        <v>92</v>
      </c>
    </row>
    <row r="5123" spans="1:9">
      <c r="A5123" t="s">
        <v>92</v>
      </c>
      <c r="B5123" s="23" t="s">
        <v>92</v>
      </c>
      <c r="C5123" s="24" t="s">
        <v>92</v>
      </c>
      <c r="D5123" t="s">
        <v>92</v>
      </c>
      <c r="E5123" t="s">
        <v>92</v>
      </c>
      <c r="F5123" t="s">
        <v>92</v>
      </c>
      <c r="G5123" s="23" t="s">
        <v>92</v>
      </c>
      <c r="H5123" s="24" t="s">
        <v>92</v>
      </c>
      <c r="I5123" t="s">
        <v>92</v>
      </c>
    </row>
    <row r="5124" spans="1:9">
      <c r="A5124" t="s">
        <v>92</v>
      </c>
      <c r="B5124" s="23" t="s">
        <v>92</v>
      </c>
      <c r="C5124" s="24" t="s">
        <v>92</v>
      </c>
      <c r="D5124" t="s">
        <v>92</v>
      </c>
      <c r="E5124" t="s">
        <v>92</v>
      </c>
      <c r="F5124" t="s">
        <v>92</v>
      </c>
      <c r="G5124" s="23" t="s">
        <v>92</v>
      </c>
      <c r="H5124" s="24" t="s">
        <v>92</v>
      </c>
      <c r="I5124" t="s">
        <v>92</v>
      </c>
    </row>
    <row r="5125" spans="1:9">
      <c r="A5125" t="s">
        <v>92</v>
      </c>
      <c r="B5125" s="23" t="s">
        <v>92</v>
      </c>
      <c r="C5125" s="24" t="s">
        <v>92</v>
      </c>
      <c r="D5125" t="s">
        <v>92</v>
      </c>
      <c r="E5125" t="s">
        <v>92</v>
      </c>
      <c r="F5125" t="s">
        <v>92</v>
      </c>
      <c r="G5125" s="23" t="s">
        <v>92</v>
      </c>
      <c r="H5125" s="24" t="s">
        <v>92</v>
      </c>
      <c r="I5125" t="s">
        <v>92</v>
      </c>
    </row>
    <row r="5126" spans="1:9">
      <c r="A5126" t="s">
        <v>92</v>
      </c>
      <c r="B5126" s="23" t="s">
        <v>92</v>
      </c>
      <c r="C5126" s="24" t="s">
        <v>92</v>
      </c>
      <c r="D5126" t="s">
        <v>92</v>
      </c>
      <c r="E5126" t="s">
        <v>92</v>
      </c>
      <c r="F5126" t="s">
        <v>92</v>
      </c>
      <c r="G5126" s="23" t="s">
        <v>92</v>
      </c>
      <c r="H5126" s="24" t="s">
        <v>92</v>
      </c>
      <c r="I5126" t="s">
        <v>92</v>
      </c>
    </row>
    <row r="5127" spans="1:9">
      <c r="A5127" t="s">
        <v>92</v>
      </c>
      <c r="B5127" s="23" t="s">
        <v>92</v>
      </c>
      <c r="C5127" s="24" t="s">
        <v>92</v>
      </c>
      <c r="D5127" t="s">
        <v>92</v>
      </c>
      <c r="E5127" t="s">
        <v>92</v>
      </c>
      <c r="F5127" t="s">
        <v>92</v>
      </c>
      <c r="G5127" s="23" t="s">
        <v>92</v>
      </c>
      <c r="H5127" s="24" t="s">
        <v>92</v>
      </c>
      <c r="I5127" t="s">
        <v>92</v>
      </c>
    </row>
    <row r="5128" spans="1:9">
      <c r="A5128" t="s">
        <v>92</v>
      </c>
      <c r="B5128" s="23" t="s">
        <v>92</v>
      </c>
      <c r="C5128" s="24" t="s">
        <v>92</v>
      </c>
      <c r="D5128" t="s">
        <v>92</v>
      </c>
      <c r="E5128" t="s">
        <v>92</v>
      </c>
      <c r="F5128" t="s">
        <v>92</v>
      </c>
      <c r="G5128" s="23" t="s">
        <v>92</v>
      </c>
      <c r="H5128" s="24" t="s">
        <v>92</v>
      </c>
      <c r="I5128" t="s">
        <v>92</v>
      </c>
    </row>
    <row r="5129" spans="1:9">
      <c r="A5129" t="s">
        <v>92</v>
      </c>
      <c r="B5129" s="23" t="s">
        <v>92</v>
      </c>
      <c r="C5129" s="24" t="s">
        <v>92</v>
      </c>
      <c r="D5129" t="s">
        <v>92</v>
      </c>
      <c r="E5129" t="s">
        <v>92</v>
      </c>
      <c r="F5129" t="s">
        <v>92</v>
      </c>
      <c r="G5129" s="23" t="s">
        <v>92</v>
      </c>
      <c r="H5129" s="24" t="s">
        <v>92</v>
      </c>
      <c r="I5129" t="s">
        <v>92</v>
      </c>
    </row>
    <row r="5130" spans="1:9">
      <c r="A5130" t="s">
        <v>92</v>
      </c>
      <c r="B5130" s="23" t="s">
        <v>92</v>
      </c>
      <c r="C5130" s="24" t="s">
        <v>92</v>
      </c>
      <c r="D5130" t="s">
        <v>92</v>
      </c>
      <c r="E5130" t="s">
        <v>92</v>
      </c>
      <c r="F5130" t="s">
        <v>92</v>
      </c>
      <c r="G5130" s="23" t="s">
        <v>92</v>
      </c>
      <c r="H5130" s="24" t="s">
        <v>92</v>
      </c>
      <c r="I5130" t="s">
        <v>92</v>
      </c>
    </row>
    <row r="5131" spans="1:9">
      <c r="A5131" t="s">
        <v>92</v>
      </c>
      <c r="B5131" s="23" t="s">
        <v>92</v>
      </c>
      <c r="C5131" s="24" t="s">
        <v>92</v>
      </c>
      <c r="D5131" t="s">
        <v>92</v>
      </c>
      <c r="E5131" t="s">
        <v>92</v>
      </c>
      <c r="F5131" t="s">
        <v>92</v>
      </c>
      <c r="G5131" s="23" t="s">
        <v>92</v>
      </c>
      <c r="H5131" s="24" t="s">
        <v>92</v>
      </c>
      <c r="I5131" t="s">
        <v>92</v>
      </c>
    </row>
    <row r="5132" spans="1:9">
      <c r="A5132" t="s">
        <v>92</v>
      </c>
      <c r="B5132" s="23" t="s">
        <v>92</v>
      </c>
      <c r="C5132" s="24" t="s">
        <v>92</v>
      </c>
      <c r="D5132" t="s">
        <v>92</v>
      </c>
      <c r="E5132" t="s">
        <v>92</v>
      </c>
      <c r="F5132" t="s">
        <v>92</v>
      </c>
      <c r="G5132" s="23" t="s">
        <v>92</v>
      </c>
      <c r="H5132" s="24" t="s">
        <v>92</v>
      </c>
      <c r="I5132" t="s">
        <v>92</v>
      </c>
    </row>
    <row r="5133" spans="1:9">
      <c r="A5133" t="s">
        <v>92</v>
      </c>
      <c r="B5133" s="23" t="s">
        <v>92</v>
      </c>
      <c r="C5133" s="24" t="s">
        <v>92</v>
      </c>
      <c r="D5133" t="s">
        <v>92</v>
      </c>
      <c r="E5133" t="s">
        <v>92</v>
      </c>
      <c r="F5133" t="s">
        <v>92</v>
      </c>
      <c r="G5133" s="23" t="s">
        <v>92</v>
      </c>
      <c r="H5133" s="24" t="s">
        <v>92</v>
      </c>
      <c r="I5133" t="s">
        <v>92</v>
      </c>
    </row>
    <row r="5134" spans="1:9">
      <c r="A5134" t="s">
        <v>92</v>
      </c>
      <c r="B5134" s="23" t="s">
        <v>92</v>
      </c>
      <c r="C5134" s="24" t="s">
        <v>92</v>
      </c>
      <c r="D5134" t="s">
        <v>92</v>
      </c>
      <c r="E5134" t="s">
        <v>92</v>
      </c>
      <c r="F5134" t="s">
        <v>92</v>
      </c>
      <c r="G5134" s="23" t="s">
        <v>92</v>
      </c>
      <c r="H5134" s="24" t="s">
        <v>92</v>
      </c>
      <c r="I5134" t="s">
        <v>92</v>
      </c>
    </row>
    <row r="5135" spans="1:9">
      <c r="A5135" t="s">
        <v>92</v>
      </c>
      <c r="B5135" s="23" t="s">
        <v>92</v>
      </c>
      <c r="C5135" s="24" t="s">
        <v>92</v>
      </c>
      <c r="D5135" t="s">
        <v>92</v>
      </c>
      <c r="E5135" t="s">
        <v>92</v>
      </c>
      <c r="F5135" t="s">
        <v>92</v>
      </c>
      <c r="G5135" s="23" t="s">
        <v>92</v>
      </c>
      <c r="H5135" s="24" t="s">
        <v>92</v>
      </c>
      <c r="I5135" t="s">
        <v>92</v>
      </c>
    </row>
    <row r="5136" spans="1:9">
      <c r="A5136" t="s">
        <v>92</v>
      </c>
      <c r="B5136" s="23" t="s">
        <v>92</v>
      </c>
      <c r="C5136" s="24" t="s">
        <v>92</v>
      </c>
      <c r="D5136" t="s">
        <v>92</v>
      </c>
      <c r="E5136" t="s">
        <v>92</v>
      </c>
      <c r="F5136" t="s">
        <v>92</v>
      </c>
      <c r="G5136" s="23" t="s">
        <v>92</v>
      </c>
      <c r="H5136" s="24" t="s">
        <v>92</v>
      </c>
      <c r="I5136" t="s">
        <v>92</v>
      </c>
    </row>
    <row r="5137" spans="1:9">
      <c r="A5137" t="s">
        <v>92</v>
      </c>
      <c r="B5137" s="23" t="s">
        <v>92</v>
      </c>
      <c r="C5137" s="24" t="s">
        <v>92</v>
      </c>
      <c r="D5137" t="s">
        <v>92</v>
      </c>
      <c r="E5137" t="s">
        <v>92</v>
      </c>
      <c r="F5137" t="s">
        <v>92</v>
      </c>
      <c r="G5137" s="23" t="s">
        <v>92</v>
      </c>
      <c r="H5137" s="24" t="s">
        <v>92</v>
      </c>
      <c r="I5137" t="s">
        <v>92</v>
      </c>
    </row>
    <row r="5138" spans="1:9">
      <c r="A5138" t="s">
        <v>92</v>
      </c>
      <c r="B5138" s="23" t="s">
        <v>92</v>
      </c>
      <c r="C5138" s="24" t="s">
        <v>92</v>
      </c>
      <c r="D5138" t="s">
        <v>92</v>
      </c>
      <c r="E5138" t="s">
        <v>92</v>
      </c>
      <c r="F5138" t="s">
        <v>92</v>
      </c>
      <c r="G5138" s="23" t="s">
        <v>92</v>
      </c>
      <c r="H5138" s="24" t="s">
        <v>92</v>
      </c>
      <c r="I5138" t="s">
        <v>92</v>
      </c>
    </row>
    <row r="5139" spans="1:9">
      <c r="A5139" t="s">
        <v>92</v>
      </c>
      <c r="B5139" s="23" t="s">
        <v>92</v>
      </c>
      <c r="C5139" s="24" t="s">
        <v>92</v>
      </c>
      <c r="D5139" t="s">
        <v>92</v>
      </c>
      <c r="E5139" t="s">
        <v>92</v>
      </c>
      <c r="F5139" t="s">
        <v>92</v>
      </c>
      <c r="G5139" s="23" t="s">
        <v>92</v>
      </c>
      <c r="H5139" s="24" t="s">
        <v>92</v>
      </c>
      <c r="I5139" t="s">
        <v>92</v>
      </c>
    </row>
    <row r="5140" spans="1:9">
      <c r="A5140" t="s">
        <v>92</v>
      </c>
      <c r="B5140" s="23" t="s">
        <v>92</v>
      </c>
      <c r="C5140" s="24" t="s">
        <v>92</v>
      </c>
      <c r="D5140" t="s">
        <v>92</v>
      </c>
      <c r="E5140" t="s">
        <v>92</v>
      </c>
      <c r="F5140" t="s">
        <v>92</v>
      </c>
      <c r="G5140" s="23" t="s">
        <v>92</v>
      </c>
      <c r="H5140" s="24" t="s">
        <v>92</v>
      </c>
      <c r="I5140" t="s">
        <v>92</v>
      </c>
    </row>
    <row r="5141" spans="1:9">
      <c r="A5141" t="s">
        <v>92</v>
      </c>
      <c r="B5141" s="23" t="s">
        <v>92</v>
      </c>
      <c r="C5141" s="24" t="s">
        <v>92</v>
      </c>
      <c r="D5141" t="s">
        <v>92</v>
      </c>
      <c r="E5141" t="s">
        <v>92</v>
      </c>
      <c r="F5141" t="s">
        <v>92</v>
      </c>
      <c r="G5141" s="23" t="s">
        <v>92</v>
      </c>
      <c r="H5141" s="24" t="s">
        <v>92</v>
      </c>
      <c r="I5141" t="s">
        <v>92</v>
      </c>
    </row>
    <row r="5142" spans="1:9">
      <c r="A5142" t="s">
        <v>92</v>
      </c>
      <c r="B5142" s="23" t="s">
        <v>92</v>
      </c>
      <c r="C5142" s="24" t="s">
        <v>92</v>
      </c>
      <c r="D5142" t="s">
        <v>92</v>
      </c>
      <c r="E5142" t="s">
        <v>92</v>
      </c>
      <c r="F5142" t="s">
        <v>92</v>
      </c>
      <c r="G5142" s="23" t="s">
        <v>92</v>
      </c>
      <c r="H5142" s="24" t="s">
        <v>92</v>
      </c>
      <c r="I5142" t="s">
        <v>92</v>
      </c>
    </row>
    <row r="5143" spans="1:9">
      <c r="A5143" t="s">
        <v>92</v>
      </c>
      <c r="B5143" s="23" t="s">
        <v>92</v>
      </c>
      <c r="C5143" s="24" t="s">
        <v>92</v>
      </c>
      <c r="D5143" t="s">
        <v>92</v>
      </c>
      <c r="E5143" t="s">
        <v>92</v>
      </c>
      <c r="F5143" t="s">
        <v>92</v>
      </c>
      <c r="G5143" s="23" t="s">
        <v>92</v>
      </c>
      <c r="H5143" s="24" t="s">
        <v>92</v>
      </c>
      <c r="I5143" t="s">
        <v>92</v>
      </c>
    </row>
    <row r="5144" spans="1:9">
      <c r="A5144" t="s">
        <v>92</v>
      </c>
      <c r="B5144" s="23" t="s">
        <v>92</v>
      </c>
      <c r="C5144" s="24" t="s">
        <v>92</v>
      </c>
      <c r="D5144" t="s">
        <v>92</v>
      </c>
      <c r="E5144" t="s">
        <v>92</v>
      </c>
      <c r="F5144" t="s">
        <v>92</v>
      </c>
      <c r="G5144" s="23" t="s">
        <v>92</v>
      </c>
      <c r="H5144" s="24" t="s">
        <v>92</v>
      </c>
      <c r="I5144" t="s">
        <v>92</v>
      </c>
    </row>
    <row r="5145" spans="1:9">
      <c r="A5145" t="s">
        <v>92</v>
      </c>
      <c r="B5145" s="23" t="s">
        <v>92</v>
      </c>
      <c r="C5145" s="24" t="s">
        <v>92</v>
      </c>
      <c r="D5145" t="s">
        <v>92</v>
      </c>
      <c r="E5145" t="s">
        <v>92</v>
      </c>
      <c r="F5145" t="s">
        <v>92</v>
      </c>
      <c r="G5145" s="23" t="s">
        <v>92</v>
      </c>
      <c r="H5145" s="24" t="s">
        <v>92</v>
      </c>
      <c r="I5145" t="s">
        <v>92</v>
      </c>
    </row>
    <row r="5146" spans="1:9">
      <c r="A5146" t="s">
        <v>92</v>
      </c>
      <c r="B5146" s="23" t="s">
        <v>92</v>
      </c>
      <c r="C5146" s="24" t="s">
        <v>92</v>
      </c>
      <c r="D5146" t="s">
        <v>92</v>
      </c>
      <c r="E5146" t="s">
        <v>92</v>
      </c>
      <c r="F5146" t="s">
        <v>92</v>
      </c>
      <c r="G5146" s="23" t="s">
        <v>92</v>
      </c>
      <c r="H5146" s="24" t="s">
        <v>92</v>
      </c>
      <c r="I5146" t="s">
        <v>92</v>
      </c>
    </row>
    <row r="5147" spans="1:9">
      <c r="A5147" t="s">
        <v>92</v>
      </c>
      <c r="B5147" s="23" t="s">
        <v>92</v>
      </c>
      <c r="C5147" s="24" t="s">
        <v>92</v>
      </c>
      <c r="D5147" t="s">
        <v>92</v>
      </c>
      <c r="E5147" t="s">
        <v>92</v>
      </c>
      <c r="F5147" t="s">
        <v>92</v>
      </c>
      <c r="G5147" s="23" t="s">
        <v>92</v>
      </c>
      <c r="H5147" s="24" t="s">
        <v>92</v>
      </c>
      <c r="I5147" t="s">
        <v>92</v>
      </c>
    </row>
    <row r="5148" spans="1:9">
      <c r="A5148" t="s">
        <v>92</v>
      </c>
      <c r="B5148" s="23" t="s">
        <v>92</v>
      </c>
      <c r="C5148" s="24" t="s">
        <v>92</v>
      </c>
      <c r="D5148" t="s">
        <v>92</v>
      </c>
      <c r="E5148" t="s">
        <v>92</v>
      </c>
      <c r="F5148" t="s">
        <v>92</v>
      </c>
      <c r="G5148" s="23" t="s">
        <v>92</v>
      </c>
      <c r="H5148" s="24" t="s">
        <v>92</v>
      </c>
      <c r="I5148" t="s">
        <v>92</v>
      </c>
    </row>
    <row r="5149" spans="1:9">
      <c r="A5149" t="s">
        <v>92</v>
      </c>
      <c r="B5149" s="23" t="s">
        <v>92</v>
      </c>
      <c r="C5149" s="24" t="s">
        <v>92</v>
      </c>
      <c r="D5149" t="s">
        <v>92</v>
      </c>
      <c r="E5149" t="s">
        <v>92</v>
      </c>
      <c r="F5149" t="s">
        <v>92</v>
      </c>
      <c r="G5149" s="23" t="s">
        <v>92</v>
      </c>
      <c r="H5149" s="24" t="s">
        <v>92</v>
      </c>
      <c r="I5149" t="s">
        <v>92</v>
      </c>
    </row>
    <row r="5150" spans="1:9">
      <c r="A5150" t="s">
        <v>92</v>
      </c>
      <c r="B5150" s="23" t="s">
        <v>92</v>
      </c>
      <c r="C5150" s="24" t="s">
        <v>92</v>
      </c>
      <c r="D5150" t="s">
        <v>92</v>
      </c>
      <c r="E5150" t="s">
        <v>92</v>
      </c>
      <c r="F5150" t="s">
        <v>92</v>
      </c>
      <c r="G5150" s="23" t="s">
        <v>92</v>
      </c>
      <c r="H5150" s="24" t="s">
        <v>92</v>
      </c>
      <c r="I5150" t="s">
        <v>92</v>
      </c>
    </row>
    <row r="5151" spans="1:9">
      <c r="A5151" t="s">
        <v>92</v>
      </c>
      <c r="B5151" s="23" t="s">
        <v>92</v>
      </c>
      <c r="C5151" s="24" t="s">
        <v>92</v>
      </c>
      <c r="D5151" t="s">
        <v>92</v>
      </c>
      <c r="E5151" t="s">
        <v>92</v>
      </c>
      <c r="F5151" t="s">
        <v>92</v>
      </c>
      <c r="G5151" s="23" t="s">
        <v>92</v>
      </c>
      <c r="H5151" s="24" t="s">
        <v>92</v>
      </c>
      <c r="I5151" t="s">
        <v>92</v>
      </c>
    </row>
    <row r="5152" spans="1:9">
      <c r="A5152" t="s">
        <v>92</v>
      </c>
      <c r="B5152" s="23" t="s">
        <v>92</v>
      </c>
      <c r="C5152" s="24" t="s">
        <v>92</v>
      </c>
      <c r="D5152" t="s">
        <v>92</v>
      </c>
      <c r="E5152" t="s">
        <v>92</v>
      </c>
      <c r="F5152" t="s">
        <v>92</v>
      </c>
      <c r="G5152" s="23" t="s">
        <v>92</v>
      </c>
      <c r="H5152" s="24" t="s">
        <v>92</v>
      </c>
      <c r="I5152" t="s">
        <v>92</v>
      </c>
    </row>
    <row r="5153" spans="1:9">
      <c r="A5153" t="s">
        <v>92</v>
      </c>
      <c r="B5153" s="23" t="s">
        <v>92</v>
      </c>
      <c r="C5153" s="24" t="s">
        <v>92</v>
      </c>
      <c r="D5153" t="s">
        <v>92</v>
      </c>
      <c r="E5153" t="s">
        <v>92</v>
      </c>
      <c r="F5153" t="s">
        <v>92</v>
      </c>
      <c r="G5153" s="23" t="s">
        <v>92</v>
      </c>
      <c r="H5153" s="24" t="s">
        <v>92</v>
      </c>
      <c r="I5153" t="s">
        <v>92</v>
      </c>
    </row>
    <row r="5154" spans="1:9">
      <c r="A5154" t="s">
        <v>92</v>
      </c>
      <c r="B5154" s="23" t="s">
        <v>92</v>
      </c>
      <c r="C5154" s="24" t="s">
        <v>92</v>
      </c>
      <c r="D5154" t="s">
        <v>92</v>
      </c>
      <c r="E5154" t="s">
        <v>92</v>
      </c>
      <c r="F5154" t="s">
        <v>92</v>
      </c>
      <c r="G5154" s="23" t="s">
        <v>92</v>
      </c>
      <c r="H5154" s="24" t="s">
        <v>92</v>
      </c>
      <c r="I5154" t="s">
        <v>92</v>
      </c>
    </row>
    <row r="5155" spans="1:9">
      <c r="A5155" t="s">
        <v>92</v>
      </c>
      <c r="B5155" s="23" t="s">
        <v>92</v>
      </c>
      <c r="C5155" s="24" t="s">
        <v>92</v>
      </c>
      <c r="D5155" t="s">
        <v>92</v>
      </c>
      <c r="E5155" t="s">
        <v>92</v>
      </c>
      <c r="F5155" t="s">
        <v>92</v>
      </c>
      <c r="G5155" s="23" t="s">
        <v>92</v>
      </c>
      <c r="H5155" s="24" t="s">
        <v>92</v>
      </c>
      <c r="I5155" t="s">
        <v>92</v>
      </c>
    </row>
    <row r="5156" spans="1:9">
      <c r="A5156" t="s">
        <v>92</v>
      </c>
      <c r="B5156" s="23" t="s">
        <v>92</v>
      </c>
      <c r="C5156" s="24" t="s">
        <v>92</v>
      </c>
      <c r="D5156" t="s">
        <v>92</v>
      </c>
      <c r="E5156" t="s">
        <v>92</v>
      </c>
      <c r="F5156" t="s">
        <v>92</v>
      </c>
      <c r="G5156" s="23" t="s">
        <v>92</v>
      </c>
      <c r="H5156" s="24" t="s">
        <v>92</v>
      </c>
      <c r="I5156" t="s">
        <v>92</v>
      </c>
    </row>
    <row r="5157" spans="1:9">
      <c r="A5157" t="s">
        <v>92</v>
      </c>
      <c r="B5157" s="23" t="s">
        <v>92</v>
      </c>
      <c r="C5157" s="24" t="s">
        <v>92</v>
      </c>
      <c r="D5157" t="s">
        <v>92</v>
      </c>
      <c r="E5157" t="s">
        <v>92</v>
      </c>
      <c r="F5157" t="s">
        <v>92</v>
      </c>
      <c r="G5157" s="23" t="s">
        <v>92</v>
      </c>
      <c r="H5157" s="24" t="s">
        <v>92</v>
      </c>
      <c r="I5157" t="s">
        <v>92</v>
      </c>
    </row>
    <row r="5158" spans="1:9">
      <c r="A5158" t="s">
        <v>92</v>
      </c>
      <c r="B5158" s="23" t="s">
        <v>92</v>
      </c>
      <c r="C5158" s="24" t="s">
        <v>92</v>
      </c>
      <c r="D5158" t="s">
        <v>92</v>
      </c>
      <c r="E5158" t="s">
        <v>92</v>
      </c>
      <c r="F5158" t="s">
        <v>92</v>
      </c>
      <c r="G5158" s="23" t="s">
        <v>92</v>
      </c>
      <c r="H5158" s="24" t="s">
        <v>92</v>
      </c>
      <c r="I5158" t="s">
        <v>92</v>
      </c>
    </row>
    <row r="5159" spans="1:9">
      <c r="A5159" t="s">
        <v>92</v>
      </c>
      <c r="B5159" s="23" t="s">
        <v>92</v>
      </c>
      <c r="C5159" s="24" t="s">
        <v>92</v>
      </c>
      <c r="D5159" t="s">
        <v>92</v>
      </c>
      <c r="E5159" t="s">
        <v>92</v>
      </c>
      <c r="F5159" t="s">
        <v>92</v>
      </c>
      <c r="G5159" s="23" t="s">
        <v>92</v>
      </c>
      <c r="H5159" s="24" t="s">
        <v>92</v>
      </c>
      <c r="I5159" t="s">
        <v>92</v>
      </c>
    </row>
    <row r="5160" spans="1:9">
      <c r="A5160" t="s">
        <v>92</v>
      </c>
      <c r="B5160" s="23" t="s">
        <v>92</v>
      </c>
      <c r="C5160" s="24" t="s">
        <v>92</v>
      </c>
      <c r="D5160" t="s">
        <v>92</v>
      </c>
      <c r="E5160" t="s">
        <v>92</v>
      </c>
      <c r="F5160" t="s">
        <v>92</v>
      </c>
      <c r="G5160" s="23" t="s">
        <v>92</v>
      </c>
      <c r="H5160" s="24" t="s">
        <v>92</v>
      </c>
      <c r="I5160" t="s">
        <v>92</v>
      </c>
    </row>
    <row r="5161" spans="1:9">
      <c r="A5161" t="s">
        <v>92</v>
      </c>
      <c r="B5161" s="23" t="s">
        <v>92</v>
      </c>
      <c r="C5161" s="24" t="s">
        <v>92</v>
      </c>
      <c r="D5161" t="s">
        <v>92</v>
      </c>
      <c r="E5161" t="s">
        <v>92</v>
      </c>
      <c r="F5161" t="s">
        <v>92</v>
      </c>
      <c r="G5161" s="23" t="s">
        <v>92</v>
      </c>
      <c r="H5161" s="24" t="s">
        <v>92</v>
      </c>
      <c r="I5161" t="s">
        <v>92</v>
      </c>
    </row>
    <row r="5162" spans="1:9">
      <c r="A5162" t="s">
        <v>92</v>
      </c>
      <c r="B5162" s="23" t="s">
        <v>92</v>
      </c>
      <c r="C5162" s="24" t="s">
        <v>92</v>
      </c>
      <c r="D5162" t="s">
        <v>92</v>
      </c>
      <c r="E5162" t="s">
        <v>92</v>
      </c>
      <c r="F5162" t="s">
        <v>92</v>
      </c>
      <c r="G5162" s="23" t="s">
        <v>92</v>
      </c>
      <c r="H5162" s="24" t="s">
        <v>92</v>
      </c>
      <c r="I5162" t="s">
        <v>92</v>
      </c>
    </row>
    <row r="5163" spans="1:9">
      <c r="A5163" t="s">
        <v>92</v>
      </c>
      <c r="B5163" s="23" t="s">
        <v>92</v>
      </c>
      <c r="C5163" s="24" t="s">
        <v>92</v>
      </c>
      <c r="D5163" t="s">
        <v>92</v>
      </c>
      <c r="E5163" t="s">
        <v>92</v>
      </c>
      <c r="F5163" t="s">
        <v>92</v>
      </c>
      <c r="G5163" s="23" t="s">
        <v>92</v>
      </c>
      <c r="H5163" s="24" t="s">
        <v>92</v>
      </c>
      <c r="I5163" t="s">
        <v>92</v>
      </c>
    </row>
    <row r="5164" spans="1:9">
      <c r="A5164" t="s">
        <v>92</v>
      </c>
      <c r="B5164" s="23" t="s">
        <v>92</v>
      </c>
      <c r="C5164" s="24" t="s">
        <v>92</v>
      </c>
      <c r="D5164" t="s">
        <v>92</v>
      </c>
      <c r="E5164" t="s">
        <v>92</v>
      </c>
      <c r="F5164" t="s">
        <v>92</v>
      </c>
      <c r="G5164" s="23" t="s">
        <v>92</v>
      </c>
      <c r="H5164" s="24" t="s">
        <v>92</v>
      </c>
      <c r="I5164" t="s">
        <v>92</v>
      </c>
    </row>
    <row r="5165" spans="1:9">
      <c r="A5165" t="s">
        <v>92</v>
      </c>
      <c r="B5165" s="23" t="s">
        <v>92</v>
      </c>
      <c r="C5165" s="24" t="s">
        <v>92</v>
      </c>
      <c r="D5165" t="s">
        <v>92</v>
      </c>
      <c r="E5165" t="s">
        <v>92</v>
      </c>
      <c r="F5165" t="s">
        <v>92</v>
      </c>
      <c r="G5165" s="23" t="s">
        <v>92</v>
      </c>
      <c r="H5165" s="24" t="s">
        <v>92</v>
      </c>
      <c r="I5165" t="s">
        <v>92</v>
      </c>
    </row>
    <row r="5166" spans="1:9">
      <c r="A5166" t="s">
        <v>92</v>
      </c>
      <c r="B5166" s="23" t="s">
        <v>92</v>
      </c>
      <c r="C5166" s="24" t="s">
        <v>92</v>
      </c>
      <c r="D5166" t="s">
        <v>92</v>
      </c>
      <c r="E5166" t="s">
        <v>92</v>
      </c>
      <c r="F5166" t="s">
        <v>92</v>
      </c>
      <c r="G5166" s="23" t="s">
        <v>92</v>
      </c>
      <c r="H5166" s="24" t="s">
        <v>92</v>
      </c>
      <c r="I5166" t="s">
        <v>92</v>
      </c>
    </row>
    <row r="5167" spans="1:9">
      <c r="A5167" t="s">
        <v>92</v>
      </c>
      <c r="B5167" s="23" t="s">
        <v>92</v>
      </c>
      <c r="C5167" s="24" t="s">
        <v>92</v>
      </c>
      <c r="D5167" t="s">
        <v>92</v>
      </c>
      <c r="E5167" t="s">
        <v>92</v>
      </c>
      <c r="F5167" t="s">
        <v>92</v>
      </c>
      <c r="G5167" s="23" t="s">
        <v>92</v>
      </c>
      <c r="H5167" s="24" t="s">
        <v>92</v>
      </c>
      <c r="I5167" t="s">
        <v>92</v>
      </c>
    </row>
    <row r="5168" spans="1:9">
      <c r="A5168" t="s">
        <v>92</v>
      </c>
      <c r="B5168" s="23" t="s">
        <v>92</v>
      </c>
      <c r="C5168" s="24" t="s">
        <v>92</v>
      </c>
      <c r="D5168" t="s">
        <v>92</v>
      </c>
      <c r="E5168" t="s">
        <v>92</v>
      </c>
      <c r="F5168" t="s">
        <v>92</v>
      </c>
      <c r="G5168" s="23" t="s">
        <v>92</v>
      </c>
      <c r="H5168" s="24" t="s">
        <v>92</v>
      </c>
      <c r="I5168" t="s">
        <v>92</v>
      </c>
    </row>
    <row r="5169" spans="1:9">
      <c r="A5169" t="s">
        <v>92</v>
      </c>
      <c r="B5169" s="23" t="s">
        <v>92</v>
      </c>
      <c r="C5169" s="24" t="s">
        <v>92</v>
      </c>
      <c r="D5169" t="s">
        <v>92</v>
      </c>
      <c r="E5169" t="s">
        <v>92</v>
      </c>
      <c r="F5169" t="s">
        <v>92</v>
      </c>
      <c r="G5169" s="23" t="s">
        <v>92</v>
      </c>
      <c r="H5169" s="24" t="s">
        <v>92</v>
      </c>
      <c r="I5169" t="s">
        <v>92</v>
      </c>
    </row>
    <row r="5170" spans="1:9">
      <c r="A5170" t="s">
        <v>92</v>
      </c>
      <c r="B5170" s="23" t="s">
        <v>92</v>
      </c>
      <c r="C5170" s="24" t="s">
        <v>92</v>
      </c>
      <c r="D5170" t="s">
        <v>92</v>
      </c>
      <c r="E5170" t="s">
        <v>92</v>
      </c>
      <c r="F5170" t="s">
        <v>92</v>
      </c>
      <c r="G5170" s="23" t="s">
        <v>92</v>
      </c>
      <c r="H5170" s="24" t="s">
        <v>92</v>
      </c>
      <c r="I5170" t="s">
        <v>92</v>
      </c>
    </row>
    <row r="5171" spans="1:9">
      <c r="A5171" t="s">
        <v>92</v>
      </c>
      <c r="B5171" s="23" t="s">
        <v>92</v>
      </c>
      <c r="C5171" s="24" t="s">
        <v>92</v>
      </c>
      <c r="D5171" t="s">
        <v>92</v>
      </c>
      <c r="E5171" t="s">
        <v>92</v>
      </c>
      <c r="F5171" t="s">
        <v>92</v>
      </c>
      <c r="G5171" s="23" t="s">
        <v>92</v>
      </c>
      <c r="H5171" s="24" t="s">
        <v>92</v>
      </c>
      <c r="I5171" t="s">
        <v>92</v>
      </c>
    </row>
    <row r="5172" spans="1:9">
      <c r="A5172" t="s">
        <v>92</v>
      </c>
      <c r="B5172" s="23" t="s">
        <v>92</v>
      </c>
      <c r="C5172" s="24" t="s">
        <v>92</v>
      </c>
      <c r="D5172" t="s">
        <v>92</v>
      </c>
      <c r="E5172" t="s">
        <v>92</v>
      </c>
      <c r="F5172" t="s">
        <v>92</v>
      </c>
      <c r="G5172" s="23" t="s">
        <v>92</v>
      </c>
      <c r="H5172" s="24" t="s">
        <v>92</v>
      </c>
      <c r="I5172" t="s">
        <v>92</v>
      </c>
    </row>
    <row r="5173" spans="1:9">
      <c r="A5173" t="s">
        <v>92</v>
      </c>
      <c r="B5173" s="23" t="s">
        <v>92</v>
      </c>
      <c r="C5173" s="24" t="s">
        <v>92</v>
      </c>
      <c r="D5173" t="s">
        <v>92</v>
      </c>
      <c r="E5173" t="s">
        <v>92</v>
      </c>
      <c r="F5173" t="s">
        <v>92</v>
      </c>
      <c r="G5173" s="23" t="s">
        <v>92</v>
      </c>
      <c r="H5173" s="24" t="s">
        <v>92</v>
      </c>
      <c r="I5173" t="s">
        <v>92</v>
      </c>
    </row>
    <row r="5174" spans="1:9">
      <c r="A5174" t="s">
        <v>92</v>
      </c>
      <c r="B5174" s="23" t="s">
        <v>92</v>
      </c>
      <c r="C5174" s="24" t="s">
        <v>92</v>
      </c>
      <c r="D5174" t="s">
        <v>92</v>
      </c>
      <c r="E5174" t="s">
        <v>92</v>
      </c>
      <c r="F5174" t="s">
        <v>92</v>
      </c>
      <c r="G5174" s="23" t="s">
        <v>92</v>
      </c>
      <c r="H5174" s="24" t="s">
        <v>92</v>
      </c>
      <c r="I5174" t="s">
        <v>92</v>
      </c>
    </row>
    <row r="5175" spans="1:9">
      <c r="A5175" t="s">
        <v>92</v>
      </c>
      <c r="B5175" s="23" t="s">
        <v>92</v>
      </c>
      <c r="C5175" s="24" t="s">
        <v>92</v>
      </c>
      <c r="D5175" t="s">
        <v>92</v>
      </c>
      <c r="E5175" t="s">
        <v>92</v>
      </c>
      <c r="F5175" t="s">
        <v>92</v>
      </c>
      <c r="G5175" s="23" t="s">
        <v>92</v>
      </c>
      <c r="H5175" s="24" t="s">
        <v>92</v>
      </c>
      <c r="I5175" t="s">
        <v>92</v>
      </c>
    </row>
    <row r="5176" spans="1:9">
      <c r="A5176" t="s">
        <v>92</v>
      </c>
      <c r="B5176" s="23" t="s">
        <v>92</v>
      </c>
      <c r="C5176" s="24" t="s">
        <v>92</v>
      </c>
      <c r="D5176" t="s">
        <v>92</v>
      </c>
      <c r="E5176" t="s">
        <v>92</v>
      </c>
      <c r="F5176" t="s">
        <v>92</v>
      </c>
      <c r="G5176" s="23" t="s">
        <v>92</v>
      </c>
      <c r="H5176" s="24" t="s">
        <v>92</v>
      </c>
      <c r="I5176" t="s">
        <v>92</v>
      </c>
    </row>
    <row r="5177" spans="1:9">
      <c r="A5177" t="s">
        <v>92</v>
      </c>
      <c r="B5177" s="23" t="s">
        <v>92</v>
      </c>
      <c r="C5177" s="24" t="s">
        <v>92</v>
      </c>
      <c r="D5177" t="s">
        <v>92</v>
      </c>
      <c r="E5177" t="s">
        <v>92</v>
      </c>
      <c r="F5177" t="s">
        <v>92</v>
      </c>
      <c r="G5177" s="23" t="s">
        <v>92</v>
      </c>
      <c r="H5177" s="24" t="s">
        <v>92</v>
      </c>
      <c r="I5177" t="s">
        <v>92</v>
      </c>
    </row>
    <row r="5178" spans="1:9">
      <c r="A5178" t="s">
        <v>92</v>
      </c>
      <c r="B5178" s="23" t="s">
        <v>92</v>
      </c>
      <c r="C5178" s="24" t="s">
        <v>92</v>
      </c>
      <c r="D5178" t="s">
        <v>92</v>
      </c>
      <c r="E5178" t="s">
        <v>92</v>
      </c>
      <c r="F5178" t="s">
        <v>92</v>
      </c>
      <c r="G5178" s="23" t="s">
        <v>92</v>
      </c>
      <c r="H5178" s="24" t="s">
        <v>92</v>
      </c>
      <c r="I5178" t="s">
        <v>92</v>
      </c>
    </row>
    <row r="5179" spans="1:9">
      <c r="A5179" t="s">
        <v>92</v>
      </c>
      <c r="B5179" s="23" t="s">
        <v>92</v>
      </c>
      <c r="C5179" s="24" t="s">
        <v>92</v>
      </c>
      <c r="D5179" t="s">
        <v>92</v>
      </c>
      <c r="E5179" t="s">
        <v>92</v>
      </c>
      <c r="F5179" t="s">
        <v>92</v>
      </c>
      <c r="G5179" s="23" t="s">
        <v>92</v>
      </c>
      <c r="H5179" s="24" t="s">
        <v>92</v>
      </c>
      <c r="I5179" t="s">
        <v>92</v>
      </c>
    </row>
    <row r="5180" spans="1:9">
      <c r="A5180" t="s">
        <v>92</v>
      </c>
      <c r="B5180" s="23" t="s">
        <v>92</v>
      </c>
      <c r="C5180" s="24" t="s">
        <v>92</v>
      </c>
      <c r="D5180" t="s">
        <v>92</v>
      </c>
      <c r="E5180" t="s">
        <v>92</v>
      </c>
      <c r="F5180" t="s">
        <v>92</v>
      </c>
      <c r="G5180" s="23" t="s">
        <v>92</v>
      </c>
      <c r="H5180" s="24" t="s">
        <v>92</v>
      </c>
      <c r="I5180" t="s">
        <v>92</v>
      </c>
    </row>
    <row r="5181" spans="1:9">
      <c r="A5181" t="s">
        <v>92</v>
      </c>
      <c r="B5181" s="23" t="s">
        <v>92</v>
      </c>
      <c r="C5181" s="24" t="s">
        <v>92</v>
      </c>
      <c r="D5181" t="s">
        <v>92</v>
      </c>
      <c r="E5181" t="s">
        <v>92</v>
      </c>
      <c r="F5181" t="s">
        <v>92</v>
      </c>
      <c r="G5181" s="23" t="s">
        <v>92</v>
      </c>
      <c r="H5181" s="24" t="s">
        <v>92</v>
      </c>
      <c r="I5181" t="s">
        <v>92</v>
      </c>
    </row>
    <row r="5182" spans="1:9">
      <c r="A5182" t="s">
        <v>92</v>
      </c>
      <c r="B5182" s="23" t="s">
        <v>92</v>
      </c>
      <c r="C5182" s="24" t="s">
        <v>92</v>
      </c>
      <c r="D5182" t="s">
        <v>92</v>
      </c>
      <c r="E5182" t="s">
        <v>92</v>
      </c>
      <c r="F5182" t="s">
        <v>92</v>
      </c>
      <c r="G5182" s="23" t="s">
        <v>92</v>
      </c>
      <c r="H5182" s="24" t="s">
        <v>92</v>
      </c>
      <c r="I5182" t="s">
        <v>92</v>
      </c>
    </row>
    <row r="5183" spans="1:9">
      <c r="A5183" t="s">
        <v>92</v>
      </c>
      <c r="B5183" s="23" t="s">
        <v>92</v>
      </c>
      <c r="C5183" s="24" t="s">
        <v>92</v>
      </c>
      <c r="D5183" t="s">
        <v>92</v>
      </c>
      <c r="E5183" t="s">
        <v>92</v>
      </c>
      <c r="F5183" t="s">
        <v>92</v>
      </c>
      <c r="G5183" s="23" t="s">
        <v>92</v>
      </c>
      <c r="H5183" s="24" t="s">
        <v>92</v>
      </c>
      <c r="I5183" t="s">
        <v>92</v>
      </c>
    </row>
    <row r="5184" spans="1:9">
      <c r="A5184" t="s">
        <v>92</v>
      </c>
      <c r="B5184" s="23" t="s">
        <v>92</v>
      </c>
      <c r="C5184" s="24" t="s">
        <v>92</v>
      </c>
      <c r="D5184" t="s">
        <v>92</v>
      </c>
      <c r="E5184" t="s">
        <v>92</v>
      </c>
      <c r="F5184" t="s">
        <v>92</v>
      </c>
      <c r="G5184" s="23" t="s">
        <v>92</v>
      </c>
      <c r="H5184" s="24" t="s">
        <v>92</v>
      </c>
      <c r="I5184" t="s">
        <v>92</v>
      </c>
    </row>
    <row r="5185" spans="1:9">
      <c r="A5185" t="s">
        <v>92</v>
      </c>
      <c r="B5185" s="23" t="s">
        <v>92</v>
      </c>
      <c r="C5185" s="24" t="s">
        <v>92</v>
      </c>
      <c r="D5185" t="s">
        <v>92</v>
      </c>
      <c r="E5185" t="s">
        <v>92</v>
      </c>
      <c r="F5185" t="s">
        <v>92</v>
      </c>
      <c r="G5185" s="23" t="s">
        <v>92</v>
      </c>
      <c r="H5185" s="24" t="s">
        <v>92</v>
      </c>
      <c r="I5185" t="s">
        <v>92</v>
      </c>
    </row>
    <row r="5186" spans="1:9">
      <c r="A5186" t="s">
        <v>92</v>
      </c>
      <c r="B5186" s="23" t="s">
        <v>92</v>
      </c>
      <c r="C5186" s="24" t="s">
        <v>92</v>
      </c>
      <c r="D5186" t="s">
        <v>92</v>
      </c>
      <c r="E5186" t="s">
        <v>92</v>
      </c>
      <c r="F5186" t="s">
        <v>92</v>
      </c>
      <c r="G5186" s="23" t="s">
        <v>92</v>
      </c>
      <c r="H5186" s="24" t="s">
        <v>92</v>
      </c>
      <c r="I5186" t="s">
        <v>92</v>
      </c>
    </row>
    <row r="5187" spans="1:9">
      <c r="A5187" t="s">
        <v>92</v>
      </c>
      <c r="B5187" s="23" t="s">
        <v>92</v>
      </c>
      <c r="C5187" s="24" t="s">
        <v>92</v>
      </c>
      <c r="D5187" t="s">
        <v>92</v>
      </c>
      <c r="E5187" t="s">
        <v>92</v>
      </c>
      <c r="F5187" t="s">
        <v>92</v>
      </c>
      <c r="G5187" s="23" t="s">
        <v>92</v>
      </c>
      <c r="H5187" s="24" t="s">
        <v>92</v>
      </c>
      <c r="I5187" t="s">
        <v>92</v>
      </c>
    </row>
    <row r="5188" spans="1:9">
      <c r="A5188" t="s">
        <v>92</v>
      </c>
      <c r="B5188" s="23" t="s">
        <v>92</v>
      </c>
      <c r="C5188" s="24" t="s">
        <v>92</v>
      </c>
      <c r="D5188" t="s">
        <v>92</v>
      </c>
      <c r="E5188" t="s">
        <v>92</v>
      </c>
      <c r="F5188" t="s">
        <v>92</v>
      </c>
      <c r="G5188" s="23" t="s">
        <v>92</v>
      </c>
      <c r="H5188" s="24" t="s">
        <v>92</v>
      </c>
      <c r="I5188" t="s">
        <v>92</v>
      </c>
    </row>
    <row r="5189" spans="1:9">
      <c r="A5189" t="s">
        <v>92</v>
      </c>
      <c r="B5189" s="23" t="s">
        <v>92</v>
      </c>
      <c r="C5189" s="24" t="s">
        <v>92</v>
      </c>
      <c r="D5189" t="s">
        <v>92</v>
      </c>
      <c r="E5189" t="s">
        <v>92</v>
      </c>
      <c r="F5189" t="s">
        <v>92</v>
      </c>
      <c r="G5189" s="23" t="s">
        <v>92</v>
      </c>
      <c r="H5189" s="24" t="s">
        <v>92</v>
      </c>
      <c r="I5189" t="s">
        <v>92</v>
      </c>
    </row>
    <row r="5190" spans="1:9">
      <c r="A5190" t="s">
        <v>92</v>
      </c>
      <c r="B5190" s="23" t="s">
        <v>92</v>
      </c>
      <c r="C5190" s="24" t="s">
        <v>92</v>
      </c>
      <c r="D5190" t="s">
        <v>92</v>
      </c>
      <c r="E5190" t="s">
        <v>92</v>
      </c>
      <c r="F5190" t="s">
        <v>92</v>
      </c>
      <c r="G5190" s="23" t="s">
        <v>92</v>
      </c>
      <c r="H5190" s="24" t="s">
        <v>92</v>
      </c>
      <c r="I5190" t="s">
        <v>92</v>
      </c>
    </row>
    <row r="5191" spans="1:9">
      <c r="A5191" t="s">
        <v>92</v>
      </c>
      <c r="B5191" s="23" t="s">
        <v>92</v>
      </c>
      <c r="C5191" s="24" t="s">
        <v>92</v>
      </c>
      <c r="D5191" t="s">
        <v>92</v>
      </c>
      <c r="E5191" t="s">
        <v>92</v>
      </c>
      <c r="F5191" t="s">
        <v>92</v>
      </c>
      <c r="G5191" s="23" t="s">
        <v>92</v>
      </c>
      <c r="H5191" s="24" t="s">
        <v>92</v>
      </c>
      <c r="I5191" t="s">
        <v>92</v>
      </c>
    </row>
    <row r="5192" spans="1:9">
      <c r="A5192" t="s">
        <v>92</v>
      </c>
      <c r="B5192" s="23" t="s">
        <v>92</v>
      </c>
      <c r="C5192" s="24" t="s">
        <v>92</v>
      </c>
      <c r="D5192" t="s">
        <v>92</v>
      </c>
      <c r="E5192" t="s">
        <v>92</v>
      </c>
      <c r="F5192" t="s">
        <v>92</v>
      </c>
      <c r="G5192" s="23" t="s">
        <v>92</v>
      </c>
      <c r="H5192" s="24" t="s">
        <v>92</v>
      </c>
      <c r="I5192" t="s">
        <v>92</v>
      </c>
    </row>
    <row r="5193" spans="1:9">
      <c r="A5193" t="s">
        <v>92</v>
      </c>
      <c r="B5193" s="23" t="s">
        <v>92</v>
      </c>
      <c r="C5193" s="24" t="s">
        <v>92</v>
      </c>
      <c r="D5193" t="s">
        <v>92</v>
      </c>
      <c r="E5193" t="s">
        <v>92</v>
      </c>
      <c r="F5193" t="s">
        <v>92</v>
      </c>
      <c r="G5193" s="23" t="s">
        <v>92</v>
      </c>
      <c r="H5193" s="24" t="s">
        <v>92</v>
      </c>
      <c r="I5193" t="s">
        <v>92</v>
      </c>
    </row>
    <row r="5194" spans="1:9">
      <c r="A5194" t="s">
        <v>92</v>
      </c>
      <c r="B5194" s="23" t="s">
        <v>92</v>
      </c>
      <c r="C5194" s="24" t="s">
        <v>92</v>
      </c>
      <c r="D5194" t="s">
        <v>92</v>
      </c>
      <c r="E5194" t="s">
        <v>92</v>
      </c>
      <c r="F5194" t="s">
        <v>92</v>
      </c>
      <c r="G5194" s="23" t="s">
        <v>92</v>
      </c>
      <c r="H5194" s="24" t="s">
        <v>92</v>
      </c>
      <c r="I5194" t="s">
        <v>92</v>
      </c>
    </row>
    <row r="5195" spans="1:9">
      <c r="A5195" t="s">
        <v>92</v>
      </c>
      <c r="B5195" s="23" t="s">
        <v>92</v>
      </c>
      <c r="C5195" s="24" t="s">
        <v>92</v>
      </c>
      <c r="D5195" t="s">
        <v>92</v>
      </c>
      <c r="E5195" t="s">
        <v>92</v>
      </c>
      <c r="F5195" t="s">
        <v>92</v>
      </c>
      <c r="G5195" s="23" t="s">
        <v>92</v>
      </c>
      <c r="H5195" s="24" t="s">
        <v>92</v>
      </c>
      <c r="I5195" t="s">
        <v>92</v>
      </c>
    </row>
    <row r="5196" spans="1:9">
      <c r="A5196" t="s">
        <v>92</v>
      </c>
      <c r="B5196" s="23" t="s">
        <v>92</v>
      </c>
      <c r="C5196" s="24" t="s">
        <v>92</v>
      </c>
      <c r="D5196" t="s">
        <v>92</v>
      </c>
      <c r="E5196" t="s">
        <v>92</v>
      </c>
      <c r="F5196" t="s">
        <v>92</v>
      </c>
      <c r="G5196" s="23" t="s">
        <v>92</v>
      </c>
      <c r="H5196" s="24" t="s">
        <v>92</v>
      </c>
      <c r="I5196" t="s">
        <v>92</v>
      </c>
    </row>
    <row r="5197" spans="1:9">
      <c r="A5197" t="s">
        <v>92</v>
      </c>
      <c r="B5197" s="23" t="s">
        <v>92</v>
      </c>
      <c r="C5197" s="24" t="s">
        <v>92</v>
      </c>
      <c r="D5197" t="s">
        <v>92</v>
      </c>
      <c r="E5197" t="s">
        <v>92</v>
      </c>
      <c r="F5197" t="s">
        <v>92</v>
      </c>
      <c r="G5197" s="23" t="s">
        <v>92</v>
      </c>
      <c r="H5197" s="24" t="s">
        <v>92</v>
      </c>
      <c r="I5197" t="s">
        <v>92</v>
      </c>
    </row>
    <row r="5198" spans="1:9">
      <c r="A5198" t="s">
        <v>92</v>
      </c>
      <c r="B5198" s="23" t="s">
        <v>92</v>
      </c>
      <c r="C5198" s="24" t="s">
        <v>92</v>
      </c>
      <c r="D5198" t="s">
        <v>92</v>
      </c>
      <c r="E5198" t="s">
        <v>92</v>
      </c>
      <c r="F5198" t="s">
        <v>92</v>
      </c>
      <c r="G5198" s="23" t="s">
        <v>92</v>
      </c>
      <c r="H5198" s="24" t="s">
        <v>92</v>
      </c>
      <c r="I5198" t="s">
        <v>92</v>
      </c>
    </row>
    <row r="5199" spans="1:9">
      <c r="A5199" t="s">
        <v>92</v>
      </c>
      <c r="B5199" s="23" t="s">
        <v>92</v>
      </c>
      <c r="C5199" s="24" t="s">
        <v>92</v>
      </c>
      <c r="D5199" t="s">
        <v>92</v>
      </c>
      <c r="E5199" t="s">
        <v>92</v>
      </c>
      <c r="F5199" t="s">
        <v>92</v>
      </c>
      <c r="G5199" s="23" t="s">
        <v>92</v>
      </c>
      <c r="H5199" s="24" t="s">
        <v>92</v>
      </c>
      <c r="I5199" t="s">
        <v>92</v>
      </c>
    </row>
    <row r="5200" spans="1:9">
      <c r="A5200" t="s">
        <v>92</v>
      </c>
      <c r="B5200" s="23" t="s">
        <v>92</v>
      </c>
      <c r="C5200" s="24" t="s">
        <v>92</v>
      </c>
      <c r="D5200" t="s">
        <v>92</v>
      </c>
      <c r="E5200" t="s">
        <v>92</v>
      </c>
      <c r="F5200" t="s">
        <v>92</v>
      </c>
      <c r="G5200" s="23" t="s">
        <v>92</v>
      </c>
      <c r="H5200" s="24" t="s">
        <v>92</v>
      </c>
      <c r="I5200" t="s">
        <v>92</v>
      </c>
    </row>
    <row r="5201" spans="1:9">
      <c r="A5201" t="s">
        <v>92</v>
      </c>
      <c r="B5201" s="23" t="s">
        <v>92</v>
      </c>
      <c r="C5201" s="24" t="s">
        <v>92</v>
      </c>
      <c r="D5201" t="s">
        <v>92</v>
      </c>
      <c r="E5201" t="s">
        <v>92</v>
      </c>
      <c r="F5201" t="s">
        <v>92</v>
      </c>
      <c r="G5201" s="23" t="s">
        <v>92</v>
      </c>
      <c r="H5201" s="24" t="s">
        <v>92</v>
      </c>
      <c r="I5201" t="s">
        <v>92</v>
      </c>
    </row>
    <row r="5202" spans="1:9">
      <c r="A5202" t="s">
        <v>92</v>
      </c>
      <c r="B5202" s="23" t="s">
        <v>92</v>
      </c>
      <c r="C5202" s="24" t="s">
        <v>92</v>
      </c>
      <c r="D5202" t="s">
        <v>92</v>
      </c>
      <c r="E5202" t="s">
        <v>92</v>
      </c>
      <c r="F5202" t="s">
        <v>92</v>
      </c>
      <c r="G5202" s="23" t="s">
        <v>92</v>
      </c>
      <c r="H5202" s="24" t="s">
        <v>92</v>
      </c>
      <c r="I5202" t="s">
        <v>92</v>
      </c>
    </row>
    <row r="5203" spans="1:9">
      <c r="A5203" t="s">
        <v>92</v>
      </c>
      <c r="B5203" s="23" t="s">
        <v>92</v>
      </c>
      <c r="C5203" s="24" t="s">
        <v>92</v>
      </c>
      <c r="D5203" t="s">
        <v>92</v>
      </c>
      <c r="E5203" t="s">
        <v>92</v>
      </c>
      <c r="F5203" t="s">
        <v>92</v>
      </c>
      <c r="G5203" s="23" t="s">
        <v>92</v>
      </c>
      <c r="H5203" s="24" t="s">
        <v>92</v>
      </c>
      <c r="I5203" t="s">
        <v>92</v>
      </c>
    </row>
    <row r="5204" spans="1:9">
      <c r="A5204" t="s">
        <v>92</v>
      </c>
      <c r="B5204" s="23" t="s">
        <v>92</v>
      </c>
      <c r="C5204" s="24" t="s">
        <v>92</v>
      </c>
      <c r="D5204" t="s">
        <v>92</v>
      </c>
      <c r="E5204" t="s">
        <v>92</v>
      </c>
      <c r="F5204" t="s">
        <v>92</v>
      </c>
      <c r="G5204" s="23" t="s">
        <v>92</v>
      </c>
      <c r="H5204" s="24" t="s">
        <v>92</v>
      </c>
      <c r="I5204" t="s">
        <v>92</v>
      </c>
    </row>
    <row r="5205" spans="1:9">
      <c r="A5205" t="s">
        <v>92</v>
      </c>
      <c r="B5205" s="23" t="s">
        <v>92</v>
      </c>
      <c r="C5205" s="24" t="s">
        <v>92</v>
      </c>
      <c r="D5205" t="s">
        <v>92</v>
      </c>
      <c r="E5205" t="s">
        <v>92</v>
      </c>
      <c r="F5205" t="s">
        <v>92</v>
      </c>
      <c r="G5205" s="23" t="s">
        <v>92</v>
      </c>
      <c r="H5205" s="24" t="s">
        <v>92</v>
      </c>
      <c r="I5205" t="s">
        <v>92</v>
      </c>
    </row>
    <row r="5206" spans="1:9">
      <c r="A5206" t="s">
        <v>92</v>
      </c>
      <c r="B5206" s="23" t="s">
        <v>92</v>
      </c>
      <c r="C5206" s="24" t="s">
        <v>92</v>
      </c>
      <c r="D5206" t="s">
        <v>92</v>
      </c>
      <c r="E5206" t="s">
        <v>92</v>
      </c>
      <c r="F5206" t="s">
        <v>92</v>
      </c>
      <c r="G5206" s="23" t="s">
        <v>92</v>
      </c>
      <c r="H5206" s="24" t="s">
        <v>92</v>
      </c>
      <c r="I5206" t="s">
        <v>92</v>
      </c>
    </row>
    <row r="5207" spans="1:9">
      <c r="A5207" t="s">
        <v>92</v>
      </c>
      <c r="B5207" s="23" t="s">
        <v>92</v>
      </c>
      <c r="C5207" s="24" t="s">
        <v>92</v>
      </c>
      <c r="D5207" t="s">
        <v>92</v>
      </c>
      <c r="E5207" t="s">
        <v>92</v>
      </c>
      <c r="F5207" t="s">
        <v>92</v>
      </c>
      <c r="G5207" s="23" t="s">
        <v>92</v>
      </c>
      <c r="H5207" s="24" t="s">
        <v>92</v>
      </c>
      <c r="I5207" t="s">
        <v>92</v>
      </c>
    </row>
    <row r="5208" spans="1:9">
      <c r="A5208" t="s">
        <v>92</v>
      </c>
      <c r="B5208" s="23" t="s">
        <v>92</v>
      </c>
      <c r="C5208" s="24" t="s">
        <v>92</v>
      </c>
      <c r="D5208" t="s">
        <v>92</v>
      </c>
      <c r="E5208" t="s">
        <v>92</v>
      </c>
      <c r="F5208" t="s">
        <v>92</v>
      </c>
      <c r="G5208" s="23" t="s">
        <v>92</v>
      </c>
      <c r="H5208" s="24" t="s">
        <v>92</v>
      </c>
      <c r="I5208" t="s">
        <v>92</v>
      </c>
    </row>
    <row r="5209" spans="1:9">
      <c r="A5209" t="s">
        <v>92</v>
      </c>
      <c r="B5209" s="23" t="s">
        <v>92</v>
      </c>
      <c r="C5209" s="24" t="s">
        <v>92</v>
      </c>
      <c r="D5209" t="s">
        <v>92</v>
      </c>
      <c r="E5209" t="s">
        <v>92</v>
      </c>
      <c r="F5209" t="s">
        <v>92</v>
      </c>
      <c r="G5209" s="23" t="s">
        <v>92</v>
      </c>
      <c r="H5209" s="24" t="s">
        <v>92</v>
      </c>
      <c r="I5209" t="s">
        <v>92</v>
      </c>
    </row>
    <row r="5210" spans="1:9">
      <c r="A5210" t="s">
        <v>92</v>
      </c>
      <c r="B5210" s="23" t="s">
        <v>92</v>
      </c>
      <c r="C5210" s="24" t="s">
        <v>92</v>
      </c>
      <c r="D5210" t="s">
        <v>92</v>
      </c>
      <c r="E5210" t="s">
        <v>92</v>
      </c>
      <c r="F5210" t="s">
        <v>92</v>
      </c>
      <c r="G5210" s="23" t="s">
        <v>92</v>
      </c>
      <c r="H5210" s="24" t="s">
        <v>92</v>
      </c>
      <c r="I5210" t="s">
        <v>92</v>
      </c>
    </row>
    <row r="5211" spans="1:9">
      <c r="A5211" t="s">
        <v>92</v>
      </c>
      <c r="B5211" s="23" t="s">
        <v>92</v>
      </c>
      <c r="C5211" s="24" t="s">
        <v>92</v>
      </c>
      <c r="D5211" t="s">
        <v>92</v>
      </c>
      <c r="E5211" t="s">
        <v>92</v>
      </c>
      <c r="F5211" t="s">
        <v>92</v>
      </c>
      <c r="G5211" s="23" t="s">
        <v>92</v>
      </c>
      <c r="H5211" s="24" t="s">
        <v>92</v>
      </c>
      <c r="I5211" t="s">
        <v>92</v>
      </c>
    </row>
    <row r="5212" spans="1:9">
      <c r="A5212" t="s">
        <v>92</v>
      </c>
      <c r="B5212" s="23" t="s">
        <v>92</v>
      </c>
      <c r="C5212" s="24" t="s">
        <v>92</v>
      </c>
      <c r="D5212" t="s">
        <v>92</v>
      </c>
      <c r="E5212" t="s">
        <v>92</v>
      </c>
      <c r="F5212" t="s">
        <v>92</v>
      </c>
      <c r="G5212" s="23" t="s">
        <v>92</v>
      </c>
      <c r="H5212" s="24" t="s">
        <v>92</v>
      </c>
      <c r="I5212" t="s">
        <v>92</v>
      </c>
    </row>
    <row r="5213" spans="1:9">
      <c r="A5213" t="s">
        <v>92</v>
      </c>
      <c r="B5213" s="23" t="s">
        <v>92</v>
      </c>
      <c r="C5213" s="24" t="s">
        <v>92</v>
      </c>
      <c r="D5213" t="s">
        <v>92</v>
      </c>
      <c r="E5213" t="s">
        <v>92</v>
      </c>
      <c r="F5213" t="s">
        <v>92</v>
      </c>
      <c r="G5213" s="23" t="s">
        <v>92</v>
      </c>
      <c r="H5213" s="24" t="s">
        <v>92</v>
      </c>
      <c r="I5213" t="s">
        <v>92</v>
      </c>
    </row>
    <row r="5214" spans="1:9">
      <c r="A5214" t="s">
        <v>92</v>
      </c>
      <c r="B5214" s="23" t="s">
        <v>92</v>
      </c>
      <c r="C5214" s="24" t="s">
        <v>92</v>
      </c>
      <c r="D5214" t="s">
        <v>92</v>
      </c>
      <c r="E5214" t="s">
        <v>92</v>
      </c>
      <c r="F5214" t="s">
        <v>92</v>
      </c>
      <c r="G5214" s="23" t="s">
        <v>92</v>
      </c>
      <c r="H5214" s="24" t="s">
        <v>92</v>
      </c>
      <c r="I5214" t="s">
        <v>92</v>
      </c>
    </row>
    <row r="5215" spans="1:9">
      <c r="A5215" t="s">
        <v>92</v>
      </c>
      <c r="B5215" s="23" t="s">
        <v>92</v>
      </c>
      <c r="C5215" s="24" t="s">
        <v>92</v>
      </c>
      <c r="D5215" t="s">
        <v>92</v>
      </c>
      <c r="E5215" t="s">
        <v>92</v>
      </c>
      <c r="F5215" t="s">
        <v>92</v>
      </c>
      <c r="G5215" s="23" t="s">
        <v>92</v>
      </c>
      <c r="H5215" s="24" t="s">
        <v>92</v>
      </c>
      <c r="I5215" t="s">
        <v>92</v>
      </c>
    </row>
    <row r="5216" spans="1:9">
      <c r="A5216" t="s">
        <v>92</v>
      </c>
      <c r="B5216" s="23" t="s">
        <v>92</v>
      </c>
      <c r="C5216" s="24" t="s">
        <v>92</v>
      </c>
      <c r="D5216" t="s">
        <v>92</v>
      </c>
      <c r="E5216" t="s">
        <v>92</v>
      </c>
      <c r="F5216" t="s">
        <v>92</v>
      </c>
      <c r="G5216" s="23" t="s">
        <v>92</v>
      </c>
      <c r="H5216" s="24" t="s">
        <v>92</v>
      </c>
      <c r="I5216" t="s">
        <v>92</v>
      </c>
    </row>
    <row r="5217" spans="1:9">
      <c r="A5217" t="s">
        <v>92</v>
      </c>
      <c r="B5217" s="23" t="s">
        <v>92</v>
      </c>
      <c r="C5217" s="24" t="s">
        <v>92</v>
      </c>
      <c r="D5217" t="s">
        <v>92</v>
      </c>
      <c r="E5217" t="s">
        <v>92</v>
      </c>
      <c r="F5217" t="s">
        <v>92</v>
      </c>
      <c r="G5217" s="23" t="s">
        <v>92</v>
      </c>
      <c r="H5217" s="24" t="s">
        <v>92</v>
      </c>
      <c r="I5217" t="s">
        <v>92</v>
      </c>
    </row>
    <row r="5218" spans="1:9">
      <c r="A5218" t="s">
        <v>92</v>
      </c>
      <c r="B5218" s="23" t="s">
        <v>92</v>
      </c>
      <c r="C5218" s="24" t="s">
        <v>92</v>
      </c>
      <c r="D5218" t="s">
        <v>92</v>
      </c>
      <c r="E5218" t="s">
        <v>92</v>
      </c>
      <c r="F5218" t="s">
        <v>92</v>
      </c>
      <c r="G5218" s="23" t="s">
        <v>92</v>
      </c>
      <c r="H5218" s="24" t="s">
        <v>92</v>
      </c>
      <c r="I5218" t="s">
        <v>92</v>
      </c>
    </row>
    <row r="5219" spans="1:9">
      <c r="A5219" t="s">
        <v>92</v>
      </c>
      <c r="B5219" s="23" t="s">
        <v>92</v>
      </c>
      <c r="C5219" s="24" t="s">
        <v>92</v>
      </c>
      <c r="D5219" t="s">
        <v>92</v>
      </c>
      <c r="E5219" t="s">
        <v>92</v>
      </c>
      <c r="F5219" t="s">
        <v>92</v>
      </c>
      <c r="G5219" s="23" t="s">
        <v>92</v>
      </c>
      <c r="H5219" s="24" t="s">
        <v>92</v>
      </c>
      <c r="I5219" t="s">
        <v>92</v>
      </c>
    </row>
    <row r="5220" spans="1:9">
      <c r="A5220" t="s">
        <v>92</v>
      </c>
      <c r="B5220" s="23" t="s">
        <v>92</v>
      </c>
      <c r="C5220" s="24" t="s">
        <v>92</v>
      </c>
      <c r="D5220" t="s">
        <v>92</v>
      </c>
      <c r="E5220" t="s">
        <v>92</v>
      </c>
      <c r="F5220" t="s">
        <v>92</v>
      </c>
      <c r="G5220" s="23" t="s">
        <v>92</v>
      </c>
      <c r="H5220" s="24" t="s">
        <v>92</v>
      </c>
      <c r="I5220" t="s">
        <v>92</v>
      </c>
    </row>
    <row r="5221" spans="1:9">
      <c r="A5221" t="s">
        <v>92</v>
      </c>
      <c r="B5221" s="23" t="s">
        <v>92</v>
      </c>
      <c r="C5221" s="24" t="s">
        <v>92</v>
      </c>
      <c r="D5221" t="s">
        <v>92</v>
      </c>
      <c r="E5221" t="s">
        <v>92</v>
      </c>
      <c r="F5221" t="s">
        <v>92</v>
      </c>
      <c r="G5221" s="23" t="s">
        <v>92</v>
      </c>
      <c r="H5221" s="24" t="s">
        <v>92</v>
      </c>
      <c r="I5221" t="s">
        <v>92</v>
      </c>
    </row>
    <row r="5222" spans="1:9">
      <c r="A5222" t="s">
        <v>92</v>
      </c>
      <c r="B5222" s="23" t="s">
        <v>92</v>
      </c>
      <c r="C5222" s="24" t="s">
        <v>92</v>
      </c>
      <c r="D5222" t="s">
        <v>92</v>
      </c>
      <c r="E5222" t="s">
        <v>92</v>
      </c>
      <c r="F5222" t="s">
        <v>92</v>
      </c>
      <c r="G5222" s="23" t="s">
        <v>92</v>
      </c>
      <c r="H5222" s="24" t="s">
        <v>92</v>
      </c>
      <c r="I5222" t="s">
        <v>92</v>
      </c>
    </row>
    <row r="5223" spans="1:9">
      <c r="A5223" t="s">
        <v>92</v>
      </c>
      <c r="B5223" s="23" t="s">
        <v>92</v>
      </c>
      <c r="C5223" s="24" t="s">
        <v>92</v>
      </c>
      <c r="D5223" t="s">
        <v>92</v>
      </c>
      <c r="E5223" t="s">
        <v>92</v>
      </c>
      <c r="F5223" t="s">
        <v>92</v>
      </c>
      <c r="G5223" s="23" t="s">
        <v>92</v>
      </c>
      <c r="H5223" s="24" t="s">
        <v>92</v>
      </c>
      <c r="I5223" t="s">
        <v>92</v>
      </c>
    </row>
    <row r="5224" spans="1:9">
      <c r="A5224" t="s">
        <v>92</v>
      </c>
      <c r="B5224" s="23" t="s">
        <v>92</v>
      </c>
      <c r="C5224" s="24" t="s">
        <v>92</v>
      </c>
      <c r="D5224" t="s">
        <v>92</v>
      </c>
      <c r="E5224" t="s">
        <v>92</v>
      </c>
      <c r="F5224" t="s">
        <v>92</v>
      </c>
      <c r="G5224" s="23" t="s">
        <v>92</v>
      </c>
      <c r="H5224" s="24" t="s">
        <v>92</v>
      </c>
      <c r="I5224" t="s">
        <v>92</v>
      </c>
    </row>
    <row r="5225" spans="1:9">
      <c r="A5225" t="s">
        <v>92</v>
      </c>
      <c r="B5225" s="23" t="s">
        <v>92</v>
      </c>
      <c r="C5225" s="24" t="s">
        <v>92</v>
      </c>
      <c r="D5225" t="s">
        <v>92</v>
      </c>
      <c r="E5225" t="s">
        <v>92</v>
      </c>
      <c r="F5225" t="s">
        <v>92</v>
      </c>
      <c r="G5225" s="23" t="s">
        <v>92</v>
      </c>
      <c r="H5225" s="24" t="s">
        <v>92</v>
      </c>
      <c r="I5225" t="s">
        <v>92</v>
      </c>
    </row>
    <row r="5226" spans="1:9">
      <c r="A5226" t="s">
        <v>92</v>
      </c>
      <c r="B5226" s="23" t="s">
        <v>92</v>
      </c>
      <c r="C5226" s="24" t="s">
        <v>92</v>
      </c>
      <c r="D5226" t="s">
        <v>92</v>
      </c>
      <c r="E5226" t="s">
        <v>92</v>
      </c>
      <c r="F5226" t="s">
        <v>92</v>
      </c>
      <c r="G5226" s="23" t="s">
        <v>92</v>
      </c>
      <c r="H5226" s="24" t="s">
        <v>92</v>
      </c>
      <c r="I5226" t="s">
        <v>92</v>
      </c>
    </row>
    <row r="5227" spans="1:9">
      <c r="A5227" t="s">
        <v>92</v>
      </c>
      <c r="B5227" s="23" t="s">
        <v>92</v>
      </c>
      <c r="C5227" s="24" t="s">
        <v>92</v>
      </c>
      <c r="D5227" t="s">
        <v>92</v>
      </c>
      <c r="E5227" t="s">
        <v>92</v>
      </c>
      <c r="F5227" t="s">
        <v>92</v>
      </c>
      <c r="G5227" s="23" t="s">
        <v>92</v>
      </c>
      <c r="H5227" s="24" t="s">
        <v>92</v>
      </c>
      <c r="I5227" t="s">
        <v>92</v>
      </c>
    </row>
    <row r="5228" spans="1:9">
      <c r="A5228" t="s">
        <v>92</v>
      </c>
      <c r="B5228" s="23" t="s">
        <v>92</v>
      </c>
      <c r="C5228" s="24" t="s">
        <v>92</v>
      </c>
      <c r="D5228" t="s">
        <v>92</v>
      </c>
      <c r="E5228" t="s">
        <v>92</v>
      </c>
      <c r="F5228" t="s">
        <v>92</v>
      </c>
      <c r="G5228" s="23" t="s">
        <v>92</v>
      </c>
      <c r="H5228" s="24" t="s">
        <v>92</v>
      </c>
      <c r="I5228" t="s">
        <v>92</v>
      </c>
    </row>
    <row r="5229" spans="1:9">
      <c r="A5229" t="s">
        <v>92</v>
      </c>
      <c r="B5229" s="23" t="s">
        <v>92</v>
      </c>
      <c r="C5229" s="24" t="s">
        <v>92</v>
      </c>
      <c r="D5229" t="s">
        <v>92</v>
      </c>
      <c r="E5229" t="s">
        <v>92</v>
      </c>
      <c r="F5229" t="s">
        <v>92</v>
      </c>
      <c r="G5229" s="23" t="s">
        <v>92</v>
      </c>
      <c r="H5229" s="24" t="s">
        <v>92</v>
      </c>
      <c r="I5229" t="s">
        <v>92</v>
      </c>
    </row>
    <row r="5230" spans="1:9">
      <c r="A5230" t="s">
        <v>92</v>
      </c>
      <c r="B5230" s="23" t="s">
        <v>92</v>
      </c>
      <c r="C5230" s="24" t="s">
        <v>92</v>
      </c>
      <c r="D5230" t="s">
        <v>92</v>
      </c>
      <c r="E5230" t="s">
        <v>92</v>
      </c>
      <c r="F5230" t="s">
        <v>92</v>
      </c>
      <c r="G5230" s="23" t="s">
        <v>92</v>
      </c>
      <c r="H5230" s="24" t="s">
        <v>92</v>
      </c>
      <c r="I5230" t="s">
        <v>92</v>
      </c>
    </row>
    <row r="5231" spans="1:9">
      <c r="A5231" t="s">
        <v>92</v>
      </c>
      <c r="B5231" s="23" t="s">
        <v>92</v>
      </c>
      <c r="C5231" s="24" t="s">
        <v>92</v>
      </c>
      <c r="D5231" t="s">
        <v>92</v>
      </c>
      <c r="E5231" t="s">
        <v>92</v>
      </c>
      <c r="F5231" t="s">
        <v>92</v>
      </c>
      <c r="G5231" s="23" t="s">
        <v>92</v>
      </c>
      <c r="H5231" s="24" t="s">
        <v>92</v>
      </c>
      <c r="I5231" t="s">
        <v>92</v>
      </c>
    </row>
    <row r="5232" spans="1:9">
      <c r="A5232" t="s">
        <v>92</v>
      </c>
      <c r="B5232" s="23" t="s">
        <v>92</v>
      </c>
      <c r="C5232" s="24" t="s">
        <v>92</v>
      </c>
      <c r="D5232" t="s">
        <v>92</v>
      </c>
      <c r="E5232" t="s">
        <v>92</v>
      </c>
      <c r="F5232" t="s">
        <v>92</v>
      </c>
      <c r="G5232" s="23" t="s">
        <v>92</v>
      </c>
      <c r="H5232" s="24" t="s">
        <v>92</v>
      </c>
      <c r="I5232" t="s">
        <v>92</v>
      </c>
    </row>
    <row r="5233" spans="1:9">
      <c r="A5233" t="s">
        <v>92</v>
      </c>
      <c r="B5233" s="23" t="s">
        <v>92</v>
      </c>
      <c r="C5233" s="24" t="s">
        <v>92</v>
      </c>
      <c r="D5233" t="s">
        <v>92</v>
      </c>
      <c r="E5233" t="s">
        <v>92</v>
      </c>
      <c r="F5233" t="s">
        <v>92</v>
      </c>
      <c r="G5233" s="23" t="s">
        <v>92</v>
      </c>
      <c r="H5233" s="24" t="s">
        <v>92</v>
      </c>
      <c r="I5233" t="s">
        <v>92</v>
      </c>
    </row>
    <row r="5234" spans="1:9">
      <c r="A5234" t="s">
        <v>92</v>
      </c>
      <c r="B5234" s="23" t="s">
        <v>92</v>
      </c>
      <c r="C5234" s="24" t="s">
        <v>92</v>
      </c>
      <c r="D5234" t="s">
        <v>92</v>
      </c>
      <c r="E5234" t="s">
        <v>92</v>
      </c>
      <c r="F5234" t="s">
        <v>92</v>
      </c>
      <c r="G5234" s="23" t="s">
        <v>92</v>
      </c>
      <c r="H5234" s="24" t="s">
        <v>92</v>
      </c>
      <c r="I5234" t="s">
        <v>92</v>
      </c>
    </row>
    <row r="5235" spans="1:9">
      <c r="A5235" t="s">
        <v>92</v>
      </c>
      <c r="B5235" s="23" t="s">
        <v>92</v>
      </c>
      <c r="C5235" s="24" t="s">
        <v>92</v>
      </c>
      <c r="D5235" t="s">
        <v>92</v>
      </c>
      <c r="E5235" t="s">
        <v>92</v>
      </c>
      <c r="F5235" t="s">
        <v>92</v>
      </c>
      <c r="G5235" s="23" t="s">
        <v>92</v>
      </c>
      <c r="H5235" s="24" t="s">
        <v>92</v>
      </c>
      <c r="I5235" t="s">
        <v>92</v>
      </c>
    </row>
    <row r="5236" spans="1:9">
      <c r="A5236" t="s">
        <v>92</v>
      </c>
      <c r="B5236" s="23" t="s">
        <v>92</v>
      </c>
      <c r="C5236" s="24" t="s">
        <v>92</v>
      </c>
      <c r="D5236" t="s">
        <v>92</v>
      </c>
      <c r="E5236" t="s">
        <v>92</v>
      </c>
      <c r="F5236" t="s">
        <v>92</v>
      </c>
      <c r="G5236" s="23" t="s">
        <v>92</v>
      </c>
      <c r="H5236" s="24" t="s">
        <v>92</v>
      </c>
      <c r="I5236" t="s">
        <v>92</v>
      </c>
    </row>
    <row r="5237" spans="1:9">
      <c r="A5237" t="s">
        <v>92</v>
      </c>
      <c r="B5237" s="23" t="s">
        <v>92</v>
      </c>
      <c r="C5237" s="24" t="s">
        <v>92</v>
      </c>
      <c r="D5237" t="s">
        <v>92</v>
      </c>
      <c r="E5237" t="s">
        <v>92</v>
      </c>
      <c r="F5237" t="s">
        <v>92</v>
      </c>
      <c r="G5237" s="23" t="s">
        <v>92</v>
      </c>
      <c r="H5237" s="24" t="s">
        <v>92</v>
      </c>
      <c r="I5237" t="s">
        <v>92</v>
      </c>
    </row>
    <row r="5238" spans="1:9">
      <c r="A5238" t="s">
        <v>92</v>
      </c>
      <c r="B5238" s="23" t="s">
        <v>92</v>
      </c>
      <c r="C5238" s="24" t="s">
        <v>92</v>
      </c>
      <c r="D5238" t="s">
        <v>92</v>
      </c>
      <c r="E5238" t="s">
        <v>92</v>
      </c>
      <c r="F5238" t="s">
        <v>92</v>
      </c>
      <c r="G5238" s="23" t="s">
        <v>92</v>
      </c>
      <c r="H5238" s="24" t="s">
        <v>92</v>
      </c>
      <c r="I5238" t="s">
        <v>92</v>
      </c>
    </row>
    <row r="5239" spans="1:9">
      <c r="A5239" t="s">
        <v>92</v>
      </c>
      <c r="B5239" s="23" t="s">
        <v>92</v>
      </c>
      <c r="C5239" s="24" t="s">
        <v>92</v>
      </c>
      <c r="D5239" t="s">
        <v>92</v>
      </c>
      <c r="E5239" t="s">
        <v>92</v>
      </c>
      <c r="F5239" t="s">
        <v>92</v>
      </c>
      <c r="G5239" s="23" t="s">
        <v>92</v>
      </c>
      <c r="H5239" s="24" t="s">
        <v>92</v>
      </c>
      <c r="I5239" t="s">
        <v>92</v>
      </c>
    </row>
    <row r="5240" spans="1:9">
      <c r="A5240" t="s">
        <v>92</v>
      </c>
      <c r="B5240" s="23" t="s">
        <v>92</v>
      </c>
      <c r="C5240" s="24" t="s">
        <v>92</v>
      </c>
      <c r="D5240" t="s">
        <v>92</v>
      </c>
      <c r="E5240" t="s">
        <v>92</v>
      </c>
      <c r="F5240" t="s">
        <v>92</v>
      </c>
      <c r="G5240" s="23" t="s">
        <v>92</v>
      </c>
      <c r="H5240" s="24" t="s">
        <v>92</v>
      </c>
      <c r="I5240" t="s">
        <v>92</v>
      </c>
    </row>
    <row r="5241" spans="1:9">
      <c r="A5241" t="s">
        <v>92</v>
      </c>
      <c r="B5241" s="23" t="s">
        <v>92</v>
      </c>
      <c r="C5241" s="24" t="s">
        <v>92</v>
      </c>
      <c r="D5241" t="s">
        <v>92</v>
      </c>
      <c r="E5241" t="s">
        <v>92</v>
      </c>
      <c r="F5241" t="s">
        <v>92</v>
      </c>
      <c r="G5241" s="23" t="s">
        <v>92</v>
      </c>
      <c r="H5241" s="24" t="s">
        <v>92</v>
      </c>
      <c r="I5241" t="s">
        <v>92</v>
      </c>
    </row>
    <row r="5242" spans="1:9">
      <c r="A5242" t="s">
        <v>92</v>
      </c>
      <c r="B5242" s="23" t="s">
        <v>92</v>
      </c>
      <c r="C5242" s="24" t="s">
        <v>92</v>
      </c>
      <c r="D5242" t="s">
        <v>92</v>
      </c>
      <c r="E5242" t="s">
        <v>92</v>
      </c>
      <c r="F5242" t="s">
        <v>92</v>
      </c>
      <c r="G5242" s="23" t="s">
        <v>92</v>
      </c>
      <c r="H5242" s="24" t="s">
        <v>92</v>
      </c>
      <c r="I5242" t="s">
        <v>92</v>
      </c>
    </row>
    <row r="5243" spans="1:9">
      <c r="A5243" t="s">
        <v>92</v>
      </c>
      <c r="B5243" s="23" t="s">
        <v>92</v>
      </c>
      <c r="C5243" s="24" t="s">
        <v>92</v>
      </c>
      <c r="D5243" t="s">
        <v>92</v>
      </c>
      <c r="E5243" t="s">
        <v>92</v>
      </c>
      <c r="F5243" t="s">
        <v>92</v>
      </c>
      <c r="G5243" s="23" t="s">
        <v>92</v>
      </c>
      <c r="H5243" s="24" t="s">
        <v>92</v>
      </c>
      <c r="I5243" t="s">
        <v>92</v>
      </c>
    </row>
    <row r="5244" spans="1:9">
      <c r="A5244" t="s">
        <v>92</v>
      </c>
      <c r="B5244" s="23" t="s">
        <v>92</v>
      </c>
      <c r="C5244" s="24" t="s">
        <v>92</v>
      </c>
      <c r="D5244" t="s">
        <v>92</v>
      </c>
      <c r="E5244" t="s">
        <v>92</v>
      </c>
      <c r="F5244" t="s">
        <v>92</v>
      </c>
      <c r="G5244" s="23" t="s">
        <v>92</v>
      </c>
      <c r="H5244" s="24" t="s">
        <v>92</v>
      </c>
      <c r="I5244" t="s">
        <v>92</v>
      </c>
    </row>
    <row r="5245" spans="1:9">
      <c r="A5245" t="s">
        <v>92</v>
      </c>
      <c r="B5245" s="23" t="s">
        <v>92</v>
      </c>
      <c r="C5245" s="24" t="s">
        <v>92</v>
      </c>
      <c r="D5245" t="s">
        <v>92</v>
      </c>
      <c r="E5245" t="s">
        <v>92</v>
      </c>
      <c r="F5245" t="s">
        <v>92</v>
      </c>
      <c r="G5245" s="23" t="s">
        <v>92</v>
      </c>
      <c r="H5245" s="24" t="s">
        <v>92</v>
      </c>
      <c r="I5245" t="s">
        <v>92</v>
      </c>
    </row>
    <row r="5246" spans="1:9">
      <c r="A5246" t="s">
        <v>92</v>
      </c>
      <c r="B5246" s="23" t="s">
        <v>92</v>
      </c>
      <c r="C5246" s="24" t="s">
        <v>92</v>
      </c>
      <c r="D5246" t="s">
        <v>92</v>
      </c>
      <c r="E5246" t="s">
        <v>92</v>
      </c>
      <c r="F5246" t="s">
        <v>92</v>
      </c>
      <c r="G5246" s="23" t="s">
        <v>92</v>
      </c>
      <c r="H5246" s="24" t="s">
        <v>92</v>
      </c>
      <c r="I5246" t="s">
        <v>92</v>
      </c>
    </row>
    <row r="5247" spans="1:9">
      <c r="A5247" t="s">
        <v>92</v>
      </c>
      <c r="B5247" s="23" t="s">
        <v>92</v>
      </c>
      <c r="C5247" s="24" t="s">
        <v>92</v>
      </c>
      <c r="D5247" t="s">
        <v>92</v>
      </c>
      <c r="E5247" t="s">
        <v>92</v>
      </c>
      <c r="F5247" t="s">
        <v>92</v>
      </c>
      <c r="G5247" s="23" t="s">
        <v>92</v>
      </c>
      <c r="H5247" s="24" t="s">
        <v>92</v>
      </c>
      <c r="I5247" t="s">
        <v>92</v>
      </c>
    </row>
    <row r="5248" spans="1:9">
      <c r="A5248" t="s">
        <v>92</v>
      </c>
      <c r="B5248" s="23" t="s">
        <v>92</v>
      </c>
      <c r="C5248" s="24" t="s">
        <v>92</v>
      </c>
      <c r="D5248" t="s">
        <v>92</v>
      </c>
      <c r="E5248" t="s">
        <v>92</v>
      </c>
      <c r="F5248" t="s">
        <v>92</v>
      </c>
      <c r="G5248" s="23" t="s">
        <v>92</v>
      </c>
      <c r="H5248" s="24" t="s">
        <v>92</v>
      </c>
      <c r="I5248" t="s">
        <v>92</v>
      </c>
    </row>
    <row r="5249" spans="1:9">
      <c r="A5249" t="s">
        <v>92</v>
      </c>
      <c r="B5249" s="23" t="s">
        <v>92</v>
      </c>
      <c r="C5249" s="24" t="s">
        <v>92</v>
      </c>
      <c r="D5249" t="s">
        <v>92</v>
      </c>
      <c r="E5249" t="s">
        <v>92</v>
      </c>
      <c r="F5249" t="s">
        <v>92</v>
      </c>
      <c r="G5249" s="23" t="s">
        <v>92</v>
      </c>
      <c r="H5249" s="24" t="s">
        <v>92</v>
      </c>
      <c r="I5249" t="s">
        <v>92</v>
      </c>
    </row>
    <row r="5250" spans="1:9">
      <c r="A5250" t="s">
        <v>92</v>
      </c>
      <c r="B5250" s="23" t="s">
        <v>92</v>
      </c>
      <c r="C5250" s="24" t="s">
        <v>92</v>
      </c>
      <c r="D5250" t="s">
        <v>92</v>
      </c>
      <c r="E5250" t="s">
        <v>92</v>
      </c>
      <c r="F5250" t="s">
        <v>92</v>
      </c>
      <c r="G5250" s="23" t="s">
        <v>92</v>
      </c>
      <c r="H5250" s="24" t="s">
        <v>92</v>
      </c>
      <c r="I5250" t="s">
        <v>92</v>
      </c>
    </row>
    <row r="5251" spans="1:9">
      <c r="A5251" t="s">
        <v>92</v>
      </c>
      <c r="B5251" s="23" t="s">
        <v>92</v>
      </c>
      <c r="C5251" s="24" t="s">
        <v>92</v>
      </c>
      <c r="D5251" t="s">
        <v>92</v>
      </c>
      <c r="E5251" t="s">
        <v>92</v>
      </c>
      <c r="F5251" t="s">
        <v>92</v>
      </c>
      <c r="G5251" s="23" t="s">
        <v>92</v>
      </c>
      <c r="H5251" s="24" t="s">
        <v>92</v>
      </c>
      <c r="I5251" t="s">
        <v>92</v>
      </c>
    </row>
    <row r="5252" spans="1:9">
      <c r="A5252" t="s">
        <v>92</v>
      </c>
      <c r="B5252" s="23" t="s">
        <v>92</v>
      </c>
      <c r="C5252" s="24" t="s">
        <v>92</v>
      </c>
      <c r="D5252" t="s">
        <v>92</v>
      </c>
      <c r="E5252" t="s">
        <v>92</v>
      </c>
      <c r="F5252" t="s">
        <v>92</v>
      </c>
      <c r="G5252" s="23" t="s">
        <v>92</v>
      </c>
      <c r="H5252" s="24" t="s">
        <v>92</v>
      </c>
      <c r="I5252" t="s">
        <v>92</v>
      </c>
    </row>
    <row r="5253" spans="1:9">
      <c r="A5253" t="s">
        <v>92</v>
      </c>
      <c r="B5253" s="23" t="s">
        <v>92</v>
      </c>
      <c r="C5253" s="24" t="s">
        <v>92</v>
      </c>
      <c r="D5253" t="s">
        <v>92</v>
      </c>
      <c r="E5253" t="s">
        <v>92</v>
      </c>
      <c r="F5253" t="s">
        <v>92</v>
      </c>
      <c r="G5253" s="23" t="s">
        <v>92</v>
      </c>
      <c r="H5253" s="24" t="s">
        <v>92</v>
      </c>
      <c r="I5253" t="s">
        <v>92</v>
      </c>
    </row>
    <row r="5254" spans="1:9">
      <c r="A5254" t="s">
        <v>92</v>
      </c>
      <c r="B5254" s="23" t="s">
        <v>92</v>
      </c>
      <c r="C5254" s="24" t="s">
        <v>92</v>
      </c>
      <c r="D5254" t="s">
        <v>92</v>
      </c>
      <c r="E5254" t="s">
        <v>92</v>
      </c>
      <c r="F5254" t="s">
        <v>92</v>
      </c>
      <c r="G5254" s="23" t="s">
        <v>92</v>
      </c>
      <c r="H5254" s="24" t="s">
        <v>92</v>
      </c>
      <c r="I5254" t="s">
        <v>92</v>
      </c>
    </row>
    <row r="5255" spans="1:9">
      <c r="A5255" t="s">
        <v>92</v>
      </c>
      <c r="B5255" s="23" t="s">
        <v>92</v>
      </c>
      <c r="C5255" s="24" t="s">
        <v>92</v>
      </c>
      <c r="D5255" t="s">
        <v>92</v>
      </c>
      <c r="E5255" t="s">
        <v>92</v>
      </c>
      <c r="F5255" t="s">
        <v>92</v>
      </c>
      <c r="G5255" s="23" t="s">
        <v>92</v>
      </c>
      <c r="H5255" s="24" t="s">
        <v>92</v>
      </c>
      <c r="I5255" t="s">
        <v>92</v>
      </c>
    </row>
    <row r="5256" spans="1:9">
      <c r="A5256" t="s">
        <v>92</v>
      </c>
      <c r="B5256" s="23" t="s">
        <v>92</v>
      </c>
      <c r="C5256" s="24" t="s">
        <v>92</v>
      </c>
      <c r="D5256" t="s">
        <v>92</v>
      </c>
      <c r="E5256" t="s">
        <v>92</v>
      </c>
      <c r="F5256" t="s">
        <v>92</v>
      </c>
      <c r="G5256" s="23" t="s">
        <v>92</v>
      </c>
      <c r="H5256" s="24" t="s">
        <v>92</v>
      </c>
      <c r="I5256" t="s">
        <v>92</v>
      </c>
    </row>
    <row r="5257" spans="1:9">
      <c r="A5257" t="s">
        <v>92</v>
      </c>
      <c r="B5257" s="23" t="s">
        <v>92</v>
      </c>
      <c r="C5257" s="24" t="s">
        <v>92</v>
      </c>
      <c r="D5257" t="s">
        <v>92</v>
      </c>
      <c r="E5257" t="s">
        <v>92</v>
      </c>
      <c r="F5257" t="s">
        <v>92</v>
      </c>
      <c r="G5257" s="23" t="s">
        <v>92</v>
      </c>
      <c r="H5257" s="24" t="s">
        <v>92</v>
      </c>
      <c r="I5257" t="s">
        <v>92</v>
      </c>
    </row>
    <row r="5258" spans="1:9">
      <c r="A5258" t="s">
        <v>92</v>
      </c>
      <c r="B5258" s="23" t="s">
        <v>92</v>
      </c>
      <c r="C5258" s="24" t="s">
        <v>92</v>
      </c>
      <c r="D5258" t="s">
        <v>92</v>
      </c>
      <c r="E5258" t="s">
        <v>92</v>
      </c>
      <c r="F5258" t="s">
        <v>92</v>
      </c>
      <c r="G5258" s="23" t="s">
        <v>92</v>
      </c>
      <c r="H5258" s="24" t="s">
        <v>92</v>
      </c>
      <c r="I5258" t="s">
        <v>92</v>
      </c>
    </row>
    <row r="5259" spans="1:9">
      <c r="A5259" t="s">
        <v>92</v>
      </c>
      <c r="B5259" s="23" t="s">
        <v>92</v>
      </c>
      <c r="C5259" s="24" t="s">
        <v>92</v>
      </c>
      <c r="D5259" t="s">
        <v>92</v>
      </c>
      <c r="E5259" t="s">
        <v>92</v>
      </c>
      <c r="F5259" t="s">
        <v>92</v>
      </c>
      <c r="G5259" s="23" t="s">
        <v>92</v>
      </c>
      <c r="H5259" s="24" t="s">
        <v>92</v>
      </c>
      <c r="I5259" t="s">
        <v>92</v>
      </c>
    </row>
    <row r="5260" spans="1:9">
      <c r="A5260" t="s">
        <v>92</v>
      </c>
      <c r="B5260" s="23" t="s">
        <v>92</v>
      </c>
      <c r="C5260" s="24" t="s">
        <v>92</v>
      </c>
      <c r="D5260" t="s">
        <v>92</v>
      </c>
      <c r="E5260" t="s">
        <v>92</v>
      </c>
      <c r="F5260" t="s">
        <v>92</v>
      </c>
      <c r="G5260" s="23" t="s">
        <v>92</v>
      </c>
      <c r="H5260" s="24" t="s">
        <v>92</v>
      </c>
      <c r="I5260" t="s">
        <v>92</v>
      </c>
    </row>
    <row r="5261" spans="1:9">
      <c r="A5261" t="s">
        <v>92</v>
      </c>
      <c r="B5261" s="23" t="s">
        <v>92</v>
      </c>
      <c r="C5261" s="24" t="s">
        <v>92</v>
      </c>
      <c r="D5261" t="s">
        <v>92</v>
      </c>
      <c r="E5261" t="s">
        <v>92</v>
      </c>
      <c r="F5261" t="s">
        <v>92</v>
      </c>
      <c r="G5261" s="23" t="s">
        <v>92</v>
      </c>
      <c r="H5261" s="24" t="s">
        <v>92</v>
      </c>
      <c r="I5261" t="s">
        <v>92</v>
      </c>
    </row>
    <row r="5262" spans="1:9">
      <c r="A5262" t="s">
        <v>92</v>
      </c>
      <c r="B5262" s="23" t="s">
        <v>92</v>
      </c>
      <c r="C5262" s="24" t="s">
        <v>92</v>
      </c>
      <c r="D5262" t="s">
        <v>92</v>
      </c>
      <c r="E5262" t="s">
        <v>92</v>
      </c>
      <c r="F5262" t="s">
        <v>92</v>
      </c>
      <c r="G5262" s="23" t="s">
        <v>92</v>
      </c>
      <c r="H5262" s="24" t="s">
        <v>92</v>
      </c>
      <c r="I5262" t="s">
        <v>92</v>
      </c>
    </row>
    <row r="5263" spans="1:9">
      <c r="A5263" t="s">
        <v>92</v>
      </c>
      <c r="B5263" s="23" t="s">
        <v>92</v>
      </c>
      <c r="C5263" s="24" t="s">
        <v>92</v>
      </c>
      <c r="D5263" t="s">
        <v>92</v>
      </c>
      <c r="E5263" t="s">
        <v>92</v>
      </c>
      <c r="F5263" t="s">
        <v>92</v>
      </c>
      <c r="G5263" s="23" t="s">
        <v>92</v>
      </c>
      <c r="H5263" s="24" t="s">
        <v>92</v>
      </c>
      <c r="I5263" t="s">
        <v>92</v>
      </c>
    </row>
    <row r="5264" spans="1:9">
      <c r="A5264" t="s">
        <v>92</v>
      </c>
      <c r="B5264" s="23" t="s">
        <v>92</v>
      </c>
      <c r="C5264" s="24" t="s">
        <v>92</v>
      </c>
      <c r="D5264" t="s">
        <v>92</v>
      </c>
      <c r="E5264" t="s">
        <v>92</v>
      </c>
      <c r="F5264" t="s">
        <v>92</v>
      </c>
      <c r="G5264" s="23" t="s">
        <v>92</v>
      </c>
      <c r="H5264" s="24" t="s">
        <v>92</v>
      </c>
      <c r="I5264" t="s">
        <v>92</v>
      </c>
    </row>
    <row r="5265" spans="1:9">
      <c r="A5265" t="s">
        <v>92</v>
      </c>
      <c r="B5265" s="23" t="s">
        <v>92</v>
      </c>
      <c r="C5265" s="24" t="s">
        <v>92</v>
      </c>
      <c r="D5265" t="s">
        <v>92</v>
      </c>
      <c r="E5265" t="s">
        <v>92</v>
      </c>
      <c r="F5265" t="s">
        <v>92</v>
      </c>
      <c r="G5265" s="23" t="s">
        <v>92</v>
      </c>
      <c r="H5265" s="24" t="s">
        <v>92</v>
      </c>
      <c r="I5265" t="s">
        <v>92</v>
      </c>
    </row>
    <row r="5266" spans="1:9">
      <c r="A5266" t="s">
        <v>92</v>
      </c>
      <c r="B5266" s="23" t="s">
        <v>92</v>
      </c>
      <c r="C5266" s="24" t="s">
        <v>92</v>
      </c>
      <c r="D5266" t="s">
        <v>92</v>
      </c>
      <c r="E5266" t="s">
        <v>92</v>
      </c>
      <c r="F5266" t="s">
        <v>92</v>
      </c>
      <c r="G5266" s="23" t="s">
        <v>92</v>
      </c>
      <c r="H5266" s="24" t="s">
        <v>92</v>
      </c>
      <c r="I5266" t="s">
        <v>92</v>
      </c>
    </row>
    <row r="5267" spans="1:9">
      <c r="A5267" t="s">
        <v>92</v>
      </c>
      <c r="B5267" s="23" t="s">
        <v>92</v>
      </c>
      <c r="C5267" s="24" t="s">
        <v>92</v>
      </c>
      <c r="D5267" t="s">
        <v>92</v>
      </c>
      <c r="E5267" t="s">
        <v>92</v>
      </c>
      <c r="F5267" t="s">
        <v>92</v>
      </c>
      <c r="G5267" s="23" t="s">
        <v>92</v>
      </c>
      <c r="H5267" s="24" t="s">
        <v>92</v>
      </c>
      <c r="I5267" t="s">
        <v>92</v>
      </c>
    </row>
    <row r="5268" spans="1:9">
      <c r="A5268" t="s">
        <v>92</v>
      </c>
      <c r="B5268" s="23" t="s">
        <v>92</v>
      </c>
      <c r="C5268" s="24" t="s">
        <v>92</v>
      </c>
      <c r="D5268" t="s">
        <v>92</v>
      </c>
      <c r="E5268" t="s">
        <v>92</v>
      </c>
      <c r="F5268" t="s">
        <v>92</v>
      </c>
      <c r="G5268" s="23" t="s">
        <v>92</v>
      </c>
      <c r="H5268" s="24" t="s">
        <v>92</v>
      </c>
      <c r="I5268" t="s">
        <v>92</v>
      </c>
    </row>
    <row r="5269" spans="1:9">
      <c r="A5269" t="s">
        <v>92</v>
      </c>
      <c r="B5269" s="23" t="s">
        <v>92</v>
      </c>
      <c r="C5269" s="24" t="s">
        <v>92</v>
      </c>
      <c r="D5269" t="s">
        <v>92</v>
      </c>
      <c r="E5269" t="s">
        <v>92</v>
      </c>
      <c r="F5269" t="s">
        <v>92</v>
      </c>
      <c r="G5269" s="23" t="s">
        <v>92</v>
      </c>
      <c r="H5269" s="24" t="s">
        <v>92</v>
      </c>
      <c r="I5269" t="s">
        <v>92</v>
      </c>
    </row>
    <row r="5270" spans="1:9">
      <c r="A5270" t="s">
        <v>92</v>
      </c>
      <c r="B5270" s="23" t="s">
        <v>92</v>
      </c>
      <c r="C5270" s="24" t="s">
        <v>92</v>
      </c>
      <c r="D5270" t="s">
        <v>92</v>
      </c>
      <c r="E5270" t="s">
        <v>92</v>
      </c>
      <c r="F5270" t="s">
        <v>92</v>
      </c>
      <c r="G5270" s="23" t="s">
        <v>92</v>
      </c>
      <c r="H5270" s="24" t="s">
        <v>92</v>
      </c>
      <c r="I5270" t="s">
        <v>92</v>
      </c>
    </row>
    <row r="5271" spans="1:9">
      <c r="A5271" t="s">
        <v>92</v>
      </c>
      <c r="B5271" s="23" t="s">
        <v>92</v>
      </c>
      <c r="C5271" s="24" t="s">
        <v>92</v>
      </c>
      <c r="D5271" t="s">
        <v>92</v>
      </c>
      <c r="E5271" t="s">
        <v>92</v>
      </c>
      <c r="F5271" t="s">
        <v>92</v>
      </c>
      <c r="G5271" s="23" t="s">
        <v>92</v>
      </c>
      <c r="H5271" s="24" t="s">
        <v>92</v>
      </c>
      <c r="I5271" t="s">
        <v>92</v>
      </c>
    </row>
    <row r="5272" spans="1:9">
      <c r="A5272" t="s">
        <v>92</v>
      </c>
      <c r="B5272" s="23" t="s">
        <v>92</v>
      </c>
      <c r="C5272" s="24" t="s">
        <v>92</v>
      </c>
      <c r="D5272" t="s">
        <v>92</v>
      </c>
      <c r="E5272" t="s">
        <v>92</v>
      </c>
      <c r="F5272" t="s">
        <v>92</v>
      </c>
      <c r="G5272" s="23" t="s">
        <v>92</v>
      </c>
      <c r="H5272" s="24" t="s">
        <v>92</v>
      </c>
      <c r="I5272" t="s">
        <v>92</v>
      </c>
    </row>
    <row r="5273" spans="1:9">
      <c r="A5273" t="s">
        <v>92</v>
      </c>
      <c r="B5273" s="23" t="s">
        <v>92</v>
      </c>
      <c r="C5273" s="24" t="s">
        <v>92</v>
      </c>
      <c r="D5273" t="s">
        <v>92</v>
      </c>
      <c r="E5273" t="s">
        <v>92</v>
      </c>
      <c r="F5273" t="s">
        <v>92</v>
      </c>
      <c r="G5273" s="23" t="s">
        <v>92</v>
      </c>
      <c r="H5273" s="24" t="s">
        <v>92</v>
      </c>
      <c r="I5273" t="s">
        <v>92</v>
      </c>
    </row>
    <row r="5274" spans="1:9">
      <c r="A5274" t="s">
        <v>92</v>
      </c>
      <c r="B5274" s="23" t="s">
        <v>92</v>
      </c>
      <c r="C5274" s="24" t="s">
        <v>92</v>
      </c>
      <c r="D5274" t="s">
        <v>92</v>
      </c>
      <c r="E5274" t="s">
        <v>92</v>
      </c>
      <c r="F5274" t="s">
        <v>92</v>
      </c>
      <c r="G5274" s="23" t="s">
        <v>92</v>
      </c>
      <c r="H5274" s="24" t="s">
        <v>92</v>
      </c>
      <c r="I5274" t="s">
        <v>92</v>
      </c>
    </row>
    <row r="5275" spans="1:9">
      <c r="A5275" t="s">
        <v>92</v>
      </c>
      <c r="B5275" s="23" t="s">
        <v>92</v>
      </c>
      <c r="C5275" s="24" t="s">
        <v>92</v>
      </c>
      <c r="D5275" t="s">
        <v>92</v>
      </c>
      <c r="E5275" t="s">
        <v>92</v>
      </c>
      <c r="F5275" t="s">
        <v>92</v>
      </c>
      <c r="G5275" s="23" t="s">
        <v>92</v>
      </c>
      <c r="H5275" s="24" t="s">
        <v>92</v>
      </c>
      <c r="I5275" t="s">
        <v>92</v>
      </c>
    </row>
    <row r="5276" spans="1:9">
      <c r="A5276" t="s">
        <v>92</v>
      </c>
      <c r="B5276" s="23" t="s">
        <v>92</v>
      </c>
      <c r="C5276" s="24" t="s">
        <v>92</v>
      </c>
      <c r="D5276" t="s">
        <v>92</v>
      </c>
      <c r="E5276" t="s">
        <v>92</v>
      </c>
      <c r="F5276" t="s">
        <v>92</v>
      </c>
      <c r="G5276" s="23" t="s">
        <v>92</v>
      </c>
      <c r="H5276" s="24" t="s">
        <v>92</v>
      </c>
      <c r="I5276" t="s">
        <v>92</v>
      </c>
    </row>
    <row r="5277" spans="1:9">
      <c r="A5277" t="s">
        <v>92</v>
      </c>
      <c r="B5277" s="23" t="s">
        <v>92</v>
      </c>
      <c r="C5277" s="24" t="s">
        <v>92</v>
      </c>
      <c r="D5277" t="s">
        <v>92</v>
      </c>
      <c r="E5277" t="s">
        <v>92</v>
      </c>
      <c r="F5277" t="s">
        <v>92</v>
      </c>
      <c r="G5277" s="23" t="s">
        <v>92</v>
      </c>
      <c r="H5277" s="24" t="s">
        <v>92</v>
      </c>
      <c r="I5277" t="s">
        <v>92</v>
      </c>
    </row>
    <row r="5278" spans="1:9">
      <c r="A5278" t="s">
        <v>92</v>
      </c>
      <c r="B5278" s="23" t="s">
        <v>92</v>
      </c>
      <c r="C5278" s="24" t="s">
        <v>92</v>
      </c>
      <c r="D5278" t="s">
        <v>92</v>
      </c>
      <c r="E5278" t="s">
        <v>92</v>
      </c>
      <c r="F5278" t="s">
        <v>92</v>
      </c>
      <c r="G5278" s="23" t="s">
        <v>92</v>
      </c>
      <c r="H5278" s="24" t="s">
        <v>92</v>
      </c>
      <c r="I5278" t="s">
        <v>92</v>
      </c>
    </row>
    <row r="5279" spans="1:9">
      <c r="A5279" t="s">
        <v>92</v>
      </c>
      <c r="B5279" s="23" t="s">
        <v>92</v>
      </c>
      <c r="C5279" s="24" t="s">
        <v>92</v>
      </c>
      <c r="D5279" t="s">
        <v>92</v>
      </c>
      <c r="E5279" t="s">
        <v>92</v>
      </c>
      <c r="F5279" t="s">
        <v>92</v>
      </c>
      <c r="G5279" s="23" t="s">
        <v>92</v>
      </c>
      <c r="H5279" s="24" t="s">
        <v>92</v>
      </c>
      <c r="I5279" t="s">
        <v>92</v>
      </c>
    </row>
    <row r="5280" spans="1:9">
      <c r="A5280" t="s">
        <v>92</v>
      </c>
      <c r="B5280" s="23" t="s">
        <v>92</v>
      </c>
      <c r="C5280" s="24" t="s">
        <v>92</v>
      </c>
      <c r="D5280" t="s">
        <v>92</v>
      </c>
      <c r="E5280" t="s">
        <v>92</v>
      </c>
      <c r="F5280" t="s">
        <v>92</v>
      </c>
      <c r="G5280" s="23" t="s">
        <v>92</v>
      </c>
      <c r="H5280" s="24" t="s">
        <v>92</v>
      </c>
      <c r="I5280" t="s">
        <v>92</v>
      </c>
    </row>
    <row r="5281" spans="1:9">
      <c r="A5281" t="s">
        <v>92</v>
      </c>
      <c r="B5281" s="23" t="s">
        <v>92</v>
      </c>
      <c r="C5281" s="24" t="s">
        <v>92</v>
      </c>
      <c r="D5281" t="s">
        <v>92</v>
      </c>
      <c r="E5281" t="s">
        <v>92</v>
      </c>
      <c r="F5281" t="s">
        <v>92</v>
      </c>
      <c r="G5281" s="23" t="s">
        <v>92</v>
      </c>
      <c r="H5281" s="24" t="s">
        <v>92</v>
      </c>
      <c r="I5281" t="s">
        <v>92</v>
      </c>
    </row>
    <row r="5282" spans="1:9">
      <c r="A5282" t="s">
        <v>92</v>
      </c>
      <c r="B5282" s="23" t="s">
        <v>92</v>
      </c>
      <c r="C5282" s="24" t="s">
        <v>92</v>
      </c>
      <c r="D5282" t="s">
        <v>92</v>
      </c>
      <c r="E5282" t="s">
        <v>92</v>
      </c>
      <c r="F5282" t="s">
        <v>92</v>
      </c>
      <c r="G5282" s="23" t="s">
        <v>92</v>
      </c>
      <c r="H5282" s="24" t="s">
        <v>92</v>
      </c>
      <c r="I5282" t="s">
        <v>92</v>
      </c>
    </row>
    <row r="5283" spans="1:9">
      <c r="A5283" t="s">
        <v>92</v>
      </c>
      <c r="B5283" s="23" t="s">
        <v>92</v>
      </c>
      <c r="C5283" s="24" t="s">
        <v>92</v>
      </c>
      <c r="D5283" t="s">
        <v>92</v>
      </c>
      <c r="E5283" t="s">
        <v>92</v>
      </c>
      <c r="F5283" t="s">
        <v>92</v>
      </c>
      <c r="G5283" s="23" t="s">
        <v>92</v>
      </c>
      <c r="H5283" s="24" t="s">
        <v>92</v>
      </c>
      <c r="I5283" t="s">
        <v>92</v>
      </c>
    </row>
    <row r="5284" spans="1:9">
      <c r="A5284" t="s">
        <v>92</v>
      </c>
      <c r="B5284" s="23" t="s">
        <v>92</v>
      </c>
      <c r="C5284" s="24" t="s">
        <v>92</v>
      </c>
      <c r="D5284" t="s">
        <v>92</v>
      </c>
      <c r="E5284" t="s">
        <v>92</v>
      </c>
      <c r="F5284" t="s">
        <v>92</v>
      </c>
      <c r="G5284" s="23" t="s">
        <v>92</v>
      </c>
      <c r="H5284" s="24" t="s">
        <v>92</v>
      </c>
      <c r="I5284" t="s">
        <v>92</v>
      </c>
    </row>
    <row r="5285" spans="1:9">
      <c r="A5285" t="s">
        <v>92</v>
      </c>
      <c r="B5285" s="23" t="s">
        <v>92</v>
      </c>
      <c r="C5285" s="24" t="s">
        <v>92</v>
      </c>
      <c r="D5285" t="s">
        <v>92</v>
      </c>
      <c r="E5285" t="s">
        <v>92</v>
      </c>
      <c r="F5285" t="s">
        <v>92</v>
      </c>
      <c r="G5285" s="23" t="s">
        <v>92</v>
      </c>
      <c r="H5285" s="24" t="s">
        <v>92</v>
      </c>
      <c r="I5285" t="s">
        <v>92</v>
      </c>
    </row>
    <row r="5286" spans="1:9">
      <c r="A5286" t="s">
        <v>92</v>
      </c>
      <c r="B5286" s="23" t="s">
        <v>92</v>
      </c>
      <c r="C5286" s="24" t="s">
        <v>92</v>
      </c>
      <c r="D5286" t="s">
        <v>92</v>
      </c>
      <c r="E5286" t="s">
        <v>92</v>
      </c>
      <c r="F5286" t="s">
        <v>92</v>
      </c>
      <c r="G5286" s="23" t="s">
        <v>92</v>
      </c>
      <c r="H5286" s="24" t="s">
        <v>92</v>
      </c>
      <c r="I5286" t="s">
        <v>92</v>
      </c>
    </row>
    <row r="5287" spans="1:9">
      <c r="A5287" t="s">
        <v>92</v>
      </c>
      <c r="B5287" s="23" t="s">
        <v>92</v>
      </c>
      <c r="C5287" s="24" t="s">
        <v>92</v>
      </c>
      <c r="D5287" t="s">
        <v>92</v>
      </c>
      <c r="E5287" t="s">
        <v>92</v>
      </c>
      <c r="F5287" t="s">
        <v>92</v>
      </c>
      <c r="G5287" s="23" t="s">
        <v>92</v>
      </c>
      <c r="H5287" s="24" t="s">
        <v>92</v>
      </c>
      <c r="I5287" t="s">
        <v>92</v>
      </c>
    </row>
    <row r="5288" spans="1:9">
      <c r="A5288" t="s">
        <v>92</v>
      </c>
      <c r="B5288" s="23" t="s">
        <v>92</v>
      </c>
      <c r="C5288" s="24" t="s">
        <v>92</v>
      </c>
      <c r="D5288" t="s">
        <v>92</v>
      </c>
      <c r="E5288" t="s">
        <v>92</v>
      </c>
      <c r="F5288" t="s">
        <v>92</v>
      </c>
      <c r="G5288" s="23" t="s">
        <v>92</v>
      </c>
      <c r="H5288" s="24" t="s">
        <v>92</v>
      </c>
      <c r="I5288" t="s">
        <v>92</v>
      </c>
    </row>
    <row r="5289" spans="1:9">
      <c r="A5289" t="s">
        <v>92</v>
      </c>
      <c r="B5289" s="23" t="s">
        <v>92</v>
      </c>
      <c r="C5289" s="24" t="s">
        <v>92</v>
      </c>
      <c r="D5289" t="s">
        <v>92</v>
      </c>
      <c r="E5289" t="s">
        <v>92</v>
      </c>
      <c r="F5289" t="s">
        <v>92</v>
      </c>
      <c r="G5289" s="23" t="s">
        <v>92</v>
      </c>
      <c r="H5289" s="24" t="s">
        <v>92</v>
      </c>
      <c r="I5289" t="s">
        <v>92</v>
      </c>
    </row>
    <row r="5290" spans="1:9">
      <c r="A5290" t="s">
        <v>92</v>
      </c>
      <c r="B5290" s="23" t="s">
        <v>92</v>
      </c>
      <c r="C5290" s="24" t="s">
        <v>92</v>
      </c>
      <c r="D5290" t="s">
        <v>92</v>
      </c>
      <c r="E5290" t="s">
        <v>92</v>
      </c>
      <c r="F5290" t="s">
        <v>92</v>
      </c>
      <c r="G5290" s="23" t="s">
        <v>92</v>
      </c>
      <c r="H5290" s="24" t="s">
        <v>92</v>
      </c>
      <c r="I5290" t="s">
        <v>92</v>
      </c>
    </row>
    <row r="5291" spans="1:9">
      <c r="A5291" t="s">
        <v>92</v>
      </c>
      <c r="B5291" s="23" t="s">
        <v>92</v>
      </c>
      <c r="C5291" s="24" t="s">
        <v>92</v>
      </c>
      <c r="D5291" t="s">
        <v>92</v>
      </c>
      <c r="E5291" t="s">
        <v>92</v>
      </c>
      <c r="F5291" t="s">
        <v>92</v>
      </c>
      <c r="G5291" s="23" t="s">
        <v>92</v>
      </c>
      <c r="H5291" s="24" t="s">
        <v>92</v>
      </c>
      <c r="I5291" t="s">
        <v>92</v>
      </c>
    </row>
    <row r="5292" spans="1:9">
      <c r="A5292" t="s">
        <v>92</v>
      </c>
      <c r="B5292" s="23" t="s">
        <v>92</v>
      </c>
      <c r="C5292" s="24" t="s">
        <v>92</v>
      </c>
      <c r="D5292" t="s">
        <v>92</v>
      </c>
      <c r="E5292" t="s">
        <v>92</v>
      </c>
      <c r="F5292" t="s">
        <v>92</v>
      </c>
      <c r="G5292" s="23" t="s">
        <v>92</v>
      </c>
      <c r="H5292" s="24" t="s">
        <v>92</v>
      </c>
      <c r="I5292" t="s">
        <v>92</v>
      </c>
    </row>
    <row r="5293" spans="1:9">
      <c r="A5293" t="s">
        <v>92</v>
      </c>
      <c r="B5293" s="23" t="s">
        <v>92</v>
      </c>
      <c r="C5293" s="24" t="s">
        <v>92</v>
      </c>
      <c r="D5293" t="s">
        <v>92</v>
      </c>
      <c r="E5293" t="s">
        <v>92</v>
      </c>
      <c r="F5293" t="s">
        <v>92</v>
      </c>
      <c r="G5293" s="23" t="s">
        <v>92</v>
      </c>
      <c r="H5293" s="24" t="s">
        <v>92</v>
      </c>
      <c r="I5293" t="s">
        <v>92</v>
      </c>
    </row>
    <row r="5294" spans="1:9">
      <c r="A5294" t="s">
        <v>92</v>
      </c>
      <c r="B5294" s="23" t="s">
        <v>92</v>
      </c>
      <c r="C5294" s="24" t="s">
        <v>92</v>
      </c>
      <c r="D5294" t="s">
        <v>92</v>
      </c>
      <c r="E5294" t="s">
        <v>92</v>
      </c>
      <c r="F5294" t="s">
        <v>92</v>
      </c>
      <c r="G5294" s="23" t="s">
        <v>92</v>
      </c>
      <c r="H5294" s="24" t="s">
        <v>92</v>
      </c>
      <c r="I5294" t="s">
        <v>92</v>
      </c>
    </row>
    <row r="5295" spans="1:9">
      <c r="A5295" t="s">
        <v>92</v>
      </c>
      <c r="B5295" s="23" t="s">
        <v>92</v>
      </c>
      <c r="C5295" s="24" t="s">
        <v>92</v>
      </c>
      <c r="D5295" t="s">
        <v>92</v>
      </c>
      <c r="E5295" t="s">
        <v>92</v>
      </c>
      <c r="F5295" t="s">
        <v>92</v>
      </c>
      <c r="G5295" s="23" t="s">
        <v>92</v>
      </c>
      <c r="H5295" s="24" t="s">
        <v>92</v>
      </c>
      <c r="I5295" t="s">
        <v>92</v>
      </c>
    </row>
    <row r="5296" spans="1:9">
      <c r="A5296" t="s">
        <v>92</v>
      </c>
      <c r="B5296" s="23" t="s">
        <v>92</v>
      </c>
      <c r="C5296" s="24" t="s">
        <v>92</v>
      </c>
      <c r="D5296" t="s">
        <v>92</v>
      </c>
      <c r="E5296" t="s">
        <v>92</v>
      </c>
      <c r="F5296" t="s">
        <v>92</v>
      </c>
      <c r="G5296" s="23" t="s">
        <v>92</v>
      </c>
      <c r="H5296" s="24" t="s">
        <v>92</v>
      </c>
      <c r="I5296" t="s">
        <v>92</v>
      </c>
    </row>
    <row r="5297" spans="1:9">
      <c r="A5297" t="s">
        <v>92</v>
      </c>
      <c r="B5297" s="23" t="s">
        <v>92</v>
      </c>
      <c r="C5297" s="24" t="s">
        <v>92</v>
      </c>
      <c r="D5297" t="s">
        <v>92</v>
      </c>
      <c r="E5297" t="s">
        <v>92</v>
      </c>
      <c r="F5297" t="s">
        <v>92</v>
      </c>
      <c r="G5297" s="23" t="s">
        <v>92</v>
      </c>
      <c r="H5297" s="24" t="s">
        <v>92</v>
      </c>
      <c r="I5297" t="s">
        <v>92</v>
      </c>
    </row>
    <row r="5298" spans="1:9">
      <c r="A5298" t="s">
        <v>92</v>
      </c>
      <c r="B5298" s="23" t="s">
        <v>92</v>
      </c>
      <c r="C5298" s="24" t="s">
        <v>92</v>
      </c>
      <c r="D5298" t="s">
        <v>92</v>
      </c>
      <c r="E5298" t="s">
        <v>92</v>
      </c>
      <c r="F5298" t="s">
        <v>92</v>
      </c>
      <c r="G5298" s="23" t="s">
        <v>92</v>
      </c>
      <c r="H5298" s="24" t="s">
        <v>92</v>
      </c>
      <c r="I5298" t="s">
        <v>92</v>
      </c>
    </row>
    <row r="5299" spans="1:9">
      <c r="A5299" t="s">
        <v>92</v>
      </c>
      <c r="B5299" s="23" t="s">
        <v>92</v>
      </c>
      <c r="C5299" s="24" t="s">
        <v>92</v>
      </c>
      <c r="D5299" t="s">
        <v>92</v>
      </c>
      <c r="E5299" t="s">
        <v>92</v>
      </c>
      <c r="F5299" t="s">
        <v>92</v>
      </c>
      <c r="G5299" s="23" t="s">
        <v>92</v>
      </c>
      <c r="H5299" s="24" t="s">
        <v>92</v>
      </c>
      <c r="I5299" t="s">
        <v>92</v>
      </c>
    </row>
    <row r="5300" spans="1:9">
      <c r="A5300" t="s">
        <v>92</v>
      </c>
      <c r="B5300" s="23" t="s">
        <v>92</v>
      </c>
      <c r="C5300" s="24" t="s">
        <v>92</v>
      </c>
      <c r="D5300" t="s">
        <v>92</v>
      </c>
      <c r="E5300" t="s">
        <v>92</v>
      </c>
      <c r="F5300" t="s">
        <v>92</v>
      </c>
      <c r="G5300" s="23" t="s">
        <v>92</v>
      </c>
      <c r="H5300" s="24" t="s">
        <v>92</v>
      </c>
      <c r="I5300" t="s">
        <v>92</v>
      </c>
    </row>
    <row r="5301" spans="1:9">
      <c r="A5301" t="s">
        <v>92</v>
      </c>
      <c r="B5301" s="23" t="s">
        <v>92</v>
      </c>
      <c r="C5301" s="24" t="s">
        <v>92</v>
      </c>
      <c r="D5301" t="s">
        <v>92</v>
      </c>
      <c r="E5301" t="s">
        <v>92</v>
      </c>
      <c r="F5301" t="s">
        <v>92</v>
      </c>
      <c r="G5301" s="23" t="s">
        <v>92</v>
      </c>
      <c r="H5301" s="24" t="s">
        <v>92</v>
      </c>
      <c r="I5301" t="s">
        <v>92</v>
      </c>
    </row>
    <row r="5302" spans="1:9">
      <c r="A5302" t="s">
        <v>92</v>
      </c>
      <c r="B5302" s="23" t="s">
        <v>92</v>
      </c>
      <c r="C5302" s="24" t="s">
        <v>92</v>
      </c>
      <c r="D5302" t="s">
        <v>92</v>
      </c>
      <c r="E5302" t="s">
        <v>92</v>
      </c>
      <c r="F5302" t="s">
        <v>92</v>
      </c>
      <c r="G5302" s="23" t="s">
        <v>92</v>
      </c>
      <c r="H5302" s="24" t="s">
        <v>92</v>
      </c>
      <c r="I5302" t="s">
        <v>92</v>
      </c>
    </row>
    <row r="5303" spans="1:9">
      <c r="A5303" t="s">
        <v>92</v>
      </c>
      <c r="B5303" s="23" t="s">
        <v>92</v>
      </c>
      <c r="C5303" s="24" t="s">
        <v>92</v>
      </c>
      <c r="D5303" t="s">
        <v>92</v>
      </c>
      <c r="E5303" t="s">
        <v>92</v>
      </c>
      <c r="F5303" t="s">
        <v>92</v>
      </c>
      <c r="G5303" s="23" t="s">
        <v>92</v>
      </c>
      <c r="H5303" s="24" t="s">
        <v>92</v>
      </c>
      <c r="I5303" t="s">
        <v>92</v>
      </c>
    </row>
    <row r="5304" spans="1:9">
      <c r="A5304" t="s">
        <v>92</v>
      </c>
      <c r="B5304" s="23" t="s">
        <v>92</v>
      </c>
      <c r="C5304" s="24" t="s">
        <v>92</v>
      </c>
      <c r="D5304" t="s">
        <v>92</v>
      </c>
      <c r="E5304" t="s">
        <v>92</v>
      </c>
      <c r="F5304" t="s">
        <v>92</v>
      </c>
      <c r="G5304" s="23" t="s">
        <v>92</v>
      </c>
      <c r="H5304" s="24" t="s">
        <v>92</v>
      </c>
      <c r="I5304" t="s">
        <v>92</v>
      </c>
    </row>
    <row r="5305" spans="1:9">
      <c r="A5305" t="s">
        <v>92</v>
      </c>
      <c r="B5305" s="23" t="s">
        <v>92</v>
      </c>
      <c r="C5305" s="24" t="s">
        <v>92</v>
      </c>
      <c r="D5305" t="s">
        <v>92</v>
      </c>
      <c r="E5305" t="s">
        <v>92</v>
      </c>
      <c r="F5305" t="s">
        <v>92</v>
      </c>
      <c r="G5305" s="23" t="s">
        <v>92</v>
      </c>
      <c r="H5305" s="24" t="s">
        <v>92</v>
      </c>
      <c r="I5305" t="s">
        <v>92</v>
      </c>
    </row>
    <row r="5306" spans="1:9">
      <c r="A5306" t="s">
        <v>92</v>
      </c>
      <c r="B5306" s="23" t="s">
        <v>92</v>
      </c>
      <c r="C5306" s="24" t="s">
        <v>92</v>
      </c>
      <c r="D5306" t="s">
        <v>92</v>
      </c>
      <c r="E5306" t="s">
        <v>92</v>
      </c>
      <c r="F5306" t="s">
        <v>92</v>
      </c>
      <c r="G5306" s="23" t="s">
        <v>92</v>
      </c>
      <c r="H5306" s="24" t="s">
        <v>92</v>
      </c>
      <c r="I5306" t="s">
        <v>92</v>
      </c>
    </row>
    <row r="5307" spans="1:9">
      <c r="A5307" t="s">
        <v>92</v>
      </c>
      <c r="B5307" s="23" t="s">
        <v>92</v>
      </c>
      <c r="C5307" s="24" t="s">
        <v>92</v>
      </c>
      <c r="D5307" t="s">
        <v>92</v>
      </c>
      <c r="E5307" t="s">
        <v>92</v>
      </c>
      <c r="F5307" t="s">
        <v>92</v>
      </c>
      <c r="G5307" s="23" t="s">
        <v>92</v>
      </c>
      <c r="H5307" s="24" t="s">
        <v>92</v>
      </c>
      <c r="I5307" t="s">
        <v>92</v>
      </c>
    </row>
    <row r="5308" spans="1:9">
      <c r="A5308" t="s">
        <v>92</v>
      </c>
      <c r="B5308" s="23" t="s">
        <v>92</v>
      </c>
      <c r="C5308" s="24" t="s">
        <v>92</v>
      </c>
      <c r="D5308" t="s">
        <v>92</v>
      </c>
      <c r="E5308" t="s">
        <v>92</v>
      </c>
      <c r="F5308" t="s">
        <v>92</v>
      </c>
      <c r="G5308" s="23" t="s">
        <v>92</v>
      </c>
      <c r="H5308" s="24" t="s">
        <v>92</v>
      </c>
      <c r="I5308" t="s">
        <v>92</v>
      </c>
    </row>
    <row r="5309" spans="1:9">
      <c r="A5309" t="s">
        <v>92</v>
      </c>
      <c r="B5309" s="23" t="s">
        <v>92</v>
      </c>
      <c r="C5309" s="24" t="s">
        <v>92</v>
      </c>
      <c r="D5309" t="s">
        <v>92</v>
      </c>
      <c r="E5309" t="s">
        <v>92</v>
      </c>
      <c r="F5309" t="s">
        <v>92</v>
      </c>
      <c r="G5309" s="23" t="s">
        <v>92</v>
      </c>
      <c r="H5309" s="24" t="s">
        <v>92</v>
      </c>
      <c r="I5309" t="s">
        <v>92</v>
      </c>
    </row>
    <row r="5310" spans="1:9">
      <c r="A5310" t="s">
        <v>92</v>
      </c>
      <c r="B5310" s="23" t="s">
        <v>92</v>
      </c>
      <c r="C5310" s="24" t="s">
        <v>92</v>
      </c>
      <c r="D5310" t="s">
        <v>92</v>
      </c>
      <c r="E5310" t="s">
        <v>92</v>
      </c>
      <c r="F5310" t="s">
        <v>92</v>
      </c>
      <c r="G5310" s="23" t="s">
        <v>92</v>
      </c>
      <c r="H5310" s="24" t="s">
        <v>92</v>
      </c>
      <c r="I5310" t="s">
        <v>92</v>
      </c>
    </row>
    <row r="5311" spans="1:9">
      <c r="A5311" t="s">
        <v>92</v>
      </c>
      <c r="B5311" s="23" t="s">
        <v>92</v>
      </c>
      <c r="C5311" s="24" t="s">
        <v>92</v>
      </c>
      <c r="D5311" t="s">
        <v>92</v>
      </c>
      <c r="E5311" t="s">
        <v>92</v>
      </c>
      <c r="F5311" t="s">
        <v>92</v>
      </c>
      <c r="G5311" s="23" t="s">
        <v>92</v>
      </c>
      <c r="H5311" s="24" t="s">
        <v>92</v>
      </c>
      <c r="I5311" t="s">
        <v>92</v>
      </c>
    </row>
    <row r="5312" spans="1:9">
      <c r="A5312" t="s">
        <v>92</v>
      </c>
      <c r="B5312" s="23" t="s">
        <v>92</v>
      </c>
      <c r="C5312" s="24" t="s">
        <v>92</v>
      </c>
      <c r="D5312" t="s">
        <v>92</v>
      </c>
      <c r="E5312" t="s">
        <v>92</v>
      </c>
      <c r="F5312" t="s">
        <v>92</v>
      </c>
      <c r="G5312" s="23" t="s">
        <v>92</v>
      </c>
      <c r="H5312" s="24" t="s">
        <v>92</v>
      </c>
      <c r="I5312" t="s">
        <v>92</v>
      </c>
    </row>
    <row r="5313" spans="1:9">
      <c r="A5313" t="s">
        <v>92</v>
      </c>
      <c r="B5313" s="23" t="s">
        <v>92</v>
      </c>
      <c r="C5313" s="24" t="s">
        <v>92</v>
      </c>
      <c r="D5313" t="s">
        <v>92</v>
      </c>
      <c r="E5313" t="s">
        <v>92</v>
      </c>
      <c r="F5313" t="s">
        <v>92</v>
      </c>
      <c r="G5313" s="23" t="s">
        <v>92</v>
      </c>
      <c r="H5313" s="24" t="s">
        <v>92</v>
      </c>
      <c r="I5313" t="s">
        <v>92</v>
      </c>
    </row>
    <row r="5314" spans="1:9">
      <c r="A5314" t="s">
        <v>92</v>
      </c>
      <c r="B5314" s="23" t="s">
        <v>92</v>
      </c>
      <c r="C5314" s="24" t="s">
        <v>92</v>
      </c>
      <c r="D5314" t="s">
        <v>92</v>
      </c>
      <c r="E5314" t="s">
        <v>92</v>
      </c>
      <c r="F5314" t="s">
        <v>92</v>
      </c>
      <c r="G5314" s="23" t="s">
        <v>92</v>
      </c>
      <c r="H5314" s="24" t="s">
        <v>92</v>
      </c>
      <c r="I5314" t="s">
        <v>92</v>
      </c>
    </row>
    <row r="5315" spans="1:9">
      <c r="A5315" t="s">
        <v>92</v>
      </c>
      <c r="B5315" s="23" t="s">
        <v>92</v>
      </c>
      <c r="C5315" s="24" t="s">
        <v>92</v>
      </c>
      <c r="D5315" t="s">
        <v>92</v>
      </c>
      <c r="E5315" t="s">
        <v>92</v>
      </c>
      <c r="F5315" t="s">
        <v>92</v>
      </c>
      <c r="G5315" s="23" t="s">
        <v>92</v>
      </c>
      <c r="H5315" s="24" t="s">
        <v>92</v>
      </c>
      <c r="I5315" t="s">
        <v>92</v>
      </c>
    </row>
    <row r="5316" spans="1:9">
      <c r="A5316" t="s">
        <v>92</v>
      </c>
      <c r="B5316" s="23" t="s">
        <v>92</v>
      </c>
      <c r="C5316" s="24" t="s">
        <v>92</v>
      </c>
      <c r="D5316" t="s">
        <v>92</v>
      </c>
      <c r="E5316" t="s">
        <v>92</v>
      </c>
      <c r="F5316" t="s">
        <v>92</v>
      </c>
      <c r="G5316" s="23" t="s">
        <v>92</v>
      </c>
      <c r="H5316" s="24" t="s">
        <v>92</v>
      </c>
      <c r="I5316" t="s">
        <v>92</v>
      </c>
    </row>
    <row r="5317" spans="1:9">
      <c r="A5317" t="s">
        <v>92</v>
      </c>
      <c r="B5317" s="23" t="s">
        <v>92</v>
      </c>
      <c r="C5317" s="24" t="s">
        <v>92</v>
      </c>
      <c r="D5317" t="s">
        <v>92</v>
      </c>
      <c r="E5317" t="s">
        <v>92</v>
      </c>
      <c r="F5317" t="s">
        <v>92</v>
      </c>
      <c r="G5317" s="23" t="s">
        <v>92</v>
      </c>
      <c r="H5317" s="24" t="s">
        <v>92</v>
      </c>
      <c r="I5317" t="s">
        <v>92</v>
      </c>
    </row>
    <row r="5318" spans="1:9">
      <c r="A5318" t="s">
        <v>92</v>
      </c>
      <c r="B5318" s="23" t="s">
        <v>92</v>
      </c>
      <c r="C5318" s="24" t="s">
        <v>92</v>
      </c>
      <c r="D5318" t="s">
        <v>92</v>
      </c>
      <c r="E5318" t="s">
        <v>92</v>
      </c>
      <c r="F5318" t="s">
        <v>92</v>
      </c>
      <c r="G5318" s="23" t="s">
        <v>92</v>
      </c>
      <c r="H5318" s="24" t="s">
        <v>92</v>
      </c>
      <c r="I5318" t="s">
        <v>92</v>
      </c>
    </row>
    <row r="5319" spans="1:9">
      <c r="A5319" t="s">
        <v>92</v>
      </c>
      <c r="B5319" s="23" t="s">
        <v>92</v>
      </c>
      <c r="C5319" s="24" t="s">
        <v>92</v>
      </c>
      <c r="D5319" t="s">
        <v>92</v>
      </c>
      <c r="E5319" t="s">
        <v>92</v>
      </c>
      <c r="F5319" t="s">
        <v>92</v>
      </c>
      <c r="G5319" s="23" t="s">
        <v>92</v>
      </c>
      <c r="H5319" s="24" t="s">
        <v>92</v>
      </c>
      <c r="I5319" t="s">
        <v>92</v>
      </c>
    </row>
    <row r="5320" spans="1:9">
      <c r="A5320" t="s">
        <v>92</v>
      </c>
      <c r="B5320" s="23" t="s">
        <v>92</v>
      </c>
      <c r="C5320" s="24" t="s">
        <v>92</v>
      </c>
      <c r="D5320" t="s">
        <v>92</v>
      </c>
      <c r="E5320" t="s">
        <v>92</v>
      </c>
      <c r="F5320" t="s">
        <v>92</v>
      </c>
      <c r="G5320" s="23" t="s">
        <v>92</v>
      </c>
      <c r="H5320" s="24" t="s">
        <v>92</v>
      </c>
      <c r="I5320" t="s">
        <v>92</v>
      </c>
    </row>
    <row r="5321" spans="1:9">
      <c r="A5321" t="s">
        <v>92</v>
      </c>
      <c r="B5321" s="23" t="s">
        <v>92</v>
      </c>
      <c r="C5321" s="24" t="s">
        <v>92</v>
      </c>
      <c r="D5321" t="s">
        <v>92</v>
      </c>
      <c r="E5321" t="s">
        <v>92</v>
      </c>
      <c r="F5321" t="s">
        <v>92</v>
      </c>
      <c r="G5321" s="23" t="s">
        <v>92</v>
      </c>
      <c r="H5321" s="24" t="s">
        <v>92</v>
      </c>
      <c r="I5321" t="s">
        <v>92</v>
      </c>
    </row>
    <row r="5322" spans="1:9">
      <c r="A5322" t="s">
        <v>92</v>
      </c>
      <c r="B5322" s="23" t="s">
        <v>92</v>
      </c>
      <c r="C5322" s="24" t="s">
        <v>92</v>
      </c>
      <c r="D5322" t="s">
        <v>92</v>
      </c>
      <c r="E5322" t="s">
        <v>92</v>
      </c>
      <c r="F5322" t="s">
        <v>92</v>
      </c>
      <c r="G5322" s="23" t="s">
        <v>92</v>
      </c>
      <c r="H5322" s="24" t="s">
        <v>92</v>
      </c>
      <c r="I5322" t="s">
        <v>92</v>
      </c>
    </row>
    <row r="5323" spans="1:9">
      <c r="A5323" t="s">
        <v>92</v>
      </c>
      <c r="B5323" s="23" t="s">
        <v>92</v>
      </c>
      <c r="C5323" s="24" t="s">
        <v>92</v>
      </c>
      <c r="D5323" t="s">
        <v>92</v>
      </c>
      <c r="E5323" t="s">
        <v>92</v>
      </c>
      <c r="F5323" t="s">
        <v>92</v>
      </c>
      <c r="G5323" s="23" t="s">
        <v>92</v>
      </c>
      <c r="H5323" s="24" t="s">
        <v>92</v>
      </c>
      <c r="I5323" t="s">
        <v>92</v>
      </c>
    </row>
    <row r="5324" spans="1:9">
      <c r="A5324" t="s">
        <v>92</v>
      </c>
      <c r="B5324" s="23" t="s">
        <v>92</v>
      </c>
      <c r="C5324" s="24" t="s">
        <v>92</v>
      </c>
      <c r="D5324" t="s">
        <v>92</v>
      </c>
      <c r="E5324" t="s">
        <v>92</v>
      </c>
      <c r="F5324" t="s">
        <v>92</v>
      </c>
      <c r="G5324" s="23" t="s">
        <v>92</v>
      </c>
      <c r="H5324" s="24" t="s">
        <v>92</v>
      </c>
      <c r="I5324" t="s">
        <v>92</v>
      </c>
    </row>
    <row r="5325" spans="1:9">
      <c r="A5325" t="s">
        <v>92</v>
      </c>
      <c r="B5325" s="23" t="s">
        <v>92</v>
      </c>
      <c r="C5325" s="24" t="s">
        <v>92</v>
      </c>
      <c r="D5325" t="s">
        <v>92</v>
      </c>
      <c r="E5325" t="s">
        <v>92</v>
      </c>
      <c r="F5325" t="s">
        <v>92</v>
      </c>
      <c r="G5325" s="23" t="s">
        <v>92</v>
      </c>
      <c r="H5325" s="24" t="s">
        <v>92</v>
      </c>
      <c r="I5325" t="s">
        <v>92</v>
      </c>
    </row>
    <row r="5326" spans="1:9">
      <c r="A5326" t="s">
        <v>92</v>
      </c>
      <c r="B5326" s="23" t="s">
        <v>92</v>
      </c>
      <c r="C5326" s="24" t="s">
        <v>92</v>
      </c>
      <c r="D5326" t="s">
        <v>92</v>
      </c>
      <c r="E5326" t="s">
        <v>92</v>
      </c>
      <c r="F5326" t="s">
        <v>92</v>
      </c>
      <c r="G5326" s="23" t="s">
        <v>92</v>
      </c>
      <c r="H5326" s="24" t="s">
        <v>92</v>
      </c>
      <c r="I5326" t="s">
        <v>92</v>
      </c>
    </row>
    <row r="5327" spans="1:9">
      <c r="A5327" t="s">
        <v>92</v>
      </c>
      <c r="B5327" s="23" t="s">
        <v>92</v>
      </c>
      <c r="C5327" s="24" t="s">
        <v>92</v>
      </c>
      <c r="D5327" t="s">
        <v>92</v>
      </c>
      <c r="E5327" t="s">
        <v>92</v>
      </c>
      <c r="F5327" t="s">
        <v>92</v>
      </c>
      <c r="G5327" s="23" t="s">
        <v>92</v>
      </c>
      <c r="H5327" s="24" t="s">
        <v>92</v>
      </c>
      <c r="I5327" t="s">
        <v>92</v>
      </c>
    </row>
    <row r="5328" spans="1:9">
      <c r="A5328" t="s">
        <v>92</v>
      </c>
      <c r="B5328" s="23" t="s">
        <v>92</v>
      </c>
      <c r="C5328" s="24" t="s">
        <v>92</v>
      </c>
      <c r="D5328" t="s">
        <v>92</v>
      </c>
      <c r="E5328" t="s">
        <v>92</v>
      </c>
      <c r="F5328" t="s">
        <v>92</v>
      </c>
      <c r="G5328" s="23" t="s">
        <v>92</v>
      </c>
      <c r="H5328" s="24" t="s">
        <v>92</v>
      </c>
      <c r="I5328" t="s">
        <v>92</v>
      </c>
    </row>
    <row r="5329" spans="1:9">
      <c r="A5329" t="s">
        <v>92</v>
      </c>
      <c r="B5329" s="23" t="s">
        <v>92</v>
      </c>
      <c r="C5329" s="24" t="s">
        <v>92</v>
      </c>
      <c r="D5329" t="s">
        <v>92</v>
      </c>
      <c r="E5329" t="s">
        <v>92</v>
      </c>
      <c r="F5329" t="s">
        <v>92</v>
      </c>
      <c r="G5329" s="23" t="s">
        <v>92</v>
      </c>
      <c r="H5329" s="24" t="s">
        <v>92</v>
      </c>
      <c r="I5329" t="s">
        <v>92</v>
      </c>
    </row>
    <row r="5330" spans="1:9">
      <c r="A5330" t="s">
        <v>92</v>
      </c>
      <c r="B5330" s="23" t="s">
        <v>92</v>
      </c>
      <c r="C5330" s="24" t="s">
        <v>92</v>
      </c>
      <c r="D5330" t="s">
        <v>92</v>
      </c>
      <c r="E5330" t="s">
        <v>92</v>
      </c>
      <c r="F5330" t="s">
        <v>92</v>
      </c>
      <c r="G5330" s="23" t="s">
        <v>92</v>
      </c>
      <c r="H5330" s="24" t="s">
        <v>92</v>
      </c>
      <c r="I5330" t="s">
        <v>92</v>
      </c>
    </row>
    <row r="5331" spans="1:9">
      <c r="A5331" t="s">
        <v>92</v>
      </c>
      <c r="B5331" s="23" t="s">
        <v>92</v>
      </c>
      <c r="C5331" s="24" t="s">
        <v>92</v>
      </c>
      <c r="D5331" t="s">
        <v>92</v>
      </c>
      <c r="E5331" t="s">
        <v>92</v>
      </c>
      <c r="F5331" t="s">
        <v>92</v>
      </c>
      <c r="G5331" s="23" t="s">
        <v>92</v>
      </c>
      <c r="H5331" s="24" t="s">
        <v>92</v>
      </c>
      <c r="I5331" t="s">
        <v>92</v>
      </c>
    </row>
    <row r="5332" spans="1:9">
      <c r="A5332" t="s">
        <v>92</v>
      </c>
      <c r="B5332" s="23" t="s">
        <v>92</v>
      </c>
      <c r="C5332" s="24" t="s">
        <v>92</v>
      </c>
      <c r="D5332" t="s">
        <v>92</v>
      </c>
      <c r="E5332" t="s">
        <v>92</v>
      </c>
      <c r="F5332" t="s">
        <v>92</v>
      </c>
      <c r="G5332" s="23" t="s">
        <v>92</v>
      </c>
      <c r="H5332" s="24" t="s">
        <v>92</v>
      </c>
      <c r="I5332" t="s">
        <v>92</v>
      </c>
    </row>
    <row r="5333" spans="1:9">
      <c r="A5333" t="s">
        <v>92</v>
      </c>
      <c r="B5333" s="23" t="s">
        <v>92</v>
      </c>
      <c r="C5333" s="24" t="s">
        <v>92</v>
      </c>
      <c r="D5333" t="s">
        <v>92</v>
      </c>
      <c r="E5333" t="s">
        <v>92</v>
      </c>
      <c r="F5333" t="s">
        <v>92</v>
      </c>
      <c r="G5333" s="23" t="s">
        <v>92</v>
      </c>
      <c r="H5333" s="24" t="s">
        <v>92</v>
      </c>
      <c r="I5333" t="s">
        <v>92</v>
      </c>
    </row>
    <row r="5334" spans="1:9">
      <c r="A5334" t="s">
        <v>92</v>
      </c>
      <c r="B5334" s="23" t="s">
        <v>92</v>
      </c>
      <c r="C5334" s="24" t="s">
        <v>92</v>
      </c>
      <c r="D5334" t="s">
        <v>92</v>
      </c>
      <c r="E5334" t="s">
        <v>92</v>
      </c>
      <c r="F5334" t="s">
        <v>92</v>
      </c>
      <c r="G5334" s="23" t="s">
        <v>92</v>
      </c>
      <c r="H5334" s="24" t="s">
        <v>92</v>
      </c>
      <c r="I5334" t="s">
        <v>92</v>
      </c>
    </row>
    <row r="5335" spans="1:9">
      <c r="A5335" t="s">
        <v>92</v>
      </c>
      <c r="B5335" s="23" t="s">
        <v>92</v>
      </c>
      <c r="C5335" s="24" t="s">
        <v>92</v>
      </c>
      <c r="D5335" t="s">
        <v>92</v>
      </c>
      <c r="E5335" t="s">
        <v>92</v>
      </c>
      <c r="F5335" t="s">
        <v>92</v>
      </c>
      <c r="G5335" s="23" t="s">
        <v>92</v>
      </c>
      <c r="H5335" s="24" t="s">
        <v>92</v>
      </c>
      <c r="I5335" t="s">
        <v>92</v>
      </c>
    </row>
    <row r="5336" spans="1:9">
      <c r="A5336" t="s">
        <v>92</v>
      </c>
      <c r="B5336" s="23" t="s">
        <v>92</v>
      </c>
      <c r="C5336" s="24" t="s">
        <v>92</v>
      </c>
      <c r="D5336" t="s">
        <v>92</v>
      </c>
      <c r="E5336" t="s">
        <v>92</v>
      </c>
      <c r="F5336" t="s">
        <v>92</v>
      </c>
      <c r="G5336" s="23" t="s">
        <v>92</v>
      </c>
      <c r="H5336" s="24" t="s">
        <v>92</v>
      </c>
      <c r="I5336" t="s">
        <v>92</v>
      </c>
    </row>
    <row r="5337" spans="1:9">
      <c r="A5337" t="s">
        <v>92</v>
      </c>
      <c r="B5337" s="23" t="s">
        <v>92</v>
      </c>
      <c r="C5337" s="24" t="s">
        <v>92</v>
      </c>
      <c r="D5337" t="s">
        <v>92</v>
      </c>
      <c r="E5337" t="s">
        <v>92</v>
      </c>
      <c r="F5337" t="s">
        <v>92</v>
      </c>
      <c r="G5337" s="23" t="s">
        <v>92</v>
      </c>
      <c r="H5337" s="24" t="s">
        <v>92</v>
      </c>
      <c r="I5337" t="s">
        <v>92</v>
      </c>
    </row>
    <row r="5338" spans="1:9">
      <c r="A5338" t="s">
        <v>92</v>
      </c>
      <c r="B5338" s="23" t="s">
        <v>92</v>
      </c>
      <c r="C5338" s="24" t="s">
        <v>92</v>
      </c>
      <c r="D5338" t="s">
        <v>92</v>
      </c>
      <c r="E5338" t="s">
        <v>92</v>
      </c>
      <c r="F5338" t="s">
        <v>92</v>
      </c>
      <c r="G5338" s="23" t="s">
        <v>92</v>
      </c>
      <c r="H5338" s="24" t="s">
        <v>92</v>
      </c>
      <c r="I5338" t="s">
        <v>92</v>
      </c>
    </row>
    <row r="5339" spans="1:9">
      <c r="A5339" t="s">
        <v>92</v>
      </c>
      <c r="B5339" s="23" t="s">
        <v>92</v>
      </c>
      <c r="C5339" s="24" t="s">
        <v>92</v>
      </c>
      <c r="D5339" t="s">
        <v>92</v>
      </c>
      <c r="E5339" t="s">
        <v>92</v>
      </c>
      <c r="F5339" t="s">
        <v>92</v>
      </c>
      <c r="G5339" s="23" t="s">
        <v>92</v>
      </c>
      <c r="H5339" s="24" t="s">
        <v>92</v>
      </c>
      <c r="I5339" t="s">
        <v>92</v>
      </c>
    </row>
    <row r="5340" spans="1:9">
      <c r="A5340" t="s">
        <v>92</v>
      </c>
      <c r="B5340" s="23" t="s">
        <v>92</v>
      </c>
      <c r="C5340" s="24" t="s">
        <v>92</v>
      </c>
      <c r="D5340" t="s">
        <v>92</v>
      </c>
      <c r="E5340" t="s">
        <v>92</v>
      </c>
      <c r="F5340" t="s">
        <v>92</v>
      </c>
      <c r="G5340" s="23" t="s">
        <v>92</v>
      </c>
      <c r="H5340" s="24" t="s">
        <v>92</v>
      </c>
      <c r="I5340" t="s">
        <v>92</v>
      </c>
    </row>
    <row r="5341" spans="1:9">
      <c r="A5341" t="s">
        <v>92</v>
      </c>
      <c r="B5341" s="23" t="s">
        <v>92</v>
      </c>
      <c r="C5341" s="24" t="s">
        <v>92</v>
      </c>
      <c r="D5341" t="s">
        <v>92</v>
      </c>
      <c r="E5341" t="s">
        <v>92</v>
      </c>
      <c r="F5341" t="s">
        <v>92</v>
      </c>
      <c r="G5341" s="23" t="s">
        <v>92</v>
      </c>
      <c r="H5341" s="24" t="s">
        <v>92</v>
      </c>
      <c r="I5341" t="s">
        <v>92</v>
      </c>
    </row>
    <row r="5342" spans="1:9">
      <c r="A5342" t="s">
        <v>92</v>
      </c>
      <c r="B5342" s="23" t="s">
        <v>92</v>
      </c>
      <c r="C5342" s="24" t="s">
        <v>92</v>
      </c>
      <c r="D5342" t="s">
        <v>92</v>
      </c>
      <c r="E5342" t="s">
        <v>92</v>
      </c>
      <c r="F5342" t="s">
        <v>92</v>
      </c>
      <c r="G5342" s="23" t="s">
        <v>92</v>
      </c>
      <c r="H5342" s="24" t="s">
        <v>92</v>
      </c>
      <c r="I5342" t="s">
        <v>92</v>
      </c>
    </row>
    <row r="5343" spans="1:9">
      <c r="A5343" t="s">
        <v>92</v>
      </c>
      <c r="B5343" s="23" t="s">
        <v>92</v>
      </c>
      <c r="C5343" s="24" t="s">
        <v>92</v>
      </c>
      <c r="D5343" t="s">
        <v>92</v>
      </c>
      <c r="E5343" t="s">
        <v>92</v>
      </c>
      <c r="F5343" t="s">
        <v>92</v>
      </c>
      <c r="G5343" s="23" t="s">
        <v>92</v>
      </c>
      <c r="H5343" s="24" t="s">
        <v>92</v>
      </c>
      <c r="I5343" t="s">
        <v>92</v>
      </c>
    </row>
    <row r="5344" spans="1:9">
      <c r="A5344" t="s">
        <v>92</v>
      </c>
      <c r="B5344" s="23" t="s">
        <v>92</v>
      </c>
      <c r="C5344" s="24" t="s">
        <v>92</v>
      </c>
      <c r="D5344" t="s">
        <v>92</v>
      </c>
      <c r="E5344" t="s">
        <v>92</v>
      </c>
      <c r="F5344" t="s">
        <v>92</v>
      </c>
      <c r="G5344" s="23" t="s">
        <v>92</v>
      </c>
      <c r="H5344" s="24" t="s">
        <v>92</v>
      </c>
      <c r="I5344" t="s">
        <v>92</v>
      </c>
    </row>
    <row r="5345" spans="1:9">
      <c r="A5345" t="s">
        <v>92</v>
      </c>
      <c r="B5345" s="23" t="s">
        <v>92</v>
      </c>
      <c r="C5345" s="24" t="s">
        <v>92</v>
      </c>
      <c r="D5345" t="s">
        <v>92</v>
      </c>
      <c r="E5345" t="s">
        <v>92</v>
      </c>
      <c r="F5345" t="s">
        <v>92</v>
      </c>
      <c r="G5345" s="23" t="s">
        <v>92</v>
      </c>
      <c r="H5345" s="24" t="s">
        <v>92</v>
      </c>
      <c r="I5345" t="s">
        <v>92</v>
      </c>
    </row>
    <row r="5346" spans="1:9">
      <c r="A5346" t="s">
        <v>92</v>
      </c>
      <c r="B5346" s="23" t="s">
        <v>92</v>
      </c>
      <c r="C5346" s="24" t="s">
        <v>92</v>
      </c>
      <c r="D5346" t="s">
        <v>92</v>
      </c>
      <c r="E5346" t="s">
        <v>92</v>
      </c>
      <c r="F5346" t="s">
        <v>92</v>
      </c>
      <c r="G5346" s="23" t="s">
        <v>92</v>
      </c>
      <c r="H5346" s="24" t="s">
        <v>92</v>
      </c>
      <c r="I5346" t="s">
        <v>92</v>
      </c>
    </row>
    <row r="5347" spans="1:9">
      <c r="A5347" t="s">
        <v>92</v>
      </c>
      <c r="B5347" s="23" t="s">
        <v>92</v>
      </c>
      <c r="C5347" s="24" t="s">
        <v>92</v>
      </c>
      <c r="D5347" t="s">
        <v>92</v>
      </c>
      <c r="E5347" t="s">
        <v>92</v>
      </c>
      <c r="F5347" t="s">
        <v>92</v>
      </c>
      <c r="G5347" s="23" t="s">
        <v>92</v>
      </c>
      <c r="H5347" s="24" t="s">
        <v>92</v>
      </c>
      <c r="I5347" t="s">
        <v>92</v>
      </c>
    </row>
    <row r="5348" spans="1:9">
      <c r="A5348" t="s">
        <v>92</v>
      </c>
      <c r="B5348" s="23" t="s">
        <v>92</v>
      </c>
      <c r="C5348" s="24" t="s">
        <v>92</v>
      </c>
      <c r="D5348" t="s">
        <v>92</v>
      </c>
      <c r="E5348" t="s">
        <v>92</v>
      </c>
      <c r="F5348" t="s">
        <v>92</v>
      </c>
      <c r="G5348" s="23" t="s">
        <v>92</v>
      </c>
      <c r="H5348" s="24" t="s">
        <v>92</v>
      </c>
      <c r="I5348" t="s">
        <v>92</v>
      </c>
    </row>
    <row r="5349" spans="1:9">
      <c r="A5349" t="s">
        <v>92</v>
      </c>
      <c r="B5349" s="23" t="s">
        <v>92</v>
      </c>
      <c r="C5349" s="24" t="s">
        <v>92</v>
      </c>
      <c r="D5349" t="s">
        <v>92</v>
      </c>
      <c r="E5349" t="s">
        <v>92</v>
      </c>
      <c r="F5349" t="s">
        <v>92</v>
      </c>
      <c r="G5349" s="23" t="s">
        <v>92</v>
      </c>
      <c r="H5349" s="24" t="s">
        <v>92</v>
      </c>
      <c r="I5349" t="s">
        <v>92</v>
      </c>
    </row>
    <row r="5350" spans="1:9">
      <c r="A5350" t="s">
        <v>92</v>
      </c>
      <c r="B5350" s="23" t="s">
        <v>92</v>
      </c>
      <c r="C5350" s="24" t="s">
        <v>92</v>
      </c>
      <c r="D5350" t="s">
        <v>92</v>
      </c>
      <c r="E5350" t="s">
        <v>92</v>
      </c>
      <c r="F5350" t="s">
        <v>92</v>
      </c>
      <c r="G5350" s="23" t="s">
        <v>92</v>
      </c>
      <c r="H5350" s="24" t="s">
        <v>92</v>
      </c>
      <c r="I5350" t="s">
        <v>92</v>
      </c>
    </row>
    <row r="5351" spans="1:9">
      <c r="A5351" t="s">
        <v>92</v>
      </c>
      <c r="B5351" s="23" t="s">
        <v>92</v>
      </c>
      <c r="C5351" s="24" t="s">
        <v>92</v>
      </c>
      <c r="D5351" t="s">
        <v>92</v>
      </c>
      <c r="E5351" t="s">
        <v>92</v>
      </c>
      <c r="F5351" t="s">
        <v>92</v>
      </c>
      <c r="G5351" s="23" t="s">
        <v>92</v>
      </c>
      <c r="H5351" s="24" t="s">
        <v>92</v>
      </c>
      <c r="I5351" t="s">
        <v>92</v>
      </c>
    </row>
    <row r="5352" spans="1:9">
      <c r="A5352" t="s">
        <v>92</v>
      </c>
      <c r="B5352" s="23" t="s">
        <v>92</v>
      </c>
      <c r="C5352" s="24" t="s">
        <v>92</v>
      </c>
      <c r="D5352" t="s">
        <v>92</v>
      </c>
      <c r="E5352" t="s">
        <v>92</v>
      </c>
      <c r="F5352" t="s">
        <v>92</v>
      </c>
      <c r="G5352" s="23" t="s">
        <v>92</v>
      </c>
      <c r="H5352" s="24" t="s">
        <v>92</v>
      </c>
      <c r="I5352" t="s">
        <v>92</v>
      </c>
    </row>
    <row r="5353" spans="1:9">
      <c r="A5353" t="s">
        <v>92</v>
      </c>
      <c r="B5353" s="23" t="s">
        <v>92</v>
      </c>
      <c r="C5353" s="24" t="s">
        <v>92</v>
      </c>
      <c r="D5353" t="s">
        <v>92</v>
      </c>
      <c r="E5353" t="s">
        <v>92</v>
      </c>
      <c r="F5353" t="s">
        <v>92</v>
      </c>
      <c r="G5353" s="23" t="s">
        <v>92</v>
      </c>
      <c r="H5353" s="24" t="s">
        <v>92</v>
      </c>
      <c r="I5353" t="s">
        <v>92</v>
      </c>
    </row>
    <row r="5354" spans="1:9">
      <c r="A5354" t="s">
        <v>92</v>
      </c>
      <c r="B5354" s="23" t="s">
        <v>92</v>
      </c>
      <c r="C5354" s="24" t="s">
        <v>92</v>
      </c>
      <c r="D5354" t="s">
        <v>92</v>
      </c>
      <c r="E5354" t="s">
        <v>92</v>
      </c>
      <c r="F5354" t="s">
        <v>92</v>
      </c>
      <c r="G5354" s="23" t="s">
        <v>92</v>
      </c>
      <c r="H5354" s="24" t="s">
        <v>92</v>
      </c>
      <c r="I5354" t="s">
        <v>92</v>
      </c>
    </row>
    <row r="5355" spans="1:9">
      <c r="A5355" t="s">
        <v>92</v>
      </c>
      <c r="B5355" s="23" t="s">
        <v>92</v>
      </c>
      <c r="C5355" s="24" t="s">
        <v>92</v>
      </c>
      <c r="D5355" t="s">
        <v>92</v>
      </c>
      <c r="E5355" t="s">
        <v>92</v>
      </c>
      <c r="F5355" t="s">
        <v>92</v>
      </c>
      <c r="G5355" s="23" t="s">
        <v>92</v>
      </c>
      <c r="H5355" s="24" t="s">
        <v>92</v>
      </c>
      <c r="I5355" t="s">
        <v>92</v>
      </c>
    </row>
    <row r="5356" spans="1:9">
      <c r="A5356" t="s">
        <v>92</v>
      </c>
      <c r="B5356" s="23" t="s">
        <v>92</v>
      </c>
      <c r="C5356" s="24" t="s">
        <v>92</v>
      </c>
      <c r="D5356" t="s">
        <v>92</v>
      </c>
      <c r="E5356" t="s">
        <v>92</v>
      </c>
      <c r="F5356" t="s">
        <v>92</v>
      </c>
      <c r="G5356" s="23" t="s">
        <v>92</v>
      </c>
      <c r="H5356" s="24" t="s">
        <v>92</v>
      </c>
      <c r="I5356" t="s">
        <v>92</v>
      </c>
    </row>
    <row r="5357" spans="1:9">
      <c r="A5357" t="s">
        <v>92</v>
      </c>
      <c r="B5357" s="23" t="s">
        <v>92</v>
      </c>
      <c r="C5357" s="24" t="s">
        <v>92</v>
      </c>
      <c r="D5357" t="s">
        <v>92</v>
      </c>
      <c r="E5357" t="s">
        <v>92</v>
      </c>
      <c r="F5357" t="s">
        <v>92</v>
      </c>
      <c r="G5357" s="23" t="s">
        <v>92</v>
      </c>
      <c r="H5357" s="24" t="s">
        <v>92</v>
      </c>
      <c r="I5357" t="s">
        <v>92</v>
      </c>
    </row>
    <row r="5358" spans="1:9">
      <c r="A5358" t="s">
        <v>92</v>
      </c>
      <c r="B5358" s="23" t="s">
        <v>92</v>
      </c>
      <c r="C5358" s="24" t="s">
        <v>92</v>
      </c>
      <c r="D5358" t="s">
        <v>92</v>
      </c>
      <c r="E5358" t="s">
        <v>92</v>
      </c>
      <c r="F5358" t="s">
        <v>92</v>
      </c>
      <c r="G5358" s="23" t="s">
        <v>92</v>
      </c>
      <c r="H5358" s="24" t="s">
        <v>92</v>
      </c>
      <c r="I5358" t="s">
        <v>92</v>
      </c>
    </row>
    <row r="5359" spans="1:9">
      <c r="A5359" t="s">
        <v>92</v>
      </c>
      <c r="B5359" s="23" t="s">
        <v>92</v>
      </c>
      <c r="C5359" s="24" t="s">
        <v>92</v>
      </c>
      <c r="D5359" t="s">
        <v>92</v>
      </c>
      <c r="E5359" t="s">
        <v>92</v>
      </c>
      <c r="F5359" t="s">
        <v>92</v>
      </c>
      <c r="G5359" s="23" t="s">
        <v>92</v>
      </c>
      <c r="H5359" s="24" t="s">
        <v>92</v>
      </c>
      <c r="I5359" t="s">
        <v>92</v>
      </c>
    </row>
    <row r="5360" spans="1:9">
      <c r="A5360" t="s">
        <v>92</v>
      </c>
      <c r="B5360" s="23" t="s">
        <v>92</v>
      </c>
      <c r="C5360" s="24" t="s">
        <v>92</v>
      </c>
      <c r="D5360" t="s">
        <v>92</v>
      </c>
      <c r="E5360" t="s">
        <v>92</v>
      </c>
      <c r="F5360" t="s">
        <v>92</v>
      </c>
      <c r="G5360" s="23" t="s">
        <v>92</v>
      </c>
      <c r="H5360" s="24" t="s">
        <v>92</v>
      </c>
      <c r="I5360" t="s">
        <v>92</v>
      </c>
    </row>
    <row r="5361" spans="1:9">
      <c r="A5361" t="s">
        <v>92</v>
      </c>
      <c r="B5361" s="23" t="s">
        <v>92</v>
      </c>
      <c r="C5361" s="24" t="s">
        <v>92</v>
      </c>
      <c r="D5361" t="s">
        <v>92</v>
      </c>
      <c r="E5361" t="s">
        <v>92</v>
      </c>
      <c r="F5361" t="s">
        <v>92</v>
      </c>
      <c r="G5361" s="23" t="s">
        <v>92</v>
      </c>
      <c r="H5361" s="24" t="s">
        <v>92</v>
      </c>
      <c r="I5361" t="s">
        <v>92</v>
      </c>
    </row>
    <row r="5362" spans="1:9">
      <c r="A5362" t="s">
        <v>92</v>
      </c>
      <c r="B5362" s="23" t="s">
        <v>92</v>
      </c>
      <c r="C5362" s="24" t="s">
        <v>92</v>
      </c>
      <c r="D5362" t="s">
        <v>92</v>
      </c>
      <c r="E5362" t="s">
        <v>92</v>
      </c>
      <c r="F5362" t="s">
        <v>92</v>
      </c>
      <c r="G5362" s="23" t="s">
        <v>92</v>
      </c>
      <c r="H5362" s="24" t="s">
        <v>92</v>
      </c>
      <c r="I5362" t="s">
        <v>92</v>
      </c>
    </row>
    <row r="5363" spans="1:9">
      <c r="A5363" t="s">
        <v>92</v>
      </c>
      <c r="B5363" s="23" t="s">
        <v>92</v>
      </c>
      <c r="C5363" s="24" t="s">
        <v>92</v>
      </c>
      <c r="D5363" t="s">
        <v>92</v>
      </c>
      <c r="E5363" t="s">
        <v>92</v>
      </c>
      <c r="F5363" t="s">
        <v>92</v>
      </c>
      <c r="G5363" s="23" t="s">
        <v>92</v>
      </c>
      <c r="H5363" s="24" t="s">
        <v>92</v>
      </c>
      <c r="I5363" t="s">
        <v>92</v>
      </c>
    </row>
    <row r="5364" spans="1:9">
      <c r="A5364" t="s">
        <v>92</v>
      </c>
      <c r="B5364" s="23" t="s">
        <v>92</v>
      </c>
      <c r="C5364" s="24" t="s">
        <v>92</v>
      </c>
      <c r="D5364" t="s">
        <v>92</v>
      </c>
      <c r="E5364" t="s">
        <v>92</v>
      </c>
      <c r="F5364" t="s">
        <v>92</v>
      </c>
      <c r="G5364" s="23" t="s">
        <v>92</v>
      </c>
      <c r="H5364" s="24" t="s">
        <v>92</v>
      </c>
      <c r="I5364" t="s">
        <v>92</v>
      </c>
    </row>
    <row r="5365" spans="1:9">
      <c r="A5365" t="s">
        <v>92</v>
      </c>
      <c r="B5365" s="23" t="s">
        <v>92</v>
      </c>
      <c r="C5365" s="24" t="s">
        <v>92</v>
      </c>
      <c r="D5365" t="s">
        <v>92</v>
      </c>
      <c r="E5365" t="s">
        <v>92</v>
      </c>
      <c r="F5365" t="s">
        <v>92</v>
      </c>
      <c r="G5365" s="23" t="s">
        <v>92</v>
      </c>
      <c r="H5365" s="24" t="s">
        <v>92</v>
      </c>
      <c r="I5365" t="s">
        <v>92</v>
      </c>
    </row>
    <row r="5366" spans="1:9">
      <c r="A5366" t="s">
        <v>92</v>
      </c>
      <c r="B5366" s="23" t="s">
        <v>92</v>
      </c>
      <c r="C5366" s="24" t="s">
        <v>92</v>
      </c>
      <c r="D5366" t="s">
        <v>92</v>
      </c>
      <c r="E5366" t="s">
        <v>92</v>
      </c>
      <c r="F5366" t="s">
        <v>92</v>
      </c>
      <c r="G5366" s="23" t="s">
        <v>92</v>
      </c>
      <c r="H5366" s="24" t="s">
        <v>92</v>
      </c>
      <c r="I5366" t="s">
        <v>92</v>
      </c>
    </row>
    <row r="5367" spans="1:9">
      <c r="A5367" t="s">
        <v>92</v>
      </c>
      <c r="B5367" s="23" t="s">
        <v>92</v>
      </c>
      <c r="C5367" s="24" t="s">
        <v>92</v>
      </c>
      <c r="D5367" t="s">
        <v>92</v>
      </c>
      <c r="E5367" t="s">
        <v>92</v>
      </c>
      <c r="F5367" t="s">
        <v>92</v>
      </c>
      <c r="G5367" s="23" t="s">
        <v>92</v>
      </c>
      <c r="H5367" s="24" t="s">
        <v>92</v>
      </c>
      <c r="I5367" t="s">
        <v>92</v>
      </c>
    </row>
    <row r="5368" spans="1:9">
      <c r="A5368" t="s">
        <v>92</v>
      </c>
      <c r="B5368" s="23" t="s">
        <v>92</v>
      </c>
      <c r="C5368" s="24" t="s">
        <v>92</v>
      </c>
      <c r="D5368" t="s">
        <v>92</v>
      </c>
      <c r="E5368" t="s">
        <v>92</v>
      </c>
      <c r="F5368" t="s">
        <v>92</v>
      </c>
      <c r="G5368" s="23" t="s">
        <v>92</v>
      </c>
      <c r="H5368" s="24" t="s">
        <v>92</v>
      </c>
      <c r="I5368" t="s">
        <v>92</v>
      </c>
    </row>
    <row r="5369" spans="1:9">
      <c r="A5369" t="s">
        <v>92</v>
      </c>
      <c r="B5369" s="23" t="s">
        <v>92</v>
      </c>
      <c r="C5369" s="24" t="s">
        <v>92</v>
      </c>
      <c r="D5369" t="s">
        <v>92</v>
      </c>
      <c r="E5369" t="s">
        <v>92</v>
      </c>
      <c r="F5369" t="s">
        <v>92</v>
      </c>
      <c r="G5369" s="23" t="s">
        <v>92</v>
      </c>
      <c r="H5369" s="24" t="s">
        <v>92</v>
      </c>
      <c r="I5369" t="s">
        <v>92</v>
      </c>
    </row>
    <row r="5370" spans="1:9">
      <c r="A5370" t="s">
        <v>92</v>
      </c>
      <c r="B5370" s="23" t="s">
        <v>92</v>
      </c>
      <c r="C5370" s="24" t="s">
        <v>92</v>
      </c>
      <c r="D5370" t="s">
        <v>92</v>
      </c>
      <c r="E5370" t="s">
        <v>92</v>
      </c>
      <c r="F5370" t="s">
        <v>92</v>
      </c>
      <c r="G5370" s="23" t="s">
        <v>92</v>
      </c>
      <c r="H5370" s="24" t="s">
        <v>92</v>
      </c>
      <c r="I5370" t="s">
        <v>92</v>
      </c>
    </row>
    <row r="5371" spans="1:9">
      <c r="A5371" t="s">
        <v>92</v>
      </c>
      <c r="B5371" s="23" t="s">
        <v>92</v>
      </c>
      <c r="C5371" s="24" t="s">
        <v>92</v>
      </c>
      <c r="D5371" t="s">
        <v>92</v>
      </c>
      <c r="E5371" t="s">
        <v>92</v>
      </c>
      <c r="F5371" t="s">
        <v>92</v>
      </c>
      <c r="G5371" s="23" t="s">
        <v>92</v>
      </c>
      <c r="H5371" s="24" t="s">
        <v>92</v>
      </c>
      <c r="I5371" t="s">
        <v>92</v>
      </c>
    </row>
    <row r="5372" spans="1:9">
      <c r="A5372" t="s">
        <v>92</v>
      </c>
      <c r="B5372" s="23" t="s">
        <v>92</v>
      </c>
      <c r="C5372" s="24" t="s">
        <v>92</v>
      </c>
      <c r="D5372" t="s">
        <v>92</v>
      </c>
      <c r="E5372" t="s">
        <v>92</v>
      </c>
      <c r="F5372" t="s">
        <v>92</v>
      </c>
      <c r="G5372" s="23" t="s">
        <v>92</v>
      </c>
      <c r="H5372" s="24" t="s">
        <v>92</v>
      </c>
      <c r="I5372" t="s">
        <v>92</v>
      </c>
    </row>
    <row r="5373" spans="1:9">
      <c r="A5373" t="s">
        <v>92</v>
      </c>
      <c r="B5373" s="23" t="s">
        <v>92</v>
      </c>
      <c r="C5373" s="24" t="s">
        <v>92</v>
      </c>
      <c r="D5373" t="s">
        <v>92</v>
      </c>
      <c r="E5373" t="s">
        <v>92</v>
      </c>
      <c r="F5373" t="s">
        <v>92</v>
      </c>
      <c r="G5373" s="23" t="s">
        <v>92</v>
      </c>
      <c r="H5373" s="24" t="s">
        <v>92</v>
      </c>
      <c r="I5373" t="s">
        <v>92</v>
      </c>
    </row>
    <row r="5374" spans="1:9">
      <c r="A5374" t="s">
        <v>92</v>
      </c>
      <c r="B5374" s="23" t="s">
        <v>92</v>
      </c>
      <c r="C5374" s="24" t="s">
        <v>92</v>
      </c>
      <c r="D5374" t="s">
        <v>92</v>
      </c>
      <c r="E5374" t="s">
        <v>92</v>
      </c>
      <c r="F5374" t="s">
        <v>92</v>
      </c>
      <c r="G5374" s="23" t="s">
        <v>92</v>
      </c>
      <c r="H5374" s="24" t="s">
        <v>92</v>
      </c>
      <c r="I5374" t="s">
        <v>92</v>
      </c>
    </row>
    <row r="5375" spans="1:9">
      <c r="A5375" t="s">
        <v>92</v>
      </c>
      <c r="B5375" s="23" t="s">
        <v>92</v>
      </c>
      <c r="C5375" s="24" t="s">
        <v>92</v>
      </c>
      <c r="D5375" t="s">
        <v>92</v>
      </c>
      <c r="E5375" t="s">
        <v>92</v>
      </c>
      <c r="F5375" t="s">
        <v>92</v>
      </c>
      <c r="G5375" s="23" t="s">
        <v>92</v>
      </c>
      <c r="H5375" s="24" t="s">
        <v>92</v>
      </c>
      <c r="I5375" t="s">
        <v>92</v>
      </c>
    </row>
    <row r="5376" spans="1:9">
      <c r="A5376" t="s">
        <v>92</v>
      </c>
      <c r="B5376" s="23" t="s">
        <v>92</v>
      </c>
      <c r="C5376" s="24" t="s">
        <v>92</v>
      </c>
      <c r="D5376" t="s">
        <v>92</v>
      </c>
      <c r="E5376" t="s">
        <v>92</v>
      </c>
      <c r="F5376" t="s">
        <v>92</v>
      </c>
      <c r="G5376" s="23" t="s">
        <v>92</v>
      </c>
      <c r="H5376" s="24" t="s">
        <v>92</v>
      </c>
      <c r="I5376" t="s">
        <v>92</v>
      </c>
    </row>
    <row r="5377" spans="1:9">
      <c r="A5377" t="s">
        <v>92</v>
      </c>
      <c r="B5377" s="23" t="s">
        <v>92</v>
      </c>
      <c r="C5377" s="24" t="s">
        <v>92</v>
      </c>
      <c r="D5377" t="s">
        <v>92</v>
      </c>
      <c r="E5377" t="s">
        <v>92</v>
      </c>
      <c r="F5377" t="s">
        <v>92</v>
      </c>
      <c r="G5377" s="23" t="s">
        <v>92</v>
      </c>
      <c r="H5377" s="24" t="s">
        <v>92</v>
      </c>
      <c r="I5377" t="s">
        <v>92</v>
      </c>
    </row>
    <row r="5378" spans="1:9">
      <c r="A5378" t="s">
        <v>92</v>
      </c>
      <c r="B5378" s="23" t="s">
        <v>92</v>
      </c>
      <c r="C5378" s="24" t="s">
        <v>92</v>
      </c>
      <c r="D5378" t="s">
        <v>92</v>
      </c>
      <c r="E5378" t="s">
        <v>92</v>
      </c>
      <c r="F5378" t="s">
        <v>92</v>
      </c>
      <c r="G5378" s="23" t="s">
        <v>92</v>
      </c>
      <c r="H5378" s="24" t="s">
        <v>92</v>
      </c>
      <c r="I5378" t="s">
        <v>92</v>
      </c>
    </row>
    <row r="5379" spans="1:9">
      <c r="A5379" t="s">
        <v>92</v>
      </c>
      <c r="B5379" s="23" t="s">
        <v>92</v>
      </c>
      <c r="C5379" s="24" t="s">
        <v>92</v>
      </c>
      <c r="D5379" t="s">
        <v>92</v>
      </c>
      <c r="E5379" t="s">
        <v>92</v>
      </c>
      <c r="F5379" t="s">
        <v>92</v>
      </c>
      <c r="G5379" s="23" t="s">
        <v>92</v>
      </c>
      <c r="H5379" s="24" t="s">
        <v>92</v>
      </c>
      <c r="I5379" t="s">
        <v>92</v>
      </c>
    </row>
    <row r="5380" spans="1:9">
      <c r="A5380" t="s">
        <v>92</v>
      </c>
      <c r="B5380" s="23" t="s">
        <v>92</v>
      </c>
      <c r="C5380" s="24" t="s">
        <v>92</v>
      </c>
      <c r="D5380" t="s">
        <v>92</v>
      </c>
      <c r="E5380" t="s">
        <v>92</v>
      </c>
      <c r="F5380" t="s">
        <v>92</v>
      </c>
      <c r="G5380" s="23" t="s">
        <v>92</v>
      </c>
      <c r="H5380" s="24" t="s">
        <v>92</v>
      </c>
      <c r="I5380" t="s">
        <v>92</v>
      </c>
    </row>
    <row r="5381" spans="1:9">
      <c r="A5381" t="s">
        <v>92</v>
      </c>
      <c r="B5381" s="23" t="s">
        <v>92</v>
      </c>
      <c r="C5381" s="24" t="s">
        <v>92</v>
      </c>
      <c r="D5381" t="s">
        <v>92</v>
      </c>
      <c r="E5381" t="s">
        <v>92</v>
      </c>
      <c r="F5381" t="s">
        <v>92</v>
      </c>
      <c r="G5381" s="23" t="s">
        <v>92</v>
      </c>
      <c r="H5381" s="24" t="s">
        <v>92</v>
      </c>
      <c r="I5381" t="s">
        <v>92</v>
      </c>
    </row>
    <row r="5382" spans="1:9">
      <c r="A5382" t="s">
        <v>92</v>
      </c>
      <c r="B5382" s="23" t="s">
        <v>92</v>
      </c>
      <c r="C5382" s="24" t="s">
        <v>92</v>
      </c>
      <c r="D5382" t="s">
        <v>92</v>
      </c>
      <c r="E5382" t="s">
        <v>92</v>
      </c>
      <c r="F5382" t="s">
        <v>92</v>
      </c>
      <c r="G5382" s="23" t="s">
        <v>92</v>
      </c>
      <c r="H5382" s="24" t="s">
        <v>92</v>
      </c>
      <c r="I5382" t="s">
        <v>92</v>
      </c>
    </row>
    <row r="5383" spans="1:9">
      <c r="A5383" t="s">
        <v>92</v>
      </c>
      <c r="B5383" s="23" t="s">
        <v>92</v>
      </c>
      <c r="C5383" s="24" t="s">
        <v>92</v>
      </c>
      <c r="D5383" t="s">
        <v>92</v>
      </c>
      <c r="E5383" t="s">
        <v>92</v>
      </c>
      <c r="F5383" t="s">
        <v>92</v>
      </c>
      <c r="G5383" s="23" t="s">
        <v>92</v>
      </c>
      <c r="H5383" s="24" t="s">
        <v>92</v>
      </c>
      <c r="I5383" t="s">
        <v>92</v>
      </c>
    </row>
    <row r="5384" spans="1:9">
      <c r="A5384" t="s">
        <v>92</v>
      </c>
      <c r="B5384" s="23" t="s">
        <v>92</v>
      </c>
      <c r="C5384" s="24" t="s">
        <v>92</v>
      </c>
      <c r="D5384" t="s">
        <v>92</v>
      </c>
      <c r="E5384" t="s">
        <v>92</v>
      </c>
      <c r="F5384" t="s">
        <v>92</v>
      </c>
      <c r="G5384" s="23" t="s">
        <v>92</v>
      </c>
      <c r="H5384" s="24" t="s">
        <v>92</v>
      </c>
      <c r="I5384" t="s">
        <v>92</v>
      </c>
    </row>
    <row r="5385" spans="1:9">
      <c r="A5385" t="s">
        <v>92</v>
      </c>
      <c r="B5385" s="23" t="s">
        <v>92</v>
      </c>
      <c r="C5385" s="24" t="s">
        <v>92</v>
      </c>
      <c r="D5385" t="s">
        <v>92</v>
      </c>
      <c r="E5385" t="s">
        <v>92</v>
      </c>
      <c r="F5385" t="s">
        <v>92</v>
      </c>
      <c r="G5385" s="23" t="s">
        <v>92</v>
      </c>
      <c r="H5385" s="24" t="s">
        <v>92</v>
      </c>
      <c r="I5385" t="s">
        <v>92</v>
      </c>
    </row>
    <row r="5386" spans="1:9">
      <c r="A5386" t="s">
        <v>92</v>
      </c>
      <c r="B5386" s="23" t="s">
        <v>92</v>
      </c>
      <c r="C5386" s="24" t="s">
        <v>92</v>
      </c>
      <c r="D5386" t="s">
        <v>92</v>
      </c>
      <c r="E5386" t="s">
        <v>92</v>
      </c>
      <c r="F5386" t="s">
        <v>92</v>
      </c>
      <c r="G5386" s="23" t="s">
        <v>92</v>
      </c>
      <c r="H5386" s="24" t="s">
        <v>92</v>
      </c>
      <c r="I5386" t="s">
        <v>92</v>
      </c>
    </row>
    <row r="5387" spans="1:9">
      <c r="A5387" t="s">
        <v>92</v>
      </c>
      <c r="B5387" s="23" t="s">
        <v>92</v>
      </c>
      <c r="C5387" s="24" t="s">
        <v>92</v>
      </c>
      <c r="D5387" t="s">
        <v>92</v>
      </c>
      <c r="E5387" t="s">
        <v>92</v>
      </c>
      <c r="F5387" t="s">
        <v>92</v>
      </c>
      <c r="G5387" s="23" t="s">
        <v>92</v>
      </c>
      <c r="H5387" s="24" t="s">
        <v>92</v>
      </c>
      <c r="I5387" t="s">
        <v>92</v>
      </c>
    </row>
    <row r="5388" spans="1:9">
      <c r="A5388" t="s">
        <v>92</v>
      </c>
      <c r="B5388" s="23" t="s">
        <v>92</v>
      </c>
      <c r="C5388" s="24" t="s">
        <v>92</v>
      </c>
      <c r="D5388" t="s">
        <v>92</v>
      </c>
      <c r="E5388" t="s">
        <v>92</v>
      </c>
      <c r="F5388" t="s">
        <v>92</v>
      </c>
      <c r="G5388" s="23" t="s">
        <v>92</v>
      </c>
      <c r="H5388" s="24" t="s">
        <v>92</v>
      </c>
      <c r="I5388" t="s">
        <v>92</v>
      </c>
    </row>
    <row r="5389" spans="1:9">
      <c r="A5389" t="s">
        <v>92</v>
      </c>
      <c r="B5389" s="23" t="s">
        <v>92</v>
      </c>
      <c r="C5389" s="24" t="s">
        <v>92</v>
      </c>
      <c r="D5389" t="s">
        <v>92</v>
      </c>
      <c r="E5389" t="s">
        <v>92</v>
      </c>
      <c r="F5389" t="s">
        <v>92</v>
      </c>
      <c r="G5389" s="23" t="s">
        <v>92</v>
      </c>
      <c r="H5389" s="24" t="s">
        <v>92</v>
      </c>
      <c r="I5389" t="s">
        <v>92</v>
      </c>
    </row>
    <row r="5390" spans="1:9">
      <c r="A5390" t="s">
        <v>92</v>
      </c>
      <c r="B5390" s="23" t="s">
        <v>92</v>
      </c>
      <c r="C5390" s="24" t="s">
        <v>92</v>
      </c>
      <c r="D5390" t="s">
        <v>92</v>
      </c>
      <c r="E5390" t="s">
        <v>92</v>
      </c>
      <c r="F5390" t="s">
        <v>92</v>
      </c>
      <c r="G5390" s="23" t="s">
        <v>92</v>
      </c>
      <c r="H5390" s="24" t="s">
        <v>92</v>
      </c>
      <c r="I5390" t="s">
        <v>92</v>
      </c>
    </row>
    <row r="5391" spans="1:9">
      <c r="A5391" t="s">
        <v>92</v>
      </c>
      <c r="B5391" s="23" t="s">
        <v>92</v>
      </c>
      <c r="C5391" s="24" t="s">
        <v>92</v>
      </c>
      <c r="D5391" t="s">
        <v>92</v>
      </c>
      <c r="E5391" t="s">
        <v>92</v>
      </c>
      <c r="F5391" t="s">
        <v>92</v>
      </c>
      <c r="G5391" s="23" t="s">
        <v>92</v>
      </c>
      <c r="H5391" s="24" t="s">
        <v>92</v>
      </c>
      <c r="I5391" t="s">
        <v>92</v>
      </c>
    </row>
    <row r="5392" spans="1:9">
      <c r="A5392" t="s">
        <v>92</v>
      </c>
      <c r="B5392" s="23" t="s">
        <v>92</v>
      </c>
      <c r="C5392" s="24" t="s">
        <v>92</v>
      </c>
      <c r="D5392" t="s">
        <v>92</v>
      </c>
      <c r="E5392" t="s">
        <v>92</v>
      </c>
      <c r="F5392" t="s">
        <v>92</v>
      </c>
      <c r="G5392" s="23" t="s">
        <v>92</v>
      </c>
      <c r="H5392" s="24" t="s">
        <v>92</v>
      </c>
      <c r="I5392" t="s">
        <v>92</v>
      </c>
    </row>
    <row r="5393" spans="1:9">
      <c r="A5393" t="s">
        <v>92</v>
      </c>
      <c r="B5393" s="23" t="s">
        <v>92</v>
      </c>
      <c r="C5393" s="24" t="s">
        <v>92</v>
      </c>
      <c r="D5393" t="s">
        <v>92</v>
      </c>
      <c r="E5393" t="s">
        <v>92</v>
      </c>
      <c r="F5393" t="s">
        <v>92</v>
      </c>
      <c r="G5393" s="23" t="s">
        <v>92</v>
      </c>
      <c r="H5393" s="24" t="s">
        <v>92</v>
      </c>
      <c r="I5393" t="s">
        <v>92</v>
      </c>
    </row>
    <row r="5394" spans="1:9">
      <c r="A5394" t="s">
        <v>92</v>
      </c>
      <c r="B5394" s="23" t="s">
        <v>92</v>
      </c>
      <c r="C5394" s="24" t="s">
        <v>92</v>
      </c>
      <c r="D5394" t="s">
        <v>92</v>
      </c>
      <c r="E5394" t="s">
        <v>92</v>
      </c>
      <c r="F5394" t="s">
        <v>92</v>
      </c>
      <c r="G5394" s="23" t="s">
        <v>92</v>
      </c>
      <c r="H5394" s="24" t="s">
        <v>92</v>
      </c>
      <c r="I5394" t="s">
        <v>92</v>
      </c>
    </row>
    <row r="5395" spans="1:9">
      <c r="A5395" t="s">
        <v>92</v>
      </c>
      <c r="B5395" s="23" t="s">
        <v>92</v>
      </c>
      <c r="C5395" s="24" t="s">
        <v>92</v>
      </c>
      <c r="D5395" t="s">
        <v>92</v>
      </c>
      <c r="E5395" t="s">
        <v>92</v>
      </c>
      <c r="F5395" t="s">
        <v>92</v>
      </c>
      <c r="G5395" s="23" t="s">
        <v>92</v>
      </c>
      <c r="H5395" s="24" t="s">
        <v>92</v>
      </c>
      <c r="I5395" t="s">
        <v>92</v>
      </c>
    </row>
    <row r="5396" spans="1:9">
      <c r="A5396" t="s">
        <v>92</v>
      </c>
      <c r="B5396" s="23" t="s">
        <v>92</v>
      </c>
      <c r="C5396" s="24" t="s">
        <v>92</v>
      </c>
      <c r="D5396" t="s">
        <v>92</v>
      </c>
      <c r="E5396" t="s">
        <v>92</v>
      </c>
      <c r="F5396" t="s">
        <v>92</v>
      </c>
      <c r="G5396" s="23" t="s">
        <v>92</v>
      </c>
      <c r="H5396" s="24" t="s">
        <v>92</v>
      </c>
      <c r="I5396" t="s">
        <v>92</v>
      </c>
    </row>
    <row r="5397" spans="1:9">
      <c r="A5397" t="s">
        <v>92</v>
      </c>
      <c r="B5397" s="23" t="s">
        <v>92</v>
      </c>
      <c r="C5397" s="24" t="s">
        <v>92</v>
      </c>
      <c r="D5397" t="s">
        <v>92</v>
      </c>
      <c r="E5397" t="s">
        <v>92</v>
      </c>
      <c r="F5397" t="s">
        <v>92</v>
      </c>
      <c r="G5397" s="23" t="s">
        <v>92</v>
      </c>
      <c r="H5397" s="24" t="s">
        <v>92</v>
      </c>
      <c r="I5397" t="s">
        <v>92</v>
      </c>
    </row>
    <row r="5398" spans="1:9">
      <c r="A5398" t="s">
        <v>92</v>
      </c>
      <c r="B5398" s="23" t="s">
        <v>92</v>
      </c>
      <c r="C5398" s="24" t="s">
        <v>92</v>
      </c>
      <c r="D5398" t="s">
        <v>92</v>
      </c>
      <c r="E5398" t="s">
        <v>92</v>
      </c>
      <c r="F5398" t="s">
        <v>92</v>
      </c>
      <c r="G5398" s="23" t="s">
        <v>92</v>
      </c>
      <c r="H5398" s="24" t="s">
        <v>92</v>
      </c>
      <c r="I5398" t="s">
        <v>92</v>
      </c>
    </row>
    <row r="5399" spans="1:9">
      <c r="A5399" t="s">
        <v>92</v>
      </c>
      <c r="B5399" s="23" t="s">
        <v>92</v>
      </c>
      <c r="C5399" s="24" t="s">
        <v>92</v>
      </c>
      <c r="D5399" t="s">
        <v>92</v>
      </c>
      <c r="E5399" t="s">
        <v>92</v>
      </c>
      <c r="F5399" t="s">
        <v>92</v>
      </c>
      <c r="G5399" s="23" t="s">
        <v>92</v>
      </c>
      <c r="H5399" s="24" t="s">
        <v>92</v>
      </c>
      <c r="I5399" t="s">
        <v>92</v>
      </c>
    </row>
    <row r="5400" spans="1:9">
      <c r="A5400" t="s">
        <v>92</v>
      </c>
      <c r="B5400" s="23" t="s">
        <v>92</v>
      </c>
      <c r="C5400" s="24" t="s">
        <v>92</v>
      </c>
      <c r="D5400" t="s">
        <v>92</v>
      </c>
      <c r="E5400" t="s">
        <v>92</v>
      </c>
      <c r="F5400" t="s">
        <v>92</v>
      </c>
      <c r="G5400" s="23" t="s">
        <v>92</v>
      </c>
      <c r="H5400" s="24" t="s">
        <v>92</v>
      </c>
      <c r="I5400" t="s">
        <v>92</v>
      </c>
    </row>
    <row r="5401" spans="1:9">
      <c r="A5401" t="s">
        <v>92</v>
      </c>
      <c r="B5401" s="23" t="s">
        <v>92</v>
      </c>
      <c r="C5401" s="24" t="s">
        <v>92</v>
      </c>
      <c r="D5401" t="s">
        <v>92</v>
      </c>
      <c r="E5401" t="s">
        <v>92</v>
      </c>
      <c r="F5401" t="s">
        <v>92</v>
      </c>
      <c r="G5401" s="23" t="s">
        <v>92</v>
      </c>
      <c r="H5401" s="24" t="s">
        <v>92</v>
      </c>
      <c r="I5401" t="s">
        <v>92</v>
      </c>
    </row>
    <row r="5402" spans="1:9">
      <c r="A5402" t="s">
        <v>92</v>
      </c>
      <c r="B5402" s="23" t="s">
        <v>92</v>
      </c>
      <c r="C5402" s="24" t="s">
        <v>92</v>
      </c>
      <c r="D5402" t="s">
        <v>92</v>
      </c>
      <c r="E5402" t="s">
        <v>92</v>
      </c>
      <c r="F5402" t="s">
        <v>92</v>
      </c>
      <c r="G5402" s="23" t="s">
        <v>92</v>
      </c>
      <c r="H5402" s="24" t="s">
        <v>92</v>
      </c>
      <c r="I5402" t="s">
        <v>92</v>
      </c>
    </row>
    <row r="5403" spans="1:9">
      <c r="A5403" t="s">
        <v>92</v>
      </c>
      <c r="B5403" s="23" t="s">
        <v>92</v>
      </c>
      <c r="C5403" s="24" t="s">
        <v>92</v>
      </c>
      <c r="D5403" t="s">
        <v>92</v>
      </c>
      <c r="E5403" t="s">
        <v>92</v>
      </c>
      <c r="F5403" t="s">
        <v>92</v>
      </c>
      <c r="G5403" s="23" t="s">
        <v>92</v>
      </c>
      <c r="H5403" s="24" t="s">
        <v>92</v>
      </c>
      <c r="I5403" t="s">
        <v>92</v>
      </c>
    </row>
    <row r="5404" spans="1:9">
      <c r="A5404" t="s">
        <v>92</v>
      </c>
      <c r="B5404" s="23" t="s">
        <v>92</v>
      </c>
      <c r="C5404" s="24" t="s">
        <v>92</v>
      </c>
      <c r="D5404" t="s">
        <v>92</v>
      </c>
      <c r="E5404" t="s">
        <v>92</v>
      </c>
      <c r="F5404" t="s">
        <v>92</v>
      </c>
      <c r="G5404" s="23" t="s">
        <v>92</v>
      </c>
      <c r="H5404" s="24" t="s">
        <v>92</v>
      </c>
      <c r="I5404" t="s">
        <v>92</v>
      </c>
    </row>
    <row r="5405" spans="1:9">
      <c r="A5405" t="s">
        <v>92</v>
      </c>
      <c r="B5405" s="23" t="s">
        <v>92</v>
      </c>
      <c r="C5405" s="24" t="s">
        <v>92</v>
      </c>
      <c r="D5405" t="s">
        <v>92</v>
      </c>
      <c r="E5405" t="s">
        <v>92</v>
      </c>
      <c r="F5405" t="s">
        <v>92</v>
      </c>
      <c r="G5405" s="23" t="s">
        <v>92</v>
      </c>
      <c r="H5405" s="24" t="s">
        <v>92</v>
      </c>
      <c r="I5405" t="s">
        <v>92</v>
      </c>
    </row>
    <row r="5406" spans="1:9">
      <c r="A5406" t="s">
        <v>92</v>
      </c>
      <c r="B5406" s="23" t="s">
        <v>92</v>
      </c>
      <c r="C5406" s="24" t="s">
        <v>92</v>
      </c>
      <c r="D5406" t="s">
        <v>92</v>
      </c>
      <c r="E5406" t="s">
        <v>92</v>
      </c>
      <c r="F5406" t="s">
        <v>92</v>
      </c>
      <c r="G5406" s="23" t="s">
        <v>92</v>
      </c>
      <c r="H5406" s="24" t="s">
        <v>92</v>
      </c>
      <c r="I5406" t="s">
        <v>92</v>
      </c>
    </row>
    <row r="5407" spans="1:9">
      <c r="A5407" t="s">
        <v>92</v>
      </c>
      <c r="B5407" s="23" t="s">
        <v>92</v>
      </c>
      <c r="C5407" s="24" t="s">
        <v>92</v>
      </c>
      <c r="D5407" t="s">
        <v>92</v>
      </c>
      <c r="E5407" t="s">
        <v>92</v>
      </c>
      <c r="F5407" t="s">
        <v>92</v>
      </c>
      <c r="G5407" s="23" t="s">
        <v>92</v>
      </c>
      <c r="H5407" s="24" t="s">
        <v>92</v>
      </c>
      <c r="I5407" t="s">
        <v>92</v>
      </c>
    </row>
    <row r="5408" spans="1:9">
      <c r="A5408" t="s">
        <v>92</v>
      </c>
      <c r="B5408" s="23" t="s">
        <v>92</v>
      </c>
      <c r="C5408" s="24" t="s">
        <v>92</v>
      </c>
      <c r="D5408" t="s">
        <v>92</v>
      </c>
      <c r="E5408" t="s">
        <v>92</v>
      </c>
      <c r="F5408" t="s">
        <v>92</v>
      </c>
      <c r="G5408" s="23" t="s">
        <v>92</v>
      </c>
      <c r="H5408" s="24" t="s">
        <v>92</v>
      </c>
      <c r="I5408" t="s">
        <v>92</v>
      </c>
    </row>
    <row r="5409" spans="1:9">
      <c r="A5409" t="s">
        <v>92</v>
      </c>
      <c r="B5409" s="23" t="s">
        <v>92</v>
      </c>
      <c r="C5409" s="24" t="s">
        <v>92</v>
      </c>
      <c r="D5409" t="s">
        <v>92</v>
      </c>
      <c r="E5409" t="s">
        <v>92</v>
      </c>
      <c r="F5409" t="s">
        <v>92</v>
      </c>
      <c r="G5409" s="23" t="s">
        <v>92</v>
      </c>
      <c r="H5409" s="24" t="s">
        <v>92</v>
      </c>
      <c r="I5409" t="s">
        <v>92</v>
      </c>
    </row>
    <row r="5410" spans="1:9">
      <c r="A5410" t="s">
        <v>92</v>
      </c>
      <c r="B5410" s="23" t="s">
        <v>92</v>
      </c>
      <c r="C5410" s="24" t="s">
        <v>92</v>
      </c>
      <c r="D5410" t="s">
        <v>92</v>
      </c>
      <c r="E5410" t="s">
        <v>92</v>
      </c>
      <c r="F5410" t="s">
        <v>92</v>
      </c>
      <c r="G5410" s="23" t="s">
        <v>92</v>
      </c>
      <c r="H5410" s="24" t="s">
        <v>92</v>
      </c>
      <c r="I5410" t="s">
        <v>92</v>
      </c>
    </row>
    <row r="5411" spans="1:9">
      <c r="A5411" t="s">
        <v>92</v>
      </c>
      <c r="B5411" s="23" t="s">
        <v>92</v>
      </c>
      <c r="C5411" s="24" t="s">
        <v>92</v>
      </c>
      <c r="D5411" t="s">
        <v>92</v>
      </c>
      <c r="E5411" t="s">
        <v>92</v>
      </c>
      <c r="F5411" t="s">
        <v>92</v>
      </c>
      <c r="G5411" s="23" t="s">
        <v>92</v>
      </c>
      <c r="H5411" s="24" t="s">
        <v>92</v>
      </c>
      <c r="I5411" t="s">
        <v>92</v>
      </c>
    </row>
    <row r="5412" spans="1:9">
      <c r="A5412" t="s">
        <v>92</v>
      </c>
      <c r="B5412" s="23" t="s">
        <v>92</v>
      </c>
      <c r="C5412" s="24" t="s">
        <v>92</v>
      </c>
      <c r="D5412" t="s">
        <v>92</v>
      </c>
      <c r="E5412" t="s">
        <v>92</v>
      </c>
      <c r="F5412" t="s">
        <v>92</v>
      </c>
      <c r="G5412" s="23" t="s">
        <v>92</v>
      </c>
      <c r="H5412" s="24" t="s">
        <v>92</v>
      </c>
      <c r="I5412" t="s">
        <v>92</v>
      </c>
    </row>
    <row r="5413" spans="1:9">
      <c r="A5413" t="s">
        <v>92</v>
      </c>
      <c r="B5413" s="23" t="s">
        <v>92</v>
      </c>
      <c r="C5413" s="24" t="s">
        <v>92</v>
      </c>
      <c r="D5413" t="s">
        <v>92</v>
      </c>
      <c r="E5413" t="s">
        <v>92</v>
      </c>
      <c r="F5413" t="s">
        <v>92</v>
      </c>
      <c r="G5413" s="23" t="s">
        <v>92</v>
      </c>
      <c r="H5413" s="24" t="s">
        <v>92</v>
      </c>
      <c r="I5413" t="s">
        <v>92</v>
      </c>
    </row>
    <row r="5414" spans="1:9">
      <c r="A5414" t="s">
        <v>92</v>
      </c>
      <c r="B5414" s="23" t="s">
        <v>92</v>
      </c>
      <c r="C5414" s="24" t="s">
        <v>92</v>
      </c>
      <c r="D5414" t="s">
        <v>92</v>
      </c>
      <c r="E5414" t="s">
        <v>92</v>
      </c>
      <c r="F5414" t="s">
        <v>92</v>
      </c>
      <c r="G5414" s="23" t="s">
        <v>92</v>
      </c>
      <c r="H5414" s="24" t="s">
        <v>92</v>
      </c>
      <c r="I5414" t="s">
        <v>92</v>
      </c>
    </row>
    <row r="5415" spans="1:9">
      <c r="A5415" t="s">
        <v>92</v>
      </c>
      <c r="B5415" s="23" t="s">
        <v>92</v>
      </c>
      <c r="C5415" s="24" t="s">
        <v>92</v>
      </c>
      <c r="D5415" t="s">
        <v>92</v>
      </c>
      <c r="E5415" t="s">
        <v>92</v>
      </c>
      <c r="F5415" t="s">
        <v>92</v>
      </c>
      <c r="G5415" s="23" t="s">
        <v>92</v>
      </c>
      <c r="H5415" s="24" t="s">
        <v>92</v>
      </c>
      <c r="I5415" t="s">
        <v>92</v>
      </c>
    </row>
    <row r="5416" spans="1:9">
      <c r="A5416" t="s">
        <v>92</v>
      </c>
      <c r="B5416" s="23" t="s">
        <v>92</v>
      </c>
      <c r="C5416" s="24" t="s">
        <v>92</v>
      </c>
      <c r="D5416" t="s">
        <v>92</v>
      </c>
      <c r="E5416" t="s">
        <v>92</v>
      </c>
      <c r="F5416" t="s">
        <v>92</v>
      </c>
      <c r="G5416" s="23" t="s">
        <v>92</v>
      </c>
      <c r="H5416" s="24" t="s">
        <v>92</v>
      </c>
      <c r="I5416" t="s">
        <v>92</v>
      </c>
    </row>
    <row r="5417" spans="1:9">
      <c r="A5417" t="s">
        <v>92</v>
      </c>
      <c r="B5417" s="23" t="s">
        <v>92</v>
      </c>
      <c r="C5417" s="24" t="s">
        <v>92</v>
      </c>
      <c r="D5417" t="s">
        <v>92</v>
      </c>
      <c r="E5417" t="s">
        <v>92</v>
      </c>
      <c r="F5417" t="s">
        <v>92</v>
      </c>
      <c r="G5417" s="23" t="s">
        <v>92</v>
      </c>
      <c r="H5417" s="24" t="s">
        <v>92</v>
      </c>
      <c r="I5417" t="s">
        <v>92</v>
      </c>
    </row>
    <row r="5418" spans="1:9">
      <c r="A5418" t="s">
        <v>92</v>
      </c>
      <c r="B5418" s="23" t="s">
        <v>92</v>
      </c>
      <c r="C5418" s="24" t="s">
        <v>92</v>
      </c>
      <c r="D5418" t="s">
        <v>92</v>
      </c>
      <c r="E5418" t="s">
        <v>92</v>
      </c>
      <c r="F5418" t="s">
        <v>92</v>
      </c>
      <c r="G5418" s="23" t="s">
        <v>92</v>
      </c>
      <c r="H5418" s="24" t="s">
        <v>92</v>
      </c>
      <c r="I5418" t="s">
        <v>92</v>
      </c>
    </row>
    <row r="5419" spans="1:9">
      <c r="A5419" t="s">
        <v>92</v>
      </c>
      <c r="B5419" s="23" t="s">
        <v>92</v>
      </c>
      <c r="C5419" s="24" t="s">
        <v>92</v>
      </c>
      <c r="D5419" t="s">
        <v>92</v>
      </c>
      <c r="E5419" t="s">
        <v>92</v>
      </c>
      <c r="F5419" t="s">
        <v>92</v>
      </c>
      <c r="G5419" s="23" t="s">
        <v>92</v>
      </c>
      <c r="H5419" s="24" t="s">
        <v>92</v>
      </c>
      <c r="I5419" t="s">
        <v>92</v>
      </c>
    </row>
    <row r="5420" spans="1:9">
      <c r="A5420" t="s">
        <v>92</v>
      </c>
      <c r="B5420" s="23" t="s">
        <v>92</v>
      </c>
      <c r="C5420" s="24" t="s">
        <v>92</v>
      </c>
      <c r="D5420" t="s">
        <v>92</v>
      </c>
      <c r="E5420" t="s">
        <v>92</v>
      </c>
      <c r="F5420" t="s">
        <v>92</v>
      </c>
      <c r="G5420" s="23" t="s">
        <v>92</v>
      </c>
      <c r="H5420" s="24" t="s">
        <v>92</v>
      </c>
      <c r="I5420" t="s">
        <v>92</v>
      </c>
    </row>
    <row r="5421" spans="1:9">
      <c r="A5421" t="s">
        <v>92</v>
      </c>
      <c r="B5421" s="23" t="s">
        <v>92</v>
      </c>
      <c r="C5421" s="24" t="s">
        <v>92</v>
      </c>
      <c r="D5421" t="s">
        <v>92</v>
      </c>
      <c r="E5421" t="s">
        <v>92</v>
      </c>
      <c r="F5421" t="s">
        <v>92</v>
      </c>
      <c r="G5421" s="23" t="s">
        <v>92</v>
      </c>
      <c r="H5421" s="24" t="s">
        <v>92</v>
      </c>
      <c r="I5421" t="s">
        <v>92</v>
      </c>
    </row>
    <row r="5422" spans="1:9">
      <c r="A5422" t="s">
        <v>92</v>
      </c>
      <c r="B5422" s="23" t="s">
        <v>92</v>
      </c>
      <c r="C5422" s="24" t="s">
        <v>92</v>
      </c>
      <c r="D5422" t="s">
        <v>92</v>
      </c>
      <c r="E5422" t="s">
        <v>92</v>
      </c>
      <c r="F5422" t="s">
        <v>92</v>
      </c>
      <c r="G5422" s="23" t="s">
        <v>92</v>
      </c>
      <c r="H5422" s="24" t="s">
        <v>92</v>
      </c>
      <c r="I5422" t="s">
        <v>92</v>
      </c>
    </row>
    <row r="5423" spans="1:9">
      <c r="A5423" t="s">
        <v>92</v>
      </c>
      <c r="B5423" s="23" t="s">
        <v>92</v>
      </c>
      <c r="C5423" s="24" t="s">
        <v>92</v>
      </c>
      <c r="D5423" t="s">
        <v>92</v>
      </c>
      <c r="E5423" t="s">
        <v>92</v>
      </c>
      <c r="F5423" t="s">
        <v>92</v>
      </c>
      <c r="G5423" s="23" t="s">
        <v>92</v>
      </c>
      <c r="H5423" s="24" t="s">
        <v>92</v>
      </c>
      <c r="I5423" t="s">
        <v>92</v>
      </c>
    </row>
    <row r="5424" spans="1:9">
      <c r="A5424" t="s">
        <v>92</v>
      </c>
      <c r="B5424" s="23" t="s">
        <v>92</v>
      </c>
      <c r="C5424" s="24" t="s">
        <v>92</v>
      </c>
      <c r="D5424" t="s">
        <v>92</v>
      </c>
      <c r="E5424" t="s">
        <v>92</v>
      </c>
      <c r="F5424" t="s">
        <v>92</v>
      </c>
      <c r="G5424" s="23" t="s">
        <v>92</v>
      </c>
      <c r="H5424" s="24" t="s">
        <v>92</v>
      </c>
      <c r="I5424" t="s">
        <v>92</v>
      </c>
    </row>
    <row r="5425" spans="1:9">
      <c r="A5425" t="s">
        <v>92</v>
      </c>
      <c r="B5425" s="23" t="s">
        <v>92</v>
      </c>
      <c r="C5425" s="24" t="s">
        <v>92</v>
      </c>
      <c r="D5425" t="s">
        <v>92</v>
      </c>
      <c r="E5425" t="s">
        <v>92</v>
      </c>
      <c r="F5425" t="s">
        <v>92</v>
      </c>
      <c r="G5425" s="23" t="s">
        <v>92</v>
      </c>
      <c r="H5425" s="24" t="s">
        <v>92</v>
      </c>
      <c r="I5425" t="s">
        <v>92</v>
      </c>
    </row>
    <row r="5426" spans="1:9">
      <c r="A5426" t="s">
        <v>92</v>
      </c>
      <c r="B5426" s="23" t="s">
        <v>92</v>
      </c>
      <c r="C5426" s="24" t="s">
        <v>92</v>
      </c>
      <c r="D5426" t="s">
        <v>92</v>
      </c>
      <c r="E5426" t="s">
        <v>92</v>
      </c>
      <c r="F5426" t="s">
        <v>92</v>
      </c>
      <c r="G5426" s="23" t="s">
        <v>92</v>
      </c>
      <c r="H5426" s="24" t="s">
        <v>92</v>
      </c>
      <c r="I5426" t="s">
        <v>92</v>
      </c>
    </row>
    <row r="5427" spans="1:9">
      <c r="A5427" t="s">
        <v>92</v>
      </c>
      <c r="B5427" s="23" t="s">
        <v>92</v>
      </c>
      <c r="C5427" s="24" t="s">
        <v>92</v>
      </c>
      <c r="D5427" t="s">
        <v>92</v>
      </c>
      <c r="E5427" t="s">
        <v>92</v>
      </c>
      <c r="F5427" t="s">
        <v>92</v>
      </c>
      <c r="G5427" s="23" t="s">
        <v>92</v>
      </c>
      <c r="H5427" s="24" t="s">
        <v>92</v>
      </c>
      <c r="I5427" t="s">
        <v>92</v>
      </c>
    </row>
    <row r="5428" spans="1:9">
      <c r="A5428" t="s">
        <v>92</v>
      </c>
      <c r="B5428" s="23" t="s">
        <v>92</v>
      </c>
      <c r="C5428" s="24" t="s">
        <v>92</v>
      </c>
      <c r="D5428" t="s">
        <v>92</v>
      </c>
      <c r="E5428" t="s">
        <v>92</v>
      </c>
      <c r="F5428" t="s">
        <v>92</v>
      </c>
      <c r="G5428" s="23" t="s">
        <v>92</v>
      </c>
      <c r="H5428" s="24" t="s">
        <v>92</v>
      </c>
      <c r="I5428" t="s">
        <v>92</v>
      </c>
    </row>
    <row r="5429" spans="1:9">
      <c r="A5429" t="s">
        <v>92</v>
      </c>
      <c r="B5429" s="23" t="s">
        <v>92</v>
      </c>
      <c r="C5429" s="24" t="s">
        <v>92</v>
      </c>
      <c r="D5429" t="s">
        <v>92</v>
      </c>
      <c r="E5429" t="s">
        <v>92</v>
      </c>
      <c r="F5429" t="s">
        <v>92</v>
      </c>
      <c r="G5429" s="23" t="s">
        <v>92</v>
      </c>
      <c r="H5429" s="24" t="s">
        <v>92</v>
      </c>
      <c r="I5429" t="s">
        <v>92</v>
      </c>
    </row>
    <row r="5430" spans="1:9">
      <c r="A5430" t="s">
        <v>92</v>
      </c>
      <c r="B5430" s="23" t="s">
        <v>92</v>
      </c>
      <c r="C5430" s="24" t="s">
        <v>92</v>
      </c>
      <c r="D5430" t="s">
        <v>92</v>
      </c>
      <c r="E5430" t="s">
        <v>92</v>
      </c>
      <c r="F5430" t="s">
        <v>92</v>
      </c>
      <c r="G5430" s="23" t="s">
        <v>92</v>
      </c>
      <c r="H5430" s="24" t="s">
        <v>92</v>
      </c>
      <c r="I5430" t="s">
        <v>92</v>
      </c>
    </row>
    <row r="5431" spans="1:9">
      <c r="A5431" t="s">
        <v>92</v>
      </c>
      <c r="B5431" s="23" t="s">
        <v>92</v>
      </c>
      <c r="C5431" s="24" t="s">
        <v>92</v>
      </c>
      <c r="D5431" t="s">
        <v>92</v>
      </c>
      <c r="E5431" t="s">
        <v>92</v>
      </c>
      <c r="F5431" t="s">
        <v>92</v>
      </c>
      <c r="G5431" s="23" t="s">
        <v>92</v>
      </c>
      <c r="H5431" s="24" t="s">
        <v>92</v>
      </c>
      <c r="I5431" t="s">
        <v>92</v>
      </c>
    </row>
    <row r="5432" spans="1:9">
      <c r="A5432" t="s">
        <v>92</v>
      </c>
      <c r="B5432" s="23" t="s">
        <v>92</v>
      </c>
      <c r="C5432" s="24" t="s">
        <v>92</v>
      </c>
      <c r="D5432" t="s">
        <v>92</v>
      </c>
      <c r="E5432" t="s">
        <v>92</v>
      </c>
      <c r="F5432" t="s">
        <v>92</v>
      </c>
      <c r="G5432" s="23" t="s">
        <v>92</v>
      </c>
      <c r="H5432" s="24" t="s">
        <v>92</v>
      </c>
      <c r="I5432" t="s">
        <v>92</v>
      </c>
    </row>
    <row r="5433" spans="1:9">
      <c r="A5433" t="s">
        <v>92</v>
      </c>
      <c r="B5433" s="23" t="s">
        <v>92</v>
      </c>
      <c r="C5433" s="24" t="s">
        <v>92</v>
      </c>
      <c r="D5433" t="s">
        <v>92</v>
      </c>
      <c r="E5433" t="s">
        <v>92</v>
      </c>
      <c r="F5433" t="s">
        <v>92</v>
      </c>
      <c r="G5433" s="23" t="s">
        <v>92</v>
      </c>
      <c r="H5433" s="24" t="s">
        <v>92</v>
      </c>
      <c r="I5433" t="s">
        <v>92</v>
      </c>
    </row>
    <row r="5434" spans="1:9">
      <c r="A5434" t="s">
        <v>92</v>
      </c>
      <c r="B5434" s="23" t="s">
        <v>92</v>
      </c>
      <c r="C5434" s="24" t="s">
        <v>92</v>
      </c>
      <c r="D5434" t="s">
        <v>92</v>
      </c>
      <c r="E5434" t="s">
        <v>92</v>
      </c>
      <c r="F5434" t="s">
        <v>92</v>
      </c>
      <c r="G5434" s="23" t="s">
        <v>92</v>
      </c>
      <c r="H5434" s="24" t="s">
        <v>92</v>
      </c>
      <c r="I5434" t="s">
        <v>92</v>
      </c>
    </row>
    <row r="5435" spans="1:9">
      <c r="A5435" t="s">
        <v>92</v>
      </c>
      <c r="B5435" s="23" t="s">
        <v>92</v>
      </c>
      <c r="C5435" s="24" t="s">
        <v>92</v>
      </c>
      <c r="D5435" t="s">
        <v>92</v>
      </c>
      <c r="E5435" t="s">
        <v>92</v>
      </c>
      <c r="F5435" t="s">
        <v>92</v>
      </c>
      <c r="G5435" s="23" t="s">
        <v>92</v>
      </c>
      <c r="H5435" s="24" t="s">
        <v>92</v>
      </c>
      <c r="I5435" t="s">
        <v>92</v>
      </c>
    </row>
    <row r="5436" spans="1:9">
      <c r="A5436" t="s">
        <v>92</v>
      </c>
      <c r="B5436" s="23" t="s">
        <v>92</v>
      </c>
      <c r="C5436" s="24" t="s">
        <v>92</v>
      </c>
      <c r="D5436" t="s">
        <v>92</v>
      </c>
      <c r="E5436" t="s">
        <v>92</v>
      </c>
      <c r="F5436" t="s">
        <v>92</v>
      </c>
      <c r="G5436" s="23" t="s">
        <v>92</v>
      </c>
      <c r="H5436" s="24" t="s">
        <v>92</v>
      </c>
      <c r="I5436" t="s">
        <v>92</v>
      </c>
    </row>
    <row r="5437" spans="1:9">
      <c r="A5437" t="s">
        <v>92</v>
      </c>
      <c r="B5437" s="23" t="s">
        <v>92</v>
      </c>
      <c r="C5437" s="24" t="s">
        <v>92</v>
      </c>
      <c r="D5437" t="s">
        <v>92</v>
      </c>
      <c r="E5437" t="s">
        <v>92</v>
      </c>
      <c r="F5437" t="s">
        <v>92</v>
      </c>
      <c r="G5437" s="23" t="s">
        <v>92</v>
      </c>
      <c r="H5437" s="24" t="s">
        <v>92</v>
      </c>
      <c r="I5437" t="s">
        <v>92</v>
      </c>
    </row>
    <row r="5438" spans="1:9">
      <c r="A5438" t="s">
        <v>92</v>
      </c>
      <c r="B5438" s="23" t="s">
        <v>92</v>
      </c>
      <c r="C5438" s="24" t="s">
        <v>92</v>
      </c>
      <c r="D5438" t="s">
        <v>92</v>
      </c>
      <c r="E5438" t="s">
        <v>92</v>
      </c>
      <c r="F5438" t="s">
        <v>92</v>
      </c>
      <c r="G5438" s="23" t="s">
        <v>92</v>
      </c>
      <c r="H5438" s="24" t="s">
        <v>92</v>
      </c>
      <c r="I5438" t="s">
        <v>92</v>
      </c>
    </row>
    <row r="5439" spans="1:9">
      <c r="A5439" t="s">
        <v>92</v>
      </c>
      <c r="B5439" s="23" t="s">
        <v>92</v>
      </c>
      <c r="C5439" s="24" t="s">
        <v>92</v>
      </c>
      <c r="D5439" t="s">
        <v>92</v>
      </c>
      <c r="E5439" t="s">
        <v>92</v>
      </c>
      <c r="F5439" t="s">
        <v>92</v>
      </c>
      <c r="G5439" s="23" t="s">
        <v>92</v>
      </c>
      <c r="H5439" s="24" t="s">
        <v>92</v>
      </c>
      <c r="I5439" t="s">
        <v>92</v>
      </c>
    </row>
    <row r="5440" spans="1:9">
      <c r="A5440" t="s">
        <v>92</v>
      </c>
      <c r="B5440" s="23" t="s">
        <v>92</v>
      </c>
      <c r="C5440" s="24" t="s">
        <v>92</v>
      </c>
      <c r="D5440" t="s">
        <v>92</v>
      </c>
      <c r="E5440" t="s">
        <v>92</v>
      </c>
      <c r="F5440" t="s">
        <v>92</v>
      </c>
      <c r="G5440" s="23" t="s">
        <v>92</v>
      </c>
      <c r="H5440" s="24" t="s">
        <v>92</v>
      </c>
      <c r="I5440" t="s">
        <v>92</v>
      </c>
    </row>
    <row r="5441" spans="1:9">
      <c r="A5441" t="s">
        <v>92</v>
      </c>
      <c r="B5441" s="23" t="s">
        <v>92</v>
      </c>
      <c r="C5441" s="24" t="s">
        <v>92</v>
      </c>
      <c r="D5441" t="s">
        <v>92</v>
      </c>
      <c r="E5441" t="s">
        <v>92</v>
      </c>
      <c r="F5441" t="s">
        <v>92</v>
      </c>
      <c r="G5441" s="23" t="s">
        <v>92</v>
      </c>
      <c r="H5441" s="24" t="s">
        <v>92</v>
      </c>
      <c r="I5441" t="s">
        <v>92</v>
      </c>
    </row>
    <row r="5442" spans="1:9">
      <c r="A5442" t="s">
        <v>92</v>
      </c>
      <c r="B5442" s="23" t="s">
        <v>92</v>
      </c>
      <c r="C5442" s="24" t="s">
        <v>92</v>
      </c>
      <c r="D5442" t="s">
        <v>92</v>
      </c>
      <c r="E5442" t="s">
        <v>92</v>
      </c>
      <c r="F5442" t="s">
        <v>92</v>
      </c>
      <c r="G5442" s="23" t="s">
        <v>92</v>
      </c>
      <c r="H5442" s="24" t="s">
        <v>92</v>
      </c>
      <c r="I5442" t="s">
        <v>92</v>
      </c>
    </row>
    <row r="5443" spans="1:9">
      <c r="A5443" t="s">
        <v>92</v>
      </c>
      <c r="B5443" s="23" t="s">
        <v>92</v>
      </c>
      <c r="C5443" s="24" t="s">
        <v>92</v>
      </c>
      <c r="D5443" t="s">
        <v>92</v>
      </c>
      <c r="E5443" t="s">
        <v>92</v>
      </c>
      <c r="F5443" t="s">
        <v>92</v>
      </c>
      <c r="G5443" s="23" t="s">
        <v>92</v>
      </c>
      <c r="H5443" s="24" t="s">
        <v>92</v>
      </c>
      <c r="I5443" t="s">
        <v>92</v>
      </c>
    </row>
    <row r="5444" spans="1:9">
      <c r="A5444" t="s">
        <v>92</v>
      </c>
      <c r="B5444" s="23" t="s">
        <v>92</v>
      </c>
      <c r="C5444" s="24" t="s">
        <v>92</v>
      </c>
      <c r="D5444" t="s">
        <v>92</v>
      </c>
      <c r="E5444" t="s">
        <v>92</v>
      </c>
      <c r="F5444" t="s">
        <v>92</v>
      </c>
      <c r="G5444" s="23" t="s">
        <v>92</v>
      </c>
      <c r="H5444" s="24" t="s">
        <v>92</v>
      </c>
      <c r="I5444" t="s">
        <v>92</v>
      </c>
    </row>
    <row r="5445" spans="1:9">
      <c r="A5445" t="s">
        <v>92</v>
      </c>
      <c r="B5445" s="23" t="s">
        <v>92</v>
      </c>
      <c r="C5445" s="24" t="s">
        <v>92</v>
      </c>
      <c r="D5445" t="s">
        <v>92</v>
      </c>
      <c r="E5445" t="s">
        <v>92</v>
      </c>
      <c r="F5445" t="s">
        <v>92</v>
      </c>
      <c r="G5445" s="23" t="s">
        <v>92</v>
      </c>
      <c r="H5445" s="24" t="s">
        <v>92</v>
      </c>
      <c r="I5445" t="s">
        <v>92</v>
      </c>
    </row>
    <row r="5446" spans="1:9">
      <c r="A5446" t="s">
        <v>92</v>
      </c>
      <c r="B5446" s="23" t="s">
        <v>92</v>
      </c>
      <c r="C5446" s="24" t="s">
        <v>92</v>
      </c>
      <c r="D5446" t="s">
        <v>92</v>
      </c>
      <c r="E5446" t="s">
        <v>92</v>
      </c>
      <c r="F5446" t="s">
        <v>92</v>
      </c>
      <c r="G5446" s="23" t="s">
        <v>92</v>
      </c>
      <c r="H5446" s="24" t="s">
        <v>92</v>
      </c>
      <c r="I5446" t="s">
        <v>92</v>
      </c>
    </row>
    <row r="5447" spans="1:9">
      <c r="A5447" t="s">
        <v>92</v>
      </c>
      <c r="B5447" s="23" t="s">
        <v>92</v>
      </c>
      <c r="C5447" s="24" t="s">
        <v>92</v>
      </c>
      <c r="D5447" t="s">
        <v>92</v>
      </c>
      <c r="E5447" t="s">
        <v>92</v>
      </c>
      <c r="F5447" t="s">
        <v>92</v>
      </c>
      <c r="G5447" s="23" t="s">
        <v>92</v>
      </c>
      <c r="H5447" s="24" t="s">
        <v>92</v>
      </c>
      <c r="I5447" t="s">
        <v>92</v>
      </c>
    </row>
    <row r="5448" spans="1:9">
      <c r="A5448" t="s">
        <v>92</v>
      </c>
      <c r="B5448" s="23" t="s">
        <v>92</v>
      </c>
      <c r="C5448" s="24" t="s">
        <v>92</v>
      </c>
      <c r="D5448" t="s">
        <v>92</v>
      </c>
      <c r="E5448" t="s">
        <v>92</v>
      </c>
      <c r="F5448" t="s">
        <v>92</v>
      </c>
      <c r="G5448" s="23" t="s">
        <v>92</v>
      </c>
      <c r="H5448" s="24" t="s">
        <v>92</v>
      </c>
      <c r="I5448" t="s">
        <v>92</v>
      </c>
    </row>
    <row r="5449" spans="1:9">
      <c r="A5449" t="s">
        <v>92</v>
      </c>
      <c r="B5449" s="23" t="s">
        <v>92</v>
      </c>
      <c r="C5449" s="24" t="s">
        <v>92</v>
      </c>
      <c r="D5449" t="s">
        <v>92</v>
      </c>
      <c r="E5449" t="s">
        <v>92</v>
      </c>
      <c r="F5449" t="s">
        <v>92</v>
      </c>
      <c r="G5449" s="23" t="s">
        <v>92</v>
      </c>
      <c r="H5449" s="24" t="s">
        <v>92</v>
      </c>
      <c r="I5449" t="s">
        <v>92</v>
      </c>
    </row>
    <row r="5450" spans="1:9">
      <c r="A5450" t="s">
        <v>92</v>
      </c>
      <c r="B5450" s="23" t="s">
        <v>92</v>
      </c>
      <c r="C5450" s="24" t="s">
        <v>92</v>
      </c>
      <c r="D5450" t="s">
        <v>92</v>
      </c>
      <c r="E5450" t="s">
        <v>92</v>
      </c>
      <c r="F5450" t="s">
        <v>92</v>
      </c>
      <c r="G5450" s="23" t="s">
        <v>92</v>
      </c>
      <c r="H5450" s="24" t="s">
        <v>92</v>
      </c>
      <c r="I5450" t="s">
        <v>92</v>
      </c>
    </row>
    <row r="5451" spans="1:9">
      <c r="A5451" t="s">
        <v>92</v>
      </c>
      <c r="B5451" s="23" t="s">
        <v>92</v>
      </c>
      <c r="C5451" s="24" t="s">
        <v>92</v>
      </c>
      <c r="D5451" t="s">
        <v>92</v>
      </c>
      <c r="E5451" t="s">
        <v>92</v>
      </c>
      <c r="F5451" t="s">
        <v>92</v>
      </c>
      <c r="G5451" s="23" t="s">
        <v>92</v>
      </c>
      <c r="H5451" s="24" t="s">
        <v>92</v>
      </c>
      <c r="I5451" t="s">
        <v>92</v>
      </c>
    </row>
    <row r="5452" spans="1:9">
      <c r="A5452" t="s">
        <v>92</v>
      </c>
      <c r="B5452" s="23" t="s">
        <v>92</v>
      </c>
      <c r="C5452" s="24" t="s">
        <v>92</v>
      </c>
      <c r="D5452" t="s">
        <v>92</v>
      </c>
      <c r="E5452" t="s">
        <v>92</v>
      </c>
      <c r="F5452" t="s">
        <v>92</v>
      </c>
      <c r="G5452" s="23" t="s">
        <v>92</v>
      </c>
      <c r="H5452" s="24" t="s">
        <v>92</v>
      </c>
      <c r="I5452" t="s">
        <v>92</v>
      </c>
    </row>
    <row r="5453" spans="1:9">
      <c r="A5453" t="s">
        <v>92</v>
      </c>
      <c r="B5453" s="23" t="s">
        <v>92</v>
      </c>
      <c r="C5453" s="24" t="s">
        <v>92</v>
      </c>
      <c r="D5453" t="s">
        <v>92</v>
      </c>
      <c r="E5453" t="s">
        <v>92</v>
      </c>
      <c r="F5453" t="s">
        <v>92</v>
      </c>
      <c r="G5453" s="23" t="s">
        <v>92</v>
      </c>
      <c r="H5453" s="24" t="s">
        <v>92</v>
      </c>
      <c r="I5453" t="s">
        <v>92</v>
      </c>
    </row>
    <row r="5454" spans="1:9">
      <c r="A5454" t="s">
        <v>92</v>
      </c>
      <c r="B5454" s="23" t="s">
        <v>92</v>
      </c>
      <c r="C5454" s="24" t="s">
        <v>92</v>
      </c>
      <c r="D5454" t="s">
        <v>92</v>
      </c>
      <c r="E5454" t="s">
        <v>92</v>
      </c>
      <c r="F5454" t="s">
        <v>92</v>
      </c>
      <c r="G5454" s="23" t="s">
        <v>92</v>
      </c>
      <c r="H5454" s="24" t="s">
        <v>92</v>
      </c>
      <c r="I5454" t="s">
        <v>92</v>
      </c>
    </row>
    <row r="5455" spans="1:9">
      <c r="A5455" t="s">
        <v>92</v>
      </c>
      <c r="B5455" s="23" t="s">
        <v>92</v>
      </c>
      <c r="C5455" s="24" t="s">
        <v>92</v>
      </c>
      <c r="D5455" t="s">
        <v>92</v>
      </c>
      <c r="E5455" t="s">
        <v>92</v>
      </c>
      <c r="F5455" t="s">
        <v>92</v>
      </c>
      <c r="G5455" s="23" t="s">
        <v>92</v>
      </c>
      <c r="H5455" s="24" t="s">
        <v>92</v>
      </c>
      <c r="I5455" t="s">
        <v>92</v>
      </c>
    </row>
    <row r="5456" spans="1:9">
      <c r="A5456" t="s">
        <v>92</v>
      </c>
      <c r="B5456" s="23" t="s">
        <v>92</v>
      </c>
      <c r="C5456" s="24" t="s">
        <v>92</v>
      </c>
      <c r="D5456" t="s">
        <v>92</v>
      </c>
      <c r="E5456" t="s">
        <v>92</v>
      </c>
      <c r="F5456" t="s">
        <v>92</v>
      </c>
      <c r="G5456" s="23" t="s">
        <v>92</v>
      </c>
      <c r="H5456" s="24" t="s">
        <v>92</v>
      </c>
      <c r="I5456" t="s">
        <v>92</v>
      </c>
    </row>
    <row r="5457" spans="1:9">
      <c r="A5457" t="s">
        <v>92</v>
      </c>
      <c r="B5457" s="23" t="s">
        <v>92</v>
      </c>
      <c r="C5457" s="24" t="s">
        <v>92</v>
      </c>
      <c r="D5457" t="s">
        <v>92</v>
      </c>
      <c r="E5457" t="s">
        <v>92</v>
      </c>
      <c r="F5457" t="s">
        <v>92</v>
      </c>
      <c r="G5457" s="23" t="s">
        <v>92</v>
      </c>
      <c r="H5457" s="24" t="s">
        <v>92</v>
      </c>
      <c r="I5457" t="s">
        <v>92</v>
      </c>
    </row>
    <row r="5458" spans="1:9">
      <c r="A5458" t="s">
        <v>92</v>
      </c>
      <c r="B5458" s="23" t="s">
        <v>92</v>
      </c>
      <c r="C5458" s="24" t="s">
        <v>92</v>
      </c>
      <c r="D5458" t="s">
        <v>92</v>
      </c>
      <c r="E5458" t="s">
        <v>92</v>
      </c>
      <c r="F5458" t="s">
        <v>92</v>
      </c>
      <c r="G5458" s="23" t="s">
        <v>92</v>
      </c>
      <c r="H5458" s="24" t="s">
        <v>92</v>
      </c>
      <c r="I5458" t="s">
        <v>92</v>
      </c>
    </row>
    <row r="5459" spans="1:9">
      <c r="A5459" t="s">
        <v>92</v>
      </c>
      <c r="B5459" s="23" t="s">
        <v>92</v>
      </c>
      <c r="C5459" s="24" t="s">
        <v>92</v>
      </c>
      <c r="D5459" t="s">
        <v>92</v>
      </c>
      <c r="E5459" t="s">
        <v>92</v>
      </c>
      <c r="F5459" t="s">
        <v>92</v>
      </c>
      <c r="G5459" s="23" t="s">
        <v>92</v>
      </c>
      <c r="H5459" s="24" t="s">
        <v>92</v>
      </c>
      <c r="I5459" t="s">
        <v>92</v>
      </c>
    </row>
    <row r="5460" spans="1:9">
      <c r="A5460" t="s">
        <v>92</v>
      </c>
      <c r="B5460" s="23" t="s">
        <v>92</v>
      </c>
      <c r="C5460" s="24" t="s">
        <v>92</v>
      </c>
      <c r="D5460" t="s">
        <v>92</v>
      </c>
      <c r="E5460" t="s">
        <v>92</v>
      </c>
      <c r="F5460" t="s">
        <v>92</v>
      </c>
      <c r="G5460" s="23" t="s">
        <v>92</v>
      </c>
      <c r="H5460" s="24" t="s">
        <v>92</v>
      </c>
      <c r="I5460" t="s">
        <v>92</v>
      </c>
    </row>
    <row r="5461" spans="1:9">
      <c r="A5461" t="s">
        <v>92</v>
      </c>
      <c r="B5461" s="23" t="s">
        <v>92</v>
      </c>
      <c r="C5461" s="24" t="s">
        <v>92</v>
      </c>
      <c r="D5461" t="s">
        <v>92</v>
      </c>
      <c r="E5461" t="s">
        <v>92</v>
      </c>
      <c r="F5461" t="s">
        <v>92</v>
      </c>
      <c r="G5461" s="23" t="s">
        <v>92</v>
      </c>
      <c r="H5461" s="24" t="s">
        <v>92</v>
      </c>
      <c r="I5461" t="s">
        <v>92</v>
      </c>
    </row>
    <row r="5462" spans="1:9">
      <c r="A5462" t="s">
        <v>92</v>
      </c>
      <c r="B5462" s="23" t="s">
        <v>92</v>
      </c>
      <c r="C5462" s="24" t="s">
        <v>92</v>
      </c>
      <c r="D5462" t="s">
        <v>92</v>
      </c>
      <c r="E5462" t="s">
        <v>92</v>
      </c>
      <c r="F5462" t="s">
        <v>92</v>
      </c>
      <c r="G5462" s="23" t="s">
        <v>92</v>
      </c>
      <c r="H5462" s="24" t="s">
        <v>92</v>
      </c>
      <c r="I5462" t="s">
        <v>92</v>
      </c>
    </row>
    <row r="5463" spans="1:9">
      <c r="A5463" t="s">
        <v>92</v>
      </c>
      <c r="B5463" s="23" t="s">
        <v>92</v>
      </c>
      <c r="C5463" s="24" t="s">
        <v>92</v>
      </c>
      <c r="D5463" t="s">
        <v>92</v>
      </c>
      <c r="E5463" t="s">
        <v>92</v>
      </c>
      <c r="F5463" t="s">
        <v>92</v>
      </c>
      <c r="G5463" s="23" t="s">
        <v>92</v>
      </c>
      <c r="H5463" s="24" t="s">
        <v>92</v>
      </c>
      <c r="I5463" t="s">
        <v>92</v>
      </c>
    </row>
    <row r="5464" spans="1:9">
      <c r="A5464" t="s">
        <v>92</v>
      </c>
      <c r="B5464" s="23" t="s">
        <v>92</v>
      </c>
      <c r="C5464" s="24" t="s">
        <v>92</v>
      </c>
      <c r="D5464" t="s">
        <v>92</v>
      </c>
      <c r="E5464" t="s">
        <v>92</v>
      </c>
      <c r="F5464" t="s">
        <v>92</v>
      </c>
      <c r="G5464" s="23" t="s">
        <v>92</v>
      </c>
      <c r="H5464" s="24" t="s">
        <v>92</v>
      </c>
      <c r="I5464" t="s">
        <v>92</v>
      </c>
    </row>
    <row r="5465" spans="1:9">
      <c r="A5465" t="s">
        <v>92</v>
      </c>
      <c r="B5465" s="23" t="s">
        <v>92</v>
      </c>
      <c r="C5465" s="24" t="s">
        <v>92</v>
      </c>
      <c r="D5465" t="s">
        <v>92</v>
      </c>
      <c r="E5465" t="s">
        <v>92</v>
      </c>
      <c r="F5465" t="s">
        <v>92</v>
      </c>
      <c r="G5465" s="23" t="s">
        <v>92</v>
      </c>
      <c r="H5465" s="24" t="s">
        <v>92</v>
      </c>
      <c r="I5465" t="s">
        <v>92</v>
      </c>
    </row>
    <row r="5466" spans="1:9">
      <c r="A5466" t="s">
        <v>92</v>
      </c>
      <c r="B5466" s="23" t="s">
        <v>92</v>
      </c>
      <c r="C5466" s="24" t="s">
        <v>92</v>
      </c>
      <c r="D5466" t="s">
        <v>92</v>
      </c>
      <c r="E5466" t="s">
        <v>92</v>
      </c>
      <c r="F5466" t="s">
        <v>92</v>
      </c>
      <c r="G5466" s="23" t="s">
        <v>92</v>
      </c>
      <c r="H5466" s="24" t="s">
        <v>92</v>
      </c>
      <c r="I5466" t="s">
        <v>92</v>
      </c>
    </row>
    <row r="5467" spans="1:9">
      <c r="A5467" t="s">
        <v>92</v>
      </c>
      <c r="B5467" s="23" t="s">
        <v>92</v>
      </c>
      <c r="C5467" s="24" t="s">
        <v>92</v>
      </c>
      <c r="D5467" t="s">
        <v>92</v>
      </c>
      <c r="E5467" t="s">
        <v>92</v>
      </c>
      <c r="F5467" t="s">
        <v>92</v>
      </c>
      <c r="G5467" s="23" t="s">
        <v>92</v>
      </c>
      <c r="H5467" s="24" t="s">
        <v>92</v>
      </c>
      <c r="I5467" t="s">
        <v>92</v>
      </c>
    </row>
    <row r="5468" spans="1:9">
      <c r="A5468" t="s">
        <v>92</v>
      </c>
      <c r="B5468" s="23" t="s">
        <v>92</v>
      </c>
      <c r="C5468" s="24" t="s">
        <v>92</v>
      </c>
      <c r="D5468" t="s">
        <v>92</v>
      </c>
      <c r="E5468" t="s">
        <v>92</v>
      </c>
      <c r="F5468" t="s">
        <v>92</v>
      </c>
      <c r="G5468" s="23" t="s">
        <v>92</v>
      </c>
      <c r="H5468" s="24" t="s">
        <v>92</v>
      </c>
      <c r="I5468" t="s">
        <v>92</v>
      </c>
    </row>
    <row r="5469" spans="1:9">
      <c r="A5469" t="s">
        <v>92</v>
      </c>
      <c r="B5469" s="23" t="s">
        <v>92</v>
      </c>
      <c r="C5469" s="24" t="s">
        <v>92</v>
      </c>
      <c r="D5469" t="s">
        <v>92</v>
      </c>
      <c r="E5469" t="s">
        <v>92</v>
      </c>
      <c r="F5469" t="s">
        <v>92</v>
      </c>
      <c r="G5469" s="23" t="s">
        <v>92</v>
      </c>
      <c r="H5469" s="24" t="s">
        <v>92</v>
      </c>
      <c r="I5469" t="s">
        <v>92</v>
      </c>
    </row>
    <row r="5470" spans="1:9">
      <c r="A5470" t="s">
        <v>92</v>
      </c>
      <c r="B5470" s="23" t="s">
        <v>92</v>
      </c>
      <c r="C5470" s="24" t="s">
        <v>92</v>
      </c>
      <c r="D5470" t="s">
        <v>92</v>
      </c>
      <c r="E5470" t="s">
        <v>92</v>
      </c>
      <c r="F5470" t="s">
        <v>92</v>
      </c>
      <c r="G5470" s="23" t="s">
        <v>92</v>
      </c>
      <c r="H5470" s="24" t="s">
        <v>92</v>
      </c>
      <c r="I5470" t="s">
        <v>92</v>
      </c>
    </row>
    <row r="5471" spans="1:9">
      <c r="A5471" t="s">
        <v>92</v>
      </c>
      <c r="B5471" s="23" t="s">
        <v>92</v>
      </c>
      <c r="C5471" s="24" t="s">
        <v>92</v>
      </c>
      <c r="D5471" t="s">
        <v>92</v>
      </c>
      <c r="E5471" t="s">
        <v>92</v>
      </c>
      <c r="F5471" t="s">
        <v>92</v>
      </c>
      <c r="G5471" s="23" t="s">
        <v>92</v>
      </c>
      <c r="H5471" s="24" t="s">
        <v>92</v>
      </c>
      <c r="I5471" t="s">
        <v>92</v>
      </c>
    </row>
    <row r="5472" spans="1:9">
      <c r="A5472" t="s">
        <v>92</v>
      </c>
      <c r="B5472" s="23" t="s">
        <v>92</v>
      </c>
      <c r="C5472" s="24" t="s">
        <v>92</v>
      </c>
      <c r="D5472" t="s">
        <v>92</v>
      </c>
      <c r="E5472" t="s">
        <v>92</v>
      </c>
      <c r="F5472" t="s">
        <v>92</v>
      </c>
      <c r="G5472" s="23" t="s">
        <v>92</v>
      </c>
      <c r="H5472" s="24" t="s">
        <v>92</v>
      </c>
      <c r="I5472" t="s">
        <v>92</v>
      </c>
    </row>
    <row r="5473" spans="1:9">
      <c r="A5473" t="s">
        <v>92</v>
      </c>
      <c r="B5473" s="23" t="s">
        <v>92</v>
      </c>
      <c r="C5473" s="24" t="s">
        <v>92</v>
      </c>
      <c r="D5473" t="s">
        <v>92</v>
      </c>
      <c r="E5473" t="s">
        <v>92</v>
      </c>
      <c r="F5473" t="s">
        <v>92</v>
      </c>
      <c r="G5473" s="23" t="s">
        <v>92</v>
      </c>
      <c r="H5473" s="24" t="s">
        <v>92</v>
      </c>
      <c r="I5473" t="s">
        <v>92</v>
      </c>
    </row>
    <row r="5474" spans="1:9">
      <c r="A5474" t="s">
        <v>92</v>
      </c>
      <c r="B5474" s="23" t="s">
        <v>92</v>
      </c>
      <c r="C5474" s="24" t="s">
        <v>92</v>
      </c>
      <c r="D5474" t="s">
        <v>92</v>
      </c>
      <c r="E5474" t="s">
        <v>92</v>
      </c>
      <c r="F5474" t="s">
        <v>92</v>
      </c>
      <c r="G5474" s="23" t="s">
        <v>92</v>
      </c>
      <c r="H5474" s="24" t="s">
        <v>92</v>
      </c>
      <c r="I5474" t="s">
        <v>92</v>
      </c>
    </row>
    <row r="5475" spans="1:9">
      <c r="A5475" t="s">
        <v>92</v>
      </c>
      <c r="B5475" s="23" t="s">
        <v>92</v>
      </c>
      <c r="C5475" s="24" t="s">
        <v>92</v>
      </c>
      <c r="D5475" t="s">
        <v>92</v>
      </c>
      <c r="E5475" t="s">
        <v>92</v>
      </c>
      <c r="F5475" t="s">
        <v>92</v>
      </c>
      <c r="G5475" s="23" t="s">
        <v>92</v>
      </c>
      <c r="H5475" s="24" t="s">
        <v>92</v>
      </c>
      <c r="I5475" t="s">
        <v>92</v>
      </c>
    </row>
    <row r="5476" spans="1:9">
      <c r="A5476" t="s">
        <v>92</v>
      </c>
      <c r="B5476" s="23" t="s">
        <v>92</v>
      </c>
      <c r="C5476" s="24" t="s">
        <v>92</v>
      </c>
      <c r="D5476" t="s">
        <v>92</v>
      </c>
      <c r="E5476" t="s">
        <v>92</v>
      </c>
      <c r="F5476" t="s">
        <v>92</v>
      </c>
      <c r="G5476" s="23" t="s">
        <v>92</v>
      </c>
      <c r="H5476" s="24" t="s">
        <v>92</v>
      </c>
      <c r="I5476" t="s">
        <v>92</v>
      </c>
    </row>
    <row r="5477" spans="1:9">
      <c r="A5477" t="s">
        <v>92</v>
      </c>
      <c r="B5477" s="23" t="s">
        <v>92</v>
      </c>
      <c r="C5477" s="24" t="s">
        <v>92</v>
      </c>
      <c r="D5477" t="s">
        <v>92</v>
      </c>
      <c r="E5477" t="s">
        <v>92</v>
      </c>
      <c r="F5477" t="s">
        <v>92</v>
      </c>
      <c r="G5477" s="23" t="s">
        <v>92</v>
      </c>
      <c r="H5477" s="24" t="s">
        <v>92</v>
      </c>
      <c r="I5477" t="s">
        <v>92</v>
      </c>
    </row>
    <row r="5478" spans="1:9">
      <c r="A5478" t="s">
        <v>92</v>
      </c>
      <c r="B5478" s="23" t="s">
        <v>92</v>
      </c>
      <c r="C5478" s="24" t="s">
        <v>92</v>
      </c>
      <c r="D5478" t="s">
        <v>92</v>
      </c>
      <c r="E5478" t="s">
        <v>92</v>
      </c>
      <c r="F5478" t="s">
        <v>92</v>
      </c>
      <c r="G5478" s="23" t="s">
        <v>92</v>
      </c>
      <c r="H5478" s="24" t="s">
        <v>92</v>
      </c>
      <c r="I5478" t="s">
        <v>92</v>
      </c>
    </row>
    <row r="5479" spans="1:9">
      <c r="A5479" t="s">
        <v>92</v>
      </c>
      <c r="B5479" s="23" t="s">
        <v>92</v>
      </c>
      <c r="C5479" s="24" t="s">
        <v>92</v>
      </c>
      <c r="D5479" t="s">
        <v>92</v>
      </c>
      <c r="E5479" t="s">
        <v>92</v>
      </c>
      <c r="F5479" t="s">
        <v>92</v>
      </c>
      <c r="G5479" s="23" t="s">
        <v>92</v>
      </c>
      <c r="H5479" s="24" t="s">
        <v>92</v>
      </c>
      <c r="I5479" t="s">
        <v>92</v>
      </c>
    </row>
    <row r="5480" spans="1:9">
      <c r="A5480" t="s">
        <v>92</v>
      </c>
      <c r="B5480" s="23" t="s">
        <v>92</v>
      </c>
      <c r="C5480" s="24" t="s">
        <v>92</v>
      </c>
      <c r="D5480" t="s">
        <v>92</v>
      </c>
      <c r="E5480" t="s">
        <v>92</v>
      </c>
      <c r="F5480" t="s">
        <v>92</v>
      </c>
      <c r="G5480" s="23" t="s">
        <v>92</v>
      </c>
      <c r="H5480" s="24" t="s">
        <v>92</v>
      </c>
      <c r="I5480" t="s">
        <v>92</v>
      </c>
    </row>
    <row r="5481" spans="1:9">
      <c r="A5481" t="s">
        <v>92</v>
      </c>
      <c r="B5481" s="23" t="s">
        <v>92</v>
      </c>
      <c r="C5481" s="24" t="s">
        <v>92</v>
      </c>
      <c r="D5481" t="s">
        <v>92</v>
      </c>
      <c r="E5481" t="s">
        <v>92</v>
      </c>
      <c r="F5481" t="s">
        <v>92</v>
      </c>
      <c r="G5481" s="23" t="s">
        <v>92</v>
      </c>
      <c r="H5481" s="24" t="s">
        <v>92</v>
      </c>
      <c r="I5481" t="s">
        <v>92</v>
      </c>
    </row>
    <row r="5482" spans="1:9">
      <c r="A5482" t="s">
        <v>92</v>
      </c>
      <c r="B5482" s="23" t="s">
        <v>92</v>
      </c>
      <c r="C5482" s="24" t="s">
        <v>92</v>
      </c>
      <c r="D5482" t="s">
        <v>92</v>
      </c>
      <c r="E5482" t="s">
        <v>92</v>
      </c>
      <c r="F5482" t="s">
        <v>92</v>
      </c>
      <c r="G5482" s="23" t="s">
        <v>92</v>
      </c>
      <c r="H5482" s="24" t="s">
        <v>92</v>
      </c>
      <c r="I5482" t="s">
        <v>92</v>
      </c>
    </row>
    <row r="5483" spans="1:9">
      <c r="A5483" t="s">
        <v>92</v>
      </c>
      <c r="B5483" s="23" t="s">
        <v>92</v>
      </c>
      <c r="C5483" s="24" t="s">
        <v>92</v>
      </c>
      <c r="D5483" t="s">
        <v>92</v>
      </c>
      <c r="E5483" t="s">
        <v>92</v>
      </c>
      <c r="F5483" t="s">
        <v>92</v>
      </c>
      <c r="G5483" s="23" t="s">
        <v>92</v>
      </c>
      <c r="H5483" s="24" t="s">
        <v>92</v>
      </c>
      <c r="I5483" t="s">
        <v>92</v>
      </c>
    </row>
    <row r="5484" spans="1:9">
      <c r="A5484" t="s">
        <v>92</v>
      </c>
      <c r="B5484" s="23" t="s">
        <v>92</v>
      </c>
      <c r="C5484" s="24" t="s">
        <v>92</v>
      </c>
      <c r="D5484" t="s">
        <v>92</v>
      </c>
      <c r="E5484" t="s">
        <v>92</v>
      </c>
      <c r="F5484" t="s">
        <v>92</v>
      </c>
      <c r="G5484" s="23" t="s">
        <v>92</v>
      </c>
      <c r="H5484" s="24" t="s">
        <v>92</v>
      </c>
      <c r="I5484" t="s">
        <v>92</v>
      </c>
    </row>
    <row r="5485" spans="1:9">
      <c r="A5485" t="s">
        <v>92</v>
      </c>
      <c r="B5485" s="23" t="s">
        <v>92</v>
      </c>
      <c r="C5485" s="24" t="s">
        <v>92</v>
      </c>
      <c r="D5485" t="s">
        <v>92</v>
      </c>
      <c r="E5485" t="s">
        <v>92</v>
      </c>
      <c r="F5485" t="s">
        <v>92</v>
      </c>
      <c r="G5485" s="23" t="s">
        <v>92</v>
      </c>
      <c r="H5485" s="24" t="s">
        <v>92</v>
      </c>
      <c r="I5485" t="s">
        <v>92</v>
      </c>
    </row>
    <row r="5486" spans="1:9">
      <c r="A5486" t="s">
        <v>92</v>
      </c>
      <c r="B5486" s="23" t="s">
        <v>92</v>
      </c>
      <c r="C5486" s="24" t="s">
        <v>92</v>
      </c>
      <c r="D5486" t="s">
        <v>92</v>
      </c>
      <c r="E5486" t="s">
        <v>92</v>
      </c>
      <c r="F5486" t="s">
        <v>92</v>
      </c>
      <c r="G5486" s="23" t="s">
        <v>92</v>
      </c>
      <c r="H5486" s="24" t="s">
        <v>92</v>
      </c>
      <c r="I5486" t="s">
        <v>92</v>
      </c>
    </row>
    <row r="5487" spans="1:9">
      <c r="A5487" t="s">
        <v>92</v>
      </c>
      <c r="B5487" s="23" t="s">
        <v>92</v>
      </c>
      <c r="C5487" s="24" t="s">
        <v>92</v>
      </c>
      <c r="D5487" t="s">
        <v>92</v>
      </c>
      <c r="E5487" t="s">
        <v>92</v>
      </c>
      <c r="F5487" t="s">
        <v>92</v>
      </c>
      <c r="G5487" s="23" t="s">
        <v>92</v>
      </c>
      <c r="H5487" s="24" t="s">
        <v>92</v>
      </c>
      <c r="I5487" t="s">
        <v>92</v>
      </c>
    </row>
    <row r="5488" spans="1:9">
      <c r="A5488" t="s">
        <v>92</v>
      </c>
      <c r="B5488" s="23" t="s">
        <v>92</v>
      </c>
      <c r="C5488" s="24" t="s">
        <v>92</v>
      </c>
      <c r="D5488" t="s">
        <v>92</v>
      </c>
      <c r="E5488" t="s">
        <v>92</v>
      </c>
      <c r="F5488" t="s">
        <v>92</v>
      </c>
      <c r="G5488" s="23" t="s">
        <v>92</v>
      </c>
      <c r="H5488" s="24" t="s">
        <v>92</v>
      </c>
      <c r="I5488" t="s">
        <v>92</v>
      </c>
    </row>
    <row r="5489" spans="1:9">
      <c r="A5489" t="s">
        <v>92</v>
      </c>
      <c r="B5489" s="23" t="s">
        <v>92</v>
      </c>
      <c r="C5489" s="24" t="s">
        <v>92</v>
      </c>
      <c r="D5489" t="s">
        <v>92</v>
      </c>
      <c r="E5489" t="s">
        <v>92</v>
      </c>
      <c r="F5489" t="s">
        <v>92</v>
      </c>
      <c r="G5489" s="23" t="s">
        <v>92</v>
      </c>
      <c r="H5489" s="24" t="s">
        <v>92</v>
      </c>
      <c r="I5489" t="s">
        <v>92</v>
      </c>
    </row>
    <row r="5490" spans="1:9">
      <c r="A5490" t="s">
        <v>92</v>
      </c>
      <c r="B5490" s="23" t="s">
        <v>92</v>
      </c>
      <c r="C5490" s="24" t="s">
        <v>92</v>
      </c>
      <c r="D5490" t="s">
        <v>92</v>
      </c>
      <c r="E5490" t="s">
        <v>92</v>
      </c>
      <c r="F5490" t="s">
        <v>92</v>
      </c>
      <c r="G5490" s="23" t="s">
        <v>92</v>
      </c>
      <c r="H5490" s="24" t="s">
        <v>92</v>
      </c>
      <c r="I5490" t="s">
        <v>92</v>
      </c>
    </row>
    <row r="5491" spans="1:9">
      <c r="A5491" t="s">
        <v>92</v>
      </c>
      <c r="B5491" s="23" t="s">
        <v>92</v>
      </c>
      <c r="C5491" s="24" t="s">
        <v>92</v>
      </c>
      <c r="D5491" t="s">
        <v>92</v>
      </c>
      <c r="E5491" t="s">
        <v>92</v>
      </c>
      <c r="F5491" t="s">
        <v>92</v>
      </c>
      <c r="G5491" s="23" t="s">
        <v>92</v>
      </c>
      <c r="H5491" s="24" t="s">
        <v>92</v>
      </c>
      <c r="I5491" t="s">
        <v>92</v>
      </c>
    </row>
    <row r="5492" spans="1:9">
      <c r="A5492" t="s">
        <v>92</v>
      </c>
      <c r="B5492" s="23" t="s">
        <v>92</v>
      </c>
      <c r="C5492" s="24" t="s">
        <v>92</v>
      </c>
      <c r="D5492" t="s">
        <v>92</v>
      </c>
      <c r="E5492" t="s">
        <v>92</v>
      </c>
      <c r="F5492" t="s">
        <v>92</v>
      </c>
      <c r="G5492" s="23" t="s">
        <v>92</v>
      </c>
      <c r="H5492" s="24" t="s">
        <v>92</v>
      </c>
      <c r="I5492" t="s">
        <v>92</v>
      </c>
    </row>
    <row r="5493" spans="1:9">
      <c r="A5493" t="s">
        <v>92</v>
      </c>
      <c r="B5493" s="23" t="s">
        <v>92</v>
      </c>
      <c r="C5493" s="24" t="s">
        <v>92</v>
      </c>
      <c r="D5493" t="s">
        <v>92</v>
      </c>
      <c r="E5493" t="s">
        <v>92</v>
      </c>
      <c r="F5493" t="s">
        <v>92</v>
      </c>
      <c r="G5493" s="23" t="s">
        <v>92</v>
      </c>
      <c r="H5493" s="24" t="s">
        <v>92</v>
      </c>
      <c r="I5493" t="s">
        <v>92</v>
      </c>
    </row>
    <row r="5494" spans="1:9">
      <c r="A5494" t="s">
        <v>92</v>
      </c>
      <c r="B5494" s="23" t="s">
        <v>92</v>
      </c>
      <c r="C5494" s="24" t="s">
        <v>92</v>
      </c>
      <c r="D5494" t="s">
        <v>92</v>
      </c>
      <c r="E5494" t="s">
        <v>92</v>
      </c>
      <c r="F5494" t="s">
        <v>92</v>
      </c>
      <c r="G5494" s="23" t="s">
        <v>92</v>
      </c>
      <c r="H5494" s="24" t="s">
        <v>92</v>
      </c>
      <c r="I5494" t="s">
        <v>92</v>
      </c>
    </row>
    <row r="5495" spans="1:9">
      <c r="A5495" t="s">
        <v>92</v>
      </c>
      <c r="B5495" s="23" t="s">
        <v>92</v>
      </c>
      <c r="C5495" s="24" t="s">
        <v>92</v>
      </c>
      <c r="D5495" t="s">
        <v>92</v>
      </c>
      <c r="E5495" t="s">
        <v>92</v>
      </c>
      <c r="F5495" t="s">
        <v>92</v>
      </c>
      <c r="G5495" s="23" t="s">
        <v>92</v>
      </c>
      <c r="H5495" s="24" t="s">
        <v>92</v>
      </c>
      <c r="I5495" t="s">
        <v>92</v>
      </c>
    </row>
    <row r="5496" spans="1:9">
      <c r="A5496" t="s">
        <v>92</v>
      </c>
      <c r="B5496" s="23" t="s">
        <v>92</v>
      </c>
      <c r="C5496" s="24" t="s">
        <v>92</v>
      </c>
      <c r="D5496" t="s">
        <v>92</v>
      </c>
      <c r="E5496" t="s">
        <v>92</v>
      </c>
      <c r="F5496" t="s">
        <v>92</v>
      </c>
      <c r="G5496" s="23" t="s">
        <v>92</v>
      </c>
      <c r="H5496" s="24" t="s">
        <v>92</v>
      </c>
      <c r="I5496" t="s">
        <v>92</v>
      </c>
    </row>
    <row r="5497" spans="1:9">
      <c r="A5497" t="s">
        <v>92</v>
      </c>
      <c r="B5497" s="23" t="s">
        <v>92</v>
      </c>
      <c r="C5497" s="24" t="s">
        <v>92</v>
      </c>
      <c r="D5497" t="s">
        <v>92</v>
      </c>
      <c r="E5497" t="s">
        <v>92</v>
      </c>
      <c r="F5497" t="s">
        <v>92</v>
      </c>
      <c r="G5497" s="23" t="s">
        <v>92</v>
      </c>
      <c r="H5497" s="24" t="s">
        <v>92</v>
      </c>
      <c r="I5497" t="s">
        <v>92</v>
      </c>
    </row>
    <row r="5498" spans="1:9">
      <c r="A5498" t="s">
        <v>92</v>
      </c>
      <c r="B5498" s="23" t="s">
        <v>92</v>
      </c>
      <c r="C5498" s="24" t="s">
        <v>92</v>
      </c>
      <c r="D5498" t="s">
        <v>92</v>
      </c>
      <c r="E5498" t="s">
        <v>92</v>
      </c>
      <c r="F5498" t="s">
        <v>92</v>
      </c>
      <c r="G5498" s="23" t="s">
        <v>92</v>
      </c>
      <c r="H5498" s="24" t="s">
        <v>92</v>
      </c>
      <c r="I5498" t="s">
        <v>92</v>
      </c>
    </row>
    <row r="5499" spans="1:9">
      <c r="A5499" t="s">
        <v>92</v>
      </c>
      <c r="B5499" s="23" t="s">
        <v>92</v>
      </c>
      <c r="C5499" s="24" t="s">
        <v>92</v>
      </c>
      <c r="D5499" t="s">
        <v>92</v>
      </c>
      <c r="E5499" t="s">
        <v>92</v>
      </c>
      <c r="F5499" t="s">
        <v>92</v>
      </c>
      <c r="G5499" s="23" t="s">
        <v>92</v>
      </c>
      <c r="H5499" s="24" t="s">
        <v>92</v>
      </c>
      <c r="I5499" t="s">
        <v>92</v>
      </c>
    </row>
    <row r="5500" spans="1:9">
      <c r="A5500" t="s">
        <v>92</v>
      </c>
      <c r="B5500" s="23" t="s">
        <v>92</v>
      </c>
      <c r="C5500" s="24" t="s">
        <v>92</v>
      </c>
      <c r="D5500" t="s">
        <v>92</v>
      </c>
      <c r="E5500" t="s">
        <v>92</v>
      </c>
      <c r="F5500" t="s">
        <v>92</v>
      </c>
      <c r="G5500" s="23" t="s">
        <v>92</v>
      </c>
      <c r="H5500" s="24" t="s">
        <v>92</v>
      </c>
      <c r="I5500" t="s">
        <v>92</v>
      </c>
    </row>
    <row r="5501" spans="1:9">
      <c r="A5501" t="s">
        <v>92</v>
      </c>
      <c r="B5501" s="23" t="s">
        <v>92</v>
      </c>
      <c r="C5501" s="24" t="s">
        <v>92</v>
      </c>
      <c r="D5501" t="s">
        <v>92</v>
      </c>
      <c r="E5501" t="s">
        <v>92</v>
      </c>
      <c r="F5501" t="s">
        <v>92</v>
      </c>
      <c r="G5501" s="23" t="s">
        <v>92</v>
      </c>
      <c r="H5501" s="24" t="s">
        <v>92</v>
      </c>
      <c r="I5501" t="s">
        <v>92</v>
      </c>
    </row>
    <row r="5502" spans="1:9">
      <c r="A5502" t="s">
        <v>92</v>
      </c>
      <c r="B5502" s="23" t="s">
        <v>92</v>
      </c>
      <c r="C5502" s="24" t="s">
        <v>92</v>
      </c>
      <c r="D5502" t="s">
        <v>92</v>
      </c>
      <c r="E5502" t="s">
        <v>92</v>
      </c>
      <c r="F5502" t="s">
        <v>92</v>
      </c>
      <c r="G5502" s="23" t="s">
        <v>92</v>
      </c>
      <c r="H5502" s="24" t="s">
        <v>92</v>
      </c>
      <c r="I5502" t="s">
        <v>92</v>
      </c>
    </row>
    <row r="5503" spans="1:9">
      <c r="A5503" t="s">
        <v>92</v>
      </c>
      <c r="B5503" s="23" t="s">
        <v>92</v>
      </c>
      <c r="C5503" s="24" t="s">
        <v>92</v>
      </c>
      <c r="D5503" t="s">
        <v>92</v>
      </c>
      <c r="E5503" t="s">
        <v>92</v>
      </c>
      <c r="F5503" t="s">
        <v>92</v>
      </c>
      <c r="G5503" s="23" t="s">
        <v>92</v>
      </c>
      <c r="H5503" s="24" t="s">
        <v>92</v>
      </c>
      <c r="I5503" t="s">
        <v>92</v>
      </c>
    </row>
    <row r="5504" spans="1:9">
      <c r="A5504" t="s">
        <v>92</v>
      </c>
      <c r="B5504" s="23" t="s">
        <v>92</v>
      </c>
      <c r="C5504" s="24" t="s">
        <v>92</v>
      </c>
      <c r="D5504" t="s">
        <v>92</v>
      </c>
      <c r="E5504" t="s">
        <v>92</v>
      </c>
      <c r="F5504" t="s">
        <v>92</v>
      </c>
      <c r="G5504" s="23" t="s">
        <v>92</v>
      </c>
      <c r="H5504" s="24" t="s">
        <v>92</v>
      </c>
      <c r="I5504" t="s">
        <v>92</v>
      </c>
    </row>
    <row r="5505" spans="1:9">
      <c r="A5505" t="s">
        <v>92</v>
      </c>
      <c r="B5505" s="23" t="s">
        <v>92</v>
      </c>
      <c r="C5505" s="24" t="s">
        <v>92</v>
      </c>
      <c r="D5505" t="s">
        <v>92</v>
      </c>
      <c r="E5505" t="s">
        <v>92</v>
      </c>
      <c r="F5505" t="s">
        <v>92</v>
      </c>
      <c r="G5505" s="23" t="s">
        <v>92</v>
      </c>
      <c r="H5505" s="24" t="s">
        <v>92</v>
      </c>
      <c r="I5505" t="s">
        <v>92</v>
      </c>
    </row>
    <row r="5506" spans="1:9">
      <c r="A5506" t="s">
        <v>92</v>
      </c>
      <c r="B5506" s="23" t="s">
        <v>92</v>
      </c>
      <c r="C5506" s="24" t="s">
        <v>92</v>
      </c>
      <c r="D5506" t="s">
        <v>92</v>
      </c>
      <c r="E5506" t="s">
        <v>92</v>
      </c>
      <c r="F5506" t="s">
        <v>92</v>
      </c>
      <c r="G5506" s="23" t="s">
        <v>92</v>
      </c>
      <c r="H5506" s="24" t="s">
        <v>92</v>
      </c>
      <c r="I5506" t="s">
        <v>92</v>
      </c>
    </row>
    <row r="5507" spans="1:9">
      <c r="A5507" t="s">
        <v>92</v>
      </c>
      <c r="B5507" s="23" t="s">
        <v>92</v>
      </c>
      <c r="C5507" s="24" t="s">
        <v>92</v>
      </c>
      <c r="D5507" t="s">
        <v>92</v>
      </c>
      <c r="E5507" t="s">
        <v>92</v>
      </c>
      <c r="F5507" t="s">
        <v>92</v>
      </c>
      <c r="G5507" s="23" t="s">
        <v>92</v>
      </c>
      <c r="H5507" s="24" t="s">
        <v>92</v>
      </c>
      <c r="I5507" t="s">
        <v>92</v>
      </c>
    </row>
    <row r="5508" spans="1:9">
      <c r="A5508" t="s">
        <v>92</v>
      </c>
      <c r="B5508" s="23" t="s">
        <v>92</v>
      </c>
      <c r="C5508" s="24" t="s">
        <v>92</v>
      </c>
      <c r="D5508" t="s">
        <v>92</v>
      </c>
      <c r="E5508" t="s">
        <v>92</v>
      </c>
      <c r="F5508" t="s">
        <v>92</v>
      </c>
      <c r="G5508" s="23" t="s">
        <v>92</v>
      </c>
      <c r="H5508" s="24" t="s">
        <v>92</v>
      </c>
      <c r="I5508" t="s">
        <v>92</v>
      </c>
    </row>
    <row r="5509" spans="1:9">
      <c r="A5509" t="s">
        <v>92</v>
      </c>
      <c r="B5509" s="23" t="s">
        <v>92</v>
      </c>
      <c r="C5509" s="24" t="s">
        <v>92</v>
      </c>
      <c r="D5509" t="s">
        <v>92</v>
      </c>
      <c r="E5509" t="s">
        <v>92</v>
      </c>
      <c r="F5509" t="s">
        <v>92</v>
      </c>
      <c r="G5509" s="23" t="s">
        <v>92</v>
      </c>
      <c r="H5509" s="24" t="s">
        <v>92</v>
      </c>
      <c r="I5509" t="s">
        <v>92</v>
      </c>
    </row>
    <row r="5510" spans="1:9">
      <c r="A5510" t="s">
        <v>92</v>
      </c>
      <c r="B5510" s="23" t="s">
        <v>92</v>
      </c>
      <c r="C5510" s="24" t="s">
        <v>92</v>
      </c>
      <c r="D5510" t="s">
        <v>92</v>
      </c>
      <c r="E5510" t="s">
        <v>92</v>
      </c>
      <c r="F5510" t="s">
        <v>92</v>
      </c>
      <c r="G5510" s="23" t="s">
        <v>92</v>
      </c>
      <c r="H5510" s="24" t="s">
        <v>92</v>
      </c>
      <c r="I5510" t="s">
        <v>92</v>
      </c>
    </row>
    <row r="5511" spans="1:9">
      <c r="A5511" t="s">
        <v>92</v>
      </c>
      <c r="B5511" s="23" t="s">
        <v>92</v>
      </c>
      <c r="C5511" s="24" t="s">
        <v>92</v>
      </c>
      <c r="D5511" t="s">
        <v>92</v>
      </c>
      <c r="E5511" t="s">
        <v>92</v>
      </c>
      <c r="F5511" t="s">
        <v>92</v>
      </c>
      <c r="G5511" s="23" t="s">
        <v>92</v>
      </c>
      <c r="H5511" s="24" t="s">
        <v>92</v>
      </c>
      <c r="I5511" t="s">
        <v>92</v>
      </c>
    </row>
    <row r="5512" spans="1:9">
      <c r="A5512" t="s">
        <v>92</v>
      </c>
      <c r="B5512" s="23" t="s">
        <v>92</v>
      </c>
      <c r="C5512" s="24" t="s">
        <v>92</v>
      </c>
      <c r="D5512" t="s">
        <v>92</v>
      </c>
      <c r="E5512" t="s">
        <v>92</v>
      </c>
      <c r="F5512" t="s">
        <v>92</v>
      </c>
      <c r="G5512" s="23" t="s">
        <v>92</v>
      </c>
      <c r="H5512" s="24" t="s">
        <v>92</v>
      </c>
      <c r="I5512" t="s">
        <v>92</v>
      </c>
    </row>
    <row r="5513" spans="1:9">
      <c r="A5513" t="s">
        <v>92</v>
      </c>
      <c r="B5513" s="23" t="s">
        <v>92</v>
      </c>
      <c r="C5513" s="24" t="s">
        <v>92</v>
      </c>
      <c r="D5513" t="s">
        <v>92</v>
      </c>
      <c r="E5513" t="s">
        <v>92</v>
      </c>
      <c r="F5513" t="s">
        <v>92</v>
      </c>
      <c r="G5513" s="23" t="s">
        <v>92</v>
      </c>
      <c r="H5513" s="24" t="s">
        <v>92</v>
      </c>
      <c r="I5513" t="s">
        <v>92</v>
      </c>
    </row>
    <row r="5514" spans="1:9">
      <c r="A5514" t="s">
        <v>92</v>
      </c>
      <c r="B5514" s="23" t="s">
        <v>92</v>
      </c>
      <c r="C5514" s="24" t="s">
        <v>92</v>
      </c>
      <c r="D5514" t="s">
        <v>92</v>
      </c>
      <c r="E5514" t="s">
        <v>92</v>
      </c>
      <c r="F5514" t="s">
        <v>92</v>
      </c>
      <c r="G5514" s="23" t="s">
        <v>92</v>
      </c>
      <c r="H5514" s="24" t="s">
        <v>92</v>
      </c>
      <c r="I5514" t="s">
        <v>92</v>
      </c>
    </row>
    <row r="5515" spans="1:9">
      <c r="A5515" t="s">
        <v>92</v>
      </c>
      <c r="B5515" s="23" t="s">
        <v>92</v>
      </c>
      <c r="C5515" s="24" t="s">
        <v>92</v>
      </c>
      <c r="D5515" t="s">
        <v>92</v>
      </c>
      <c r="E5515" t="s">
        <v>92</v>
      </c>
      <c r="F5515" t="s">
        <v>92</v>
      </c>
      <c r="G5515" s="23" t="s">
        <v>92</v>
      </c>
      <c r="H5515" s="24" t="s">
        <v>92</v>
      </c>
      <c r="I5515" t="s">
        <v>92</v>
      </c>
    </row>
    <row r="5516" spans="1:9">
      <c r="A5516" t="s">
        <v>92</v>
      </c>
      <c r="B5516" s="23" t="s">
        <v>92</v>
      </c>
      <c r="C5516" s="24" t="s">
        <v>92</v>
      </c>
      <c r="D5516" t="s">
        <v>92</v>
      </c>
      <c r="E5516" t="s">
        <v>92</v>
      </c>
      <c r="F5516" t="s">
        <v>92</v>
      </c>
      <c r="G5516" s="23" t="s">
        <v>92</v>
      </c>
      <c r="H5516" s="24" t="s">
        <v>92</v>
      </c>
      <c r="I5516" t="s">
        <v>92</v>
      </c>
    </row>
    <row r="5517" spans="1:9">
      <c r="A5517" t="s">
        <v>92</v>
      </c>
      <c r="B5517" s="23" t="s">
        <v>92</v>
      </c>
      <c r="C5517" s="24" t="s">
        <v>92</v>
      </c>
      <c r="D5517" t="s">
        <v>92</v>
      </c>
      <c r="E5517" t="s">
        <v>92</v>
      </c>
      <c r="F5517" t="s">
        <v>92</v>
      </c>
      <c r="G5517" s="23" t="s">
        <v>92</v>
      </c>
      <c r="H5517" s="24" t="s">
        <v>92</v>
      </c>
      <c r="I5517" t="s">
        <v>92</v>
      </c>
    </row>
    <row r="5518" spans="1:9">
      <c r="A5518" t="s">
        <v>92</v>
      </c>
      <c r="B5518" s="23" t="s">
        <v>92</v>
      </c>
      <c r="C5518" s="24" t="s">
        <v>92</v>
      </c>
      <c r="D5518" t="s">
        <v>92</v>
      </c>
      <c r="E5518" t="s">
        <v>92</v>
      </c>
      <c r="F5518" t="s">
        <v>92</v>
      </c>
      <c r="G5518" s="23" t="s">
        <v>92</v>
      </c>
      <c r="H5518" s="24" t="s">
        <v>92</v>
      </c>
      <c r="I5518" t="s">
        <v>92</v>
      </c>
    </row>
    <row r="5519" spans="1:9">
      <c r="A5519" t="s">
        <v>92</v>
      </c>
      <c r="B5519" s="23" t="s">
        <v>92</v>
      </c>
      <c r="C5519" s="24" t="s">
        <v>92</v>
      </c>
      <c r="D5519" t="s">
        <v>92</v>
      </c>
      <c r="E5519" t="s">
        <v>92</v>
      </c>
      <c r="F5519" t="s">
        <v>92</v>
      </c>
      <c r="G5519" s="23" t="s">
        <v>92</v>
      </c>
      <c r="H5519" s="24" t="s">
        <v>92</v>
      </c>
      <c r="I5519" t="s">
        <v>92</v>
      </c>
    </row>
    <row r="5520" spans="1:9">
      <c r="A5520" t="s">
        <v>92</v>
      </c>
      <c r="B5520" s="23" t="s">
        <v>92</v>
      </c>
      <c r="C5520" s="24" t="s">
        <v>92</v>
      </c>
      <c r="D5520" t="s">
        <v>92</v>
      </c>
      <c r="E5520" t="s">
        <v>92</v>
      </c>
      <c r="F5520" t="s">
        <v>92</v>
      </c>
      <c r="G5520" s="23" t="s">
        <v>92</v>
      </c>
      <c r="H5520" s="24" t="s">
        <v>92</v>
      </c>
      <c r="I5520" t="s">
        <v>92</v>
      </c>
    </row>
    <row r="5521" spans="1:9">
      <c r="A5521" t="s">
        <v>92</v>
      </c>
      <c r="B5521" s="23" t="s">
        <v>92</v>
      </c>
      <c r="C5521" s="24" t="s">
        <v>92</v>
      </c>
      <c r="D5521" t="s">
        <v>92</v>
      </c>
      <c r="E5521" t="s">
        <v>92</v>
      </c>
      <c r="F5521" t="s">
        <v>92</v>
      </c>
      <c r="G5521" s="23" t="s">
        <v>92</v>
      </c>
      <c r="H5521" s="24" t="s">
        <v>92</v>
      </c>
      <c r="I5521" t="s">
        <v>92</v>
      </c>
    </row>
    <row r="5522" spans="1:9">
      <c r="A5522" t="s">
        <v>92</v>
      </c>
      <c r="B5522" s="23" t="s">
        <v>92</v>
      </c>
      <c r="C5522" s="24" t="s">
        <v>92</v>
      </c>
      <c r="D5522" t="s">
        <v>92</v>
      </c>
      <c r="E5522" t="s">
        <v>92</v>
      </c>
      <c r="F5522" t="s">
        <v>92</v>
      </c>
      <c r="G5522" s="23" t="s">
        <v>92</v>
      </c>
      <c r="H5522" s="24" t="s">
        <v>92</v>
      </c>
      <c r="I5522" t="s">
        <v>92</v>
      </c>
    </row>
    <row r="5523" spans="1:9">
      <c r="A5523" t="s">
        <v>92</v>
      </c>
      <c r="B5523" s="23" t="s">
        <v>92</v>
      </c>
      <c r="C5523" s="24" t="s">
        <v>92</v>
      </c>
      <c r="D5523" t="s">
        <v>92</v>
      </c>
      <c r="E5523" t="s">
        <v>92</v>
      </c>
      <c r="F5523" t="s">
        <v>92</v>
      </c>
      <c r="G5523" s="23" t="s">
        <v>92</v>
      </c>
      <c r="H5523" s="24" t="s">
        <v>92</v>
      </c>
      <c r="I5523" t="s">
        <v>92</v>
      </c>
    </row>
    <row r="5524" spans="1:9">
      <c r="A5524" t="s">
        <v>92</v>
      </c>
      <c r="B5524" s="23" t="s">
        <v>92</v>
      </c>
      <c r="C5524" s="24" t="s">
        <v>92</v>
      </c>
      <c r="D5524" t="s">
        <v>92</v>
      </c>
      <c r="E5524" t="s">
        <v>92</v>
      </c>
      <c r="F5524" t="s">
        <v>92</v>
      </c>
      <c r="G5524" s="23" t="s">
        <v>92</v>
      </c>
      <c r="H5524" s="24" t="s">
        <v>92</v>
      </c>
      <c r="I5524" t="s">
        <v>92</v>
      </c>
    </row>
    <row r="5525" spans="1:9">
      <c r="A5525" t="s">
        <v>92</v>
      </c>
      <c r="B5525" s="23" t="s">
        <v>92</v>
      </c>
      <c r="C5525" s="24" t="s">
        <v>92</v>
      </c>
      <c r="D5525" t="s">
        <v>92</v>
      </c>
      <c r="E5525" t="s">
        <v>92</v>
      </c>
      <c r="F5525" t="s">
        <v>92</v>
      </c>
      <c r="G5525" s="23" t="s">
        <v>92</v>
      </c>
      <c r="H5525" s="24" t="s">
        <v>92</v>
      </c>
      <c r="I5525" t="s">
        <v>92</v>
      </c>
    </row>
    <row r="5526" spans="1:9">
      <c r="A5526" t="s">
        <v>92</v>
      </c>
      <c r="B5526" s="23" t="s">
        <v>92</v>
      </c>
      <c r="C5526" s="24" t="s">
        <v>92</v>
      </c>
      <c r="D5526" t="s">
        <v>92</v>
      </c>
      <c r="E5526" t="s">
        <v>92</v>
      </c>
      <c r="F5526" t="s">
        <v>92</v>
      </c>
      <c r="G5526" s="23" t="s">
        <v>92</v>
      </c>
      <c r="H5526" s="24" t="s">
        <v>92</v>
      </c>
      <c r="I5526" t="s">
        <v>92</v>
      </c>
    </row>
    <row r="5527" spans="1:9">
      <c r="A5527" t="s">
        <v>92</v>
      </c>
      <c r="B5527" s="23" t="s">
        <v>92</v>
      </c>
      <c r="C5527" s="24" t="s">
        <v>92</v>
      </c>
      <c r="D5527" t="s">
        <v>92</v>
      </c>
      <c r="E5527" t="s">
        <v>92</v>
      </c>
      <c r="F5527" t="s">
        <v>92</v>
      </c>
      <c r="G5527" s="23" t="s">
        <v>92</v>
      </c>
      <c r="H5527" s="24" t="s">
        <v>92</v>
      </c>
      <c r="I5527" t="s">
        <v>92</v>
      </c>
    </row>
    <row r="5528" spans="1:9">
      <c r="A5528" t="s">
        <v>92</v>
      </c>
      <c r="B5528" s="23" t="s">
        <v>92</v>
      </c>
      <c r="C5528" s="24" t="s">
        <v>92</v>
      </c>
      <c r="D5528" t="s">
        <v>92</v>
      </c>
      <c r="E5528" t="s">
        <v>92</v>
      </c>
      <c r="F5528" t="s">
        <v>92</v>
      </c>
      <c r="G5528" s="23" t="s">
        <v>92</v>
      </c>
      <c r="H5528" s="24" t="s">
        <v>92</v>
      </c>
      <c r="I5528" t="s">
        <v>92</v>
      </c>
    </row>
    <row r="5529" spans="1:9">
      <c r="A5529" t="s">
        <v>92</v>
      </c>
      <c r="B5529" s="23" t="s">
        <v>92</v>
      </c>
      <c r="C5529" s="24" t="s">
        <v>92</v>
      </c>
      <c r="D5529" t="s">
        <v>92</v>
      </c>
      <c r="E5529" t="s">
        <v>92</v>
      </c>
      <c r="F5529" t="s">
        <v>92</v>
      </c>
      <c r="G5529" s="23" t="s">
        <v>92</v>
      </c>
      <c r="H5529" s="24" t="s">
        <v>92</v>
      </c>
      <c r="I5529" t="s">
        <v>92</v>
      </c>
    </row>
    <row r="5530" spans="1:9">
      <c r="A5530" t="s">
        <v>92</v>
      </c>
      <c r="B5530" s="23" t="s">
        <v>92</v>
      </c>
      <c r="C5530" s="24" t="s">
        <v>92</v>
      </c>
      <c r="D5530" t="s">
        <v>92</v>
      </c>
      <c r="E5530" t="s">
        <v>92</v>
      </c>
      <c r="F5530" t="s">
        <v>92</v>
      </c>
      <c r="G5530" s="23" t="s">
        <v>92</v>
      </c>
      <c r="H5530" s="24" t="s">
        <v>92</v>
      </c>
      <c r="I5530" t="s">
        <v>92</v>
      </c>
    </row>
    <row r="5531" spans="1:9">
      <c r="A5531" t="s">
        <v>92</v>
      </c>
      <c r="B5531" s="23" t="s">
        <v>92</v>
      </c>
      <c r="C5531" s="24" t="s">
        <v>92</v>
      </c>
      <c r="D5531" t="s">
        <v>92</v>
      </c>
      <c r="E5531" t="s">
        <v>92</v>
      </c>
      <c r="F5531" t="s">
        <v>92</v>
      </c>
      <c r="G5531" s="23" t="s">
        <v>92</v>
      </c>
      <c r="H5531" s="24" t="s">
        <v>92</v>
      </c>
      <c r="I5531" t="s">
        <v>92</v>
      </c>
    </row>
    <row r="5532" spans="1:9">
      <c r="A5532" t="s">
        <v>92</v>
      </c>
      <c r="B5532" s="23" t="s">
        <v>92</v>
      </c>
      <c r="C5532" s="24" t="s">
        <v>92</v>
      </c>
      <c r="D5532" t="s">
        <v>92</v>
      </c>
      <c r="E5532" t="s">
        <v>92</v>
      </c>
      <c r="F5532" t="s">
        <v>92</v>
      </c>
      <c r="G5532" s="23" t="s">
        <v>92</v>
      </c>
      <c r="H5532" s="24" t="s">
        <v>92</v>
      </c>
      <c r="I5532" t="s">
        <v>92</v>
      </c>
    </row>
    <row r="5533" spans="1:9">
      <c r="A5533" t="s">
        <v>92</v>
      </c>
      <c r="B5533" s="23" t="s">
        <v>92</v>
      </c>
      <c r="C5533" s="24" t="s">
        <v>92</v>
      </c>
      <c r="D5533" t="s">
        <v>92</v>
      </c>
      <c r="E5533" t="s">
        <v>92</v>
      </c>
      <c r="F5533" t="s">
        <v>92</v>
      </c>
      <c r="G5533" s="23" t="s">
        <v>92</v>
      </c>
      <c r="H5533" s="24" t="s">
        <v>92</v>
      </c>
      <c r="I5533" t="s">
        <v>92</v>
      </c>
    </row>
    <row r="5534" spans="1:9">
      <c r="A5534" t="s">
        <v>92</v>
      </c>
      <c r="B5534" s="23" t="s">
        <v>92</v>
      </c>
      <c r="C5534" s="24" t="s">
        <v>92</v>
      </c>
      <c r="D5534" t="s">
        <v>92</v>
      </c>
      <c r="E5534" t="s">
        <v>92</v>
      </c>
      <c r="F5534" t="s">
        <v>92</v>
      </c>
      <c r="G5534" s="23" t="s">
        <v>92</v>
      </c>
      <c r="H5534" s="24" t="s">
        <v>92</v>
      </c>
      <c r="I5534" t="s">
        <v>92</v>
      </c>
    </row>
    <row r="5535" spans="1:9">
      <c r="A5535" t="s">
        <v>92</v>
      </c>
      <c r="B5535" s="23" t="s">
        <v>92</v>
      </c>
      <c r="C5535" s="24" t="s">
        <v>92</v>
      </c>
      <c r="D5535" t="s">
        <v>92</v>
      </c>
      <c r="E5535" t="s">
        <v>92</v>
      </c>
      <c r="F5535" t="s">
        <v>92</v>
      </c>
      <c r="G5535" s="23" t="s">
        <v>92</v>
      </c>
      <c r="H5535" s="24" t="s">
        <v>92</v>
      </c>
      <c r="I5535" t="s">
        <v>92</v>
      </c>
    </row>
    <row r="5536" spans="1:9">
      <c r="A5536" t="s">
        <v>92</v>
      </c>
      <c r="B5536" s="23" t="s">
        <v>92</v>
      </c>
      <c r="C5536" s="24" t="s">
        <v>92</v>
      </c>
      <c r="D5536" t="s">
        <v>92</v>
      </c>
      <c r="E5536" t="s">
        <v>92</v>
      </c>
      <c r="F5536" t="s">
        <v>92</v>
      </c>
      <c r="G5536" s="23" t="s">
        <v>92</v>
      </c>
      <c r="H5536" s="24" t="s">
        <v>92</v>
      </c>
      <c r="I5536" t="s">
        <v>92</v>
      </c>
    </row>
    <row r="5537" spans="1:9">
      <c r="A5537" t="s">
        <v>92</v>
      </c>
      <c r="B5537" s="23" t="s">
        <v>92</v>
      </c>
      <c r="C5537" s="24" t="s">
        <v>92</v>
      </c>
      <c r="D5537" t="s">
        <v>92</v>
      </c>
      <c r="E5537" t="s">
        <v>92</v>
      </c>
      <c r="F5537" t="s">
        <v>92</v>
      </c>
      <c r="G5537" s="23" t="s">
        <v>92</v>
      </c>
      <c r="H5537" s="24" t="s">
        <v>92</v>
      </c>
      <c r="I5537" t="s">
        <v>92</v>
      </c>
    </row>
    <row r="5538" spans="1:9">
      <c r="A5538" t="s">
        <v>92</v>
      </c>
      <c r="B5538" s="23" t="s">
        <v>92</v>
      </c>
      <c r="C5538" s="24" t="s">
        <v>92</v>
      </c>
      <c r="D5538" t="s">
        <v>92</v>
      </c>
      <c r="E5538" t="s">
        <v>92</v>
      </c>
      <c r="F5538" t="s">
        <v>92</v>
      </c>
      <c r="G5538" s="23" t="s">
        <v>92</v>
      </c>
      <c r="H5538" s="24" t="s">
        <v>92</v>
      </c>
      <c r="I5538" t="s">
        <v>92</v>
      </c>
    </row>
    <row r="5539" spans="1:9">
      <c r="A5539" t="s">
        <v>92</v>
      </c>
      <c r="B5539" s="23" t="s">
        <v>92</v>
      </c>
      <c r="C5539" s="24" t="s">
        <v>92</v>
      </c>
      <c r="D5539" t="s">
        <v>92</v>
      </c>
      <c r="E5539" t="s">
        <v>92</v>
      </c>
      <c r="F5539" t="s">
        <v>92</v>
      </c>
      <c r="G5539" s="23" t="s">
        <v>92</v>
      </c>
      <c r="H5539" s="24" t="s">
        <v>92</v>
      </c>
      <c r="I5539" t="s">
        <v>92</v>
      </c>
    </row>
    <row r="5540" spans="1:9">
      <c r="A5540" t="s">
        <v>92</v>
      </c>
      <c r="B5540" s="23" t="s">
        <v>92</v>
      </c>
      <c r="C5540" s="24" t="s">
        <v>92</v>
      </c>
      <c r="D5540" t="s">
        <v>92</v>
      </c>
      <c r="E5540" t="s">
        <v>92</v>
      </c>
      <c r="F5540" t="s">
        <v>92</v>
      </c>
      <c r="G5540" s="23" t="s">
        <v>92</v>
      </c>
      <c r="H5540" s="24" t="s">
        <v>92</v>
      </c>
      <c r="I5540" t="s">
        <v>92</v>
      </c>
    </row>
    <row r="5541" spans="1:9">
      <c r="A5541" t="s">
        <v>92</v>
      </c>
      <c r="B5541" s="23" t="s">
        <v>92</v>
      </c>
      <c r="C5541" s="24" t="s">
        <v>92</v>
      </c>
      <c r="D5541" t="s">
        <v>92</v>
      </c>
      <c r="E5541" t="s">
        <v>92</v>
      </c>
      <c r="F5541" t="s">
        <v>92</v>
      </c>
      <c r="G5541" s="23" t="s">
        <v>92</v>
      </c>
      <c r="H5541" s="24" t="s">
        <v>92</v>
      </c>
      <c r="I5541" t="s">
        <v>92</v>
      </c>
    </row>
    <row r="5542" spans="1:9">
      <c r="A5542" t="s">
        <v>92</v>
      </c>
      <c r="B5542" s="23" t="s">
        <v>92</v>
      </c>
      <c r="C5542" s="24" t="s">
        <v>92</v>
      </c>
      <c r="D5542" t="s">
        <v>92</v>
      </c>
      <c r="E5542" t="s">
        <v>92</v>
      </c>
      <c r="F5542" t="s">
        <v>92</v>
      </c>
      <c r="G5542" s="23" t="s">
        <v>92</v>
      </c>
      <c r="H5542" s="24" t="s">
        <v>92</v>
      </c>
      <c r="I5542" t="s">
        <v>92</v>
      </c>
    </row>
    <row r="5543" spans="1:9">
      <c r="A5543" t="s">
        <v>92</v>
      </c>
      <c r="B5543" s="23" t="s">
        <v>92</v>
      </c>
      <c r="C5543" s="24" t="s">
        <v>92</v>
      </c>
      <c r="D5543" t="s">
        <v>92</v>
      </c>
      <c r="E5543" t="s">
        <v>92</v>
      </c>
      <c r="F5543" t="s">
        <v>92</v>
      </c>
      <c r="G5543" s="23" t="s">
        <v>92</v>
      </c>
      <c r="H5543" s="24" t="s">
        <v>92</v>
      </c>
      <c r="I5543" t="s">
        <v>92</v>
      </c>
    </row>
    <row r="5544" spans="1:9">
      <c r="A5544" t="s">
        <v>92</v>
      </c>
      <c r="B5544" s="23" t="s">
        <v>92</v>
      </c>
      <c r="C5544" s="24" t="s">
        <v>92</v>
      </c>
      <c r="D5544" t="s">
        <v>92</v>
      </c>
      <c r="E5544" t="s">
        <v>92</v>
      </c>
      <c r="F5544" t="s">
        <v>92</v>
      </c>
      <c r="G5544" s="23" t="s">
        <v>92</v>
      </c>
      <c r="H5544" s="24" t="s">
        <v>92</v>
      </c>
      <c r="I5544" t="s">
        <v>92</v>
      </c>
    </row>
    <row r="5545" spans="1:9">
      <c r="A5545" t="s">
        <v>92</v>
      </c>
      <c r="B5545" s="23" t="s">
        <v>92</v>
      </c>
      <c r="C5545" s="24" t="s">
        <v>92</v>
      </c>
      <c r="D5545" t="s">
        <v>92</v>
      </c>
      <c r="E5545" t="s">
        <v>92</v>
      </c>
      <c r="F5545" t="s">
        <v>92</v>
      </c>
      <c r="G5545" s="23" t="s">
        <v>92</v>
      </c>
      <c r="H5545" s="24" t="s">
        <v>92</v>
      </c>
      <c r="I5545" t="s">
        <v>92</v>
      </c>
    </row>
    <row r="5546" spans="1:9">
      <c r="A5546" t="s">
        <v>92</v>
      </c>
      <c r="B5546" s="23" t="s">
        <v>92</v>
      </c>
      <c r="C5546" s="24" t="s">
        <v>92</v>
      </c>
      <c r="D5546" t="s">
        <v>92</v>
      </c>
      <c r="E5546" t="s">
        <v>92</v>
      </c>
      <c r="F5546" t="s">
        <v>92</v>
      </c>
      <c r="G5546" s="23" t="s">
        <v>92</v>
      </c>
      <c r="H5546" s="24" t="s">
        <v>92</v>
      </c>
      <c r="I5546" t="s">
        <v>92</v>
      </c>
    </row>
    <row r="5547" spans="1:9">
      <c r="A5547" t="s">
        <v>92</v>
      </c>
      <c r="B5547" s="23" t="s">
        <v>92</v>
      </c>
      <c r="C5547" s="24" t="s">
        <v>92</v>
      </c>
      <c r="D5547" t="s">
        <v>92</v>
      </c>
      <c r="E5547" t="s">
        <v>92</v>
      </c>
      <c r="F5547" t="s">
        <v>92</v>
      </c>
      <c r="G5547" s="23" t="s">
        <v>92</v>
      </c>
      <c r="H5547" s="24" t="s">
        <v>92</v>
      </c>
      <c r="I5547" t="s">
        <v>92</v>
      </c>
    </row>
    <row r="5548" spans="1:9">
      <c r="A5548" t="s">
        <v>92</v>
      </c>
      <c r="B5548" s="23" t="s">
        <v>92</v>
      </c>
      <c r="C5548" s="24" t="s">
        <v>92</v>
      </c>
      <c r="D5548" t="s">
        <v>92</v>
      </c>
      <c r="E5548" t="s">
        <v>92</v>
      </c>
      <c r="F5548" t="s">
        <v>92</v>
      </c>
      <c r="G5548" s="23" t="s">
        <v>92</v>
      </c>
      <c r="H5548" s="24" t="s">
        <v>92</v>
      </c>
      <c r="I5548" t="s">
        <v>92</v>
      </c>
    </row>
    <row r="5549" spans="1:9">
      <c r="A5549" t="s">
        <v>92</v>
      </c>
      <c r="B5549" s="23" t="s">
        <v>92</v>
      </c>
      <c r="C5549" s="24" t="s">
        <v>92</v>
      </c>
      <c r="D5549" t="s">
        <v>92</v>
      </c>
      <c r="E5549" t="s">
        <v>92</v>
      </c>
      <c r="F5549" t="s">
        <v>92</v>
      </c>
      <c r="G5549" s="23" t="s">
        <v>92</v>
      </c>
      <c r="H5549" s="24" t="s">
        <v>92</v>
      </c>
      <c r="I5549" t="s">
        <v>92</v>
      </c>
    </row>
    <row r="5550" spans="1:9">
      <c r="A5550" t="s">
        <v>92</v>
      </c>
      <c r="B5550" s="23" t="s">
        <v>92</v>
      </c>
      <c r="C5550" s="24" t="s">
        <v>92</v>
      </c>
      <c r="D5550" t="s">
        <v>92</v>
      </c>
      <c r="E5550" t="s">
        <v>92</v>
      </c>
      <c r="F5550" t="s">
        <v>92</v>
      </c>
      <c r="G5550" s="23" t="s">
        <v>92</v>
      </c>
      <c r="H5550" s="24" t="s">
        <v>92</v>
      </c>
      <c r="I5550" t="s">
        <v>92</v>
      </c>
    </row>
    <row r="5551" spans="1:9">
      <c r="A5551" t="s">
        <v>92</v>
      </c>
      <c r="B5551" s="23" t="s">
        <v>92</v>
      </c>
      <c r="C5551" s="24" t="s">
        <v>92</v>
      </c>
      <c r="D5551" t="s">
        <v>92</v>
      </c>
      <c r="E5551" t="s">
        <v>92</v>
      </c>
      <c r="F5551" t="s">
        <v>92</v>
      </c>
      <c r="G5551" s="23" t="s">
        <v>92</v>
      </c>
      <c r="H5551" s="24" t="s">
        <v>92</v>
      </c>
      <c r="I5551" t="s">
        <v>92</v>
      </c>
    </row>
    <row r="5552" spans="1:9">
      <c r="A5552" t="s">
        <v>92</v>
      </c>
      <c r="B5552" s="23" t="s">
        <v>92</v>
      </c>
      <c r="C5552" s="24" t="s">
        <v>92</v>
      </c>
      <c r="D5552" t="s">
        <v>92</v>
      </c>
      <c r="E5552" t="s">
        <v>92</v>
      </c>
      <c r="F5552" t="s">
        <v>92</v>
      </c>
      <c r="G5552" s="23" t="s">
        <v>92</v>
      </c>
      <c r="H5552" s="24" t="s">
        <v>92</v>
      </c>
      <c r="I5552" t="s">
        <v>92</v>
      </c>
    </row>
    <row r="5553" spans="1:9">
      <c r="A5553" t="s">
        <v>92</v>
      </c>
      <c r="B5553" s="23" t="s">
        <v>92</v>
      </c>
      <c r="C5553" s="24" t="s">
        <v>92</v>
      </c>
      <c r="D5553" t="s">
        <v>92</v>
      </c>
      <c r="E5553" t="s">
        <v>92</v>
      </c>
      <c r="F5553" t="s">
        <v>92</v>
      </c>
      <c r="G5553" s="23" t="s">
        <v>92</v>
      </c>
      <c r="H5553" s="24" t="s">
        <v>92</v>
      </c>
      <c r="I5553" t="s">
        <v>92</v>
      </c>
    </row>
    <row r="5554" spans="1:9">
      <c r="A5554" t="s">
        <v>92</v>
      </c>
      <c r="B5554" s="23" t="s">
        <v>92</v>
      </c>
      <c r="C5554" s="24" t="s">
        <v>92</v>
      </c>
      <c r="D5554" t="s">
        <v>92</v>
      </c>
      <c r="E5554" t="s">
        <v>92</v>
      </c>
      <c r="F5554" t="s">
        <v>92</v>
      </c>
      <c r="G5554" s="23" t="s">
        <v>92</v>
      </c>
      <c r="H5554" s="24" t="s">
        <v>92</v>
      </c>
      <c r="I5554" t="s">
        <v>92</v>
      </c>
    </row>
    <row r="5555" spans="1:9">
      <c r="A5555" t="s">
        <v>92</v>
      </c>
      <c r="B5555" s="23" t="s">
        <v>92</v>
      </c>
      <c r="C5555" s="24" t="s">
        <v>92</v>
      </c>
      <c r="D5555" t="s">
        <v>92</v>
      </c>
      <c r="E5555" t="s">
        <v>92</v>
      </c>
      <c r="F5555" t="s">
        <v>92</v>
      </c>
      <c r="G5555" s="23" t="s">
        <v>92</v>
      </c>
      <c r="H5555" s="24" t="s">
        <v>92</v>
      </c>
      <c r="I5555" t="s">
        <v>92</v>
      </c>
    </row>
    <row r="5556" spans="1:9">
      <c r="A5556" t="s">
        <v>92</v>
      </c>
      <c r="B5556" s="23" t="s">
        <v>92</v>
      </c>
      <c r="C5556" s="24" t="s">
        <v>92</v>
      </c>
      <c r="D5556" t="s">
        <v>92</v>
      </c>
      <c r="E5556" t="s">
        <v>92</v>
      </c>
      <c r="F5556" t="s">
        <v>92</v>
      </c>
      <c r="G5556" s="23" t="s">
        <v>92</v>
      </c>
      <c r="H5556" s="24" t="s">
        <v>92</v>
      </c>
      <c r="I5556" t="s">
        <v>92</v>
      </c>
    </row>
    <row r="5557" spans="1:9">
      <c r="A5557" t="s">
        <v>92</v>
      </c>
      <c r="B5557" s="23" t="s">
        <v>92</v>
      </c>
      <c r="C5557" s="24" t="s">
        <v>92</v>
      </c>
      <c r="D5557" t="s">
        <v>92</v>
      </c>
      <c r="E5557" t="s">
        <v>92</v>
      </c>
      <c r="F5557" t="s">
        <v>92</v>
      </c>
      <c r="G5557" s="23" t="s">
        <v>92</v>
      </c>
      <c r="H5557" s="24" t="s">
        <v>92</v>
      </c>
      <c r="I5557" t="s">
        <v>92</v>
      </c>
    </row>
    <row r="5558" spans="1:9">
      <c r="A5558" t="s">
        <v>92</v>
      </c>
      <c r="B5558" s="23" t="s">
        <v>92</v>
      </c>
      <c r="C5558" s="24" t="s">
        <v>92</v>
      </c>
      <c r="D5558" t="s">
        <v>92</v>
      </c>
      <c r="E5558" t="s">
        <v>92</v>
      </c>
      <c r="F5558" t="s">
        <v>92</v>
      </c>
      <c r="G5558" s="23" t="s">
        <v>92</v>
      </c>
      <c r="H5558" s="24" t="s">
        <v>92</v>
      </c>
      <c r="I5558" t="s">
        <v>92</v>
      </c>
    </row>
    <row r="5559" spans="1:9">
      <c r="A5559" t="s">
        <v>92</v>
      </c>
      <c r="B5559" s="23" t="s">
        <v>92</v>
      </c>
      <c r="C5559" s="24" t="s">
        <v>92</v>
      </c>
      <c r="D5559" t="s">
        <v>92</v>
      </c>
      <c r="E5559" t="s">
        <v>92</v>
      </c>
      <c r="F5559" t="s">
        <v>92</v>
      </c>
      <c r="G5559" s="23" t="s">
        <v>92</v>
      </c>
      <c r="H5559" s="24" t="s">
        <v>92</v>
      </c>
      <c r="I5559" t="s">
        <v>92</v>
      </c>
    </row>
    <row r="5560" spans="1:9">
      <c r="A5560" t="s">
        <v>92</v>
      </c>
      <c r="B5560" s="23" t="s">
        <v>92</v>
      </c>
      <c r="C5560" s="24" t="s">
        <v>92</v>
      </c>
      <c r="D5560" t="s">
        <v>92</v>
      </c>
      <c r="E5560" t="s">
        <v>92</v>
      </c>
      <c r="F5560" t="s">
        <v>92</v>
      </c>
      <c r="G5560" s="23" t="s">
        <v>92</v>
      </c>
      <c r="H5560" s="24" t="s">
        <v>92</v>
      </c>
      <c r="I5560" t="s">
        <v>92</v>
      </c>
    </row>
    <row r="5561" spans="1:9">
      <c r="A5561" t="s">
        <v>92</v>
      </c>
      <c r="B5561" s="23" t="s">
        <v>92</v>
      </c>
      <c r="C5561" s="24" t="s">
        <v>92</v>
      </c>
      <c r="D5561" t="s">
        <v>92</v>
      </c>
      <c r="E5561" t="s">
        <v>92</v>
      </c>
      <c r="F5561" t="s">
        <v>92</v>
      </c>
      <c r="G5561" s="23" t="s">
        <v>92</v>
      </c>
      <c r="H5561" s="24" t="s">
        <v>92</v>
      </c>
      <c r="I5561" t="s">
        <v>92</v>
      </c>
    </row>
    <row r="5562" spans="1:9">
      <c r="A5562" t="s">
        <v>92</v>
      </c>
      <c r="B5562" s="23" t="s">
        <v>92</v>
      </c>
      <c r="C5562" s="24" t="s">
        <v>92</v>
      </c>
      <c r="D5562" t="s">
        <v>92</v>
      </c>
      <c r="E5562" t="s">
        <v>92</v>
      </c>
      <c r="F5562" t="s">
        <v>92</v>
      </c>
      <c r="G5562" s="23" t="s">
        <v>92</v>
      </c>
      <c r="H5562" s="24" t="s">
        <v>92</v>
      </c>
      <c r="I5562" t="s">
        <v>92</v>
      </c>
    </row>
    <row r="5563" spans="1:9">
      <c r="A5563" t="s">
        <v>92</v>
      </c>
      <c r="B5563" s="23" t="s">
        <v>92</v>
      </c>
      <c r="C5563" s="24" t="s">
        <v>92</v>
      </c>
      <c r="D5563" t="s">
        <v>92</v>
      </c>
      <c r="E5563" t="s">
        <v>92</v>
      </c>
      <c r="F5563" t="s">
        <v>92</v>
      </c>
      <c r="G5563" s="23" t="s">
        <v>92</v>
      </c>
      <c r="H5563" s="24" t="s">
        <v>92</v>
      </c>
      <c r="I5563" t="s">
        <v>92</v>
      </c>
    </row>
    <row r="5564" spans="1:9">
      <c r="A5564" t="s">
        <v>92</v>
      </c>
      <c r="B5564" s="23" t="s">
        <v>92</v>
      </c>
      <c r="C5564" s="24" t="s">
        <v>92</v>
      </c>
      <c r="D5564" t="s">
        <v>92</v>
      </c>
      <c r="E5564" t="s">
        <v>92</v>
      </c>
      <c r="F5564" t="s">
        <v>92</v>
      </c>
      <c r="G5564" s="23" t="s">
        <v>92</v>
      </c>
      <c r="H5564" s="24" t="s">
        <v>92</v>
      </c>
      <c r="I5564" t="s">
        <v>92</v>
      </c>
    </row>
    <row r="5565" spans="1:9">
      <c r="A5565" t="s">
        <v>92</v>
      </c>
      <c r="B5565" s="23" t="s">
        <v>92</v>
      </c>
      <c r="C5565" s="24" t="s">
        <v>92</v>
      </c>
      <c r="D5565" t="s">
        <v>92</v>
      </c>
      <c r="E5565" t="s">
        <v>92</v>
      </c>
      <c r="F5565" t="s">
        <v>92</v>
      </c>
      <c r="G5565" s="23" t="s">
        <v>92</v>
      </c>
      <c r="H5565" s="24" t="s">
        <v>92</v>
      </c>
      <c r="I5565" t="s">
        <v>92</v>
      </c>
    </row>
    <row r="5566" spans="1:9">
      <c r="A5566" t="s">
        <v>92</v>
      </c>
      <c r="B5566" s="23" t="s">
        <v>92</v>
      </c>
      <c r="C5566" s="24" t="s">
        <v>92</v>
      </c>
      <c r="D5566" t="s">
        <v>92</v>
      </c>
      <c r="E5566" t="s">
        <v>92</v>
      </c>
      <c r="F5566" t="s">
        <v>92</v>
      </c>
      <c r="G5566" s="23" t="s">
        <v>92</v>
      </c>
      <c r="H5566" s="24" t="s">
        <v>92</v>
      </c>
      <c r="I5566" t="s">
        <v>92</v>
      </c>
    </row>
    <row r="5567" spans="1:9">
      <c r="A5567" t="s">
        <v>92</v>
      </c>
      <c r="B5567" s="23" t="s">
        <v>92</v>
      </c>
      <c r="C5567" s="24" t="s">
        <v>92</v>
      </c>
      <c r="D5567" t="s">
        <v>92</v>
      </c>
      <c r="E5567" t="s">
        <v>92</v>
      </c>
      <c r="F5567" t="s">
        <v>92</v>
      </c>
      <c r="G5567" s="23" t="s">
        <v>92</v>
      </c>
      <c r="H5567" s="24" t="s">
        <v>92</v>
      </c>
      <c r="I5567" t="s">
        <v>92</v>
      </c>
    </row>
    <row r="5568" spans="1:9">
      <c r="A5568" t="s">
        <v>92</v>
      </c>
      <c r="B5568" s="23" t="s">
        <v>92</v>
      </c>
      <c r="C5568" s="24" t="s">
        <v>92</v>
      </c>
      <c r="D5568" t="s">
        <v>92</v>
      </c>
      <c r="E5568" t="s">
        <v>92</v>
      </c>
      <c r="F5568" t="s">
        <v>92</v>
      </c>
      <c r="G5568" s="23" t="s">
        <v>92</v>
      </c>
      <c r="H5568" s="24" t="s">
        <v>92</v>
      </c>
      <c r="I5568" t="s">
        <v>92</v>
      </c>
    </row>
    <row r="5569" spans="1:9">
      <c r="A5569" t="s">
        <v>92</v>
      </c>
      <c r="B5569" s="23" t="s">
        <v>92</v>
      </c>
      <c r="C5569" s="24" t="s">
        <v>92</v>
      </c>
      <c r="D5569" t="s">
        <v>92</v>
      </c>
      <c r="E5569" t="s">
        <v>92</v>
      </c>
      <c r="F5569" t="s">
        <v>92</v>
      </c>
      <c r="G5569" s="23" t="s">
        <v>92</v>
      </c>
      <c r="H5569" s="24" t="s">
        <v>92</v>
      </c>
      <c r="I5569" t="s">
        <v>92</v>
      </c>
    </row>
    <row r="5570" spans="1:9">
      <c r="A5570" t="s">
        <v>92</v>
      </c>
      <c r="B5570" s="23" t="s">
        <v>92</v>
      </c>
      <c r="C5570" s="24" t="s">
        <v>92</v>
      </c>
      <c r="D5570" t="s">
        <v>92</v>
      </c>
      <c r="E5570" t="s">
        <v>92</v>
      </c>
      <c r="F5570" t="s">
        <v>92</v>
      </c>
      <c r="G5570" s="23" t="s">
        <v>92</v>
      </c>
      <c r="H5570" s="24" t="s">
        <v>92</v>
      </c>
      <c r="I5570" t="s">
        <v>92</v>
      </c>
    </row>
    <row r="5571" spans="1:9">
      <c r="A5571" t="s">
        <v>92</v>
      </c>
      <c r="B5571" s="23" t="s">
        <v>92</v>
      </c>
      <c r="C5571" s="24" t="s">
        <v>92</v>
      </c>
      <c r="D5571" t="s">
        <v>92</v>
      </c>
      <c r="E5571" t="s">
        <v>92</v>
      </c>
      <c r="F5571" t="s">
        <v>92</v>
      </c>
      <c r="G5571" s="23" t="s">
        <v>92</v>
      </c>
      <c r="H5571" s="24" t="s">
        <v>92</v>
      </c>
      <c r="I5571" t="s">
        <v>92</v>
      </c>
    </row>
    <row r="5572" spans="1:9">
      <c r="A5572" t="s">
        <v>92</v>
      </c>
      <c r="B5572" s="23" t="s">
        <v>92</v>
      </c>
      <c r="C5572" s="24" t="s">
        <v>92</v>
      </c>
      <c r="D5572" t="s">
        <v>92</v>
      </c>
      <c r="E5572" t="s">
        <v>92</v>
      </c>
      <c r="F5572" t="s">
        <v>92</v>
      </c>
      <c r="G5572" s="23" t="s">
        <v>92</v>
      </c>
      <c r="H5572" s="24" t="s">
        <v>92</v>
      </c>
      <c r="I5572" t="s">
        <v>92</v>
      </c>
    </row>
    <row r="5573" spans="1:9">
      <c r="A5573" t="s">
        <v>92</v>
      </c>
      <c r="B5573" s="23" t="s">
        <v>92</v>
      </c>
      <c r="C5573" s="24" t="s">
        <v>92</v>
      </c>
      <c r="D5573" t="s">
        <v>92</v>
      </c>
      <c r="E5573" t="s">
        <v>92</v>
      </c>
      <c r="F5573" t="s">
        <v>92</v>
      </c>
      <c r="G5573" s="23" t="s">
        <v>92</v>
      </c>
      <c r="H5573" s="24" t="s">
        <v>92</v>
      </c>
      <c r="I5573" t="s">
        <v>92</v>
      </c>
    </row>
    <row r="5574" spans="1:9">
      <c r="A5574" t="s">
        <v>92</v>
      </c>
      <c r="B5574" s="23" t="s">
        <v>92</v>
      </c>
      <c r="C5574" s="24" t="s">
        <v>92</v>
      </c>
      <c r="D5574" t="s">
        <v>92</v>
      </c>
      <c r="E5574" t="s">
        <v>92</v>
      </c>
      <c r="F5574" t="s">
        <v>92</v>
      </c>
      <c r="G5574" s="23" t="s">
        <v>92</v>
      </c>
      <c r="H5574" s="24" t="s">
        <v>92</v>
      </c>
      <c r="I5574" t="s">
        <v>92</v>
      </c>
    </row>
    <row r="5575" spans="1:9">
      <c r="A5575" t="s">
        <v>92</v>
      </c>
      <c r="B5575" s="23" t="s">
        <v>92</v>
      </c>
      <c r="C5575" s="24" t="s">
        <v>92</v>
      </c>
      <c r="D5575" t="s">
        <v>92</v>
      </c>
      <c r="E5575" t="s">
        <v>92</v>
      </c>
      <c r="F5575" t="s">
        <v>92</v>
      </c>
      <c r="G5575" s="23" t="s">
        <v>92</v>
      </c>
      <c r="H5575" s="24" t="s">
        <v>92</v>
      </c>
      <c r="I5575" t="s">
        <v>92</v>
      </c>
    </row>
    <row r="5576" spans="1:9">
      <c r="A5576" t="s">
        <v>92</v>
      </c>
      <c r="B5576" s="23" t="s">
        <v>92</v>
      </c>
      <c r="C5576" s="24" t="s">
        <v>92</v>
      </c>
      <c r="D5576" t="s">
        <v>92</v>
      </c>
      <c r="E5576" t="s">
        <v>92</v>
      </c>
      <c r="F5576" t="s">
        <v>92</v>
      </c>
      <c r="G5576" s="23" t="s">
        <v>92</v>
      </c>
      <c r="H5576" s="24" t="s">
        <v>92</v>
      </c>
      <c r="I5576" t="s">
        <v>92</v>
      </c>
    </row>
    <row r="5577" spans="1:9">
      <c r="A5577" t="s">
        <v>92</v>
      </c>
      <c r="B5577" s="23" t="s">
        <v>92</v>
      </c>
      <c r="C5577" s="24" t="s">
        <v>92</v>
      </c>
      <c r="D5577" t="s">
        <v>92</v>
      </c>
      <c r="E5577" t="s">
        <v>92</v>
      </c>
      <c r="F5577" t="s">
        <v>92</v>
      </c>
      <c r="G5577" s="23" t="s">
        <v>92</v>
      </c>
      <c r="H5577" s="24" t="s">
        <v>92</v>
      </c>
      <c r="I5577" t="s">
        <v>92</v>
      </c>
    </row>
    <row r="5578" spans="1:9">
      <c r="A5578" t="s">
        <v>92</v>
      </c>
      <c r="B5578" s="23" t="s">
        <v>92</v>
      </c>
      <c r="C5578" s="24" t="s">
        <v>92</v>
      </c>
      <c r="D5578" t="s">
        <v>92</v>
      </c>
      <c r="E5578" t="s">
        <v>92</v>
      </c>
      <c r="F5578" t="s">
        <v>92</v>
      </c>
      <c r="G5578" s="23" t="s">
        <v>92</v>
      </c>
      <c r="H5578" s="24" t="s">
        <v>92</v>
      </c>
      <c r="I5578" t="s">
        <v>92</v>
      </c>
    </row>
    <row r="5579" spans="1:9">
      <c r="A5579" t="s">
        <v>92</v>
      </c>
      <c r="B5579" s="23" t="s">
        <v>92</v>
      </c>
      <c r="C5579" s="24" t="s">
        <v>92</v>
      </c>
      <c r="D5579" t="s">
        <v>92</v>
      </c>
      <c r="E5579" t="s">
        <v>92</v>
      </c>
      <c r="F5579" t="s">
        <v>92</v>
      </c>
      <c r="G5579" s="23" t="s">
        <v>92</v>
      </c>
      <c r="H5579" s="24" t="s">
        <v>92</v>
      </c>
      <c r="I5579" t="s">
        <v>92</v>
      </c>
    </row>
    <row r="5580" spans="1:9">
      <c r="A5580" t="s">
        <v>92</v>
      </c>
      <c r="B5580" s="23" t="s">
        <v>92</v>
      </c>
      <c r="C5580" s="24" t="s">
        <v>92</v>
      </c>
      <c r="D5580" t="s">
        <v>92</v>
      </c>
      <c r="E5580" t="s">
        <v>92</v>
      </c>
      <c r="F5580" t="s">
        <v>92</v>
      </c>
      <c r="G5580" s="23" t="s">
        <v>92</v>
      </c>
      <c r="H5580" s="24" t="s">
        <v>92</v>
      </c>
      <c r="I5580" t="s">
        <v>92</v>
      </c>
    </row>
    <row r="5581" spans="1:9">
      <c r="A5581" t="s">
        <v>92</v>
      </c>
      <c r="B5581" s="23" t="s">
        <v>92</v>
      </c>
      <c r="C5581" s="24" t="s">
        <v>92</v>
      </c>
      <c r="D5581" t="s">
        <v>92</v>
      </c>
      <c r="E5581" t="s">
        <v>92</v>
      </c>
      <c r="F5581" t="s">
        <v>92</v>
      </c>
      <c r="G5581" s="23" t="s">
        <v>92</v>
      </c>
      <c r="H5581" s="24" t="s">
        <v>92</v>
      </c>
      <c r="I5581" t="s">
        <v>92</v>
      </c>
    </row>
    <row r="5582" spans="1:9">
      <c r="A5582" t="s">
        <v>92</v>
      </c>
      <c r="B5582" s="23" t="s">
        <v>92</v>
      </c>
      <c r="C5582" s="24" t="s">
        <v>92</v>
      </c>
      <c r="D5582" t="s">
        <v>92</v>
      </c>
      <c r="E5582" t="s">
        <v>92</v>
      </c>
      <c r="F5582" t="s">
        <v>92</v>
      </c>
      <c r="G5582" s="23" t="s">
        <v>92</v>
      </c>
      <c r="H5582" s="24" t="s">
        <v>92</v>
      </c>
      <c r="I5582" t="s">
        <v>92</v>
      </c>
    </row>
    <row r="5583" spans="1:9">
      <c r="A5583" t="s">
        <v>92</v>
      </c>
      <c r="B5583" s="23" t="s">
        <v>92</v>
      </c>
      <c r="C5583" s="24" t="s">
        <v>92</v>
      </c>
      <c r="D5583" t="s">
        <v>92</v>
      </c>
      <c r="E5583" t="s">
        <v>92</v>
      </c>
      <c r="F5583" t="s">
        <v>92</v>
      </c>
      <c r="G5583" s="23" t="s">
        <v>92</v>
      </c>
      <c r="H5583" s="24" t="s">
        <v>92</v>
      </c>
      <c r="I5583" t="s">
        <v>92</v>
      </c>
    </row>
    <row r="5584" spans="1:9">
      <c r="A5584" t="s">
        <v>92</v>
      </c>
      <c r="B5584" s="23" t="s">
        <v>92</v>
      </c>
      <c r="C5584" s="24" t="s">
        <v>92</v>
      </c>
      <c r="D5584" t="s">
        <v>92</v>
      </c>
      <c r="E5584" t="s">
        <v>92</v>
      </c>
      <c r="F5584" t="s">
        <v>92</v>
      </c>
      <c r="G5584" s="23" t="s">
        <v>92</v>
      </c>
      <c r="H5584" s="24" t="s">
        <v>92</v>
      </c>
      <c r="I5584" t="s">
        <v>92</v>
      </c>
    </row>
    <row r="5585" spans="1:9">
      <c r="A5585" t="s">
        <v>92</v>
      </c>
      <c r="B5585" s="23" t="s">
        <v>92</v>
      </c>
      <c r="C5585" s="24" t="s">
        <v>92</v>
      </c>
      <c r="D5585" t="s">
        <v>92</v>
      </c>
      <c r="E5585" t="s">
        <v>92</v>
      </c>
      <c r="F5585" t="s">
        <v>92</v>
      </c>
      <c r="G5585" s="23" t="s">
        <v>92</v>
      </c>
      <c r="H5585" s="24" t="s">
        <v>92</v>
      </c>
      <c r="I5585" t="s">
        <v>92</v>
      </c>
    </row>
    <row r="5586" spans="1:9">
      <c r="A5586" t="s">
        <v>92</v>
      </c>
      <c r="B5586" s="23" t="s">
        <v>92</v>
      </c>
      <c r="C5586" s="24" t="s">
        <v>92</v>
      </c>
      <c r="D5586" t="s">
        <v>92</v>
      </c>
      <c r="E5586" t="s">
        <v>92</v>
      </c>
      <c r="F5586" t="s">
        <v>92</v>
      </c>
      <c r="G5586" s="23" t="s">
        <v>92</v>
      </c>
      <c r="H5586" s="24" t="s">
        <v>92</v>
      </c>
      <c r="I5586" t="s">
        <v>92</v>
      </c>
    </row>
    <row r="5587" spans="1:9">
      <c r="A5587" t="s">
        <v>92</v>
      </c>
      <c r="B5587" s="23" t="s">
        <v>92</v>
      </c>
      <c r="C5587" s="24" t="s">
        <v>92</v>
      </c>
      <c r="D5587" t="s">
        <v>92</v>
      </c>
      <c r="E5587" t="s">
        <v>92</v>
      </c>
      <c r="F5587" t="s">
        <v>92</v>
      </c>
      <c r="G5587" s="23" t="s">
        <v>92</v>
      </c>
      <c r="H5587" s="24" t="s">
        <v>92</v>
      </c>
      <c r="I5587" t="s">
        <v>92</v>
      </c>
    </row>
    <row r="5588" spans="1:9">
      <c r="A5588" t="s">
        <v>92</v>
      </c>
      <c r="B5588" s="23" t="s">
        <v>92</v>
      </c>
      <c r="C5588" s="24" t="s">
        <v>92</v>
      </c>
      <c r="D5588" t="s">
        <v>92</v>
      </c>
      <c r="E5588" t="s">
        <v>92</v>
      </c>
      <c r="F5588" t="s">
        <v>92</v>
      </c>
      <c r="G5588" s="23" t="s">
        <v>92</v>
      </c>
      <c r="H5588" s="24" t="s">
        <v>92</v>
      </c>
      <c r="I5588" t="s">
        <v>92</v>
      </c>
    </row>
    <row r="5589" spans="1:9">
      <c r="A5589" t="s">
        <v>92</v>
      </c>
      <c r="B5589" s="23" t="s">
        <v>92</v>
      </c>
      <c r="C5589" s="24" t="s">
        <v>92</v>
      </c>
      <c r="D5589" t="s">
        <v>92</v>
      </c>
      <c r="E5589" t="s">
        <v>92</v>
      </c>
      <c r="F5589" t="s">
        <v>92</v>
      </c>
      <c r="G5589" s="23" t="s">
        <v>92</v>
      </c>
      <c r="H5589" s="24" t="s">
        <v>92</v>
      </c>
      <c r="I5589" t="s">
        <v>92</v>
      </c>
    </row>
    <row r="5590" spans="1:9">
      <c r="A5590" t="s">
        <v>92</v>
      </c>
      <c r="B5590" s="23" t="s">
        <v>92</v>
      </c>
      <c r="C5590" s="24" t="s">
        <v>92</v>
      </c>
      <c r="D5590" t="s">
        <v>92</v>
      </c>
      <c r="E5590" t="s">
        <v>92</v>
      </c>
      <c r="F5590" t="s">
        <v>92</v>
      </c>
      <c r="G5590" s="23" t="s">
        <v>92</v>
      </c>
      <c r="H5590" s="24" t="s">
        <v>92</v>
      </c>
      <c r="I5590" t="s">
        <v>92</v>
      </c>
    </row>
    <row r="5591" spans="1:9">
      <c r="A5591" t="s">
        <v>92</v>
      </c>
      <c r="B5591" s="23" t="s">
        <v>92</v>
      </c>
      <c r="C5591" s="24" t="s">
        <v>92</v>
      </c>
      <c r="D5591" t="s">
        <v>92</v>
      </c>
      <c r="E5591" t="s">
        <v>92</v>
      </c>
      <c r="F5591" t="s">
        <v>92</v>
      </c>
      <c r="G5591" s="23" t="s">
        <v>92</v>
      </c>
      <c r="H5591" s="24" t="s">
        <v>92</v>
      </c>
      <c r="I5591" t="s">
        <v>92</v>
      </c>
    </row>
    <row r="5592" spans="1:9">
      <c r="A5592" t="s">
        <v>92</v>
      </c>
      <c r="B5592" s="23" t="s">
        <v>92</v>
      </c>
      <c r="C5592" s="24" t="s">
        <v>92</v>
      </c>
      <c r="D5592" t="s">
        <v>92</v>
      </c>
      <c r="E5592" t="s">
        <v>92</v>
      </c>
      <c r="F5592" t="s">
        <v>92</v>
      </c>
      <c r="G5592" s="23" t="s">
        <v>92</v>
      </c>
      <c r="H5592" s="24" t="s">
        <v>92</v>
      </c>
      <c r="I5592" t="s">
        <v>92</v>
      </c>
    </row>
    <row r="5593" spans="1:9">
      <c r="A5593" t="s">
        <v>92</v>
      </c>
      <c r="B5593" s="23" t="s">
        <v>92</v>
      </c>
      <c r="C5593" s="24" t="s">
        <v>92</v>
      </c>
      <c r="D5593" t="s">
        <v>92</v>
      </c>
      <c r="E5593" t="s">
        <v>92</v>
      </c>
      <c r="F5593" t="s">
        <v>92</v>
      </c>
      <c r="G5593" s="23" t="s">
        <v>92</v>
      </c>
      <c r="H5593" s="24" t="s">
        <v>92</v>
      </c>
      <c r="I5593" t="s">
        <v>92</v>
      </c>
    </row>
    <row r="5594" spans="1:9">
      <c r="A5594" t="s">
        <v>92</v>
      </c>
      <c r="B5594" s="23" t="s">
        <v>92</v>
      </c>
      <c r="C5594" s="24" t="s">
        <v>92</v>
      </c>
      <c r="D5594" t="s">
        <v>92</v>
      </c>
      <c r="E5594" t="s">
        <v>92</v>
      </c>
      <c r="F5594" t="s">
        <v>92</v>
      </c>
      <c r="G5594" s="23" t="s">
        <v>92</v>
      </c>
      <c r="H5594" s="24" t="s">
        <v>92</v>
      </c>
      <c r="I5594" t="s">
        <v>92</v>
      </c>
    </row>
    <row r="5595" spans="1:9">
      <c r="A5595" t="s">
        <v>92</v>
      </c>
      <c r="B5595" s="23" t="s">
        <v>92</v>
      </c>
      <c r="C5595" s="24" t="s">
        <v>92</v>
      </c>
      <c r="D5595" t="s">
        <v>92</v>
      </c>
      <c r="E5595" t="s">
        <v>92</v>
      </c>
      <c r="F5595" t="s">
        <v>92</v>
      </c>
      <c r="G5595" s="23" t="s">
        <v>92</v>
      </c>
      <c r="H5595" s="24" t="s">
        <v>92</v>
      </c>
      <c r="I5595" t="s">
        <v>92</v>
      </c>
    </row>
    <row r="5596" spans="1:9">
      <c r="A5596" t="s">
        <v>92</v>
      </c>
      <c r="B5596" s="23" t="s">
        <v>92</v>
      </c>
      <c r="C5596" s="24" t="s">
        <v>92</v>
      </c>
      <c r="D5596" t="s">
        <v>92</v>
      </c>
      <c r="E5596" t="s">
        <v>92</v>
      </c>
      <c r="F5596" t="s">
        <v>92</v>
      </c>
      <c r="G5596" s="23" t="s">
        <v>92</v>
      </c>
      <c r="H5596" s="24" t="s">
        <v>92</v>
      </c>
      <c r="I5596" t="s">
        <v>92</v>
      </c>
    </row>
    <row r="5597" spans="1:9">
      <c r="A5597" t="s">
        <v>92</v>
      </c>
      <c r="B5597" s="23" t="s">
        <v>92</v>
      </c>
      <c r="C5597" s="24" t="s">
        <v>92</v>
      </c>
      <c r="D5597" t="s">
        <v>92</v>
      </c>
      <c r="E5597" t="s">
        <v>92</v>
      </c>
      <c r="F5597" t="s">
        <v>92</v>
      </c>
      <c r="G5597" s="23" t="s">
        <v>92</v>
      </c>
      <c r="H5597" s="24" t="s">
        <v>92</v>
      </c>
      <c r="I5597" t="s">
        <v>92</v>
      </c>
    </row>
    <row r="5598" spans="1:9">
      <c r="A5598" t="s">
        <v>92</v>
      </c>
      <c r="B5598" s="23" t="s">
        <v>92</v>
      </c>
      <c r="C5598" s="24" t="s">
        <v>92</v>
      </c>
      <c r="D5598" t="s">
        <v>92</v>
      </c>
      <c r="E5598" t="s">
        <v>92</v>
      </c>
      <c r="F5598" t="s">
        <v>92</v>
      </c>
      <c r="G5598" s="23" t="s">
        <v>92</v>
      </c>
      <c r="H5598" s="24" t="s">
        <v>92</v>
      </c>
      <c r="I5598" t="s">
        <v>92</v>
      </c>
    </row>
    <row r="5599" spans="1:9">
      <c r="A5599" t="s">
        <v>92</v>
      </c>
      <c r="B5599" s="23" t="s">
        <v>92</v>
      </c>
      <c r="C5599" s="24" t="s">
        <v>92</v>
      </c>
      <c r="D5599" t="s">
        <v>92</v>
      </c>
      <c r="E5599" t="s">
        <v>92</v>
      </c>
      <c r="F5599" t="s">
        <v>92</v>
      </c>
      <c r="G5599" s="23" t="s">
        <v>92</v>
      </c>
      <c r="H5599" s="24" t="s">
        <v>92</v>
      </c>
      <c r="I5599" t="s">
        <v>92</v>
      </c>
    </row>
    <row r="5600" spans="1:9">
      <c r="A5600" t="s">
        <v>92</v>
      </c>
      <c r="B5600" s="23" t="s">
        <v>92</v>
      </c>
      <c r="C5600" s="24" t="s">
        <v>92</v>
      </c>
      <c r="D5600" t="s">
        <v>92</v>
      </c>
      <c r="E5600" t="s">
        <v>92</v>
      </c>
      <c r="F5600" t="s">
        <v>92</v>
      </c>
      <c r="G5600" s="23" t="s">
        <v>92</v>
      </c>
      <c r="H5600" s="24" t="s">
        <v>92</v>
      </c>
      <c r="I5600" t="s">
        <v>92</v>
      </c>
    </row>
    <row r="5601" spans="1:9">
      <c r="A5601" t="s">
        <v>92</v>
      </c>
      <c r="B5601" s="23" t="s">
        <v>92</v>
      </c>
      <c r="C5601" s="24" t="s">
        <v>92</v>
      </c>
      <c r="D5601" t="s">
        <v>92</v>
      </c>
      <c r="E5601" t="s">
        <v>92</v>
      </c>
      <c r="F5601" t="s">
        <v>92</v>
      </c>
      <c r="G5601" s="23" t="s">
        <v>92</v>
      </c>
      <c r="H5601" s="24" t="s">
        <v>92</v>
      </c>
      <c r="I5601" t="s">
        <v>92</v>
      </c>
    </row>
    <row r="5602" spans="1:9">
      <c r="A5602" t="s">
        <v>92</v>
      </c>
      <c r="B5602" s="23" t="s">
        <v>92</v>
      </c>
      <c r="C5602" s="24" t="s">
        <v>92</v>
      </c>
      <c r="D5602" t="s">
        <v>92</v>
      </c>
      <c r="E5602" t="s">
        <v>92</v>
      </c>
      <c r="F5602" t="s">
        <v>92</v>
      </c>
      <c r="G5602" s="23" t="s">
        <v>92</v>
      </c>
      <c r="H5602" s="24" t="s">
        <v>92</v>
      </c>
      <c r="I5602" t="s">
        <v>92</v>
      </c>
    </row>
    <row r="5603" spans="1:9">
      <c r="A5603" t="s">
        <v>92</v>
      </c>
      <c r="B5603" s="23" t="s">
        <v>92</v>
      </c>
      <c r="C5603" s="24" t="s">
        <v>92</v>
      </c>
      <c r="D5603" t="s">
        <v>92</v>
      </c>
      <c r="E5603" t="s">
        <v>92</v>
      </c>
      <c r="F5603" t="s">
        <v>92</v>
      </c>
      <c r="G5603" s="23" t="s">
        <v>92</v>
      </c>
      <c r="H5603" s="24" t="s">
        <v>92</v>
      </c>
      <c r="I5603" t="s">
        <v>92</v>
      </c>
    </row>
    <row r="5604" spans="1:9">
      <c r="A5604" t="s">
        <v>92</v>
      </c>
      <c r="B5604" s="23" t="s">
        <v>92</v>
      </c>
      <c r="C5604" s="24" t="s">
        <v>92</v>
      </c>
      <c r="D5604" t="s">
        <v>92</v>
      </c>
      <c r="E5604" t="s">
        <v>92</v>
      </c>
      <c r="F5604" t="s">
        <v>92</v>
      </c>
      <c r="G5604" s="23" t="s">
        <v>92</v>
      </c>
      <c r="H5604" s="24" t="s">
        <v>92</v>
      </c>
      <c r="I5604" t="s">
        <v>92</v>
      </c>
    </row>
    <row r="5605" spans="1:9">
      <c r="A5605" t="s">
        <v>92</v>
      </c>
      <c r="B5605" s="23" t="s">
        <v>92</v>
      </c>
      <c r="C5605" s="24" t="s">
        <v>92</v>
      </c>
      <c r="D5605" t="s">
        <v>92</v>
      </c>
      <c r="E5605" t="s">
        <v>92</v>
      </c>
      <c r="F5605" t="s">
        <v>92</v>
      </c>
      <c r="G5605" s="23" t="s">
        <v>92</v>
      </c>
      <c r="H5605" s="24" t="s">
        <v>92</v>
      </c>
      <c r="I5605" t="s">
        <v>92</v>
      </c>
    </row>
    <row r="5606" spans="1:9">
      <c r="A5606" t="s">
        <v>92</v>
      </c>
      <c r="B5606" s="23" t="s">
        <v>92</v>
      </c>
      <c r="C5606" s="24" t="s">
        <v>92</v>
      </c>
      <c r="D5606" t="s">
        <v>92</v>
      </c>
      <c r="E5606" t="s">
        <v>92</v>
      </c>
      <c r="F5606" t="s">
        <v>92</v>
      </c>
      <c r="G5606" s="23" t="s">
        <v>92</v>
      </c>
      <c r="H5606" s="24" t="s">
        <v>92</v>
      </c>
      <c r="I5606" t="s">
        <v>92</v>
      </c>
    </row>
    <row r="5607" spans="1:9">
      <c r="A5607" t="s">
        <v>92</v>
      </c>
      <c r="B5607" s="23" t="s">
        <v>92</v>
      </c>
      <c r="C5607" s="24" t="s">
        <v>92</v>
      </c>
      <c r="D5607" t="s">
        <v>92</v>
      </c>
      <c r="E5607" t="s">
        <v>92</v>
      </c>
      <c r="F5607" t="s">
        <v>92</v>
      </c>
      <c r="G5607" s="23" t="s">
        <v>92</v>
      </c>
      <c r="H5607" s="24" t="s">
        <v>92</v>
      </c>
      <c r="I5607" t="s">
        <v>92</v>
      </c>
    </row>
    <row r="5608" spans="1:9">
      <c r="A5608" t="s">
        <v>92</v>
      </c>
      <c r="B5608" s="23" t="s">
        <v>92</v>
      </c>
      <c r="C5608" s="24" t="s">
        <v>92</v>
      </c>
      <c r="D5608" t="s">
        <v>92</v>
      </c>
      <c r="E5608" t="s">
        <v>92</v>
      </c>
      <c r="F5608" t="s">
        <v>92</v>
      </c>
      <c r="G5608" s="23" t="s">
        <v>92</v>
      </c>
      <c r="H5608" s="24" t="s">
        <v>92</v>
      </c>
      <c r="I5608" t="s">
        <v>92</v>
      </c>
    </row>
    <row r="5609" spans="1:9">
      <c r="A5609" t="s">
        <v>92</v>
      </c>
      <c r="B5609" s="23" t="s">
        <v>92</v>
      </c>
      <c r="C5609" s="24" t="s">
        <v>92</v>
      </c>
      <c r="D5609" t="s">
        <v>92</v>
      </c>
      <c r="E5609" t="s">
        <v>92</v>
      </c>
      <c r="F5609" t="s">
        <v>92</v>
      </c>
      <c r="G5609" s="23" t="s">
        <v>92</v>
      </c>
      <c r="H5609" s="24" t="s">
        <v>92</v>
      </c>
      <c r="I5609" t="s">
        <v>92</v>
      </c>
    </row>
    <row r="5610" spans="1:9">
      <c r="A5610" t="s">
        <v>92</v>
      </c>
      <c r="B5610" s="23" t="s">
        <v>92</v>
      </c>
      <c r="C5610" s="24" t="s">
        <v>92</v>
      </c>
      <c r="D5610" t="s">
        <v>92</v>
      </c>
      <c r="E5610" t="s">
        <v>92</v>
      </c>
      <c r="F5610" t="s">
        <v>92</v>
      </c>
      <c r="G5610" s="23" t="s">
        <v>92</v>
      </c>
      <c r="H5610" s="24" t="s">
        <v>92</v>
      </c>
      <c r="I5610" t="s">
        <v>92</v>
      </c>
    </row>
    <row r="5611" spans="1:9">
      <c r="A5611" t="s">
        <v>92</v>
      </c>
      <c r="B5611" s="23" t="s">
        <v>92</v>
      </c>
      <c r="C5611" s="24" t="s">
        <v>92</v>
      </c>
      <c r="D5611" t="s">
        <v>92</v>
      </c>
      <c r="E5611" t="s">
        <v>92</v>
      </c>
      <c r="F5611" t="s">
        <v>92</v>
      </c>
      <c r="G5611" s="23" t="s">
        <v>92</v>
      </c>
      <c r="H5611" s="24" t="s">
        <v>92</v>
      </c>
      <c r="I5611" t="s">
        <v>92</v>
      </c>
    </row>
    <row r="5612" spans="1:9">
      <c r="A5612" t="s">
        <v>92</v>
      </c>
      <c r="B5612" s="23" t="s">
        <v>92</v>
      </c>
      <c r="C5612" s="24" t="s">
        <v>92</v>
      </c>
      <c r="D5612" t="s">
        <v>92</v>
      </c>
      <c r="E5612" t="s">
        <v>92</v>
      </c>
      <c r="F5612" t="s">
        <v>92</v>
      </c>
      <c r="G5612" s="23" t="s">
        <v>92</v>
      </c>
      <c r="H5612" s="24" t="s">
        <v>92</v>
      </c>
      <c r="I5612" t="s">
        <v>92</v>
      </c>
    </row>
    <row r="5613" spans="1:9">
      <c r="A5613" t="s">
        <v>92</v>
      </c>
      <c r="B5613" s="23" t="s">
        <v>92</v>
      </c>
      <c r="C5613" s="24" t="s">
        <v>92</v>
      </c>
      <c r="D5613" t="s">
        <v>92</v>
      </c>
      <c r="E5613" t="s">
        <v>92</v>
      </c>
      <c r="F5613" t="s">
        <v>92</v>
      </c>
      <c r="G5613" s="23" t="s">
        <v>92</v>
      </c>
      <c r="H5613" s="24" t="s">
        <v>92</v>
      </c>
      <c r="I5613" t="s">
        <v>92</v>
      </c>
    </row>
    <row r="5614" spans="1:9">
      <c r="A5614" t="s">
        <v>92</v>
      </c>
      <c r="B5614" s="23" t="s">
        <v>92</v>
      </c>
      <c r="C5614" s="24" t="s">
        <v>92</v>
      </c>
      <c r="D5614" t="s">
        <v>92</v>
      </c>
      <c r="E5614" t="s">
        <v>92</v>
      </c>
      <c r="F5614" t="s">
        <v>92</v>
      </c>
      <c r="G5614" s="23" t="s">
        <v>92</v>
      </c>
      <c r="H5614" s="24" t="s">
        <v>92</v>
      </c>
      <c r="I5614" t="s">
        <v>92</v>
      </c>
    </row>
    <row r="5615" spans="1:9">
      <c r="A5615" t="s">
        <v>92</v>
      </c>
      <c r="B5615" s="23" t="s">
        <v>92</v>
      </c>
      <c r="C5615" s="24" t="s">
        <v>92</v>
      </c>
      <c r="D5615" t="s">
        <v>92</v>
      </c>
      <c r="E5615" t="s">
        <v>92</v>
      </c>
      <c r="F5615" t="s">
        <v>92</v>
      </c>
      <c r="G5615" s="23" t="s">
        <v>92</v>
      </c>
      <c r="H5615" s="24" t="s">
        <v>92</v>
      </c>
      <c r="I5615" t="s">
        <v>92</v>
      </c>
    </row>
    <row r="5616" spans="1:9">
      <c r="A5616" t="s">
        <v>92</v>
      </c>
      <c r="B5616" s="23" t="s">
        <v>92</v>
      </c>
      <c r="C5616" s="24" t="s">
        <v>92</v>
      </c>
      <c r="D5616" t="s">
        <v>92</v>
      </c>
      <c r="E5616" t="s">
        <v>92</v>
      </c>
      <c r="F5616" t="s">
        <v>92</v>
      </c>
      <c r="G5616" s="23" t="s">
        <v>92</v>
      </c>
      <c r="H5616" s="24" t="s">
        <v>92</v>
      </c>
      <c r="I5616" t="s">
        <v>92</v>
      </c>
    </row>
    <row r="5617" spans="1:9">
      <c r="A5617" t="s">
        <v>92</v>
      </c>
      <c r="B5617" s="23" t="s">
        <v>92</v>
      </c>
      <c r="C5617" s="24" t="s">
        <v>92</v>
      </c>
      <c r="D5617" t="s">
        <v>92</v>
      </c>
      <c r="E5617" t="s">
        <v>92</v>
      </c>
      <c r="F5617" t="s">
        <v>92</v>
      </c>
      <c r="G5617" s="23" t="s">
        <v>92</v>
      </c>
      <c r="H5617" s="24" t="s">
        <v>92</v>
      </c>
      <c r="I5617" t="s">
        <v>92</v>
      </c>
    </row>
    <row r="5618" spans="1:9">
      <c r="A5618" t="s">
        <v>92</v>
      </c>
      <c r="B5618" s="23" t="s">
        <v>92</v>
      </c>
      <c r="C5618" s="24" t="s">
        <v>92</v>
      </c>
      <c r="D5618" t="s">
        <v>92</v>
      </c>
      <c r="E5618" t="s">
        <v>92</v>
      </c>
      <c r="F5618" t="s">
        <v>92</v>
      </c>
      <c r="G5618" s="23" t="s">
        <v>92</v>
      </c>
      <c r="H5618" s="24" t="s">
        <v>92</v>
      </c>
      <c r="I5618" t="s">
        <v>92</v>
      </c>
    </row>
    <row r="5619" spans="1:9">
      <c r="A5619" t="s">
        <v>92</v>
      </c>
      <c r="B5619" s="23" t="s">
        <v>92</v>
      </c>
      <c r="C5619" s="24" t="s">
        <v>92</v>
      </c>
      <c r="D5619" t="s">
        <v>92</v>
      </c>
      <c r="E5619" t="s">
        <v>92</v>
      </c>
      <c r="F5619" t="s">
        <v>92</v>
      </c>
      <c r="G5619" s="23" t="s">
        <v>92</v>
      </c>
      <c r="H5619" s="24" t="s">
        <v>92</v>
      </c>
      <c r="I5619" t="s">
        <v>92</v>
      </c>
    </row>
    <row r="5620" spans="1:9">
      <c r="A5620" t="s">
        <v>92</v>
      </c>
      <c r="B5620" s="23" t="s">
        <v>92</v>
      </c>
      <c r="C5620" s="24" t="s">
        <v>92</v>
      </c>
      <c r="D5620" t="s">
        <v>92</v>
      </c>
      <c r="E5620" t="s">
        <v>92</v>
      </c>
      <c r="F5620" t="s">
        <v>92</v>
      </c>
      <c r="G5620" s="23" t="s">
        <v>92</v>
      </c>
      <c r="H5620" s="24" t="s">
        <v>92</v>
      </c>
      <c r="I5620" t="s">
        <v>92</v>
      </c>
    </row>
    <row r="5621" spans="1:9">
      <c r="A5621" t="s">
        <v>92</v>
      </c>
      <c r="B5621" s="23" t="s">
        <v>92</v>
      </c>
      <c r="C5621" s="24" t="s">
        <v>92</v>
      </c>
      <c r="D5621" t="s">
        <v>92</v>
      </c>
      <c r="E5621" t="s">
        <v>92</v>
      </c>
      <c r="F5621" t="s">
        <v>92</v>
      </c>
      <c r="G5621" s="23" t="s">
        <v>92</v>
      </c>
      <c r="H5621" s="24" t="s">
        <v>92</v>
      </c>
      <c r="I5621" t="s">
        <v>92</v>
      </c>
    </row>
    <row r="5622" spans="1:9">
      <c r="A5622" t="s">
        <v>92</v>
      </c>
      <c r="B5622" s="23" t="s">
        <v>92</v>
      </c>
      <c r="C5622" s="24" t="s">
        <v>92</v>
      </c>
      <c r="D5622" t="s">
        <v>92</v>
      </c>
      <c r="E5622" t="s">
        <v>92</v>
      </c>
      <c r="F5622" t="s">
        <v>92</v>
      </c>
      <c r="G5622" s="23" t="s">
        <v>92</v>
      </c>
      <c r="H5622" s="24" t="s">
        <v>92</v>
      </c>
      <c r="I5622" t="s">
        <v>92</v>
      </c>
    </row>
    <row r="5623" spans="1:9">
      <c r="A5623" t="s">
        <v>92</v>
      </c>
      <c r="B5623" s="23" t="s">
        <v>92</v>
      </c>
      <c r="C5623" s="24" t="s">
        <v>92</v>
      </c>
      <c r="D5623" t="s">
        <v>92</v>
      </c>
      <c r="E5623" t="s">
        <v>92</v>
      </c>
      <c r="F5623" t="s">
        <v>92</v>
      </c>
      <c r="G5623" s="23" t="s">
        <v>92</v>
      </c>
      <c r="H5623" s="24" t="s">
        <v>92</v>
      </c>
      <c r="I5623" t="s">
        <v>92</v>
      </c>
    </row>
    <row r="5624" spans="1:9">
      <c r="A5624" t="s">
        <v>92</v>
      </c>
      <c r="B5624" s="23" t="s">
        <v>92</v>
      </c>
      <c r="C5624" s="24" t="s">
        <v>92</v>
      </c>
      <c r="D5624" t="s">
        <v>92</v>
      </c>
      <c r="E5624" t="s">
        <v>92</v>
      </c>
      <c r="F5624" t="s">
        <v>92</v>
      </c>
      <c r="G5624" s="23" t="s">
        <v>92</v>
      </c>
      <c r="H5624" s="24" t="s">
        <v>92</v>
      </c>
      <c r="I5624" t="s">
        <v>92</v>
      </c>
    </row>
    <row r="5625" spans="1:9">
      <c r="A5625" t="s">
        <v>92</v>
      </c>
      <c r="B5625" s="23" t="s">
        <v>92</v>
      </c>
      <c r="C5625" s="24" t="s">
        <v>92</v>
      </c>
      <c r="D5625" t="s">
        <v>92</v>
      </c>
      <c r="E5625" t="s">
        <v>92</v>
      </c>
      <c r="F5625" t="s">
        <v>92</v>
      </c>
      <c r="G5625" s="23" t="s">
        <v>92</v>
      </c>
      <c r="H5625" s="24" t="s">
        <v>92</v>
      </c>
      <c r="I5625" t="s">
        <v>92</v>
      </c>
    </row>
    <row r="5626" spans="1:9">
      <c r="A5626" t="s">
        <v>92</v>
      </c>
      <c r="B5626" s="23" t="s">
        <v>92</v>
      </c>
      <c r="C5626" s="24" t="s">
        <v>92</v>
      </c>
      <c r="D5626" t="s">
        <v>92</v>
      </c>
      <c r="E5626" t="s">
        <v>92</v>
      </c>
      <c r="F5626" t="s">
        <v>92</v>
      </c>
      <c r="G5626" s="23" t="s">
        <v>92</v>
      </c>
      <c r="H5626" s="24" t="s">
        <v>92</v>
      </c>
      <c r="I5626" t="s">
        <v>92</v>
      </c>
    </row>
    <row r="5627" spans="1:9">
      <c r="A5627" t="s">
        <v>92</v>
      </c>
      <c r="B5627" s="23" t="s">
        <v>92</v>
      </c>
      <c r="C5627" s="24" t="s">
        <v>92</v>
      </c>
      <c r="D5627" t="s">
        <v>92</v>
      </c>
      <c r="E5627" t="s">
        <v>92</v>
      </c>
      <c r="F5627" t="s">
        <v>92</v>
      </c>
      <c r="G5627" s="23" t="s">
        <v>92</v>
      </c>
      <c r="H5627" s="24" t="s">
        <v>92</v>
      </c>
      <c r="I5627" t="s">
        <v>92</v>
      </c>
    </row>
    <row r="5628" spans="1:9">
      <c r="A5628" t="s">
        <v>92</v>
      </c>
      <c r="B5628" s="23" t="s">
        <v>92</v>
      </c>
      <c r="C5628" s="24" t="s">
        <v>92</v>
      </c>
      <c r="D5628" t="s">
        <v>92</v>
      </c>
      <c r="E5628" t="s">
        <v>92</v>
      </c>
      <c r="F5628" t="s">
        <v>92</v>
      </c>
      <c r="G5628" s="23" t="s">
        <v>92</v>
      </c>
      <c r="H5628" s="24" t="s">
        <v>92</v>
      </c>
      <c r="I5628" t="s">
        <v>92</v>
      </c>
    </row>
    <row r="5629" spans="1:9">
      <c r="A5629" t="s">
        <v>92</v>
      </c>
      <c r="B5629" s="23" t="s">
        <v>92</v>
      </c>
      <c r="C5629" s="24" t="s">
        <v>92</v>
      </c>
      <c r="D5629" t="s">
        <v>92</v>
      </c>
      <c r="E5629" t="s">
        <v>92</v>
      </c>
      <c r="F5629" t="s">
        <v>92</v>
      </c>
      <c r="G5629" s="23" t="s">
        <v>92</v>
      </c>
      <c r="H5629" s="24" t="s">
        <v>92</v>
      </c>
      <c r="I5629" t="s">
        <v>92</v>
      </c>
    </row>
    <row r="5630" spans="1:9">
      <c r="A5630" t="s">
        <v>92</v>
      </c>
      <c r="B5630" s="23" t="s">
        <v>92</v>
      </c>
      <c r="C5630" s="24" t="s">
        <v>92</v>
      </c>
      <c r="D5630" t="s">
        <v>92</v>
      </c>
      <c r="E5630" t="s">
        <v>92</v>
      </c>
      <c r="F5630" t="s">
        <v>92</v>
      </c>
      <c r="G5630" s="23" t="s">
        <v>92</v>
      </c>
      <c r="H5630" s="24" t="s">
        <v>92</v>
      </c>
      <c r="I5630" t="s">
        <v>92</v>
      </c>
    </row>
    <row r="5631" spans="1:9">
      <c r="A5631" t="s">
        <v>92</v>
      </c>
      <c r="B5631" s="23" t="s">
        <v>92</v>
      </c>
      <c r="C5631" s="24" t="s">
        <v>92</v>
      </c>
      <c r="D5631" t="s">
        <v>92</v>
      </c>
      <c r="E5631" t="s">
        <v>92</v>
      </c>
      <c r="F5631" t="s">
        <v>92</v>
      </c>
      <c r="G5631" s="23" t="s">
        <v>92</v>
      </c>
      <c r="H5631" s="24" t="s">
        <v>92</v>
      </c>
      <c r="I5631" t="s">
        <v>92</v>
      </c>
    </row>
    <row r="5632" spans="1:9">
      <c r="A5632" t="s">
        <v>92</v>
      </c>
      <c r="B5632" s="23" t="s">
        <v>92</v>
      </c>
      <c r="C5632" s="24" t="s">
        <v>92</v>
      </c>
      <c r="D5632" t="s">
        <v>92</v>
      </c>
      <c r="E5632" t="s">
        <v>92</v>
      </c>
      <c r="F5632" t="s">
        <v>92</v>
      </c>
      <c r="G5632" s="23" t="s">
        <v>92</v>
      </c>
      <c r="H5632" s="24" t="s">
        <v>92</v>
      </c>
      <c r="I5632" t="s">
        <v>92</v>
      </c>
    </row>
    <row r="5633" spans="1:9">
      <c r="A5633" t="s">
        <v>92</v>
      </c>
      <c r="B5633" s="23" t="s">
        <v>92</v>
      </c>
      <c r="C5633" s="24" t="s">
        <v>92</v>
      </c>
      <c r="D5633" t="s">
        <v>92</v>
      </c>
      <c r="E5633" t="s">
        <v>92</v>
      </c>
      <c r="F5633" t="s">
        <v>92</v>
      </c>
      <c r="G5633" s="23" t="s">
        <v>92</v>
      </c>
      <c r="H5633" s="24" t="s">
        <v>92</v>
      </c>
      <c r="I5633" t="s">
        <v>92</v>
      </c>
    </row>
    <row r="5634" spans="1:9">
      <c r="A5634" t="s">
        <v>92</v>
      </c>
      <c r="B5634" s="23" t="s">
        <v>92</v>
      </c>
      <c r="C5634" s="24" t="s">
        <v>92</v>
      </c>
      <c r="D5634" t="s">
        <v>92</v>
      </c>
      <c r="E5634" t="s">
        <v>92</v>
      </c>
      <c r="F5634" t="s">
        <v>92</v>
      </c>
      <c r="G5634" s="23" t="s">
        <v>92</v>
      </c>
      <c r="H5634" s="24" t="s">
        <v>92</v>
      </c>
      <c r="I5634" t="s">
        <v>92</v>
      </c>
    </row>
    <row r="5635" spans="1:9">
      <c r="A5635" t="s">
        <v>92</v>
      </c>
      <c r="B5635" s="23" t="s">
        <v>92</v>
      </c>
      <c r="C5635" s="24" t="s">
        <v>92</v>
      </c>
      <c r="D5635" t="s">
        <v>92</v>
      </c>
      <c r="E5635" t="s">
        <v>92</v>
      </c>
      <c r="F5635" t="s">
        <v>92</v>
      </c>
      <c r="G5635" s="23" t="s">
        <v>92</v>
      </c>
      <c r="H5635" s="24" t="s">
        <v>92</v>
      </c>
      <c r="I5635" t="s">
        <v>92</v>
      </c>
    </row>
    <row r="5636" spans="1:9">
      <c r="A5636" t="s">
        <v>92</v>
      </c>
      <c r="B5636" s="23" t="s">
        <v>92</v>
      </c>
      <c r="C5636" s="24" t="s">
        <v>92</v>
      </c>
      <c r="D5636" t="s">
        <v>92</v>
      </c>
      <c r="E5636" t="s">
        <v>92</v>
      </c>
      <c r="F5636" t="s">
        <v>92</v>
      </c>
      <c r="G5636" s="23" t="s">
        <v>92</v>
      </c>
      <c r="H5636" s="24" t="s">
        <v>92</v>
      </c>
      <c r="I5636" t="s">
        <v>92</v>
      </c>
    </row>
    <row r="5637" spans="1:9">
      <c r="A5637" t="s">
        <v>92</v>
      </c>
      <c r="B5637" s="23" t="s">
        <v>92</v>
      </c>
      <c r="C5637" s="24" t="s">
        <v>92</v>
      </c>
      <c r="D5637" t="s">
        <v>92</v>
      </c>
      <c r="E5637" t="s">
        <v>92</v>
      </c>
      <c r="F5637" t="s">
        <v>92</v>
      </c>
      <c r="G5637" s="23" t="s">
        <v>92</v>
      </c>
      <c r="H5637" s="24" t="s">
        <v>92</v>
      </c>
      <c r="I5637" t="s">
        <v>92</v>
      </c>
    </row>
    <row r="5638" spans="1:9">
      <c r="A5638" t="s">
        <v>92</v>
      </c>
      <c r="B5638" s="23" t="s">
        <v>92</v>
      </c>
      <c r="C5638" s="24" t="s">
        <v>92</v>
      </c>
      <c r="D5638" t="s">
        <v>92</v>
      </c>
      <c r="E5638" t="s">
        <v>92</v>
      </c>
      <c r="F5638" t="s">
        <v>92</v>
      </c>
      <c r="G5638" s="23" t="s">
        <v>92</v>
      </c>
      <c r="H5638" s="24" t="s">
        <v>92</v>
      </c>
      <c r="I5638" t="s">
        <v>92</v>
      </c>
    </row>
    <row r="5639" spans="1:9">
      <c r="A5639" t="s">
        <v>92</v>
      </c>
      <c r="B5639" s="23" t="s">
        <v>92</v>
      </c>
      <c r="C5639" s="24" t="s">
        <v>92</v>
      </c>
      <c r="D5639" t="s">
        <v>92</v>
      </c>
      <c r="E5639" t="s">
        <v>92</v>
      </c>
      <c r="F5639" t="s">
        <v>92</v>
      </c>
      <c r="G5639" s="23" t="s">
        <v>92</v>
      </c>
      <c r="H5639" s="24" t="s">
        <v>92</v>
      </c>
      <c r="I5639" t="s">
        <v>92</v>
      </c>
    </row>
    <row r="5640" spans="1:9">
      <c r="A5640" t="s">
        <v>92</v>
      </c>
      <c r="B5640" s="23" t="s">
        <v>92</v>
      </c>
      <c r="C5640" s="24" t="s">
        <v>92</v>
      </c>
      <c r="D5640" t="s">
        <v>92</v>
      </c>
      <c r="E5640" t="s">
        <v>92</v>
      </c>
      <c r="F5640" t="s">
        <v>92</v>
      </c>
      <c r="G5640" s="23" t="s">
        <v>92</v>
      </c>
      <c r="H5640" s="24" t="s">
        <v>92</v>
      </c>
      <c r="I5640" t="s">
        <v>92</v>
      </c>
    </row>
    <row r="5641" spans="1:9">
      <c r="A5641" t="s">
        <v>92</v>
      </c>
      <c r="B5641" s="23" t="s">
        <v>92</v>
      </c>
      <c r="C5641" s="24" t="s">
        <v>92</v>
      </c>
      <c r="D5641" t="s">
        <v>92</v>
      </c>
      <c r="E5641" t="s">
        <v>92</v>
      </c>
      <c r="F5641" t="s">
        <v>92</v>
      </c>
      <c r="G5641" s="23" t="s">
        <v>92</v>
      </c>
      <c r="H5641" s="24" t="s">
        <v>92</v>
      </c>
      <c r="I5641" t="s">
        <v>92</v>
      </c>
    </row>
    <row r="5642" spans="1:9">
      <c r="A5642" t="s">
        <v>92</v>
      </c>
      <c r="B5642" s="23" t="s">
        <v>92</v>
      </c>
      <c r="C5642" s="24" t="s">
        <v>92</v>
      </c>
      <c r="D5642" t="s">
        <v>92</v>
      </c>
      <c r="E5642" t="s">
        <v>92</v>
      </c>
      <c r="F5642" t="s">
        <v>92</v>
      </c>
      <c r="G5642" s="23" t="s">
        <v>92</v>
      </c>
      <c r="H5642" s="24" t="s">
        <v>92</v>
      </c>
      <c r="I5642" t="s">
        <v>92</v>
      </c>
    </row>
    <row r="5643" spans="1:9">
      <c r="A5643" t="s">
        <v>92</v>
      </c>
      <c r="B5643" s="23" t="s">
        <v>92</v>
      </c>
      <c r="C5643" s="24" t="s">
        <v>92</v>
      </c>
      <c r="D5643" t="s">
        <v>92</v>
      </c>
      <c r="E5643" t="s">
        <v>92</v>
      </c>
      <c r="F5643" t="s">
        <v>92</v>
      </c>
      <c r="G5643" s="23" t="s">
        <v>92</v>
      </c>
      <c r="H5643" s="24" t="s">
        <v>92</v>
      </c>
      <c r="I5643" t="s">
        <v>92</v>
      </c>
    </row>
    <row r="5644" spans="1:9">
      <c r="A5644" t="s">
        <v>92</v>
      </c>
      <c r="B5644" s="23" t="s">
        <v>92</v>
      </c>
      <c r="C5644" s="24" t="s">
        <v>92</v>
      </c>
      <c r="D5644" t="s">
        <v>92</v>
      </c>
      <c r="E5644" t="s">
        <v>92</v>
      </c>
      <c r="F5644" t="s">
        <v>92</v>
      </c>
      <c r="G5644" s="23" t="s">
        <v>92</v>
      </c>
      <c r="H5644" s="24" t="s">
        <v>92</v>
      </c>
      <c r="I5644" t="s">
        <v>92</v>
      </c>
    </row>
    <row r="5645" spans="1:9">
      <c r="A5645" t="s">
        <v>92</v>
      </c>
      <c r="B5645" s="23" t="s">
        <v>92</v>
      </c>
      <c r="C5645" s="24" t="s">
        <v>92</v>
      </c>
      <c r="D5645" t="s">
        <v>92</v>
      </c>
      <c r="E5645" t="s">
        <v>92</v>
      </c>
      <c r="F5645" t="s">
        <v>92</v>
      </c>
      <c r="G5645" s="23" t="s">
        <v>92</v>
      </c>
      <c r="H5645" s="24" t="s">
        <v>92</v>
      </c>
      <c r="I5645" t="s">
        <v>92</v>
      </c>
    </row>
    <row r="5646" spans="1:9">
      <c r="A5646" t="s">
        <v>92</v>
      </c>
      <c r="B5646" s="23" t="s">
        <v>92</v>
      </c>
      <c r="C5646" s="24" t="s">
        <v>92</v>
      </c>
      <c r="D5646" t="s">
        <v>92</v>
      </c>
      <c r="E5646" t="s">
        <v>92</v>
      </c>
      <c r="F5646" t="s">
        <v>92</v>
      </c>
      <c r="G5646" s="23" t="s">
        <v>92</v>
      </c>
      <c r="H5646" s="24" t="s">
        <v>92</v>
      </c>
      <c r="I5646" t="s">
        <v>92</v>
      </c>
    </row>
    <row r="5647" spans="1:9">
      <c r="A5647" t="s">
        <v>92</v>
      </c>
      <c r="B5647" s="23" t="s">
        <v>92</v>
      </c>
      <c r="C5647" s="24" t="s">
        <v>92</v>
      </c>
      <c r="D5647" t="s">
        <v>92</v>
      </c>
      <c r="E5647" t="s">
        <v>92</v>
      </c>
      <c r="F5647" t="s">
        <v>92</v>
      </c>
      <c r="G5647" s="23" t="s">
        <v>92</v>
      </c>
      <c r="H5647" s="24" t="s">
        <v>92</v>
      </c>
      <c r="I5647" t="s">
        <v>92</v>
      </c>
    </row>
    <row r="5648" spans="1:9">
      <c r="A5648" t="s">
        <v>92</v>
      </c>
      <c r="B5648" s="23" t="s">
        <v>92</v>
      </c>
      <c r="C5648" s="24" t="s">
        <v>92</v>
      </c>
      <c r="D5648" t="s">
        <v>92</v>
      </c>
      <c r="E5648" t="s">
        <v>92</v>
      </c>
      <c r="F5648" t="s">
        <v>92</v>
      </c>
      <c r="G5648" s="23" t="s">
        <v>92</v>
      </c>
      <c r="H5648" s="24" t="s">
        <v>92</v>
      </c>
      <c r="I5648" t="s">
        <v>92</v>
      </c>
    </row>
    <row r="5649" spans="1:9">
      <c r="A5649" t="s">
        <v>92</v>
      </c>
      <c r="B5649" s="23" t="s">
        <v>92</v>
      </c>
      <c r="C5649" s="24" t="s">
        <v>92</v>
      </c>
      <c r="D5649" t="s">
        <v>92</v>
      </c>
      <c r="E5649" t="s">
        <v>92</v>
      </c>
      <c r="F5649" t="s">
        <v>92</v>
      </c>
      <c r="G5649" s="23" t="s">
        <v>92</v>
      </c>
      <c r="H5649" s="24" t="s">
        <v>92</v>
      </c>
      <c r="I5649" t="s">
        <v>92</v>
      </c>
    </row>
    <row r="5650" spans="1:9">
      <c r="A5650" t="s">
        <v>92</v>
      </c>
      <c r="B5650" s="23" t="s">
        <v>92</v>
      </c>
      <c r="C5650" s="24" t="s">
        <v>92</v>
      </c>
      <c r="D5650" t="s">
        <v>92</v>
      </c>
      <c r="E5650" t="s">
        <v>92</v>
      </c>
      <c r="F5650" t="s">
        <v>92</v>
      </c>
      <c r="G5650" s="23" t="s">
        <v>92</v>
      </c>
      <c r="H5650" s="24" t="s">
        <v>92</v>
      </c>
      <c r="I5650" t="s">
        <v>92</v>
      </c>
    </row>
    <row r="5651" spans="1:9">
      <c r="A5651" t="s">
        <v>92</v>
      </c>
      <c r="B5651" s="23" t="s">
        <v>92</v>
      </c>
      <c r="C5651" s="24" t="s">
        <v>92</v>
      </c>
      <c r="D5651" t="s">
        <v>92</v>
      </c>
      <c r="E5651" t="s">
        <v>92</v>
      </c>
      <c r="F5651" t="s">
        <v>92</v>
      </c>
      <c r="G5651" s="23" t="s">
        <v>92</v>
      </c>
      <c r="H5651" s="24" t="s">
        <v>92</v>
      </c>
      <c r="I5651" t="s">
        <v>92</v>
      </c>
    </row>
    <row r="5652" spans="1:9">
      <c r="A5652" t="s">
        <v>92</v>
      </c>
      <c r="B5652" s="23" t="s">
        <v>92</v>
      </c>
      <c r="C5652" s="24" t="s">
        <v>92</v>
      </c>
      <c r="D5652" t="s">
        <v>92</v>
      </c>
      <c r="E5652" t="s">
        <v>92</v>
      </c>
      <c r="F5652" t="s">
        <v>92</v>
      </c>
      <c r="G5652" s="23" t="s">
        <v>92</v>
      </c>
      <c r="H5652" s="24" t="s">
        <v>92</v>
      </c>
      <c r="I5652" t="s">
        <v>92</v>
      </c>
    </row>
    <row r="5653" spans="1:9">
      <c r="A5653" t="s">
        <v>92</v>
      </c>
      <c r="B5653" s="23" t="s">
        <v>92</v>
      </c>
      <c r="C5653" s="24" t="s">
        <v>92</v>
      </c>
      <c r="D5653" t="s">
        <v>92</v>
      </c>
      <c r="E5653" t="s">
        <v>92</v>
      </c>
      <c r="F5653" t="s">
        <v>92</v>
      </c>
      <c r="G5653" s="23" t="s">
        <v>92</v>
      </c>
      <c r="H5653" s="24" t="s">
        <v>92</v>
      </c>
      <c r="I5653" t="s">
        <v>92</v>
      </c>
    </row>
    <row r="5654" spans="1:9">
      <c r="A5654" t="s">
        <v>92</v>
      </c>
      <c r="B5654" s="23" t="s">
        <v>92</v>
      </c>
      <c r="C5654" s="24" t="s">
        <v>92</v>
      </c>
      <c r="D5654" t="s">
        <v>92</v>
      </c>
      <c r="E5654" t="s">
        <v>92</v>
      </c>
      <c r="F5654" t="s">
        <v>92</v>
      </c>
      <c r="G5654" s="23" t="s">
        <v>92</v>
      </c>
      <c r="H5654" s="24" t="s">
        <v>92</v>
      </c>
      <c r="I5654" t="s">
        <v>92</v>
      </c>
    </row>
    <row r="5655" spans="1:9">
      <c r="A5655" t="s">
        <v>92</v>
      </c>
      <c r="B5655" s="23" t="s">
        <v>92</v>
      </c>
      <c r="C5655" s="24" t="s">
        <v>92</v>
      </c>
      <c r="D5655" t="s">
        <v>92</v>
      </c>
      <c r="E5655" t="s">
        <v>92</v>
      </c>
      <c r="F5655" t="s">
        <v>92</v>
      </c>
      <c r="G5655" s="23" t="s">
        <v>92</v>
      </c>
      <c r="H5655" s="24" t="s">
        <v>92</v>
      </c>
      <c r="I5655" t="s">
        <v>92</v>
      </c>
    </row>
    <row r="5656" spans="1:9">
      <c r="A5656" t="s">
        <v>92</v>
      </c>
      <c r="B5656" s="23" t="s">
        <v>92</v>
      </c>
      <c r="C5656" s="24" t="s">
        <v>92</v>
      </c>
      <c r="D5656" t="s">
        <v>92</v>
      </c>
      <c r="E5656" t="s">
        <v>92</v>
      </c>
      <c r="F5656" t="s">
        <v>92</v>
      </c>
      <c r="G5656" s="23" t="s">
        <v>92</v>
      </c>
      <c r="H5656" s="24" t="s">
        <v>92</v>
      </c>
      <c r="I5656" t="s">
        <v>92</v>
      </c>
    </row>
    <row r="5657" spans="1:9">
      <c r="A5657" t="s">
        <v>92</v>
      </c>
      <c r="B5657" s="23" t="s">
        <v>92</v>
      </c>
      <c r="C5657" s="24" t="s">
        <v>92</v>
      </c>
      <c r="D5657" t="s">
        <v>92</v>
      </c>
      <c r="E5657" t="s">
        <v>92</v>
      </c>
      <c r="F5657" t="s">
        <v>92</v>
      </c>
      <c r="G5657" s="23" t="s">
        <v>92</v>
      </c>
      <c r="H5657" s="24" t="s">
        <v>92</v>
      </c>
      <c r="I5657" t="s">
        <v>92</v>
      </c>
    </row>
    <row r="5658" spans="1:9">
      <c r="A5658" t="s">
        <v>92</v>
      </c>
      <c r="B5658" s="23" t="s">
        <v>92</v>
      </c>
      <c r="C5658" s="24" t="s">
        <v>92</v>
      </c>
      <c r="D5658" t="s">
        <v>92</v>
      </c>
      <c r="E5658" t="s">
        <v>92</v>
      </c>
      <c r="F5658" t="s">
        <v>92</v>
      </c>
      <c r="G5658" s="23" t="s">
        <v>92</v>
      </c>
      <c r="H5658" s="24" t="s">
        <v>92</v>
      </c>
      <c r="I5658" t="s">
        <v>92</v>
      </c>
    </row>
    <row r="5659" spans="1:9">
      <c r="A5659" t="s">
        <v>92</v>
      </c>
      <c r="B5659" s="23" t="s">
        <v>92</v>
      </c>
      <c r="C5659" s="24" t="s">
        <v>92</v>
      </c>
      <c r="D5659" t="s">
        <v>92</v>
      </c>
      <c r="E5659" t="s">
        <v>92</v>
      </c>
      <c r="F5659" t="s">
        <v>92</v>
      </c>
      <c r="G5659" s="23" t="s">
        <v>92</v>
      </c>
      <c r="H5659" s="24" t="s">
        <v>92</v>
      </c>
      <c r="I5659" t="s">
        <v>92</v>
      </c>
    </row>
    <row r="5660" spans="1:9">
      <c r="A5660" t="s">
        <v>92</v>
      </c>
      <c r="B5660" s="23" t="s">
        <v>92</v>
      </c>
      <c r="C5660" s="24" t="s">
        <v>92</v>
      </c>
      <c r="D5660" t="s">
        <v>92</v>
      </c>
      <c r="E5660" t="s">
        <v>92</v>
      </c>
      <c r="F5660" t="s">
        <v>92</v>
      </c>
      <c r="G5660" s="23" t="s">
        <v>92</v>
      </c>
      <c r="H5660" s="24" t="s">
        <v>92</v>
      </c>
      <c r="I5660" t="s">
        <v>92</v>
      </c>
    </row>
    <row r="5661" spans="1:9">
      <c r="A5661" t="s">
        <v>92</v>
      </c>
      <c r="B5661" s="23" t="s">
        <v>92</v>
      </c>
      <c r="C5661" s="24" t="s">
        <v>92</v>
      </c>
      <c r="D5661" t="s">
        <v>92</v>
      </c>
      <c r="E5661" t="s">
        <v>92</v>
      </c>
      <c r="F5661" t="s">
        <v>92</v>
      </c>
      <c r="G5661" s="23" t="s">
        <v>92</v>
      </c>
      <c r="H5661" s="24" t="s">
        <v>92</v>
      </c>
      <c r="I5661" t="s">
        <v>92</v>
      </c>
    </row>
    <row r="5662" spans="1:9">
      <c r="A5662" t="s">
        <v>92</v>
      </c>
      <c r="B5662" s="23" t="s">
        <v>92</v>
      </c>
      <c r="C5662" s="24" t="s">
        <v>92</v>
      </c>
      <c r="D5662" t="s">
        <v>92</v>
      </c>
      <c r="E5662" t="s">
        <v>92</v>
      </c>
      <c r="F5662" t="s">
        <v>92</v>
      </c>
      <c r="G5662" s="23" t="s">
        <v>92</v>
      </c>
      <c r="H5662" s="24" t="s">
        <v>92</v>
      </c>
      <c r="I5662" t="s">
        <v>92</v>
      </c>
    </row>
    <row r="5663" spans="1:9">
      <c r="A5663" t="s">
        <v>92</v>
      </c>
      <c r="B5663" s="23" t="s">
        <v>92</v>
      </c>
      <c r="C5663" s="24" t="s">
        <v>92</v>
      </c>
      <c r="D5663" t="s">
        <v>92</v>
      </c>
      <c r="E5663" t="s">
        <v>92</v>
      </c>
      <c r="F5663" t="s">
        <v>92</v>
      </c>
      <c r="G5663" s="23" t="s">
        <v>92</v>
      </c>
      <c r="H5663" s="24" t="s">
        <v>92</v>
      </c>
      <c r="I5663" t="s">
        <v>92</v>
      </c>
    </row>
    <row r="5664" spans="1:9">
      <c r="A5664" t="s">
        <v>92</v>
      </c>
      <c r="B5664" s="23" t="s">
        <v>92</v>
      </c>
      <c r="C5664" s="24" t="s">
        <v>92</v>
      </c>
      <c r="D5664" t="s">
        <v>92</v>
      </c>
      <c r="E5664" t="s">
        <v>92</v>
      </c>
      <c r="F5664" t="s">
        <v>92</v>
      </c>
      <c r="G5664" s="23" t="s">
        <v>92</v>
      </c>
      <c r="H5664" s="24" t="s">
        <v>92</v>
      </c>
      <c r="I5664" t="s">
        <v>92</v>
      </c>
    </row>
    <row r="5665" spans="1:9">
      <c r="A5665" t="s">
        <v>92</v>
      </c>
      <c r="B5665" s="23" t="s">
        <v>92</v>
      </c>
      <c r="C5665" s="24" t="s">
        <v>92</v>
      </c>
      <c r="D5665" t="s">
        <v>92</v>
      </c>
      <c r="E5665" t="s">
        <v>92</v>
      </c>
      <c r="F5665" t="s">
        <v>92</v>
      </c>
      <c r="G5665" s="23" t="s">
        <v>92</v>
      </c>
      <c r="H5665" s="24" t="s">
        <v>92</v>
      </c>
      <c r="I5665" t="s">
        <v>92</v>
      </c>
    </row>
    <row r="5666" spans="1:9">
      <c r="A5666" t="s">
        <v>92</v>
      </c>
      <c r="B5666" s="23" t="s">
        <v>92</v>
      </c>
      <c r="C5666" s="24" t="s">
        <v>92</v>
      </c>
      <c r="D5666" t="s">
        <v>92</v>
      </c>
      <c r="E5666" t="s">
        <v>92</v>
      </c>
      <c r="F5666" t="s">
        <v>92</v>
      </c>
      <c r="G5666" s="23" t="s">
        <v>92</v>
      </c>
      <c r="H5666" s="24" t="s">
        <v>92</v>
      </c>
      <c r="I5666" t="s">
        <v>92</v>
      </c>
    </row>
    <row r="5667" spans="1:9">
      <c r="A5667" t="s">
        <v>92</v>
      </c>
      <c r="B5667" s="23" t="s">
        <v>92</v>
      </c>
      <c r="C5667" s="24" t="s">
        <v>92</v>
      </c>
      <c r="D5667" t="s">
        <v>92</v>
      </c>
      <c r="E5667" t="s">
        <v>92</v>
      </c>
      <c r="F5667" t="s">
        <v>92</v>
      </c>
      <c r="G5667" s="23" t="s">
        <v>92</v>
      </c>
      <c r="H5667" s="24" t="s">
        <v>92</v>
      </c>
      <c r="I5667" t="s">
        <v>92</v>
      </c>
    </row>
    <row r="5668" spans="1:9">
      <c r="A5668" t="s">
        <v>92</v>
      </c>
      <c r="B5668" s="23" t="s">
        <v>92</v>
      </c>
      <c r="C5668" s="24" t="s">
        <v>92</v>
      </c>
      <c r="D5668" t="s">
        <v>92</v>
      </c>
      <c r="E5668" t="s">
        <v>92</v>
      </c>
      <c r="F5668" t="s">
        <v>92</v>
      </c>
      <c r="G5668" s="23" t="s">
        <v>92</v>
      </c>
      <c r="H5668" s="24" t="s">
        <v>92</v>
      </c>
      <c r="I5668" t="s">
        <v>92</v>
      </c>
    </row>
    <row r="5669" spans="1:9">
      <c r="A5669" t="s">
        <v>92</v>
      </c>
      <c r="B5669" s="23" t="s">
        <v>92</v>
      </c>
      <c r="C5669" s="24" t="s">
        <v>92</v>
      </c>
      <c r="D5669" t="s">
        <v>92</v>
      </c>
      <c r="E5669" t="s">
        <v>92</v>
      </c>
      <c r="F5669" t="s">
        <v>92</v>
      </c>
      <c r="G5669" s="23" t="s">
        <v>92</v>
      </c>
      <c r="H5669" s="24" t="s">
        <v>92</v>
      </c>
      <c r="I5669" t="s">
        <v>92</v>
      </c>
    </row>
    <row r="5670" spans="1:9">
      <c r="A5670" t="s">
        <v>92</v>
      </c>
      <c r="B5670" s="23" t="s">
        <v>92</v>
      </c>
      <c r="C5670" s="24" t="s">
        <v>92</v>
      </c>
      <c r="D5670" t="s">
        <v>92</v>
      </c>
      <c r="E5670" t="s">
        <v>92</v>
      </c>
      <c r="F5670" t="s">
        <v>92</v>
      </c>
      <c r="G5670" s="23" t="s">
        <v>92</v>
      </c>
      <c r="H5670" s="24" t="s">
        <v>92</v>
      </c>
      <c r="I5670" t="s">
        <v>92</v>
      </c>
    </row>
    <row r="5671" spans="1:9">
      <c r="A5671" t="s">
        <v>92</v>
      </c>
      <c r="B5671" s="23" t="s">
        <v>92</v>
      </c>
      <c r="C5671" s="24" t="s">
        <v>92</v>
      </c>
      <c r="D5671" t="s">
        <v>92</v>
      </c>
      <c r="E5671" t="s">
        <v>92</v>
      </c>
      <c r="F5671" t="s">
        <v>92</v>
      </c>
      <c r="G5671" s="23" t="s">
        <v>92</v>
      </c>
      <c r="H5671" s="24" t="s">
        <v>92</v>
      </c>
      <c r="I5671" t="s">
        <v>92</v>
      </c>
    </row>
    <row r="5672" spans="1:9">
      <c r="A5672" t="s">
        <v>92</v>
      </c>
      <c r="B5672" s="23" t="s">
        <v>92</v>
      </c>
      <c r="C5672" s="24" t="s">
        <v>92</v>
      </c>
      <c r="D5672" t="s">
        <v>92</v>
      </c>
      <c r="E5672" t="s">
        <v>92</v>
      </c>
      <c r="F5672" t="s">
        <v>92</v>
      </c>
      <c r="G5672" s="23" t="s">
        <v>92</v>
      </c>
      <c r="H5672" s="24" t="s">
        <v>92</v>
      </c>
      <c r="I5672" t="s">
        <v>92</v>
      </c>
    </row>
    <row r="5673" spans="1:9">
      <c r="A5673" t="s">
        <v>92</v>
      </c>
      <c r="B5673" s="23" t="s">
        <v>92</v>
      </c>
      <c r="C5673" s="24" t="s">
        <v>92</v>
      </c>
      <c r="D5673" t="s">
        <v>92</v>
      </c>
      <c r="E5673" t="s">
        <v>92</v>
      </c>
      <c r="F5673" t="s">
        <v>92</v>
      </c>
      <c r="G5673" s="23" t="s">
        <v>92</v>
      </c>
      <c r="H5673" s="24" t="s">
        <v>92</v>
      </c>
      <c r="I5673" t="s">
        <v>92</v>
      </c>
    </row>
    <row r="5674" spans="1:9">
      <c r="A5674" t="s">
        <v>92</v>
      </c>
      <c r="B5674" s="23" t="s">
        <v>92</v>
      </c>
      <c r="C5674" s="24" t="s">
        <v>92</v>
      </c>
      <c r="D5674" t="s">
        <v>92</v>
      </c>
      <c r="E5674" t="s">
        <v>92</v>
      </c>
      <c r="F5674" t="s">
        <v>92</v>
      </c>
      <c r="G5674" s="23" t="s">
        <v>92</v>
      </c>
      <c r="H5674" s="24" t="s">
        <v>92</v>
      </c>
      <c r="I5674" t="s">
        <v>92</v>
      </c>
    </row>
    <row r="5675" spans="1:9">
      <c r="A5675" t="s">
        <v>92</v>
      </c>
      <c r="B5675" s="23" t="s">
        <v>92</v>
      </c>
      <c r="C5675" s="24" t="s">
        <v>92</v>
      </c>
      <c r="D5675" t="s">
        <v>92</v>
      </c>
      <c r="E5675" t="s">
        <v>92</v>
      </c>
      <c r="F5675" t="s">
        <v>92</v>
      </c>
      <c r="G5675" s="23" t="s">
        <v>92</v>
      </c>
      <c r="H5675" s="24" t="s">
        <v>92</v>
      </c>
      <c r="I5675" t="s">
        <v>92</v>
      </c>
    </row>
    <row r="5676" spans="1:9">
      <c r="A5676" t="s">
        <v>92</v>
      </c>
      <c r="B5676" s="23" t="s">
        <v>92</v>
      </c>
      <c r="C5676" s="24" t="s">
        <v>92</v>
      </c>
      <c r="D5676" t="s">
        <v>92</v>
      </c>
      <c r="E5676" t="s">
        <v>92</v>
      </c>
      <c r="F5676" t="s">
        <v>92</v>
      </c>
      <c r="G5676" s="23" t="s">
        <v>92</v>
      </c>
      <c r="H5676" s="24" t="s">
        <v>92</v>
      </c>
      <c r="I5676" t="s">
        <v>92</v>
      </c>
    </row>
    <row r="5677" spans="1:9">
      <c r="A5677" t="s">
        <v>92</v>
      </c>
      <c r="B5677" s="23" t="s">
        <v>92</v>
      </c>
      <c r="C5677" s="24" t="s">
        <v>92</v>
      </c>
      <c r="D5677" t="s">
        <v>92</v>
      </c>
      <c r="E5677" t="s">
        <v>92</v>
      </c>
      <c r="F5677" t="s">
        <v>92</v>
      </c>
      <c r="G5677" s="23" t="s">
        <v>92</v>
      </c>
      <c r="H5677" s="24" t="s">
        <v>92</v>
      </c>
      <c r="I5677" t="s">
        <v>92</v>
      </c>
    </row>
    <row r="5678" spans="1:9">
      <c r="A5678" t="s">
        <v>92</v>
      </c>
      <c r="B5678" s="23" t="s">
        <v>92</v>
      </c>
      <c r="C5678" s="24" t="s">
        <v>92</v>
      </c>
      <c r="D5678" t="s">
        <v>92</v>
      </c>
      <c r="E5678" t="s">
        <v>92</v>
      </c>
      <c r="F5678" t="s">
        <v>92</v>
      </c>
      <c r="G5678" s="23" t="s">
        <v>92</v>
      </c>
      <c r="H5678" s="24" t="s">
        <v>92</v>
      </c>
      <c r="I5678" t="s">
        <v>92</v>
      </c>
    </row>
    <row r="5679" spans="1:9">
      <c r="A5679" t="s">
        <v>92</v>
      </c>
      <c r="B5679" s="23" t="s">
        <v>92</v>
      </c>
      <c r="C5679" s="24" t="s">
        <v>92</v>
      </c>
      <c r="D5679" t="s">
        <v>92</v>
      </c>
      <c r="E5679" t="s">
        <v>92</v>
      </c>
      <c r="F5679" t="s">
        <v>92</v>
      </c>
      <c r="G5679" s="23" t="s">
        <v>92</v>
      </c>
      <c r="H5679" s="24" t="s">
        <v>92</v>
      </c>
      <c r="I5679" t="s">
        <v>92</v>
      </c>
    </row>
    <row r="5680" spans="1:9">
      <c r="A5680" t="s">
        <v>92</v>
      </c>
      <c r="B5680" s="23" t="s">
        <v>92</v>
      </c>
      <c r="C5680" s="24" t="s">
        <v>92</v>
      </c>
      <c r="D5680" t="s">
        <v>92</v>
      </c>
      <c r="E5680" t="s">
        <v>92</v>
      </c>
      <c r="F5680" t="s">
        <v>92</v>
      </c>
      <c r="G5680" s="23" t="s">
        <v>92</v>
      </c>
      <c r="H5680" s="24" t="s">
        <v>92</v>
      </c>
      <c r="I5680" t="s">
        <v>92</v>
      </c>
    </row>
    <row r="5681" spans="1:9">
      <c r="A5681" t="s">
        <v>92</v>
      </c>
      <c r="B5681" s="23" t="s">
        <v>92</v>
      </c>
      <c r="C5681" s="24" t="s">
        <v>92</v>
      </c>
      <c r="D5681" t="s">
        <v>92</v>
      </c>
      <c r="E5681" t="s">
        <v>92</v>
      </c>
      <c r="F5681" t="s">
        <v>92</v>
      </c>
      <c r="G5681" s="23" t="s">
        <v>92</v>
      </c>
      <c r="H5681" s="24" t="s">
        <v>92</v>
      </c>
      <c r="I5681" t="s">
        <v>92</v>
      </c>
    </row>
    <row r="5682" spans="1:9">
      <c r="A5682" t="s">
        <v>92</v>
      </c>
      <c r="B5682" s="23" t="s">
        <v>92</v>
      </c>
      <c r="C5682" s="24" t="s">
        <v>92</v>
      </c>
      <c r="D5682" t="s">
        <v>92</v>
      </c>
      <c r="E5682" t="s">
        <v>92</v>
      </c>
      <c r="F5682" t="s">
        <v>92</v>
      </c>
      <c r="G5682" s="23" t="s">
        <v>92</v>
      </c>
      <c r="H5682" s="24" t="s">
        <v>92</v>
      </c>
      <c r="I5682" t="s">
        <v>92</v>
      </c>
    </row>
    <row r="5683" spans="1:9">
      <c r="A5683" t="s">
        <v>92</v>
      </c>
      <c r="B5683" s="23" t="s">
        <v>92</v>
      </c>
      <c r="C5683" s="24" t="s">
        <v>92</v>
      </c>
      <c r="D5683" t="s">
        <v>92</v>
      </c>
      <c r="E5683" t="s">
        <v>92</v>
      </c>
      <c r="F5683" t="s">
        <v>92</v>
      </c>
      <c r="G5683" s="23" t="s">
        <v>92</v>
      </c>
      <c r="H5683" s="24" t="s">
        <v>92</v>
      </c>
      <c r="I5683" t="s">
        <v>92</v>
      </c>
    </row>
    <row r="5684" spans="1:9">
      <c r="A5684" t="s">
        <v>92</v>
      </c>
      <c r="B5684" s="23" t="s">
        <v>92</v>
      </c>
      <c r="C5684" s="24" t="s">
        <v>92</v>
      </c>
      <c r="D5684" t="s">
        <v>92</v>
      </c>
      <c r="E5684" t="s">
        <v>92</v>
      </c>
      <c r="F5684" t="s">
        <v>92</v>
      </c>
      <c r="G5684" s="23" t="s">
        <v>92</v>
      </c>
      <c r="H5684" s="24" t="s">
        <v>92</v>
      </c>
      <c r="I5684" t="s">
        <v>92</v>
      </c>
    </row>
    <row r="5685" spans="1:9">
      <c r="A5685" t="s">
        <v>92</v>
      </c>
      <c r="B5685" s="23" t="s">
        <v>92</v>
      </c>
      <c r="C5685" s="24" t="s">
        <v>92</v>
      </c>
      <c r="D5685" t="s">
        <v>92</v>
      </c>
      <c r="E5685" t="s">
        <v>92</v>
      </c>
      <c r="F5685" t="s">
        <v>92</v>
      </c>
      <c r="G5685" s="23" t="s">
        <v>92</v>
      </c>
      <c r="H5685" s="24" t="s">
        <v>92</v>
      </c>
      <c r="I5685" t="s">
        <v>92</v>
      </c>
    </row>
    <row r="5686" spans="1:9">
      <c r="A5686" t="s">
        <v>92</v>
      </c>
      <c r="B5686" s="23" t="s">
        <v>92</v>
      </c>
      <c r="C5686" s="24" t="s">
        <v>92</v>
      </c>
      <c r="D5686" t="s">
        <v>92</v>
      </c>
      <c r="E5686" t="s">
        <v>92</v>
      </c>
      <c r="F5686" t="s">
        <v>92</v>
      </c>
      <c r="G5686" s="23" t="s">
        <v>92</v>
      </c>
      <c r="H5686" s="24" t="s">
        <v>92</v>
      </c>
      <c r="I5686" t="s">
        <v>92</v>
      </c>
    </row>
    <row r="5687" spans="1:9">
      <c r="A5687" t="s">
        <v>92</v>
      </c>
      <c r="B5687" s="23" t="s">
        <v>92</v>
      </c>
      <c r="C5687" s="24" t="s">
        <v>92</v>
      </c>
      <c r="D5687" t="s">
        <v>92</v>
      </c>
      <c r="E5687" t="s">
        <v>92</v>
      </c>
      <c r="F5687" t="s">
        <v>92</v>
      </c>
      <c r="G5687" s="23" t="s">
        <v>92</v>
      </c>
      <c r="H5687" s="24" t="s">
        <v>92</v>
      </c>
      <c r="I5687" t="s">
        <v>92</v>
      </c>
    </row>
    <row r="5688" spans="1:9">
      <c r="A5688" t="s">
        <v>92</v>
      </c>
      <c r="B5688" s="23" t="s">
        <v>92</v>
      </c>
      <c r="C5688" s="24" t="s">
        <v>92</v>
      </c>
      <c r="D5688" t="s">
        <v>92</v>
      </c>
      <c r="E5688" t="s">
        <v>92</v>
      </c>
      <c r="F5688" t="s">
        <v>92</v>
      </c>
      <c r="G5688" s="23" t="s">
        <v>92</v>
      </c>
      <c r="H5688" s="24" t="s">
        <v>92</v>
      </c>
      <c r="I5688" t="s">
        <v>92</v>
      </c>
    </row>
    <row r="5689" spans="1:9">
      <c r="A5689" t="s">
        <v>92</v>
      </c>
      <c r="B5689" s="23" t="s">
        <v>92</v>
      </c>
      <c r="C5689" s="24" t="s">
        <v>92</v>
      </c>
      <c r="D5689" t="s">
        <v>92</v>
      </c>
      <c r="E5689" t="s">
        <v>92</v>
      </c>
      <c r="F5689" t="s">
        <v>92</v>
      </c>
      <c r="G5689" s="23" t="s">
        <v>92</v>
      </c>
      <c r="H5689" s="24" t="s">
        <v>92</v>
      </c>
      <c r="I5689" t="s">
        <v>92</v>
      </c>
    </row>
    <row r="5690" spans="1:9">
      <c r="A5690" t="s">
        <v>92</v>
      </c>
      <c r="B5690" s="23" t="s">
        <v>92</v>
      </c>
      <c r="C5690" s="24" t="s">
        <v>92</v>
      </c>
      <c r="D5690" t="s">
        <v>92</v>
      </c>
      <c r="E5690" t="s">
        <v>92</v>
      </c>
      <c r="F5690" t="s">
        <v>92</v>
      </c>
      <c r="G5690" s="23" t="s">
        <v>92</v>
      </c>
      <c r="H5690" s="24" t="s">
        <v>92</v>
      </c>
      <c r="I5690" t="s">
        <v>92</v>
      </c>
    </row>
    <row r="5691" spans="1:9">
      <c r="A5691" t="s">
        <v>92</v>
      </c>
      <c r="B5691" s="23" t="s">
        <v>92</v>
      </c>
      <c r="C5691" s="24" t="s">
        <v>92</v>
      </c>
      <c r="D5691" t="s">
        <v>92</v>
      </c>
      <c r="E5691" t="s">
        <v>92</v>
      </c>
      <c r="F5691" t="s">
        <v>92</v>
      </c>
      <c r="G5691" s="23" t="s">
        <v>92</v>
      </c>
      <c r="H5691" s="24" t="s">
        <v>92</v>
      </c>
      <c r="I5691" t="s">
        <v>92</v>
      </c>
    </row>
    <row r="5692" spans="1:9">
      <c r="A5692" t="s">
        <v>92</v>
      </c>
      <c r="B5692" s="23" t="s">
        <v>92</v>
      </c>
      <c r="C5692" s="24" t="s">
        <v>92</v>
      </c>
      <c r="D5692" t="s">
        <v>92</v>
      </c>
      <c r="E5692" t="s">
        <v>92</v>
      </c>
      <c r="F5692" t="s">
        <v>92</v>
      </c>
      <c r="G5692" s="23" t="s">
        <v>92</v>
      </c>
      <c r="H5692" s="24" t="s">
        <v>92</v>
      </c>
      <c r="I5692" t="s">
        <v>92</v>
      </c>
    </row>
    <row r="5693" spans="1:9">
      <c r="A5693" t="s">
        <v>92</v>
      </c>
      <c r="B5693" s="23" t="s">
        <v>92</v>
      </c>
      <c r="C5693" s="24" t="s">
        <v>92</v>
      </c>
      <c r="D5693" t="s">
        <v>92</v>
      </c>
      <c r="E5693" t="s">
        <v>92</v>
      </c>
      <c r="F5693" t="s">
        <v>92</v>
      </c>
      <c r="G5693" s="23" t="s">
        <v>92</v>
      </c>
      <c r="H5693" s="24" t="s">
        <v>92</v>
      </c>
      <c r="I5693" t="s">
        <v>92</v>
      </c>
    </row>
    <row r="5694" spans="1:9">
      <c r="A5694" t="s">
        <v>92</v>
      </c>
      <c r="B5694" s="23" t="s">
        <v>92</v>
      </c>
      <c r="C5694" s="24" t="s">
        <v>92</v>
      </c>
      <c r="D5694" t="s">
        <v>92</v>
      </c>
      <c r="E5694" t="s">
        <v>92</v>
      </c>
      <c r="F5694" t="s">
        <v>92</v>
      </c>
      <c r="G5694" s="23" t="s">
        <v>92</v>
      </c>
      <c r="H5694" s="24" t="s">
        <v>92</v>
      </c>
      <c r="I5694" t="s">
        <v>92</v>
      </c>
    </row>
    <row r="5695" spans="1:9">
      <c r="A5695" t="s">
        <v>92</v>
      </c>
      <c r="B5695" s="23" t="s">
        <v>92</v>
      </c>
      <c r="C5695" s="24" t="s">
        <v>92</v>
      </c>
      <c r="D5695" t="s">
        <v>92</v>
      </c>
      <c r="E5695" t="s">
        <v>92</v>
      </c>
      <c r="F5695" t="s">
        <v>92</v>
      </c>
      <c r="G5695" s="23" t="s">
        <v>92</v>
      </c>
      <c r="H5695" s="24" t="s">
        <v>92</v>
      </c>
      <c r="I5695" t="s">
        <v>92</v>
      </c>
    </row>
    <row r="5696" spans="1:9">
      <c r="A5696" t="s">
        <v>92</v>
      </c>
      <c r="B5696" s="23" t="s">
        <v>92</v>
      </c>
      <c r="C5696" s="24" t="s">
        <v>92</v>
      </c>
      <c r="D5696" t="s">
        <v>92</v>
      </c>
      <c r="E5696" t="s">
        <v>92</v>
      </c>
      <c r="F5696" t="s">
        <v>92</v>
      </c>
      <c r="G5696" s="23" t="s">
        <v>92</v>
      </c>
      <c r="H5696" s="24" t="s">
        <v>92</v>
      </c>
      <c r="I5696" t="s">
        <v>92</v>
      </c>
    </row>
    <row r="5697" spans="1:9">
      <c r="A5697" t="s">
        <v>92</v>
      </c>
      <c r="B5697" s="23" t="s">
        <v>92</v>
      </c>
      <c r="C5697" s="24" t="s">
        <v>92</v>
      </c>
      <c r="D5697" t="s">
        <v>92</v>
      </c>
      <c r="E5697" t="s">
        <v>92</v>
      </c>
      <c r="F5697" t="s">
        <v>92</v>
      </c>
      <c r="G5697" s="23" t="s">
        <v>92</v>
      </c>
      <c r="H5697" s="24" t="s">
        <v>92</v>
      </c>
      <c r="I5697" t="s">
        <v>92</v>
      </c>
    </row>
    <row r="5698" spans="1:9">
      <c r="A5698" t="s">
        <v>92</v>
      </c>
      <c r="B5698" s="23" t="s">
        <v>92</v>
      </c>
      <c r="C5698" s="24" t="s">
        <v>92</v>
      </c>
      <c r="D5698" t="s">
        <v>92</v>
      </c>
      <c r="E5698" t="s">
        <v>92</v>
      </c>
      <c r="F5698" t="s">
        <v>92</v>
      </c>
      <c r="G5698" s="23" t="s">
        <v>92</v>
      </c>
      <c r="H5698" s="24" t="s">
        <v>92</v>
      </c>
      <c r="I5698" t="s">
        <v>92</v>
      </c>
    </row>
    <row r="5699" spans="1:9">
      <c r="A5699" t="s">
        <v>92</v>
      </c>
      <c r="B5699" s="23" t="s">
        <v>92</v>
      </c>
      <c r="C5699" s="24" t="s">
        <v>92</v>
      </c>
      <c r="D5699" t="s">
        <v>92</v>
      </c>
      <c r="E5699" t="s">
        <v>92</v>
      </c>
      <c r="F5699" t="s">
        <v>92</v>
      </c>
      <c r="G5699" s="23" t="s">
        <v>92</v>
      </c>
      <c r="H5699" s="24" t="s">
        <v>92</v>
      </c>
      <c r="I5699" t="s">
        <v>92</v>
      </c>
    </row>
    <row r="5700" spans="1:9">
      <c r="A5700" t="s">
        <v>92</v>
      </c>
      <c r="B5700" s="23" t="s">
        <v>92</v>
      </c>
      <c r="C5700" s="24" t="s">
        <v>92</v>
      </c>
      <c r="D5700" t="s">
        <v>92</v>
      </c>
      <c r="E5700" t="s">
        <v>92</v>
      </c>
      <c r="F5700" t="s">
        <v>92</v>
      </c>
      <c r="G5700" s="23" t="s">
        <v>92</v>
      </c>
      <c r="H5700" s="24" t="s">
        <v>92</v>
      </c>
      <c r="I5700" t="s">
        <v>92</v>
      </c>
    </row>
    <row r="5701" spans="1:9">
      <c r="A5701" t="s">
        <v>92</v>
      </c>
      <c r="B5701" s="23" t="s">
        <v>92</v>
      </c>
      <c r="C5701" s="24" t="s">
        <v>92</v>
      </c>
      <c r="D5701" t="s">
        <v>92</v>
      </c>
      <c r="E5701" t="s">
        <v>92</v>
      </c>
      <c r="F5701" t="s">
        <v>92</v>
      </c>
      <c r="G5701" s="23" t="s">
        <v>92</v>
      </c>
      <c r="H5701" s="24" t="s">
        <v>92</v>
      </c>
      <c r="I5701" t="s">
        <v>92</v>
      </c>
    </row>
    <row r="5702" spans="1:9">
      <c r="A5702" t="s">
        <v>92</v>
      </c>
      <c r="B5702" s="23" t="s">
        <v>92</v>
      </c>
      <c r="C5702" s="24" t="s">
        <v>92</v>
      </c>
      <c r="D5702" t="s">
        <v>92</v>
      </c>
      <c r="E5702" t="s">
        <v>92</v>
      </c>
      <c r="F5702" t="s">
        <v>92</v>
      </c>
      <c r="G5702" s="23" t="s">
        <v>92</v>
      </c>
      <c r="H5702" s="24" t="s">
        <v>92</v>
      </c>
      <c r="I5702" t="s">
        <v>92</v>
      </c>
    </row>
    <row r="5703" spans="1:9">
      <c r="A5703" t="s">
        <v>92</v>
      </c>
      <c r="B5703" s="23" t="s">
        <v>92</v>
      </c>
      <c r="C5703" s="24" t="s">
        <v>92</v>
      </c>
      <c r="D5703" t="s">
        <v>92</v>
      </c>
      <c r="E5703" t="s">
        <v>92</v>
      </c>
      <c r="F5703" t="s">
        <v>92</v>
      </c>
      <c r="G5703" s="23" t="s">
        <v>92</v>
      </c>
      <c r="H5703" s="24" t="s">
        <v>92</v>
      </c>
      <c r="I5703" t="s">
        <v>92</v>
      </c>
    </row>
    <row r="5704" spans="1:9">
      <c r="A5704" t="s">
        <v>92</v>
      </c>
      <c r="B5704" s="23" t="s">
        <v>92</v>
      </c>
      <c r="C5704" s="24" t="s">
        <v>92</v>
      </c>
      <c r="D5704" t="s">
        <v>92</v>
      </c>
      <c r="E5704" t="s">
        <v>92</v>
      </c>
      <c r="F5704" t="s">
        <v>92</v>
      </c>
      <c r="G5704" s="23" t="s">
        <v>92</v>
      </c>
      <c r="H5704" s="24" t="s">
        <v>92</v>
      </c>
      <c r="I5704" t="s">
        <v>92</v>
      </c>
    </row>
    <row r="5705" spans="1:9">
      <c r="A5705" t="s">
        <v>92</v>
      </c>
      <c r="B5705" s="23" t="s">
        <v>92</v>
      </c>
      <c r="C5705" s="24" t="s">
        <v>92</v>
      </c>
      <c r="D5705" t="s">
        <v>92</v>
      </c>
      <c r="E5705" t="s">
        <v>92</v>
      </c>
      <c r="F5705" t="s">
        <v>92</v>
      </c>
      <c r="G5705" s="23" t="s">
        <v>92</v>
      </c>
      <c r="H5705" s="24" t="s">
        <v>92</v>
      </c>
      <c r="I5705" t="s">
        <v>92</v>
      </c>
    </row>
    <row r="5706" spans="1:9">
      <c r="A5706" t="s">
        <v>92</v>
      </c>
      <c r="B5706" s="23" t="s">
        <v>92</v>
      </c>
      <c r="C5706" s="24" t="s">
        <v>92</v>
      </c>
      <c r="D5706" t="s">
        <v>92</v>
      </c>
      <c r="E5706" t="s">
        <v>92</v>
      </c>
      <c r="F5706" t="s">
        <v>92</v>
      </c>
      <c r="G5706" s="23" t="s">
        <v>92</v>
      </c>
      <c r="H5706" s="24" t="s">
        <v>92</v>
      </c>
      <c r="I5706" t="s">
        <v>92</v>
      </c>
    </row>
    <row r="5707" spans="1:9">
      <c r="A5707" t="s">
        <v>92</v>
      </c>
      <c r="B5707" s="23" t="s">
        <v>92</v>
      </c>
      <c r="C5707" s="24" t="s">
        <v>92</v>
      </c>
      <c r="D5707" t="s">
        <v>92</v>
      </c>
      <c r="E5707" t="s">
        <v>92</v>
      </c>
      <c r="F5707" t="s">
        <v>92</v>
      </c>
      <c r="G5707" s="23" t="s">
        <v>92</v>
      </c>
      <c r="H5707" s="24" t="s">
        <v>92</v>
      </c>
      <c r="I5707" t="s">
        <v>92</v>
      </c>
    </row>
    <row r="5708" spans="1:9">
      <c r="A5708" t="s">
        <v>92</v>
      </c>
      <c r="B5708" s="23" t="s">
        <v>92</v>
      </c>
      <c r="C5708" s="24" t="s">
        <v>92</v>
      </c>
      <c r="D5708" t="s">
        <v>92</v>
      </c>
      <c r="E5708" t="s">
        <v>92</v>
      </c>
      <c r="F5708" t="s">
        <v>92</v>
      </c>
      <c r="G5708" s="23" t="s">
        <v>92</v>
      </c>
      <c r="H5708" s="24" t="s">
        <v>92</v>
      </c>
      <c r="I5708" t="s">
        <v>92</v>
      </c>
    </row>
    <row r="5709" spans="1:9">
      <c r="A5709" t="s">
        <v>92</v>
      </c>
      <c r="B5709" s="23" t="s">
        <v>92</v>
      </c>
      <c r="C5709" s="24" t="s">
        <v>92</v>
      </c>
      <c r="D5709" t="s">
        <v>92</v>
      </c>
      <c r="E5709" t="s">
        <v>92</v>
      </c>
      <c r="F5709" t="s">
        <v>92</v>
      </c>
      <c r="G5709" s="23" t="s">
        <v>92</v>
      </c>
      <c r="H5709" s="24" t="s">
        <v>92</v>
      </c>
      <c r="I5709" t="s">
        <v>92</v>
      </c>
    </row>
    <row r="5710" spans="1:9">
      <c r="A5710" t="s">
        <v>92</v>
      </c>
      <c r="B5710" s="23" t="s">
        <v>92</v>
      </c>
      <c r="C5710" s="24" t="s">
        <v>92</v>
      </c>
      <c r="D5710" t="s">
        <v>92</v>
      </c>
      <c r="E5710" t="s">
        <v>92</v>
      </c>
      <c r="F5710" t="s">
        <v>92</v>
      </c>
      <c r="G5710" s="23" t="s">
        <v>92</v>
      </c>
      <c r="H5710" s="24" t="s">
        <v>92</v>
      </c>
      <c r="I5710" t="s">
        <v>92</v>
      </c>
    </row>
    <row r="5711" spans="1:9">
      <c r="A5711" t="s">
        <v>92</v>
      </c>
      <c r="B5711" s="23" t="s">
        <v>92</v>
      </c>
      <c r="C5711" s="24" t="s">
        <v>92</v>
      </c>
      <c r="D5711" t="s">
        <v>92</v>
      </c>
      <c r="E5711" t="s">
        <v>92</v>
      </c>
      <c r="F5711" t="s">
        <v>92</v>
      </c>
      <c r="G5711" s="23" t="s">
        <v>92</v>
      </c>
      <c r="H5711" s="24" t="s">
        <v>92</v>
      </c>
      <c r="I5711" t="s">
        <v>92</v>
      </c>
    </row>
    <row r="5712" spans="1:9">
      <c r="A5712" t="s">
        <v>92</v>
      </c>
      <c r="B5712" s="23" t="s">
        <v>92</v>
      </c>
      <c r="C5712" s="24" t="s">
        <v>92</v>
      </c>
      <c r="D5712" t="s">
        <v>92</v>
      </c>
      <c r="E5712" t="s">
        <v>92</v>
      </c>
      <c r="F5712" t="s">
        <v>92</v>
      </c>
      <c r="G5712" s="23" t="s">
        <v>92</v>
      </c>
      <c r="H5712" s="24" t="s">
        <v>92</v>
      </c>
      <c r="I5712" t="s">
        <v>92</v>
      </c>
    </row>
    <row r="5713" spans="1:9">
      <c r="A5713" t="s">
        <v>92</v>
      </c>
      <c r="B5713" s="23" t="s">
        <v>92</v>
      </c>
      <c r="C5713" s="24" t="s">
        <v>92</v>
      </c>
      <c r="D5713" t="s">
        <v>92</v>
      </c>
      <c r="E5713" t="s">
        <v>92</v>
      </c>
      <c r="F5713" t="s">
        <v>92</v>
      </c>
      <c r="G5713" s="23" t="s">
        <v>92</v>
      </c>
      <c r="H5713" s="24" t="s">
        <v>92</v>
      </c>
      <c r="I5713" t="s">
        <v>92</v>
      </c>
    </row>
    <row r="5714" spans="1:9">
      <c r="A5714" t="s">
        <v>92</v>
      </c>
      <c r="B5714" s="23" t="s">
        <v>92</v>
      </c>
      <c r="C5714" s="24" t="s">
        <v>92</v>
      </c>
      <c r="D5714" t="s">
        <v>92</v>
      </c>
      <c r="E5714" t="s">
        <v>92</v>
      </c>
      <c r="F5714" t="s">
        <v>92</v>
      </c>
      <c r="G5714" s="23" t="s">
        <v>92</v>
      </c>
      <c r="H5714" s="24" t="s">
        <v>92</v>
      </c>
      <c r="I5714" t="s">
        <v>92</v>
      </c>
    </row>
    <row r="5715" spans="1:9">
      <c r="A5715" t="s">
        <v>92</v>
      </c>
      <c r="B5715" s="23" t="s">
        <v>92</v>
      </c>
      <c r="C5715" s="24" t="s">
        <v>92</v>
      </c>
      <c r="D5715" t="s">
        <v>92</v>
      </c>
      <c r="E5715" t="s">
        <v>92</v>
      </c>
      <c r="F5715" t="s">
        <v>92</v>
      </c>
      <c r="G5715" s="23" t="s">
        <v>92</v>
      </c>
      <c r="H5715" s="24" t="s">
        <v>92</v>
      </c>
      <c r="I5715" t="s">
        <v>92</v>
      </c>
    </row>
    <row r="5716" spans="1:9">
      <c r="A5716" t="s">
        <v>92</v>
      </c>
      <c r="B5716" s="23" t="s">
        <v>92</v>
      </c>
      <c r="C5716" s="24" t="s">
        <v>92</v>
      </c>
      <c r="D5716" t="s">
        <v>92</v>
      </c>
      <c r="E5716" t="s">
        <v>92</v>
      </c>
      <c r="F5716" t="s">
        <v>92</v>
      </c>
      <c r="G5716" s="23" t="s">
        <v>92</v>
      </c>
      <c r="H5716" s="24" t="s">
        <v>92</v>
      </c>
      <c r="I5716" t="s">
        <v>92</v>
      </c>
    </row>
    <row r="5717" spans="1:9">
      <c r="A5717" t="s">
        <v>92</v>
      </c>
      <c r="B5717" s="23" t="s">
        <v>92</v>
      </c>
      <c r="C5717" s="24" t="s">
        <v>92</v>
      </c>
      <c r="D5717" t="s">
        <v>92</v>
      </c>
      <c r="E5717" t="s">
        <v>92</v>
      </c>
      <c r="F5717" t="s">
        <v>92</v>
      </c>
      <c r="G5717" s="23" t="s">
        <v>92</v>
      </c>
      <c r="H5717" s="24" t="s">
        <v>92</v>
      </c>
      <c r="I5717" t="s">
        <v>92</v>
      </c>
    </row>
    <row r="5718" spans="1:9">
      <c r="A5718" t="s">
        <v>92</v>
      </c>
      <c r="B5718" s="23" t="s">
        <v>92</v>
      </c>
      <c r="C5718" s="24" t="s">
        <v>92</v>
      </c>
      <c r="D5718" t="s">
        <v>92</v>
      </c>
      <c r="E5718" t="s">
        <v>92</v>
      </c>
      <c r="F5718" t="s">
        <v>92</v>
      </c>
      <c r="G5718" s="23" t="s">
        <v>92</v>
      </c>
      <c r="H5718" s="24" t="s">
        <v>92</v>
      </c>
      <c r="I5718" t="s">
        <v>92</v>
      </c>
    </row>
    <row r="5719" spans="1:9">
      <c r="A5719" t="s">
        <v>92</v>
      </c>
      <c r="B5719" s="23" t="s">
        <v>92</v>
      </c>
      <c r="C5719" s="24" t="s">
        <v>92</v>
      </c>
      <c r="D5719" t="s">
        <v>92</v>
      </c>
      <c r="E5719" t="s">
        <v>92</v>
      </c>
      <c r="F5719" t="s">
        <v>92</v>
      </c>
      <c r="G5719" s="23" t="s">
        <v>92</v>
      </c>
      <c r="H5719" s="24" t="s">
        <v>92</v>
      </c>
      <c r="I5719" t="s">
        <v>92</v>
      </c>
    </row>
    <row r="5720" spans="1:9">
      <c r="A5720" t="s">
        <v>92</v>
      </c>
      <c r="B5720" s="23" t="s">
        <v>92</v>
      </c>
      <c r="C5720" s="24" t="s">
        <v>92</v>
      </c>
      <c r="D5720" t="s">
        <v>92</v>
      </c>
      <c r="E5720" t="s">
        <v>92</v>
      </c>
      <c r="F5720" t="s">
        <v>92</v>
      </c>
      <c r="G5720" s="23" t="s">
        <v>92</v>
      </c>
      <c r="H5720" s="24" t="s">
        <v>92</v>
      </c>
      <c r="I5720" t="s">
        <v>92</v>
      </c>
    </row>
    <row r="5721" spans="1:9">
      <c r="A5721" t="s">
        <v>92</v>
      </c>
      <c r="B5721" s="23" t="s">
        <v>92</v>
      </c>
      <c r="C5721" s="24" t="s">
        <v>92</v>
      </c>
      <c r="D5721" t="s">
        <v>92</v>
      </c>
      <c r="E5721" t="s">
        <v>92</v>
      </c>
      <c r="F5721" t="s">
        <v>92</v>
      </c>
      <c r="G5721" s="23" t="s">
        <v>92</v>
      </c>
      <c r="H5721" s="24" t="s">
        <v>92</v>
      </c>
      <c r="I5721" t="s">
        <v>92</v>
      </c>
    </row>
    <row r="5722" spans="1:9">
      <c r="A5722" t="s">
        <v>92</v>
      </c>
      <c r="B5722" s="23" t="s">
        <v>92</v>
      </c>
      <c r="C5722" s="24" t="s">
        <v>92</v>
      </c>
      <c r="D5722" t="s">
        <v>92</v>
      </c>
      <c r="E5722" t="s">
        <v>92</v>
      </c>
      <c r="F5722" t="s">
        <v>92</v>
      </c>
      <c r="G5722" s="23" t="s">
        <v>92</v>
      </c>
      <c r="H5722" s="24" t="s">
        <v>92</v>
      </c>
      <c r="I5722" t="s">
        <v>92</v>
      </c>
    </row>
    <row r="5723" spans="1:9">
      <c r="A5723" t="s">
        <v>92</v>
      </c>
      <c r="B5723" s="23" t="s">
        <v>92</v>
      </c>
      <c r="C5723" s="24" t="s">
        <v>92</v>
      </c>
      <c r="D5723" t="s">
        <v>92</v>
      </c>
      <c r="E5723" t="s">
        <v>92</v>
      </c>
      <c r="F5723" t="s">
        <v>92</v>
      </c>
      <c r="G5723" s="23" t="s">
        <v>92</v>
      </c>
      <c r="H5723" s="24" t="s">
        <v>92</v>
      </c>
      <c r="I5723" t="s">
        <v>92</v>
      </c>
    </row>
    <row r="5724" spans="1:9">
      <c r="A5724" t="s">
        <v>92</v>
      </c>
      <c r="B5724" s="23" t="s">
        <v>92</v>
      </c>
      <c r="C5724" s="24" t="s">
        <v>92</v>
      </c>
      <c r="D5724" t="s">
        <v>92</v>
      </c>
      <c r="E5724" t="s">
        <v>92</v>
      </c>
      <c r="F5724" t="s">
        <v>92</v>
      </c>
      <c r="G5724" s="23" t="s">
        <v>92</v>
      </c>
      <c r="H5724" s="24" t="s">
        <v>92</v>
      </c>
      <c r="I5724" t="s">
        <v>92</v>
      </c>
    </row>
    <row r="5725" spans="1:9">
      <c r="A5725" t="s">
        <v>92</v>
      </c>
      <c r="B5725" s="23" t="s">
        <v>92</v>
      </c>
      <c r="C5725" s="24" t="s">
        <v>92</v>
      </c>
      <c r="D5725" t="s">
        <v>92</v>
      </c>
      <c r="E5725" t="s">
        <v>92</v>
      </c>
      <c r="F5725" t="s">
        <v>92</v>
      </c>
      <c r="G5725" s="23" t="s">
        <v>92</v>
      </c>
      <c r="H5725" s="24" t="s">
        <v>92</v>
      </c>
      <c r="I5725" t="s">
        <v>92</v>
      </c>
    </row>
    <row r="5726" spans="1:9">
      <c r="A5726" t="s">
        <v>92</v>
      </c>
      <c r="B5726" s="23" t="s">
        <v>92</v>
      </c>
      <c r="C5726" s="24" t="s">
        <v>92</v>
      </c>
      <c r="D5726" t="s">
        <v>92</v>
      </c>
      <c r="E5726" t="s">
        <v>92</v>
      </c>
      <c r="F5726" t="s">
        <v>92</v>
      </c>
      <c r="G5726" s="23" t="s">
        <v>92</v>
      </c>
      <c r="H5726" s="24" t="s">
        <v>92</v>
      </c>
      <c r="I5726" t="s">
        <v>92</v>
      </c>
    </row>
    <row r="5727" spans="1:9">
      <c r="A5727" t="s">
        <v>92</v>
      </c>
      <c r="B5727" s="23" t="s">
        <v>92</v>
      </c>
      <c r="C5727" s="24" t="s">
        <v>92</v>
      </c>
      <c r="D5727" t="s">
        <v>92</v>
      </c>
      <c r="E5727" t="s">
        <v>92</v>
      </c>
      <c r="F5727" t="s">
        <v>92</v>
      </c>
      <c r="G5727" s="23" t="s">
        <v>92</v>
      </c>
      <c r="H5727" s="24" t="s">
        <v>92</v>
      </c>
      <c r="I5727" t="s">
        <v>92</v>
      </c>
    </row>
    <row r="5728" spans="1:9">
      <c r="A5728" t="s">
        <v>92</v>
      </c>
      <c r="B5728" s="23" t="s">
        <v>92</v>
      </c>
      <c r="C5728" s="24" t="s">
        <v>92</v>
      </c>
      <c r="D5728" t="s">
        <v>92</v>
      </c>
      <c r="E5728" t="s">
        <v>92</v>
      </c>
      <c r="F5728" t="s">
        <v>92</v>
      </c>
      <c r="G5728" s="23" t="s">
        <v>92</v>
      </c>
      <c r="H5728" s="24" t="s">
        <v>92</v>
      </c>
      <c r="I5728" t="s">
        <v>92</v>
      </c>
    </row>
    <row r="5729" spans="1:9">
      <c r="A5729" t="s">
        <v>92</v>
      </c>
      <c r="B5729" s="23" t="s">
        <v>92</v>
      </c>
      <c r="C5729" s="24" t="s">
        <v>92</v>
      </c>
      <c r="D5729" t="s">
        <v>92</v>
      </c>
      <c r="E5729" t="s">
        <v>92</v>
      </c>
      <c r="F5729" t="s">
        <v>92</v>
      </c>
      <c r="G5729" s="23" t="s">
        <v>92</v>
      </c>
      <c r="H5729" s="24" t="s">
        <v>92</v>
      </c>
      <c r="I5729" t="s">
        <v>92</v>
      </c>
    </row>
    <row r="5730" spans="1:9">
      <c r="A5730" t="s">
        <v>92</v>
      </c>
      <c r="B5730" s="23" t="s">
        <v>92</v>
      </c>
      <c r="C5730" s="24" t="s">
        <v>92</v>
      </c>
      <c r="D5730" t="s">
        <v>92</v>
      </c>
      <c r="E5730" t="s">
        <v>92</v>
      </c>
      <c r="F5730" t="s">
        <v>92</v>
      </c>
      <c r="G5730" s="23" t="s">
        <v>92</v>
      </c>
      <c r="H5730" s="24" t="s">
        <v>92</v>
      </c>
      <c r="I5730" t="s">
        <v>92</v>
      </c>
    </row>
    <row r="5731" spans="1:9">
      <c r="A5731" t="s">
        <v>92</v>
      </c>
      <c r="B5731" s="23" t="s">
        <v>92</v>
      </c>
      <c r="C5731" s="24" t="s">
        <v>92</v>
      </c>
      <c r="D5731" t="s">
        <v>92</v>
      </c>
      <c r="E5731" t="s">
        <v>92</v>
      </c>
      <c r="F5731" t="s">
        <v>92</v>
      </c>
      <c r="G5731" s="23" t="s">
        <v>92</v>
      </c>
      <c r="H5731" s="24" t="s">
        <v>92</v>
      </c>
      <c r="I5731" t="s">
        <v>92</v>
      </c>
    </row>
    <row r="5732" spans="1:9">
      <c r="A5732" t="s">
        <v>92</v>
      </c>
      <c r="B5732" s="23" t="s">
        <v>92</v>
      </c>
      <c r="C5732" s="24" t="s">
        <v>92</v>
      </c>
      <c r="D5732" t="s">
        <v>92</v>
      </c>
      <c r="E5732" t="s">
        <v>92</v>
      </c>
      <c r="F5732" t="s">
        <v>92</v>
      </c>
      <c r="G5732" s="23" t="s">
        <v>92</v>
      </c>
      <c r="H5732" s="24" t="s">
        <v>92</v>
      </c>
      <c r="I5732" t="s">
        <v>92</v>
      </c>
    </row>
    <row r="5733" spans="1:9">
      <c r="A5733" t="s">
        <v>92</v>
      </c>
      <c r="B5733" s="23" t="s">
        <v>92</v>
      </c>
      <c r="C5733" s="24" t="s">
        <v>92</v>
      </c>
      <c r="D5733" t="s">
        <v>92</v>
      </c>
      <c r="E5733" t="s">
        <v>92</v>
      </c>
      <c r="F5733" t="s">
        <v>92</v>
      </c>
      <c r="G5733" s="23" t="s">
        <v>92</v>
      </c>
      <c r="H5733" s="24" t="s">
        <v>92</v>
      </c>
      <c r="I5733" t="s">
        <v>92</v>
      </c>
    </row>
    <row r="5734" spans="1:9">
      <c r="A5734" t="s">
        <v>92</v>
      </c>
      <c r="B5734" s="23" t="s">
        <v>92</v>
      </c>
      <c r="C5734" s="24" t="s">
        <v>92</v>
      </c>
      <c r="D5734" t="s">
        <v>92</v>
      </c>
      <c r="E5734" t="s">
        <v>92</v>
      </c>
      <c r="F5734" t="s">
        <v>92</v>
      </c>
      <c r="G5734" s="23" t="s">
        <v>92</v>
      </c>
      <c r="H5734" s="24" t="s">
        <v>92</v>
      </c>
      <c r="I5734" t="s">
        <v>92</v>
      </c>
    </row>
    <row r="5735" spans="1:9">
      <c r="A5735" t="s">
        <v>92</v>
      </c>
      <c r="B5735" s="23" t="s">
        <v>92</v>
      </c>
      <c r="C5735" s="24" t="s">
        <v>92</v>
      </c>
      <c r="D5735" t="s">
        <v>92</v>
      </c>
      <c r="E5735" t="s">
        <v>92</v>
      </c>
      <c r="F5735" t="s">
        <v>92</v>
      </c>
      <c r="G5735" s="23" t="s">
        <v>92</v>
      </c>
      <c r="H5735" s="24" t="s">
        <v>92</v>
      </c>
      <c r="I5735" t="s">
        <v>92</v>
      </c>
    </row>
    <row r="5736" spans="1:9">
      <c r="A5736" t="s">
        <v>92</v>
      </c>
      <c r="B5736" s="23" t="s">
        <v>92</v>
      </c>
      <c r="C5736" s="24" t="s">
        <v>92</v>
      </c>
      <c r="D5736" t="s">
        <v>92</v>
      </c>
      <c r="E5736" t="s">
        <v>92</v>
      </c>
      <c r="F5736" t="s">
        <v>92</v>
      </c>
      <c r="G5736" s="23" t="s">
        <v>92</v>
      </c>
      <c r="H5736" s="24" t="s">
        <v>92</v>
      </c>
      <c r="I5736" t="s">
        <v>92</v>
      </c>
    </row>
    <row r="5737" spans="1:9">
      <c r="A5737" t="s">
        <v>92</v>
      </c>
      <c r="B5737" s="23" t="s">
        <v>92</v>
      </c>
      <c r="C5737" s="24" t="s">
        <v>92</v>
      </c>
      <c r="D5737" t="s">
        <v>92</v>
      </c>
      <c r="E5737" t="s">
        <v>92</v>
      </c>
      <c r="F5737" t="s">
        <v>92</v>
      </c>
      <c r="G5737" s="23" t="s">
        <v>92</v>
      </c>
      <c r="H5737" s="24" t="s">
        <v>92</v>
      </c>
      <c r="I5737" t="s">
        <v>92</v>
      </c>
    </row>
    <row r="5738" spans="1:9">
      <c r="A5738" t="s">
        <v>92</v>
      </c>
      <c r="B5738" s="23" t="s">
        <v>92</v>
      </c>
      <c r="C5738" s="24" t="s">
        <v>92</v>
      </c>
      <c r="D5738" t="s">
        <v>92</v>
      </c>
      <c r="E5738" t="s">
        <v>92</v>
      </c>
      <c r="F5738" t="s">
        <v>92</v>
      </c>
      <c r="G5738" s="23" t="s">
        <v>92</v>
      </c>
      <c r="H5738" s="24" t="s">
        <v>92</v>
      </c>
      <c r="I5738" t="s">
        <v>92</v>
      </c>
    </row>
    <row r="5739" spans="1:9">
      <c r="A5739" t="s">
        <v>92</v>
      </c>
      <c r="B5739" s="23" t="s">
        <v>92</v>
      </c>
      <c r="C5739" s="24" t="s">
        <v>92</v>
      </c>
      <c r="D5739" t="s">
        <v>92</v>
      </c>
      <c r="E5739" t="s">
        <v>92</v>
      </c>
      <c r="F5739" t="s">
        <v>92</v>
      </c>
      <c r="G5739" s="23" t="s">
        <v>92</v>
      </c>
      <c r="H5739" s="24" t="s">
        <v>92</v>
      </c>
      <c r="I5739" t="s">
        <v>92</v>
      </c>
    </row>
    <row r="5740" spans="1:9">
      <c r="A5740" t="s">
        <v>92</v>
      </c>
      <c r="B5740" s="23" t="s">
        <v>92</v>
      </c>
      <c r="C5740" s="24" t="s">
        <v>92</v>
      </c>
      <c r="D5740" t="s">
        <v>92</v>
      </c>
      <c r="E5740" t="s">
        <v>92</v>
      </c>
      <c r="F5740" t="s">
        <v>92</v>
      </c>
      <c r="G5740" s="23" t="s">
        <v>92</v>
      </c>
      <c r="H5740" s="24" t="s">
        <v>92</v>
      </c>
      <c r="I5740" t="s">
        <v>92</v>
      </c>
    </row>
    <row r="5741" spans="1:9">
      <c r="A5741" t="s">
        <v>92</v>
      </c>
      <c r="B5741" s="23" t="s">
        <v>92</v>
      </c>
      <c r="C5741" s="24" t="s">
        <v>92</v>
      </c>
      <c r="D5741" t="s">
        <v>92</v>
      </c>
      <c r="E5741" t="s">
        <v>92</v>
      </c>
      <c r="F5741" t="s">
        <v>92</v>
      </c>
      <c r="G5741" s="23" t="s">
        <v>92</v>
      </c>
      <c r="H5741" s="24" t="s">
        <v>92</v>
      </c>
      <c r="I5741" t="s">
        <v>92</v>
      </c>
    </row>
    <row r="5742" spans="1:9">
      <c r="A5742" t="s">
        <v>92</v>
      </c>
      <c r="B5742" s="23" t="s">
        <v>92</v>
      </c>
      <c r="C5742" s="24" t="s">
        <v>92</v>
      </c>
      <c r="D5742" t="s">
        <v>92</v>
      </c>
      <c r="E5742" t="s">
        <v>92</v>
      </c>
      <c r="F5742" t="s">
        <v>92</v>
      </c>
      <c r="G5742" s="23" t="s">
        <v>92</v>
      </c>
      <c r="H5742" s="24" t="s">
        <v>92</v>
      </c>
      <c r="I5742" t="s">
        <v>92</v>
      </c>
    </row>
    <row r="5743" spans="1:9">
      <c r="A5743" t="s">
        <v>92</v>
      </c>
      <c r="B5743" s="23" t="s">
        <v>92</v>
      </c>
      <c r="C5743" s="24" t="s">
        <v>92</v>
      </c>
      <c r="D5743" t="s">
        <v>92</v>
      </c>
      <c r="E5743" t="s">
        <v>92</v>
      </c>
      <c r="F5743" t="s">
        <v>92</v>
      </c>
      <c r="G5743" s="23" t="s">
        <v>92</v>
      </c>
      <c r="H5743" s="24" t="s">
        <v>92</v>
      </c>
      <c r="I5743" t="s">
        <v>92</v>
      </c>
    </row>
    <row r="5744" spans="1:9">
      <c r="A5744" t="s">
        <v>92</v>
      </c>
      <c r="B5744" s="23" t="s">
        <v>92</v>
      </c>
      <c r="C5744" s="24" t="s">
        <v>92</v>
      </c>
      <c r="D5744" t="s">
        <v>92</v>
      </c>
      <c r="E5744" t="s">
        <v>92</v>
      </c>
      <c r="F5744" t="s">
        <v>92</v>
      </c>
      <c r="G5744" s="23" t="s">
        <v>92</v>
      </c>
      <c r="H5744" s="24" t="s">
        <v>92</v>
      </c>
      <c r="I5744" t="s">
        <v>92</v>
      </c>
    </row>
    <row r="5745" spans="1:9">
      <c r="A5745" t="s">
        <v>92</v>
      </c>
      <c r="B5745" s="23" t="s">
        <v>92</v>
      </c>
      <c r="C5745" s="24" t="s">
        <v>92</v>
      </c>
      <c r="D5745" t="s">
        <v>92</v>
      </c>
      <c r="E5745" t="s">
        <v>92</v>
      </c>
      <c r="F5745" t="s">
        <v>92</v>
      </c>
      <c r="G5745" s="23" t="s">
        <v>92</v>
      </c>
      <c r="H5745" s="24" t="s">
        <v>92</v>
      </c>
      <c r="I5745" t="s">
        <v>92</v>
      </c>
    </row>
    <row r="5746" spans="1:9">
      <c r="A5746" t="s">
        <v>92</v>
      </c>
      <c r="B5746" s="23" t="s">
        <v>92</v>
      </c>
      <c r="C5746" s="24" t="s">
        <v>92</v>
      </c>
      <c r="D5746" t="s">
        <v>92</v>
      </c>
      <c r="E5746" t="s">
        <v>92</v>
      </c>
      <c r="F5746" t="s">
        <v>92</v>
      </c>
      <c r="G5746" s="23" t="s">
        <v>92</v>
      </c>
      <c r="H5746" s="24" t="s">
        <v>92</v>
      </c>
      <c r="I5746" t="s">
        <v>92</v>
      </c>
    </row>
    <row r="5747" spans="1:9">
      <c r="A5747" t="s">
        <v>92</v>
      </c>
      <c r="B5747" s="23" t="s">
        <v>92</v>
      </c>
      <c r="C5747" s="24" t="s">
        <v>92</v>
      </c>
      <c r="D5747" t="s">
        <v>92</v>
      </c>
      <c r="E5747" t="s">
        <v>92</v>
      </c>
      <c r="F5747" t="s">
        <v>92</v>
      </c>
      <c r="G5747" s="23" t="s">
        <v>92</v>
      </c>
      <c r="H5747" s="24" t="s">
        <v>92</v>
      </c>
      <c r="I5747" t="s">
        <v>92</v>
      </c>
    </row>
    <row r="5748" spans="1:9">
      <c r="A5748" t="s">
        <v>92</v>
      </c>
      <c r="B5748" s="23" t="s">
        <v>92</v>
      </c>
      <c r="C5748" s="24" t="s">
        <v>92</v>
      </c>
      <c r="D5748" t="s">
        <v>92</v>
      </c>
      <c r="E5748" t="s">
        <v>92</v>
      </c>
      <c r="F5748" t="s">
        <v>92</v>
      </c>
      <c r="G5748" s="23" t="s">
        <v>92</v>
      </c>
      <c r="H5748" s="24" t="s">
        <v>92</v>
      </c>
      <c r="I5748" t="s">
        <v>92</v>
      </c>
    </row>
    <row r="5749" spans="1:9">
      <c r="A5749" t="s">
        <v>92</v>
      </c>
      <c r="B5749" s="23" t="s">
        <v>92</v>
      </c>
      <c r="C5749" s="24" t="s">
        <v>92</v>
      </c>
      <c r="D5749" t="s">
        <v>92</v>
      </c>
      <c r="E5749" t="s">
        <v>92</v>
      </c>
      <c r="F5749" t="s">
        <v>92</v>
      </c>
      <c r="G5749" s="23" t="s">
        <v>92</v>
      </c>
      <c r="H5749" s="24" t="s">
        <v>92</v>
      </c>
      <c r="I5749" t="s">
        <v>92</v>
      </c>
    </row>
    <row r="5750" spans="1:9">
      <c r="A5750" t="s">
        <v>92</v>
      </c>
      <c r="B5750" s="23" t="s">
        <v>92</v>
      </c>
      <c r="C5750" s="24" t="s">
        <v>92</v>
      </c>
      <c r="D5750" t="s">
        <v>92</v>
      </c>
      <c r="E5750" t="s">
        <v>92</v>
      </c>
      <c r="F5750" t="s">
        <v>92</v>
      </c>
      <c r="G5750" s="23" t="s">
        <v>92</v>
      </c>
      <c r="H5750" s="24" t="s">
        <v>92</v>
      </c>
      <c r="I5750" t="s">
        <v>92</v>
      </c>
    </row>
    <row r="5751" spans="1:9">
      <c r="A5751" t="s">
        <v>92</v>
      </c>
      <c r="B5751" s="23" t="s">
        <v>92</v>
      </c>
      <c r="C5751" s="24" t="s">
        <v>92</v>
      </c>
      <c r="D5751" t="s">
        <v>92</v>
      </c>
      <c r="E5751" t="s">
        <v>92</v>
      </c>
      <c r="F5751" t="s">
        <v>92</v>
      </c>
      <c r="G5751" s="23" t="s">
        <v>92</v>
      </c>
      <c r="H5751" s="24" t="s">
        <v>92</v>
      </c>
      <c r="I5751" t="s">
        <v>92</v>
      </c>
    </row>
    <row r="5752" spans="1:9">
      <c r="A5752" t="s">
        <v>92</v>
      </c>
      <c r="B5752" s="23" t="s">
        <v>92</v>
      </c>
      <c r="C5752" s="24" t="s">
        <v>92</v>
      </c>
      <c r="D5752" t="s">
        <v>92</v>
      </c>
      <c r="E5752" t="s">
        <v>92</v>
      </c>
      <c r="F5752" t="s">
        <v>92</v>
      </c>
      <c r="G5752" s="23" t="s">
        <v>92</v>
      </c>
      <c r="H5752" s="24" t="s">
        <v>92</v>
      </c>
      <c r="I5752" t="s">
        <v>92</v>
      </c>
    </row>
    <row r="5753" spans="1:9">
      <c r="A5753" t="s">
        <v>92</v>
      </c>
      <c r="B5753" s="23" t="s">
        <v>92</v>
      </c>
      <c r="C5753" s="24" t="s">
        <v>92</v>
      </c>
      <c r="D5753" t="s">
        <v>92</v>
      </c>
      <c r="E5753" t="s">
        <v>92</v>
      </c>
      <c r="F5753" t="s">
        <v>92</v>
      </c>
      <c r="G5753" s="23" t="s">
        <v>92</v>
      </c>
      <c r="H5753" s="24" t="s">
        <v>92</v>
      </c>
      <c r="I5753" t="s">
        <v>92</v>
      </c>
    </row>
    <row r="5754" spans="1:9">
      <c r="A5754" t="s">
        <v>92</v>
      </c>
      <c r="B5754" s="23" t="s">
        <v>92</v>
      </c>
      <c r="C5754" s="24" t="s">
        <v>92</v>
      </c>
      <c r="D5754" t="s">
        <v>92</v>
      </c>
      <c r="E5754" t="s">
        <v>92</v>
      </c>
      <c r="F5754" t="s">
        <v>92</v>
      </c>
      <c r="G5754" s="23" t="s">
        <v>92</v>
      </c>
      <c r="H5754" s="24" t="s">
        <v>92</v>
      </c>
      <c r="I5754" t="s">
        <v>92</v>
      </c>
    </row>
    <row r="5755" spans="1:9">
      <c r="A5755" t="s">
        <v>92</v>
      </c>
      <c r="B5755" s="23" t="s">
        <v>92</v>
      </c>
      <c r="C5755" s="24" t="s">
        <v>92</v>
      </c>
      <c r="D5755" t="s">
        <v>92</v>
      </c>
      <c r="E5755" t="s">
        <v>92</v>
      </c>
      <c r="F5755" t="s">
        <v>92</v>
      </c>
      <c r="G5755" s="23" t="s">
        <v>92</v>
      </c>
      <c r="H5755" s="24" t="s">
        <v>92</v>
      </c>
      <c r="I5755" t="s">
        <v>92</v>
      </c>
    </row>
    <row r="5756" spans="1:9">
      <c r="A5756" t="s">
        <v>92</v>
      </c>
      <c r="B5756" s="23" t="s">
        <v>92</v>
      </c>
      <c r="C5756" s="24" t="s">
        <v>92</v>
      </c>
      <c r="D5756" t="s">
        <v>92</v>
      </c>
      <c r="E5756" t="s">
        <v>92</v>
      </c>
      <c r="F5756" t="s">
        <v>92</v>
      </c>
      <c r="G5756" s="23" t="s">
        <v>92</v>
      </c>
      <c r="H5756" s="24" t="s">
        <v>92</v>
      </c>
      <c r="I5756" t="s">
        <v>92</v>
      </c>
    </row>
    <row r="5757" spans="1:9">
      <c r="A5757" t="s">
        <v>92</v>
      </c>
      <c r="B5757" s="23" t="s">
        <v>92</v>
      </c>
      <c r="C5757" s="24" t="s">
        <v>92</v>
      </c>
      <c r="D5757" t="s">
        <v>92</v>
      </c>
      <c r="E5757" t="s">
        <v>92</v>
      </c>
      <c r="F5757" t="s">
        <v>92</v>
      </c>
      <c r="G5757" s="23" t="s">
        <v>92</v>
      </c>
      <c r="H5757" s="24" t="s">
        <v>92</v>
      </c>
      <c r="I5757" t="s">
        <v>92</v>
      </c>
    </row>
    <row r="5758" spans="1:9">
      <c r="A5758" t="s">
        <v>92</v>
      </c>
      <c r="B5758" s="23" t="s">
        <v>92</v>
      </c>
      <c r="C5758" s="24" t="s">
        <v>92</v>
      </c>
      <c r="D5758" t="s">
        <v>92</v>
      </c>
      <c r="E5758" t="s">
        <v>92</v>
      </c>
      <c r="F5758" t="s">
        <v>92</v>
      </c>
      <c r="G5758" s="23" t="s">
        <v>92</v>
      </c>
      <c r="H5758" s="24" t="s">
        <v>92</v>
      </c>
      <c r="I5758" t="s">
        <v>92</v>
      </c>
    </row>
    <row r="5759" spans="1:9">
      <c r="A5759" t="s">
        <v>92</v>
      </c>
      <c r="B5759" s="23" t="s">
        <v>92</v>
      </c>
      <c r="C5759" s="24" t="s">
        <v>92</v>
      </c>
      <c r="D5759" t="s">
        <v>92</v>
      </c>
      <c r="E5759" t="s">
        <v>92</v>
      </c>
      <c r="F5759" t="s">
        <v>92</v>
      </c>
      <c r="G5759" s="23" t="s">
        <v>92</v>
      </c>
      <c r="H5759" s="24" t="s">
        <v>92</v>
      </c>
      <c r="I5759" t="s">
        <v>92</v>
      </c>
    </row>
    <row r="5760" spans="1:9">
      <c r="A5760" t="s">
        <v>92</v>
      </c>
      <c r="B5760" s="23" t="s">
        <v>92</v>
      </c>
      <c r="C5760" s="24" t="s">
        <v>92</v>
      </c>
      <c r="D5760" t="s">
        <v>92</v>
      </c>
      <c r="E5760" t="s">
        <v>92</v>
      </c>
      <c r="F5760" t="s">
        <v>92</v>
      </c>
      <c r="G5760" s="23" t="s">
        <v>92</v>
      </c>
      <c r="H5760" s="24" t="s">
        <v>92</v>
      </c>
      <c r="I5760" t="s">
        <v>92</v>
      </c>
    </row>
    <row r="5761" spans="1:9">
      <c r="A5761" t="s">
        <v>92</v>
      </c>
      <c r="B5761" s="23" t="s">
        <v>92</v>
      </c>
      <c r="C5761" s="24" t="s">
        <v>92</v>
      </c>
      <c r="D5761" t="s">
        <v>92</v>
      </c>
      <c r="E5761" t="s">
        <v>92</v>
      </c>
      <c r="F5761" t="s">
        <v>92</v>
      </c>
      <c r="G5761" s="23" t="s">
        <v>92</v>
      </c>
      <c r="H5761" s="24" t="s">
        <v>92</v>
      </c>
      <c r="I5761" t="s">
        <v>92</v>
      </c>
    </row>
    <row r="5762" spans="1:9">
      <c r="A5762" t="s">
        <v>92</v>
      </c>
      <c r="B5762" s="23" t="s">
        <v>92</v>
      </c>
      <c r="C5762" s="24" t="s">
        <v>92</v>
      </c>
      <c r="D5762" t="s">
        <v>92</v>
      </c>
      <c r="E5762" t="s">
        <v>92</v>
      </c>
      <c r="F5762" t="s">
        <v>92</v>
      </c>
      <c r="G5762" s="23" t="s">
        <v>92</v>
      </c>
      <c r="H5762" s="24" t="s">
        <v>92</v>
      </c>
      <c r="I5762" t="s">
        <v>92</v>
      </c>
    </row>
    <row r="5763" spans="1:9">
      <c r="A5763" t="s">
        <v>92</v>
      </c>
      <c r="B5763" s="23" t="s">
        <v>92</v>
      </c>
      <c r="C5763" s="24" t="s">
        <v>92</v>
      </c>
      <c r="D5763" t="s">
        <v>92</v>
      </c>
      <c r="E5763" t="s">
        <v>92</v>
      </c>
      <c r="F5763" t="s">
        <v>92</v>
      </c>
      <c r="G5763" s="23" t="s">
        <v>92</v>
      </c>
      <c r="H5763" s="24" t="s">
        <v>92</v>
      </c>
      <c r="I5763" t="s">
        <v>92</v>
      </c>
    </row>
    <row r="5764" spans="1:9">
      <c r="A5764" t="s">
        <v>92</v>
      </c>
      <c r="B5764" s="23" t="s">
        <v>92</v>
      </c>
      <c r="C5764" s="24" t="s">
        <v>92</v>
      </c>
      <c r="D5764" t="s">
        <v>92</v>
      </c>
      <c r="E5764" t="s">
        <v>92</v>
      </c>
      <c r="F5764" t="s">
        <v>92</v>
      </c>
      <c r="G5764" s="23" t="s">
        <v>92</v>
      </c>
      <c r="H5764" s="24" t="s">
        <v>92</v>
      </c>
      <c r="I5764" t="s">
        <v>92</v>
      </c>
    </row>
    <row r="5765" spans="1:9">
      <c r="A5765" t="s">
        <v>92</v>
      </c>
      <c r="B5765" s="23" t="s">
        <v>92</v>
      </c>
      <c r="C5765" s="24" t="s">
        <v>92</v>
      </c>
      <c r="D5765" t="s">
        <v>92</v>
      </c>
      <c r="E5765" t="s">
        <v>92</v>
      </c>
      <c r="F5765" t="s">
        <v>92</v>
      </c>
      <c r="G5765" s="23" t="s">
        <v>92</v>
      </c>
      <c r="H5765" s="24" t="s">
        <v>92</v>
      </c>
      <c r="I5765" t="s">
        <v>92</v>
      </c>
    </row>
    <row r="5766" spans="1:9">
      <c r="A5766" t="s">
        <v>92</v>
      </c>
      <c r="B5766" s="23" t="s">
        <v>92</v>
      </c>
      <c r="C5766" s="24" t="s">
        <v>92</v>
      </c>
      <c r="D5766" t="s">
        <v>92</v>
      </c>
      <c r="E5766" t="s">
        <v>92</v>
      </c>
      <c r="F5766" t="s">
        <v>92</v>
      </c>
      <c r="G5766" s="23" t="s">
        <v>92</v>
      </c>
      <c r="H5766" s="24" t="s">
        <v>92</v>
      </c>
      <c r="I5766" t="s">
        <v>92</v>
      </c>
    </row>
    <row r="5767" spans="1:9">
      <c r="A5767" t="s">
        <v>92</v>
      </c>
      <c r="B5767" s="23" t="s">
        <v>92</v>
      </c>
      <c r="C5767" s="24" t="s">
        <v>92</v>
      </c>
      <c r="D5767" t="s">
        <v>92</v>
      </c>
      <c r="E5767" t="s">
        <v>92</v>
      </c>
      <c r="F5767" t="s">
        <v>92</v>
      </c>
      <c r="G5767" s="23" t="s">
        <v>92</v>
      </c>
      <c r="H5767" s="24" t="s">
        <v>92</v>
      </c>
      <c r="I5767" t="s">
        <v>92</v>
      </c>
    </row>
    <row r="5768" spans="1:9">
      <c r="A5768" t="s">
        <v>92</v>
      </c>
      <c r="B5768" s="23" t="s">
        <v>92</v>
      </c>
      <c r="C5768" s="24" t="s">
        <v>92</v>
      </c>
      <c r="D5768" t="s">
        <v>92</v>
      </c>
      <c r="E5768" t="s">
        <v>92</v>
      </c>
      <c r="F5768" t="s">
        <v>92</v>
      </c>
      <c r="G5768" s="23" t="s">
        <v>92</v>
      </c>
      <c r="H5768" s="24" t="s">
        <v>92</v>
      </c>
      <c r="I5768" t="s">
        <v>92</v>
      </c>
    </row>
    <row r="5769" spans="1:9">
      <c r="A5769" t="s">
        <v>92</v>
      </c>
      <c r="B5769" s="23" t="s">
        <v>92</v>
      </c>
      <c r="C5769" s="24" t="s">
        <v>92</v>
      </c>
      <c r="D5769" t="s">
        <v>92</v>
      </c>
      <c r="E5769" t="s">
        <v>92</v>
      </c>
      <c r="F5769" t="s">
        <v>92</v>
      </c>
      <c r="G5769" s="23" t="s">
        <v>92</v>
      </c>
      <c r="H5769" s="24" t="s">
        <v>92</v>
      </c>
      <c r="I5769" t="s">
        <v>92</v>
      </c>
    </row>
    <row r="5770" spans="1:9">
      <c r="A5770" t="s">
        <v>92</v>
      </c>
      <c r="B5770" s="23" t="s">
        <v>92</v>
      </c>
      <c r="C5770" s="24" t="s">
        <v>92</v>
      </c>
      <c r="D5770" t="s">
        <v>92</v>
      </c>
      <c r="E5770" t="s">
        <v>92</v>
      </c>
      <c r="F5770" t="s">
        <v>92</v>
      </c>
      <c r="G5770" s="23" t="s">
        <v>92</v>
      </c>
      <c r="H5770" s="24" t="s">
        <v>92</v>
      </c>
      <c r="I5770" t="s">
        <v>92</v>
      </c>
    </row>
    <row r="5771" spans="1:9">
      <c r="A5771" t="s">
        <v>92</v>
      </c>
      <c r="B5771" s="23" t="s">
        <v>92</v>
      </c>
      <c r="C5771" s="24" t="s">
        <v>92</v>
      </c>
      <c r="D5771" t="s">
        <v>92</v>
      </c>
      <c r="E5771" t="s">
        <v>92</v>
      </c>
      <c r="F5771" t="s">
        <v>92</v>
      </c>
      <c r="G5771" s="23" t="s">
        <v>92</v>
      </c>
      <c r="H5771" s="24" t="s">
        <v>92</v>
      </c>
      <c r="I5771" t="s">
        <v>92</v>
      </c>
    </row>
    <row r="5772" spans="1:9">
      <c r="A5772" t="s">
        <v>92</v>
      </c>
      <c r="B5772" s="23" t="s">
        <v>92</v>
      </c>
      <c r="C5772" s="24" t="s">
        <v>92</v>
      </c>
      <c r="D5772" t="s">
        <v>92</v>
      </c>
      <c r="E5772" t="s">
        <v>92</v>
      </c>
      <c r="F5772" t="s">
        <v>92</v>
      </c>
      <c r="G5772" s="23" t="s">
        <v>92</v>
      </c>
      <c r="H5772" s="24" t="s">
        <v>92</v>
      </c>
      <c r="I5772" t="s">
        <v>92</v>
      </c>
    </row>
    <row r="5773" spans="1:9">
      <c r="A5773" t="s">
        <v>92</v>
      </c>
      <c r="B5773" s="23" t="s">
        <v>92</v>
      </c>
      <c r="C5773" s="24" t="s">
        <v>92</v>
      </c>
      <c r="D5773" t="s">
        <v>92</v>
      </c>
      <c r="E5773" t="s">
        <v>92</v>
      </c>
      <c r="F5773" t="s">
        <v>92</v>
      </c>
      <c r="G5773" s="23" t="s">
        <v>92</v>
      </c>
      <c r="H5773" s="24" t="s">
        <v>92</v>
      </c>
      <c r="I5773" t="s">
        <v>92</v>
      </c>
    </row>
    <row r="5774" spans="1:9">
      <c r="A5774" t="s">
        <v>92</v>
      </c>
      <c r="B5774" s="23" t="s">
        <v>92</v>
      </c>
      <c r="C5774" s="24" t="s">
        <v>92</v>
      </c>
      <c r="D5774" t="s">
        <v>92</v>
      </c>
      <c r="E5774" t="s">
        <v>92</v>
      </c>
      <c r="F5774" t="s">
        <v>92</v>
      </c>
      <c r="G5774" s="23" t="s">
        <v>92</v>
      </c>
      <c r="H5774" s="24" t="s">
        <v>92</v>
      </c>
      <c r="I5774" t="s">
        <v>92</v>
      </c>
    </row>
    <row r="5775" spans="1:9">
      <c r="A5775" t="s">
        <v>92</v>
      </c>
      <c r="B5775" s="23" t="s">
        <v>92</v>
      </c>
      <c r="C5775" s="24" t="s">
        <v>92</v>
      </c>
      <c r="D5775" t="s">
        <v>92</v>
      </c>
      <c r="E5775" t="s">
        <v>92</v>
      </c>
      <c r="F5775" t="s">
        <v>92</v>
      </c>
      <c r="G5775" s="23" t="s">
        <v>92</v>
      </c>
      <c r="H5775" s="24" t="s">
        <v>92</v>
      </c>
      <c r="I5775" t="s">
        <v>92</v>
      </c>
    </row>
    <row r="5776" spans="1:9">
      <c r="A5776" t="s">
        <v>92</v>
      </c>
      <c r="B5776" s="23" t="s">
        <v>92</v>
      </c>
      <c r="C5776" s="24" t="s">
        <v>92</v>
      </c>
      <c r="D5776" t="s">
        <v>92</v>
      </c>
      <c r="E5776" t="s">
        <v>92</v>
      </c>
      <c r="F5776" t="s">
        <v>92</v>
      </c>
      <c r="G5776" s="23" t="s">
        <v>92</v>
      </c>
      <c r="H5776" s="24" t="s">
        <v>92</v>
      </c>
      <c r="I5776" t="s">
        <v>92</v>
      </c>
    </row>
    <row r="5777" spans="1:9">
      <c r="A5777" t="s">
        <v>92</v>
      </c>
      <c r="B5777" s="23" t="s">
        <v>92</v>
      </c>
      <c r="C5777" s="24" t="s">
        <v>92</v>
      </c>
      <c r="D5777" t="s">
        <v>92</v>
      </c>
      <c r="E5777" t="s">
        <v>92</v>
      </c>
      <c r="F5777" t="s">
        <v>92</v>
      </c>
      <c r="G5777" s="23" t="s">
        <v>92</v>
      </c>
      <c r="H5777" s="24" t="s">
        <v>92</v>
      </c>
      <c r="I5777" t="s">
        <v>92</v>
      </c>
    </row>
    <row r="5778" spans="1:9">
      <c r="A5778" t="s">
        <v>92</v>
      </c>
      <c r="B5778" s="23" t="s">
        <v>92</v>
      </c>
      <c r="C5778" s="24" t="s">
        <v>92</v>
      </c>
      <c r="D5778" t="s">
        <v>92</v>
      </c>
      <c r="E5778" t="s">
        <v>92</v>
      </c>
      <c r="F5778" t="s">
        <v>92</v>
      </c>
      <c r="G5778" s="23" t="s">
        <v>92</v>
      </c>
      <c r="H5778" s="24" t="s">
        <v>92</v>
      </c>
      <c r="I5778" t="s">
        <v>92</v>
      </c>
    </row>
    <row r="5779" spans="1:9">
      <c r="A5779" t="s">
        <v>92</v>
      </c>
      <c r="B5779" s="23" t="s">
        <v>92</v>
      </c>
      <c r="C5779" s="24" t="s">
        <v>92</v>
      </c>
      <c r="D5779" t="s">
        <v>92</v>
      </c>
      <c r="E5779" t="s">
        <v>92</v>
      </c>
      <c r="F5779" t="s">
        <v>92</v>
      </c>
      <c r="G5779" s="23" t="s">
        <v>92</v>
      </c>
      <c r="H5779" s="24" t="s">
        <v>92</v>
      </c>
      <c r="I5779" t="s">
        <v>92</v>
      </c>
    </row>
    <row r="5780" spans="1:9">
      <c r="A5780" t="s">
        <v>92</v>
      </c>
      <c r="B5780" s="23" t="s">
        <v>92</v>
      </c>
      <c r="C5780" s="24" t="s">
        <v>92</v>
      </c>
      <c r="D5780" t="s">
        <v>92</v>
      </c>
      <c r="E5780" t="s">
        <v>92</v>
      </c>
      <c r="F5780" t="s">
        <v>92</v>
      </c>
      <c r="G5780" s="23" t="s">
        <v>92</v>
      </c>
      <c r="H5780" s="24" t="s">
        <v>92</v>
      </c>
      <c r="I5780" t="s">
        <v>92</v>
      </c>
    </row>
    <row r="5781" spans="1:9">
      <c r="A5781" t="s">
        <v>92</v>
      </c>
      <c r="B5781" s="23" t="s">
        <v>92</v>
      </c>
      <c r="C5781" s="24" t="s">
        <v>92</v>
      </c>
      <c r="D5781" t="s">
        <v>92</v>
      </c>
      <c r="E5781" t="s">
        <v>92</v>
      </c>
      <c r="F5781" t="s">
        <v>92</v>
      </c>
      <c r="G5781" s="23" t="s">
        <v>92</v>
      </c>
      <c r="H5781" s="24" t="s">
        <v>92</v>
      </c>
      <c r="I5781" t="s">
        <v>92</v>
      </c>
    </row>
    <row r="5782" spans="1:9">
      <c r="A5782" t="s">
        <v>92</v>
      </c>
      <c r="B5782" s="23" t="s">
        <v>92</v>
      </c>
      <c r="C5782" s="24" t="s">
        <v>92</v>
      </c>
      <c r="D5782" t="s">
        <v>92</v>
      </c>
      <c r="E5782" t="s">
        <v>92</v>
      </c>
      <c r="F5782" t="s">
        <v>92</v>
      </c>
      <c r="G5782" s="23" t="s">
        <v>92</v>
      </c>
      <c r="H5782" s="24" t="s">
        <v>92</v>
      </c>
      <c r="I5782" t="s">
        <v>92</v>
      </c>
    </row>
    <row r="5783" spans="1:9">
      <c r="A5783" t="s">
        <v>92</v>
      </c>
      <c r="B5783" s="23" t="s">
        <v>92</v>
      </c>
      <c r="C5783" s="24" t="s">
        <v>92</v>
      </c>
      <c r="D5783" t="s">
        <v>92</v>
      </c>
      <c r="E5783" t="s">
        <v>92</v>
      </c>
      <c r="F5783" t="s">
        <v>92</v>
      </c>
      <c r="G5783" s="23" t="s">
        <v>92</v>
      </c>
      <c r="H5783" s="24" t="s">
        <v>92</v>
      </c>
      <c r="I5783" t="s">
        <v>92</v>
      </c>
    </row>
    <row r="5784" spans="1:9">
      <c r="A5784" t="s">
        <v>92</v>
      </c>
      <c r="B5784" s="23" t="s">
        <v>92</v>
      </c>
      <c r="C5784" s="24" t="s">
        <v>92</v>
      </c>
      <c r="D5784" t="s">
        <v>92</v>
      </c>
      <c r="E5784" t="s">
        <v>92</v>
      </c>
      <c r="F5784" t="s">
        <v>92</v>
      </c>
      <c r="G5784" s="23" t="s">
        <v>92</v>
      </c>
      <c r="H5784" s="24" t="s">
        <v>92</v>
      </c>
      <c r="I5784" t="s">
        <v>92</v>
      </c>
    </row>
    <row r="5785" spans="1:9">
      <c r="A5785" t="s">
        <v>92</v>
      </c>
      <c r="B5785" s="23" t="s">
        <v>92</v>
      </c>
      <c r="C5785" s="24" t="s">
        <v>92</v>
      </c>
      <c r="D5785" t="s">
        <v>92</v>
      </c>
      <c r="E5785" t="s">
        <v>92</v>
      </c>
      <c r="F5785" t="s">
        <v>92</v>
      </c>
      <c r="G5785" s="23" t="s">
        <v>92</v>
      </c>
      <c r="H5785" s="24" t="s">
        <v>92</v>
      </c>
      <c r="I5785" t="s">
        <v>92</v>
      </c>
    </row>
    <row r="5786" spans="1:9">
      <c r="A5786" t="s">
        <v>92</v>
      </c>
      <c r="B5786" s="23" t="s">
        <v>92</v>
      </c>
      <c r="C5786" s="24" t="s">
        <v>92</v>
      </c>
      <c r="D5786" t="s">
        <v>92</v>
      </c>
      <c r="E5786" t="s">
        <v>92</v>
      </c>
      <c r="F5786" t="s">
        <v>92</v>
      </c>
      <c r="G5786" s="23" t="s">
        <v>92</v>
      </c>
      <c r="H5786" s="24" t="s">
        <v>92</v>
      </c>
      <c r="I5786" t="s">
        <v>92</v>
      </c>
    </row>
    <row r="5787" spans="1:9">
      <c r="A5787" t="s">
        <v>92</v>
      </c>
      <c r="B5787" s="23" t="s">
        <v>92</v>
      </c>
      <c r="C5787" s="24" t="s">
        <v>92</v>
      </c>
      <c r="D5787" t="s">
        <v>92</v>
      </c>
      <c r="E5787" t="s">
        <v>92</v>
      </c>
      <c r="F5787" t="s">
        <v>92</v>
      </c>
      <c r="G5787" s="23" t="s">
        <v>92</v>
      </c>
      <c r="H5787" s="24" t="s">
        <v>92</v>
      </c>
      <c r="I5787" t="s">
        <v>92</v>
      </c>
    </row>
    <row r="5788" spans="1:9">
      <c r="A5788" t="s">
        <v>92</v>
      </c>
      <c r="B5788" s="23" t="s">
        <v>92</v>
      </c>
      <c r="C5788" s="24" t="s">
        <v>92</v>
      </c>
      <c r="D5788" t="s">
        <v>92</v>
      </c>
      <c r="E5788" t="s">
        <v>92</v>
      </c>
      <c r="F5788" t="s">
        <v>92</v>
      </c>
      <c r="G5788" s="23" t="s">
        <v>92</v>
      </c>
      <c r="H5788" s="24" t="s">
        <v>92</v>
      </c>
      <c r="I5788" t="s">
        <v>92</v>
      </c>
    </row>
    <row r="5789" spans="1:9">
      <c r="A5789" t="s">
        <v>92</v>
      </c>
      <c r="B5789" s="23" t="s">
        <v>92</v>
      </c>
      <c r="C5789" s="24" t="s">
        <v>92</v>
      </c>
      <c r="D5789" t="s">
        <v>92</v>
      </c>
      <c r="E5789" t="s">
        <v>92</v>
      </c>
      <c r="F5789" t="s">
        <v>92</v>
      </c>
      <c r="G5789" s="23" t="s">
        <v>92</v>
      </c>
      <c r="H5789" s="24" t="s">
        <v>92</v>
      </c>
      <c r="I5789" t="s">
        <v>92</v>
      </c>
    </row>
    <row r="5790" spans="1:9">
      <c r="A5790" t="s">
        <v>92</v>
      </c>
      <c r="B5790" s="23" t="s">
        <v>92</v>
      </c>
      <c r="C5790" s="24" t="s">
        <v>92</v>
      </c>
      <c r="D5790" t="s">
        <v>92</v>
      </c>
      <c r="E5790" t="s">
        <v>92</v>
      </c>
      <c r="F5790" t="s">
        <v>92</v>
      </c>
      <c r="G5790" s="23" t="s">
        <v>92</v>
      </c>
      <c r="H5790" s="24" t="s">
        <v>92</v>
      </c>
      <c r="I5790" t="s">
        <v>92</v>
      </c>
    </row>
    <row r="5791" spans="1:9">
      <c r="A5791" t="s">
        <v>92</v>
      </c>
      <c r="B5791" s="23" t="s">
        <v>92</v>
      </c>
      <c r="C5791" s="24" t="s">
        <v>92</v>
      </c>
      <c r="D5791" t="s">
        <v>92</v>
      </c>
      <c r="E5791" t="s">
        <v>92</v>
      </c>
      <c r="F5791" t="s">
        <v>92</v>
      </c>
      <c r="G5791" s="23" t="s">
        <v>92</v>
      </c>
      <c r="H5791" s="24" t="s">
        <v>92</v>
      </c>
      <c r="I5791" t="s">
        <v>92</v>
      </c>
    </row>
    <row r="5792" spans="1:9">
      <c r="A5792" t="s">
        <v>92</v>
      </c>
      <c r="B5792" s="23" t="s">
        <v>92</v>
      </c>
      <c r="C5792" s="24" t="s">
        <v>92</v>
      </c>
      <c r="D5792" t="s">
        <v>92</v>
      </c>
      <c r="E5792" t="s">
        <v>92</v>
      </c>
      <c r="F5792" t="s">
        <v>92</v>
      </c>
      <c r="G5792" s="23" t="s">
        <v>92</v>
      </c>
      <c r="H5792" s="24" t="s">
        <v>92</v>
      </c>
      <c r="I5792" t="s">
        <v>92</v>
      </c>
    </row>
    <row r="5793" spans="1:9">
      <c r="A5793" t="s">
        <v>92</v>
      </c>
      <c r="B5793" s="23" t="s">
        <v>92</v>
      </c>
      <c r="C5793" s="24" t="s">
        <v>92</v>
      </c>
      <c r="D5793" t="s">
        <v>92</v>
      </c>
      <c r="E5793" t="s">
        <v>92</v>
      </c>
      <c r="F5793" t="s">
        <v>92</v>
      </c>
      <c r="G5793" s="23" t="s">
        <v>92</v>
      </c>
      <c r="H5793" s="24" t="s">
        <v>92</v>
      </c>
      <c r="I5793" t="s">
        <v>92</v>
      </c>
    </row>
    <row r="5794" spans="1:9">
      <c r="A5794" t="s">
        <v>92</v>
      </c>
      <c r="B5794" s="23" t="s">
        <v>92</v>
      </c>
      <c r="C5794" s="24" t="s">
        <v>92</v>
      </c>
      <c r="D5794" t="s">
        <v>92</v>
      </c>
      <c r="E5794" t="s">
        <v>92</v>
      </c>
      <c r="F5794" t="s">
        <v>92</v>
      </c>
      <c r="G5794" s="23" t="s">
        <v>92</v>
      </c>
      <c r="H5794" s="24" t="s">
        <v>92</v>
      </c>
      <c r="I5794" t="s">
        <v>92</v>
      </c>
    </row>
    <row r="5795" spans="1:9">
      <c r="A5795" t="s">
        <v>92</v>
      </c>
      <c r="B5795" s="23" t="s">
        <v>92</v>
      </c>
      <c r="C5795" s="24" t="s">
        <v>92</v>
      </c>
      <c r="D5795" t="s">
        <v>92</v>
      </c>
      <c r="E5795" t="s">
        <v>92</v>
      </c>
      <c r="F5795" t="s">
        <v>92</v>
      </c>
      <c r="G5795" s="23" t="s">
        <v>92</v>
      </c>
      <c r="H5795" s="24" t="s">
        <v>92</v>
      </c>
      <c r="I5795" t="s">
        <v>92</v>
      </c>
    </row>
    <row r="5796" spans="1:9">
      <c r="A5796" t="s">
        <v>92</v>
      </c>
      <c r="B5796" s="23" t="s">
        <v>92</v>
      </c>
      <c r="C5796" s="24" t="s">
        <v>92</v>
      </c>
      <c r="D5796" t="s">
        <v>92</v>
      </c>
      <c r="E5796" t="s">
        <v>92</v>
      </c>
      <c r="F5796" t="s">
        <v>92</v>
      </c>
      <c r="G5796" s="23" t="s">
        <v>92</v>
      </c>
      <c r="H5796" s="24" t="s">
        <v>92</v>
      </c>
      <c r="I5796" t="s">
        <v>92</v>
      </c>
    </row>
    <row r="5797" spans="1:9">
      <c r="A5797" t="s">
        <v>92</v>
      </c>
      <c r="B5797" s="23" t="s">
        <v>92</v>
      </c>
      <c r="C5797" s="24" t="s">
        <v>92</v>
      </c>
      <c r="D5797" t="s">
        <v>92</v>
      </c>
      <c r="E5797" t="s">
        <v>92</v>
      </c>
      <c r="F5797" t="s">
        <v>92</v>
      </c>
      <c r="G5797" s="23" t="s">
        <v>92</v>
      </c>
      <c r="H5797" s="24" t="s">
        <v>92</v>
      </c>
      <c r="I5797" t="s">
        <v>92</v>
      </c>
    </row>
    <row r="5798" spans="1:9">
      <c r="A5798" t="s">
        <v>92</v>
      </c>
      <c r="B5798" s="23" t="s">
        <v>92</v>
      </c>
      <c r="C5798" s="24" t="s">
        <v>92</v>
      </c>
      <c r="D5798" t="s">
        <v>92</v>
      </c>
      <c r="E5798" t="s">
        <v>92</v>
      </c>
      <c r="F5798" t="s">
        <v>92</v>
      </c>
      <c r="G5798" s="23" t="s">
        <v>92</v>
      </c>
      <c r="H5798" s="24" t="s">
        <v>92</v>
      </c>
      <c r="I5798" t="s">
        <v>92</v>
      </c>
    </row>
    <row r="5799" spans="1:9">
      <c r="A5799" t="s">
        <v>92</v>
      </c>
      <c r="B5799" s="23" t="s">
        <v>92</v>
      </c>
      <c r="C5799" s="24" t="s">
        <v>92</v>
      </c>
      <c r="D5799" t="s">
        <v>92</v>
      </c>
      <c r="E5799" t="s">
        <v>92</v>
      </c>
      <c r="F5799" t="s">
        <v>92</v>
      </c>
      <c r="G5799" s="23" t="s">
        <v>92</v>
      </c>
      <c r="H5799" s="24" t="s">
        <v>92</v>
      </c>
      <c r="I5799" t="s">
        <v>92</v>
      </c>
    </row>
    <row r="5800" spans="1:9">
      <c r="A5800" t="s">
        <v>92</v>
      </c>
      <c r="B5800" s="23" t="s">
        <v>92</v>
      </c>
      <c r="C5800" s="24" t="s">
        <v>92</v>
      </c>
      <c r="D5800" t="s">
        <v>92</v>
      </c>
      <c r="E5800" t="s">
        <v>92</v>
      </c>
      <c r="F5800" t="s">
        <v>92</v>
      </c>
      <c r="G5800" s="23" t="s">
        <v>92</v>
      </c>
      <c r="H5800" s="24" t="s">
        <v>92</v>
      </c>
      <c r="I5800" t="s">
        <v>92</v>
      </c>
    </row>
    <row r="5801" spans="1:9">
      <c r="A5801" t="s">
        <v>92</v>
      </c>
      <c r="B5801" s="23" t="s">
        <v>92</v>
      </c>
      <c r="C5801" s="24" t="s">
        <v>92</v>
      </c>
      <c r="D5801" t="s">
        <v>92</v>
      </c>
      <c r="E5801" t="s">
        <v>92</v>
      </c>
      <c r="F5801" t="s">
        <v>92</v>
      </c>
      <c r="G5801" s="23" t="s">
        <v>92</v>
      </c>
      <c r="H5801" s="24" t="s">
        <v>92</v>
      </c>
      <c r="I5801" t="s">
        <v>92</v>
      </c>
    </row>
    <row r="5802" spans="1:9">
      <c r="A5802" t="s">
        <v>92</v>
      </c>
      <c r="B5802" s="23" t="s">
        <v>92</v>
      </c>
      <c r="C5802" s="24" t="s">
        <v>92</v>
      </c>
      <c r="D5802" t="s">
        <v>92</v>
      </c>
      <c r="E5802" t="s">
        <v>92</v>
      </c>
      <c r="F5802" t="s">
        <v>92</v>
      </c>
      <c r="G5802" s="23" t="s">
        <v>92</v>
      </c>
      <c r="H5802" s="24" t="s">
        <v>92</v>
      </c>
      <c r="I5802" t="s">
        <v>92</v>
      </c>
    </row>
    <row r="5803" spans="1:9">
      <c r="A5803" t="s">
        <v>92</v>
      </c>
      <c r="B5803" s="23" t="s">
        <v>92</v>
      </c>
      <c r="C5803" s="24" t="s">
        <v>92</v>
      </c>
      <c r="D5803" t="s">
        <v>92</v>
      </c>
      <c r="E5803" t="s">
        <v>92</v>
      </c>
      <c r="F5803" t="s">
        <v>92</v>
      </c>
      <c r="G5803" s="23" t="s">
        <v>92</v>
      </c>
      <c r="H5803" s="24" t="s">
        <v>92</v>
      </c>
      <c r="I5803" t="s">
        <v>92</v>
      </c>
    </row>
    <row r="5804" spans="1:9">
      <c r="A5804" t="s">
        <v>92</v>
      </c>
      <c r="B5804" s="23" t="s">
        <v>92</v>
      </c>
      <c r="C5804" s="24" t="s">
        <v>92</v>
      </c>
      <c r="D5804" t="s">
        <v>92</v>
      </c>
      <c r="E5804" t="s">
        <v>92</v>
      </c>
      <c r="F5804" t="s">
        <v>92</v>
      </c>
      <c r="G5804" s="23" t="s">
        <v>92</v>
      </c>
      <c r="H5804" s="24" t="s">
        <v>92</v>
      </c>
      <c r="I5804" t="s">
        <v>92</v>
      </c>
    </row>
    <row r="5805" spans="1:9">
      <c r="A5805" t="s">
        <v>92</v>
      </c>
      <c r="B5805" s="23" t="s">
        <v>92</v>
      </c>
      <c r="C5805" s="24" t="s">
        <v>92</v>
      </c>
      <c r="D5805" t="s">
        <v>92</v>
      </c>
      <c r="E5805" t="s">
        <v>92</v>
      </c>
      <c r="F5805" t="s">
        <v>92</v>
      </c>
      <c r="G5805" s="23" t="s">
        <v>92</v>
      </c>
      <c r="H5805" s="24" t="s">
        <v>92</v>
      </c>
      <c r="I5805" t="s">
        <v>92</v>
      </c>
    </row>
    <row r="5806" spans="1:9">
      <c r="A5806" t="s">
        <v>92</v>
      </c>
      <c r="B5806" s="23" t="s">
        <v>92</v>
      </c>
      <c r="C5806" s="24" t="s">
        <v>92</v>
      </c>
      <c r="D5806" t="s">
        <v>92</v>
      </c>
      <c r="E5806" t="s">
        <v>92</v>
      </c>
      <c r="F5806" t="s">
        <v>92</v>
      </c>
      <c r="G5806" s="23" t="s">
        <v>92</v>
      </c>
      <c r="H5806" s="24" t="s">
        <v>92</v>
      </c>
      <c r="I5806" t="s">
        <v>92</v>
      </c>
    </row>
    <row r="5807" spans="1:9">
      <c r="A5807" t="s">
        <v>92</v>
      </c>
      <c r="B5807" s="23" t="s">
        <v>92</v>
      </c>
      <c r="C5807" s="24" t="s">
        <v>92</v>
      </c>
      <c r="D5807" t="s">
        <v>92</v>
      </c>
      <c r="E5807" t="s">
        <v>92</v>
      </c>
      <c r="F5807" t="s">
        <v>92</v>
      </c>
      <c r="G5807" s="23" t="s">
        <v>92</v>
      </c>
      <c r="H5807" s="24" t="s">
        <v>92</v>
      </c>
      <c r="I5807" t="s">
        <v>92</v>
      </c>
    </row>
    <row r="5808" spans="1:9">
      <c r="A5808" t="s">
        <v>92</v>
      </c>
      <c r="B5808" s="23" t="s">
        <v>92</v>
      </c>
      <c r="C5808" s="24" t="s">
        <v>92</v>
      </c>
      <c r="D5808" t="s">
        <v>92</v>
      </c>
      <c r="E5808" t="s">
        <v>92</v>
      </c>
      <c r="F5808" t="s">
        <v>92</v>
      </c>
      <c r="G5808" s="23" t="s">
        <v>92</v>
      </c>
      <c r="H5808" s="24" t="s">
        <v>92</v>
      </c>
      <c r="I5808" t="s">
        <v>92</v>
      </c>
    </row>
    <row r="5809" spans="1:9">
      <c r="A5809" t="s">
        <v>92</v>
      </c>
      <c r="B5809" s="23" t="s">
        <v>92</v>
      </c>
      <c r="C5809" s="24" t="s">
        <v>92</v>
      </c>
      <c r="D5809" t="s">
        <v>92</v>
      </c>
      <c r="E5809" t="s">
        <v>92</v>
      </c>
      <c r="F5809" t="s">
        <v>92</v>
      </c>
      <c r="G5809" s="23" t="s">
        <v>92</v>
      </c>
      <c r="H5809" s="24" t="s">
        <v>92</v>
      </c>
      <c r="I5809" t="s">
        <v>92</v>
      </c>
    </row>
    <row r="5810" spans="1:9">
      <c r="A5810" t="s">
        <v>92</v>
      </c>
      <c r="B5810" s="23" t="s">
        <v>92</v>
      </c>
      <c r="C5810" s="24" t="s">
        <v>92</v>
      </c>
      <c r="D5810" t="s">
        <v>92</v>
      </c>
      <c r="E5810" t="s">
        <v>92</v>
      </c>
      <c r="F5810" t="s">
        <v>92</v>
      </c>
      <c r="G5810" s="23" t="s">
        <v>92</v>
      </c>
      <c r="H5810" s="24" t="s">
        <v>92</v>
      </c>
      <c r="I5810" t="s">
        <v>92</v>
      </c>
    </row>
    <row r="5811" spans="1:9">
      <c r="A5811" t="s">
        <v>92</v>
      </c>
      <c r="B5811" s="23" t="s">
        <v>92</v>
      </c>
      <c r="C5811" s="24" t="s">
        <v>92</v>
      </c>
      <c r="D5811" t="s">
        <v>92</v>
      </c>
      <c r="E5811" t="s">
        <v>92</v>
      </c>
      <c r="F5811" t="s">
        <v>92</v>
      </c>
      <c r="G5811" s="23" t="s">
        <v>92</v>
      </c>
      <c r="H5811" s="24" t="s">
        <v>92</v>
      </c>
      <c r="I5811" t="s">
        <v>92</v>
      </c>
    </row>
    <row r="5812" spans="1:9">
      <c r="A5812" t="s">
        <v>92</v>
      </c>
      <c r="B5812" s="23" t="s">
        <v>92</v>
      </c>
      <c r="C5812" s="24" t="s">
        <v>92</v>
      </c>
      <c r="D5812" t="s">
        <v>92</v>
      </c>
      <c r="E5812" t="s">
        <v>92</v>
      </c>
      <c r="F5812" t="s">
        <v>92</v>
      </c>
      <c r="G5812" s="23" t="s">
        <v>92</v>
      </c>
      <c r="H5812" s="24" t="s">
        <v>92</v>
      </c>
      <c r="I5812" t="s">
        <v>92</v>
      </c>
    </row>
    <row r="5813" spans="1:9">
      <c r="A5813" t="s">
        <v>92</v>
      </c>
      <c r="B5813" s="23" t="s">
        <v>92</v>
      </c>
      <c r="C5813" s="24" t="s">
        <v>92</v>
      </c>
      <c r="D5813" t="s">
        <v>92</v>
      </c>
      <c r="E5813" t="s">
        <v>92</v>
      </c>
      <c r="F5813" t="s">
        <v>92</v>
      </c>
      <c r="G5813" s="23" t="s">
        <v>92</v>
      </c>
      <c r="H5813" s="24" t="s">
        <v>92</v>
      </c>
      <c r="I5813" t="s">
        <v>92</v>
      </c>
    </row>
    <row r="5814" spans="1:9">
      <c r="A5814" t="s">
        <v>92</v>
      </c>
      <c r="B5814" s="23" t="s">
        <v>92</v>
      </c>
      <c r="C5814" s="24" t="s">
        <v>92</v>
      </c>
      <c r="D5814" t="s">
        <v>92</v>
      </c>
      <c r="E5814" t="s">
        <v>92</v>
      </c>
      <c r="F5814" t="s">
        <v>92</v>
      </c>
      <c r="G5814" s="23" t="s">
        <v>92</v>
      </c>
      <c r="H5814" s="24" t="s">
        <v>92</v>
      </c>
      <c r="I5814" t="s">
        <v>92</v>
      </c>
    </row>
    <row r="5815" spans="1:9">
      <c r="A5815" t="s">
        <v>92</v>
      </c>
      <c r="B5815" s="23" t="s">
        <v>92</v>
      </c>
      <c r="C5815" s="24" t="s">
        <v>92</v>
      </c>
      <c r="D5815" t="s">
        <v>92</v>
      </c>
      <c r="E5815" t="s">
        <v>92</v>
      </c>
      <c r="F5815" t="s">
        <v>92</v>
      </c>
      <c r="G5815" s="23" t="s">
        <v>92</v>
      </c>
      <c r="H5815" s="24" t="s">
        <v>92</v>
      </c>
      <c r="I5815" t="s">
        <v>92</v>
      </c>
    </row>
    <row r="5816" spans="1:9">
      <c r="A5816" t="s">
        <v>92</v>
      </c>
      <c r="B5816" s="23" t="s">
        <v>92</v>
      </c>
      <c r="C5816" s="24" t="s">
        <v>92</v>
      </c>
      <c r="D5816" t="s">
        <v>92</v>
      </c>
      <c r="E5816" t="s">
        <v>92</v>
      </c>
      <c r="F5816" t="s">
        <v>92</v>
      </c>
      <c r="G5816" s="23" t="s">
        <v>92</v>
      </c>
      <c r="H5816" s="24" t="s">
        <v>92</v>
      </c>
      <c r="I5816" t="s">
        <v>92</v>
      </c>
    </row>
    <row r="5817" spans="1:9">
      <c r="A5817" t="s">
        <v>92</v>
      </c>
      <c r="B5817" s="23" t="s">
        <v>92</v>
      </c>
      <c r="C5817" s="24" t="s">
        <v>92</v>
      </c>
      <c r="D5817" t="s">
        <v>92</v>
      </c>
      <c r="E5817" t="s">
        <v>92</v>
      </c>
      <c r="F5817" t="s">
        <v>92</v>
      </c>
      <c r="G5817" s="23" t="s">
        <v>92</v>
      </c>
      <c r="H5817" s="24" t="s">
        <v>92</v>
      </c>
      <c r="I5817" t="s">
        <v>92</v>
      </c>
    </row>
    <row r="5818" spans="1:9">
      <c r="A5818" t="s">
        <v>92</v>
      </c>
      <c r="B5818" s="23" t="s">
        <v>92</v>
      </c>
      <c r="C5818" s="24" t="s">
        <v>92</v>
      </c>
      <c r="D5818" t="s">
        <v>92</v>
      </c>
      <c r="E5818" t="s">
        <v>92</v>
      </c>
      <c r="F5818" t="s">
        <v>92</v>
      </c>
      <c r="G5818" s="23" t="s">
        <v>92</v>
      </c>
      <c r="H5818" s="24" t="s">
        <v>92</v>
      </c>
      <c r="I5818" t="s">
        <v>92</v>
      </c>
    </row>
    <row r="5819" spans="1:9">
      <c r="A5819" t="s">
        <v>92</v>
      </c>
      <c r="B5819" s="23" t="s">
        <v>92</v>
      </c>
      <c r="C5819" s="24" t="s">
        <v>92</v>
      </c>
      <c r="D5819" t="s">
        <v>92</v>
      </c>
      <c r="E5819" t="s">
        <v>92</v>
      </c>
      <c r="F5819" t="s">
        <v>92</v>
      </c>
      <c r="G5819" s="23" t="s">
        <v>92</v>
      </c>
      <c r="H5819" s="24" t="s">
        <v>92</v>
      </c>
      <c r="I5819" t="s">
        <v>92</v>
      </c>
    </row>
    <row r="5820" spans="1:9">
      <c r="A5820" t="s">
        <v>92</v>
      </c>
      <c r="B5820" s="23" t="s">
        <v>92</v>
      </c>
      <c r="C5820" s="24" t="s">
        <v>92</v>
      </c>
      <c r="D5820" t="s">
        <v>92</v>
      </c>
      <c r="E5820" t="s">
        <v>92</v>
      </c>
      <c r="F5820" t="s">
        <v>92</v>
      </c>
      <c r="G5820" s="23" t="s">
        <v>92</v>
      </c>
      <c r="H5820" s="24" t="s">
        <v>92</v>
      </c>
      <c r="I5820" t="s">
        <v>92</v>
      </c>
    </row>
    <row r="5821" spans="1:9">
      <c r="A5821" t="s">
        <v>92</v>
      </c>
      <c r="B5821" s="23" t="s">
        <v>92</v>
      </c>
      <c r="C5821" s="24" t="s">
        <v>92</v>
      </c>
      <c r="D5821" t="s">
        <v>92</v>
      </c>
      <c r="E5821" t="s">
        <v>92</v>
      </c>
      <c r="F5821" t="s">
        <v>92</v>
      </c>
      <c r="G5821" s="23" t="s">
        <v>92</v>
      </c>
      <c r="H5821" s="24" t="s">
        <v>92</v>
      </c>
      <c r="I5821" t="s">
        <v>92</v>
      </c>
    </row>
    <row r="5822" spans="1:9">
      <c r="A5822" t="s">
        <v>92</v>
      </c>
      <c r="B5822" s="23" t="s">
        <v>92</v>
      </c>
      <c r="C5822" s="24" t="s">
        <v>92</v>
      </c>
      <c r="D5822" t="s">
        <v>92</v>
      </c>
      <c r="E5822" t="s">
        <v>92</v>
      </c>
      <c r="F5822" t="s">
        <v>92</v>
      </c>
      <c r="G5822" s="23" t="s">
        <v>92</v>
      </c>
      <c r="H5822" s="24" t="s">
        <v>92</v>
      </c>
      <c r="I5822" t="s">
        <v>92</v>
      </c>
    </row>
    <row r="5823" spans="1:9">
      <c r="A5823" t="s">
        <v>92</v>
      </c>
      <c r="B5823" s="23" t="s">
        <v>92</v>
      </c>
      <c r="C5823" s="24" t="s">
        <v>92</v>
      </c>
      <c r="D5823" t="s">
        <v>92</v>
      </c>
      <c r="E5823" t="s">
        <v>92</v>
      </c>
      <c r="F5823" t="s">
        <v>92</v>
      </c>
      <c r="G5823" s="23" t="s">
        <v>92</v>
      </c>
      <c r="H5823" s="24" t="s">
        <v>92</v>
      </c>
      <c r="I5823" t="s">
        <v>92</v>
      </c>
    </row>
    <row r="5824" spans="1:9">
      <c r="A5824" t="s">
        <v>92</v>
      </c>
      <c r="B5824" s="23" t="s">
        <v>92</v>
      </c>
      <c r="C5824" s="24" t="s">
        <v>92</v>
      </c>
      <c r="D5824" t="s">
        <v>92</v>
      </c>
      <c r="E5824" t="s">
        <v>92</v>
      </c>
      <c r="F5824" t="s">
        <v>92</v>
      </c>
      <c r="G5824" s="23" t="s">
        <v>92</v>
      </c>
      <c r="H5824" s="24" t="s">
        <v>92</v>
      </c>
      <c r="I5824" t="s">
        <v>92</v>
      </c>
    </row>
    <row r="5825" spans="1:9">
      <c r="A5825" t="s">
        <v>92</v>
      </c>
      <c r="B5825" s="23" t="s">
        <v>92</v>
      </c>
      <c r="C5825" s="24" t="s">
        <v>92</v>
      </c>
      <c r="D5825" t="s">
        <v>92</v>
      </c>
      <c r="E5825" t="s">
        <v>92</v>
      </c>
      <c r="F5825" t="s">
        <v>92</v>
      </c>
      <c r="G5825" s="23" t="s">
        <v>92</v>
      </c>
      <c r="H5825" s="24" t="s">
        <v>92</v>
      </c>
      <c r="I5825" t="s">
        <v>92</v>
      </c>
    </row>
    <row r="5826" spans="1:9">
      <c r="A5826" t="s">
        <v>92</v>
      </c>
      <c r="B5826" s="23" t="s">
        <v>92</v>
      </c>
      <c r="C5826" s="24" t="s">
        <v>92</v>
      </c>
      <c r="D5826" t="s">
        <v>92</v>
      </c>
      <c r="E5826" t="s">
        <v>92</v>
      </c>
      <c r="F5826" t="s">
        <v>92</v>
      </c>
      <c r="G5826" s="23" t="s">
        <v>92</v>
      </c>
      <c r="H5826" s="24" t="s">
        <v>92</v>
      </c>
      <c r="I5826" t="s">
        <v>92</v>
      </c>
    </row>
    <row r="5827" spans="1:9">
      <c r="A5827" t="s">
        <v>92</v>
      </c>
      <c r="B5827" s="23" t="s">
        <v>92</v>
      </c>
      <c r="C5827" s="24" t="s">
        <v>92</v>
      </c>
      <c r="D5827" t="s">
        <v>92</v>
      </c>
      <c r="E5827" t="s">
        <v>92</v>
      </c>
      <c r="F5827" t="s">
        <v>92</v>
      </c>
      <c r="G5827" s="23" t="s">
        <v>92</v>
      </c>
      <c r="H5827" s="24" t="s">
        <v>92</v>
      </c>
      <c r="I5827" t="s">
        <v>92</v>
      </c>
    </row>
    <row r="5828" spans="1:9">
      <c r="A5828" t="s">
        <v>92</v>
      </c>
      <c r="B5828" s="23" t="s">
        <v>92</v>
      </c>
      <c r="C5828" s="24" t="s">
        <v>92</v>
      </c>
      <c r="D5828" t="s">
        <v>92</v>
      </c>
      <c r="E5828" t="s">
        <v>92</v>
      </c>
      <c r="F5828" t="s">
        <v>92</v>
      </c>
      <c r="G5828" s="23" t="s">
        <v>92</v>
      </c>
      <c r="H5828" s="24" t="s">
        <v>92</v>
      </c>
      <c r="I5828" t="s">
        <v>92</v>
      </c>
    </row>
    <row r="5829" spans="1:9">
      <c r="A5829" t="s">
        <v>92</v>
      </c>
      <c r="B5829" s="23" t="s">
        <v>92</v>
      </c>
      <c r="C5829" s="24" t="s">
        <v>92</v>
      </c>
      <c r="D5829" t="s">
        <v>92</v>
      </c>
      <c r="E5829" t="s">
        <v>92</v>
      </c>
      <c r="F5829" t="s">
        <v>92</v>
      </c>
      <c r="G5829" s="23" t="s">
        <v>92</v>
      </c>
      <c r="H5829" s="24" t="s">
        <v>92</v>
      </c>
      <c r="I5829" t="s">
        <v>92</v>
      </c>
    </row>
    <row r="5830" spans="1:9">
      <c r="A5830" t="s">
        <v>92</v>
      </c>
      <c r="B5830" s="23" t="s">
        <v>92</v>
      </c>
      <c r="C5830" s="24" t="s">
        <v>92</v>
      </c>
      <c r="D5830" t="s">
        <v>92</v>
      </c>
      <c r="E5830" t="s">
        <v>92</v>
      </c>
      <c r="F5830" t="s">
        <v>92</v>
      </c>
      <c r="G5830" s="23" t="s">
        <v>92</v>
      </c>
      <c r="H5830" s="24" t="s">
        <v>92</v>
      </c>
      <c r="I5830" t="s">
        <v>92</v>
      </c>
    </row>
    <row r="5831" spans="1:9">
      <c r="A5831" t="s">
        <v>92</v>
      </c>
      <c r="B5831" s="23" t="s">
        <v>92</v>
      </c>
      <c r="C5831" s="24" t="s">
        <v>92</v>
      </c>
      <c r="D5831" t="s">
        <v>92</v>
      </c>
      <c r="E5831" t="s">
        <v>92</v>
      </c>
      <c r="F5831" t="s">
        <v>92</v>
      </c>
      <c r="G5831" s="23" t="s">
        <v>92</v>
      </c>
      <c r="H5831" s="24" t="s">
        <v>92</v>
      </c>
      <c r="I5831" t="s">
        <v>92</v>
      </c>
    </row>
    <row r="5832" spans="1:9">
      <c r="A5832" t="s">
        <v>92</v>
      </c>
      <c r="B5832" s="23" t="s">
        <v>92</v>
      </c>
      <c r="C5832" s="24" t="s">
        <v>92</v>
      </c>
      <c r="D5832" t="s">
        <v>92</v>
      </c>
      <c r="E5832" t="s">
        <v>92</v>
      </c>
      <c r="F5832" t="s">
        <v>92</v>
      </c>
      <c r="G5832" s="23" t="s">
        <v>92</v>
      </c>
      <c r="H5832" s="24" t="s">
        <v>92</v>
      </c>
      <c r="I5832" t="s">
        <v>92</v>
      </c>
    </row>
    <row r="5833" spans="1:9">
      <c r="A5833" t="s">
        <v>92</v>
      </c>
      <c r="B5833" s="23" t="s">
        <v>92</v>
      </c>
      <c r="C5833" s="24" t="s">
        <v>92</v>
      </c>
      <c r="D5833" t="s">
        <v>92</v>
      </c>
      <c r="E5833" t="s">
        <v>92</v>
      </c>
      <c r="F5833" t="s">
        <v>92</v>
      </c>
      <c r="G5833" s="23" t="s">
        <v>92</v>
      </c>
      <c r="H5833" s="24" t="s">
        <v>92</v>
      </c>
      <c r="I5833" t="s">
        <v>92</v>
      </c>
    </row>
    <row r="5834" spans="1:9">
      <c r="A5834" t="s">
        <v>92</v>
      </c>
      <c r="B5834" s="23" t="s">
        <v>92</v>
      </c>
      <c r="C5834" s="24" t="s">
        <v>92</v>
      </c>
      <c r="D5834" t="s">
        <v>92</v>
      </c>
      <c r="E5834" t="s">
        <v>92</v>
      </c>
      <c r="F5834" t="s">
        <v>92</v>
      </c>
      <c r="G5834" s="23" t="s">
        <v>92</v>
      </c>
      <c r="H5834" s="24" t="s">
        <v>92</v>
      </c>
      <c r="I5834" t="s">
        <v>92</v>
      </c>
    </row>
    <row r="5835" spans="1:9">
      <c r="A5835" t="s">
        <v>92</v>
      </c>
      <c r="B5835" s="23" t="s">
        <v>92</v>
      </c>
      <c r="C5835" s="24" t="s">
        <v>92</v>
      </c>
      <c r="D5835" t="s">
        <v>92</v>
      </c>
      <c r="E5835" t="s">
        <v>92</v>
      </c>
      <c r="F5835" t="s">
        <v>92</v>
      </c>
      <c r="G5835" s="23" t="s">
        <v>92</v>
      </c>
      <c r="H5835" s="24" t="s">
        <v>92</v>
      </c>
      <c r="I5835" t="s">
        <v>92</v>
      </c>
    </row>
    <row r="5836" spans="1:9">
      <c r="A5836" t="s">
        <v>92</v>
      </c>
      <c r="B5836" s="23" t="s">
        <v>92</v>
      </c>
      <c r="C5836" s="24" t="s">
        <v>92</v>
      </c>
      <c r="D5836" t="s">
        <v>92</v>
      </c>
      <c r="E5836" t="s">
        <v>92</v>
      </c>
      <c r="F5836" t="s">
        <v>92</v>
      </c>
      <c r="G5836" s="23" t="s">
        <v>92</v>
      </c>
      <c r="H5836" s="24" t="s">
        <v>92</v>
      </c>
      <c r="I5836" t="s">
        <v>92</v>
      </c>
    </row>
    <row r="5837" spans="1:9">
      <c r="A5837" t="s">
        <v>92</v>
      </c>
      <c r="B5837" s="23" t="s">
        <v>92</v>
      </c>
      <c r="C5837" s="24" t="s">
        <v>92</v>
      </c>
      <c r="D5837" t="s">
        <v>92</v>
      </c>
      <c r="E5837" t="s">
        <v>92</v>
      </c>
      <c r="F5837" t="s">
        <v>92</v>
      </c>
      <c r="G5837" s="23" t="s">
        <v>92</v>
      </c>
      <c r="H5837" s="24" t="s">
        <v>92</v>
      </c>
      <c r="I5837" t="s">
        <v>92</v>
      </c>
    </row>
    <row r="5838" spans="1:9">
      <c r="A5838" t="s">
        <v>92</v>
      </c>
      <c r="B5838" s="23" t="s">
        <v>92</v>
      </c>
      <c r="C5838" s="24" t="s">
        <v>92</v>
      </c>
      <c r="D5838" t="s">
        <v>92</v>
      </c>
      <c r="E5838" t="s">
        <v>92</v>
      </c>
      <c r="F5838" t="s">
        <v>92</v>
      </c>
      <c r="G5838" s="23" t="s">
        <v>92</v>
      </c>
      <c r="H5838" s="24" t="s">
        <v>92</v>
      </c>
      <c r="I5838" t="s">
        <v>92</v>
      </c>
    </row>
    <row r="5839" spans="1:9">
      <c r="A5839" t="s">
        <v>92</v>
      </c>
      <c r="B5839" s="23" t="s">
        <v>92</v>
      </c>
      <c r="C5839" s="24" t="s">
        <v>92</v>
      </c>
      <c r="D5839" t="s">
        <v>92</v>
      </c>
      <c r="E5839" t="s">
        <v>92</v>
      </c>
      <c r="F5839" t="s">
        <v>92</v>
      </c>
      <c r="G5839" s="23" t="s">
        <v>92</v>
      </c>
      <c r="H5839" s="24" t="s">
        <v>92</v>
      </c>
      <c r="I5839" t="s">
        <v>92</v>
      </c>
    </row>
    <row r="5840" spans="1:9">
      <c r="A5840" t="s">
        <v>92</v>
      </c>
      <c r="B5840" s="23" t="s">
        <v>92</v>
      </c>
      <c r="C5840" s="24" t="s">
        <v>92</v>
      </c>
      <c r="D5840" t="s">
        <v>92</v>
      </c>
      <c r="E5840" t="s">
        <v>92</v>
      </c>
      <c r="F5840" t="s">
        <v>92</v>
      </c>
      <c r="G5840" s="23" t="s">
        <v>92</v>
      </c>
      <c r="H5840" s="24" t="s">
        <v>92</v>
      </c>
      <c r="I5840" t="s">
        <v>92</v>
      </c>
    </row>
    <row r="5841" spans="1:9">
      <c r="A5841" t="s">
        <v>92</v>
      </c>
      <c r="B5841" s="23" t="s">
        <v>92</v>
      </c>
      <c r="C5841" s="24" t="s">
        <v>92</v>
      </c>
      <c r="D5841" t="s">
        <v>92</v>
      </c>
      <c r="E5841" t="s">
        <v>92</v>
      </c>
      <c r="F5841" t="s">
        <v>92</v>
      </c>
      <c r="G5841" s="23" t="s">
        <v>92</v>
      </c>
      <c r="H5841" s="24" t="s">
        <v>92</v>
      </c>
      <c r="I5841" t="s">
        <v>92</v>
      </c>
    </row>
    <row r="5842" spans="1:9">
      <c r="A5842" t="s">
        <v>92</v>
      </c>
      <c r="B5842" s="23" t="s">
        <v>92</v>
      </c>
      <c r="C5842" s="24" t="s">
        <v>92</v>
      </c>
      <c r="D5842" t="s">
        <v>92</v>
      </c>
      <c r="E5842" t="s">
        <v>92</v>
      </c>
      <c r="F5842" t="s">
        <v>92</v>
      </c>
      <c r="G5842" s="23" t="s">
        <v>92</v>
      </c>
      <c r="H5842" s="24" t="s">
        <v>92</v>
      </c>
      <c r="I5842" t="s">
        <v>92</v>
      </c>
    </row>
    <row r="5843" spans="1:9">
      <c r="A5843" t="s">
        <v>92</v>
      </c>
      <c r="B5843" s="23" t="s">
        <v>92</v>
      </c>
      <c r="C5843" s="24" t="s">
        <v>92</v>
      </c>
      <c r="D5843" t="s">
        <v>92</v>
      </c>
      <c r="E5843" t="s">
        <v>92</v>
      </c>
      <c r="F5843" t="s">
        <v>92</v>
      </c>
      <c r="G5843" s="23" t="s">
        <v>92</v>
      </c>
      <c r="H5843" s="24" t="s">
        <v>92</v>
      </c>
      <c r="I5843" t="s">
        <v>92</v>
      </c>
    </row>
    <row r="5844" spans="1:9">
      <c r="A5844" t="s">
        <v>92</v>
      </c>
      <c r="B5844" s="23" t="s">
        <v>92</v>
      </c>
      <c r="C5844" s="24" t="s">
        <v>92</v>
      </c>
      <c r="D5844" t="s">
        <v>92</v>
      </c>
      <c r="E5844" t="s">
        <v>92</v>
      </c>
      <c r="F5844" t="s">
        <v>92</v>
      </c>
      <c r="G5844" s="23" t="s">
        <v>92</v>
      </c>
      <c r="H5844" s="24" t="s">
        <v>92</v>
      </c>
      <c r="I5844" t="s">
        <v>92</v>
      </c>
    </row>
    <row r="5845" spans="1:9">
      <c r="A5845" t="s">
        <v>92</v>
      </c>
      <c r="B5845" s="23" t="s">
        <v>92</v>
      </c>
      <c r="C5845" s="24" t="s">
        <v>92</v>
      </c>
      <c r="D5845" t="s">
        <v>92</v>
      </c>
      <c r="E5845" t="s">
        <v>92</v>
      </c>
      <c r="F5845" t="s">
        <v>92</v>
      </c>
      <c r="G5845" s="23" t="s">
        <v>92</v>
      </c>
      <c r="H5845" s="24" t="s">
        <v>92</v>
      </c>
      <c r="I5845" t="s">
        <v>92</v>
      </c>
    </row>
    <row r="5846" spans="1:9">
      <c r="A5846" t="s">
        <v>92</v>
      </c>
      <c r="B5846" s="23" t="s">
        <v>92</v>
      </c>
      <c r="C5846" s="24" t="s">
        <v>92</v>
      </c>
      <c r="D5846" t="s">
        <v>92</v>
      </c>
      <c r="E5846" t="s">
        <v>92</v>
      </c>
      <c r="F5846" t="s">
        <v>92</v>
      </c>
      <c r="G5846" s="23" t="s">
        <v>92</v>
      </c>
      <c r="H5846" s="24" t="s">
        <v>92</v>
      </c>
      <c r="I5846" t="s">
        <v>92</v>
      </c>
    </row>
    <row r="5847" spans="1:9">
      <c r="A5847" t="s">
        <v>92</v>
      </c>
      <c r="B5847" s="23" t="s">
        <v>92</v>
      </c>
      <c r="C5847" s="24" t="s">
        <v>92</v>
      </c>
      <c r="D5847" t="s">
        <v>92</v>
      </c>
      <c r="E5847" t="s">
        <v>92</v>
      </c>
      <c r="F5847" t="s">
        <v>92</v>
      </c>
      <c r="G5847" s="23" t="s">
        <v>92</v>
      </c>
      <c r="H5847" s="24" t="s">
        <v>92</v>
      </c>
      <c r="I5847" t="s">
        <v>92</v>
      </c>
    </row>
    <row r="5848" spans="1:9">
      <c r="A5848" t="s">
        <v>92</v>
      </c>
      <c r="B5848" s="23" t="s">
        <v>92</v>
      </c>
      <c r="C5848" s="24" t="s">
        <v>92</v>
      </c>
      <c r="D5848" t="s">
        <v>92</v>
      </c>
      <c r="E5848" t="s">
        <v>92</v>
      </c>
      <c r="F5848" t="s">
        <v>92</v>
      </c>
      <c r="G5848" s="23" t="s">
        <v>92</v>
      </c>
      <c r="H5848" s="24" t="s">
        <v>92</v>
      </c>
      <c r="I5848" t="s">
        <v>92</v>
      </c>
    </row>
    <row r="5849" spans="1:9">
      <c r="A5849" t="s">
        <v>92</v>
      </c>
      <c r="B5849" s="23" t="s">
        <v>92</v>
      </c>
      <c r="C5849" s="24" t="s">
        <v>92</v>
      </c>
      <c r="D5849" t="s">
        <v>92</v>
      </c>
      <c r="E5849" t="s">
        <v>92</v>
      </c>
      <c r="F5849" t="s">
        <v>92</v>
      </c>
      <c r="G5849" s="23" t="s">
        <v>92</v>
      </c>
      <c r="H5849" s="24" t="s">
        <v>92</v>
      </c>
      <c r="I5849" t="s">
        <v>92</v>
      </c>
    </row>
    <row r="5850" spans="1:9">
      <c r="A5850" t="s">
        <v>92</v>
      </c>
      <c r="B5850" s="23" t="s">
        <v>92</v>
      </c>
      <c r="C5850" s="24" t="s">
        <v>92</v>
      </c>
      <c r="D5850" t="s">
        <v>92</v>
      </c>
      <c r="E5850" t="s">
        <v>92</v>
      </c>
      <c r="F5850" t="s">
        <v>92</v>
      </c>
      <c r="G5850" s="23" t="s">
        <v>92</v>
      </c>
      <c r="H5850" s="24" t="s">
        <v>92</v>
      </c>
      <c r="I5850" t="s">
        <v>92</v>
      </c>
    </row>
    <row r="5851" spans="1:9">
      <c r="A5851" t="s">
        <v>92</v>
      </c>
      <c r="B5851" s="23" t="s">
        <v>92</v>
      </c>
      <c r="C5851" s="24" t="s">
        <v>92</v>
      </c>
      <c r="D5851" t="s">
        <v>92</v>
      </c>
      <c r="E5851" t="s">
        <v>92</v>
      </c>
      <c r="F5851" t="s">
        <v>92</v>
      </c>
      <c r="G5851" s="23" t="s">
        <v>92</v>
      </c>
      <c r="H5851" s="24" t="s">
        <v>92</v>
      </c>
      <c r="I5851" t="s">
        <v>92</v>
      </c>
    </row>
    <row r="5852" spans="1:9">
      <c r="A5852" t="s">
        <v>92</v>
      </c>
      <c r="B5852" s="23" t="s">
        <v>92</v>
      </c>
      <c r="C5852" s="24" t="s">
        <v>92</v>
      </c>
      <c r="D5852" t="s">
        <v>92</v>
      </c>
      <c r="E5852" t="s">
        <v>92</v>
      </c>
      <c r="F5852" t="s">
        <v>92</v>
      </c>
      <c r="G5852" s="23" t="s">
        <v>92</v>
      </c>
      <c r="H5852" s="24" t="s">
        <v>92</v>
      </c>
      <c r="I5852" t="s">
        <v>92</v>
      </c>
    </row>
    <row r="5853" spans="1:9">
      <c r="A5853" t="s">
        <v>92</v>
      </c>
      <c r="B5853" s="23" t="s">
        <v>92</v>
      </c>
      <c r="C5853" s="24" t="s">
        <v>92</v>
      </c>
      <c r="D5853" t="s">
        <v>92</v>
      </c>
      <c r="E5853" t="s">
        <v>92</v>
      </c>
      <c r="F5853" t="s">
        <v>92</v>
      </c>
      <c r="G5853" s="23" t="s">
        <v>92</v>
      </c>
      <c r="H5853" s="24" t="s">
        <v>92</v>
      </c>
      <c r="I5853" t="s">
        <v>92</v>
      </c>
    </row>
    <row r="5854" spans="1:9">
      <c r="A5854" t="s">
        <v>92</v>
      </c>
      <c r="B5854" s="23" t="s">
        <v>92</v>
      </c>
      <c r="C5854" s="24" t="s">
        <v>92</v>
      </c>
      <c r="D5854" t="s">
        <v>92</v>
      </c>
      <c r="E5854" t="s">
        <v>92</v>
      </c>
      <c r="F5854" t="s">
        <v>92</v>
      </c>
      <c r="G5854" s="23" t="s">
        <v>92</v>
      </c>
      <c r="H5854" s="24" t="s">
        <v>92</v>
      </c>
      <c r="I5854" t="s">
        <v>92</v>
      </c>
    </row>
    <row r="5855" spans="1:9">
      <c r="A5855" t="s">
        <v>92</v>
      </c>
      <c r="B5855" s="23" t="s">
        <v>92</v>
      </c>
      <c r="C5855" s="24" t="s">
        <v>92</v>
      </c>
      <c r="D5855" t="s">
        <v>92</v>
      </c>
      <c r="E5855" t="s">
        <v>92</v>
      </c>
      <c r="F5855" t="s">
        <v>92</v>
      </c>
      <c r="G5855" s="23" t="s">
        <v>92</v>
      </c>
      <c r="H5855" s="24" t="s">
        <v>92</v>
      </c>
      <c r="I5855" t="s">
        <v>92</v>
      </c>
    </row>
    <row r="5856" spans="1:9">
      <c r="A5856" t="s">
        <v>92</v>
      </c>
      <c r="B5856" s="23" t="s">
        <v>92</v>
      </c>
      <c r="C5856" s="24" t="s">
        <v>92</v>
      </c>
      <c r="D5856" t="s">
        <v>92</v>
      </c>
      <c r="E5856" t="s">
        <v>92</v>
      </c>
      <c r="F5856" t="s">
        <v>92</v>
      </c>
      <c r="G5856" s="23" t="s">
        <v>92</v>
      </c>
      <c r="H5856" s="24" t="s">
        <v>92</v>
      </c>
      <c r="I5856" t="s">
        <v>92</v>
      </c>
    </row>
    <row r="5857" spans="1:9">
      <c r="A5857" t="s">
        <v>92</v>
      </c>
      <c r="B5857" s="23" t="s">
        <v>92</v>
      </c>
      <c r="C5857" s="24" t="s">
        <v>92</v>
      </c>
      <c r="D5857" t="s">
        <v>92</v>
      </c>
      <c r="E5857" t="s">
        <v>92</v>
      </c>
      <c r="F5857" t="s">
        <v>92</v>
      </c>
      <c r="G5857" s="23" t="s">
        <v>92</v>
      </c>
      <c r="H5857" s="24" t="s">
        <v>92</v>
      </c>
      <c r="I5857" t="s">
        <v>92</v>
      </c>
    </row>
    <row r="5858" spans="1:9">
      <c r="A5858" t="s">
        <v>92</v>
      </c>
      <c r="B5858" s="23" t="s">
        <v>92</v>
      </c>
      <c r="C5858" s="24" t="s">
        <v>92</v>
      </c>
      <c r="D5858" t="s">
        <v>92</v>
      </c>
      <c r="E5858" t="s">
        <v>92</v>
      </c>
      <c r="F5858" t="s">
        <v>92</v>
      </c>
      <c r="G5858" s="23" t="s">
        <v>92</v>
      </c>
      <c r="H5858" s="24" t="s">
        <v>92</v>
      </c>
      <c r="I5858" t="s">
        <v>92</v>
      </c>
    </row>
    <row r="5859" spans="1:9">
      <c r="A5859" t="s">
        <v>92</v>
      </c>
      <c r="B5859" s="23" t="s">
        <v>92</v>
      </c>
      <c r="C5859" s="24" t="s">
        <v>92</v>
      </c>
      <c r="D5859" t="s">
        <v>92</v>
      </c>
      <c r="E5859" t="s">
        <v>92</v>
      </c>
      <c r="F5859" t="s">
        <v>92</v>
      </c>
      <c r="G5859" s="23" t="s">
        <v>92</v>
      </c>
      <c r="H5859" s="24" t="s">
        <v>92</v>
      </c>
      <c r="I5859" t="s">
        <v>92</v>
      </c>
    </row>
    <row r="5860" spans="1:9">
      <c r="A5860" t="s">
        <v>92</v>
      </c>
      <c r="B5860" s="23" t="s">
        <v>92</v>
      </c>
      <c r="C5860" s="24" t="s">
        <v>92</v>
      </c>
      <c r="D5860" t="s">
        <v>92</v>
      </c>
      <c r="E5860" t="s">
        <v>92</v>
      </c>
      <c r="F5860" t="s">
        <v>92</v>
      </c>
      <c r="G5860" s="23" t="s">
        <v>92</v>
      </c>
      <c r="H5860" s="24" t="s">
        <v>92</v>
      </c>
      <c r="I5860" t="s">
        <v>92</v>
      </c>
    </row>
    <row r="5861" spans="1:9">
      <c r="A5861" t="s">
        <v>92</v>
      </c>
      <c r="B5861" s="23" t="s">
        <v>92</v>
      </c>
      <c r="C5861" s="24" t="s">
        <v>92</v>
      </c>
      <c r="D5861" t="s">
        <v>92</v>
      </c>
      <c r="E5861" t="s">
        <v>92</v>
      </c>
      <c r="F5861" t="s">
        <v>92</v>
      </c>
      <c r="G5861" s="23" t="s">
        <v>92</v>
      </c>
      <c r="H5861" s="24" t="s">
        <v>92</v>
      </c>
      <c r="I5861" t="s">
        <v>92</v>
      </c>
    </row>
    <row r="5862" spans="1:9">
      <c r="A5862" t="s">
        <v>92</v>
      </c>
      <c r="B5862" s="23" t="s">
        <v>92</v>
      </c>
      <c r="C5862" s="24" t="s">
        <v>92</v>
      </c>
      <c r="D5862" t="s">
        <v>92</v>
      </c>
      <c r="E5862" t="s">
        <v>92</v>
      </c>
      <c r="F5862" t="s">
        <v>92</v>
      </c>
      <c r="G5862" s="23" t="s">
        <v>92</v>
      </c>
      <c r="H5862" s="24" t="s">
        <v>92</v>
      </c>
      <c r="I5862" t="s">
        <v>92</v>
      </c>
    </row>
    <row r="5863" spans="1:9">
      <c r="A5863" t="s">
        <v>92</v>
      </c>
      <c r="B5863" s="23" t="s">
        <v>92</v>
      </c>
      <c r="C5863" s="24" t="s">
        <v>92</v>
      </c>
      <c r="D5863" t="s">
        <v>92</v>
      </c>
      <c r="E5863" t="s">
        <v>92</v>
      </c>
      <c r="F5863" t="s">
        <v>92</v>
      </c>
      <c r="G5863" s="23" t="s">
        <v>92</v>
      </c>
      <c r="H5863" s="24" t="s">
        <v>92</v>
      </c>
      <c r="I5863" t="s">
        <v>92</v>
      </c>
    </row>
    <row r="5864" spans="1:9">
      <c r="A5864" t="s">
        <v>92</v>
      </c>
      <c r="B5864" s="23" t="s">
        <v>92</v>
      </c>
      <c r="C5864" s="24" t="s">
        <v>92</v>
      </c>
      <c r="D5864" t="s">
        <v>92</v>
      </c>
      <c r="E5864" t="s">
        <v>92</v>
      </c>
      <c r="F5864" t="s">
        <v>92</v>
      </c>
      <c r="G5864" s="23" t="s">
        <v>92</v>
      </c>
      <c r="H5864" s="24" t="s">
        <v>92</v>
      </c>
      <c r="I5864" t="s">
        <v>92</v>
      </c>
    </row>
    <row r="5865" spans="1:9">
      <c r="A5865" t="s">
        <v>92</v>
      </c>
      <c r="B5865" s="23" t="s">
        <v>92</v>
      </c>
      <c r="C5865" s="24" t="s">
        <v>92</v>
      </c>
      <c r="D5865" t="s">
        <v>92</v>
      </c>
      <c r="E5865" t="s">
        <v>92</v>
      </c>
      <c r="F5865" t="s">
        <v>92</v>
      </c>
      <c r="G5865" s="23" t="s">
        <v>92</v>
      </c>
      <c r="H5865" s="24" t="s">
        <v>92</v>
      </c>
      <c r="I5865" t="s">
        <v>92</v>
      </c>
    </row>
    <row r="5866" spans="1:9">
      <c r="A5866" t="s">
        <v>92</v>
      </c>
      <c r="B5866" s="23" t="s">
        <v>92</v>
      </c>
      <c r="C5866" s="24" t="s">
        <v>92</v>
      </c>
      <c r="D5866" t="s">
        <v>92</v>
      </c>
      <c r="E5866" t="s">
        <v>92</v>
      </c>
      <c r="F5866" t="s">
        <v>92</v>
      </c>
      <c r="G5866" s="23" t="s">
        <v>92</v>
      </c>
      <c r="H5866" s="24" t="s">
        <v>92</v>
      </c>
      <c r="I5866" t="s">
        <v>92</v>
      </c>
    </row>
    <row r="5867" spans="1:9">
      <c r="A5867" t="s">
        <v>92</v>
      </c>
      <c r="B5867" s="23" t="s">
        <v>92</v>
      </c>
      <c r="C5867" s="24" t="s">
        <v>92</v>
      </c>
      <c r="D5867" t="s">
        <v>92</v>
      </c>
      <c r="E5867" t="s">
        <v>92</v>
      </c>
      <c r="F5867" t="s">
        <v>92</v>
      </c>
      <c r="G5867" s="23" t="s">
        <v>92</v>
      </c>
      <c r="H5867" s="24" t="s">
        <v>92</v>
      </c>
      <c r="I5867" t="s">
        <v>92</v>
      </c>
    </row>
    <row r="5868" spans="1:9">
      <c r="A5868" t="s">
        <v>92</v>
      </c>
      <c r="B5868" s="23" t="s">
        <v>92</v>
      </c>
      <c r="C5868" s="24" t="s">
        <v>92</v>
      </c>
      <c r="D5868" t="s">
        <v>92</v>
      </c>
      <c r="E5868" t="s">
        <v>92</v>
      </c>
      <c r="F5868" t="s">
        <v>92</v>
      </c>
      <c r="G5868" s="23" t="s">
        <v>92</v>
      </c>
      <c r="H5868" s="24" t="s">
        <v>92</v>
      </c>
      <c r="I5868" t="s">
        <v>92</v>
      </c>
    </row>
    <row r="5869" spans="1:9">
      <c r="A5869" t="s">
        <v>92</v>
      </c>
      <c r="B5869" s="23" t="s">
        <v>92</v>
      </c>
      <c r="C5869" s="24" t="s">
        <v>92</v>
      </c>
      <c r="D5869" t="s">
        <v>92</v>
      </c>
      <c r="E5869" t="s">
        <v>92</v>
      </c>
      <c r="F5869" t="s">
        <v>92</v>
      </c>
      <c r="G5869" s="23" t="s">
        <v>92</v>
      </c>
      <c r="H5869" s="24" t="s">
        <v>92</v>
      </c>
      <c r="I5869" t="s">
        <v>92</v>
      </c>
    </row>
    <row r="5870" spans="1:9">
      <c r="A5870" t="s">
        <v>92</v>
      </c>
      <c r="B5870" s="23" t="s">
        <v>92</v>
      </c>
      <c r="C5870" s="24" t="s">
        <v>92</v>
      </c>
      <c r="D5870" t="s">
        <v>92</v>
      </c>
      <c r="E5870" t="s">
        <v>92</v>
      </c>
      <c r="F5870" t="s">
        <v>92</v>
      </c>
      <c r="G5870" s="23" t="s">
        <v>92</v>
      </c>
      <c r="H5870" s="24" t="s">
        <v>92</v>
      </c>
      <c r="I5870" t="s">
        <v>92</v>
      </c>
    </row>
    <row r="5871" spans="1:9">
      <c r="A5871" t="s">
        <v>92</v>
      </c>
      <c r="B5871" s="23" t="s">
        <v>92</v>
      </c>
      <c r="C5871" s="24" t="s">
        <v>92</v>
      </c>
      <c r="D5871" t="s">
        <v>92</v>
      </c>
      <c r="E5871" t="s">
        <v>92</v>
      </c>
      <c r="F5871" t="s">
        <v>92</v>
      </c>
      <c r="G5871" s="23" t="s">
        <v>92</v>
      </c>
      <c r="H5871" s="24" t="s">
        <v>92</v>
      </c>
      <c r="I5871" t="s">
        <v>92</v>
      </c>
    </row>
    <row r="5872" spans="1:9">
      <c r="A5872" t="s">
        <v>92</v>
      </c>
      <c r="B5872" s="23" t="s">
        <v>92</v>
      </c>
      <c r="C5872" s="24" t="s">
        <v>92</v>
      </c>
      <c r="D5872" t="s">
        <v>92</v>
      </c>
      <c r="E5872" t="s">
        <v>92</v>
      </c>
      <c r="F5872" t="s">
        <v>92</v>
      </c>
      <c r="G5872" s="23" t="s">
        <v>92</v>
      </c>
      <c r="H5872" s="24" t="s">
        <v>92</v>
      </c>
      <c r="I5872" t="s">
        <v>92</v>
      </c>
    </row>
    <row r="5873" spans="1:9">
      <c r="A5873" t="s">
        <v>92</v>
      </c>
      <c r="B5873" s="23" t="s">
        <v>92</v>
      </c>
      <c r="C5873" s="24" t="s">
        <v>92</v>
      </c>
      <c r="D5873" t="s">
        <v>92</v>
      </c>
      <c r="E5873" t="s">
        <v>92</v>
      </c>
      <c r="F5873" t="s">
        <v>92</v>
      </c>
      <c r="G5873" s="23" t="s">
        <v>92</v>
      </c>
      <c r="H5873" s="24" t="s">
        <v>92</v>
      </c>
      <c r="I5873" t="s">
        <v>92</v>
      </c>
    </row>
    <row r="5874" spans="1:9">
      <c r="A5874" t="s">
        <v>92</v>
      </c>
      <c r="B5874" s="23" t="s">
        <v>92</v>
      </c>
      <c r="C5874" s="24" t="s">
        <v>92</v>
      </c>
      <c r="D5874" t="s">
        <v>92</v>
      </c>
      <c r="E5874" t="s">
        <v>92</v>
      </c>
      <c r="F5874" t="s">
        <v>92</v>
      </c>
      <c r="G5874" s="23" t="s">
        <v>92</v>
      </c>
      <c r="H5874" s="24" t="s">
        <v>92</v>
      </c>
      <c r="I5874" t="s">
        <v>92</v>
      </c>
    </row>
    <row r="5875" spans="1:9">
      <c r="A5875" t="s">
        <v>92</v>
      </c>
      <c r="B5875" s="23" t="s">
        <v>92</v>
      </c>
      <c r="C5875" s="24" t="s">
        <v>92</v>
      </c>
      <c r="D5875" t="s">
        <v>92</v>
      </c>
      <c r="E5875" t="s">
        <v>92</v>
      </c>
      <c r="F5875" t="s">
        <v>92</v>
      </c>
      <c r="G5875" s="23" t="s">
        <v>92</v>
      </c>
      <c r="H5875" s="24" t="s">
        <v>92</v>
      </c>
      <c r="I5875" t="s">
        <v>92</v>
      </c>
    </row>
    <row r="5876" spans="1:9">
      <c r="A5876" t="s">
        <v>92</v>
      </c>
      <c r="B5876" s="23" t="s">
        <v>92</v>
      </c>
      <c r="C5876" s="24" t="s">
        <v>92</v>
      </c>
      <c r="D5876" t="s">
        <v>92</v>
      </c>
      <c r="E5876" t="s">
        <v>92</v>
      </c>
      <c r="F5876" t="s">
        <v>92</v>
      </c>
      <c r="G5876" s="23" t="s">
        <v>92</v>
      </c>
      <c r="H5876" s="24" t="s">
        <v>92</v>
      </c>
      <c r="I5876" t="s">
        <v>92</v>
      </c>
    </row>
    <row r="5877" spans="1:9">
      <c r="A5877" t="s">
        <v>92</v>
      </c>
      <c r="B5877" s="23" t="s">
        <v>92</v>
      </c>
      <c r="C5877" s="24" t="s">
        <v>92</v>
      </c>
      <c r="D5877" t="s">
        <v>92</v>
      </c>
      <c r="E5877" t="s">
        <v>92</v>
      </c>
      <c r="F5877" t="s">
        <v>92</v>
      </c>
      <c r="G5877" s="23" t="s">
        <v>92</v>
      </c>
      <c r="H5877" s="24" t="s">
        <v>92</v>
      </c>
      <c r="I5877" t="s">
        <v>92</v>
      </c>
    </row>
    <row r="5878" spans="1:9">
      <c r="A5878" t="s">
        <v>92</v>
      </c>
      <c r="B5878" s="23" t="s">
        <v>92</v>
      </c>
      <c r="C5878" s="24" t="s">
        <v>92</v>
      </c>
      <c r="D5878" t="s">
        <v>92</v>
      </c>
      <c r="E5878" t="s">
        <v>92</v>
      </c>
      <c r="F5878" t="s">
        <v>92</v>
      </c>
      <c r="G5878" s="23" t="s">
        <v>92</v>
      </c>
      <c r="H5878" s="24" t="s">
        <v>92</v>
      </c>
      <c r="I5878" t="s">
        <v>92</v>
      </c>
    </row>
    <row r="5879" spans="1:9">
      <c r="A5879" t="s">
        <v>92</v>
      </c>
      <c r="B5879" s="23" t="s">
        <v>92</v>
      </c>
      <c r="C5879" s="24" t="s">
        <v>92</v>
      </c>
      <c r="D5879" t="s">
        <v>92</v>
      </c>
      <c r="E5879" t="s">
        <v>92</v>
      </c>
      <c r="F5879" t="s">
        <v>92</v>
      </c>
      <c r="G5879" s="23" t="s">
        <v>92</v>
      </c>
      <c r="H5879" s="24" t="s">
        <v>92</v>
      </c>
      <c r="I5879" t="s">
        <v>92</v>
      </c>
    </row>
    <row r="5880" spans="1:9">
      <c r="A5880" t="s">
        <v>92</v>
      </c>
      <c r="B5880" s="23" t="s">
        <v>92</v>
      </c>
      <c r="C5880" s="24" t="s">
        <v>92</v>
      </c>
      <c r="D5880" t="s">
        <v>92</v>
      </c>
      <c r="E5880" t="s">
        <v>92</v>
      </c>
      <c r="F5880" t="s">
        <v>92</v>
      </c>
      <c r="G5880" s="23" t="s">
        <v>92</v>
      </c>
      <c r="H5880" s="24" t="s">
        <v>92</v>
      </c>
      <c r="I5880" t="s">
        <v>92</v>
      </c>
    </row>
    <row r="5881" spans="1:9">
      <c r="A5881" t="s">
        <v>92</v>
      </c>
      <c r="B5881" s="23" t="s">
        <v>92</v>
      </c>
      <c r="C5881" s="24" t="s">
        <v>92</v>
      </c>
      <c r="D5881" t="s">
        <v>92</v>
      </c>
      <c r="E5881" t="s">
        <v>92</v>
      </c>
      <c r="F5881" t="s">
        <v>92</v>
      </c>
      <c r="G5881" s="23" t="s">
        <v>92</v>
      </c>
      <c r="H5881" s="24" t="s">
        <v>92</v>
      </c>
      <c r="I5881" t="s">
        <v>92</v>
      </c>
    </row>
    <row r="5882" spans="1:9">
      <c r="A5882" t="s">
        <v>92</v>
      </c>
      <c r="B5882" s="23" t="s">
        <v>92</v>
      </c>
      <c r="C5882" s="24" t="s">
        <v>92</v>
      </c>
      <c r="D5882" t="s">
        <v>92</v>
      </c>
      <c r="E5882" t="s">
        <v>92</v>
      </c>
      <c r="F5882" t="s">
        <v>92</v>
      </c>
      <c r="G5882" s="23" t="s">
        <v>92</v>
      </c>
      <c r="H5882" s="24" t="s">
        <v>92</v>
      </c>
      <c r="I5882" t="s">
        <v>92</v>
      </c>
    </row>
    <row r="5883" spans="1:9">
      <c r="A5883" t="s">
        <v>92</v>
      </c>
      <c r="B5883" s="23" t="s">
        <v>92</v>
      </c>
      <c r="C5883" s="24" t="s">
        <v>92</v>
      </c>
      <c r="D5883" t="s">
        <v>92</v>
      </c>
      <c r="E5883" t="s">
        <v>92</v>
      </c>
      <c r="F5883" t="s">
        <v>92</v>
      </c>
      <c r="G5883" s="23" t="s">
        <v>92</v>
      </c>
      <c r="H5883" s="24" t="s">
        <v>92</v>
      </c>
      <c r="I5883" t="s">
        <v>92</v>
      </c>
    </row>
    <row r="5884" spans="1:9">
      <c r="A5884" t="s">
        <v>92</v>
      </c>
      <c r="B5884" s="23" t="s">
        <v>92</v>
      </c>
      <c r="C5884" s="24" t="s">
        <v>92</v>
      </c>
      <c r="D5884" t="s">
        <v>92</v>
      </c>
      <c r="E5884" t="s">
        <v>92</v>
      </c>
      <c r="F5884" t="s">
        <v>92</v>
      </c>
      <c r="G5884" s="23" t="s">
        <v>92</v>
      </c>
      <c r="H5884" s="24" t="s">
        <v>92</v>
      </c>
      <c r="I5884" t="s">
        <v>92</v>
      </c>
    </row>
    <row r="5885" spans="1:9">
      <c r="A5885" t="s">
        <v>92</v>
      </c>
      <c r="B5885" s="23" t="s">
        <v>92</v>
      </c>
      <c r="C5885" s="24" t="s">
        <v>92</v>
      </c>
      <c r="D5885" t="s">
        <v>92</v>
      </c>
      <c r="E5885" t="s">
        <v>92</v>
      </c>
      <c r="F5885" t="s">
        <v>92</v>
      </c>
      <c r="G5885" s="23" t="s">
        <v>92</v>
      </c>
      <c r="H5885" s="24" t="s">
        <v>92</v>
      </c>
      <c r="I5885" t="s">
        <v>92</v>
      </c>
    </row>
    <row r="5886" spans="1:9">
      <c r="A5886" t="s">
        <v>92</v>
      </c>
      <c r="B5886" s="23" t="s">
        <v>92</v>
      </c>
      <c r="C5886" s="24" t="s">
        <v>92</v>
      </c>
      <c r="D5886" t="s">
        <v>92</v>
      </c>
      <c r="E5886" t="s">
        <v>92</v>
      </c>
      <c r="F5886" t="s">
        <v>92</v>
      </c>
      <c r="G5886" s="23" t="s">
        <v>92</v>
      </c>
      <c r="H5886" s="24" t="s">
        <v>92</v>
      </c>
      <c r="I5886" t="s">
        <v>92</v>
      </c>
    </row>
    <row r="5887" spans="1:9">
      <c r="A5887" t="s">
        <v>92</v>
      </c>
      <c r="B5887" s="23" t="s">
        <v>92</v>
      </c>
      <c r="C5887" s="24" t="s">
        <v>92</v>
      </c>
      <c r="D5887" t="s">
        <v>92</v>
      </c>
      <c r="E5887" t="s">
        <v>92</v>
      </c>
      <c r="F5887" t="s">
        <v>92</v>
      </c>
      <c r="G5887" s="23" t="s">
        <v>92</v>
      </c>
      <c r="H5887" s="24" t="s">
        <v>92</v>
      </c>
      <c r="I5887" t="s">
        <v>92</v>
      </c>
    </row>
    <row r="5888" spans="1:9">
      <c r="A5888" t="s">
        <v>92</v>
      </c>
      <c r="B5888" s="23" t="s">
        <v>92</v>
      </c>
      <c r="C5888" s="24" t="s">
        <v>92</v>
      </c>
      <c r="D5888" t="s">
        <v>92</v>
      </c>
      <c r="E5888" t="s">
        <v>92</v>
      </c>
      <c r="F5888" t="s">
        <v>92</v>
      </c>
      <c r="G5888" s="23" t="s">
        <v>92</v>
      </c>
      <c r="H5888" s="24" t="s">
        <v>92</v>
      </c>
      <c r="I5888" t="s">
        <v>92</v>
      </c>
    </row>
    <row r="5889" spans="1:9">
      <c r="A5889" t="s">
        <v>92</v>
      </c>
      <c r="B5889" s="23" t="s">
        <v>92</v>
      </c>
      <c r="C5889" s="24" t="s">
        <v>92</v>
      </c>
      <c r="D5889" t="s">
        <v>92</v>
      </c>
      <c r="E5889" t="s">
        <v>92</v>
      </c>
      <c r="F5889" t="s">
        <v>92</v>
      </c>
      <c r="G5889" s="23" t="s">
        <v>92</v>
      </c>
      <c r="H5889" s="24" t="s">
        <v>92</v>
      </c>
      <c r="I5889" t="s">
        <v>92</v>
      </c>
    </row>
    <row r="5890" spans="1:9">
      <c r="A5890" t="s">
        <v>92</v>
      </c>
      <c r="B5890" s="23" t="s">
        <v>92</v>
      </c>
      <c r="C5890" s="24" t="s">
        <v>92</v>
      </c>
      <c r="D5890" t="s">
        <v>92</v>
      </c>
      <c r="E5890" t="s">
        <v>92</v>
      </c>
      <c r="F5890" t="s">
        <v>92</v>
      </c>
      <c r="G5890" s="23" t="s">
        <v>92</v>
      </c>
      <c r="H5890" s="24" t="s">
        <v>92</v>
      </c>
      <c r="I5890" t="s">
        <v>92</v>
      </c>
    </row>
    <row r="5891" spans="1:9">
      <c r="A5891" t="s">
        <v>92</v>
      </c>
      <c r="B5891" s="23" t="s">
        <v>92</v>
      </c>
      <c r="C5891" s="24" t="s">
        <v>92</v>
      </c>
      <c r="D5891" t="s">
        <v>92</v>
      </c>
      <c r="E5891" t="s">
        <v>92</v>
      </c>
      <c r="F5891" t="s">
        <v>92</v>
      </c>
      <c r="G5891" s="23" t="s">
        <v>92</v>
      </c>
      <c r="H5891" s="24" t="s">
        <v>92</v>
      </c>
      <c r="I5891" t="s">
        <v>92</v>
      </c>
    </row>
    <row r="5892" spans="1:9">
      <c r="A5892" t="s">
        <v>92</v>
      </c>
      <c r="B5892" s="23" t="s">
        <v>92</v>
      </c>
      <c r="C5892" s="24" t="s">
        <v>92</v>
      </c>
      <c r="D5892" t="s">
        <v>92</v>
      </c>
      <c r="E5892" t="s">
        <v>92</v>
      </c>
      <c r="F5892" t="s">
        <v>92</v>
      </c>
      <c r="G5892" s="23" t="s">
        <v>92</v>
      </c>
      <c r="H5892" s="24" t="s">
        <v>92</v>
      </c>
      <c r="I5892" t="s">
        <v>92</v>
      </c>
    </row>
    <row r="5893" spans="1:9">
      <c r="A5893" t="s">
        <v>92</v>
      </c>
      <c r="B5893" s="23" t="s">
        <v>92</v>
      </c>
      <c r="C5893" s="24" t="s">
        <v>92</v>
      </c>
      <c r="D5893" t="s">
        <v>92</v>
      </c>
      <c r="E5893" t="s">
        <v>92</v>
      </c>
      <c r="F5893" t="s">
        <v>92</v>
      </c>
      <c r="G5893" s="23" t="s">
        <v>92</v>
      </c>
      <c r="H5893" s="24" t="s">
        <v>92</v>
      </c>
      <c r="I5893" t="s">
        <v>92</v>
      </c>
    </row>
    <row r="5894" spans="1:9">
      <c r="A5894" t="s">
        <v>92</v>
      </c>
      <c r="B5894" s="23" t="s">
        <v>92</v>
      </c>
      <c r="C5894" s="24" t="s">
        <v>92</v>
      </c>
      <c r="D5894" t="s">
        <v>92</v>
      </c>
      <c r="E5894" t="s">
        <v>92</v>
      </c>
      <c r="F5894" t="s">
        <v>92</v>
      </c>
      <c r="G5894" s="23" t="s">
        <v>92</v>
      </c>
      <c r="H5894" s="24" t="s">
        <v>92</v>
      </c>
      <c r="I5894" t="s">
        <v>92</v>
      </c>
    </row>
    <row r="5895" spans="1:9">
      <c r="A5895" t="s">
        <v>92</v>
      </c>
      <c r="B5895" s="23" t="s">
        <v>92</v>
      </c>
      <c r="C5895" s="24" t="s">
        <v>92</v>
      </c>
      <c r="D5895" t="s">
        <v>92</v>
      </c>
      <c r="E5895" t="s">
        <v>92</v>
      </c>
      <c r="F5895" t="s">
        <v>92</v>
      </c>
      <c r="G5895" s="23" t="s">
        <v>92</v>
      </c>
      <c r="H5895" s="24" t="s">
        <v>92</v>
      </c>
      <c r="I5895" t="s">
        <v>92</v>
      </c>
    </row>
    <row r="5896" spans="1:9">
      <c r="A5896" t="s">
        <v>92</v>
      </c>
      <c r="B5896" s="23" t="s">
        <v>92</v>
      </c>
      <c r="C5896" s="24" t="s">
        <v>92</v>
      </c>
      <c r="D5896" t="s">
        <v>92</v>
      </c>
      <c r="E5896" t="s">
        <v>92</v>
      </c>
      <c r="F5896" t="s">
        <v>92</v>
      </c>
      <c r="G5896" s="23" t="s">
        <v>92</v>
      </c>
      <c r="H5896" s="24" t="s">
        <v>92</v>
      </c>
      <c r="I5896" t="s">
        <v>92</v>
      </c>
    </row>
    <row r="5897" spans="1:9">
      <c r="A5897" t="s">
        <v>92</v>
      </c>
      <c r="B5897" s="23" t="s">
        <v>92</v>
      </c>
      <c r="C5897" s="24" t="s">
        <v>92</v>
      </c>
      <c r="D5897" t="s">
        <v>92</v>
      </c>
      <c r="E5897" t="s">
        <v>92</v>
      </c>
      <c r="F5897" t="s">
        <v>92</v>
      </c>
      <c r="G5897" s="23" t="s">
        <v>92</v>
      </c>
      <c r="H5897" s="24" t="s">
        <v>92</v>
      </c>
      <c r="I5897" t="s">
        <v>92</v>
      </c>
    </row>
    <row r="5898" spans="1:9">
      <c r="A5898" t="s">
        <v>92</v>
      </c>
      <c r="B5898" s="23" t="s">
        <v>92</v>
      </c>
      <c r="C5898" s="24" t="s">
        <v>92</v>
      </c>
      <c r="D5898" t="s">
        <v>92</v>
      </c>
      <c r="E5898" t="s">
        <v>92</v>
      </c>
      <c r="F5898" t="s">
        <v>92</v>
      </c>
      <c r="G5898" s="23" t="s">
        <v>92</v>
      </c>
      <c r="H5898" s="24" t="s">
        <v>92</v>
      </c>
      <c r="I5898" t="s">
        <v>92</v>
      </c>
    </row>
    <row r="5899" spans="1:9">
      <c r="A5899" t="s">
        <v>92</v>
      </c>
      <c r="B5899" s="23" t="s">
        <v>92</v>
      </c>
      <c r="C5899" s="24" t="s">
        <v>92</v>
      </c>
      <c r="D5899" t="s">
        <v>92</v>
      </c>
      <c r="E5899" t="s">
        <v>92</v>
      </c>
      <c r="F5899" t="s">
        <v>92</v>
      </c>
      <c r="G5899" s="23" t="s">
        <v>92</v>
      </c>
      <c r="H5899" s="24" t="s">
        <v>92</v>
      </c>
      <c r="I5899" t="s">
        <v>92</v>
      </c>
    </row>
    <row r="5900" spans="1:9">
      <c r="A5900" t="s">
        <v>92</v>
      </c>
      <c r="B5900" s="23" t="s">
        <v>92</v>
      </c>
      <c r="C5900" s="24" t="s">
        <v>92</v>
      </c>
      <c r="D5900" t="s">
        <v>92</v>
      </c>
      <c r="E5900" t="s">
        <v>92</v>
      </c>
      <c r="F5900" t="s">
        <v>92</v>
      </c>
      <c r="G5900" s="23" t="s">
        <v>92</v>
      </c>
      <c r="H5900" s="24" t="s">
        <v>92</v>
      </c>
      <c r="I5900" t="s">
        <v>92</v>
      </c>
    </row>
    <row r="5901" spans="1:9">
      <c r="A5901" t="s">
        <v>92</v>
      </c>
      <c r="B5901" s="23" t="s">
        <v>92</v>
      </c>
      <c r="C5901" s="24" t="s">
        <v>92</v>
      </c>
      <c r="D5901" t="s">
        <v>92</v>
      </c>
      <c r="E5901" t="s">
        <v>92</v>
      </c>
      <c r="F5901" t="s">
        <v>92</v>
      </c>
      <c r="G5901" s="23" t="s">
        <v>92</v>
      </c>
      <c r="H5901" s="24" t="s">
        <v>92</v>
      </c>
      <c r="I5901" t="s">
        <v>92</v>
      </c>
    </row>
    <row r="5902" spans="1:9">
      <c r="A5902" t="s">
        <v>92</v>
      </c>
      <c r="B5902" s="23" t="s">
        <v>92</v>
      </c>
      <c r="C5902" s="24" t="s">
        <v>92</v>
      </c>
      <c r="D5902" t="s">
        <v>92</v>
      </c>
      <c r="E5902" t="s">
        <v>92</v>
      </c>
      <c r="F5902" t="s">
        <v>92</v>
      </c>
      <c r="G5902" s="23" t="s">
        <v>92</v>
      </c>
      <c r="H5902" s="24" t="s">
        <v>92</v>
      </c>
      <c r="I5902" t="s">
        <v>92</v>
      </c>
    </row>
    <row r="5903" spans="1:9">
      <c r="A5903" t="s">
        <v>92</v>
      </c>
      <c r="B5903" s="23" t="s">
        <v>92</v>
      </c>
      <c r="C5903" s="24" t="s">
        <v>92</v>
      </c>
      <c r="D5903" t="s">
        <v>92</v>
      </c>
      <c r="E5903" t="s">
        <v>92</v>
      </c>
      <c r="F5903" t="s">
        <v>92</v>
      </c>
      <c r="G5903" s="23" t="s">
        <v>92</v>
      </c>
      <c r="H5903" s="24" t="s">
        <v>92</v>
      </c>
      <c r="I5903" t="s">
        <v>92</v>
      </c>
    </row>
    <row r="5904" spans="1:9">
      <c r="A5904" t="s">
        <v>92</v>
      </c>
      <c r="B5904" s="23" t="s">
        <v>92</v>
      </c>
      <c r="C5904" s="24" t="s">
        <v>92</v>
      </c>
      <c r="D5904" t="s">
        <v>92</v>
      </c>
      <c r="E5904" t="s">
        <v>92</v>
      </c>
      <c r="F5904" t="s">
        <v>92</v>
      </c>
      <c r="G5904" s="23" t="s">
        <v>92</v>
      </c>
      <c r="H5904" s="24" t="s">
        <v>92</v>
      </c>
      <c r="I5904" t="s">
        <v>92</v>
      </c>
    </row>
    <row r="5905" spans="1:9">
      <c r="A5905" t="s">
        <v>92</v>
      </c>
      <c r="B5905" s="23" t="s">
        <v>92</v>
      </c>
      <c r="C5905" s="24" t="s">
        <v>92</v>
      </c>
      <c r="D5905" t="s">
        <v>92</v>
      </c>
      <c r="E5905" t="s">
        <v>92</v>
      </c>
      <c r="F5905" t="s">
        <v>92</v>
      </c>
      <c r="G5905" s="23" t="s">
        <v>92</v>
      </c>
      <c r="H5905" s="24" t="s">
        <v>92</v>
      </c>
      <c r="I5905" t="s">
        <v>92</v>
      </c>
    </row>
    <row r="5906" spans="1:9">
      <c r="A5906" t="s">
        <v>92</v>
      </c>
      <c r="B5906" s="23" t="s">
        <v>92</v>
      </c>
      <c r="C5906" s="24" t="s">
        <v>92</v>
      </c>
      <c r="D5906" t="s">
        <v>92</v>
      </c>
      <c r="E5906" t="s">
        <v>92</v>
      </c>
      <c r="F5906" t="s">
        <v>92</v>
      </c>
      <c r="G5906" s="23" t="s">
        <v>92</v>
      </c>
      <c r="H5906" s="24" t="s">
        <v>92</v>
      </c>
      <c r="I5906" t="s">
        <v>92</v>
      </c>
    </row>
    <row r="5907" spans="1:9">
      <c r="A5907" t="s">
        <v>92</v>
      </c>
      <c r="B5907" s="23" t="s">
        <v>92</v>
      </c>
      <c r="C5907" s="24" t="s">
        <v>92</v>
      </c>
      <c r="D5907" t="s">
        <v>92</v>
      </c>
      <c r="E5907" t="s">
        <v>92</v>
      </c>
      <c r="F5907" t="s">
        <v>92</v>
      </c>
      <c r="G5907" s="23" t="s">
        <v>92</v>
      </c>
      <c r="H5907" s="24" t="s">
        <v>92</v>
      </c>
      <c r="I5907" t="s">
        <v>92</v>
      </c>
    </row>
    <row r="5908" spans="1:9">
      <c r="A5908" t="s">
        <v>92</v>
      </c>
      <c r="B5908" s="23" t="s">
        <v>92</v>
      </c>
      <c r="C5908" s="24" t="s">
        <v>92</v>
      </c>
      <c r="D5908" t="s">
        <v>92</v>
      </c>
      <c r="E5908" t="s">
        <v>92</v>
      </c>
      <c r="F5908" t="s">
        <v>92</v>
      </c>
      <c r="G5908" s="23" t="s">
        <v>92</v>
      </c>
      <c r="H5908" s="24" t="s">
        <v>92</v>
      </c>
      <c r="I5908" t="s">
        <v>92</v>
      </c>
    </row>
    <row r="5909" spans="1:9">
      <c r="A5909" t="s">
        <v>92</v>
      </c>
      <c r="B5909" s="23" t="s">
        <v>92</v>
      </c>
      <c r="C5909" s="24" t="s">
        <v>92</v>
      </c>
      <c r="D5909" t="s">
        <v>92</v>
      </c>
      <c r="E5909" t="s">
        <v>92</v>
      </c>
      <c r="F5909" t="s">
        <v>92</v>
      </c>
      <c r="G5909" s="23" t="s">
        <v>92</v>
      </c>
      <c r="H5909" s="24" t="s">
        <v>92</v>
      </c>
      <c r="I5909" t="s">
        <v>92</v>
      </c>
    </row>
    <row r="5910" spans="1:9">
      <c r="A5910" t="s">
        <v>92</v>
      </c>
      <c r="B5910" s="23" t="s">
        <v>92</v>
      </c>
      <c r="C5910" s="24" t="s">
        <v>92</v>
      </c>
      <c r="D5910" t="s">
        <v>92</v>
      </c>
      <c r="E5910" t="s">
        <v>92</v>
      </c>
      <c r="F5910" t="s">
        <v>92</v>
      </c>
      <c r="G5910" s="23" t="s">
        <v>92</v>
      </c>
      <c r="H5910" s="24" t="s">
        <v>92</v>
      </c>
      <c r="I5910" t="s">
        <v>92</v>
      </c>
    </row>
    <row r="5911" spans="1:9">
      <c r="A5911" t="s">
        <v>92</v>
      </c>
      <c r="B5911" s="23" t="s">
        <v>92</v>
      </c>
      <c r="C5911" s="24" t="s">
        <v>92</v>
      </c>
      <c r="D5911" t="s">
        <v>92</v>
      </c>
      <c r="E5911" t="s">
        <v>92</v>
      </c>
      <c r="F5911" t="s">
        <v>92</v>
      </c>
      <c r="G5911" s="23" t="s">
        <v>92</v>
      </c>
      <c r="H5911" s="24" t="s">
        <v>92</v>
      </c>
      <c r="I5911" t="s">
        <v>92</v>
      </c>
    </row>
    <row r="5912" spans="1:9">
      <c r="A5912" t="s">
        <v>92</v>
      </c>
      <c r="B5912" s="23" t="s">
        <v>92</v>
      </c>
      <c r="C5912" s="24" t="s">
        <v>92</v>
      </c>
      <c r="D5912" t="s">
        <v>92</v>
      </c>
      <c r="E5912" t="s">
        <v>92</v>
      </c>
      <c r="F5912" t="s">
        <v>92</v>
      </c>
      <c r="G5912" s="23" t="s">
        <v>92</v>
      </c>
      <c r="H5912" s="24" t="s">
        <v>92</v>
      </c>
      <c r="I5912" t="s">
        <v>92</v>
      </c>
    </row>
    <row r="5913" spans="1:9">
      <c r="A5913" t="s">
        <v>92</v>
      </c>
      <c r="B5913" s="23" t="s">
        <v>92</v>
      </c>
      <c r="C5913" s="24" t="s">
        <v>92</v>
      </c>
      <c r="D5913" t="s">
        <v>92</v>
      </c>
      <c r="E5913" t="s">
        <v>92</v>
      </c>
      <c r="F5913" t="s">
        <v>92</v>
      </c>
      <c r="G5913" s="23" t="s">
        <v>92</v>
      </c>
      <c r="H5913" s="24" t="s">
        <v>92</v>
      </c>
      <c r="I5913" t="s">
        <v>92</v>
      </c>
    </row>
    <row r="5914" spans="1:9">
      <c r="A5914" t="s">
        <v>92</v>
      </c>
      <c r="B5914" s="23" t="s">
        <v>92</v>
      </c>
      <c r="C5914" s="24" t="s">
        <v>92</v>
      </c>
      <c r="D5914" t="s">
        <v>92</v>
      </c>
      <c r="E5914" t="s">
        <v>92</v>
      </c>
      <c r="F5914" t="s">
        <v>92</v>
      </c>
      <c r="G5914" s="23" t="s">
        <v>92</v>
      </c>
      <c r="H5914" s="24" t="s">
        <v>92</v>
      </c>
      <c r="I5914" t="s">
        <v>92</v>
      </c>
    </row>
    <row r="5915" spans="1:9">
      <c r="A5915" t="s">
        <v>92</v>
      </c>
      <c r="B5915" s="23" t="s">
        <v>92</v>
      </c>
      <c r="C5915" s="24" t="s">
        <v>92</v>
      </c>
      <c r="D5915" t="s">
        <v>92</v>
      </c>
      <c r="E5915" t="s">
        <v>92</v>
      </c>
      <c r="F5915" t="s">
        <v>92</v>
      </c>
      <c r="G5915" s="23" t="s">
        <v>92</v>
      </c>
      <c r="H5915" s="24" t="s">
        <v>92</v>
      </c>
      <c r="I5915" t="s">
        <v>92</v>
      </c>
    </row>
    <row r="5916" spans="1:9">
      <c r="A5916" t="s">
        <v>92</v>
      </c>
      <c r="B5916" s="23" t="s">
        <v>92</v>
      </c>
      <c r="C5916" s="24" t="s">
        <v>92</v>
      </c>
      <c r="D5916" t="s">
        <v>92</v>
      </c>
      <c r="E5916" t="s">
        <v>92</v>
      </c>
      <c r="F5916" t="s">
        <v>92</v>
      </c>
      <c r="G5916" s="23" t="s">
        <v>92</v>
      </c>
      <c r="H5916" s="24" t="s">
        <v>92</v>
      </c>
      <c r="I5916" t="s">
        <v>92</v>
      </c>
    </row>
    <row r="5917" spans="1:9">
      <c r="A5917" t="s">
        <v>92</v>
      </c>
      <c r="B5917" s="23" t="s">
        <v>92</v>
      </c>
      <c r="C5917" s="24" t="s">
        <v>92</v>
      </c>
      <c r="D5917" t="s">
        <v>92</v>
      </c>
      <c r="E5917" t="s">
        <v>92</v>
      </c>
      <c r="F5917" t="s">
        <v>92</v>
      </c>
      <c r="G5917" s="23" t="s">
        <v>92</v>
      </c>
      <c r="H5917" s="24" t="s">
        <v>92</v>
      </c>
      <c r="I5917" t="s">
        <v>92</v>
      </c>
    </row>
    <row r="5918" spans="1:9">
      <c r="A5918" t="s">
        <v>92</v>
      </c>
      <c r="B5918" s="23" t="s">
        <v>92</v>
      </c>
      <c r="C5918" s="24" t="s">
        <v>92</v>
      </c>
      <c r="D5918" t="s">
        <v>92</v>
      </c>
      <c r="E5918" t="s">
        <v>92</v>
      </c>
      <c r="F5918" t="s">
        <v>92</v>
      </c>
      <c r="G5918" s="23" t="s">
        <v>92</v>
      </c>
      <c r="H5918" s="24" t="s">
        <v>92</v>
      </c>
      <c r="I5918" t="s">
        <v>92</v>
      </c>
    </row>
    <row r="5919" spans="1:9">
      <c r="A5919" t="s">
        <v>92</v>
      </c>
      <c r="B5919" s="23" t="s">
        <v>92</v>
      </c>
      <c r="C5919" s="24" t="s">
        <v>92</v>
      </c>
      <c r="D5919" t="s">
        <v>92</v>
      </c>
      <c r="E5919" t="s">
        <v>92</v>
      </c>
      <c r="F5919" t="s">
        <v>92</v>
      </c>
      <c r="G5919" s="23" t="s">
        <v>92</v>
      </c>
      <c r="H5919" s="24" t="s">
        <v>92</v>
      </c>
      <c r="I5919" t="s">
        <v>92</v>
      </c>
    </row>
    <row r="5920" spans="1:9">
      <c r="A5920" t="s">
        <v>92</v>
      </c>
      <c r="B5920" s="23" t="s">
        <v>92</v>
      </c>
      <c r="C5920" s="24" t="s">
        <v>92</v>
      </c>
      <c r="D5920" t="s">
        <v>92</v>
      </c>
      <c r="E5920" t="s">
        <v>92</v>
      </c>
      <c r="F5920" t="s">
        <v>92</v>
      </c>
      <c r="G5920" s="23" t="s">
        <v>92</v>
      </c>
      <c r="H5920" s="24" t="s">
        <v>92</v>
      </c>
      <c r="I5920" t="s">
        <v>92</v>
      </c>
    </row>
    <row r="5921" spans="1:9">
      <c r="A5921" t="s">
        <v>92</v>
      </c>
      <c r="B5921" s="23" t="s">
        <v>92</v>
      </c>
      <c r="C5921" s="24" t="s">
        <v>92</v>
      </c>
      <c r="D5921" t="s">
        <v>92</v>
      </c>
      <c r="E5921" t="s">
        <v>92</v>
      </c>
      <c r="F5921" t="s">
        <v>92</v>
      </c>
      <c r="G5921" s="23" t="s">
        <v>92</v>
      </c>
      <c r="H5921" s="24" t="s">
        <v>92</v>
      </c>
      <c r="I5921" t="s">
        <v>92</v>
      </c>
    </row>
    <row r="5922" spans="1:9">
      <c r="A5922" t="s">
        <v>92</v>
      </c>
      <c r="B5922" s="23" t="s">
        <v>92</v>
      </c>
      <c r="C5922" s="24" t="s">
        <v>92</v>
      </c>
      <c r="D5922" t="s">
        <v>92</v>
      </c>
      <c r="E5922" t="s">
        <v>92</v>
      </c>
      <c r="F5922" t="s">
        <v>92</v>
      </c>
      <c r="G5922" s="23" t="s">
        <v>92</v>
      </c>
      <c r="H5922" s="24" t="s">
        <v>92</v>
      </c>
      <c r="I5922" t="s">
        <v>92</v>
      </c>
    </row>
    <row r="5923" spans="1:9">
      <c r="A5923" t="s">
        <v>92</v>
      </c>
      <c r="B5923" s="23" t="s">
        <v>92</v>
      </c>
      <c r="C5923" s="24" t="s">
        <v>92</v>
      </c>
      <c r="D5923" t="s">
        <v>92</v>
      </c>
      <c r="E5923" t="s">
        <v>92</v>
      </c>
      <c r="F5923" t="s">
        <v>92</v>
      </c>
      <c r="G5923" s="23" t="s">
        <v>92</v>
      </c>
      <c r="H5923" s="24" t="s">
        <v>92</v>
      </c>
      <c r="I5923" t="s">
        <v>92</v>
      </c>
    </row>
    <row r="5924" spans="1:9">
      <c r="A5924" t="s">
        <v>92</v>
      </c>
      <c r="B5924" s="23" t="s">
        <v>92</v>
      </c>
      <c r="C5924" s="24" t="s">
        <v>92</v>
      </c>
      <c r="D5924" t="s">
        <v>92</v>
      </c>
      <c r="E5924" t="s">
        <v>92</v>
      </c>
      <c r="F5924" t="s">
        <v>92</v>
      </c>
      <c r="G5924" s="23" t="s">
        <v>92</v>
      </c>
      <c r="H5924" s="24" t="s">
        <v>92</v>
      </c>
      <c r="I5924" t="s">
        <v>92</v>
      </c>
    </row>
    <row r="5925" spans="1:9">
      <c r="A5925" t="s">
        <v>92</v>
      </c>
      <c r="B5925" s="23" t="s">
        <v>92</v>
      </c>
      <c r="C5925" s="24" t="s">
        <v>92</v>
      </c>
      <c r="D5925" t="s">
        <v>92</v>
      </c>
      <c r="E5925" t="s">
        <v>92</v>
      </c>
      <c r="F5925" t="s">
        <v>92</v>
      </c>
      <c r="G5925" s="23" t="s">
        <v>92</v>
      </c>
      <c r="H5925" s="24" t="s">
        <v>92</v>
      </c>
      <c r="I5925" t="s">
        <v>92</v>
      </c>
    </row>
    <row r="5926" spans="1:9">
      <c r="A5926" t="s">
        <v>92</v>
      </c>
      <c r="B5926" s="23" t="s">
        <v>92</v>
      </c>
      <c r="C5926" s="24" t="s">
        <v>92</v>
      </c>
      <c r="D5926" t="s">
        <v>92</v>
      </c>
      <c r="E5926" t="s">
        <v>92</v>
      </c>
      <c r="F5926" t="s">
        <v>92</v>
      </c>
      <c r="G5926" s="23" t="s">
        <v>92</v>
      </c>
      <c r="H5926" s="24" t="s">
        <v>92</v>
      </c>
      <c r="I5926" t="s">
        <v>92</v>
      </c>
    </row>
    <row r="5927" spans="1:9">
      <c r="A5927" t="s">
        <v>92</v>
      </c>
      <c r="B5927" s="23" t="s">
        <v>92</v>
      </c>
      <c r="C5927" s="24" t="s">
        <v>92</v>
      </c>
      <c r="D5927" t="s">
        <v>92</v>
      </c>
      <c r="E5927" t="s">
        <v>92</v>
      </c>
      <c r="F5927" t="s">
        <v>92</v>
      </c>
      <c r="G5927" s="23" t="s">
        <v>92</v>
      </c>
      <c r="H5927" s="24" t="s">
        <v>92</v>
      </c>
      <c r="I5927" t="s">
        <v>92</v>
      </c>
    </row>
    <row r="5928" spans="1:9">
      <c r="A5928" t="s">
        <v>92</v>
      </c>
      <c r="B5928" s="23" t="s">
        <v>92</v>
      </c>
      <c r="C5928" s="24" t="s">
        <v>92</v>
      </c>
      <c r="D5928" t="s">
        <v>92</v>
      </c>
      <c r="E5928" t="s">
        <v>92</v>
      </c>
      <c r="F5928" t="s">
        <v>92</v>
      </c>
      <c r="G5928" s="23" t="s">
        <v>92</v>
      </c>
      <c r="H5928" s="24" t="s">
        <v>92</v>
      </c>
      <c r="I5928" t="s">
        <v>92</v>
      </c>
    </row>
    <row r="5929" spans="1:9">
      <c r="A5929" t="s">
        <v>92</v>
      </c>
      <c r="B5929" s="23" t="s">
        <v>92</v>
      </c>
      <c r="C5929" s="24" t="s">
        <v>92</v>
      </c>
      <c r="D5929" t="s">
        <v>92</v>
      </c>
      <c r="E5929" t="s">
        <v>92</v>
      </c>
      <c r="F5929" t="s">
        <v>92</v>
      </c>
      <c r="G5929" s="23" t="s">
        <v>92</v>
      </c>
      <c r="H5929" s="24" t="s">
        <v>92</v>
      </c>
      <c r="I5929" t="s">
        <v>92</v>
      </c>
    </row>
    <row r="5930" spans="1:9">
      <c r="A5930" t="s">
        <v>92</v>
      </c>
      <c r="B5930" s="23" t="s">
        <v>92</v>
      </c>
      <c r="C5930" s="24" t="s">
        <v>92</v>
      </c>
      <c r="D5930" t="s">
        <v>92</v>
      </c>
      <c r="E5930" t="s">
        <v>92</v>
      </c>
      <c r="F5930" t="s">
        <v>92</v>
      </c>
      <c r="G5930" s="23" t="s">
        <v>92</v>
      </c>
      <c r="H5930" s="24" t="s">
        <v>92</v>
      </c>
      <c r="I5930" t="s">
        <v>92</v>
      </c>
    </row>
    <row r="5931" spans="1:9">
      <c r="A5931" t="s">
        <v>92</v>
      </c>
      <c r="B5931" s="23" t="s">
        <v>92</v>
      </c>
      <c r="C5931" s="24" t="s">
        <v>92</v>
      </c>
      <c r="D5931" t="s">
        <v>92</v>
      </c>
      <c r="E5931" t="s">
        <v>92</v>
      </c>
      <c r="F5931" t="s">
        <v>92</v>
      </c>
      <c r="G5931" s="23" t="s">
        <v>92</v>
      </c>
      <c r="H5931" s="24" t="s">
        <v>92</v>
      </c>
      <c r="I5931" t="s">
        <v>92</v>
      </c>
    </row>
    <row r="5932" spans="1:9">
      <c r="A5932" t="s">
        <v>92</v>
      </c>
      <c r="B5932" s="23" t="s">
        <v>92</v>
      </c>
      <c r="C5932" s="24" t="s">
        <v>92</v>
      </c>
      <c r="D5932" t="s">
        <v>92</v>
      </c>
      <c r="E5932" t="s">
        <v>92</v>
      </c>
      <c r="F5932" t="s">
        <v>92</v>
      </c>
      <c r="G5932" s="23" t="s">
        <v>92</v>
      </c>
      <c r="H5932" s="24" t="s">
        <v>92</v>
      </c>
      <c r="I5932" t="s">
        <v>92</v>
      </c>
    </row>
    <row r="5933" spans="1:9">
      <c r="A5933" t="s">
        <v>92</v>
      </c>
      <c r="B5933" s="23" t="s">
        <v>92</v>
      </c>
      <c r="C5933" s="24" t="s">
        <v>92</v>
      </c>
      <c r="D5933" t="s">
        <v>92</v>
      </c>
      <c r="E5933" t="s">
        <v>92</v>
      </c>
      <c r="F5933" t="s">
        <v>92</v>
      </c>
      <c r="G5933" s="23" t="s">
        <v>92</v>
      </c>
      <c r="H5933" s="24" t="s">
        <v>92</v>
      </c>
      <c r="I5933" t="s">
        <v>92</v>
      </c>
    </row>
    <row r="5934" spans="1:9">
      <c r="A5934" t="s">
        <v>92</v>
      </c>
      <c r="B5934" s="23" t="s">
        <v>92</v>
      </c>
      <c r="C5934" s="24" t="s">
        <v>92</v>
      </c>
      <c r="D5934" t="s">
        <v>92</v>
      </c>
      <c r="E5934" t="s">
        <v>92</v>
      </c>
      <c r="F5934" t="s">
        <v>92</v>
      </c>
      <c r="G5934" s="23" t="s">
        <v>92</v>
      </c>
      <c r="H5934" s="24" t="s">
        <v>92</v>
      </c>
      <c r="I5934" t="s">
        <v>92</v>
      </c>
    </row>
    <row r="5935" spans="1:9">
      <c r="A5935" t="s">
        <v>92</v>
      </c>
      <c r="B5935" s="23" t="s">
        <v>92</v>
      </c>
      <c r="C5935" s="24" t="s">
        <v>92</v>
      </c>
      <c r="D5935" t="s">
        <v>92</v>
      </c>
      <c r="E5935" t="s">
        <v>92</v>
      </c>
      <c r="F5935" t="s">
        <v>92</v>
      </c>
      <c r="G5935" s="23" t="s">
        <v>92</v>
      </c>
      <c r="H5935" s="24" t="s">
        <v>92</v>
      </c>
      <c r="I5935" t="s">
        <v>92</v>
      </c>
    </row>
    <row r="5936" spans="1:9">
      <c r="A5936" t="s">
        <v>92</v>
      </c>
      <c r="B5936" s="23" t="s">
        <v>92</v>
      </c>
      <c r="C5936" s="24" t="s">
        <v>92</v>
      </c>
      <c r="D5936" t="s">
        <v>92</v>
      </c>
      <c r="E5936" t="s">
        <v>92</v>
      </c>
      <c r="F5936" t="s">
        <v>92</v>
      </c>
      <c r="G5936" s="23" t="s">
        <v>92</v>
      </c>
      <c r="H5936" s="24" t="s">
        <v>92</v>
      </c>
      <c r="I5936" t="s">
        <v>92</v>
      </c>
    </row>
    <row r="5937" spans="1:9">
      <c r="A5937" t="s">
        <v>92</v>
      </c>
      <c r="B5937" s="23" t="s">
        <v>92</v>
      </c>
      <c r="C5937" s="24" t="s">
        <v>92</v>
      </c>
      <c r="D5937" t="s">
        <v>92</v>
      </c>
      <c r="E5937" t="s">
        <v>92</v>
      </c>
      <c r="F5937" t="s">
        <v>92</v>
      </c>
      <c r="G5937" s="23" t="s">
        <v>92</v>
      </c>
      <c r="H5937" s="24" t="s">
        <v>92</v>
      </c>
      <c r="I5937" t="s">
        <v>92</v>
      </c>
    </row>
    <row r="5938" spans="1:9">
      <c r="A5938" t="s">
        <v>92</v>
      </c>
      <c r="B5938" s="23" t="s">
        <v>92</v>
      </c>
      <c r="C5938" s="24" t="s">
        <v>92</v>
      </c>
      <c r="D5938" t="s">
        <v>92</v>
      </c>
      <c r="E5938" t="s">
        <v>92</v>
      </c>
      <c r="F5938" t="s">
        <v>92</v>
      </c>
      <c r="G5938" s="23" t="s">
        <v>92</v>
      </c>
      <c r="H5938" s="24" t="s">
        <v>92</v>
      </c>
      <c r="I5938" t="s">
        <v>92</v>
      </c>
    </row>
    <row r="5939" spans="1:9">
      <c r="A5939" t="s">
        <v>92</v>
      </c>
      <c r="B5939" s="23" t="s">
        <v>92</v>
      </c>
      <c r="C5939" s="24" t="s">
        <v>92</v>
      </c>
      <c r="D5939" t="s">
        <v>92</v>
      </c>
      <c r="E5939" t="s">
        <v>92</v>
      </c>
      <c r="F5939" t="s">
        <v>92</v>
      </c>
      <c r="G5939" s="23" t="s">
        <v>92</v>
      </c>
      <c r="H5939" s="24" t="s">
        <v>92</v>
      </c>
      <c r="I5939" t="s">
        <v>92</v>
      </c>
    </row>
    <row r="5940" spans="1:9">
      <c r="A5940" t="s">
        <v>92</v>
      </c>
      <c r="B5940" s="23" t="s">
        <v>92</v>
      </c>
      <c r="C5940" s="24" t="s">
        <v>92</v>
      </c>
      <c r="D5940" t="s">
        <v>92</v>
      </c>
      <c r="E5940" t="s">
        <v>92</v>
      </c>
      <c r="F5940" t="s">
        <v>92</v>
      </c>
      <c r="G5940" s="23" t="s">
        <v>92</v>
      </c>
      <c r="H5940" s="24" t="s">
        <v>92</v>
      </c>
      <c r="I5940" t="s">
        <v>92</v>
      </c>
    </row>
    <row r="5941" spans="1:9">
      <c r="A5941" t="s">
        <v>92</v>
      </c>
      <c r="B5941" s="23" t="s">
        <v>92</v>
      </c>
      <c r="C5941" s="24" t="s">
        <v>92</v>
      </c>
      <c r="D5941" t="s">
        <v>92</v>
      </c>
      <c r="E5941" t="s">
        <v>92</v>
      </c>
      <c r="F5941" t="s">
        <v>92</v>
      </c>
      <c r="G5941" s="23" t="s">
        <v>92</v>
      </c>
      <c r="H5941" s="24" t="s">
        <v>92</v>
      </c>
      <c r="I5941" t="s">
        <v>92</v>
      </c>
    </row>
    <row r="5942" spans="1:9">
      <c r="A5942" t="s">
        <v>92</v>
      </c>
      <c r="B5942" s="23" t="s">
        <v>92</v>
      </c>
      <c r="C5942" s="24" t="s">
        <v>92</v>
      </c>
      <c r="D5942" t="s">
        <v>92</v>
      </c>
      <c r="E5942" t="s">
        <v>92</v>
      </c>
      <c r="F5942" t="s">
        <v>92</v>
      </c>
      <c r="G5942" s="23" t="s">
        <v>92</v>
      </c>
      <c r="H5942" s="24" t="s">
        <v>92</v>
      </c>
      <c r="I5942" t="s">
        <v>92</v>
      </c>
    </row>
    <row r="5943" spans="1:9">
      <c r="A5943" t="s">
        <v>92</v>
      </c>
      <c r="B5943" s="23" t="s">
        <v>92</v>
      </c>
      <c r="C5943" s="24" t="s">
        <v>92</v>
      </c>
      <c r="D5943" t="s">
        <v>92</v>
      </c>
      <c r="E5943" t="s">
        <v>92</v>
      </c>
      <c r="F5943" t="s">
        <v>92</v>
      </c>
      <c r="G5943" s="23" t="s">
        <v>92</v>
      </c>
      <c r="H5943" s="24" t="s">
        <v>92</v>
      </c>
      <c r="I5943" t="s">
        <v>92</v>
      </c>
    </row>
    <row r="5944" spans="1:9">
      <c r="A5944" t="s">
        <v>92</v>
      </c>
      <c r="B5944" s="23" t="s">
        <v>92</v>
      </c>
      <c r="C5944" s="24" t="s">
        <v>92</v>
      </c>
      <c r="D5944" t="s">
        <v>92</v>
      </c>
      <c r="E5944" t="s">
        <v>92</v>
      </c>
      <c r="F5944" t="s">
        <v>92</v>
      </c>
      <c r="G5944" s="23" t="s">
        <v>92</v>
      </c>
      <c r="H5944" s="24" t="s">
        <v>92</v>
      </c>
      <c r="I5944" t="s">
        <v>92</v>
      </c>
    </row>
    <row r="5945" spans="1:9">
      <c r="A5945" t="s">
        <v>92</v>
      </c>
      <c r="B5945" s="23" t="s">
        <v>92</v>
      </c>
      <c r="C5945" s="24" t="s">
        <v>92</v>
      </c>
      <c r="D5945" t="s">
        <v>92</v>
      </c>
      <c r="E5945" t="s">
        <v>92</v>
      </c>
      <c r="F5945" t="s">
        <v>92</v>
      </c>
      <c r="G5945" s="23" t="s">
        <v>92</v>
      </c>
      <c r="H5945" s="24" t="s">
        <v>92</v>
      </c>
      <c r="I5945" t="s">
        <v>92</v>
      </c>
    </row>
    <row r="5946" spans="1:9">
      <c r="A5946" t="s">
        <v>92</v>
      </c>
      <c r="B5946" s="23" t="s">
        <v>92</v>
      </c>
      <c r="C5946" s="24" t="s">
        <v>92</v>
      </c>
      <c r="D5946" t="s">
        <v>92</v>
      </c>
      <c r="E5946" t="s">
        <v>92</v>
      </c>
      <c r="F5946" t="s">
        <v>92</v>
      </c>
      <c r="G5946" s="23" t="s">
        <v>92</v>
      </c>
      <c r="H5946" s="24" t="s">
        <v>92</v>
      </c>
      <c r="I5946" t="s">
        <v>92</v>
      </c>
    </row>
    <row r="5947" spans="1:9">
      <c r="A5947" t="s">
        <v>92</v>
      </c>
      <c r="B5947" s="23" t="s">
        <v>92</v>
      </c>
      <c r="C5947" s="24" t="s">
        <v>92</v>
      </c>
      <c r="D5947" t="s">
        <v>92</v>
      </c>
      <c r="E5947" t="s">
        <v>92</v>
      </c>
      <c r="F5947" t="s">
        <v>92</v>
      </c>
      <c r="G5947" s="23" t="s">
        <v>92</v>
      </c>
      <c r="H5947" s="24" t="s">
        <v>92</v>
      </c>
      <c r="I5947" t="s">
        <v>92</v>
      </c>
    </row>
    <row r="5948" spans="1:9">
      <c r="A5948" t="s">
        <v>92</v>
      </c>
      <c r="B5948" s="23" t="s">
        <v>92</v>
      </c>
      <c r="C5948" s="24" t="s">
        <v>92</v>
      </c>
      <c r="D5948" t="s">
        <v>92</v>
      </c>
      <c r="E5948" t="s">
        <v>92</v>
      </c>
      <c r="F5948" t="s">
        <v>92</v>
      </c>
      <c r="G5948" s="23" t="s">
        <v>92</v>
      </c>
      <c r="H5948" s="24" t="s">
        <v>92</v>
      </c>
      <c r="I5948" t="s">
        <v>92</v>
      </c>
    </row>
    <row r="5949" spans="1:9">
      <c r="A5949" t="s">
        <v>92</v>
      </c>
      <c r="B5949" s="23" t="s">
        <v>92</v>
      </c>
      <c r="C5949" s="24" t="s">
        <v>92</v>
      </c>
      <c r="D5949" t="s">
        <v>92</v>
      </c>
      <c r="E5949" t="s">
        <v>92</v>
      </c>
      <c r="F5949" t="s">
        <v>92</v>
      </c>
      <c r="G5949" s="23" t="s">
        <v>92</v>
      </c>
      <c r="H5949" s="24" t="s">
        <v>92</v>
      </c>
      <c r="I5949" t="s">
        <v>92</v>
      </c>
    </row>
    <row r="5950" spans="1:9">
      <c r="A5950" t="s">
        <v>92</v>
      </c>
      <c r="B5950" s="23" t="s">
        <v>92</v>
      </c>
      <c r="C5950" s="24" t="s">
        <v>92</v>
      </c>
      <c r="D5950" t="s">
        <v>92</v>
      </c>
      <c r="E5950" t="s">
        <v>92</v>
      </c>
      <c r="F5950" t="s">
        <v>92</v>
      </c>
      <c r="G5950" s="23" t="s">
        <v>92</v>
      </c>
      <c r="H5950" s="24" t="s">
        <v>92</v>
      </c>
      <c r="I5950" t="s">
        <v>92</v>
      </c>
    </row>
    <row r="5951" spans="1:9">
      <c r="A5951" t="s">
        <v>92</v>
      </c>
      <c r="B5951" s="23" t="s">
        <v>92</v>
      </c>
      <c r="C5951" s="24" t="s">
        <v>92</v>
      </c>
      <c r="D5951" t="s">
        <v>92</v>
      </c>
      <c r="E5951" t="s">
        <v>92</v>
      </c>
      <c r="F5951" t="s">
        <v>92</v>
      </c>
      <c r="G5951" s="23" t="s">
        <v>92</v>
      </c>
      <c r="H5951" s="24" t="s">
        <v>92</v>
      </c>
      <c r="I5951" t="s">
        <v>92</v>
      </c>
    </row>
    <row r="5952" spans="1:9">
      <c r="A5952" t="s">
        <v>92</v>
      </c>
      <c r="B5952" s="23" t="s">
        <v>92</v>
      </c>
      <c r="C5952" s="24" t="s">
        <v>92</v>
      </c>
      <c r="D5952" t="s">
        <v>92</v>
      </c>
      <c r="E5952" t="s">
        <v>92</v>
      </c>
      <c r="F5952" t="s">
        <v>92</v>
      </c>
      <c r="G5952" s="23" t="s">
        <v>92</v>
      </c>
      <c r="H5952" s="24" t="s">
        <v>92</v>
      </c>
      <c r="I5952" t="s">
        <v>92</v>
      </c>
    </row>
    <row r="5953" spans="1:9">
      <c r="A5953" t="s">
        <v>92</v>
      </c>
      <c r="B5953" s="23" t="s">
        <v>92</v>
      </c>
      <c r="C5953" s="24" t="s">
        <v>92</v>
      </c>
      <c r="D5953" t="s">
        <v>92</v>
      </c>
      <c r="E5953" t="s">
        <v>92</v>
      </c>
      <c r="F5953" t="s">
        <v>92</v>
      </c>
      <c r="G5953" s="23" t="s">
        <v>92</v>
      </c>
      <c r="H5953" s="24" t="s">
        <v>92</v>
      </c>
      <c r="I5953" t="s">
        <v>92</v>
      </c>
    </row>
    <row r="5954" spans="1:9">
      <c r="A5954" t="s">
        <v>92</v>
      </c>
      <c r="B5954" s="23" t="s">
        <v>92</v>
      </c>
      <c r="C5954" s="24" t="s">
        <v>92</v>
      </c>
      <c r="D5954" t="s">
        <v>92</v>
      </c>
      <c r="E5954" t="s">
        <v>92</v>
      </c>
      <c r="F5954" t="s">
        <v>92</v>
      </c>
      <c r="G5954" s="23" t="s">
        <v>92</v>
      </c>
      <c r="H5954" s="24" t="s">
        <v>92</v>
      </c>
      <c r="I5954" t="s">
        <v>92</v>
      </c>
    </row>
    <row r="5955" spans="1:9">
      <c r="A5955" t="s">
        <v>92</v>
      </c>
      <c r="B5955" s="23" t="s">
        <v>92</v>
      </c>
      <c r="C5955" s="24" t="s">
        <v>92</v>
      </c>
      <c r="D5955" t="s">
        <v>92</v>
      </c>
      <c r="E5955" t="s">
        <v>92</v>
      </c>
      <c r="F5955" t="s">
        <v>92</v>
      </c>
      <c r="G5955" s="23" t="s">
        <v>92</v>
      </c>
      <c r="H5955" s="24" t="s">
        <v>92</v>
      </c>
      <c r="I5955" t="s">
        <v>92</v>
      </c>
    </row>
    <row r="5956" spans="1:9">
      <c r="A5956" t="s">
        <v>92</v>
      </c>
      <c r="B5956" s="23" t="s">
        <v>92</v>
      </c>
      <c r="C5956" s="24" t="s">
        <v>92</v>
      </c>
      <c r="D5956" t="s">
        <v>92</v>
      </c>
      <c r="E5956" t="s">
        <v>92</v>
      </c>
      <c r="F5956" t="s">
        <v>92</v>
      </c>
      <c r="G5956" s="23" t="s">
        <v>92</v>
      </c>
      <c r="H5956" s="24" t="s">
        <v>92</v>
      </c>
      <c r="I5956" t="s">
        <v>92</v>
      </c>
    </row>
    <row r="5957" spans="1:9">
      <c r="A5957" t="s">
        <v>92</v>
      </c>
      <c r="B5957" s="23" t="s">
        <v>92</v>
      </c>
      <c r="C5957" s="24" t="s">
        <v>92</v>
      </c>
      <c r="D5957" t="s">
        <v>92</v>
      </c>
      <c r="E5957" t="s">
        <v>92</v>
      </c>
      <c r="F5957" t="s">
        <v>92</v>
      </c>
      <c r="G5957" s="23" t="s">
        <v>92</v>
      </c>
      <c r="H5957" s="24" t="s">
        <v>92</v>
      </c>
      <c r="I5957" t="s">
        <v>92</v>
      </c>
    </row>
    <row r="5958" spans="1:9">
      <c r="A5958" t="s">
        <v>92</v>
      </c>
      <c r="B5958" s="23" t="s">
        <v>92</v>
      </c>
      <c r="C5958" s="24" t="s">
        <v>92</v>
      </c>
      <c r="D5958" t="s">
        <v>92</v>
      </c>
      <c r="E5958" t="s">
        <v>92</v>
      </c>
      <c r="F5958" t="s">
        <v>92</v>
      </c>
      <c r="G5958" s="23" t="s">
        <v>92</v>
      </c>
      <c r="H5958" s="24" t="s">
        <v>92</v>
      </c>
      <c r="I5958" t="s">
        <v>92</v>
      </c>
    </row>
    <row r="5959" spans="1:9">
      <c r="A5959" t="s">
        <v>92</v>
      </c>
      <c r="B5959" s="23" t="s">
        <v>92</v>
      </c>
      <c r="C5959" s="24" t="s">
        <v>92</v>
      </c>
      <c r="D5959" t="s">
        <v>92</v>
      </c>
      <c r="E5959" t="s">
        <v>92</v>
      </c>
      <c r="F5959" t="s">
        <v>92</v>
      </c>
      <c r="G5959" s="23" t="s">
        <v>92</v>
      </c>
      <c r="H5959" s="24" t="s">
        <v>92</v>
      </c>
      <c r="I5959" t="s">
        <v>92</v>
      </c>
    </row>
    <row r="5960" spans="1:9">
      <c r="A5960" t="s">
        <v>92</v>
      </c>
      <c r="B5960" s="23" t="s">
        <v>92</v>
      </c>
      <c r="C5960" s="24" t="s">
        <v>92</v>
      </c>
      <c r="D5960" t="s">
        <v>92</v>
      </c>
      <c r="E5960" t="s">
        <v>92</v>
      </c>
      <c r="F5960" t="s">
        <v>92</v>
      </c>
      <c r="G5960" s="23" t="s">
        <v>92</v>
      </c>
      <c r="H5960" s="24" t="s">
        <v>92</v>
      </c>
      <c r="I5960" t="s">
        <v>92</v>
      </c>
    </row>
    <row r="5961" spans="1:9">
      <c r="A5961" t="s">
        <v>92</v>
      </c>
      <c r="B5961" s="23" t="s">
        <v>92</v>
      </c>
      <c r="C5961" s="24" t="s">
        <v>92</v>
      </c>
      <c r="D5961" t="s">
        <v>92</v>
      </c>
      <c r="E5961" t="s">
        <v>92</v>
      </c>
      <c r="F5961" t="s">
        <v>92</v>
      </c>
      <c r="G5961" s="23" t="s">
        <v>92</v>
      </c>
      <c r="H5961" s="24" t="s">
        <v>92</v>
      </c>
      <c r="I5961" t="s">
        <v>92</v>
      </c>
    </row>
    <row r="5962" spans="1:9">
      <c r="A5962" t="s">
        <v>92</v>
      </c>
      <c r="B5962" s="23" t="s">
        <v>92</v>
      </c>
      <c r="C5962" s="24" t="s">
        <v>92</v>
      </c>
      <c r="D5962" t="s">
        <v>92</v>
      </c>
      <c r="E5962" t="s">
        <v>92</v>
      </c>
      <c r="F5962" t="s">
        <v>92</v>
      </c>
      <c r="G5962" s="23" t="s">
        <v>92</v>
      </c>
      <c r="H5962" s="24" t="s">
        <v>92</v>
      </c>
      <c r="I5962" t="s">
        <v>92</v>
      </c>
    </row>
    <row r="5963" spans="1:9">
      <c r="A5963" t="s">
        <v>92</v>
      </c>
      <c r="B5963" s="23" t="s">
        <v>92</v>
      </c>
      <c r="C5963" s="24" t="s">
        <v>92</v>
      </c>
      <c r="D5963" t="s">
        <v>92</v>
      </c>
      <c r="E5963" t="s">
        <v>92</v>
      </c>
      <c r="F5963" t="s">
        <v>92</v>
      </c>
      <c r="G5963" s="23" t="s">
        <v>92</v>
      </c>
      <c r="H5963" s="24" t="s">
        <v>92</v>
      </c>
      <c r="I5963" t="s">
        <v>92</v>
      </c>
    </row>
    <row r="5964" spans="1:9">
      <c r="A5964" t="s">
        <v>92</v>
      </c>
      <c r="B5964" s="23" t="s">
        <v>92</v>
      </c>
      <c r="C5964" s="24" t="s">
        <v>92</v>
      </c>
      <c r="D5964" t="s">
        <v>92</v>
      </c>
      <c r="E5964" t="s">
        <v>92</v>
      </c>
      <c r="F5964" t="s">
        <v>92</v>
      </c>
      <c r="G5964" s="23" t="s">
        <v>92</v>
      </c>
      <c r="H5964" s="24" t="s">
        <v>92</v>
      </c>
      <c r="I5964" t="s">
        <v>92</v>
      </c>
    </row>
    <row r="5965" spans="1:9">
      <c r="A5965" t="s">
        <v>92</v>
      </c>
      <c r="B5965" s="23" t="s">
        <v>92</v>
      </c>
      <c r="C5965" s="24" t="s">
        <v>92</v>
      </c>
      <c r="D5965" t="s">
        <v>92</v>
      </c>
      <c r="E5965" t="s">
        <v>92</v>
      </c>
      <c r="F5965" t="s">
        <v>92</v>
      </c>
      <c r="G5965" s="23" t="s">
        <v>92</v>
      </c>
      <c r="H5965" s="24" t="s">
        <v>92</v>
      </c>
      <c r="I5965" t="s">
        <v>92</v>
      </c>
    </row>
    <row r="5966" spans="1:9">
      <c r="A5966" t="s">
        <v>92</v>
      </c>
      <c r="B5966" s="23" t="s">
        <v>92</v>
      </c>
      <c r="C5966" s="24" t="s">
        <v>92</v>
      </c>
      <c r="D5966" t="s">
        <v>92</v>
      </c>
      <c r="E5966" t="s">
        <v>92</v>
      </c>
      <c r="F5966" t="s">
        <v>92</v>
      </c>
      <c r="G5966" s="23" t="s">
        <v>92</v>
      </c>
      <c r="H5966" s="24" t="s">
        <v>92</v>
      </c>
      <c r="I5966" t="s">
        <v>92</v>
      </c>
    </row>
    <row r="5967" spans="1:9">
      <c r="A5967" t="s">
        <v>92</v>
      </c>
      <c r="B5967" s="23" t="s">
        <v>92</v>
      </c>
      <c r="C5967" s="24" t="s">
        <v>92</v>
      </c>
      <c r="D5967" t="s">
        <v>92</v>
      </c>
      <c r="E5967" t="s">
        <v>92</v>
      </c>
      <c r="F5967" t="s">
        <v>92</v>
      </c>
      <c r="G5967" s="23" t="s">
        <v>92</v>
      </c>
      <c r="H5967" s="24" t="s">
        <v>92</v>
      </c>
      <c r="I5967" t="s">
        <v>92</v>
      </c>
    </row>
    <row r="5968" spans="1:9">
      <c r="A5968" t="s">
        <v>92</v>
      </c>
      <c r="B5968" s="23" t="s">
        <v>92</v>
      </c>
      <c r="C5968" s="24" t="s">
        <v>92</v>
      </c>
      <c r="D5968" t="s">
        <v>92</v>
      </c>
      <c r="E5968" t="s">
        <v>92</v>
      </c>
      <c r="F5968" t="s">
        <v>92</v>
      </c>
      <c r="G5968" s="23" t="s">
        <v>92</v>
      </c>
      <c r="H5968" s="24" t="s">
        <v>92</v>
      </c>
      <c r="I5968" t="s">
        <v>92</v>
      </c>
    </row>
    <row r="5969" spans="1:9">
      <c r="A5969" t="s">
        <v>92</v>
      </c>
      <c r="B5969" s="23" t="s">
        <v>92</v>
      </c>
      <c r="C5969" s="24" t="s">
        <v>92</v>
      </c>
      <c r="D5969" t="s">
        <v>92</v>
      </c>
      <c r="E5969" t="s">
        <v>92</v>
      </c>
      <c r="F5969" t="s">
        <v>92</v>
      </c>
      <c r="G5969" s="23" t="s">
        <v>92</v>
      </c>
      <c r="H5969" s="24" t="s">
        <v>92</v>
      </c>
      <c r="I5969" t="s">
        <v>92</v>
      </c>
    </row>
    <row r="5970" spans="1:9">
      <c r="A5970" t="s">
        <v>92</v>
      </c>
      <c r="B5970" s="23" t="s">
        <v>92</v>
      </c>
      <c r="C5970" s="24" t="s">
        <v>92</v>
      </c>
      <c r="D5970" t="s">
        <v>92</v>
      </c>
      <c r="E5970" t="s">
        <v>92</v>
      </c>
      <c r="F5970" t="s">
        <v>92</v>
      </c>
      <c r="G5970" s="23" t="s">
        <v>92</v>
      </c>
      <c r="H5970" s="24" t="s">
        <v>92</v>
      </c>
      <c r="I5970" t="s">
        <v>92</v>
      </c>
    </row>
    <row r="5971" spans="1:9">
      <c r="A5971" t="s">
        <v>92</v>
      </c>
      <c r="B5971" s="23" t="s">
        <v>92</v>
      </c>
      <c r="C5971" s="24" t="s">
        <v>92</v>
      </c>
      <c r="D5971" t="s">
        <v>92</v>
      </c>
      <c r="E5971" t="s">
        <v>92</v>
      </c>
      <c r="F5971" t="s">
        <v>92</v>
      </c>
      <c r="G5971" s="23" t="s">
        <v>92</v>
      </c>
      <c r="H5971" s="24" t="s">
        <v>92</v>
      </c>
      <c r="I5971" t="s">
        <v>92</v>
      </c>
    </row>
    <row r="5972" spans="1:9">
      <c r="A5972" t="s">
        <v>92</v>
      </c>
      <c r="B5972" s="23" t="s">
        <v>92</v>
      </c>
      <c r="C5972" s="24" t="s">
        <v>92</v>
      </c>
      <c r="D5972" t="s">
        <v>92</v>
      </c>
      <c r="E5972" t="s">
        <v>92</v>
      </c>
      <c r="F5972" t="s">
        <v>92</v>
      </c>
      <c r="G5972" s="23" t="s">
        <v>92</v>
      </c>
      <c r="H5972" s="24" t="s">
        <v>92</v>
      </c>
      <c r="I5972" t="s">
        <v>92</v>
      </c>
    </row>
    <row r="5973" spans="1:9">
      <c r="A5973" t="s">
        <v>92</v>
      </c>
      <c r="B5973" s="23" t="s">
        <v>92</v>
      </c>
      <c r="C5973" s="24" t="s">
        <v>92</v>
      </c>
      <c r="D5973" t="s">
        <v>92</v>
      </c>
      <c r="E5973" t="s">
        <v>92</v>
      </c>
      <c r="F5973" t="s">
        <v>92</v>
      </c>
      <c r="G5973" s="23" t="s">
        <v>92</v>
      </c>
      <c r="H5973" s="24" t="s">
        <v>92</v>
      </c>
      <c r="I5973" t="s">
        <v>92</v>
      </c>
    </row>
    <row r="5974" spans="1:9">
      <c r="A5974" t="s">
        <v>92</v>
      </c>
      <c r="B5974" s="23" t="s">
        <v>92</v>
      </c>
      <c r="C5974" s="24" t="s">
        <v>92</v>
      </c>
      <c r="D5974" t="s">
        <v>92</v>
      </c>
      <c r="E5974" t="s">
        <v>92</v>
      </c>
      <c r="F5974" t="s">
        <v>92</v>
      </c>
      <c r="G5974" s="23" t="s">
        <v>92</v>
      </c>
      <c r="H5974" s="24" t="s">
        <v>92</v>
      </c>
      <c r="I5974" t="s">
        <v>92</v>
      </c>
    </row>
    <row r="5975" spans="1:9">
      <c r="A5975" t="s">
        <v>92</v>
      </c>
      <c r="B5975" s="23" t="s">
        <v>92</v>
      </c>
      <c r="C5975" s="24" t="s">
        <v>92</v>
      </c>
      <c r="D5975" t="s">
        <v>92</v>
      </c>
      <c r="E5975" t="s">
        <v>92</v>
      </c>
      <c r="F5975" t="s">
        <v>92</v>
      </c>
      <c r="G5975" s="23" t="s">
        <v>92</v>
      </c>
      <c r="H5975" s="24" t="s">
        <v>92</v>
      </c>
      <c r="I5975" t="s">
        <v>92</v>
      </c>
    </row>
    <row r="5976" spans="1:9">
      <c r="A5976" t="s">
        <v>92</v>
      </c>
      <c r="B5976" s="23" t="s">
        <v>92</v>
      </c>
      <c r="C5976" s="24" t="s">
        <v>92</v>
      </c>
      <c r="D5976" t="s">
        <v>92</v>
      </c>
      <c r="E5976" t="s">
        <v>92</v>
      </c>
      <c r="F5976" t="s">
        <v>92</v>
      </c>
      <c r="G5976" s="23" t="s">
        <v>92</v>
      </c>
      <c r="H5976" s="24" t="s">
        <v>92</v>
      </c>
      <c r="I5976" t="s">
        <v>92</v>
      </c>
    </row>
    <row r="5977" spans="1:9">
      <c r="A5977" t="s">
        <v>92</v>
      </c>
      <c r="B5977" s="23" t="s">
        <v>92</v>
      </c>
      <c r="C5977" s="24" t="s">
        <v>92</v>
      </c>
      <c r="D5977" t="s">
        <v>92</v>
      </c>
      <c r="E5977" t="s">
        <v>92</v>
      </c>
      <c r="F5977" t="s">
        <v>92</v>
      </c>
      <c r="G5977" s="23" t="s">
        <v>92</v>
      </c>
      <c r="H5977" s="24" t="s">
        <v>92</v>
      </c>
      <c r="I5977" t="s">
        <v>92</v>
      </c>
    </row>
    <row r="5978" spans="1:9">
      <c r="A5978" t="s">
        <v>92</v>
      </c>
      <c r="B5978" s="23" t="s">
        <v>92</v>
      </c>
      <c r="C5978" s="24" t="s">
        <v>92</v>
      </c>
      <c r="D5978" t="s">
        <v>92</v>
      </c>
      <c r="E5978" t="s">
        <v>92</v>
      </c>
      <c r="F5978" t="s">
        <v>92</v>
      </c>
      <c r="G5978" s="23" t="s">
        <v>92</v>
      </c>
      <c r="H5978" s="24" t="s">
        <v>92</v>
      </c>
      <c r="I5978" t="s">
        <v>92</v>
      </c>
    </row>
    <row r="5979" spans="1:9">
      <c r="A5979" t="s">
        <v>92</v>
      </c>
      <c r="B5979" s="23" t="s">
        <v>92</v>
      </c>
      <c r="C5979" s="24" t="s">
        <v>92</v>
      </c>
      <c r="D5979" t="s">
        <v>92</v>
      </c>
      <c r="E5979" t="s">
        <v>92</v>
      </c>
      <c r="F5979" t="s">
        <v>92</v>
      </c>
      <c r="G5979" s="23" t="s">
        <v>92</v>
      </c>
      <c r="H5979" s="24" t="s">
        <v>92</v>
      </c>
      <c r="I5979" t="s">
        <v>92</v>
      </c>
    </row>
    <row r="5980" spans="1:9">
      <c r="A5980" t="s">
        <v>92</v>
      </c>
      <c r="B5980" s="23" t="s">
        <v>92</v>
      </c>
      <c r="C5980" s="24" t="s">
        <v>92</v>
      </c>
      <c r="D5980" t="s">
        <v>92</v>
      </c>
      <c r="E5980" t="s">
        <v>92</v>
      </c>
      <c r="F5980" t="s">
        <v>92</v>
      </c>
      <c r="G5980" s="23" t="s">
        <v>92</v>
      </c>
      <c r="H5980" s="24" t="s">
        <v>92</v>
      </c>
      <c r="I5980" t="s">
        <v>92</v>
      </c>
    </row>
    <row r="5981" spans="1:9">
      <c r="A5981" t="s">
        <v>92</v>
      </c>
      <c r="B5981" s="23" t="s">
        <v>92</v>
      </c>
      <c r="C5981" s="24" t="s">
        <v>92</v>
      </c>
      <c r="D5981" t="s">
        <v>92</v>
      </c>
      <c r="E5981" t="s">
        <v>92</v>
      </c>
      <c r="F5981" t="s">
        <v>92</v>
      </c>
      <c r="G5981" s="23" t="s">
        <v>92</v>
      </c>
      <c r="H5981" s="24" t="s">
        <v>92</v>
      </c>
      <c r="I5981" t="s">
        <v>92</v>
      </c>
    </row>
    <row r="5982" spans="1:9">
      <c r="A5982" t="s">
        <v>92</v>
      </c>
      <c r="B5982" s="23" t="s">
        <v>92</v>
      </c>
      <c r="C5982" s="24" t="s">
        <v>92</v>
      </c>
      <c r="D5982" t="s">
        <v>92</v>
      </c>
      <c r="E5982" t="s">
        <v>92</v>
      </c>
      <c r="F5982" t="s">
        <v>92</v>
      </c>
      <c r="G5982" s="23" t="s">
        <v>92</v>
      </c>
      <c r="H5982" s="24" t="s">
        <v>92</v>
      </c>
      <c r="I5982" t="s">
        <v>92</v>
      </c>
    </row>
    <row r="5983" spans="1:9">
      <c r="A5983" t="s">
        <v>92</v>
      </c>
      <c r="B5983" s="23" t="s">
        <v>92</v>
      </c>
      <c r="C5983" s="24" t="s">
        <v>92</v>
      </c>
      <c r="D5983" t="s">
        <v>92</v>
      </c>
      <c r="E5983" t="s">
        <v>92</v>
      </c>
      <c r="F5983" t="s">
        <v>92</v>
      </c>
      <c r="G5983" s="23" t="s">
        <v>92</v>
      </c>
      <c r="H5983" s="24" t="s">
        <v>92</v>
      </c>
      <c r="I5983" t="s">
        <v>92</v>
      </c>
    </row>
    <row r="5984" spans="1:9">
      <c r="A5984" t="s">
        <v>92</v>
      </c>
      <c r="B5984" s="23" t="s">
        <v>92</v>
      </c>
      <c r="C5984" s="24" t="s">
        <v>92</v>
      </c>
      <c r="D5984" t="s">
        <v>92</v>
      </c>
      <c r="E5984" t="s">
        <v>92</v>
      </c>
      <c r="F5984" t="s">
        <v>92</v>
      </c>
      <c r="G5984" s="23" t="s">
        <v>92</v>
      </c>
      <c r="H5984" s="24" t="s">
        <v>92</v>
      </c>
      <c r="I5984" t="s">
        <v>92</v>
      </c>
    </row>
    <row r="5985" spans="1:9">
      <c r="A5985" t="s">
        <v>92</v>
      </c>
      <c r="B5985" s="23" t="s">
        <v>92</v>
      </c>
      <c r="C5985" s="24" t="s">
        <v>92</v>
      </c>
      <c r="D5985" t="s">
        <v>92</v>
      </c>
      <c r="E5985" t="s">
        <v>92</v>
      </c>
      <c r="F5985" t="s">
        <v>92</v>
      </c>
      <c r="G5985" s="23" t="s">
        <v>92</v>
      </c>
      <c r="H5985" s="24" t="s">
        <v>92</v>
      </c>
      <c r="I5985" t="s">
        <v>92</v>
      </c>
    </row>
    <row r="5986" spans="1:9">
      <c r="A5986" t="s">
        <v>92</v>
      </c>
      <c r="B5986" s="23" t="s">
        <v>92</v>
      </c>
      <c r="C5986" s="24" t="s">
        <v>92</v>
      </c>
      <c r="D5986" t="s">
        <v>92</v>
      </c>
      <c r="E5986" t="s">
        <v>92</v>
      </c>
      <c r="F5986" t="s">
        <v>92</v>
      </c>
      <c r="G5986" s="23" t="s">
        <v>92</v>
      </c>
      <c r="H5986" s="24" t="s">
        <v>92</v>
      </c>
      <c r="I5986" t="s">
        <v>92</v>
      </c>
    </row>
    <row r="5987" spans="1:9">
      <c r="A5987" t="s">
        <v>92</v>
      </c>
      <c r="B5987" s="23" t="s">
        <v>92</v>
      </c>
      <c r="C5987" s="24" t="s">
        <v>92</v>
      </c>
      <c r="D5987" t="s">
        <v>92</v>
      </c>
      <c r="E5987" t="s">
        <v>92</v>
      </c>
      <c r="F5987" t="s">
        <v>92</v>
      </c>
      <c r="G5987" s="23" t="s">
        <v>92</v>
      </c>
      <c r="H5987" s="24" t="s">
        <v>92</v>
      </c>
      <c r="I5987" t="s">
        <v>92</v>
      </c>
    </row>
    <row r="5988" spans="1:9">
      <c r="A5988" t="s">
        <v>92</v>
      </c>
      <c r="B5988" s="23" t="s">
        <v>92</v>
      </c>
      <c r="C5988" s="24" t="s">
        <v>92</v>
      </c>
      <c r="D5988" t="s">
        <v>92</v>
      </c>
      <c r="E5988" t="s">
        <v>92</v>
      </c>
      <c r="F5988" t="s">
        <v>92</v>
      </c>
      <c r="G5988" s="23" t="s">
        <v>92</v>
      </c>
      <c r="H5988" s="24" t="s">
        <v>92</v>
      </c>
      <c r="I5988" t="s">
        <v>92</v>
      </c>
    </row>
    <row r="5989" spans="1:9">
      <c r="A5989" t="s">
        <v>92</v>
      </c>
      <c r="B5989" s="23" t="s">
        <v>92</v>
      </c>
      <c r="C5989" s="24" t="s">
        <v>92</v>
      </c>
      <c r="D5989" t="s">
        <v>92</v>
      </c>
      <c r="E5989" t="s">
        <v>92</v>
      </c>
      <c r="F5989" t="s">
        <v>92</v>
      </c>
      <c r="G5989" s="23" t="s">
        <v>92</v>
      </c>
      <c r="H5989" s="24" t="s">
        <v>92</v>
      </c>
      <c r="I5989" t="s">
        <v>92</v>
      </c>
    </row>
    <row r="5990" spans="1:9">
      <c r="A5990" t="s">
        <v>92</v>
      </c>
      <c r="B5990" s="23" t="s">
        <v>92</v>
      </c>
      <c r="C5990" s="24" t="s">
        <v>92</v>
      </c>
      <c r="D5990" t="s">
        <v>92</v>
      </c>
      <c r="E5990" t="s">
        <v>92</v>
      </c>
      <c r="F5990" t="s">
        <v>92</v>
      </c>
      <c r="G5990" s="23" t="s">
        <v>92</v>
      </c>
      <c r="H5990" s="24" t="s">
        <v>92</v>
      </c>
      <c r="I5990" t="s">
        <v>92</v>
      </c>
    </row>
    <row r="5991" spans="1:9">
      <c r="A5991" t="s">
        <v>92</v>
      </c>
      <c r="B5991" s="23" t="s">
        <v>92</v>
      </c>
      <c r="C5991" s="24" t="s">
        <v>92</v>
      </c>
      <c r="D5991" t="s">
        <v>92</v>
      </c>
      <c r="E5991" t="s">
        <v>92</v>
      </c>
      <c r="F5991" t="s">
        <v>92</v>
      </c>
      <c r="G5991" s="23" t="s">
        <v>92</v>
      </c>
      <c r="H5991" s="24" t="s">
        <v>92</v>
      </c>
      <c r="I5991" t="s">
        <v>92</v>
      </c>
    </row>
    <row r="5992" spans="1:9">
      <c r="A5992" t="s">
        <v>92</v>
      </c>
      <c r="B5992" s="23" t="s">
        <v>92</v>
      </c>
      <c r="C5992" s="24" t="s">
        <v>92</v>
      </c>
      <c r="D5992" t="s">
        <v>92</v>
      </c>
      <c r="E5992" t="s">
        <v>92</v>
      </c>
      <c r="F5992" t="s">
        <v>92</v>
      </c>
      <c r="G5992" s="23" t="s">
        <v>92</v>
      </c>
      <c r="H5992" s="24" t="s">
        <v>92</v>
      </c>
      <c r="I5992" t="s">
        <v>92</v>
      </c>
    </row>
    <row r="5993" spans="1:9">
      <c r="A5993" t="s">
        <v>92</v>
      </c>
      <c r="B5993" s="23" t="s">
        <v>92</v>
      </c>
      <c r="C5993" s="24" t="s">
        <v>92</v>
      </c>
      <c r="D5993" t="s">
        <v>92</v>
      </c>
      <c r="E5993" t="s">
        <v>92</v>
      </c>
      <c r="F5993" t="s">
        <v>92</v>
      </c>
      <c r="G5993" s="23" t="s">
        <v>92</v>
      </c>
      <c r="H5993" s="24" t="s">
        <v>92</v>
      </c>
      <c r="I5993" t="s">
        <v>92</v>
      </c>
    </row>
    <row r="5994" spans="1:9">
      <c r="A5994" t="s">
        <v>92</v>
      </c>
      <c r="B5994" s="23" t="s">
        <v>92</v>
      </c>
      <c r="C5994" s="24" t="s">
        <v>92</v>
      </c>
      <c r="D5994" t="s">
        <v>92</v>
      </c>
      <c r="E5994" t="s">
        <v>92</v>
      </c>
      <c r="F5994" t="s">
        <v>92</v>
      </c>
      <c r="G5994" s="23" t="s">
        <v>92</v>
      </c>
      <c r="H5994" s="24" t="s">
        <v>92</v>
      </c>
      <c r="I5994" t="s">
        <v>92</v>
      </c>
    </row>
    <row r="5995" spans="1:9">
      <c r="A5995" t="s">
        <v>92</v>
      </c>
      <c r="B5995" s="23" t="s">
        <v>92</v>
      </c>
      <c r="C5995" s="24" t="s">
        <v>92</v>
      </c>
      <c r="D5995" t="s">
        <v>92</v>
      </c>
      <c r="E5995" t="s">
        <v>92</v>
      </c>
      <c r="F5995" t="s">
        <v>92</v>
      </c>
      <c r="G5995" s="23" t="s">
        <v>92</v>
      </c>
      <c r="H5995" s="24" t="s">
        <v>92</v>
      </c>
      <c r="I5995" t="s">
        <v>92</v>
      </c>
    </row>
    <row r="5996" spans="1:9">
      <c r="A5996" t="s">
        <v>92</v>
      </c>
      <c r="B5996" s="23" t="s">
        <v>92</v>
      </c>
      <c r="C5996" s="24" t="s">
        <v>92</v>
      </c>
      <c r="D5996" t="s">
        <v>92</v>
      </c>
      <c r="E5996" t="s">
        <v>92</v>
      </c>
      <c r="F5996" t="s">
        <v>92</v>
      </c>
      <c r="G5996" s="23" t="s">
        <v>92</v>
      </c>
      <c r="H5996" s="24" t="s">
        <v>92</v>
      </c>
      <c r="I5996" t="s">
        <v>92</v>
      </c>
    </row>
    <row r="5997" spans="1:9">
      <c r="A5997" t="s">
        <v>92</v>
      </c>
      <c r="B5997" s="23" t="s">
        <v>92</v>
      </c>
      <c r="C5997" s="24" t="s">
        <v>92</v>
      </c>
      <c r="D5997" t="s">
        <v>92</v>
      </c>
      <c r="E5997" t="s">
        <v>92</v>
      </c>
      <c r="F5997" t="s">
        <v>92</v>
      </c>
      <c r="G5997" s="23" t="s">
        <v>92</v>
      </c>
      <c r="H5997" s="24" t="s">
        <v>92</v>
      </c>
      <c r="I5997" t="s">
        <v>92</v>
      </c>
    </row>
    <row r="5998" spans="1:9">
      <c r="A5998" t="s">
        <v>92</v>
      </c>
      <c r="B5998" s="23" t="s">
        <v>92</v>
      </c>
      <c r="C5998" s="24" t="s">
        <v>92</v>
      </c>
      <c r="D5998" t="s">
        <v>92</v>
      </c>
      <c r="E5998" t="s">
        <v>92</v>
      </c>
      <c r="F5998" t="s">
        <v>92</v>
      </c>
      <c r="G5998" s="23" t="s">
        <v>92</v>
      </c>
      <c r="H5998" s="24" t="s">
        <v>92</v>
      </c>
      <c r="I5998" t="s">
        <v>92</v>
      </c>
    </row>
    <row r="5999" spans="1:9">
      <c r="A5999" t="s">
        <v>92</v>
      </c>
      <c r="B5999" s="23" t="s">
        <v>92</v>
      </c>
      <c r="C5999" s="24" t="s">
        <v>92</v>
      </c>
      <c r="D5999" t="s">
        <v>92</v>
      </c>
      <c r="E5999" t="s">
        <v>92</v>
      </c>
      <c r="F5999" t="s">
        <v>92</v>
      </c>
      <c r="G5999" s="23" t="s">
        <v>92</v>
      </c>
      <c r="H5999" s="24" t="s">
        <v>92</v>
      </c>
      <c r="I5999" t="s">
        <v>92</v>
      </c>
    </row>
    <row r="6000" spans="1:9">
      <c r="A6000" t="s">
        <v>92</v>
      </c>
      <c r="B6000" s="23" t="s">
        <v>92</v>
      </c>
      <c r="C6000" s="24" t="s">
        <v>92</v>
      </c>
      <c r="D6000" t="s">
        <v>92</v>
      </c>
      <c r="E6000" t="s">
        <v>92</v>
      </c>
      <c r="F6000" t="s">
        <v>92</v>
      </c>
      <c r="G6000" s="23" t="s">
        <v>92</v>
      </c>
      <c r="H6000" s="24" t="s">
        <v>92</v>
      </c>
      <c r="I6000" t="s">
        <v>92</v>
      </c>
    </row>
    <row r="6001" spans="1:9">
      <c r="A6001" t="s">
        <v>92</v>
      </c>
      <c r="B6001" s="23" t="s">
        <v>92</v>
      </c>
      <c r="C6001" s="24" t="s">
        <v>92</v>
      </c>
      <c r="D6001" t="s">
        <v>92</v>
      </c>
      <c r="E6001" t="s">
        <v>92</v>
      </c>
      <c r="F6001" t="s">
        <v>92</v>
      </c>
      <c r="G6001" s="23" t="s">
        <v>92</v>
      </c>
      <c r="H6001" s="24" t="s">
        <v>92</v>
      </c>
      <c r="I6001" t="s">
        <v>92</v>
      </c>
    </row>
    <row r="6002" spans="1:9">
      <c r="A6002" t="s">
        <v>92</v>
      </c>
      <c r="B6002" s="23" t="s">
        <v>92</v>
      </c>
      <c r="C6002" s="24" t="s">
        <v>92</v>
      </c>
      <c r="D6002" t="s">
        <v>92</v>
      </c>
      <c r="E6002" t="s">
        <v>92</v>
      </c>
      <c r="F6002" t="s">
        <v>92</v>
      </c>
      <c r="G6002" s="23" t="s">
        <v>92</v>
      </c>
      <c r="H6002" s="24" t="s">
        <v>92</v>
      </c>
      <c r="I6002" t="s">
        <v>92</v>
      </c>
    </row>
    <row r="6003" spans="1:9">
      <c r="A6003" t="s">
        <v>92</v>
      </c>
      <c r="B6003" s="23" t="s">
        <v>92</v>
      </c>
      <c r="C6003" s="24" t="s">
        <v>92</v>
      </c>
      <c r="D6003" t="s">
        <v>92</v>
      </c>
      <c r="E6003" t="s">
        <v>92</v>
      </c>
      <c r="F6003" t="s">
        <v>92</v>
      </c>
      <c r="G6003" s="23" t="s">
        <v>92</v>
      </c>
      <c r="H6003" s="24" t="s">
        <v>92</v>
      </c>
      <c r="I6003" t="s">
        <v>92</v>
      </c>
    </row>
    <row r="6004" spans="1:9">
      <c r="A6004" t="s">
        <v>92</v>
      </c>
      <c r="B6004" s="23" t="s">
        <v>92</v>
      </c>
      <c r="C6004" s="24" t="s">
        <v>92</v>
      </c>
      <c r="D6004" t="s">
        <v>92</v>
      </c>
      <c r="E6004" t="s">
        <v>92</v>
      </c>
      <c r="F6004" t="s">
        <v>92</v>
      </c>
      <c r="G6004" s="23" t="s">
        <v>92</v>
      </c>
      <c r="H6004" s="24" t="s">
        <v>92</v>
      </c>
      <c r="I6004" t="s">
        <v>92</v>
      </c>
    </row>
    <row r="6005" spans="1:9">
      <c r="A6005" t="s">
        <v>92</v>
      </c>
      <c r="B6005" s="23" t="s">
        <v>92</v>
      </c>
      <c r="C6005" s="24" t="s">
        <v>92</v>
      </c>
      <c r="D6005" t="s">
        <v>92</v>
      </c>
      <c r="E6005" t="s">
        <v>92</v>
      </c>
      <c r="F6005" t="s">
        <v>92</v>
      </c>
      <c r="G6005" s="23" t="s">
        <v>92</v>
      </c>
      <c r="H6005" s="24" t="s">
        <v>92</v>
      </c>
      <c r="I6005" t="s">
        <v>92</v>
      </c>
    </row>
    <row r="6006" spans="1:9">
      <c r="A6006" t="s">
        <v>92</v>
      </c>
      <c r="B6006" s="23" t="s">
        <v>92</v>
      </c>
      <c r="C6006" s="24" t="s">
        <v>92</v>
      </c>
      <c r="D6006" t="s">
        <v>92</v>
      </c>
      <c r="E6006" t="s">
        <v>92</v>
      </c>
      <c r="F6006" t="s">
        <v>92</v>
      </c>
      <c r="G6006" s="23" t="s">
        <v>92</v>
      </c>
      <c r="H6006" s="24" t="s">
        <v>92</v>
      </c>
      <c r="I6006" t="s">
        <v>92</v>
      </c>
    </row>
    <row r="6007" spans="1:9">
      <c r="A6007" t="s">
        <v>92</v>
      </c>
      <c r="B6007" s="23" t="s">
        <v>92</v>
      </c>
      <c r="C6007" s="24" t="s">
        <v>92</v>
      </c>
      <c r="D6007" t="s">
        <v>92</v>
      </c>
      <c r="E6007" t="s">
        <v>92</v>
      </c>
      <c r="F6007" t="s">
        <v>92</v>
      </c>
      <c r="G6007" s="23" t="s">
        <v>92</v>
      </c>
      <c r="H6007" s="24" t="s">
        <v>92</v>
      </c>
      <c r="I6007" t="s">
        <v>92</v>
      </c>
    </row>
    <row r="6008" spans="1:9">
      <c r="A6008" t="s">
        <v>92</v>
      </c>
      <c r="B6008" s="23" t="s">
        <v>92</v>
      </c>
      <c r="C6008" s="24" t="s">
        <v>92</v>
      </c>
      <c r="D6008" t="s">
        <v>92</v>
      </c>
      <c r="E6008" t="s">
        <v>92</v>
      </c>
      <c r="F6008" t="s">
        <v>92</v>
      </c>
      <c r="G6008" s="23" t="s">
        <v>92</v>
      </c>
      <c r="H6008" s="24" t="s">
        <v>92</v>
      </c>
      <c r="I6008" t="s">
        <v>92</v>
      </c>
    </row>
    <row r="6009" spans="1:9">
      <c r="A6009" t="s">
        <v>92</v>
      </c>
      <c r="B6009" s="23" t="s">
        <v>92</v>
      </c>
      <c r="C6009" s="24" t="s">
        <v>92</v>
      </c>
      <c r="D6009" t="s">
        <v>92</v>
      </c>
      <c r="E6009" t="s">
        <v>92</v>
      </c>
      <c r="F6009" t="s">
        <v>92</v>
      </c>
      <c r="G6009" s="23" t="s">
        <v>92</v>
      </c>
      <c r="H6009" s="24" t="s">
        <v>92</v>
      </c>
      <c r="I6009" t="s">
        <v>92</v>
      </c>
    </row>
    <row r="6010" spans="1:9">
      <c r="A6010" t="s">
        <v>92</v>
      </c>
      <c r="B6010" s="23" t="s">
        <v>92</v>
      </c>
      <c r="C6010" s="24" t="s">
        <v>92</v>
      </c>
      <c r="D6010" t="s">
        <v>92</v>
      </c>
      <c r="E6010" t="s">
        <v>92</v>
      </c>
      <c r="F6010" t="s">
        <v>92</v>
      </c>
      <c r="G6010" s="23" t="s">
        <v>92</v>
      </c>
      <c r="H6010" s="24" t="s">
        <v>92</v>
      </c>
      <c r="I6010" t="s">
        <v>92</v>
      </c>
    </row>
    <row r="6011" spans="1:9">
      <c r="A6011" t="s">
        <v>92</v>
      </c>
      <c r="B6011" s="23" t="s">
        <v>92</v>
      </c>
      <c r="C6011" s="24" t="s">
        <v>92</v>
      </c>
      <c r="D6011" t="s">
        <v>92</v>
      </c>
      <c r="E6011" t="s">
        <v>92</v>
      </c>
      <c r="F6011" t="s">
        <v>92</v>
      </c>
      <c r="G6011" s="23" t="s">
        <v>92</v>
      </c>
      <c r="H6011" s="24" t="s">
        <v>92</v>
      </c>
      <c r="I6011" t="s">
        <v>92</v>
      </c>
    </row>
    <row r="6012" spans="1:9">
      <c r="A6012" t="s">
        <v>92</v>
      </c>
      <c r="B6012" s="23" t="s">
        <v>92</v>
      </c>
      <c r="C6012" s="24" t="s">
        <v>92</v>
      </c>
      <c r="D6012" t="s">
        <v>92</v>
      </c>
      <c r="E6012" t="s">
        <v>92</v>
      </c>
      <c r="F6012" t="s">
        <v>92</v>
      </c>
      <c r="G6012" s="23" t="s">
        <v>92</v>
      </c>
      <c r="H6012" s="24" t="s">
        <v>92</v>
      </c>
      <c r="I6012" t="s">
        <v>92</v>
      </c>
    </row>
    <row r="6013" spans="1:9">
      <c r="A6013" t="s">
        <v>92</v>
      </c>
      <c r="B6013" s="23" t="s">
        <v>92</v>
      </c>
      <c r="C6013" s="24" t="s">
        <v>92</v>
      </c>
      <c r="D6013" t="s">
        <v>92</v>
      </c>
      <c r="E6013" t="s">
        <v>92</v>
      </c>
      <c r="F6013" t="s">
        <v>92</v>
      </c>
      <c r="G6013" s="23" t="s">
        <v>92</v>
      </c>
      <c r="H6013" s="24" t="s">
        <v>92</v>
      </c>
      <c r="I6013" t="s">
        <v>92</v>
      </c>
    </row>
    <row r="6014" spans="1:9">
      <c r="A6014" t="s">
        <v>92</v>
      </c>
      <c r="B6014" s="23" t="s">
        <v>92</v>
      </c>
      <c r="C6014" s="24" t="s">
        <v>92</v>
      </c>
      <c r="D6014" t="s">
        <v>92</v>
      </c>
      <c r="E6014" t="s">
        <v>92</v>
      </c>
      <c r="F6014" t="s">
        <v>92</v>
      </c>
      <c r="G6014" s="23" t="s">
        <v>92</v>
      </c>
      <c r="H6014" s="24" t="s">
        <v>92</v>
      </c>
      <c r="I6014" t="s">
        <v>92</v>
      </c>
    </row>
    <row r="6015" spans="1:9">
      <c r="A6015" t="s">
        <v>92</v>
      </c>
      <c r="B6015" s="23" t="s">
        <v>92</v>
      </c>
      <c r="C6015" s="24" t="s">
        <v>92</v>
      </c>
      <c r="D6015" t="s">
        <v>92</v>
      </c>
      <c r="E6015" t="s">
        <v>92</v>
      </c>
      <c r="F6015" t="s">
        <v>92</v>
      </c>
      <c r="G6015" s="23" t="s">
        <v>92</v>
      </c>
      <c r="H6015" s="24" t="s">
        <v>92</v>
      </c>
      <c r="I6015" t="s">
        <v>92</v>
      </c>
    </row>
    <row r="6016" spans="1:9">
      <c r="A6016" t="s">
        <v>92</v>
      </c>
      <c r="B6016" s="23" t="s">
        <v>92</v>
      </c>
      <c r="C6016" s="24" t="s">
        <v>92</v>
      </c>
      <c r="D6016" t="s">
        <v>92</v>
      </c>
      <c r="E6016" t="s">
        <v>92</v>
      </c>
      <c r="F6016" t="s">
        <v>92</v>
      </c>
      <c r="G6016" s="23" t="s">
        <v>92</v>
      </c>
      <c r="H6016" s="24" t="s">
        <v>92</v>
      </c>
      <c r="I6016" t="s">
        <v>92</v>
      </c>
    </row>
    <row r="6017" spans="1:9">
      <c r="A6017" t="s">
        <v>92</v>
      </c>
      <c r="B6017" s="23" t="s">
        <v>92</v>
      </c>
      <c r="C6017" s="24" t="s">
        <v>92</v>
      </c>
      <c r="D6017" t="s">
        <v>92</v>
      </c>
      <c r="E6017" t="s">
        <v>92</v>
      </c>
      <c r="F6017" t="s">
        <v>92</v>
      </c>
      <c r="G6017" s="23" t="s">
        <v>92</v>
      </c>
      <c r="H6017" s="24" t="s">
        <v>92</v>
      </c>
      <c r="I6017" t="s">
        <v>92</v>
      </c>
    </row>
    <row r="6018" spans="1:9">
      <c r="A6018" t="s">
        <v>92</v>
      </c>
      <c r="B6018" s="23" t="s">
        <v>92</v>
      </c>
      <c r="C6018" s="24" t="s">
        <v>92</v>
      </c>
      <c r="D6018" t="s">
        <v>92</v>
      </c>
      <c r="E6018" t="s">
        <v>92</v>
      </c>
      <c r="F6018" t="s">
        <v>92</v>
      </c>
      <c r="G6018" s="23" t="s">
        <v>92</v>
      </c>
      <c r="H6018" s="24" t="s">
        <v>92</v>
      </c>
      <c r="I6018" t="s">
        <v>92</v>
      </c>
    </row>
    <row r="6019" spans="1:9">
      <c r="A6019" t="s">
        <v>92</v>
      </c>
      <c r="B6019" s="23" t="s">
        <v>92</v>
      </c>
      <c r="C6019" s="24" t="s">
        <v>92</v>
      </c>
      <c r="D6019" t="s">
        <v>92</v>
      </c>
      <c r="E6019" t="s">
        <v>92</v>
      </c>
      <c r="F6019" t="s">
        <v>92</v>
      </c>
      <c r="G6019" s="23" t="s">
        <v>92</v>
      </c>
      <c r="H6019" s="24" t="s">
        <v>92</v>
      </c>
      <c r="I6019" t="s">
        <v>92</v>
      </c>
    </row>
    <row r="6020" spans="1:9">
      <c r="A6020" t="s">
        <v>92</v>
      </c>
      <c r="B6020" s="23" t="s">
        <v>92</v>
      </c>
      <c r="C6020" s="24" t="s">
        <v>92</v>
      </c>
      <c r="D6020" t="s">
        <v>92</v>
      </c>
      <c r="E6020" t="s">
        <v>92</v>
      </c>
      <c r="F6020" t="s">
        <v>92</v>
      </c>
      <c r="G6020" s="23" t="s">
        <v>92</v>
      </c>
      <c r="H6020" s="24" t="s">
        <v>92</v>
      </c>
      <c r="I6020" t="s">
        <v>92</v>
      </c>
    </row>
    <row r="6021" spans="1:9">
      <c r="A6021" t="s">
        <v>92</v>
      </c>
      <c r="B6021" s="23" t="s">
        <v>92</v>
      </c>
      <c r="C6021" s="24" t="s">
        <v>92</v>
      </c>
      <c r="D6021" t="s">
        <v>92</v>
      </c>
      <c r="E6021" t="s">
        <v>92</v>
      </c>
      <c r="F6021" t="s">
        <v>92</v>
      </c>
      <c r="G6021" s="23" t="s">
        <v>92</v>
      </c>
      <c r="H6021" s="24" t="s">
        <v>92</v>
      </c>
      <c r="I6021" t="s">
        <v>92</v>
      </c>
    </row>
    <row r="6022" spans="1:9">
      <c r="A6022" t="s">
        <v>92</v>
      </c>
      <c r="B6022" s="23" t="s">
        <v>92</v>
      </c>
      <c r="C6022" s="24" t="s">
        <v>92</v>
      </c>
      <c r="D6022" t="s">
        <v>92</v>
      </c>
      <c r="E6022" t="s">
        <v>92</v>
      </c>
      <c r="F6022" t="s">
        <v>92</v>
      </c>
      <c r="G6022" s="23" t="s">
        <v>92</v>
      </c>
      <c r="H6022" s="24" t="s">
        <v>92</v>
      </c>
      <c r="I6022" t="s">
        <v>92</v>
      </c>
    </row>
    <row r="6023" spans="1:9">
      <c r="A6023" t="s">
        <v>92</v>
      </c>
      <c r="B6023" s="23" t="s">
        <v>92</v>
      </c>
      <c r="C6023" s="24" t="s">
        <v>92</v>
      </c>
      <c r="D6023" t="s">
        <v>92</v>
      </c>
      <c r="E6023" t="s">
        <v>92</v>
      </c>
      <c r="F6023" t="s">
        <v>92</v>
      </c>
      <c r="G6023" s="23" t="s">
        <v>92</v>
      </c>
      <c r="H6023" s="24" t="s">
        <v>92</v>
      </c>
      <c r="I6023" t="s">
        <v>92</v>
      </c>
    </row>
    <row r="6024" spans="1:9">
      <c r="A6024" t="s">
        <v>92</v>
      </c>
      <c r="B6024" s="23" t="s">
        <v>92</v>
      </c>
      <c r="C6024" s="24" t="s">
        <v>92</v>
      </c>
      <c r="D6024" t="s">
        <v>92</v>
      </c>
      <c r="E6024" t="s">
        <v>92</v>
      </c>
      <c r="F6024" t="s">
        <v>92</v>
      </c>
      <c r="G6024" s="23" t="s">
        <v>92</v>
      </c>
      <c r="H6024" s="24" t="s">
        <v>92</v>
      </c>
      <c r="I6024" t="s">
        <v>92</v>
      </c>
    </row>
    <row r="6025" spans="1:9">
      <c r="A6025" t="s">
        <v>92</v>
      </c>
      <c r="B6025" s="23" t="s">
        <v>92</v>
      </c>
      <c r="C6025" s="24" t="s">
        <v>92</v>
      </c>
      <c r="D6025" t="s">
        <v>92</v>
      </c>
      <c r="E6025" t="s">
        <v>92</v>
      </c>
      <c r="F6025" t="s">
        <v>92</v>
      </c>
      <c r="G6025" s="23" t="s">
        <v>92</v>
      </c>
      <c r="H6025" s="24" t="s">
        <v>92</v>
      </c>
      <c r="I6025" t="s">
        <v>92</v>
      </c>
    </row>
    <row r="6026" spans="1:9">
      <c r="A6026" t="s">
        <v>92</v>
      </c>
      <c r="B6026" s="23" t="s">
        <v>92</v>
      </c>
      <c r="C6026" s="24" t="s">
        <v>92</v>
      </c>
      <c r="D6026" t="s">
        <v>92</v>
      </c>
      <c r="E6026" t="s">
        <v>92</v>
      </c>
      <c r="F6026" t="s">
        <v>92</v>
      </c>
      <c r="G6026" s="23" t="s">
        <v>92</v>
      </c>
      <c r="H6026" s="24" t="s">
        <v>92</v>
      </c>
      <c r="I6026" t="s">
        <v>92</v>
      </c>
    </row>
    <row r="6027" spans="1:9">
      <c r="A6027" t="s">
        <v>92</v>
      </c>
      <c r="B6027" s="23" t="s">
        <v>92</v>
      </c>
      <c r="C6027" s="24" t="s">
        <v>92</v>
      </c>
      <c r="D6027" t="s">
        <v>92</v>
      </c>
      <c r="E6027" t="s">
        <v>92</v>
      </c>
      <c r="F6027" t="s">
        <v>92</v>
      </c>
      <c r="G6027" s="23" t="s">
        <v>92</v>
      </c>
      <c r="H6027" s="24" t="s">
        <v>92</v>
      </c>
      <c r="I6027" t="s">
        <v>92</v>
      </c>
    </row>
    <row r="6028" spans="1:9">
      <c r="A6028" t="s">
        <v>92</v>
      </c>
      <c r="B6028" s="23" t="s">
        <v>92</v>
      </c>
      <c r="C6028" s="24" t="s">
        <v>92</v>
      </c>
      <c r="D6028" t="s">
        <v>92</v>
      </c>
      <c r="E6028" t="s">
        <v>92</v>
      </c>
      <c r="F6028" t="s">
        <v>92</v>
      </c>
      <c r="G6028" s="23" t="s">
        <v>92</v>
      </c>
      <c r="H6028" s="24" t="s">
        <v>92</v>
      </c>
      <c r="I6028" t="s">
        <v>92</v>
      </c>
    </row>
    <row r="6029" spans="1:9">
      <c r="A6029" t="s">
        <v>92</v>
      </c>
      <c r="B6029" s="23" t="s">
        <v>92</v>
      </c>
      <c r="C6029" s="24" t="s">
        <v>92</v>
      </c>
      <c r="D6029" t="s">
        <v>92</v>
      </c>
      <c r="E6029" t="s">
        <v>92</v>
      </c>
      <c r="F6029" t="s">
        <v>92</v>
      </c>
      <c r="G6029" s="23" t="s">
        <v>92</v>
      </c>
      <c r="H6029" s="24" t="s">
        <v>92</v>
      </c>
      <c r="I6029" t="s">
        <v>92</v>
      </c>
    </row>
    <row r="6030" spans="1:9">
      <c r="A6030" t="s">
        <v>92</v>
      </c>
      <c r="B6030" s="23" t="s">
        <v>92</v>
      </c>
      <c r="C6030" s="24" t="s">
        <v>92</v>
      </c>
      <c r="D6030" t="s">
        <v>92</v>
      </c>
      <c r="E6030" t="s">
        <v>92</v>
      </c>
      <c r="F6030" t="s">
        <v>92</v>
      </c>
      <c r="G6030" s="23" t="s">
        <v>92</v>
      </c>
      <c r="H6030" s="24" t="s">
        <v>92</v>
      </c>
      <c r="I6030" t="s">
        <v>92</v>
      </c>
    </row>
    <row r="6031" spans="1:9">
      <c r="A6031" t="s">
        <v>92</v>
      </c>
      <c r="B6031" s="23" t="s">
        <v>92</v>
      </c>
      <c r="C6031" s="24" t="s">
        <v>92</v>
      </c>
      <c r="D6031" t="s">
        <v>92</v>
      </c>
      <c r="E6031" t="s">
        <v>92</v>
      </c>
      <c r="F6031" t="s">
        <v>92</v>
      </c>
      <c r="G6031" s="23" t="s">
        <v>92</v>
      </c>
      <c r="H6031" s="24" t="s">
        <v>92</v>
      </c>
      <c r="I6031" t="s">
        <v>92</v>
      </c>
    </row>
    <row r="6032" spans="1:9">
      <c r="A6032" t="s">
        <v>92</v>
      </c>
      <c r="B6032" s="23" t="s">
        <v>92</v>
      </c>
      <c r="C6032" s="24" t="s">
        <v>92</v>
      </c>
      <c r="D6032" t="s">
        <v>92</v>
      </c>
      <c r="E6032" t="s">
        <v>92</v>
      </c>
      <c r="F6032" t="s">
        <v>92</v>
      </c>
      <c r="G6032" s="23" t="s">
        <v>92</v>
      </c>
      <c r="H6032" s="24" t="s">
        <v>92</v>
      </c>
      <c r="I6032" t="s">
        <v>92</v>
      </c>
    </row>
    <row r="6033" spans="1:9">
      <c r="A6033" t="s">
        <v>92</v>
      </c>
      <c r="B6033" s="23" t="s">
        <v>92</v>
      </c>
      <c r="C6033" s="24" t="s">
        <v>92</v>
      </c>
      <c r="D6033" t="s">
        <v>92</v>
      </c>
      <c r="E6033" t="s">
        <v>92</v>
      </c>
      <c r="F6033" t="s">
        <v>92</v>
      </c>
      <c r="G6033" s="23" t="s">
        <v>92</v>
      </c>
      <c r="H6033" s="24" t="s">
        <v>92</v>
      </c>
      <c r="I6033" t="s">
        <v>92</v>
      </c>
    </row>
    <row r="6034" spans="1:9">
      <c r="A6034" t="s">
        <v>92</v>
      </c>
      <c r="B6034" s="23" t="s">
        <v>92</v>
      </c>
      <c r="C6034" s="24" t="s">
        <v>92</v>
      </c>
      <c r="D6034" t="s">
        <v>92</v>
      </c>
      <c r="E6034" t="s">
        <v>92</v>
      </c>
      <c r="F6034" t="s">
        <v>92</v>
      </c>
      <c r="G6034" s="23" t="s">
        <v>92</v>
      </c>
      <c r="H6034" s="24" t="s">
        <v>92</v>
      </c>
      <c r="I6034" t="s">
        <v>92</v>
      </c>
    </row>
    <row r="6035" spans="1:9">
      <c r="A6035" t="s">
        <v>92</v>
      </c>
      <c r="B6035" s="23" t="s">
        <v>92</v>
      </c>
      <c r="C6035" s="24" t="s">
        <v>92</v>
      </c>
      <c r="D6035" t="s">
        <v>92</v>
      </c>
      <c r="E6035" t="s">
        <v>92</v>
      </c>
      <c r="F6035" t="s">
        <v>92</v>
      </c>
      <c r="G6035" s="23" t="s">
        <v>92</v>
      </c>
      <c r="H6035" s="24" t="s">
        <v>92</v>
      </c>
      <c r="I6035" t="s">
        <v>92</v>
      </c>
    </row>
    <row r="6036" spans="1:9">
      <c r="A6036" t="s">
        <v>92</v>
      </c>
      <c r="B6036" s="23" t="s">
        <v>92</v>
      </c>
      <c r="C6036" s="24" t="s">
        <v>92</v>
      </c>
      <c r="D6036" t="s">
        <v>92</v>
      </c>
      <c r="E6036" t="s">
        <v>92</v>
      </c>
      <c r="F6036" t="s">
        <v>92</v>
      </c>
      <c r="G6036" s="23" t="s">
        <v>92</v>
      </c>
      <c r="H6036" s="24" t="s">
        <v>92</v>
      </c>
      <c r="I6036" t="s">
        <v>92</v>
      </c>
    </row>
    <row r="6037" spans="1:9">
      <c r="A6037" t="s">
        <v>92</v>
      </c>
      <c r="B6037" s="23" t="s">
        <v>92</v>
      </c>
      <c r="C6037" s="24" t="s">
        <v>92</v>
      </c>
      <c r="D6037" t="s">
        <v>92</v>
      </c>
      <c r="E6037" t="s">
        <v>92</v>
      </c>
      <c r="F6037" t="s">
        <v>92</v>
      </c>
      <c r="G6037" s="23" t="s">
        <v>92</v>
      </c>
      <c r="H6037" s="24" t="s">
        <v>92</v>
      </c>
      <c r="I6037" t="s">
        <v>92</v>
      </c>
    </row>
    <row r="6038" spans="1:9">
      <c r="A6038" t="s">
        <v>92</v>
      </c>
      <c r="B6038" s="23" t="s">
        <v>92</v>
      </c>
      <c r="C6038" s="24" t="s">
        <v>92</v>
      </c>
      <c r="D6038" t="s">
        <v>92</v>
      </c>
      <c r="E6038" t="s">
        <v>92</v>
      </c>
      <c r="F6038" t="s">
        <v>92</v>
      </c>
      <c r="G6038" s="23" t="s">
        <v>92</v>
      </c>
      <c r="H6038" s="24" t="s">
        <v>92</v>
      </c>
      <c r="I6038" t="s">
        <v>92</v>
      </c>
    </row>
    <row r="6039" spans="1:9">
      <c r="A6039" t="s">
        <v>92</v>
      </c>
      <c r="B6039" s="23" t="s">
        <v>92</v>
      </c>
      <c r="C6039" s="24" t="s">
        <v>92</v>
      </c>
      <c r="D6039" t="s">
        <v>92</v>
      </c>
      <c r="E6039" t="s">
        <v>92</v>
      </c>
      <c r="F6039" t="s">
        <v>92</v>
      </c>
      <c r="G6039" s="23" t="s">
        <v>92</v>
      </c>
      <c r="H6039" s="24" t="s">
        <v>92</v>
      </c>
      <c r="I6039" t="s">
        <v>92</v>
      </c>
    </row>
    <row r="6040" spans="1:9">
      <c r="A6040" t="s">
        <v>92</v>
      </c>
      <c r="B6040" s="23" t="s">
        <v>92</v>
      </c>
      <c r="C6040" s="24" t="s">
        <v>92</v>
      </c>
      <c r="D6040" t="s">
        <v>92</v>
      </c>
      <c r="E6040" t="s">
        <v>92</v>
      </c>
      <c r="F6040" t="s">
        <v>92</v>
      </c>
      <c r="G6040" s="23" t="s">
        <v>92</v>
      </c>
      <c r="H6040" s="24" t="s">
        <v>92</v>
      </c>
      <c r="I6040" t="s">
        <v>92</v>
      </c>
    </row>
    <row r="6041" spans="1:9">
      <c r="A6041" t="s">
        <v>92</v>
      </c>
      <c r="B6041" s="23" t="s">
        <v>92</v>
      </c>
      <c r="C6041" s="24" t="s">
        <v>92</v>
      </c>
      <c r="D6041" t="s">
        <v>92</v>
      </c>
      <c r="E6041" t="s">
        <v>92</v>
      </c>
      <c r="F6041" t="s">
        <v>92</v>
      </c>
      <c r="G6041" s="23" t="s">
        <v>92</v>
      </c>
      <c r="H6041" s="24" t="s">
        <v>92</v>
      </c>
      <c r="I6041" t="s">
        <v>92</v>
      </c>
    </row>
    <row r="6042" spans="1:9">
      <c r="A6042" t="s">
        <v>92</v>
      </c>
      <c r="B6042" s="23" t="s">
        <v>92</v>
      </c>
      <c r="C6042" s="24" t="s">
        <v>92</v>
      </c>
      <c r="D6042" t="s">
        <v>92</v>
      </c>
      <c r="E6042" t="s">
        <v>92</v>
      </c>
      <c r="F6042" t="s">
        <v>92</v>
      </c>
      <c r="G6042" s="23" t="s">
        <v>92</v>
      </c>
      <c r="H6042" s="24" t="s">
        <v>92</v>
      </c>
      <c r="I6042" t="s">
        <v>92</v>
      </c>
    </row>
    <row r="6043" spans="1:9">
      <c r="A6043" t="s">
        <v>92</v>
      </c>
      <c r="B6043" s="23" t="s">
        <v>92</v>
      </c>
      <c r="C6043" s="24" t="s">
        <v>92</v>
      </c>
      <c r="D6043" t="s">
        <v>92</v>
      </c>
      <c r="E6043" t="s">
        <v>92</v>
      </c>
      <c r="F6043" t="s">
        <v>92</v>
      </c>
      <c r="G6043" s="23" t="s">
        <v>92</v>
      </c>
      <c r="H6043" s="24" t="s">
        <v>92</v>
      </c>
      <c r="I6043" t="s">
        <v>92</v>
      </c>
    </row>
    <row r="6044" spans="1:9">
      <c r="A6044" t="s">
        <v>92</v>
      </c>
      <c r="B6044" s="23" t="s">
        <v>92</v>
      </c>
      <c r="C6044" s="24" t="s">
        <v>92</v>
      </c>
      <c r="D6044" t="s">
        <v>92</v>
      </c>
      <c r="E6044" t="s">
        <v>92</v>
      </c>
      <c r="F6044" t="s">
        <v>92</v>
      </c>
      <c r="G6044" s="23" t="s">
        <v>92</v>
      </c>
      <c r="H6044" s="24" t="s">
        <v>92</v>
      </c>
      <c r="I6044" t="s">
        <v>92</v>
      </c>
    </row>
    <row r="6045" spans="1:9">
      <c r="A6045" t="s">
        <v>92</v>
      </c>
      <c r="B6045" s="23" t="s">
        <v>92</v>
      </c>
      <c r="C6045" s="24" t="s">
        <v>92</v>
      </c>
      <c r="D6045" t="s">
        <v>92</v>
      </c>
      <c r="E6045" t="s">
        <v>92</v>
      </c>
      <c r="F6045" t="s">
        <v>92</v>
      </c>
      <c r="G6045" s="23" t="s">
        <v>92</v>
      </c>
      <c r="H6045" s="24" t="s">
        <v>92</v>
      </c>
      <c r="I6045" t="s">
        <v>92</v>
      </c>
    </row>
    <row r="6046" spans="1:9">
      <c r="A6046" t="s">
        <v>92</v>
      </c>
      <c r="B6046" s="23" t="s">
        <v>92</v>
      </c>
      <c r="C6046" s="24" t="s">
        <v>92</v>
      </c>
      <c r="D6046" t="s">
        <v>92</v>
      </c>
      <c r="E6046" t="s">
        <v>92</v>
      </c>
      <c r="F6046" t="s">
        <v>92</v>
      </c>
      <c r="G6046" s="23" t="s">
        <v>92</v>
      </c>
      <c r="H6046" s="24" t="s">
        <v>92</v>
      </c>
      <c r="I6046" t="s">
        <v>92</v>
      </c>
    </row>
    <row r="6047" spans="1:9">
      <c r="A6047" t="s">
        <v>92</v>
      </c>
      <c r="B6047" s="23" t="s">
        <v>92</v>
      </c>
      <c r="C6047" s="24" t="s">
        <v>92</v>
      </c>
      <c r="D6047" t="s">
        <v>92</v>
      </c>
      <c r="E6047" t="s">
        <v>92</v>
      </c>
      <c r="F6047" t="s">
        <v>92</v>
      </c>
      <c r="G6047" s="23" t="s">
        <v>92</v>
      </c>
      <c r="H6047" s="24" t="s">
        <v>92</v>
      </c>
      <c r="I6047" t="s">
        <v>92</v>
      </c>
    </row>
    <row r="6048" spans="1:9">
      <c r="A6048" t="s">
        <v>92</v>
      </c>
      <c r="B6048" s="23" t="s">
        <v>92</v>
      </c>
      <c r="C6048" s="24" t="s">
        <v>92</v>
      </c>
      <c r="D6048" t="s">
        <v>92</v>
      </c>
      <c r="E6048" t="s">
        <v>92</v>
      </c>
      <c r="F6048" t="s">
        <v>92</v>
      </c>
      <c r="G6048" s="23" t="s">
        <v>92</v>
      </c>
      <c r="H6048" s="24" t="s">
        <v>92</v>
      </c>
      <c r="I6048" t="s">
        <v>92</v>
      </c>
    </row>
    <row r="6049" spans="1:9">
      <c r="A6049" t="s">
        <v>92</v>
      </c>
      <c r="B6049" s="23" t="s">
        <v>92</v>
      </c>
      <c r="C6049" s="24" t="s">
        <v>92</v>
      </c>
      <c r="D6049" t="s">
        <v>92</v>
      </c>
      <c r="E6049" t="s">
        <v>92</v>
      </c>
      <c r="F6049" t="s">
        <v>92</v>
      </c>
      <c r="G6049" s="23" t="s">
        <v>92</v>
      </c>
      <c r="H6049" s="24" t="s">
        <v>92</v>
      </c>
      <c r="I6049" t="s">
        <v>92</v>
      </c>
    </row>
    <row r="6050" spans="1:9">
      <c r="A6050" t="s">
        <v>92</v>
      </c>
      <c r="B6050" s="23" t="s">
        <v>92</v>
      </c>
      <c r="C6050" s="24" t="s">
        <v>92</v>
      </c>
      <c r="D6050" t="s">
        <v>92</v>
      </c>
      <c r="E6050" t="s">
        <v>92</v>
      </c>
      <c r="F6050" t="s">
        <v>92</v>
      </c>
      <c r="G6050" s="23" t="s">
        <v>92</v>
      </c>
      <c r="H6050" s="24" t="s">
        <v>92</v>
      </c>
      <c r="I6050" t="s">
        <v>92</v>
      </c>
    </row>
    <row r="6051" spans="1:9">
      <c r="A6051" t="s">
        <v>92</v>
      </c>
      <c r="B6051" s="23" t="s">
        <v>92</v>
      </c>
      <c r="C6051" s="24" t="s">
        <v>92</v>
      </c>
      <c r="D6051" t="s">
        <v>92</v>
      </c>
      <c r="E6051" t="s">
        <v>92</v>
      </c>
      <c r="F6051" t="s">
        <v>92</v>
      </c>
      <c r="G6051" s="23" t="s">
        <v>92</v>
      </c>
      <c r="H6051" s="24" t="s">
        <v>92</v>
      </c>
      <c r="I6051" t="s">
        <v>92</v>
      </c>
    </row>
    <row r="6052" spans="1:9">
      <c r="A6052" t="s">
        <v>92</v>
      </c>
      <c r="B6052" s="23" t="s">
        <v>92</v>
      </c>
      <c r="C6052" s="24" t="s">
        <v>92</v>
      </c>
      <c r="D6052" t="s">
        <v>92</v>
      </c>
      <c r="E6052" t="s">
        <v>92</v>
      </c>
      <c r="F6052" t="s">
        <v>92</v>
      </c>
      <c r="G6052" s="23" t="s">
        <v>92</v>
      </c>
      <c r="H6052" s="24" t="s">
        <v>92</v>
      </c>
      <c r="I6052" t="s">
        <v>92</v>
      </c>
    </row>
    <row r="6053" spans="1:9">
      <c r="A6053" t="s">
        <v>92</v>
      </c>
      <c r="B6053" s="23" t="s">
        <v>92</v>
      </c>
      <c r="C6053" s="24" t="s">
        <v>92</v>
      </c>
      <c r="D6053" t="s">
        <v>92</v>
      </c>
      <c r="E6053" t="s">
        <v>92</v>
      </c>
      <c r="F6053" t="s">
        <v>92</v>
      </c>
      <c r="G6053" s="23" t="s">
        <v>92</v>
      </c>
      <c r="H6053" s="24" t="s">
        <v>92</v>
      </c>
      <c r="I6053" t="s">
        <v>92</v>
      </c>
    </row>
    <row r="6054" spans="1:9">
      <c r="A6054" t="s">
        <v>92</v>
      </c>
      <c r="B6054" s="23" t="s">
        <v>92</v>
      </c>
      <c r="C6054" s="24" t="s">
        <v>92</v>
      </c>
      <c r="D6054" t="s">
        <v>92</v>
      </c>
      <c r="E6054" t="s">
        <v>92</v>
      </c>
      <c r="F6054" t="s">
        <v>92</v>
      </c>
      <c r="G6054" s="23" t="s">
        <v>92</v>
      </c>
      <c r="H6054" s="24" t="s">
        <v>92</v>
      </c>
      <c r="I6054" t="s">
        <v>92</v>
      </c>
    </row>
    <row r="6055" spans="1:9">
      <c r="A6055" t="s">
        <v>92</v>
      </c>
      <c r="B6055" s="23" t="s">
        <v>92</v>
      </c>
      <c r="C6055" s="24" t="s">
        <v>92</v>
      </c>
      <c r="D6055" t="s">
        <v>92</v>
      </c>
      <c r="E6055" t="s">
        <v>92</v>
      </c>
      <c r="F6055" t="s">
        <v>92</v>
      </c>
      <c r="G6055" s="23" t="s">
        <v>92</v>
      </c>
      <c r="H6055" s="24" t="s">
        <v>92</v>
      </c>
      <c r="I6055" t="s">
        <v>92</v>
      </c>
    </row>
    <row r="6056" spans="1:9">
      <c r="A6056" t="s">
        <v>92</v>
      </c>
      <c r="B6056" s="23" t="s">
        <v>92</v>
      </c>
      <c r="C6056" s="24" t="s">
        <v>92</v>
      </c>
      <c r="D6056" t="s">
        <v>92</v>
      </c>
      <c r="E6056" t="s">
        <v>92</v>
      </c>
      <c r="F6056" t="s">
        <v>92</v>
      </c>
      <c r="G6056" s="23" t="s">
        <v>92</v>
      </c>
      <c r="H6056" s="24" t="s">
        <v>92</v>
      </c>
      <c r="I6056" t="s">
        <v>92</v>
      </c>
    </row>
    <row r="6057" spans="1:9">
      <c r="A6057" t="s">
        <v>92</v>
      </c>
      <c r="B6057" s="23" t="s">
        <v>92</v>
      </c>
      <c r="C6057" s="24" t="s">
        <v>92</v>
      </c>
      <c r="D6057" t="s">
        <v>92</v>
      </c>
      <c r="E6057" t="s">
        <v>92</v>
      </c>
      <c r="F6057" t="s">
        <v>92</v>
      </c>
      <c r="G6057" s="23" t="s">
        <v>92</v>
      </c>
      <c r="H6057" s="24" t="s">
        <v>92</v>
      </c>
      <c r="I6057" t="s">
        <v>92</v>
      </c>
    </row>
    <row r="6058" spans="1:9">
      <c r="A6058" t="s">
        <v>92</v>
      </c>
      <c r="B6058" s="23" t="s">
        <v>92</v>
      </c>
      <c r="C6058" s="24" t="s">
        <v>92</v>
      </c>
      <c r="D6058" t="s">
        <v>92</v>
      </c>
      <c r="E6058" t="s">
        <v>92</v>
      </c>
      <c r="F6058" t="s">
        <v>92</v>
      </c>
      <c r="G6058" s="23" t="s">
        <v>92</v>
      </c>
      <c r="H6058" s="24" t="s">
        <v>92</v>
      </c>
      <c r="I6058" t="s">
        <v>92</v>
      </c>
    </row>
    <row r="6059" spans="1:9">
      <c r="A6059" t="s">
        <v>92</v>
      </c>
      <c r="B6059" s="23" t="s">
        <v>92</v>
      </c>
      <c r="C6059" s="24" t="s">
        <v>92</v>
      </c>
      <c r="D6059" t="s">
        <v>92</v>
      </c>
      <c r="E6059" t="s">
        <v>92</v>
      </c>
      <c r="F6059" t="s">
        <v>92</v>
      </c>
      <c r="G6059" s="23" t="s">
        <v>92</v>
      </c>
      <c r="H6059" s="24" t="s">
        <v>92</v>
      </c>
      <c r="I6059" t="s">
        <v>92</v>
      </c>
    </row>
    <row r="6060" spans="1:9">
      <c r="A6060" t="s">
        <v>92</v>
      </c>
      <c r="B6060" s="23" t="s">
        <v>92</v>
      </c>
      <c r="C6060" s="24" t="s">
        <v>92</v>
      </c>
      <c r="D6060" t="s">
        <v>92</v>
      </c>
      <c r="E6060" t="s">
        <v>92</v>
      </c>
      <c r="F6060" t="s">
        <v>92</v>
      </c>
      <c r="G6060" s="23" t="s">
        <v>92</v>
      </c>
      <c r="H6060" s="24" t="s">
        <v>92</v>
      </c>
      <c r="I6060" t="s">
        <v>92</v>
      </c>
    </row>
    <row r="6061" spans="1:9">
      <c r="A6061" t="s">
        <v>92</v>
      </c>
      <c r="B6061" s="23" t="s">
        <v>92</v>
      </c>
      <c r="C6061" s="24" t="s">
        <v>92</v>
      </c>
      <c r="D6061" t="s">
        <v>92</v>
      </c>
      <c r="E6061" t="s">
        <v>92</v>
      </c>
      <c r="F6061" t="s">
        <v>92</v>
      </c>
      <c r="G6061" s="23" t="s">
        <v>92</v>
      </c>
      <c r="H6061" s="24" t="s">
        <v>92</v>
      </c>
      <c r="I6061" t="s">
        <v>92</v>
      </c>
    </row>
    <row r="6062" spans="1:9">
      <c r="A6062" t="s">
        <v>92</v>
      </c>
      <c r="B6062" s="23" t="s">
        <v>92</v>
      </c>
      <c r="C6062" s="24" t="s">
        <v>92</v>
      </c>
      <c r="D6062" t="s">
        <v>92</v>
      </c>
      <c r="E6062" t="s">
        <v>92</v>
      </c>
      <c r="F6062" t="s">
        <v>92</v>
      </c>
      <c r="G6062" s="23" t="s">
        <v>92</v>
      </c>
      <c r="H6062" s="24" t="s">
        <v>92</v>
      </c>
      <c r="I6062" t="s">
        <v>92</v>
      </c>
    </row>
    <row r="6063" spans="1:9">
      <c r="A6063" t="s">
        <v>92</v>
      </c>
      <c r="B6063" s="23" t="s">
        <v>92</v>
      </c>
      <c r="C6063" s="24" t="s">
        <v>92</v>
      </c>
      <c r="D6063" t="s">
        <v>92</v>
      </c>
      <c r="E6063" t="s">
        <v>92</v>
      </c>
      <c r="F6063" t="s">
        <v>92</v>
      </c>
      <c r="G6063" s="23" t="s">
        <v>92</v>
      </c>
      <c r="H6063" s="24" t="s">
        <v>92</v>
      </c>
      <c r="I6063" t="s">
        <v>92</v>
      </c>
    </row>
    <row r="6064" spans="1:9">
      <c r="A6064" t="s">
        <v>92</v>
      </c>
      <c r="B6064" s="23" t="s">
        <v>92</v>
      </c>
      <c r="C6064" s="24" t="s">
        <v>92</v>
      </c>
      <c r="D6064" t="s">
        <v>92</v>
      </c>
      <c r="E6064" t="s">
        <v>92</v>
      </c>
      <c r="F6064" t="s">
        <v>92</v>
      </c>
      <c r="G6064" s="23" t="s">
        <v>92</v>
      </c>
      <c r="H6064" s="24" t="s">
        <v>92</v>
      </c>
      <c r="I6064" t="s">
        <v>92</v>
      </c>
    </row>
    <row r="6065" spans="1:9">
      <c r="A6065" t="s">
        <v>92</v>
      </c>
      <c r="B6065" s="23" t="s">
        <v>92</v>
      </c>
      <c r="C6065" s="24" t="s">
        <v>92</v>
      </c>
      <c r="D6065" t="s">
        <v>92</v>
      </c>
      <c r="E6065" t="s">
        <v>92</v>
      </c>
      <c r="F6065" t="s">
        <v>92</v>
      </c>
      <c r="G6065" s="23" t="s">
        <v>92</v>
      </c>
      <c r="H6065" s="24" t="s">
        <v>92</v>
      </c>
      <c r="I6065" t="s">
        <v>92</v>
      </c>
    </row>
    <row r="6066" spans="1:9">
      <c r="A6066" t="s">
        <v>92</v>
      </c>
      <c r="B6066" s="23" t="s">
        <v>92</v>
      </c>
      <c r="C6066" s="24" t="s">
        <v>92</v>
      </c>
      <c r="D6066" t="s">
        <v>92</v>
      </c>
      <c r="E6066" t="s">
        <v>92</v>
      </c>
      <c r="F6066" t="s">
        <v>92</v>
      </c>
      <c r="G6066" s="23" t="s">
        <v>92</v>
      </c>
      <c r="H6066" s="24" t="s">
        <v>92</v>
      </c>
      <c r="I6066" t="s">
        <v>92</v>
      </c>
    </row>
    <row r="6067" spans="1:9">
      <c r="A6067" t="s">
        <v>92</v>
      </c>
      <c r="B6067" s="23" t="s">
        <v>92</v>
      </c>
      <c r="C6067" s="24" t="s">
        <v>92</v>
      </c>
      <c r="D6067" t="s">
        <v>92</v>
      </c>
      <c r="E6067" t="s">
        <v>92</v>
      </c>
      <c r="F6067" t="s">
        <v>92</v>
      </c>
      <c r="G6067" s="23" t="s">
        <v>92</v>
      </c>
      <c r="H6067" s="24" t="s">
        <v>92</v>
      </c>
      <c r="I6067" t="s">
        <v>92</v>
      </c>
    </row>
    <row r="6068" spans="1:9">
      <c r="A6068" t="s">
        <v>92</v>
      </c>
      <c r="B6068" s="23" t="s">
        <v>92</v>
      </c>
      <c r="C6068" s="24" t="s">
        <v>92</v>
      </c>
      <c r="D6068" t="s">
        <v>92</v>
      </c>
      <c r="E6068" t="s">
        <v>92</v>
      </c>
      <c r="F6068" t="s">
        <v>92</v>
      </c>
      <c r="G6068" s="23" t="s">
        <v>92</v>
      </c>
      <c r="H6068" s="24" t="s">
        <v>92</v>
      </c>
      <c r="I6068" t="s">
        <v>92</v>
      </c>
    </row>
    <row r="6069" spans="1:9">
      <c r="A6069" t="s">
        <v>92</v>
      </c>
      <c r="B6069" s="23" t="s">
        <v>92</v>
      </c>
      <c r="C6069" s="24" t="s">
        <v>92</v>
      </c>
      <c r="D6069" t="s">
        <v>92</v>
      </c>
      <c r="E6069" t="s">
        <v>92</v>
      </c>
      <c r="F6069" t="s">
        <v>92</v>
      </c>
      <c r="G6069" s="23" t="s">
        <v>92</v>
      </c>
      <c r="H6069" s="24" t="s">
        <v>92</v>
      </c>
      <c r="I6069" t="s">
        <v>92</v>
      </c>
    </row>
    <row r="6070" spans="1:9">
      <c r="A6070" t="s">
        <v>92</v>
      </c>
      <c r="B6070" s="23" t="s">
        <v>92</v>
      </c>
      <c r="C6070" s="24" t="s">
        <v>92</v>
      </c>
      <c r="D6070" t="s">
        <v>92</v>
      </c>
      <c r="E6070" t="s">
        <v>92</v>
      </c>
      <c r="F6070" t="s">
        <v>92</v>
      </c>
      <c r="G6070" s="23" t="s">
        <v>92</v>
      </c>
      <c r="H6070" s="24" t="s">
        <v>92</v>
      </c>
      <c r="I6070" t="s">
        <v>92</v>
      </c>
    </row>
    <row r="6071" spans="1:9">
      <c r="A6071" t="s">
        <v>92</v>
      </c>
      <c r="B6071" s="23" t="s">
        <v>92</v>
      </c>
      <c r="C6071" s="24" t="s">
        <v>92</v>
      </c>
      <c r="D6071" t="s">
        <v>92</v>
      </c>
      <c r="E6071" t="s">
        <v>92</v>
      </c>
      <c r="F6071" t="s">
        <v>92</v>
      </c>
      <c r="G6071" s="23" t="s">
        <v>92</v>
      </c>
      <c r="H6071" s="24" t="s">
        <v>92</v>
      </c>
      <c r="I6071" t="s">
        <v>92</v>
      </c>
    </row>
    <row r="6072" spans="1:9">
      <c r="A6072" t="s">
        <v>92</v>
      </c>
      <c r="B6072" s="23" t="s">
        <v>92</v>
      </c>
      <c r="C6072" s="24" t="s">
        <v>92</v>
      </c>
      <c r="D6072" t="s">
        <v>92</v>
      </c>
      <c r="E6072" t="s">
        <v>92</v>
      </c>
      <c r="F6072" t="s">
        <v>92</v>
      </c>
      <c r="G6072" s="23" t="s">
        <v>92</v>
      </c>
      <c r="H6072" s="24" t="s">
        <v>92</v>
      </c>
      <c r="I6072" t="s">
        <v>92</v>
      </c>
    </row>
    <row r="6073" spans="1:9">
      <c r="A6073" t="s">
        <v>92</v>
      </c>
      <c r="B6073" s="23" t="s">
        <v>92</v>
      </c>
      <c r="C6073" s="24" t="s">
        <v>92</v>
      </c>
      <c r="D6073" t="s">
        <v>92</v>
      </c>
      <c r="E6073" t="s">
        <v>92</v>
      </c>
      <c r="F6073" t="s">
        <v>92</v>
      </c>
      <c r="G6073" s="23" t="s">
        <v>92</v>
      </c>
      <c r="H6073" s="24" t="s">
        <v>92</v>
      </c>
      <c r="I6073" t="s">
        <v>92</v>
      </c>
    </row>
    <row r="6074" spans="1:9">
      <c r="A6074" t="s">
        <v>92</v>
      </c>
      <c r="B6074" s="23" t="s">
        <v>92</v>
      </c>
      <c r="C6074" s="24" t="s">
        <v>92</v>
      </c>
      <c r="D6074" t="s">
        <v>92</v>
      </c>
      <c r="E6074" t="s">
        <v>92</v>
      </c>
      <c r="F6074" t="s">
        <v>92</v>
      </c>
      <c r="G6074" s="23" t="s">
        <v>92</v>
      </c>
      <c r="H6074" s="24" t="s">
        <v>92</v>
      </c>
      <c r="I6074" t="s">
        <v>92</v>
      </c>
    </row>
    <row r="6075" spans="1:9">
      <c r="A6075" t="s">
        <v>92</v>
      </c>
      <c r="B6075" s="23" t="s">
        <v>92</v>
      </c>
      <c r="C6075" s="24" t="s">
        <v>92</v>
      </c>
      <c r="D6075" t="s">
        <v>92</v>
      </c>
      <c r="E6075" t="s">
        <v>92</v>
      </c>
      <c r="F6075" t="s">
        <v>92</v>
      </c>
      <c r="G6075" s="23" t="s">
        <v>92</v>
      </c>
      <c r="H6075" s="24" t="s">
        <v>92</v>
      </c>
      <c r="I6075" t="s">
        <v>92</v>
      </c>
    </row>
    <row r="6076" spans="1:9">
      <c r="A6076" t="s">
        <v>92</v>
      </c>
      <c r="B6076" s="23" t="s">
        <v>92</v>
      </c>
      <c r="C6076" s="24" t="s">
        <v>92</v>
      </c>
      <c r="D6076" t="s">
        <v>92</v>
      </c>
      <c r="E6076" t="s">
        <v>92</v>
      </c>
      <c r="F6076" t="s">
        <v>92</v>
      </c>
      <c r="G6076" s="23" t="s">
        <v>92</v>
      </c>
      <c r="H6076" s="24" t="s">
        <v>92</v>
      </c>
      <c r="I6076" t="s">
        <v>92</v>
      </c>
    </row>
    <row r="6077" spans="1:9">
      <c r="A6077" t="s">
        <v>92</v>
      </c>
      <c r="B6077" s="23" t="s">
        <v>92</v>
      </c>
      <c r="C6077" s="24" t="s">
        <v>92</v>
      </c>
      <c r="D6077" t="s">
        <v>92</v>
      </c>
      <c r="E6077" t="s">
        <v>92</v>
      </c>
      <c r="F6077" t="s">
        <v>92</v>
      </c>
      <c r="G6077" s="23" t="s">
        <v>92</v>
      </c>
      <c r="H6077" s="24" t="s">
        <v>92</v>
      </c>
      <c r="I6077" t="s">
        <v>92</v>
      </c>
    </row>
    <row r="6078" spans="1:9">
      <c r="A6078" t="s">
        <v>92</v>
      </c>
      <c r="B6078" s="23" t="s">
        <v>92</v>
      </c>
      <c r="C6078" s="24" t="s">
        <v>92</v>
      </c>
      <c r="D6078" t="s">
        <v>92</v>
      </c>
      <c r="E6078" t="s">
        <v>92</v>
      </c>
      <c r="F6078" t="s">
        <v>92</v>
      </c>
      <c r="G6078" s="23" t="s">
        <v>92</v>
      </c>
      <c r="H6078" s="24" t="s">
        <v>92</v>
      </c>
      <c r="I6078" t="s">
        <v>92</v>
      </c>
    </row>
    <row r="6079" spans="1:9">
      <c r="A6079" t="s">
        <v>92</v>
      </c>
      <c r="B6079" s="23" t="s">
        <v>92</v>
      </c>
      <c r="C6079" s="24" t="s">
        <v>92</v>
      </c>
      <c r="D6079" t="s">
        <v>92</v>
      </c>
      <c r="E6079" t="s">
        <v>92</v>
      </c>
      <c r="F6079" t="s">
        <v>92</v>
      </c>
      <c r="G6079" s="23" t="s">
        <v>92</v>
      </c>
      <c r="H6079" s="24" t="s">
        <v>92</v>
      </c>
      <c r="I6079" t="s">
        <v>92</v>
      </c>
    </row>
    <row r="6080" spans="1:9">
      <c r="A6080" t="s">
        <v>92</v>
      </c>
      <c r="B6080" s="23" t="s">
        <v>92</v>
      </c>
      <c r="C6080" s="24" t="s">
        <v>92</v>
      </c>
      <c r="D6080" t="s">
        <v>92</v>
      </c>
      <c r="E6080" t="s">
        <v>92</v>
      </c>
      <c r="F6080" t="s">
        <v>92</v>
      </c>
      <c r="G6080" s="23" t="s">
        <v>92</v>
      </c>
      <c r="H6080" s="24" t="s">
        <v>92</v>
      </c>
      <c r="I6080" t="s">
        <v>92</v>
      </c>
    </row>
    <row r="6081" spans="1:9">
      <c r="A6081" t="s">
        <v>92</v>
      </c>
      <c r="B6081" s="23" t="s">
        <v>92</v>
      </c>
      <c r="C6081" s="24" t="s">
        <v>92</v>
      </c>
      <c r="D6081" t="s">
        <v>92</v>
      </c>
      <c r="E6081" t="s">
        <v>92</v>
      </c>
      <c r="F6081" t="s">
        <v>92</v>
      </c>
      <c r="G6081" s="23" t="s">
        <v>92</v>
      </c>
      <c r="H6081" s="24" t="s">
        <v>92</v>
      </c>
      <c r="I6081" t="s">
        <v>92</v>
      </c>
    </row>
    <row r="6082" spans="1:9">
      <c r="A6082" t="s">
        <v>92</v>
      </c>
      <c r="B6082" s="23" t="s">
        <v>92</v>
      </c>
      <c r="C6082" s="24" t="s">
        <v>92</v>
      </c>
      <c r="D6082" t="s">
        <v>92</v>
      </c>
      <c r="E6082" t="s">
        <v>92</v>
      </c>
      <c r="F6082" t="s">
        <v>92</v>
      </c>
      <c r="G6082" s="23" t="s">
        <v>92</v>
      </c>
      <c r="H6082" s="24" t="s">
        <v>92</v>
      </c>
      <c r="I6082" t="s">
        <v>92</v>
      </c>
    </row>
    <row r="6083" spans="1:9">
      <c r="A6083" t="s">
        <v>92</v>
      </c>
      <c r="B6083" s="23" t="s">
        <v>92</v>
      </c>
      <c r="C6083" s="24" t="s">
        <v>92</v>
      </c>
      <c r="D6083" t="s">
        <v>92</v>
      </c>
      <c r="E6083" t="s">
        <v>92</v>
      </c>
      <c r="F6083" t="s">
        <v>92</v>
      </c>
      <c r="G6083" s="23" t="s">
        <v>92</v>
      </c>
      <c r="H6083" s="24" t="s">
        <v>92</v>
      </c>
      <c r="I6083" t="s">
        <v>92</v>
      </c>
    </row>
    <row r="6084" spans="1:9">
      <c r="A6084" t="s">
        <v>92</v>
      </c>
      <c r="B6084" s="23" t="s">
        <v>92</v>
      </c>
      <c r="C6084" s="24" t="s">
        <v>92</v>
      </c>
      <c r="D6084" t="s">
        <v>92</v>
      </c>
      <c r="E6084" t="s">
        <v>92</v>
      </c>
      <c r="F6084" t="s">
        <v>92</v>
      </c>
      <c r="G6084" s="23" t="s">
        <v>92</v>
      </c>
      <c r="H6084" s="24" t="s">
        <v>92</v>
      </c>
      <c r="I6084" t="s">
        <v>92</v>
      </c>
    </row>
    <row r="6085" spans="1:9">
      <c r="A6085" t="s">
        <v>92</v>
      </c>
      <c r="B6085" s="23" t="s">
        <v>92</v>
      </c>
      <c r="C6085" s="24" t="s">
        <v>92</v>
      </c>
      <c r="D6085" t="s">
        <v>92</v>
      </c>
      <c r="E6085" t="s">
        <v>92</v>
      </c>
      <c r="F6085" t="s">
        <v>92</v>
      </c>
      <c r="G6085" s="23" t="s">
        <v>92</v>
      </c>
      <c r="H6085" s="24" t="s">
        <v>92</v>
      </c>
      <c r="I6085" t="s">
        <v>92</v>
      </c>
    </row>
    <row r="6086" spans="1:9">
      <c r="A6086" t="s">
        <v>92</v>
      </c>
      <c r="B6086" s="23" t="s">
        <v>92</v>
      </c>
      <c r="C6086" s="24" t="s">
        <v>92</v>
      </c>
      <c r="D6086" t="s">
        <v>92</v>
      </c>
      <c r="E6086" t="s">
        <v>92</v>
      </c>
      <c r="F6086" t="s">
        <v>92</v>
      </c>
      <c r="G6086" s="23" t="s">
        <v>92</v>
      </c>
      <c r="H6086" s="24" t="s">
        <v>92</v>
      </c>
      <c r="I6086" t="s">
        <v>92</v>
      </c>
    </row>
    <row r="6087" spans="1:9">
      <c r="A6087" t="s">
        <v>92</v>
      </c>
      <c r="B6087" s="23" t="s">
        <v>92</v>
      </c>
      <c r="C6087" s="24" t="s">
        <v>92</v>
      </c>
      <c r="D6087" t="s">
        <v>92</v>
      </c>
      <c r="E6087" t="s">
        <v>92</v>
      </c>
      <c r="F6087" t="s">
        <v>92</v>
      </c>
      <c r="G6087" s="23" t="s">
        <v>92</v>
      </c>
      <c r="H6087" s="24" t="s">
        <v>92</v>
      </c>
      <c r="I6087" t="s">
        <v>92</v>
      </c>
    </row>
    <row r="6088" spans="1:9">
      <c r="A6088" t="s">
        <v>92</v>
      </c>
      <c r="B6088" s="23" t="s">
        <v>92</v>
      </c>
      <c r="C6088" s="24" t="s">
        <v>92</v>
      </c>
      <c r="D6088" t="s">
        <v>92</v>
      </c>
      <c r="E6088" t="s">
        <v>92</v>
      </c>
      <c r="F6088" t="s">
        <v>92</v>
      </c>
      <c r="G6088" s="23" t="s">
        <v>92</v>
      </c>
      <c r="H6088" s="24" t="s">
        <v>92</v>
      </c>
      <c r="I6088" t="s">
        <v>92</v>
      </c>
    </row>
    <row r="6089" spans="1:9">
      <c r="A6089" t="s">
        <v>92</v>
      </c>
      <c r="B6089" s="23" t="s">
        <v>92</v>
      </c>
      <c r="C6089" s="24" t="s">
        <v>92</v>
      </c>
      <c r="D6089" t="s">
        <v>92</v>
      </c>
      <c r="E6089" t="s">
        <v>92</v>
      </c>
      <c r="F6089" t="s">
        <v>92</v>
      </c>
      <c r="G6089" s="23" t="s">
        <v>92</v>
      </c>
      <c r="H6089" s="24" t="s">
        <v>92</v>
      </c>
      <c r="I6089" t="s">
        <v>92</v>
      </c>
    </row>
    <row r="6090" spans="1:9">
      <c r="A6090" t="s">
        <v>92</v>
      </c>
      <c r="B6090" s="23" t="s">
        <v>92</v>
      </c>
      <c r="C6090" s="24" t="s">
        <v>92</v>
      </c>
      <c r="D6090" t="s">
        <v>92</v>
      </c>
      <c r="E6090" t="s">
        <v>92</v>
      </c>
      <c r="F6090" t="s">
        <v>92</v>
      </c>
      <c r="G6090" s="23" t="s">
        <v>92</v>
      </c>
      <c r="H6090" s="24" t="s">
        <v>92</v>
      </c>
      <c r="I6090" t="s">
        <v>92</v>
      </c>
    </row>
    <row r="6091" spans="1:9">
      <c r="A6091" t="s">
        <v>92</v>
      </c>
      <c r="B6091" s="23" t="s">
        <v>92</v>
      </c>
      <c r="C6091" s="24" t="s">
        <v>92</v>
      </c>
      <c r="D6091" t="s">
        <v>92</v>
      </c>
      <c r="E6091" t="s">
        <v>92</v>
      </c>
      <c r="F6091" t="s">
        <v>92</v>
      </c>
      <c r="G6091" s="23" t="s">
        <v>92</v>
      </c>
      <c r="H6091" s="24" t="s">
        <v>92</v>
      </c>
      <c r="I6091" t="s">
        <v>92</v>
      </c>
    </row>
    <row r="6092" spans="1:9">
      <c r="A6092" t="s">
        <v>92</v>
      </c>
      <c r="B6092" s="23" t="s">
        <v>92</v>
      </c>
      <c r="C6092" s="24" t="s">
        <v>92</v>
      </c>
      <c r="D6092" t="s">
        <v>92</v>
      </c>
      <c r="E6092" t="s">
        <v>92</v>
      </c>
      <c r="F6092" t="s">
        <v>92</v>
      </c>
      <c r="G6092" s="23" t="s">
        <v>92</v>
      </c>
      <c r="H6092" s="24" t="s">
        <v>92</v>
      </c>
      <c r="I6092" t="s">
        <v>92</v>
      </c>
    </row>
    <row r="6093" spans="1:9">
      <c r="A6093" t="s">
        <v>92</v>
      </c>
      <c r="B6093" s="23" t="s">
        <v>92</v>
      </c>
      <c r="C6093" s="24" t="s">
        <v>92</v>
      </c>
      <c r="D6093" t="s">
        <v>92</v>
      </c>
      <c r="E6093" t="s">
        <v>92</v>
      </c>
      <c r="F6093" t="s">
        <v>92</v>
      </c>
      <c r="G6093" s="23" t="s">
        <v>92</v>
      </c>
      <c r="H6093" s="24" t="s">
        <v>92</v>
      </c>
      <c r="I6093" t="s">
        <v>92</v>
      </c>
    </row>
    <row r="6094" spans="1:9">
      <c r="A6094" t="s">
        <v>92</v>
      </c>
      <c r="B6094" s="23" t="s">
        <v>92</v>
      </c>
      <c r="C6094" s="24" t="s">
        <v>92</v>
      </c>
      <c r="D6094" t="s">
        <v>92</v>
      </c>
      <c r="E6094" t="s">
        <v>92</v>
      </c>
      <c r="F6094" t="s">
        <v>92</v>
      </c>
      <c r="G6094" s="23" t="s">
        <v>92</v>
      </c>
      <c r="H6094" s="24" t="s">
        <v>92</v>
      </c>
      <c r="I6094" t="s">
        <v>92</v>
      </c>
    </row>
    <row r="6095" spans="1:9">
      <c r="A6095" t="s">
        <v>92</v>
      </c>
      <c r="B6095" s="23" t="s">
        <v>92</v>
      </c>
      <c r="C6095" s="24" t="s">
        <v>92</v>
      </c>
      <c r="D6095" t="s">
        <v>92</v>
      </c>
      <c r="E6095" t="s">
        <v>92</v>
      </c>
      <c r="F6095" t="s">
        <v>92</v>
      </c>
      <c r="G6095" s="23" t="s">
        <v>92</v>
      </c>
      <c r="H6095" s="24" t="s">
        <v>92</v>
      </c>
      <c r="I6095" t="s">
        <v>92</v>
      </c>
    </row>
    <row r="6096" spans="1:9">
      <c r="A6096" t="s">
        <v>92</v>
      </c>
      <c r="B6096" s="23" t="s">
        <v>92</v>
      </c>
      <c r="C6096" s="24" t="s">
        <v>92</v>
      </c>
      <c r="D6096" t="s">
        <v>92</v>
      </c>
      <c r="E6096" t="s">
        <v>92</v>
      </c>
      <c r="F6096" t="s">
        <v>92</v>
      </c>
      <c r="G6096" s="23" t="s">
        <v>92</v>
      </c>
      <c r="H6096" s="24" t="s">
        <v>92</v>
      </c>
      <c r="I6096" t="s">
        <v>92</v>
      </c>
    </row>
    <row r="6097" spans="1:9">
      <c r="A6097" t="s">
        <v>92</v>
      </c>
      <c r="B6097" s="23" t="s">
        <v>92</v>
      </c>
      <c r="C6097" s="24" t="s">
        <v>92</v>
      </c>
      <c r="D6097" t="s">
        <v>92</v>
      </c>
      <c r="E6097" t="s">
        <v>92</v>
      </c>
      <c r="F6097" t="s">
        <v>92</v>
      </c>
      <c r="G6097" s="23" t="s">
        <v>92</v>
      </c>
      <c r="H6097" s="24" t="s">
        <v>92</v>
      </c>
      <c r="I6097" t="s">
        <v>92</v>
      </c>
    </row>
    <row r="6098" spans="1:9">
      <c r="A6098" t="s">
        <v>92</v>
      </c>
      <c r="B6098" s="23" t="s">
        <v>92</v>
      </c>
      <c r="C6098" s="24" t="s">
        <v>92</v>
      </c>
      <c r="D6098" t="s">
        <v>92</v>
      </c>
      <c r="E6098" t="s">
        <v>92</v>
      </c>
      <c r="F6098" t="s">
        <v>92</v>
      </c>
      <c r="G6098" s="23" t="s">
        <v>92</v>
      </c>
      <c r="H6098" s="24" t="s">
        <v>92</v>
      </c>
      <c r="I6098" t="s">
        <v>92</v>
      </c>
    </row>
    <row r="6099" spans="1:9">
      <c r="A6099" t="s">
        <v>92</v>
      </c>
      <c r="B6099" s="23" t="s">
        <v>92</v>
      </c>
      <c r="C6099" s="24" t="s">
        <v>92</v>
      </c>
      <c r="D6099" t="s">
        <v>92</v>
      </c>
      <c r="E6099" t="s">
        <v>92</v>
      </c>
      <c r="F6099" t="s">
        <v>92</v>
      </c>
      <c r="G6099" s="23" t="s">
        <v>92</v>
      </c>
      <c r="H6099" s="24" t="s">
        <v>92</v>
      </c>
      <c r="I6099" t="s">
        <v>92</v>
      </c>
    </row>
    <row r="6100" spans="1:9">
      <c r="A6100" t="s">
        <v>92</v>
      </c>
      <c r="B6100" s="23" t="s">
        <v>92</v>
      </c>
      <c r="C6100" s="24" t="s">
        <v>92</v>
      </c>
      <c r="D6100" t="s">
        <v>92</v>
      </c>
      <c r="E6100" t="s">
        <v>92</v>
      </c>
      <c r="F6100" t="s">
        <v>92</v>
      </c>
      <c r="G6100" s="23" t="s">
        <v>92</v>
      </c>
      <c r="H6100" s="24" t="s">
        <v>92</v>
      </c>
      <c r="I6100" t="s">
        <v>92</v>
      </c>
    </row>
    <row r="6101" spans="1:9">
      <c r="A6101" t="s">
        <v>92</v>
      </c>
      <c r="B6101" s="23" t="s">
        <v>92</v>
      </c>
      <c r="C6101" s="24" t="s">
        <v>92</v>
      </c>
      <c r="D6101" t="s">
        <v>92</v>
      </c>
      <c r="E6101" t="s">
        <v>92</v>
      </c>
      <c r="F6101" t="s">
        <v>92</v>
      </c>
      <c r="G6101" s="23" t="s">
        <v>92</v>
      </c>
      <c r="H6101" s="24" t="s">
        <v>92</v>
      </c>
      <c r="I6101" t="s">
        <v>92</v>
      </c>
    </row>
    <row r="6102" spans="1:9">
      <c r="A6102" t="s">
        <v>92</v>
      </c>
      <c r="B6102" s="23" t="s">
        <v>92</v>
      </c>
      <c r="C6102" s="24" t="s">
        <v>92</v>
      </c>
      <c r="D6102" t="s">
        <v>92</v>
      </c>
      <c r="E6102" t="s">
        <v>92</v>
      </c>
      <c r="F6102" t="s">
        <v>92</v>
      </c>
      <c r="G6102" s="23" t="s">
        <v>92</v>
      </c>
      <c r="H6102" s="24" t="s">
        <v>92</v>
      </c>
      <c r="I6102" t="s">
        <v>92</v>
      </c>
    </row>
    <row r="6103" spans="1:9">
      <c r="A6103" t="s">
        <v>92</v>
      </c>
      <c r="B6103" s="23" t="s">
        <v>92</v>
      </c>
      <c r="C6103" s="24" t="s">
        <v>92</v>
      </c>
      <c r="D6103" t="s">
        <v>92</v>
      </c>
      <c r="E6103" t="s">
        <v>92</v>
      </c>
      <c r="F6103" t="s">
        <v>92</v>
      </c>
      <c r="G6103" s="23" t="s">
        <v>92</v>
      </c>
      <c r="H6103" s="24" t="s">
        <v>92</v>
      </c>
      <c r="I6103" t="s">
        <v>92</v>
      </c>
    </row>
    <row r="6104" spans="1:9">
      <c r="A6104" t="s">
        <v>92</v>
      </c>
      <c r="B6104" s="23" t="s">
        <v>92</v>
      </c>
      <c r="C6104" s="24" t="s">
        <v>92</v>
      </c>
      <c r="D6104" t="s">
        <v>92</v>
      </c>
      <c r="E6104" t="s">
        <v>92</v>
      </c>
      <c r="F6104" t="s">
        <v>92</v>
      </c>
      <c r="G6104" s="23" t="s">
        <v>92</v>
      </c>
      <c r="H6104" s="24" t="s">
        <v>92</v>
      </c>
      <c r="I6104" t="s">
        <v>92</v>
      </c>
    </row>
    <row r="6105" spans="1:9">
      <c r="A6105" t="s">
        <v>92</v>
      </c>
      <c r="B6105" s="23" t="s">
        <v>92</v>
      </c>
      <c r="C6105" s="24" t="s">
        <v>92</v>
      </c>
      <c r="D6105" t="s">
        <v>92</v>
      </c>
      <c r="E6105" t="s">
        <v>92</v>
      </c>
      <c r="F6105" t="s">
        <v>92</v>
      </c>
      <c r="G6105" s="23" t="s">
        <v>92</v>
      </c>
      <c r="H6105" s="24" t="s">
        <v>92</v>
      </c>
      <c r="I6105" t="s">
        <v>92</v>
      </c>
    </row>
    <row r="6106" spans="1:9">
      <c r="A6106" t="s">
        <v>92</v>
      </c>
      <c r="B6106" s="23" t="s">
        <v>92</v>
      </c>
      <c r="C6106" s="24" t="s">
        <v>92</v>
      </c>
      <c r="D6106" t="s">
        <v>92</v>
      </c>
      <c r="E6106" t="s">
        <v>92</v>
      </c>
      <c r="F6106" t="s">
        <v>92</v>
      </c>
      <c r="G6106" s="23" t="s">
        <v>92</v>
      </c>
      <c r="H6106" s="24" t="s">
        <v>92</v>
      </c>
      <c r="I6106" t="s">
        <v>92</v>
      </c>
    </row>
    <row r="6107" spans="1:9">
      <c r="A6107" t="s">
        <v>92</v>
      </c>
      <c r="B6107" s="23" t="s">
        <v>92</v>
      </c>
      <c r="C6107" s="24" t="s">
        <v>92</v>
      </c>
      <c r="D6107" t="s">
        <v>92</v>
      </c>
      <c r="E6107" t="s">
        <v>92</v>
      </c>
      <c r="F6107" t="s">
        <v>92</v>
      </c>
      <c r="G6107" s="23" t="s">
        <v>92</v>
      </c>
      <c r="H6107" s="24" t="s">
        <v>92</v>
      </c>
      <c r="I6107" t="s">
        <v>92</v>
      </c>
    </row>
    <row r="6108" spans="1:9">
      <c r="A6108" t="s">
        <v>92</v>
      </c>
      <c r="B6108" s="23" t="s">
        <v>92</v>
      </c>
      <c r="C6108" s="24" t="s">
        <v>92</v>
      </c>
      <c r="D6108" t="s">
        <v>92</v>
      </c>
      <c r="E6108" t="s">
        <v>92</v>
      </c>
      <c r="F6108" t="s">
        <v>92</v>
      </c>
      <c r="G6108" s="23" t="s">
        <v>92</v>
      </c>
      <c r="H6108" s="24" t="s">
        <v>92</v>
      </c>
      <c r="I6108" t="s">
        <v>92</v>
      </c>
    </row>
    <row r="6109" spans="1:9">
      <c r="A6109" t="s">
        <v>92</v>
      </c>
      <c r="B6109" s="23" t="s">
        <v>92</v>
      </c>
      <c r="C6109" s="24" t="s">
        <v>92</v>
      </c>
      <c r="D6109" t="s">
        <v>92</v>
      </c>
      <c r="E6109" t="s">
        <v>92</v>
      </c>
      <c r="F6109" t="s">
        <v>92</v>
      </c>
      <c r="G6109" s="23" t="s">
        <v>92</v>
      </c>
      <c r="H6109" s="24" t="s">
        <v>92</v>
      </c>
      <c r="I6109" t="s">
        <v>92</v>
      </c>
    </row>
    <row r="6110" spans="1:9">
      <c r="A6110" t="s">
        <v>92</v>
      </c>
      <c r="B6110" s="23" t="s">
        <v>92</v>
      </c>
      <c r="C6110" s="24" t="s">
        <v>92</v>
      </c>
      <c r="D6110" t="s">
        <v>92</v>
      </c>
      <c r="E6110" t="s">
        <v>92</v>
      </c>
      <c r="F6110" t="s">
        <v>92</v>
      </c>
      <c r="G6110" s="23" t="s">
        <v>92</v>
      </c>
      <c r="H6110" s="24" t="s">
        <v>92</v>
      </c>
      <c r="I6110" t="s">
        <v>92</v>
      </c>
    </row>
    <row r="6111" spans="1:9">
      <c r="A6111" t="s">
        <v>92</v>
      </c>
      <c r="B6111" s="23" t="s">
        <v>92</v>
      </c>
      <c r="C6111" s="24" t="s">
        <v>92</v>
      </c>
      <c r="D6111" t="s">
        <v>92</v>
      </c>
      <c r="E6111" t="s">
        <v>92</v>
      </c>
      <c r="F6111" t="s">
        <v>92</v>
      </c>
      <c r="G6111" s="23" t="s">
        <v>92</v>
      </c>
      <c r="H6111" s="24" t="s">
        <v>92</v>
      </c>
      <c r="I6111" t="s">
        <v>92</v>
      </c>
    </row>
    <row r="6112" spans="1:9">
      <c r="A6112" t="s">
        <v>92</v>
      </c>
      <c r="B6112" s="23" t="s">
        <v>92</v>
      </c>
      <c r="C6112" s="24" t="s">
        <v>92</v>
      </c>
      <c r="D6112" t="s">
        <v>92</v>
      </c>
      <c r="E6112" t="s">
        <v>92</v>
      </c>
      <c r="F6112" t="s">
        <v>92</v>
      </c>
      <c r="G6112" s="23" t="s">
        <v>92</v>
      </c>
      <c r="H6112" s="24" t="s">
        <v>92</v>
      </c>
      <c r="I6112" t="s">
        <v>92</v>
      </c>
    </row>
    <row r="6113" spans="1:9">
      <c r="A6113" t="s">
        <v>92</v>
      </c>
      <c r="B6113" s="23" t="s">
        <v>92</v>
      </c>
      <c r="C6113" s="24" t="s">
        <v>92</v>
      </c>
      <c r="D6113" t="s">
        <v>92</v>
      </c>
      <c r="E6113" t="s">
        <v>92</v>
      </c>
      <c r="F6113" t="s">
        <v>92</v>
      </c>
      <c r="G6113" s="23" t="s">
        <v>92</v>
      </c>
      <c r="H6113" s="24" t="s">
        <v>92</v>
      </c>
      <c r="I6113" t="s">
        <v>92</v>
      </c>
    </row>
    <row r="6114" spans="1:9">
      <c r="A6114" t="s">
        <v>92</v>
      </c>
      <c r="B6114" s="23" t="s">
        <v>92</v>
      </c>
      <c r="C6114" s="24" t="s">
        <v>92</v>
      </c>
      <c r="D6114" t="s">
        <v>92</v>
      </c>
      <c r="E6114" t="s">
        <v>92</v>
      </c>
      <c r="F6114" t="s">
        <v>92</v>
      </c>
      <c r="G6114" s="23" t="s">
        <v>92</v>
      </c>
      <c r="H6114" s="24" t="s">
        <v>92</v>
      </c>
      <c r="I6114" t="s">
        <v>92</v>
      </c>
    </row>
    <row r="6115" spans="1:9">
      <c r="A6115" t="s">
        <v>92</v>
      </c>
      <c r="B6115" s="23" t="s">
        <v>92</v>
      </c>
      <c r="C6115" s="24" t="s">
        <v>92</v>
      </c>
      <c r="D6115" t="s">
        <v>92</v>
      </c>
      <c r="E6115" t="s">
        <v>92</v>
      </c>
      <c r="F6115" t="s">
        <v>92</v>
      </c>
      <c r="G6115" s="23" t="s">
        <v>92</v>
      </c>
      <c r="H6115" s="24" t="s">
        <v>92</v>
      </c>
      <c r="I6115" t="s">
        <v>92</v>
      </c>
    </row>
    <row r="6116" spans="1:9">
      <c r="A6116" t="s">
        <v>92</v>
      </c>
      <c r="B6116" s="23" t="s">
        <v>92</v>
      </c>
      <c r="C6116" s="24" t="s">
        <v>92</v>
      </c>
      <c r="D6116" t="s">
        <v>92</v>
      </c>
      <c r="E6116" t="s">
        <v>92</v>
      </c>
      <c r="F6116" t="s">
        <v>92</v>
      </c>
      <c r="G6116" s="23" t="s">
        <v>92</v>
      </c>
      <c r="H6116" s="24" t="s">
        <v>92</v>
      </c>
      <c r="I6116" t="s">
        <v>92</v>
      </c>
    </row>
    <row r="6117" spans="1:9">
      <c r="A6117" t="s">
        <v>92</v>
      </c>
      <c r="B6117" s="23" t="s">
        <v>92</v>
      </c>
      <c r="C6117" s="24" t="s">
        <v>92</v>
      </c>
      <c r="D6117" t="s">
        <v>92</v>
      </c>
      <c r="E6117" t="s">
        <v>92</v>
      </c>
      <c r="F6117" t="s">
        <v>92</v>
      </c>
      <c r="G6117" s="23" t="s">
        <v>92</v>
      </c>
      <c r="H6117" s="24" t="s">
        <v>92</v>
      </c>
      <c r="I6117" t="s">
        <v>92</v>
      </c>
    </row>
    <row r="6118" spans="1:9">
      <c r="A6118" t="s">
        <v>92</v>
      </c>
      <c r="B6118" s="23" t="s">
        <v>92</v>
      </c>
      <c r="C6118" s="24" t="s">
        <v>92</v>
      </c>
      <c r="D6118" t="s">
        <v>92</v>
      </c>
      <c r="E6118" t="s">
        <v>92</v>
      </c>
      <c r="F6118" t="s">
        <v>92</v>
      </c>
      <c r="G6118" s="23" t="s">
        <v>92</v>
      </c>
      <c r="H6118" s="24" t="s">
        <v>92</v>
      </c>
      <c r="I6118" t="s">
        <v>92</v>
      </c>
    </row>
    <row r="6119" spans="1:9">
      <c r="A6119" t="s">
        <v>92</v>
      </c>
      <c r="B6119" s="23" t="s">
        <v>92</v>
      </c>
      <c r="C6119" s="24" t="s">
        <v>92</v>
      </c>
      <c r="D6119" t="s">
        <v>92</v>
      </c>
      <c r="E6119" t="s">
        <v>92</v>
      </c>
      <c r="F6119" t="s">
        <v>92</v>
      </c>
      <c r="G6119" s="23" t="s">
        <v>92</v>
      </c>
      <c r="H6119" s="24" t="s">
        <v>92</v>
      </c>
      <c r="I6119" t="s">
        <v>92</v>
      </c>
    </row>
    <row r="6120" spans="1:9">
      <c r="A6120" t="s">
        <v>92</v>
      </c>
      <c r="B6120" s="23" t="s">
        <v>92</v>
      </c>
      <c r="C6120" s="24" t="s">
        <v>92</v>
      </c>
      <c r="D6120" t="s">
        <v>92</v>
      </c>
      <c r="E6120" t="s">
        <v>92</v>
      </c>
      <c r="F6120" t="s">
        <v>92</v>
      </c>
      <c r="G6120" s="23" t="s">
        <v>92</v>
      </c>
      <c r="H6120" s="24" t="s">
        <v>92</v>
      </c>
      <c r="I6120" t="s">
        <v>92</v>
      </c>
    </row>
    <row r="6121" spans="1:9">
      <c r="A6121" t="s">
        <v>92</v>
      </c>
      <c r="B6121" s="23" t="s">
        <v>92</v>
      </c>
      <c r="C6121" s="24" t="s">
        <v>92</v>
      </c>
      <c r="D6121" t="s">
        <v>92</v>
      </c>
      <c r="E6121" t="s">
        <v>92</v>
      </c>
      <c r="F6121" t="s">
        <v>92</v>
      </c>
      <c r="G6121" s="23" t="s">
        <v>92</v>
      </c>
      <c r="H6121" s="24" t="s">
        <v>92</v>
      </c>
      <c r="I6121" t="s">
        <v>92</v>
      </c>
    </row>
    <row r="6122" spans="1:9">
      <c r="A6122" t="s">
        <v>92</v>
      </c>
      <c r="B6122" s="23" t="s">
        <v>92</v>
      </c>
      <c r="C6122" s="24" t="s">
        <v>92</v>
      </c>
      <c r="D6122" t="s">
        <v>92</v>
      </c>
      <c r="E6122" t="s">
        <v>92</v>
      </c>
      <c r="F6122" t="s">
        <v>92</v>
      </c>
      <c r="G6122" s="23" t="s">
        <v>92</v>
      </c>
      <c r="H6122" s="24" t="s">
        <v>92</v>
      </c>
      <c r="I6122" t="s">
        <v>92</v>
      </c>
    </row>
    <row r="6123" spans="1:9">
      <c r="A6123" t="s">
        <v>92</v>
      </c>
      <c r="B6123" s="23" t="s">
        <v>92</v>
      </c>
      <c r="C6123" s="24" t="s">
        <v>92</v>
      </c>
      <c r="D6123" t="s">
        <v>92</v>
      </c>
      <c r="E6123" t="s">
        <v>92</v>
      </c>
      <c r="F6123" t="s">
        <v>92</v>
      </c>
      <c r="G6123" s="23" t="s">
        <v>92</v>
      </c>
      <c r="H6123" s="24" t="s">
        <v>92</v>
      </c>
      <c r="I6123" t="s">
        <v>92</v>
      </c>
    </row>
    <row r="6124" spans="1:9">
      <c r="A6124" t="s">
        <v>92</v>
      </c>
      <c r="B6124" s="23" t="s">
        <v>92</v>
      </c>
      <c r="C6124" s="24" t="s">
        <v>92</v>
      </c>
      <c r="D6124" t="s">
        <v>92</v>
      </c>
      <c r="E6124" t="s">
        <v>92</v>
      </c>
      <c r="F6124" t="s">
        <v>92</v>
      </c>
      <c r="G6124" s="23" t="s">
        <v>92</v>
      </c>
      <c r="H6124" s="24" t="s">
        <v>92</v>
      </c>
      <c r="I6124" t="s">
        <v>92</v>
      </c>
    </row>
    <row r="6125" spans="1:9">
      <c r="A6125" t="s">
        <v>92</v>
      </c>
      <c r="B6125" s="23" t="s">
        <v>92</v>
      </c>
      <c r="C6125" s="24" t="s">
        <v>92</v>
      </c>
      <c r="D6125" t="s">
        <v>92</v>
      </c>
      <c r="E6125" t="s">
        <v>92</v>
      </c>
      <c r="F6125" t="s">
        <v>92</v>
      </c>
      <c r="G6125" s="23" t="s">
        <v>92</v>
      </c>
      <c r="H6125" s="24" t="s">
        <v>92</v>
      </c>
      <c r="I6125" t="s">
        <v>92</v>
      </c>
    </row>
    <row r="6126" spans="1:9">
      <c r="A6126" t="s">
        <v>92</v>
      </c>
      <c r="B6126" s="23" t="s">
        <v>92</v>
      </c>
      <c r="C6126" s="24" t="s">
        <v>92</v>
      </c>
      <c r="D6126" t="s">
        <v>92</v>
      </c>
      <c r="E6126" t="s">
        <v>92</v>
      </c>
      <c r="F6126" t="s">
        <v>92</v>
      </c>
      <c r="G6126" s="23" t="s">
        <v>92</v>
      </c>
      <c r="H6126" s="24" t="s">
        <v>92</v>
      </c>
      <c r="I6126" t="s">
        <v>92</v>
      </c>
    </row>
    <row r="6127" spans="1:9">
      <c r="A6127" t="s">
        <v>92</v>
      </c>
      <c r="B6127" s="23" t="s">
        <v>92</v>
      </c>
      <c r="C6127" s="24" t="s">
        <v>92</v>
      </c>
      <c r="D6127" t="s">
        <v>92</v>
      </c>
      <c r="E6127" t="s">
        <v>92</v>
      </c>
      <c r="F6127" t="s">
        <v>92</v>
      </c>
      <c r="G6127" s="23" t="s">
        <v>92</v>
      </c>
      <c r="H6127" s="24" t="s">
        <v>92</v>
      </c>
      <c r="I6127" t="s">
        <v>92</v>
      </c>
    </row>
    <row r="6128" spans="1:9">
      <c r="A6128" t="s">
        <v>92</v>
      </c>
      <c r="B6128" s="23" t="s">
        <v>92</v>
      </c>
      <c r="C6128" s="24" t="s">
        <v>92</v>
      </c>
      <c r="D6128" t="s">
        <v>92</v>
      </c>
      <c r="E6128" t="s">
        <v>92</v>
      </c>
      <c r="F6128" t="s">
        <v>92</v>
      </c>
      <c r="G6128" s="23" t="s">
        <v>92</v>
      </c>
      <c r="H6128" s="24" t="s">
        <v>92</v>
      </c>
      <c r="I6128" t="s">
        <v>92</v>
      </c>
    </row>
    <row r="6129" spans="1:9">
      <c r="A6129" t="s">
        <v>92</v>
      </c>
      <c r="B6129" s="23" t="s">
        <v>92</v>
      </c>
      <c r="C6129" s="24" t="s">
        <v>92</v>
      </c>
      <c r="D6129" t="s">
        <v>92</v>
      </c>
      <c r="E6129" t="s">
        <v>92</v>
      </c>
      <c r="F6129" t="s">
        <v>92</v>
      </c>
      <c r="G6129" s="23" t="s">
        <v>92</v>
      </c>
      <c r="H6129" s="24" t="s">
        <v>92</v>
      </c>
      <c r="I6129" t="s">
        <v>92</v>
      </c>
    </row>
    <row r="6130" spans="1:9">
      <c r="A6130" t="s">
        <v>92</v>
      </c>
      <c r="B6130" s="23" t="s">
        <v>92</v>
      </c>
      <c r="C6130" s="24" t="s">
        <v>92</v>
      </c>
      <c r="D6130" t="s">
        <v>92</v>
      </c>
      <c r="E6130" t="s">
        <v>92</v>
      </c>
      <c r="F6130" t="s">
        <v>92</v>
      </c>
      <c r="G6130" s="23" t="s">
        <v>92</v>
      </c>
      <c r="H6130" s="24" t="s">
        <v>92</v>
      </c>
      <c r="I6130" t="s">
        <v>92</v>
      </c>
    </row>
    <row r="6131" spans="1:9">
      <c r="A6131" t="s">
        <v>92</v>
      </c>
      <c r="B6131" s="23" t="s">
        <v>92</v>
      </c>
      <c r="C6131" s="24" t="s">
        <v>92</v>
      </c>
      <c r="D6131" t="s">
        <v>92</v>
      </c>
      <c r="E6131" t="s">
        <v>92</v>
      </c>
      <c r="F6131" t="s">
        <v>92</v>
      </c>
      <c r="G6131" s="23" t="s">
        <v>92</v>
      </c>
      <c r="H6131" s="24" t="s">
        <v>92</v>
      </c>
      <c r="I6131" t="s">
        <v>92</v>
      </c>
    </row>
    <row r="6132" spans="1:9">
      <c r="A6132" t="s">
        <v>92</v>
      </c>
      <c r="B6132" s="23" t="s">
        <v>92</v>
      </c>
      <c r="C6132" s="24" t="s">
        <v>92</v>
      </c>
      <c r="D6132" t="s">
        <v>92</v>
      </c>
      <c r="E6132" t="s">
        <v>92</v>
      </c>
      <c r="F6132" t="s">
        <v>92</v>
      </c>
      <c r="G6132" s="23" t="s">
        <v>92</v>
      </c>
      <c r="H6132" s="24" t="s">
        <v>92</v>
      </c>
      <c r="I6132" t="s">
        <v>92</v>
      </c>
    </row>
    <row r="6133" spans="1:9">
      <c r="A6133" t="s">
        <v>92</v>
      </c>
      <c r="B6133" s="23" t="s">
        <v>92</v>
      </c>
      <c r="C6133" s="24" t="s">
        <v>92</v>
      </c>
      <c r="D6133" t="s">
        <v>92</v>
      </c>
      <c r="E6133" t="s">
        <v>92</v>
      </c>
      <c r="F6133" t="s">
        <v>92</v>
      </c>
      <c r="G6133" s="23" t="s">
        <v>92</v>
      </c>
      <c r="H6133" s="24" t="s">
        <v>92</v>
      </c>
      <c r="I6133" t="s">
        <v>92</v>
      </c>
    </row>
    <row r="6134" spans="1:9">
      <c r="A6134" t="s">
        <v>92</v>
      </c>
      <c r="B6134" s="23" t="s">
        <v>92</v>
      </c>
      <c r="C6134" s="24" t="s">
        <v>92</v>
      </c>
      <c r="D6134" t="s">
        <v>92</v>
      </c>
      <c r="E6134" t="s">
        <v>92</v>
      </c>
      <c r="F6134" t="s">
        <v>92</v>
      </c>
      <c r="G6134" s="23" t="s">
        <v>92</v>
      </c>
      <c r="H6134" s="24" t="s">
        <v>92</v>
      </c>
      <c r="I6134" t="s">
        <v>92</v>
      </c>
    </row>
    <row r="6135" spans="1:9">
      <c r="A6135" t="s">
        <v>92</v>
      </c>
      <c r="B6135" s="23" t="s">
        <v>92</v>
      </c>
      <c r="C6135" s="24" t="s">
        <v>92</v>
      </c>
      <c r="D6135" t="s">
        <v>92</v>
      </c>
      <c r="E6135" t="s">
        <v>92</v>
      </c>
      <c r="F6135" t="s">
        <v>92</v>
      </c>
      <c r="G6135" s="23" t="s">
        <v>92</v>
      </c>
      <c r="H6135" s="24" t="s">
        <v>92</v>
      </c>
      <c r="I6135" t="s">
        <v>92</v>
      </c>
    </row>
    <row r="6136" spans="1:9">
      <c r="A6136" t="s">
        <v>92</v>
      </c>
      <c r="B6136" s="23" t="s">
        <v>92</v>
      </c>
      <c r="C6136" s="24" t="s">
        <v>92</v>
      </c>
      <c r="D6136" t="s">
        <v>92</v>
      </c>
      <c r="E6136" t="s">
        <v>92</v>
      </c>
      <c r="F6136" t="s">
        <v>92</v>
      </c>
      <c r="G6136" s="23" t="s">
        <v>92</v>
      </c>
      <c r="H6136" s="24" t="s">
        <v>92</v>
      </c>
      <c r="I6136" t="s">
        <v>92</v>
      </c>
    </row>
    <row r="6137" spans="1:9">
      <c r="A6137" t="s">
        <v>92</v>
      </c>
      <c r="B6137" s="23" t="s">
        <v>92</v>
      </c>
      <c r="C6137" s="24" t="s">
        <v>92</v>
      </c>
      <c r="D6137" t="s">
        <v>92</v>
      </c>
      <c r="E6137" t="s">
        <v>92</v>
      </c>
      <c r="F6137" t="s">
        <v>92</v>
      </c>
      <c r="G6137" s="23" t="s">
        <v>92</v>
      </c>
      <c r="H6137" s="24" t="s">
        <v>92</v>
      </c>
      <c r="I6137" t="s">
        <v>92</v>
      </c>
    </row>
    <row r="6138" spans="1:9">
      <c r="A6138" t="s">
        <v>92</v>
      </c>
      <c r="B6138" s="23" t="s">
        <v>92</v>
      </c>
      <c r="C6138" s="24" t="s">
        <v>92</v>
      </c>
      <c r="D6138" t="s">
        <v>92</v>
      </c>
      <c r="E6138" t="s">
        <v>92</v>
      </c>
      <c r="F6138" t="s">
        <v>92</v>
      </c>
      <c r="G6138" s="23" t="s">
        <v>92</v>
      </c>
      <c r="H6138" s="24" t="s">
        <v>92</v>
      </c>
      <c r="I6138" t="s">
        <v>92</v>
      </c>
    </row>
    <row r="6139" spans="1:9">
      <c r="A6139" t="s">
        <v>92</v>
      </c>
      <c r="B6139" s="23" t="s">
        <v>92</v>
      </c>
      <c r="C6139" s="24" t="s">
        <v>92</v>
      </c>
      <c r="D6139" t="s">
        <v>92</v>
      </c>
      <c r="E6139" t="s">
        <v>92</v>
      </c>
      <c r="F6139" t="s">
        <v>92</v>
      </c>
      <c r="G6139" s="23" t="s">
        <v>92</v>
      </c>
      <c r="H6139" s="24" t="s">
        <v>92</v>
      </c>
      <c r="I6139" t="s">
        <v>92</v>
      </c>
    </row>
    <row r="6140" spans="1:9">
      <c r="A6140" t="s">
        <v>92</v>
      </c>
      <c r="B6140" s="23" t="s">
        <v>92</v>
      </c>
      <c r="C6140" s="24" t="s">
        <v>92</v>
      </c>
      <c r="D6140" t="s">
        <v>92</v>
      </c>
      <c r="E6140" t="s">
        <v>92</v>
      </c>
      <c r="F6140" t="s">
        <v>92</v>
      </c>
      <c r="G6140" s="23" t="s">
        <v>92</v>
      </c>
      <c r="H6140" s="24" t="s">
        <v>92</v>
      </c>
      <c r="I6140" t="s">
        <v>92</v>
      </c>
    </row>
    <row r="6141" spans="1:9">
      <c r="A6141" t="s">
        <v>92</v>
      </c>
      <c r="B6141" s="23" t="s">
        <v>92</v>
      </c>
      <c r="C6141" s="24" t="s">
        <v>92</v>
      </c>
      <c r="D6141" t="s">
        <v>92</v>
      </c>
      <c r="E6141" t="s">
        <v>92</v>
      </c>
      <c r="F6141" t="s">
        <v>92</v>
      </c>
      <c r="G6141" s="23" t="s">
        <v>92</v>
      </c>
      <c r="H6141" s="24" t="s">
        <v>92</v>
      </c>
      <c r="I6141" t="s">
        <v>92</v>
      </c>
    </row>
    <row r="6142" spans="1:9">
      <c r="A6142" t="s">
        <v>92</v>
      </c>
      <c r="B6142" s="23" t="s">
        <v>92</v>
      </c>
      <c r="C6142" s="24" t="s">
        <v>92</v>
      </c>
      <c r="D6142" t="s">
        <v>92</v>
      </c>
      <c r="E6142" t="s">
        <v>92</v>
      </c>
      <c r="F6142" t="s">
        <v>92</v>
      </c>
      <c r="G6142" s="23" t="s">
        <v>92</v>
      </c>
      <c r="H6142" s="24" t="s">
        <v>92</v>
      </c>
      <c r="I6142" t="s">
        <v>92</v>
      </c>
    </row>
    <row r="6143" spans="1:9">
      <c r="A6143" t="s">
        <v>92</v>
      </c>
      <c r="B6143" s="23" t="s">
        <v>92</v>
      </c>
      <c r="C6143" s="24" t="s">
        <v>92</v>
      </c>
      <c r="D6143" t="s">
        <v>92</v>
      </c>
      <c r="E6143" t="s">
        <v>92</v>
      </c>
      <c r="F6143" t="s">
        <v>92</v>
      </c>
      <c r="G6143" s="23" t="s">
        <v>92</v>
      </c>
      <c r="H6143" s="24" t="s">
        <v>92</v>
      </c>
      <c r="I6143" t="s">
        <v>92</v>
      </c>
    </row>
    <row r="6144" spans="1:9">
      <c r="A6144" t="s">
        <v>92</v>
      </c>
      <c r="B6144" s="23" t="s">
        <v>92</v>
      </c>
      <c r="C6144" s="24" t="s">
        <v>92</v>
      </c>
      <c r="D6144" t="s">
        <v>92</v>
      </c>
      <c r="E6144" t="s">
        <v>92</v>
      </c>
      <c r="F6144" t="s">
        <v>92</v>
      </c>
      <c r="G6144" s="23" t="s">
        <v>92</v>
      </c>
      <c r="H6144" s="24" t="s">
        <v>92</v>
      </c>
      <c r="I6144" t="s">
        <v>92</v>
      </c>
    </row>
    <row r="6145" spans="1:9">
      <c r="A6145" t="s">
        <v>92</v>
      </c>
      <c r="B6145" s="23" t="s">
        <v>92</v>
      </c>
      <c r="C6145" s="24" t="s">
        <v>92</v>
      </c>
      <c r="D6145" t="s">
        <v>92</v>
      </c>
      <c r="E6145" t="s">
        <v>92</v>
      </c>
      <c r="F6145" t="s">
        <v>92</v>
      </c>
      <c r="G6145" s="23" t="s">
        <v>92</v>
      </c>
      <c r="H6145" s="24" t="s">
        <v>92</v>
      </c>
      <c r="I6145" t="s">
        <v>92</v>
      </c>
    </row>
    <row r="6146" spans="1:9">
      <c r="A6146" t="s">
        <v>92</v>
      </c>
      <c r="B6146" s="23" t="s">
        <v>92</v>
      </c>
      <c r="C6146" s="24" t="s">
        <v>92</v>
      </c>
      <c r="D6146" t="s">
        <v>92</v>
      </c>
      <c r="E6146" t="s">
        <v>92</v>
      </c>
      <c r="F6146" t="s">
        <v>92</v>
      </c>
      <c r="G6146" s="23" t="s">
        <v>92</v>
      </c>
      <c r="H6146" s="24" t="s">
        <v>92</v>
      </c>
      <c r="I6146" t="s">
        <v>92</v>
      </c>
    </row>
    <row r="6147" spans="1:9">
      <c r="A6147" t="s">
        <v>92</v>
      </c>
      <c r="B6147" s="23" t="s">
        <v>92</v>
      </c>
      <c r="C6147" s="24" t="s">
        <v>92</v>
      </c>
      <c r="D6147" t="s">
        <v>92</v>
      </c>
      <c r="E6147" t="s">
        <v>92</v>
      </c>
      <c r="F6147" t="s">
        <v>92</v>
      </c>
      <c r="G6147" s="23" t="s">
        <v>92</v>
      </c>
      <c r="H6147" s="24" t="s">
        <v>92</v>
      </c>
      <c r="I6147" t="s">
        <v>92</v>
      </c>
    </row>
    <row r="6148" spans="1:9">
      <c r="A6148" t="s">
        <v>92</v>
      </c>
      <c r="B6148" s="23" t="s">
        <v>92</v>
      </c>
      <c r="C6148" s="24" t="s">
        <v>92</v>
      </c>
      <c r="D6148" t="s">
        <v>92</v>
      </c>
      <c r="E6148" t="s">
        <v>92</v>
      </c>
      <c r="F6148" t="s">
        <v>92</v>
      </c>
      <c r="G6148" s="23" t="s">
        <v>92</v>
      </c>
      <c r="H6148" s="24" t="s">
        <v>92</v>
      </c>
      <c r="I6148" t="s">
        <v>92</v>
      </c>
    </row>
    <row r="6149" spans="1:9">
      <c r="A6149" t="s">
        <v>92</v>
      </c>
      <c r="B6149" s="23" t="s">
        <v>92</v>
      </c>
      <c r="C6149" s="24" t="s">
        <v>92</v>
      </c>
      <c r="D6149" t="s">
        <v>92</v>
      </c>
      <c r="E6149" t="s">
        <v>92</v>
      </c>
      <c r="F6149" t="s">
        <v>92</v>
      </c>
      <c r="G6149" s="23" t="s">
        <v>92</v>
      </c>
      <c r="H6149" s="24" t="s">
        <v>92</v>
      </c>
      <c r="I6149" t="s">
        <v>92</v>
      </c>
    </row>
    <row r="6150" spans="1:9">
      <c r="A6150" t="s">
        <v>92</v>
      </c>
      <c r="B6150" s="23" t="s">
        <v>92</v>
      </c>
      <c r="C6150" s="24" t="s">
        <v>92</v>
      </c>
      <c r="D6150" t="s">
        <v>92</v>
      </c>
      <c r="E6150" t="s">
        <v>92</v>
      </c>
      <c r="F6150" t="s">
        <v>92</v>
      </c>
      <c r="G6150" s="23" t="s">
        <v>92</v>
      </c>
      <c r="H6150" s="24" t="s">
        <v>92</v>
      </c>
      <c r="I6150" t="s">
        <v>92</v>
      </c>
    </row>
    <row r="6151" spans="1:9">
      <c r="A6151" t="s">
        <v>92</v>
      </c>
      <c r="B6151" s="23" t="s">
        <v>92</v>
      </c>
      <c r="C6151" s="24" t="s">
        <v>92</v>
      </c>
      <c r="D6151" t="s">
        <v>92</v>
      </c>
      <c r="E6151" t="s">
        <v>92</v>
      </c>
      <c r="F6151" t="s">
        <v>92</v>
      </c>
      <c r="G6151" s="23" t="s">
        <v>92</v>
      </c>
      <c r="H6151" s="24" t="s">
        <v>92</v>
      </c>
      <c r="I6151" t="s">
        <v>92</v>
      </c>
    </row>
    <row r="6152" spans="1:9">
      <c r="A6152" t="s">
        <v>92</v>
      </c>
      <c r="B6152" s="23" t="s">
        <v>92</v>
      </c>
      <c r="C6152" s="24" t="s">
        <v>92</v>
      </c>
      <c r="D6152" t="s">
        <v>92</v>
      </c>
      <c r="E6152" t="s">
        <v>92</v>
      </c>
      <c r="F6152" t="s">
        <v>92</v>
      </c>
      <c r="G6152" s="23" t="s">
        <v>92</v>
      </c>
      <c r="H6152" s="24" t="s">
        <v>92</v>
      </c>
      <c r="I6152" t="s">
        <v>92</v>
      </c>
    </row>
    <row r="6153" spans="1:9">
      <c r="A6153" t="s">
        <v>92</v>
      </c>
      <c r="B6153" s="23" t="s">
        <v>92</v>
      </c>
      <c r="C6153" s="24" t="s">
        <v>92</v>
      </c>
      <c r="D6153" t="s">
        <v>92</v>
      </c>
      <c r="E6153" t="s">
        <v>92</v>
      </c>
      <c r="F6153" t="s">
        <v>92</v>
      </c>
      <c r="G6153" s="23" t="s">
        <v>92</v>
      </c>
      <c r="H6153" s="24" t="s">
        <v>92</v>
      </c>
      <c r="I6153" t="s">
        <v>92</v>
      </c>
    </row>
    <row r="6154" spans="1:9">
      <c r="A6154" t="s">
        <v>92</v>
      </c>
      <c r="B6154" s="23" t="s">
        <v>92</v>
      </c>
      <c r="C6154" s="24" t="s">
        <v>92</v>
      </c>
      <c r="D6154" t="s">
        <v>92</v>
      </c>
      <c r="E6154" t="s">
        <v>92</v>
      </c>
      <c r="F6154" t="s">
        <v>92</v>
      </c>
      <c r="G6154" s="23" t="s">
        <v>92</v>
      </c>
      <c r="H6154" s="24" t="s">
        <v>92</v>
      </c>
      <c r="I6154" t="s">
        <v>92</v>
      </c>
    </row>
    <row r="6155" spans="1:9">
      <c r="A6155" t="s">
        <v>92</v>
      </c>
      <c r="B6155" s="23" t="s">
        <v>92</v>
      </c>
      <c r="C6155" s="24" t="s">
        <v>92</v>
      </c>
      <c r="D6155" t="s">
        <v>92</v>
      </c>
      <c r="E6155" t="s">
        <v>92</v>
      </c>
      <c r="F6155" t="s">
        <v>92</v>
      </c>
      <c r="G6155" s="23" t="s">
        <v>92</v>
      </c>
      <c r="H6155" s="24" t="s">
        <v>92</v>
      </c>
      <c r="I6155" t="s">
        <v>92</v>
      </c>
    </row>
    <row r="6156" spans="1:9">
      <c r="A6156" t="s">
        <v>92</v>
      </c>
      <c r="B6156" s="23" t="s">
        <v>92</v>
      </c>
      <c r="C6156" s="24" t="s">
        <v>92</v>
      </c>
      <c r="D6156" t="s">
        <v>92</v>
      </c>
      <c r="E6156" t="s">
        <v>92</v>
      </c>
      <c r="F6156" t="s">
        <v>92</v>
      </c>
      <c r="G6156" s="23" t="s">
        <v>92</v>
      </c>
      <c r="H6156" s="24" t="s">
        <v>92</v>
      </c>
      <c r="I6156" t="s">
        <v>92</v>
      </c>
    </row>
    <row r="6157" spans="1:9">
      <c r="A6157" t="s">
        <v>92</v>
      </c>
      <c r="B6157" s="23" t="s">
        <v>92</v>
      </c>
      <c r="C6157" s="24" t="s">
        <v>92</v>
      </c>
      <c r="D6157" t="s">
        <v>92</v>
      </c>
      <c r="E6157" t="s">
        <v>92</v>
      </c>
      <c r="F6157" t="s">
        <v>92</v>
      </c>
      <c r="G6157" s="23" t="s">
        <v>92</v>
      </c>
      <c r="H6157" s="24" t="s">
        <v>92</v>
      </c>
      <c r="I6157" t="s">
        <v>92</v>
      </c>
    </row>
    <row r="6158" spans="1:9">
      <c r="A6158" t="s">
        <v>92</v>
      </c>
      <c r="B6158" s="23" t="s">
        <v>92</v>
      </c>
      <c r="C6158" s="24" t="s">
        <v>92</v>
      </c>
      <c r="D6158" t="s">
        <v>92</v>
      </c>
      <c r="E6158" t="s">
        <v>92</v>
      </c>
      <c r="F6158" t="s">
        <v>92</v>
      </c>
      <c r="G6158" s="23" t="s">
        <v>92</v>
      </c>
      <c r="H6158" s="24" t="s">
        <v>92</v>
      </c>
      <c r="I6158" t="s">
        <v>92</v>
      </c>
    </row>
    <row r="6159" spans="1:9">
      <c r="A6159" t="s">
        <v>92</v>
      </c>
      <c r="B6159" s="23" t="s">
        <v>92</v>
      </c>
      <c r="C6159" s="24" t="s">
        <v>92</v>
      </c>
      <c r="D6159" t="s">
        <v>92</v>
      </c>
      <c r="E6159" t="s">
        <v>92</v>
      </c>
      <c r="F6159" t="s">
        <v>92</v>
      </c>
      <c r="G6159" s="23" t="s">
        <v>92</v>
      </c>
      <c r="H6159" s="24" t="s">
        <v>92</v>
      </c>
      <c r="I6159" t="s">
        <v>92</v>
      </c>
    </row>
    <row r="6160" spans="1:9">
      <c r="A6160" t="s">
        <v>92</v>
      </c>
      <c r="B6160" s="23" t="s">
        <v>92</v>
      </c>
      <c r="C6160" s="24" t="s">
        <v>92</v>
      </c>
      <c r="D6160" t="s">
        <v>92</v>
      </c>
      <c r="E6160" t="s">
        <v>92</v>
      </c>
      <c r="F6160" t="s">
        <v>92</v>
      </c>
      <c r="G6160" s="23" t="s">
        <v>92</v>
      </c>
      <c r="H6160" s="24" t="s">
        <v>92</v>
      </c>
      <c r="I6160" t="s">
        <v>92</v>
      </c>
    </row>
    <row r="6161" spans="1:9">
      <c r="A6161" t="s">
        <v>92</v>
      </c>
      <c r="B6161" s="23" t="s">
        <v>92</v>
      </c>
      <c r="C6161" s="24" t="s">
        <v>92</v>
      </c>
      <c r="D6161" t="s">
        <v>92</v>
      </c>
      <c r="E6161" t="s">
        <v>92</v>
      </c>
      <c r="F6161" t="s">
        <v>92</v>
      </c>
      <c r="G6161" s="23" t="s">
        <v>92</v>
      </c>
      <c r="H6161" s="24" t="s">
        <v>92</v>
      </c>
      <c r="I6161" t="s">
        <v>92</v>
      </c>
    </row>
    <row r="6162" spans="1:9">
      <c r="A6162" t="s">
        <v>92</v>
      </c>
      <c r="B6162" s="23" t="s">
        <v>92</v>
      </c>
      <c r="C6162" s="24" t="s">
        <v>92</v>
      </c>
      <c r="D6162" t="s">
        <v>92</v>
      </c>
      <c r="E6162" t="s">
        <v>92</v>
      </c>
      <c r="F6162" t="s">
        <v>92</v>
      </c>
      <c r="G6162" s="23" t="s">
        <v>92</v>
      </c>
      <c r="H6162" s="24" t="s">
        <v>92</v>
      </c>
      <c r="I6162" t="s">
        <v>92</v>
      </c>
    </row>
    <row r="6163" spans="1:9">
      <c r="A6163" t="s">
        <v>92</v>
      </c>
      <c r="B6163" s="23" t="s">
        <v>92</v>
      </c>
      <c r="C6163" s="24" t="s">
        <v>92</v>
      </c>
      <c r="D6163" t="s">
        <v>92</v>
      </c>
      <c r="E6163" t="s">
        <v>92</v>
      </c>
      <c r="F6163" t="s">
        <v>92</v>
      </c>
      <c r="G6163" s="23" t="s">
        <v>92</v>
      </c>
      <c r="H6163" s="24" t="s">
        <v>92</v>
      </c>
      <c r="I6163" t="s">
        <v>92</v>
      </c>
    </row>
    <row r="6164" spans="1:9">
      <c r="A6164" t="s">
        <v>92</v>
      </c>
      <c r="B6164" s="23" t="s">
        <v>92</v>
      </c>
      <c r="C6164" s="24" t="s">
        <v>92</v>
      </c>
      <c r="D6164" t="s">
        <v>92</v>
      </c>
      <c r="E6164" t="s">
        <v>92</v>
      </c>
      <c r="F6164" t="s">
        <v>92</v>
      </c>
      <c r="G6164" s="23" t="s">
        <v>92</v>
      </c>
      <c r="H6164" s="24" t="s">
        <v>92</v>
      </c>
      <c r="I6164" t="s">
        <v>92</v>
      </c>
    </row>
    <row r="6165" spans="1:9">
      <c r="A6165" t="s">
        <v>92</v>
      </c>
      <c r="B6165" s="23" t="s">
        <v>92</v>
      </c>
      <c r="C6165" s="24" t="s">
        <v>92</v>
      </c>
      <c r="D6165" t="s">
        <v>92</v>
      </c>
      <c r="E6165" t="s">
        <v>92</v>
      </c>
      <c r="F6165" t="s">
        <v>92</v>
      </c>
      <c r="G6165" s="23" t="s">
        <v>92</v>
      </c>
      <c r="H6165" s="24" t="s">
        <v>92</v>
      </c>
      <c r="I6165" t="s">
        <v>92</v>
      </c>
    </row>
    <row r="6166" spans="1:9">
      <c r="A6166" t="s">
        <v>92</v>
      </c>
      <c r="B6166" s="23" t="s">
        <v>92</v>
      </c>
      <c r="C6166" s="24" t="s">
        <v>92</v>
      </c>
      <c r="D6166" t="s">
        <v>92</v>
      </c>
      <c r="E6166" t="s">
        <v>92</v>
      </c>
      <c r="F6166" t="s">
        <v>92</v>
      </c>
      <c r="G6166" s="23" t="s">
        <v>92</v>
      </c>
      <c r="H6166" s="24" t="s">
        <v>92</v>
      </c>
      <c r="I6166" t="s">
        <v>92</v>
      </c>
    </row>
    <row r="6167" spans="1:9">
      <c r="A6167" t="s">
        <v>92</v>
      </c>
      <c r="B6167" s="23" t="s">
        <v>92</v>
      </c>
      <c r="C6167" s="24" t="s">
        <v>92</v>
      </c>
      <c r="D6167" t="s">
        <v>92</v>
      </c>
      <c r="E6167" t="s">
        <v>92</v>
      </c>
      <c r="F6167" t="s">
        <v>92</v>
      </c>
      <c r="G6167" s="23" t="s">
        <v>92</v>
      </c>
      <c r="H6167" s="24" t="s">
        <v>92</v>
      </c>
      <c r="I6167" t="s">
        <v>92</v>
      </c>
    </row>
    <row r="6168" spans="1:9">
      <c r="A6168" t="s">
        <v>92</v>
      </c>
      <c r="B6168" s="23" t="s">
        <v>92</v>
      </c>
      <c r="C6168" s="24" t="s">
        <v>92</v>
      </c>
      <c r="D6168" t="s">
        <v>92</v>
      </c>
      <c r="E6168" t="s">
        <v>92</v>
      </c>
      <c r="F6168" t="s">
        <v>92</v>
      </c>
      <c r="G6168" s="23" t="s">
        <v>92</v>
      </c>
      <c r="H6168" s="24" t="s">
        <v>92</v>
      </c>
      <c r="I6168" t="s">
        <v>92</v>
      </c>
    </row>
    <row r="6169" spans="1:9">
      <c r="A6169" t="s">
        <v>92</v>
      </c>
      <c r="B6169" s="23" t="s">
        <v>92</v>
      </c>
      <c r="C6169" s="24" t="s">
        <v>92</v>
      </c>
      <c r="D6169" t="s">
        <v>92</v>
      </c>
      <c r="E6169" t="s">
        <v>92</v>
      </c>
      <c r="F6169" t="s">
        <v>92</v>
      </c>
      <c r="G6169" s="23" t="s">
        <v>92</v>
      </c>
      <c r="H6169" s="24" t="s">
        <v>92</v>
      </c>
      <c r="I6169" t="s">
        <v>92</v>
      </c>
    </row>
    <row r="6170" spans="1:9">
      <c r="A6170" t="s">
        <v>92</v>
      </c>
      <c r="B6170" s="23" t="s">
        <v>92</v>
      </c>
      <c r="C6170" s="24" t="s">
        <v>92</v>
      </c>
      <c r="D6170" t="s">
        <v>92</v>
      </c>
      <c r="E6170" t="s">
        <v>92</v>
      </c>
      <c r="F6170" t="s">
        <v>92</v>
      </c>
      <c r="G6170" s="23" t="s">
        <v>92</v>
      </c>
      <c r="H6170" s="24" t="s">
        <v>92</v>
      </c>
      <c r="I6170" t="s">
        <v>92</v>
      </c>
    </row>
    <row r="6171" spans="1:9">
      <c r="A6171" t="s">
        <v>92</v>
      </c>
      <c r="B6171" s="23" t="s">
        <v>92</v>
      </c>
      <c r="C6171" s="24" t="s">
        <v>92</v>
      </c>
      <c r="D6171" t="s">
        <v>92</v>
      </c>
      <c r="E6171" t="s">
        <v>92</v>
      </c>
      <c r="F6171" t="s">
        <v>92</v>
      </c>
      <c r="G6171" s="23" t="s">
        <v>92</v>
      </c>
      <c r="H6171" s="24" t="s">
        <v>92</v>
      </c>
      <c r="I6171" t="s">
        <v>92</v>
      </c>
    </row>
    <row r="6172" spans="1:9">
      <c r="A6172" t="s">
        <v>92</v>
      </c>
      <c r="B6172" s="23" t="s">
        <v>92</v>
      </c>
      <c r="C6172" s="24" t="s">
        <v>92</v>
      </c>
      <c r="D6172" t="s">
        <v>92</v>
      </c>
      <c r="E6172" t="s">
        <v>92</v>
      </c>
      <c r="F6172" t="s">
        <v>92</v>
      </c>
      <c r="G6172" s="23" t="s">
        <v>92</v>
      </c>
      <c r="H6172" s="24" t="s">
        <v>92</v>
      </c>
      <c r="I6172" t="s">
        <v>92</v>
      </c>
    </row>
    <row r="6173" spans="1:9">
      <c r="A6173" t="s">
        <v>92</v>
      </c>
      <c r="B6173" s="23" t="s">
        <v>92</v>
      </c>
      <c r="C6173" s="24" t="s">
        <v>92</v>
      </c>
      <c r="D6173" t="s">
        <v>92</v>
      </c>
      <c r="E6173" t="s">
        <v>92</v>
      </c>
      <c r="F6173" t="s">
        <v>92</v>
      </c>
      <c r="G6173" s="23" t="s">
        <v>92</v>
      </c>
      <c r="H6173" s="24" t="s">
        <v>92</v>
      </c>
      <c r="I6173" t="s">
        <v>92</v>
      </c>
    </row>
    <row r="6174" spans="1:9">
      <c r="A6174" t="s">
        <v>92</v>
      </c>
      <c r="B6174" s="23" t="s">
        <v>92</v>
      </c>
      <c r="C6174" s="24" t="s">
        <v>92</v>
      </c>
      <c r="D6174" t="s">
        <v>92</v>
      </c>
      <c r="E6174" t="s">
        <v>92</v>
      </c>
      <c r="F6174" t="s">
        <v>92</v>
      </c>
      <c r="G6174" s="23" t="s">
        <v>92</v>
      </c>
      <c r="H6174" s="24" t="s">
        <v>92</v>
      </c>
      <c r="I6174" t="s">
        <v>92</v>
      </c>
    </row>
    <row r="6175" spans="1:9">
      <c r="A6175" t="s">
        <v>92</v>
      </c>
      <c r="B6175" s="23" t="s">
        <v>92</v>
      </c>
      <c r="C6175" s="24" t="s">
        <v>92</v>
      </c>
      <c r="D6175" t="s">
        <v>92</v>
      </c>
      <c r="E6175" t="s">
        <v>92</v>
      </c>
      <c r="F6175" t="s">
        <v>92</v>
      </c>
      <c r="G6175" s="23" t="s">
        <v>92</v>
      </c>
      <c r="H6175" s="24" t="s">
        <v>92</v>
      </c>
      <c r="I6175" t="s">
        <v>92</v>
      </c>
    </row>
    <row r="6176" spans="1:9">
      <c r="A6176" t="s">
        <v>92</v>
      </c>
      <c r="B6176" s="23" t="s">
        <v>92</v>
      </c>
      <c r="C6176" s="24" t="s">
        <v>92</v>
      </c>
      <c r="D6176" t="s">
        <v>92</v>
      </c>
      <c r="E6176" t="s">
        <v>92</v>
      </c>
      <c r="F6176" t="s">
        <v>92</v>
      </c>
      <c r="G6176" s="23" t="s">
        <v>92</v>
      </c>
      <c r="H6176" s="24" t="s">
        <v>92</v>
      </c>
      <c r="I6176" t="s">
        <v>92</v>
      </c>
    </row>
    <row r="6177" spans="1:9">
      <c r="A6177" t="s">
        <v>92</v>
      </c>
      <c r="B6177" s="23" t="s">
        <v>92</v>
      </c>
      <c r="C6177" s="24" t="s">
        <v>92</v>
      </c>
      <c r="D6177" t="s">
        <v>92</v>
      </c>
      <c r="E6177" t="s">
        <v>92</v>
      </c>
      <c r="F6177" t="s">
        <v>92</v>
      </c>
      <c r="G6177" s="23" t="s">
        <v>92</v>
      </c>
      <c r="H6177" s="24" t="s">
        <v>92</v>
      </c>
      <c r="I6177" t="s">
        <v>92</v>
      </c>
    </row>
    <row r="6178" spans="1:9">
      <c r="A6178" t="s">
        <v>92</v>
      </c>
      <c r="B6178" s="23" t="s">
        <v>92</v>
      </c>
      <c r="C6178" s="24" t="s">
        <v>92</v>
      </c>
      <c r="D6178" t="s">
        <v>92</v>
      </c>
      <c r="E6178" t="s">
        <v>92</v>
      </c>
      <c r="F6178" t="s">
        <v>92</v>
      </c>
      <c r="G6178" s="23" t="s">
        <v>92</v>
      </c>
      <c r="H6178" s="24" t="s">
        <v>92</v>
      </c>
      <c r="I6178" t="s">
        <v>92</v>
      </c>
    </row>
    <row r="6179" spans="1:9">
      <c r="A6179" t="s">
        <v>92</v>
      </c>
      <c r="B6179" s="23" t="s">
        <v>92</v>
      </c>
      <c r="C6179" s="24" t="s">
        <v>92</v>
      </c>
      <c r="D6179" t="s">
        <v>92</v>
      </c>
      <c r="E6179" t="s">
        <v>92</v>
      </c>
      <c r="F6179" t="s">
        <v>92</v>
      </c>
      <c r="G6179" s="23" t="s">
        <v>92</v>
      </c>
      <c r="H6179" s="24" t="s">
        <v>92</v>
      </c>
      <c r="I6179" t="s">
        <v>92</v>
      </c>
    </row>
    <row r="6180" spans="1:9">
      <c r="A6180" t="s">
        <v>92</v>
      </c>
      <c r="B6180" s="23" t="s">
        <v>92</v>
      </c>
      <c r="C6180" s="24" t="s">
        <v>92</v>
      </c>
      <c r="D6180" t="s">
        <v>92</v>
      </c>
      <c r="E6180" t="s">
        <v>92</v>
      </c>
      <c r="F6180" t="s">
        <v>92</v>
      </c>
      <c r="G6180" s="23" t="s">
        <v>92</v>
      </c>
      <c r="H6180" s="24" t="s">
        <v>92</v>
      </c>
      <c r="I6180" t="s">
        <v>92</v>
      </c>
    </row>
    <row r="6181" spans="1:9">
      <c r="A6181" t="s">
        <v>92</v>
      </c>
      <c r="B6181" s="23" t="s">
        <v>92</v>
      </c>
      <c r="C6181" s="24" t="s">
        <v>92</v>
      </c>
      <c r="D6181" t="s">
        <v>92</v>
      </c>
      <c r="E6181" t="s">
        <v>92</v>
      </c>
      <c r="F6181" t="s">
        <v>92</v>
      </c>
      <c r="G6181" s="23" t="s">
        <v>92</v>
      </c>
      <c r="H6181" s="24" t="s">
        <v>92</v>
      </c>
      <c r="I6181" t="s">
        <v>92</v>
      </c>
    </row>
    <row r="6182" spans="1:9">
      <c r="A6182" t="s">
        <v>92</v>
      </c>
      <c r="B6182" s="23" t="s">
        <v>92</v>
      </c>
      <c r="C6182" s="24" t="s">
        <v>92</v>
      </c>
      <c r="D6182" t="s">
        <v>92</v>
      </c>
      <c r="E6182" t="s">
        <v>92</v>
      </c>
      <c r="F6182" t="s">
        <v>92</v>
      </c>
      <c r="G6182" s="23" t="s">
        <v>92</v>
      </c>
      <c r="H6182" s="24" t="s">
        <v>92</v>
      </c>
      <c r="I6182" t="s">
        <v>92</v>
      </c>
    </row>
    <row r="6183" spans="1:9">
      <c r="A6183" t="s">
        <v>92</v>
      </c>
      <c r="B6183" s="23" t="s">
        <v>92</v>
      </c>
      <c r="C6183" s="24" t="s">
        <v>92</v>
      </c>
      <c r="D6183" t="s">
        <v>92</v>
      </c>
      <c r="E6183" t="s">
        <v>92</v>
      </c>
      <c r="F6183" t="s">
        <v>92</v>
      </c>
      <c r="G6183" s="23" t="s">
        <v>92</v>
      </c>
      <c r="H6183" s="24" t="s">
        <v>92</v>
      </c>
      <c r="I6183" t="s">
        <v>92</v>
      </c>
    </row>
    <row r="6184" spans="1:9">
      <c r="A6184" t="s">
        <v>92</v>
      </c>
      <c r="B6184" s="23" t="s">
        <v>92</v>
      </c>
      <c r="C6184" s="24" t="s">
        <v>92</v>
      </c>
      <c r="D6184" t="s">
        <v>92</v>
      </c>
      <c r="E6184" t="s">
        <v>92</v>
      </c>
      <c r="F6184" t="s">
        <v>92</v>
      </c>
      <c r="G6184" s="23" t="s">
        <v>92</v>
      </c>
      <c r="H6184" s="24" t="s">
        <v>92</v>
      </c>
      <c r="I6184" t="s">
        <v>92</v>
      </c>
    </row>
    <row r="6185" spans="1:9">
      <c r="A6185" t="s">
        <v>92</v>
      </c>
      <c r="B6185" s="23" t="s">
        <v>92</v>
      </c>
      <c r="C6185" s="24" t="s">
        <v>92</v>
      </c>
      <c r="D6185" t="s">
        <v>92</v>
      </c>
      <c r="E6185" t="s">
        <v>92</v>
      </c>
      <c r="F6185" t="s">
        <v>92</v>
      </c>
      <c r="G6185" s="23" t="s">
        <v>92</v>
      </c>
      <c r="H6185" s="24" t="s">
        <v>92</v>
      </c>
      <c r="I6185" t="s">
        <v>92</v>
      </c>
    </row>
    <row r="6186" spans="1:9">
      <c r="A6186" t="s">
        <v>92</v>
      </c>
      <c r="B6186" s="23" t="s">
        <v>92</v>
      </c>
      <c r="C6186" s="24" t="s">
        <v>92</v>
      </c>
      <c r="D6186" t="s">
        <v>92</v>
      </c>
      <c r="E6186" t="s">
        <v>92</v>
      </c>
      <c r="F6186" t="s">
        <v>92</v>
      </c>
      <c r="G6186" s="23" t="s">
        <v>92</v>
      </c>
      <c r="H6186" s="24" t="s">
        <v>92</v>
      </c>
      <c r="I6186" t="s">
        <v>92</v>
      </c>
    </row>
    <row r="6187" spans="1:9">
      <c r="A6187" t="s">
        <v>92</v>
      </c>
      <c r="B6187" s="23" t="s">
        <v>92</v>
      </c>
      <c r="C6187" s="24" t="s">
        <v>92</v>
      </c>
      <c r="D6187" t="s">
        <v>92</v>
      </c>
      <c r="E6187" t="s">
        <v>92</v>
      </c>
      <c r="F6187" t="s">
        <v>92</v>
      </c>
      <c r="G6187" s="23" t="s">
        <v>92</v>
      </c>
      <c r="H6187" s="24" t="s">
        <v>92</v>
      </c>
      <c r="I6187" t="s">
        <v>92</v>
      </c>
    </row>
    <row r="6188" spans="1:9">
      <c r="A6188" t="s">
        <v>92</v>
      </c>
      <c r="B6188" s="23" t="s">
        <v>92</v>
      </c>
      <c r="C6188" s="24" t="s">
        <v>92</v>
      </c>
      <c r="D6188" t="s">
        <v>92</v>
      </c>
      <c r="E6188" t="s">
        <v>92</v>
      </c>
      <c r="F6188" t="s">
        <v>92</v>
      </c>
      <c r="G6188" s="23" t="s">
        <v>92</v>
      </c>
      <c r="H6188" s="24" t="s">
        <v>92</v>
      </c>
      <c r="I6188" t="s">
        <v>92</v>
      </c>
    </row>
    <row r="6189" spans="1:9">
      <c r="A6189" t="s">
        <v>92</v>
      </c>
      <c r="B6189" s="23" t="s">
        <v>92</v>
      </c>
      <c r="C6189" s="24" t="s">
        <v>92</v>
      </c>
      <c r="D6189" t="s">
        <v>92</v>
      </c>
      <c r="E6189" t="s">
        <v>92</v>
      </c>
      <c r="F6189" t="s">
        <v>92</v>
      </c>
      <c r="G6189" s="23" t="s">
        <v>92</v>
      </c>
      <c r="H6189" s="24" t="s">
        <v>92</v>
      </c>
      <c r="I6189" t="s">
        <v>92</v>
      </c>
    </row>
    <row r="6190" spans="1:9">
      <c r="A6190" t="s">
        <v>92</v>
      </c>
      <c r="B6190" s="23" t="s">
        <v>92</v>
      </c>
      <c r="C6190" s="24" t="s">
        <v>92</v>
      </c>
      <c r="D6190" t="s">
        <v>92</v>
      </c>
      <c r="E6190" t="s">
        <v>92</v>
      </c>
      <c r="F6190" t="s">
        <v>92</v>
      </c>
      <c r="G6190" s="23" t="s">
        <v>92</v>
      </c>
      <c r="H6190" s="24" t="s">
        <v>92</v>
      </c>
      <c r="I6190" t="s">
        <v>92</v>
      </c>
    </row>
    <row r="6191" spans="1:9">
      <c r="A6191" t="s">
        <v>92</v>
      </c>
      <c r="B6191" s="23" t="s">
        <v>92</v>
      </c>
      <c r="C6191" s="24" t="s">
        <v>92</v>
      </c>
      <c r="D6191" t="s">
        <v>92</v>
      </c>
      <c r="E6191" t="s">
        <v>92</v>
      </c>
      <c r="F6191" t="s">
        <v>92</v>
      </c>
      <c r="G6191" s="23" t="s">
        <v>92</v>
      </c>
      <c r="H6191" s="24" t="s">
        <v>92</v>
      </c>
      <c r="I6191" t="s">
        <v>92</v>
      </c>
    </row>
    <row r="6192" spans="1:9">
      <c r="A6192" t="s">
        <v>92</v>
      </c>
      <c r="B6192" s="23" t="s">
        <v>92</v>
      </c>
      <c r="C6192" s="24" t="s">
        <v>92</v>
      </c>
      <c r="D6192" t="s">
        <v>92</v>
      </c>
      <c r="E6192" t="s">
        <v>92</v>
      </c>
      <c r="F6192" t="s">
        <v>92</v>
      </c>
      <c r="G6192" s="23" t="s">
        <v>92</v>
      </c>
      <c r="H6192" s="24" t="s">
        <v>92</v>
      </c>
      <c r="I6192" t="s">
        <v>92</v>
      </c>
    </row>
    <row r="6193" spans="1:9">
      <c r="A6193" t="s">
        <v>92</v>
      </c>
      <c r="B6193" s="23" t="s">
        <v>92</v>
      </c>
      <c r="C6193" s="24" t="s">
        <v>92</v>
      </c>
      <c r="D6193" t="s">
        <v>92</v>
      </c>
      <c r="E6193" t="s">
        <v>92</v>
      </c>
      <c r="F6193" t="s">
        <v>92</v>
      </c>
      <c r="G6193" s="23" t="s">
        <v>92</v>
      </c>
      <c r="H6193" s="24" t="s">
        <v>92</v>
      </c>
      <c r="I6193" t="s">
        <v>92</v>
      </c>
    </row>
    <row r="6194" spans="1:9">
      <c r="A6194" t="s">
        <v>92</v>
      </c>
      <c r="B6194" s="23" t="s">
        <v>92</v>
      </c>
      <c r="C6194" s="24" t="s">
        <v>92</v>
      </c>
      <c r="D6194" t="s">
        <v>92</v>
      </c>
      <c r="E6194" t="s">
        <v>92</v>
      </c>
      <c r="F6194" t="s">
        <v>92</v>
      </c>
      <c r="G6194" s="23" t="s">
        <v>92</v>
      </c>
      <c r="H6194" s="24" t="s">
        <v>92</v>
      </c>
      <c r="I6194" t="s">
        <v>92</v>
      </c>
    </row>
    <row r="6195" spans="1:9">
      <c r="A6195" t="s">
        <v>92</v>
      </c>
      <c r="B6195" s="23" t="s">
        <v>92</v>
      </c>
      <c r="C6195" s="24" t="s">
        <v>92</v>
      </c>
      <c r="D6195" t="s">
        <v>92</v>
      </c>
      <c r="E6195" t="s">
        <v>92</v>
      </c>
      <c r="F6195" t="s">
        <v>92</v>
      </c>
      <c r="G6195" s="23" t="s">
        <v>92</v>
      </c>
      <c r="H6195" s="24" t="s">
        <v>92</v>
      </c>
      <c r="I6195" t="s">
        <v>92</v>
      </c>
    </row>
    <row r="6196" spans="1:9">
      <c r="A6196" t="s">
        <v>92</v>
      </c>
      <c r="B6196" s="23" t="s">
        <v>92</v>
      </c>
      <c r="C6196" s="24" t="s">
        <v>92</v>
      </c>
      <c r="D6196" t="s">
        <v>92</v>
      </c>
      <c r="E6196" t="s">
        <v>92</v>
      </c>
      <c r="F6196" t="s">
        <v>92</v>
      </c>
      <c r="G6196" s="23" t="s">
        <v>92</v>
      </c>
      <c r="H6196" s="24" t="s">
        <v>92</v>
      </c>
      <c r="I6196" t="s">
        <v>92</v>
      </c>
    </row>
    <row r="6197" spans="1:9">
      <c r="A6197" t="s">
        <v>92</v>
      </c>
      <c r="B6197" s="23" t="s">
        <v>92</v>
      </c>
      <c r="C6197" s="24" t="s">
        <v>92</v>
      </c>
      <c r="D6197" t="s">
        <v>92</v>
      </c>
      <c r="E6197" t="s">
        <v>92</v>
      </c>
      <c r="F6197" t="s">
        <v>92</v>
      </c>
      <c r="G6197" s="23" t="s">
        <v>92</v>
      </c>
      <c r="H6197" s="24" t="s">
        <v>92</v>
      </c>
      <c r="I6197" t="s">
        <v>92</v>
      </c>
    </row>
    <row r="6198" spans="1:9">
      <c r="A6198" t="s">
        <v>92</v>
      </c>
      <c r="B6198" s="23" t="s">
        <v>92</v>
      </c>
      <c r="C6198" s="24" t="s">
        <v>92</v>
      </c>
      <c r="D6198" t="s">
        <v>92</v>
      </c>
      <c r="E6198" t="s">
        <v>92</v>
      </c>
      <c r="F6198" t="s">
        <v>92</v>
      </c>
      <c r="G6198" s="23" t="s">
        <v>92</v>
      </c>
      <c r="H6198" s="24" t="s">
        <v>92</v>
      </c>
      <c r="I6198" t="s">
        <v>92</v>
      </c>
    </row>
    <row r="6199" spans="1:9">
      <c r="A6199" t="s">
        <v>92</v>
      </c>
      <c r="B6199" s="23" t="s">
        <v>92</v>
      </c>
      <c r="C6199" s="24" t="s">
        <v>92</v>
      </c>
      <c r="D6199" t="s">
        <v>92</v>
      </c>
      <c r="E6199" t="s">
        <v>92</v>
      </c>
      <c r="F6199" t="s">
        <v>92</v>
      </c>
      <c r="G6199" s="23" t="s">
        <v>92</v>
      </c>
      <c r="H6199" s="24" t="s">
        <v>92</v>
      </c>
      <c r="I6199" t="s">
        <v>92</v>
      </c>
    </row>
    <row r="6200" spans="1:9">
      <c r="A6200" t="s">
        <v>92</v>
      </c>
      <c r="B6200" s="23" t="s">
        <v>92</v>
      </c>
      <c r="C6200" s="24" t="s">
        <v>92</v>
      </c>
      <c r="D6200" t="s">
        <v>92</v>
      </c>
      <c r="E6200" t="s">
        <v>92</v>
      </c>
      <c r="F6200" t="s">
        <v>92</v>
      </c>
      <c r="G6200" s="23" t="s">
        <v>92</v>
      </c>
      <c r="H6200" s="24" t="s">
        <v>92</v>
      </c>
      <c r="I6200" t="s">
        <v>92</v>
      </c>
    </row>
    <row r="6201" spans="1:9">
      <c r="A6201" t="s">
        <v>92</v>
      </c>
      <c r="B6201" s="23" t="s">
        <v>92</v>
      </c>
      <c r="C6201" s="24" t="s">
        <v>92</v>
      </c>
      <c r="D6201" t="s">
        <v>92</v>
      </c>
      <c r="E6201" t="s">
        <v>92</v>
      </c>
      <c r="F6201" t="s">
        <v>92</v>
      </c>
      <c r="G6201" s="23" t="s">
        <v>92</v>
      </c>
      <c r="H6201" s="24" t="s">
        <v>92</v>
      </c>
      <c r="I6201" t="s">
        <v>92</v>
      </c>
    </row>
    <row r="6202" spans="1:9">
      <c r="A6202" t="s">
        <v>92</v>
      </c>
      <c r="B6202" s="23" t="s">
        <v>92</v>
      </c>
      <c r="C6202" s="24" t="s">
        <v>92</v>
      </c>
      <c r="D6202" t="s">
        <v>92</v>
      </c>
      <c r="E6202" t="s">
        <v>92</v>
      </c>
      <c r="F6202" t="s">
        <v>92</v>
      </c>
      <c r="G6202" s="23" t="s">
        <v>92</v>
      </c>
      <c r="H6202" s="24" t="s">
        <v>92</v>
      </c>
      <c r="I6202" t="s">
        <v>92</v>
      </c>
    </row>
    <row r="6203" spans="1:9">
      <c r="A6203" t="s">
        <v>92</v>
      </c>
      <c r="B6203" s="23" t="s">
        <v>92</v>
      </c>
      <c r="C6203" s="24" t="s">
        <v>92</v>
      </c>
      <c r="D6203" t="s">
        <v>92</v>
      </c>
      <c r="E6203" t="s">
        <v>92</v>
      </c>
      <c r="F6203" t="s">
        <v>92</v>
      </c>
      <c r="G6203" s="23" t="s">
        <v>92</v>
      </c>
      <c r="H6203" s="24" t="s">
        <v>92</v>
      </c>
      <c r="I6203" t="s">
        <v>92</v>
      </c>
    </row>
    <row r="6204" spans="1:9">
      <c r="A6204" t="s">
        <v>92</v>
      </c>
      <c r="B6204" s="23" t="s">
        <v>92</v>
      </c>
      <c r="C6204" s="24" t="s">
        <v>92</v>
      </c>
      <c r="D6204" t="s">
        <v>92</v>
      </c>
      <c r="E6204" t="s">
        <v>92</v>
      </c>
      <c r="F6204" t="s">
        <v>92</v>
      </c>
      <c r="G6204" s="23" t="s">
        <v>92</v>
      </c>
      <c r="H6204" s="24" t="s">
        <v>92</v>
      </c>
      <c r="I6204" t="s">
        <v>92</v>
      </c>
    </row>
    <row r="6205" spans="1:9">
      <c r="A6205" t="s">
        <v>92</v>
      </c>
      <c r="B6205" s="23" t="s">
        <v>92</v>
      </c>
      <c r="C6205" s="24" t="s">
        <v>92</v>
      </c>
      <c r="D6205" t="s">
        <v>92</v>
      </c>
      <c r="E6205" t="s">
        <v>92</v>
      </c>
      <c r="F6205" t="s">
        <v>92</v>
      </c>
      <c r="G6205" s="23" t="s">
        <v>92</v>
      </c>
      <c r="H6205" s="24" t="s">
        <v>92</v>
      </c>
      <c r="I6205" t="s">
        <v>92</v>
      </c>
    </row>
    <row r="6206" spans="1:9">
      <c r="A6206" t="s">
        <v>92</v>
      </c>
      <c r="B6206" s="23" t="s">
        <v>92</v>
      </c>
      <c r="C6206" s="24" t="s">
        <v>92</v>
      </c>
      <c r="D6206" t="s">
        <v>92</v>
      </c>
      <c r="E6206" t="s">
        <v>92</v>
      </c>
      <c r="F6206" t="s">
        <v>92</v>
      </c>
      <c r="G6206" s="23" t="s">
        <v>92</v>
      </c>
      <c r="H6206" s="24" t="s">
        <v>92</v>
      </c>
      <c r="I6206" t="s">
        <v>92</v>
      </c>
    </row>
    <row r="6207" spans="1:9">
      <c r="A6207" t="s">
        <v>92</v>
      </c>
      <c r="B6207" s="23" t="s">
        <v>92</v>
      </c>
      <c r="C6207" s="24" t="s">
        <v>92</v>
      </c>
      <c r="D6207" t="s">
        <v>92</v>
      </c>
      <c r="E6207" t="s">
        <v>92</v>
      </c>
      <c r="F6207" t="s">
        <v>92</v>
      </c>
      <c r="G6207" s="23" t="s">
        <v>92</v>
      </c>
      <c r="H6207" s="24" t="s">
        <v>92</v>
      </c>
      <c r="I6207" t="s">
        <v>92</v>
      </c>
    </row>
    <row r="6208" spans="1:9">
      <c r="A6208" t="s">
        <v>92</v>
      </c>
      <c r="B6208" s="23" t="s">
        <v>92</v>
      </c>
      <c r="C6208" s="24" t="s">
        <v>92</v>
      </c>
      <c r="D6208" t="s">
        <v>92</v>
      </c>
      <c r="E6208" t="s">
        <v>92</v>
      </c>
      <c r="F6208" t="s">
        <v>92</v>
      </c>
      <c r="G6208" s="23" t="s">
        <v>92</v>
      </c>
      <c r="H6208" s="24" t="s">
        <v>92</v>
      </c>
      <c r="I6208" t="s">
        <v>92</v>
      </c>
    </row>
    <row r="6209" spans="1:9">
      <c r="A6209" t="s">
        <v>92</v>
      </c>
      <c r="B6209" s="23" t="s">
        <v>92</v>
      </c>
      <c r="C6209" s="24" t="s">
        <v>92</v>
      </c>
      <c r="D6209" t="s">
        <v>92</v>
      </c>
      <c r="E6209" t="s">
        <v>92</v>
      </c>
      <c r="F6209" t="s">
        <v>92</v>
      </c>
      <c r="G6209" s="23" t="s">
        <v>92</v>
      </c>
      <c r="H6209" s="24" t="s">
        <v>92</v>
      </c>
      <c r="I6209" t="s">
        <v>92</v>
      </c>
    </row>
    <row r="6210" spans="1:9">
      <c r="A6210" t="s">
        <v>92</v>
      </c>
      <c r="B6210" s="23" t="s">
        <v>92</v>
      </c>
      <c r="C6210" s="24" t="s">
        <v>92</v>
      </c>
      <c r="D6210" t="s">
        <v>92</v>
      </c>
      <c r="E6210" t="s">
        <v>92</v>
      </c>
      <c r="F6210" t="s">
        <v>92</v>
      </c>
      <c r="G6210" s="23" t="s">
        <v>92</v>
      </c>
      <c r="H6210" s="24" t="s">
        <v>92</v>
      </c>
      <c r="I6210" t="s">
        <v>92</v>
      </c>
    </row>
    <row r="6211" spans="1:9">
      <c r="A6211" t="s">
        <v>92</v>
      </c>
      <c r="B6211" s="23" t="s">
        <v>92</v>
      </c>
      <c r="C6211" s="24" t="s">
        <v>92</v>
      </c>
      <c r="D6211" t="s">
        <v>92</v>
      </c>
      <c r="E6211" t="s">
        <v>92</v>
      </c>
      <c r="F6211" t="s">
        <v>92</v>
      </c>
      <c r="G6211" s="23" t="s">
        <v>92</v>
      </c>
      <c r="H6211" s="24" t="s">
        <v>92</v>
      </c>
      <c r="I6211" t="s">
        <v>92</v>
      </c>
    </row>
    <row r="6212" spans="1:9">
      <c r="A6212" t="s">
        <v>92</v>
      </c>
      <c r="B6212" s="23" t="s">
        <v>92</v>
      </c>
      <c r="C6212" s="24" t="s">
        <v>92</v>
      </c>
      <c r="D6212" t="s">
        <v>92</v>
      </c>
      <c r="E6212" t="s">
        <v>92</v>
      </c>
      <c r="F6212" t="s">
        <v>92</v>
      </c>
      <c r="G6212" s="23" t="s">
        <v>92</v>
      </c>
      <c r="H6212" s="24" t="s">
        <v>92</v>
      </c>
      <c r="I6212" t="s">
        <v>92</v>
      </c>
    </row>
    <row r="6213" spans="1:9">
      <c r="A6213" t="s">
        <v>92</v>
      </c>
      <c r="B6213" s="23" t="s">
        <v>92</v>
      </c>
      <c r="C6213" s="24" t="s">
        <v>92</v>
      </c>
      <c r="D6213" t="s">
        <v>92</v>
      </c>
      <c r="E6213" t="s">
        <v>92</v>
      </c>
      <c r="F6213" t="s">
        <v>92</v>
      </c>
      <c r="G6213" s="23" t="s">
        <v>92</v>
      </c>
      <c r="H6213" s="24" t="s">
        <v>92</v>
      </c>
      <c r="I6213" t="s">
        <v>92</v>
      </c>
    </row>
    <row r="6214" spans="1:9">
      <c r="A6214" t="s">
        <v>92</v>
      </c>
      <c r="B6214" s="23" t="s">
        <v>92</v>
      </c>
      <c r="C6214" s="24" t="s">
        <v>92</v>
      </c>
      <c r="D6214" t="s">
        <v>92</v>
      </c>
      <c r="E6214" t="s">
        <v>92</v>
      </c>
      <c r="F6214" t="s">
        <v>92</v>
      </c>
      <c r="G6214" s="23" t="s">
        <v>92</v>
      </c>
      <c r="H6214" s="24" t="s">
        <v>92</v>
      </c>
      <c r="I6214" t="s">
        <v>92</v>
      </c>
    </row>
    <row r="6215" spans="1:9">
      <c r="A6215" t="s">
        <v>92</v>
      </c>
      <c r="B6215" s="23" t="s">
        <v>92</v>
      </c>
      <c r="C6215" s="24" t="s">
        <v>92</v>
      </c>
      <c r="D6215" t="s">
        <v>92</v>
      </c>
      <c r="E6215" t="s">
        <v>92</v>
      </c>
      <c r="F6215" t="s">
        <v>92</v>
      </c>
      <c r="G6215" s="23" t="s">
        <v>92</v>
      </c>
      <c r="H6215" s="24" t="s">
        <v>92</v>
      </c>
      <c r="I6215" t="s">
        <v>92</v>
      </c>
    </row>
    <row r="6216" spans="1:9">
      <c r="A6216" t="s">
        <v>92</v>
      </c>
      <c r="B6216" s="23" t="s">
        <v>92</v>
      </c>
      <c r="C6216" s="24" t="s">
        <v>92</v>
      </c>
      <c r="D6216" t="s">
        <v>92</v>
      </c>
      <c r="E6216" t="s">
        <v>92</v>
      </c>
      <c r="F6216" t="s">
        <v>92</v>
      </c>
      <c r="G6216" s="23" t="s">
        <v>92</v>
      </c>
      <c r="H6216" s="24" t="s">
        <v>92</v>
      </c>
      <c r="I6216" t="s">
        <v>92</v>
      </c>
    </row>
    <row r="6217" spans="1:9">
      <c r="A6217" t="s">
        <v>92</v>
      </c>
      <c r="B6217" s="23" t="s">
        <v>92</v>
      </c>
      <c r="C6217" s="24" t="s">
        <v>92</v>
      </c>
      <c r="D6217" t="s">
        <v>92</v>
      </c>
      <c r="E6217" t="s">
        <v>92</v>
      </c>
      <c r="F6217" t="s">
        <v>92</v>
      </c>
      <c r="G6217" s="23" t="s">
        <v>92</v>
      </c>
      <c r="H6217" s="24" t="s">
        <v>92</v>
      </c>
      <c r="I6217" t="s">
        <v>92</v>
      </c>
    </row>
    <row r="6218" spans="1:9">
      <c r="A6218" t="s">
        <v>92</v>
      </c>
      <c r="B6218" s="23" t="s">
        <v>92</v>
      </c>
      <c r="C6218" s="24" t="s">
        <v>92</v>
      </c>
      <c r="D6218" t="s">
        <v>92</v>
      </c>
      <c r="E6218" t="s">
        <v>92</v>
      </c>
      <c r="F6218" t="s">
        <v>92</v>
      </c>
      <c r="G6218" s="23" t="s">
        <v>92</v>
      </c>
      <c r="H6218" s="24" t="s">
        <v>92</v>
      </c>
      <c r="I6218" t="s">
        <v>92</v>
      </c>
    </row>
    <row r="6219" spans="1:9">
      <c r="A6219" t="s">
        <v>92</v>
      </c>
      <c r="B6219" s="23" t="s">
        <v>92</v>
      </c>
      <c r="C6219" s="24" t="s">
        <v>92</v>
      </c>
      <c r="D6219" t="s">
        <v>92</v>
      </c>
      <c r="E6219" t="s">
        <v>92</v>
      </c>
      <c r="F6219" t="s">
        <v>92</v>
      </c>
      <c r="G6219" s="23" t="s">
        <v>92</v>
      </c>
      <c r="H6219" s="24" t="s">
        <v>92</v>
      </c>
      <c r="I6219" t="s">
        <v>92</v>
      </c>
    </row>
    <row r="6220" spans="1:9">
      <c r="A6220" t="s">
        <v>92</v>
      </c>
      <c r="B6220" s="23" t="s">
        <v>92</v>
      </c>
      <c r="C6220" s="24" t="s">
        <v>92</v>
      </c>
      <c r="D6220" t="s">
        <v>92</v>
      </c>
      <c r="E6220" t="s">
        <v>92</v>
      </c>
      <c r="F6220" t="s">
        <v>92</v>
      </c>
      <c r="G6220" s="23" t="s">
        <v>92</v>
      </c>
      <c r="H6220" s="24" t="s">
        <v>92</v>
      </c>
      <c r="I6220" t="s">
        <v>92</v>
      </c>
    </row>
    <row r="6221" spans="1:9">
      <c r="A6221" t="s">
        <v>92</v>
      </c>
      <c r="B6221" s="23" t="s">
        <v>92</v>
      </c>
      <c r="C6221" s="24" t="s">
        <v>92</v>
      </c>
      <c r="D6221" t="s">
        <v>92</v>
      </c>
      <c r="E6221" t="s">
        <v>92</v>
      </c>
      <c r="F6221" t="s">
        <v>92</v>
      </c>
      <c r="G6221" s="23" t="s">
        <v>92</v>
      </c>
      <c r="H6221" s="24" t="s">
        <v>92</v>
      </c>
      <c r="I6221" t="s">
        <v>92</v>
      </c>
    </row>
    <row r="6222" spans="1:9">
      <c r="A6222" t="s">
        <v>92</v>
      </c>
      <c r="B6222" s="23" t="s">
        <v>92</v>
      </c>
      <c r="C6222" s="24" t="s">
        <v>92</v>
      </c>
      <c r="D6222" t="s">
        <v>92</v>
      </c>
      <c r="E6222" t="s">
        <v>92</v>
      </c>
      <c r="F6222" t="s">
        <v>92</v>
      </c>
      <c r="G6222" s="23" t="s">
        <v>92</v>
      </c>
      <c r="H6222" s="24" t="s">
        <v>92</v>
      </c>
      <c r="I6222" t="s">
        <v>92</v>
      </c>
    </row>
    <row r="6223" spans="1:9">
      <c r="A6223" t="s">
        <v>92</v>
      </c>
      <c r="B6223" s="23" t="s">
        <v>92</v>
      </c>
      <c r="C6223" s="24" t="s">
        <v>92</v>
      </c>
      <c r="D6223" t="s">
        <v>92</v>
      </c>
      <c r="E6223" t="s">
        <v>92</v>
      </c>
      <c r="F6223" t="s">
        <v>92</v>
      </c>
      <c r="G6223" s="23" t="s">
        <v>92</v>
      </c>
      <c r="H6223" s="24" t="s">
        <v>92</v>
      </c>
      <c r="I6223" t="s">
        <v>92</v>
      </c>
    </row>
    <row r="6224" spans="1:9">
      <c r="A6224" t="s">
        <v>92</v>
      </c>
      <c r="B6224" s="23" t="s">
        <v>92</v>
      </c>
      <c r="C6224" s="24" t="s">
        <v>92</v>
      </c>
      <c r="D6224" t="s">
        <v>92</v>
      </c>
      <c r="E6224" t="s">
        <v>92</v>
      </c>
      <c r="F6224" t="s">
        <v>92</v>
      </c>
      <c r="G6224" s="23" t="s">
        <v>92</v>
      </c>
      <c r="H6224" s="24" t="s">
        <v>92</v>
      </c>
      <c r="I6224" t="s">
        <v>92</v>
      </c>
    </row>
    <row r="6225" spans="1:9">
      <c r="A6225" t="s">
        <v>92</v>
      </c>
      <c r="B6225" s="23" t="s">
        <v>92</v>
      </c>
      <c r="C6225" s="24" t="s">
        <v>92</v>
      </c>
      <c r="D6225" t="s">
        <v>92</v>
      </c>
      <c r="E6225" t="s">
        <v>92</v>
      </c>
      <c r="F6225" t="s">
        <v>92</v>
      </c>
      <c r="G6225" s="23" t="s">
        <v>92</v>
      </c>
      <c r="H6225" s="24" t="s">
        <v>92</v>
      </c>
      <c r="I6225" t="s">
        <v>92</v>
      </c>
    </row>
    <row r="6226" spans="1:9">
      <c r="A6226" t="s">
        <v>92</v>
      </c>
      <c r="B6226" s="23" t="s">
        <v>92</v>
      </c>
      <c r="C6226" s="24" t="s">
        <v>92</v>
      </c>
      <c r="D6226" t="s">
        <v>92</v>
      </c>
      <c r="E6226" t="s">
        <v>92</v>
      </c>
      <c r="F6226" t="s">
        <v>92</v>
      </c>
      <c r="G6226" s="23" t="s">
        <v>92</v>
      </c>
      <c r="H6226" s="24" t="s">
        <v>92</v>
      </c>
      <c r="I6226" t="s">
        <v>92</v>
      </c>
    </row>
    <row r="6227" spans="1:9">
      <c r="A6227" t="s">
        <v>92</v>
      </c>
      <c r="B6227" s="23" t="s">
        <v>92</v>
      </c>
      <c r="C6227" s="24" t="s">
        <v>92</v>
      </c>
      <c r="D6227" t="s">
        <v>92</v>
      </c>
      <c r="E6227" t="s">
        <v>92</v>
      </c>
      <c r="F6227" t="s">
        <v>92</v>
      </c>
      <c r="G6227" s="23" t="s">
        <v>92</v>
      </c>
      <c r="H6227" s="24" t="s">
        <v>92</v>
      </c>
      <c r="I6227" t="s">
        <v>92</v>
      </c>
    </row>
    <row r="6228" spans="1:9">
      <c r="A6228" t="s">
        <v>92</v>
      </c>
      <c r="B6228" s="23" t="s">
        <v>92</v>
      </c>
      <c r="C6228" s="24" t="s">
        <v>92</v>
      </c>
      <c r="D6228" t="s">
        <v>92</v>
      </c>
      <c r="E6228" t="s">
        <v>92</v>
      </c>
      <c r="F6228" t="s">
        <v>92</v>
      </c>
      <c r="G6228" s="23" t="s">
        <v>92</v>
      </c>
      <c r="H6228" s="24" t="s">
        <v>92</v>
      </c>
      <c r="I6228" t="s">
        <v>92</v>
      </c>
    </row>
    <row r="6229" spans="1:9">
      <c r="A6229" t="s">
        <v>92</v>
      </c>
      <c r="B6229" s="23" t="s">
        <v>92</v>
      </c>
      <c r="C6229" s="24" t="s">
        <v>92</v>
      </c>
      <c r="D6229" t="s">
        <v>92</v>
      </c>
      <c r="E6229" t="s">
        <v>92</v>
      </c>
      <c r="F6229" t="s">
        <v>92</v>
      </c>
      <c r="G6229" s="23" t="s">
        <v>92</v>
      </c>
      <c r="H6229" s="24" t="s">
        <v>92</v>
      </c>
      <c r="I6229" t="s">
        <v>92</v>
      </c>
    </row>
    <row r="6230" spans="1:9">
      <c r="A6230" t="s">
        <v>92</v>
      </c>
      <c r="B6230" s="23" t="s">
        <v>92</v>
      </c>
      <c r="C6230" s="24" t="s">
        <v>92</v>
      </c>
      <c r="D6230" t="s">
        <v>92</v>
      </c>
      <c r="E6230" t="s">
        <v>92</v>
      </c>
      <c r="F6230" t="s">
        <v>92</v>
      </c>
      <c r="G6230" s="23" t="s">
        <v>92</v>
      </c>
      <c r="H6230" s="24" t="s">
        <v>92</v>
      </c>
      <c r="I6230" t="s">
        <v>92</v>
      </c>
    </row>
    <row r="6231" spans="1:9">
      <c r="A6231" t="s">
        <v>92</v>
      </c>
      <c r="B6231" s="23" t="s">
        <v>92</v>
      </c>
      <c r="C6231" s="24" t="s">
        <v>92</v>
      </c>
      <c r="D6231" t="s">
        <v>92</v>
      </c>
      <c r="E6231" t="s">
        <v>92</v>
      </c>
      <c r="F6231" t="s">
        <v>92</v>
      </c>
      <c r="G6231" s="23" t="s">
        <v>92</v>
      </c>
      <c r="H6231" s="24" t="s">
        <v>92</v>
      </c>
      <c r="I6231" t="s">
        <v>92</v>
      </c>
    </row>
    <row r="6232" spans="1:9">
      <c r="A6232" t="s">
        <v>92</v>
      </c>
      <c r="B6232" s="23" t="s">
        <v>92</v>
      </c>
      <c r="C6232" s="24" t="s">
        <v>92</v>
      </c>
      <c r="D6232" t="s">
        <v>92</v>
      </c>
      <c r="E6232" t="s">
        <v>92</v>
      </c>
      <c r="F6232" t="s">
        <v>92</v>
      </c>
      <c r="G6232" s="23" t="s">
        <v>92</v>
      </c>
      <c r="H6232" s="24" t="s">
        <v>92</v>
      </c>
      <c r="I6232" t="s">
        <v>92</v>
      </c>
    </row>
    <row r="6233" spans="1:9">
      <c r="A6233" t="s">
        <v>92</v>
      </c>
      <c r="B6233" s="23" t="s">
        <v>92</v>
      </c>
      <c r="C6233" s="24" t="s">
        <v>92</v>
      </c>
      <c r="D6233" t="s">
        <v>92</v>
      </c>
      <c r="E6233" t="s">
        <v>92</v>
      </c>
      <c r="F6233" t="s">
        <v>92</v>
      </c>
      <c r="G6233" s="23" t="s">
        <v>92</v>
      </c>
      <c r="H6233" s="24" t="s">
        <v>92</v>
      </c>
      <c r="I6233" t="s">
        <v>92</v>
      </c>
    </row>
    <row r="6234" spans="1:9">
      <c r="A6234" t="s">
        <v>92</v>
      </c>
      <c r="B6234" s="23" t="s">
        <v>92</v>
      </c>
      <c r="C6234" s="24" t="s">
        <v>92</v>
      </c>
      <c r="D6234" t="s">
        <v>92</v>
      </c>
      <c r="E6234" t="s">
        <v>92</v>
      </c>
      <c r="F6234" t="s">
        <v>92</v>
      </c>
      <c r="G6234" s="23" t="s">
        <v>92</v>
      </c>
      <c r="H6234" s="24" t="s">
        <v>92</v>
      </c>
      <c r="I6234" t="s">
        <v>92</v>
      </c>
    </row>
    <row r="6235" spans="1:9">
      <c r="A6235" t="s">
        <v>92</v>
      </c>
      <c r="B6235" s="23" t="s">
        <v>92</v>
      </c>
      <c r="C6235" s="24" t="s">
        <v>92</v>
      </c>
      <c r="D6235" t="s">
        <v>92</v>
      </c>
      <c r="E6235" t="s">
        <v>92</v>
      </c>
      <c r="F6235" t="s">
        <v>92</v>
      </c>
      <c r="G6235" s="23" t="s">
        <v>92</v>
      </c>
      <c r="H6235" s="24" t="s">
        <v>92</v>
      </c>
      <c r="I6235" t="s">
        <v>92</v>
      </c>
    </row>
    <row r="6236" spans="1:9">
      <c r="A6236" t="s">
        <v>92</v>
      </c>
      <c r="B6236" s="23" t="s">
        <v>92</v>
      </c>
      <c r="C6236" s="24" t="s">
        <v>92</v>
      </c>
      <c r="D6236" t="s">
        <v>92</v>
      </c>
      <c r="E6236" t="s">
        <v>92</v>
      </c>
      <c r="F6236" t="s">
        <v>92</v>
      </c>
      <c r="G6236" s="23" t="s">
        <v>92</v>
      </c>
      <c r="H6236" s="24" t="s">
        <v>92</v>
      </c>
      <c r="I6236" t="s">
        <v>92</v>
      </c>
    </row>
    <row r="6237" spans="1:9">
      <c r="A6237" t="s">
        <v>92</v>
      </c>
      <c r="B6237" s="23" t="s">
        <v>92</v>
      </c>
      <c r="C6237" s="24" t="s">
        <v>92</v>
      </c>
      <c r="D6237" t="s">
        <v>92</v>
      </c>
      <c r="E6237" t="s">
        <v>92</v>
      </c>
      <c r="F6237" t="s">
        <v>92</v>
      </c>
      <c r="G6237" s="23" t="s">
        <v>92</v>
      </c>
      <c r="H6237" s="24" t="s">
        <v>92</v>
      </c>
      <c r="I6237" t="s">
        <v>92</v>
      </c>
    </row>
    <row r="6238" spans="1:9">
      <c r="A6238" t="s">
        <v>92</v>
      </c>
      <c r="B6238" s="23" t="s">
        <v>92</v>
      </c>
      <c r="C6238" s="24" t="s">
        <v>92</v>
      </c>
      <c r="D6238" t="s">
        <v>92</v>
      </c>
      <c r="E6238" t="s">
        <v>92</v>
      </c>
      <c r="F6238" t="s">
        <v>92</v>
      </c>
      <c r="G6238" s="23" t="s">
        <v>92</v>
      </c>
      <c r="H6238" s="24" t="s">
        <v>92</v>
      </c>
      <c r="I6238" t="s">
        <v>92</v>
      </c>
    </row>
    <row r="6239" spans="1:9">
      <c r="A6239" t="s">
        <v>92</v>
      </c>
      <c r="B6239" s="23" t="s">
        <v>92</v>
      </c>
      <c r="C6239" s="24" t="s">
        <v>92</v>
      </c>
      <c r="D6239" t="s">
        <v>92</v>
      </c>
      <c r="E6239" t="s">
        <v>92</v>
      </c>
      <c r="F6239" t="s">
        <v>92</v>
      </c>
      <c r="G6239" s="23" t="s">
        <v>92</v>
      </c>
      <c r="H6239" s="24" t="s">
        <v>92</v>
      </c>
      <c r="I6239" t="s">
        <v>92</v>
      </c>
    </row>
    <row r="6240" spans="1:9">
      <c r="A6240" t="s">
        <v>92</v>
      </c>
      <c r="B6240" s="23" t="s">
        <v>92</v>
      </c>
      <c r="C6240" s="24" t="s">
        <v>92</v>
      </c>
      <c r="D6240" t="s">
        <v>92</v>
      </c>
      <c r="E6240" t="s">
        <v>92</v>
      </c>
      <c r="F6240" t="s">
        <v>92</v>
      </c>
      <c r="G6240" s="23" t="s">
        <v>92</v>
      </c>
      <c r="H6240" s="24" t="s">
        <v>92</v>
      </c>
      <c r="I6240" t="s">
        <v>92</v>
      </c>
    </row>
    <row r="6241" spans="1:9">
      <c r="A6241" t="s">
        <v>92</v>
      </c>
      <c r="B6241" s="23" t="s">
        <v>92</v>
      </c>
      <c r="C6241" s="24" t="s">
        <v>92</v>
      </c>
      <c r="D6241" t="s">
        <v>92</v>
      </c>
      <c r="E6241" t="s">
        <v>92</v>
      </c>
      <c r="F6241" t="s">
        <v>92</v>
      </c>
      <c r="G6241" s="23" t="s">
        <v>92</v>
      </c>
      <c r="H6241" s="24" t="s">
        <v>92</v>
      </c>
      <c r="I6241" t="s">
        <v>92</v>
      </c>
    </row>
    <row r="6242" spans="1:9">
      <c r="A6242" t="s">
        <v>92</v>
      </c>
      <c r="B6242" s="23" t="s">
        <v>92</v>
      </c>
      <c r="C6242" s="24" t="s">
        <v>92</v>
      </c>
      <c r="D6242" t="s">
        <v>92</v>
      </c>
      <c r="E6242" t="s">
        <v>92</v>
      </c>
      <c r="F6242" t="s">
        <v>92</v>
      </c>
      <c r="G6242" s="23" t="s">
        <v>92</v>
      </c>
      <c r="H6242" s="24" t="s">
        <v>92</v>
      </c>
      <c r="I6242" t="s">
        <v>92</v>
      </c>
    </row>
    <row r="6243" spans="1:9">
      <c r="A6243" t="s">
        <v>92</v>
      </c>
      <c r="B6243" s="23" t="s">
        <v>92</v>
      </c>
      <c r="C6243" s="24" t="s">
        <v>92</v>
      </c>
      <c r="D6243" t="s">
        <v>92</v>
      </c>
      <c r="E6243" t="s">
        <v>92</v>
      </c>
      <c r="F6243" t="s">
        <v>92</v>
      </c>
      <c r="G6243" s="23" t="s">
        <v>92</v>
      </c>
      <c r="H6243" s="24" t="s">
        <v>92</v>
      </c>
      <c r="I6243" t="s">
        <v>92</v>
      </c>
    </row>
    <row r="6244" spans="1:9">
      <c r="A6244" t="s">
        <v>92</v>
      </c>
      <c r="B6244" s="23" t="s">
        <v>92</v>
      </c>
      <c r="C6244" s="24" t="s">
        <v>92</v>
      </c>
      <c r="D6244" t="s">
        <v>92</v>
      </c>
      <c r="E6244" t="s">
        <v>92</v>
      </c>
      <c r="F6244" t="s">
        <v>92</v>
      </c>
      <c r="G6244" s="23" t="s">
        <v>92</v>
      </c>
      <c r="H6244" s="24" t="s">
        <v>92</v>
      </c>
      <c r="I6244" t="s">
        <v>92</v>
      </c>
    </row>
    <row r="6245" spans="1:9">
      <c r="A6245" t="s">
        <v>92</v>
      </c>
      <c r="B6245" s="23" t="s">
        <v>92</v>
      </c>
      <c r="C6245" s="24" t="s">
        <v>92</v>
      </c>
      <c r="D6245" t="s">
        <v>92</v>
      </c>
      <c r="E6245" t="s">
        <v>92</v>
      </c>
      <c r="F6245" t="s">
        <v>92</v>
      </c>
      <c r="G6245" s="23" t="s">
        <v>92</v>
      </c>
      <c r="H6245" s="24" t="s">
        <v>92</v>
      </c>
      <c r="I6245" t="s">
        <v>92</v>
      </c>
    </row>
    <row r="6246" spans="1:9">
      <c r="A6246" t="s">
        <v>92</v>
      </c>
      <c r="B6246" s="23" t="s">
        <v>92</v>
      </c>
      <c r="C6246" s="24" t="s">
        <v>92</v>
      </c>
      <c r="D6246" t="s">
        <v>92</v>
      </c>
      <c r="E6246" t="s">
        <v>92</v>
      </c>
      <c r="F6246" t="s">
        <v>92</v>
      </c>
      <c r="G6246" s="23" t="s">
        <v>92</v>
      </c>
      <c r="H6246" s="24" t="s">
        <v>92</v>
      </c>
      <c r="I6246" t="s">
        <v>92</v>
      </c>
    </row>
    <row r="6247" spans="1:9">
      <c r="A6247" t="s">
        <v>92</v>
      </c>
      <c r="B6247" s="23" t="s">
        <v>92</v>
      </c>
      <c r="C6247" s="24" t="s">
        <v>92</v>
      </c>
      <c r="D6247" t="s">
        <v>92</v>
      </c>
      <c r="E6247" t="s">
        <v>92</v>
      </c>
      <c r="F6247" t="s">
        <v>92</v>
      </c>
      <c r="G6247" s="23" t="s">
        <v>92</v>
      </c>
      <c r="H6247" s="24" t="s">
        <v>92</v>
      </c>
      <c r="I6247" t="s">
        <v>92</v>
      </c>
    </row>
    <row r="6248" spans="1:9">
      <c r="A6248" t="s">
        <v>92</v>
      </c>
      <c r="B6248" s="23" t="s">
        <v>92</v>
      </c>
      <c r="C6248" s="24" t="s">
        <v>92</v>
      </c>
      <c r="D6248" t="s">
        <v>92</v>
      </c>
      <c r="E6248" t="s">
        <v>92</v>
      </c>
      <c r="F6248" t="s">
        <v>92</v>
      </c>
      <c r="G6248" s="23" t="s">
        <v>92</v>
      </c>
      <c r="H6248" s="24" t="s">
        <v>92</v>
      </c>
      <c r="I6248" t="s">
        <v>92</v>
      </c>
    </row>
    <row r="6249" spans="1:9">
      <c r="A6249" t="s">
        <v>92</v>
      </c>
      <c r="B6249" s="23" t="s">
        <v>92</v>
      </c>
      <c r="C6249" s="24" t="s">
        <v>92</v>
      </c>
      <c r="D6249" t="s">
        <v>92</v>
      </c>
      <c r="E6249" t="s">
        <v>92</v>
      </c>
      <c r="F6249" t="s">
        <v>92</v>
      </c>
      <c r="G6249" s="23" t="s">
        <v>92</v>
      </c>
      <c r="H6249" s="24" t="s">
        <v>92</v>
      </c>
      <c r="I6249" t="s">
        <v>92</v>
      </c>
    </row>
    <row r="6250" spans="1:9">
      <c r="A6250" t="s">
        <v>92</v>
      </c>
      <c r="B6250" s="23" t="s">
        <v>92</v>
      </c>
      <c r="C6250" s="24" t="s">
        <v>92</v>
      </c>
      <c r="D6250" t="s">
        <v>92</v>
      </c>
      <c r="E6250" t="s">
        <v>92</v>
      </c>
      <c r="F6250" t="s">
        <v>92</v>
      </c>
      <c r="G6250" s="23" t="s">
        <v>92</v>
      </c>
      <c r="H6250" s="24" t="s">
        <v>92</v>
      </c>
      <c r="I6250" t="s">
        <v>92</v>
      </c>
    </row>
    <row r="6251" spans="1:9">
      <c r="A6251" t="s">
        <v>92</v>
      </c>
      <c r="B6251" s="23" t="s">
        <v>92</v>
      </c>
      <c r="C6251" s="24" t="s">
        <v>92</v>
      </c>
      <c r="D6251" t="s">
        <v>92</v>
      </c>
      <c r="E6251" t="s">
        <v>92</v>
      </c>
      <c r="F6251" t="s">
        <v>92</v>
      </c>
      <c r="G6251" s="23" t="s">
        <v>92</v>
      </c>
      <c r="H6251" s="24" t="s">
        <v>92</v>
      </c>
      <c r="I6251" t="s">
        <v>92</v>
      </c>
    </row>
    <row r="6252" spans="1:9">
      <c r="A6252" t="s">
        <v>92</v>
      </c>
      <c r="B6252" s="23" t="s">
        <v>92</v>
      </c>
      <c r="C6252" s="24" t="s">
        <v>92</v>
      </c>
      <c r="D6252" t="s">
        <v>92</v>
      </c>
      <c r="E6252" t="s">
        <v>92</v>
      </c>
      <c r="F6252" t="s">
        <v>92</v>
      </c>
      <c r="G6252" s="23" t="s">
        <v>92</v>
      </c>
      <c r="H6252" s="24" t="s">
        <v>92</v>
      </c>
      <c r="I6252" t="s">
        <v>92</v>
      </c>
    </row>
    <row r="6253" spans="1:9">
      <c r="A6253" t="s">
        <v>92</v>
      </c>
      <c r="B6253" s="23" t="s">
        <v>92</v>
      </c>
      <c r="C6253" s="24" t="s">
        <v>92</v>
      </c>
      <c r="D6253" t="s">
        <v>92</v>
      </c>
      <c r="E6253" t="s">
        <v>92</v>
      </c>
      <c r="F6253" t="s">
        <v>92</v>
      </c>
      <c r="G6253" s="23" t="s">
        <v>92</v>
      </c>
      <c r="H6253" s="24" t="s">
        <v>92</v>
      </c>
      <c r="I6253" t="s">
        <v>92</v>
      </c>
    </row>
    <row r="6254" spans="1:9">
      <c r="A6254" t="s">
        <v>92</v>
      </c>
      <c r="B6254" s="23" t="s">
        <v>92</v>
      </c>
      <c r="C6254" s="24" t="s">
        <v>92</v>
      </c>
      <c r="D6254" t="s">
        <v>92</v>
      </c>
      <c r="E6254" t="s">
        <v>92</v>
      </c>
      <c r="F6254" t="s">
        <v>92</v>
      </c>
      <c r="G6254" s="23" t="s">
        <v>92</v>
      </c>
      <c r="H6254" s="24" t="s">
        <v>92</v>
      </c>
      <c r="I6254" t="s">
        <v>92</v>
      </c>
    </row>
    <row r="6255" spans="1:9">
      <c r="A6255" t="s">
        <v>92</v>
      </c>
      <c r="B6255" s="23" t="s">
        <v>92</v>
      </c>
      <c r="C6255" s="24" t="s">
        <v>92</v>
      </c>
      <c r="D6255" t="s">
        <v>92</v>
      </c>
      <c r="E6255" t="s">
        <v>92</v>
      </c>
      <c r="F6255" t="s">
        <v>92</v>
      </c>
      <c r="G6255" s="23" t="s">
        <v>92</v>
      </c>
      <c r="H6255" s="24" t="s">
        <v>92</v>
      </c>
      <c r="I6255" t="s">
        <v>92</v>
      </c>
    </row>
    <row r="6256" spans="1:9">
      <c r="A6256" t="s">
        <v>92</v>
      </c>
      <c r="B6256" s="23" t="s">
        <v>92</v>
      </c>
      <c r="C6256" s="24" t="s">
        <v>92</v>
      </c>
      <c r="D6256" t="s">
        <v>92</v>
      </c>
      <c r="E6256" t="s">
        <v>92</v>
      </c>
      <c r="F6256" t="s">
        <v>92</v>
      </c>
      <c r="G6256" s="23" t="s">
        <v>92</v>
      </c>
      <c r="H6256" s="24" t="s">
        <v>92</v>
      </c>
      <c r="I6256" t="s">
        <v>92</v>
      </c>
    </row>
    <row r="6257" spans="1:9">
      <c r="A6257" t="s">
        <v>92</v>
      </c>
      <c r="B6257" s="23" t="s">
        <v>92</v>
      </c>
      <c r="C6257" s="24" t="s">
        <v>92</v>
      </c>
      <c r="D6257" t="s">
        <v>92</v>
      </c>
      <c r="E6257" t="s">
        <v>92</v>
      </c>
      <c r="F6257" t="s">
        <v>92</v>
      </c>
      <c r="G6257" s="23" t="s">
        <v>92</v>
      </c>
      <c r="H6257" s="24" t="s">
        <v>92</v>
      </c>
      <c r="I6257" t="s">
        <v>92</v>
      </c>
    </row>
    <row r="6258" spans="1:9">
      <c r="A6258" t="s">
        <v>92</v>
      </c>
      <c r="B6258" s="23" t="s">
        <v>92</v>
      </c>
      <c r="C6258" s="24" t="s">
        <v>92</v>
      </c>
      <c r="D6258" t="s">
        <v>92</v>
      </c>
      <c r="E6258" t="s">
        <v>92</v>
      </c>
      <c r="F6258" t="s">
        <v>92</v>
      </c>
      <c r="G6258" s="23" t="s">
        <v>92</v>
      </c>
      <c r="H6258" s="24" t="s">
        <v>92</v>
      </c>
      <c r="I6258" t="s">
        <v>92</v>
      </c>
    </row>
    <row r="6259" spans="1:9">
      <c r="A6259" t="s">
        <v>92</v>
      </c>
      <c r="B6259" s="23" t="s">
        <v>92</v>
      </c>
      <c r="C6259" s="24" t="s">
        <v>92</v>
      </c>
      <c r="D6259" t="s">
        <v>92</v>
      </c>
      <c r="E6259" t="s">
        <v>92</v>
      </c>
      <c r="F6259" t="s">
        <v>92</v>
      </c>
      <c r="G6259" s="23" t="s">
        <v>92</v>
      </c>
      <c r="H6259" s="24" t="s">
        <v>92</v>
      </c>
      <c r="I6259" t="s">
        <v>92</v>
      </c>
    </row>
    <row r="6260" spans="1:9">
      <c r="A6260" t="s">
        <v>92</v>
      </c>
      <c r="B6260" s="23" t="s">
        <v>92</v>
      </c>
      <c r="C6260" s="24" t="s">
        <v>92</v>
      </c>
      <c r="D6260" t="s">
        <v>92</v>
      </c>
      <c r="E6260" t="s">
        <v>92</v>
      </c>
      <c r="F6260" t="s">
        <v>92</v>
      </c>
      <c r="G6260" s="23" t="s">
        <v>92</v>
      </c>
      <c r="H6260" s="24" t="s">
        <v>92</v>
      </c>
      <c r="I6260" t="s">
        <v>92</v>
      </c>
    </row>
    <row r="6261" spans="1:9">
      <c r="A6261" t="s">
        <v>92</v>
      </c>
      <c r="B6261" s="23" t="s">
        <v>92</v>
      </c>
      <c r="C6261" s="24" t="s">
        <v>92</v>
      </c>
      <c r="D6261" t="s">
        <v>92</v>
      </c>
      <c r="E6261" t="s">
        <v>92</v>
      </c>
      <c r="F6261" t="s">
        <v>92</v>
      </c>
      <c r="G6261" s="23" t="s">
        <v>92</v>
      </c>
      <c r="H6261" s="24" t="s">
        <v>92</v>
      </c>
      <c r="I6261" t="s">
        <v>92</v>
      </c>
    </row>
    <row r="6262" spans="1:9">
      <c r="A6262" t="s">
        <v>92</v>
      </c>
      <c r="B6262" s="23" t="s">
        <v>92</v>
      </c>
      <c r="C6262" s="24" t="s">
        <v>92</v>
      </c>
      <c r="D6262" t="s">
        <v>92</v>
      </c>
      <c r="E6262" t="s">
        <v>92</v>
      </c>
      <c r="F6262" t="s">
        <v>92</v>
      </c>
      <c r="G6262" s="23" t="s">
        <v>92</v>
      </c>
      <c r="H6262" s="24" t="s">
        <v>92</v>
      </c>
      <c r="I6262" t="s">
        <v>92</v>
      </c>
    </row>
    <row r="6263" spans="1:9">
      <c r="A6263" t="s">
        <v>92</v>
      </c>
      <c r="B6263" s="23" t="s">
        <v>92</v>
      </c>
      <c r="C6263" s="24" t="s">
        <v>92</v>
      </c>
      <c r="D6263" t="s">
        <v>92</v>
      </c>
      <c r="E6263" t="s">
        <v>92</v>
      </c>
      <c r="F6263" t="s">
        <v>92</v>
      </c>
      <c r="G6263" s="23" t="s">
        <v>92</v>
      </c>
      <c r="H6263" s="24" t="s">
        <v>92</v>
      </c>
      <c r="I6263" t="s">
        <v>92</v>
      </c>
    </row>
    <row r="6264" spans="1:9">
      <c r="A6264" t="s">
        <v>92</v>
      </c>
      <c r="B6264" s="23" t="s">
        <v>92</v>
      </c>
      <c r="C6264" s="24" t="s">
        <v>92</v>
      </c>
      <c r="D6264" t="s">
        <v>92</v>
      </c>
      <c r="E6264" t="s">
        <v>92</v>
      </c>
      <c r="F6264" t="s">
        <v>92</v>
      </c>
      <c r="G6264" s="23" t="s">
        <v>92</v>
      </c>
      <c r="H6264" s="24" t="s">
        <v>92</v>
      </c>
      <c r="I6264" t="s">
        <v>92</v>
      </c>
    </row>
    <row r="6265" spans="1:9">
      <c r="A6265" t="s">
        <v>92</v>
      </c>
      <c r="B6265" s="23" t="s">
        <v>92</v>
      </c>
      <c r="C6265" s="24" t="s">
        <v>92</v>
      </c>
      <c r="D6265" t="s">
        <v>92</v>
      </c>
      <c r="E6265" t="s">
        <v>92</v>
      </c>
      <c r="F6265" t="s">
        <v>92</v>
      </c>
      <c r="G6265" s="23" t="s">
        <v>92</v>
      </c>
      <c r="H6265" s="24" t="s">
        <v>92</v>
      </c>
      <c r="I6265" t="s">
        <v>92</v>
      </c>
    </row>
    <row r="6266" spans="1:9">
      <c r="A6266" t="s">
        <v>92</v>
      </c>
      <c r="B6266" s="23" t="s">
        <v>92</v>
      </c>
      <c r="C6266" s="24" t="s">
        <v>92</v>
      </c>
      <c r="D6266" t="s">
        <v>92</v>
      </c>
      <c r="E6266" t="s">
        <v>92</v>
      </c>
      <c r="F6266" t="s">
        <v>92</v>
      </c>
      <c r="G6266" s="23" t="s">
        <v>92</v>
      </c>
      <c r="H6266" s="24" t="s">
        <v>92</v>
      </c>
      <c r="I6266" t="s">
        <v>92</v>
      </c>
    </row>
    <row r="6267" spans="1:9">
      <c r="A6267" t="s">
        <v>92</v>
      </c>
      <c r="B6267" s="23" t="s">
        <v>92</v>
      </c>
      <c r="C6267" s="24" t="s">
        <v>92</v>
      </c>
      <c r="D6267" t="s">
        <v>92</v>
      </c>
      <c r="E6267" t="s">
        <v>92</v>
      </c>
      <c r="F6267" t="s">
        <v>92</v>
      </c>
      <c r="G6267" s="23" t="s">
        <v>92</v>
      </c>
      <c r="H6267" s="24" t="s">
        <v>92</v>
      </c>
      <c r="I6267" t="s">
        <v>92</v>
      </c>
    </row>
    <row r="6268" spans="1:9">
      <c r="A6268" t="s">
        <v>92</v>
      </c>
      <c r="B6268" s="23" t="s">
        <v>92</v>
      </c>
      <c r="C6268" s="24" t="s">
        <v>92</v>
      </c>
      <c r="D6268" t="s">
        <v>92</v>
      </c>
      <c r="E6268" t="s">
        <v>92</v>
      </c>
      <c r="F6268" t="s">
        <v>92</v>
      </c>
      <c r="G6268" s="23" t="s">
        <v>92</v>
      </c>
      <c r="H6268" s="24" t="s">
        <v>92</v>
      </c>
      <c r="I6268" t="s">
        <v>92</v>
      </c>
    </row>
    <row r="6269" spans="1:9">
      <c r="A6269" t="s">
        <v>92</v>
      </c>
      <c r="B6269" s="23" t="s">
        <v>92</v>
      </c>
      <c r="C6269" s="24" t="s">
        <v>92</v>
      </c>
      <c r="D6269" t="s">
        <v>92</v>
      </c>
      <c r="E6269" t="s">
        <v>92</v>
      </c>
      <c r="F6269" t="s">
        <v>92</v>
      </c>
      <c r="G6269" s="23" t="s">
        <v>92</v>
      </c>
      <c r="H6269" s="24" t="s">
        <v>92</v>
      </c>
      <c r="I6269" t="s">
        <v>92</v>
      </c>
    </row>
    <row r="6270" spans="1:9">
      <c r="A6270" t="s">
        <v>92</v>
      </c>
      <c r="B6270" s="23" t="s">
        <v>92</v>
      </c>
      <c r="C6270" s="24" t="s">
        <v>92</v>
      </c>
      <c r="D6270" t="s">
        <v>92</v>
      </c>
      <c r="E6270" t="s">
        <v>92</v>
      </c>
      <c r="F6270" t="s">
        <v>92</v>
      </c>
      <c r="G6270" s="23" t="s">
        <v>92</v>
      </c>
      <c r="H6270" s="24" t="s">
        <v>92</v>
      </c>
      <c r="I6270" t="s">
        <v>92</v>
      </c>
    </row>
    <row r="6271" spans="1:9">
      <c r="A6271" t="s">
        <v>92</v>
      </c>
      <c r="B6271" s="23" t="s">
        <v>92</v>
      </c>
      <c r="C6271" s="24" t="s">
        <v>92</v>
      </c>
      <c r="D6271" t="s">
        <v>92</v>
      </c>
      <c r="E6271" t="s">
        <v>92</v>
      </c>
      <c r="F6271" t="s">
        <v>92</v>
      </c>
      <c r="G6271" s="23" t="s">
        <v>92</v>
      </c>
      <c r="H6271" s="24" t="s">
        <v>92</v>
      </c>
      <c r="I6271" t="s">
        <v>92</v>
      </c>
    </row>
    <row r="6272" spans="1:9">
      <c r="A6272" t="s">
        <v>92</v>
      </c>
      <c r="B6272" s="23" t="s">
        <v>92</v>
      </c>
      <c r="C6272" s="24" t="s">
        <v>92</v>
      </c>
      <c r="D6272" t="s">
        <v>92</v>
      </c>
      <c r="E6272" t="s">
        <v>92</v>
      </c>
      <c r="F6272" t="s">
        <v>92</v>
      </c>
      <c r="G6272" s="23" t="s">
        <v>92</v>
      </c>
      <c r="H6272" s="24" t="s">
        <v>92</v>
      </c>
      <c r="I6272" t="s">
        <v>92</v>
      </c>
    </row>
    <row r="6273" spans="1:9">
      <c r="A6273" t="s">
        <v>92</v>
      </c>
      <c r="B6273" s="23" t="s">
        <v>92</v>
      </c>
      <c r="C6273" s="24" t="s">
        <v>92</v>
      </c>
      <c r="D6273" t="s">
        <v>92</v>
      </c>
      <c r="E6273" t="s">
        <v>92</v>
      </c>
      <c r="F6273" t="s">
        <v>92</v>
      </c>
      <c r="G6273" s="23" t="s">
        <v>92</v>
      </c>
      <c r="H6273" s="24" t="s">
        <v>92</v>
      </c>
      <c r="I6273" t="s">
        <v>92</v>
      </c>
    </row>
    <row r="6274" spans="1:9">
      <c r="A6274" t="s">
        <v>92</v>
      </c>
      <c r="B6274" s="23" t="s">
        <v>92</v>
      </c>
      <c r="C6274" s="24" t="s">
        <v>92</v>
      </c>
      <c r="D6274" t="s">
        <v>92</v>
      </c>
      <c r="E6274" t="s">
        <v>92</v>
      </c>
      <c r="F6274" t="s">
        <v>92</v>
      </c>
      <c r="G6274" s="23" t="s">
        <v>92</v>
      </c>
      <c r="H6274" s="24" t="s">
        <v>92</v>
      </c>
      <c r="I6274" t="s">
        <v>92</v>
      </c>
    </row>
    <row r="6275" spans="1:9">
      <c r="A6275" t="s">
        <v>92</v>
      </c>
      <c r="B6275" s="23" t="s">
        <v>92</v>
      </c>
      <c r="C6275" s="24" t="s">
        <v>92</v>
      </c>
      <c r="D6275" t="s">
        <v>92</v>
      </c>
      <c r="E6275" t="s">
        <v>92</v>
      </c>
      <c r="F6275" t="s">
        <v>92</v>
      </c>
      <c r="G6275" s="23" t="s">
        <v>92</v>
      </c>
      <c r="H6275" s="24" t="s">
        <v>92</v>
      </c>
      <c r="I6275" t="s">
        <v>92</v>
      </c>
    </row>
    <row r="6276" spans="1:9">
      <c r="A6276" t="s">
        <v>92</v>
      </c>
      <c r="B6276" s="23" t="s">
        <v>92</v>
      </c>
      <c r="C6276" s="24" t="s">
        <v>92</v>
      </c>
      <c r="D6276" t="s">
        <v>92</v>
      </c>
      <c r="E6276" t="s">
        <v>92</v>
      </c>
      <c r="F6276" t="s">
        <v>92</v>
      </c>
      <c r="G6276" s="23" t="s">
        <v>92</v>
      </c>
      <c r="H6276" s="24" t="s">
        <v>92</v>
      </c>
      <c r="I6276" t="s">
        <v>92</v>
      </c>
    </row>
    <row r="6277" spans="1:9">
      <c r="A6277" t="s">
        <v>92</v>
      </c>
      <c r="B6277" s="23" t="s">
        <v>92</v>
      </c>
      <c r="C6277" s="24" t="s">
        <v>92</v>
      </c>
      <c r="D6277" t="s">
        <v>92</v>
      </c>
      <c r="E6277" t="s">
        <v>92</v>
      </c>
      <c r="F6277" t="s">
        <v>92</v>
      </c>
      <c r="G6277" s="23" t="s">
        <v>92</v>
      </c>
      <c r="H6277" s="24" t="s">
        <v>92</v>
      </c>
      <c r="I6277" t="s">
        <v>92</v>
      </c>
    </row>
    <row r="6278" spans="1:9">
      <c r="A6278" t="s">
        <v>92</v>
      </c>
      <c r="B6278" s="23" t="s">
        <v>92</v>
      </c>
      <c r="C6278" s="24" t="s">
        <v>92</v>
      </c>
      <c r="D6278" t="s">
        <v>92</v>
      </c>
      <c r="E6278" t="s">
        <v>92</v>
      </c>
      <c r="F6278" t="s">
        <v>92</v>
      </c>
      <c r="G6278" s="23" t="s">
        <v>92</v>
      </c>
      <c r="H6278" s="24" t="s">
        <v>92</v>
      </c>
      <c r="I6278" t="s">
        <v>92</v>
      </c>
    </row>
    <row r="6279" spans="1:9">
      <c r="A6279" t="s">
        <v>92</v>
      </c>
      <c r="B6279" s="23" t="s">
        <v>92</v>
      </c>
      <c r="C6279" s="24" t="s">
        <v>92</v>
      </c>
      <c r="D6279" t="s">
        <v>92</v>
      </c>
      <c r="E6279" t="s">
        <v>92</v>
      </c>
      <c r="F6279" t="s">
        <v>92</v>
      </c>
      <c r="G6279" s="23" t="s">
        <v>92</v>
      </c>
      <c r="H6279" s="24" t="s">
        <v>92</v>
      </c>
      <c r="I6279" t="s">
        <v>92</v>
      </c>
    </row>
    <row r="6280" spans="1:9">
      <c r="A6280" t="s">
        <v>92</v>
      </c>
      <c r="B6280" s="23" t="s">
        <v>92</v>
      </c>
      <c r="C6280" s="24" t="s">
        <v>92</v>
      </c>
      <c r="D6280" t="s">
        <v>92</v>
      </c>
      <c r="E6280" t="s">
        <v>92</v>
      </c>
      <c r="F6280" t="s">
        <v>92</v>
      </c>
      <c r="G6280" s="23" t="s">
        <v>92</v>
      </c>
      <c r="H6280" s="24" t="s">
        <v>92</v>
      </c>
      <c r="I6280" t="s">
        <v>92</v>
      </c>
    </row>
    <row r="6281" spans="1:9">
      <c r="A6281" t="s">
        <v>92</v>
      </c>
      <c r="B6281" s="23" t="s">
        <v>92</v>
      </c>
      <c r="C6281" s="24" t="s">
        <v>92</v>
      </c>
      <c r="D6281" t="s">
        <v>92</v>
      </c>
      <c r="E6281" t="s">
        <v>92</v>
      </c>
      <c r="F6281" t="s">
        <v>92</v>
      </c>
      <c r="G6281" s="23" t="s">
        <v>92</v>
      </c>
      <c r="H6281" s="24" t="s">
        <v>92</v>
      </c>
      <c r="I6281" t="s">
        <v>92</v>
      </c>
    </row>
    <row r="6282" spans="1:9">
      <c r="A6282" t="s">
        <v>92</v>
      </c>
      <c r="B6282" s="23" t="s">
        <v>92</v>
      </c>
      <c r="C6282" s="24" t="s">
        <v>92</v>
      </c>
      <c r="D6282" t="s">
        <v>92</v>
      </c>
      <c r="E6282" t="s">
        <v>92</v>
      </c>
      <c r="F6282" t="s">
        <v>92</v>
      </c>
      <c r="G6282" s="23" t="s">
        <v>92</v>
      </c>
      <c r="H6282" s="24" t="s">
        <v>92</v>
      </c>
      <c r="I6282" t="s">
        <v>92</v>
      </c>
    </row>
    <row r="6283" spans="1:9">
      <c r="A6283" t="s">
        <v>92</v>
      </c>
      <c r="B6283" s="23" t="s">
        <v>92</v>
      </c>
      <c r="C6283" s="24" t="s">
        <v>92</v>
      </c>
      <c r="D6283" t="s">
        <v>92</v>
      </c>
      <c r="E6283" t="s">
        <v>92</v>
      </c>
      <c r="F6283" t="s">
        <v>92</v>
      </c>
      <c r="G6283" s="23" t="s">
        <v>92</v>
      </c>
      <c r="H6283" s="24" t="s">
        <v>92</v>
      </c>
      <c r="I6283" t="s">
        <v>92</v>
      </c>
    </row>
    <row r="6284" spans="1:9">
      <c r="A6284" t="s">
        <v>92</v>
      </c>
      <c r="B6284" s="23" t="s">
        <v>92</v>
      </c>
      <c r="C6284" s="24" t="s">
        <v>92</v>
      </c>
      <c r="D6284" t="s">
        <v>92</v>
      </c>
      <c r="E6284" t="s">
        <v>92</v>
      </c>
      <c r="F6284" t="s">
        <v>92</v>
      </c>
      <c r="G6284" s="23" t="s">
        <v>92</v>
      </c>
      <c r="H6284" s="24" t="s">
        <v>92</v>
      </c>
      <c r="I6284" t="s">
        <v>92</v>
      </c>
    </row>
    <row r="6285" spans="1:9">
      <c r="A6285" t="s">
        <v>92</v>
      </c>
      <c r="B6285" s="23" t="s">
        <v>92</v>
      </c>
      <c r="C6285" s="24" t="s">
        <v>92</v>
      </c>
      <c r="D6285" t="s">
        <v>92</v>
      </c>
      <c r="E6285" t="s">
        <v>92</v>
      </c>
      <c r="F6285" t="s">
        <v>92</v>
      </c>
      <c r="G6285" s="23" t="s">
        <v>92</v>
      </c>
      <c r="H6285" s="24" t="s">
        <v>92</v>
      </c>
      <c r="I6285" t="s">
        <v>92</v>
      </c>
    </row>
    <row r="6286" spans="1:9">
      <c r="A6286" t="s">
        <v>92</v>
      </c>
      <c r="B6286" s="23" t="s">
        <v>92</v>
      </c>
      <c r="C6286" s="24" t="s">
        <v>92</v>
      </c>
      <c r="D6286" t="s">
        <v>92</v>
      </c>
      <c r="E6286" t="s">
        <v>92</v>
      </c>
      <c r="F6286" t="s">
        <v>92</v>
      </c>
      <c r="G6286" s="23" t="s">
        <v>92</v>
      </c>
      <c r="H6286" s="24" t="s">
        <v>92</v>
      </c>
      <c r="I6286" t="s">
        <v>92</v>
      </c>
    </row>
    <row r="6287" spans="1:9">
      <c r="A6287" t="s">
        <v>92</v>
      </c>
      <c r="B6287" s="23" t="s">
        <v>92</v>
      </c>
      <c r="C6287" s="24" t="s">
        <v>92</v>
      </c>
      <c r="D6287" t="s">
        <v>92</v>
      </c>
      <c r="E6287" t="s">
        <v>92</v>
      </c>
      <c r="F6287" t="s">
        <v>92</v>
      </c>
      <c r="G6287" s="23" t="s">
        <v>92</v>
      </c>
      <c r="H6287" s="24" t="s">
        <v>92</v>
      </c>
      <c r="I6287" t="s">
        <v>92</v>
      </c>
    </row>
    <row r="6288" spans="1:9">
      <c r="A6288" t="s">
        <v>92</v>
      </c>
      <c r="B6288" s="23" t="s">
        <v>92</v>
      </c>
      <c r="C6288" s="24" t="s">
        <v>92</v>
      </c>
      <c r="D6288" t="s">
        <v>92</v>
      </c>
      <c r="E6288" t="s">
        <v>92</v>
      </c>
      <c r="F6288" t="s">
        <v>92</v>
      </c>
      <c r="G6288" s="23" t="s">
        <v>92</v>
      </c>
      <c r="H6288" s="24" t="s">
        <v>92</v>
      </c>
      <c r="I6288" t="s">
        <v>92</v>
      </c>
    </row>
    <row r="6289" spans="1:9">
      <c r="A6289" t="s">
        <v>92</v>
      </c>
      <c r="B6289" s="23" t="s">
        <v>92</v>
      </c>
      <c r="C6289" s="24" t="s">
        <v>92</v>
      </c>
      <c r="D6289" t="s">
        <v>92</v>
      </c>
      <c r="E6289" t="s">
        <v>92</v>
      </c>
      <c r="F6289" t="s">
        <v>92</v>
      </c>
      <c r="G6289" s="23" t="s">
        <v>92</v>
      </c>
      <c r="H6289" s="24" t="s">
        <v>92</v>
      </c>
      <c r="I6289" t="s">
        <v>92</v>
      </c>
    </row>
    <row r="6290" spans="1:9">
      <c r="A6290" t="s">
        <v>92</v>
      </c>
      <c r="B6290" s="23" t="s">
        <v>92</v>
      </c>
      <c r="C6290" s="24" t="s">
        <v>92</v>
      </c>
      <c r="D6290" t="s">
        <v>92</v>
      </c>
      <c r="E6290" t="s">
        <v>92</v>
      </c>
      <c r="F6290" t="s">
        <v>92</v>
      </c>
      <c r="G6290" s="23" t="s">
        <v>92</v>
      </c>
      <c r="H6290" s="24" t="s">
        <v>92</v>
      </c>
      <c r="I6290" t="s">
        <v>92</v>
      </c>
    </row>
    <row r="6291" spans="1:9">
      <c r="A6291" t="s">
        <v>92</v>
      </c>
      <c r="B6291" s="23" t="s">
        <v>92</v>
      </c>
      <c r="C6291" s="24" t="s">
        <v>92</v>
      </c>
      <c r="D6291" t="s">
        <v>92</v>
      </c>
      <c r="E6291" t="s">
        <v>92</v>
      </c>
      <c r="F6291" t="s">
        <v>92</v>
      </c>
      <c r="G6291" s="23" t="s">
        <v>92</v>
      </c>
      <c r="H6291" s="24" t="s">
        <v>92</v>
      </c>
      <c r="I6291" t="s">
        <v>92</v>
      </c>
    </row>
    <row r="6292" spans="1:9">
      <c r="A6292" t="s">
        <v>92</v>
      </c>
      <c r="B6292" s="23" t="s">
        <v>92</v>
      </c>
      <c r="C6292" s="24" t="s">
        <v>92</v>
      </c>
      <c r="D6292" t="s">
        <v>92</v>
      </c>
      <c r="E6292" t="s">
        <v>92</v>
      </c>
      <c r="F6292" t="s">
        <v>92</v>
      </c>
      <c r="G6292" s="23" t="s">
        <v>92</v>
      </c>
      <c r="H6292" s="24" t="s">
        <v>92</v>
      </c>
      <c r="I6292" t="s">
        <v>92</v>
      </c>
    </row>
    <row r="6293" spans="1:9">
      <c r="A6293" t="s">
        <v>92</v>
      </c>
      <c r="B6293" s="23" t="s">
        <v>92</v>
      </c>
      <c r="C6293" s="24" t="s">
        <v>92</v>
      </c>
      <c r="D6293" t="s">
        <v>92</v>
      </c>
      <c r="E6293" t="s">
        <v>92</v>
      </c>
      <c r="F6293" t="s">
        <v>92</v>
      </c>
      <c r="G6293" s="23" t="s">
        <v>92</v>
      </c>
      <c r="H6293" s="24" t="s">
        <v>92</v>
      </c>
      <c r="I6293" t="s">
        <v>92</v>
      </c>
    </row>
    <row r="6294" spans="1:9">
      <c r="A6294" t="s">
        <v>92</v>
      </c>
      <c r="B6294" s="23" t="s">
        <v>92</v>
      </c>
      <c r="C6294" s="24" t="s">
        <v>92</v>
      </c>
      <c r="D6294" t="s">
        <v>92</v>
      </c>
      <c r="E6294" t="s">
        <v>92</v>
      </c>
      <c r="F6294" t="s">
        <v>92</v>
      </c>
      <c r="G6294" s="23" t="s">
        <v>92</v>
      </c>
      <c r="H6294" s="24" t="s">
        <v>92</v>
      </c>
      <c r="I6294" t="s">
        <v>92</v>
      </c>
    </row>
    <row r="6295" spans="1:9">
      <c r="A6295" t="s">
        <v>92</v>
      </c>
      <c r="B6295" s="23" t="s">
        <v>92</v>
      </c>
      <c r="C6295" s="24" t="s">
        <v>92</v>
      </c>
      <c r="D6295" t="s">
        <v>92</v>
      </c>
      <c r="E6295" t="s">
        <v>92</v>
      </c>
      <c r="F6295" t="s">
        <v>92</v>
      </c>
      <c r="G6295" s="23" t="s">
        <v>92</v>
      </c>
      <c r="H6295" s="24" t="s">
        <v>92</v>
      </c>
      <c r="I6295" t="s">
        <v>92</v>
      </c>
    </row>
    <row r="6296" spans="1:9">
      <c r="A6296" t="s">
        <v>92</v>
      </c>
      <c r="B6296" s="23" t="s">
        <v>92</v>
      </c>
      <c r="C6296" s="24" t="s">
        <v>92</v>
      </c>
      <c r="D6296" t="s">
        <v>92</v>
      </c>
      <c r="E6296" t="s">
        <v>92</v>
      </c>
      <c r="F6296" t="s">
        <v>92</v>
      </c>
      <c r="G6296" s="23" t="s">
        <v>92</v>
      </c>
      <c r="H6296" s="24" t="s">
        <v>92</v>
      </c>
      <c r="I6296" t="s">
        <v>92</v>
      </c>
    </row>
    <row r="6297" spans="1:9">
      <c r="A6297" t="s">
        <v>92</v>
      </c>
      <c r="B6297" s="23" t="s">
        <v>92</v>
      </c>
      <c r="C6297" s="24" t="s">
        <v>92</v>
      </c>
      <c r="D6297" t="s">
        <v>92</v>
      </c>
      <c r="E6297" t="s">
        <v>92</v>
      </c>
      <c r="F6297" t="s">
        <v>92</v>
      </c>
      <c r="G6297" s="23" t="s">
        <v>92</v>
      </c>
      <c r="H6297" s="24" t="s">
        <v>92</v>
      </c>
      <c r="I6297" t="s">
        <v>92</v>
      </c>
    </row>
    <row r="6298" spans="1:9">
      <c r="A6298" t="s">
        <v>92</v>
      </c>
      <c r="B6298" s="23" t="s">
        <v>92</v>
      </c>
      <c r="C6298" s="24" t="s">
        <v>92</v>
      </c>
      <c r="D6298" t="s">
        <v>92</v>
      </c>
      <c r="E6298" t="s">
        <v>92</v>
      </c>
      <c r="F6298" t="s">
        <v>92</v>
      </c>
      <c r="G6298" s="23" t="s">
        <v>92</v>
      </c>
      <c r="H6298" s="24" t="s">
        <v>92</v>
      </c>
      <c r="I6298" t="s">
        <v>92</v>
      </c>
    </row>
    <row r="6299" spans="1:9">
      <c r="A6299" t="s">
        <v>92</v>
      </c>
      <c r="B6299" s="23" t="s">
        <v>92</v>
      </c>
      <c r="C6299" s="24" t="s">
        <v>92</v>
      </c>
      <c r="D6299" t="s">
        <v>92</v>
      </c>
      <c r="E6299" t="s">
        <v>92</v>
      </c>
      <c r="F6299" t="s">
        <v>92</v>
      </c>
      <c r="G6299" s="23" t="s">
        <v>92</v>
      </c>
      <c r="H6299" s="24" t="s">
        <v>92</v>
      </c>
      <c r="I6299" t="s">
        <v>92</v>
      </c>
    </row>
    <row r="6300" spans="1:9">
      <c r="A6300" t="s">
        <v>92</v>
      </c>
      <c r="B6300" s="23" t="s">
        <v>92</v>
      </c>
      <c r="C6300" s="24" t="s">
        <v>92</v>
      </c>
      <c r="D6300" t="s">
        <v>92</v>
      </c>
      <c r="E6300" t="s">
        <v>92</v>
      </c>
      <c r="F6300" t="s">
        <v>92</v>
      </c>
      <c r="G6300" s="23" t="s">
        <v>92</v>
      </c>
      <c r="H6300" s="24" t="s">
        <v>92</v>
      </c>
      <c r="I6300" t="s">
        <v>92</v>
      </c>
    </row>
    <row r="6301" spans="1:9">
      <c r="A6301" t="s">
        <v>92</v>
      </c>
      <c r="B6301" s="23" t="s">
        <v>92</v>
      </c>
      <c r="C6301" s="24" t="s">
        <v>92</v>
      </c>
      <c r="D6301" t="s">
        <v>92</v>
      </c>
      <c r="E6301" t="s">
        <v>92</v>
      </c>
      <c r="F6301" t="s">
        <v>92</v>
      </c>
      <c r="G6301" s="23" t="s">
        <v>92</v>
      </c>
      <c r="H6301" s="24" t="s">
        <v>92</v>
      </c>
      <c r="I6301" t="s">
        <v>92</v>
      </c>
    </row>
    <row r="6302" spans="1:9">
      <c r="A6302" t="s">
        <v>92</v>
      </c>
      <c r="B6302" s="23" t="s">
        <v>92</v>
      </c>
      <c r="C6302" s="24" t="s">
        <v>92</v>
      </c>
      <c r="D6302" t="s">
        <v>92</v>
      </c>
      <c r="E6302" t="s">
        <v>92</v>
      </c>
      <c r="F6302" t="s">
        <v>92</v>
      </c>
      <c r="G6302" s="23" t="s">
        <v>92</v>
      </c>
      <c r="H6302" s="24" t="s">
        <v>92</v>
      </c>
      <c r="I6302" t="s">
        <v>92</v>
      </c>
    </row>
    <row r="6303" spans="1:9">
      <c r="A6303" t="s">
        <v>92</v>
      </c>
      <c r="B6303" s="23" t="s">
        <v>92</v>
      </c>
      <c r="C6303" s="24" t="s">
        <v>92</v>
      </c>
      <c r="D6303" t="s">
        <v>92</v>
      </c>
      <c r="E6303" t="s">
        <v>92</v>
      </c>
      <c r="F6303" t="s">
        <v>92</v>
      </c>
      <c r="G6303" s="23" t="s">
        <v>92</v>
      </c>
      <c r="H6303" s="24" t="s">
        <v>92</v>
      </c>
      <c r="I6303" t="s">
        <v>92</v>
      </c>
    </row>
    <row r="6304" spans="1:9">
      <c r="A6304" t="s">
        <v>92</v>
      </c>
      <c r="B6304" s="23" t="s">
        <v>92</v>
      </c>
      <c r="C6304" s="24" t="s">
        <v>92</v>
      </c>
      <c r="D6304" t="s">
        <v>92</v>
      </c>
      <c r="E6304" t="s">
        <v>92</v>
      </c>
      <c r="F6304" t="s">
        <v>92</v>
      </c>
      <c r="G6304" s="23" t="s">
        <v>92</v>
      </c>
      <c r="H6304" s="24" t="s">
        <v>92</v>
      </c>
      <c r="I6304" t="s">
        <v>92</v>
      </c>
    </row>
    <row r="6305" spans="1:9">
      <c r="A6305" t="s">
        <v>92</v>
      </c>
      <c r="B6305" s="23" t="s">
        <v>92</v>
      </c>
      <c r="C6305" s="24" t="s">
        <v>92</v>
      </c>
      <c r="D6305" t="s">
        <v>92</v>
      </c>
      <c r="E6305" t="s">
        <v>92</v>
      </c>
      <c r="F6305" t="s">
        <v>92</v>
      </c>
      <c r="G6305" s="23" t="s">
        <v>92</v>
      </c>
      <c r="H6305" s="24" t="s">
        <v>92</v>
      </c>
      <c r="I6305" t="s">
        <v>92</v>
      </c>
    </row>
    <row r="6306" spans="1:9">
      <c r="A6306" t="s">
        <v>92</v>
      </c>
      <c r="B6306" s="23" t="s">
        <v>92</v>
      </c>
      <c r="C6306" s="24" t="s">
        <v>92</v>
      </c>
      <c r="D6306" t="s">
        <v>92</v>
      </c>
      <c r="E6306" t="s">
        <v>92</v>
      </c>
      <c r="F6306" t="s">
        <v>92</v>
      </c>
      <c r="G6306" s="23" t="s">
        <v>92</v>
      </c>
      <c r="H6306" s="24" t="s">
        <v>92</v>
      </c>
      <c r="I6306" t="s">
        <v>92</v>
      </c>
    </row>
    <row r="6307" spans="1:9">
      <c r="A6307" t="s">
        <v>92</v>
      </c>
      <c r="B6307" s="23" t="s">
        <v>92</v>
      </c>
      <c r="C6307" s="24" t="s">
        <v>92</v>
      </c>
      <c r="D6307" t="s">
        <v>92</v>
      </c>
      <c r="E6307" t="s">
        <v>92</v>
      </c>
      <c r="F6307" t="s">
        <v>92</v>
      </c>
      <c r="G6307" s="23" t="s">
        <v>92</v>
      </c>
      <c r="H6307" s="24" t="s">
        <v>92</v>
      </c>
      <c r="I6307" t="s">
        <v>92</v>
      </c>
    </row>
    <row r="6308" spans="1:9">
      <c r="A6308" t="s">
        <v>92</v>
      </c>
      <c r="B6308" s="23" t="s">
        <v>92</v>
      </c>
      <c r="C6308" s="24" t="s">
        <v>92</v>
      </c>
      <c r="D6308" t="s">
        <v>92</v>
      </c>
      <c r="E6308" t="s">
        <v>92</v>
      </c>
      <c r="F6308" t="s">
        <v>92</v>
      </c>
      <c r="G6308" s="23" t="s">
        <v>92</v>
      </c>
      <c r="H6308" s="24" t="s">
        <v>92</v>
      </c>
      <c r="I6308" t="s">
        <v>92</v>
      </c>
    </row>
    <row r="6309" spans="1:9">
      <c r="A6309" t="s">
        <v>92</v>
      </c>
      <c r="B6309" s="23" t="s">
        <v>92</v>
      </c>
      <c r="C6309" s="24" t="s">
        <v>92</v>
      </c>
      <c r="D6309" t="s">
        <v>92</v>
      </c>
      <c r="E6309" t="s">
        <v>92</v>
      </c>
      <c r="F6309" t="s">
        <v>92</v>
      </c>
      <c r="G6309" s="23" t="s">
        <v>92</v>
      </c>
      <c r="H6309" s="24" t="s">
        <v>92</v>
      </c>
      <c r="I6309" t="s">
        <v>92</v>
      </c>
    </row>
    <row r="6310" spans="1:9">
      <c r="A6310" t="s">
        <v>92</v>
      </c>
      <c r="B6310" s="23" t="s">
        <v>92</v>
      </c>
      <c r="C6310" s="24" t="s">
        <v>92</v>
      </c>
      <c r="D6310" t="s">
        <v>92</v>
      </c>
      <c r="E6310" t="s">
        <v>92</v>
      </c>
      <c r="F6310" t="s">
        <v>92</v>
      </c>
      <c r="G6310" s="23" t="s">
        <v>92</v>
      </c>
      <c r="H6310" s="24" t="s">
        <v>92</v>
      </c>
      <c r="I6310" t="s">
        <v>92</v>
      </c>
    </row>
    <row r="6311" spans="1:9">
      <c r="A6311" t="s">
        <v>92</v>
      </c>
      <c r="B6311" s="23" t="s">
        <v>92</v>
      </c>
      <c r="C6311" s="24" t="s">
        <v>92</v>
      </c>
      <c r="D6311" t="s">
        <v>92</v>
      </c>
      <c r="E6311" t="s">
        <v>92</v>
      </c>
      <c r="F6311" t="s">
        <v>92</v>
      </c>
      <c r="G6311" s="23" t="s">
        <v>92</v>
      </c>
      <c r="H6311" s="24" t="s">
        <v>92</v>
      </c>
      <c r="I6311" t="s">
        <v>92</v>
      </c>
    </row>
    <row r="6312" spans="1:9">
      <c r="A6312" t="s">
        <v>92</v>
      </c>
      <c r="B6312" s="23" t="s">
        <v>92</v>
      </c>
      <c r="C6312" s="24" t="s">
        <v>92</v>
      </c>
      <c r="D6312" t="s">
        <v>92</v>
      </c>
      <c r="E6312" t="s">
        <v>92</v>
      </c>
      <c r="F6312" t="s">
        <v>92</v>
      </c>
      <c r="G6312" s="23" t="s">
        <v>92</v>
      </c>
      <c r="H6312" s="24" t="s">
        <v>92</v>
      </c>
      <c r="I6312" t="s">
        <v>92</v>
      </c>
    </row>
    <row r="6313" spans="1:9">
      <c r="A6313" t="s">
        <v>92</v>
      </c>
      <c r="B6313" s="23" t="s">
        <v>92</v>
      </c>
      <c r="C6313" s="24" t="s">
        <v>92</v>
      </c>
      <c r="D6313" t="s">
        <v>92</v>
      </c>
      <c r="E6313" t="s">
        <v>92</v>
      </c>
      <c r="F6313" t="s">
        <v>92</v>
      </c>
      <c r="G6313" s="23" t="s">
        <v>92</v>
      </c>
      <c r="H6313" s="24" t="s">
        <v>92</v>
      </c>
      <c r="I6313" t="s">
        <v>92</v>
      </c>
    </row>
    <row r="6314" spans="1:9">
      <c r="A6314" t="s">
        <v>92</v>
      </c>
      <c r="B6314" s="23" t="s">
        <v>92</v>
      </c>
      <c r="C6314" s="24" t="s">
        <v>92</v>
      </c>
      <c r="D6314" t="s">
        <v>92</v>
      </c>
      <c r="E6314" t="s">
        <v>92</v>
      </c>
      <c r="F6314" t="s">
        <v>92</v>
      </c>
      <c r="G6314" s="23" t="s">
        <v>92</v>
      </c>
      <c r="H6314" s="24" t="s">
        <v>92</v>
      </c>
      <c r="I6314" t="s">
        <v>92</v>
      </c>
    </row>
    <row r="6315" spans="1:9">
      <c r="A6315" t="s">
        <v>92</v>
      </c>
      <c r="B6315" s="23" t="s">
        <v>92</v>
      </c>
      <c r="C6315" s="24" t="s">
        <v>92</v>
      </c>
      <c r="D6315" t="s">
        <v>92</v>
      </c>
      <c r="E6315" t="s">
        <v>92</v>
      </c>
      <c r="F6315" t="s">
        <v>92</v>
      </c>
      <c r="G6315" s="23" t="s">
        <v>92</v>
      </c>
      <c r="H6315" s="24" t="s">
        <v>92</v>
      </c>
      <c r="I6315" t="s">
        <v>92</v>
      </c>
    </row>
    <row r="6316" spans="1:9">
      <c r="A6316" t="s">
        <v>92</v>
      </c>
      <c r="B6316" s="23" t="s">
        <v>92</v>
      </c>
      <c r="C6316" s="24" t="s">
        <v>92</v>
      </c>
      <c r="D6316" t="s">
        <v>92</v>
      </c>
      <c r="E6316" t="s">
        <v>92</v>
      </c>
      <c r="F6316" t="s">
        <v>92</v>
      </c>
      <c r="G6316" s="23" t="s">
        <v>92</v>
      </c>
      <c r="H6316" s="24" t="s">
        <v>92</v>
      </c>
      <c r="I6316" t="s">
        <v>92</v>
      </c>
    </row>
    <row r="6317" spans="1:9">
      <c r="A6317" t="s">
        <v>92</v>
      </c>
      <c r="B6317" s="23" t="s">
        <v>92</v>
      </c>
      <c r="C6317" s="24" t="s">
        <v>92</v>
      </c>
      <c r="D6317" t="s">
        <v>92</v>
      </c>
      <c r="E6317" t="s">
        <v>92</v>
      </c>
      <c r="F6317" t="s">
        <v>92</v>
      </c>
      <c r="G6317" s="23" t="s">
        <v>92</v>
      </c>
      <c r="H6317" s="24" t="s">
        <v>92</v>
      </c>
      <c r="I6317" t="s">
        <v>92</v>
      </c>
    </row>
    <row r="6318" spans="1:9">
      <c r="A6318" t="s">
        <v>92</v>
      </c>
      <c r="B6318" s="23" t="s">
        <v>92</v>
      </c>
      <c r="C6318" s="24" t="s">
        <v>92</v>
      </c>
      <c r="D6318" t="s">
        <v>92</v>
      </c>
      <c r="E6318" t="s">
        <v>92</v>
      </c>
      <c r="F6318" t="s">
        <v>92</v>
      </c>
      <c r="G6318" s="23" t="s">
        <v>92</v>
      </c>
      <c r="H6318" s="24" t="s">
        <v>92</v>
      </c>
      <c r="I6318" t="s">
        <v>92</v>
      </c>
    </row>
    <row r="6319" spans="1:9">
      <c r="A6319" t="s">
        <v>92</v>
      </c>
      <c r="B6319" s="23" t="s">
        <v>92</v>
      </c>
      <c r="C6319" s="24" t="s">
        <v>92</v>
      </c>
      <c r="D6319" t="s">
        <v>92</v>
      </c>
      <c r="E6319" t="s">
        <v>92</v>
      </c>
      <c r="F6319" t="s">
        <v>92</v>
      </c>
      <c r="G6319" s="23" t="s">
        <v>92</v>
      </c>
      <c r="H6319" s="24" t="s">
        <v>92</v>
      </c>
      <c r="I6319" t="s">
        <v>92</v>
      </c>
    </row>
    <row r="6320" spans="1:9">
      <c r="A6320" t="s">
        <v>92</v>
      </c>
      <c r="B6320" s="23" t="s">
        <v>92</v>
      </c>
      <c r="C6320" s="24" t="s">
        <v>92</v>
      </c>
      <c r="D6320" t="s">
        <v>92</v>
      </c>
      <c r="E6320" t="s">
        <v>92</v>
      </c>
      <c r="F6320" t="s">
        <v>92</v>
      </c>
      <c r="G6320" s="23" t="s">
        <v>92</v>
      </c>
      <c r="H6320" s="24" t="s">
        <v>92</v>
      </c>
      <c r="I6320" t="s">
        <v>92</v>
      </c>
    </row>
    <row r="6321" spans="1:9">
      <c r="A6321" t="s">
        <v>92</v>
      </c>
      <c r="B6321" s="23" t="s">
        <v>92</v>
      </c>
      <c r="C6321" s="24" t="s">
        <v>92</v>
      </c>
      <c r="D6321" t="s">
        <v>92</v>
      </c>
      <c r="E6321" t="s">
        <v>92</v>
      </c>
      <c r="F6321" t="s">
        <v>92</v>
      </c>
      <c r="G6321" s="23" t="s">
        <v>92</v>
      </c>
      <c r="H6321" s="24" t="s">
        <v>92</v>
      </c>
      <c r="I6321" t="s">
        <v>92</v>
      </c>
    </row>
    <row r="6322" spans="1:9">
      <c r="A6322" t="s">
        <v>92</v>
      </c>
      <c r="B6322" s="23" t="s">
        <v>92</v>
      </c>
      <c r="C6322" s="24" t="s">
        <v>92</v>
      </c>
      <c r="D6322" t="s">
        <v>92</v>
      </c>
      <c r="E6322" t="s">
        <v>92</v>
      </c>
      <c r="F6322" t="s">
        <v>92</v>
      </c>
      <c r="G6322" s="23" t="s">
        <v>92</v>
      </c>
      <c r="H6322" s="24" t="s">
        <v>92</v>
      </c>
      <c r="I6322" t="s">
        <v>92</v>
      </c>
    </row>
    <row r="6323" spans="1:9">
      <c r="A6323" t="s">
        <v>92</v>
      </c>
      <c r="B6323" s="23" t="s">
        <v>92</v>
      </c>
      <c r="C6323" s="24" t="s">
        <v>92</v>
      </c>
      <c r="D6323" t="s">
        <v>92</v>
      </c>
      <c r="E6323" t="s">
        <v>92</v>
      </c>
      <c r="F6323" t="s">
        <v>92</v>
      </c>
      <c r="G6323" s="23" t="s">
        <v>92</v>
      </c>
      <c r="H6323" s="24" t="s">
        <v>92</v>
      </c>
      <c r="I6323" t="s">
        <v>92</v>
      </c>
    </row>
    <row r="6324" spans="1:9">
      <c r="A6324" t="s">
        <v>92</v>
      </c>
      <c r="B6324" s="23" t="s">
        <v>92</v>
      </c>
      <c r="C6324" s="24" t="s">
        <v>92</v>
      </c>
      <c r="D6324" t="s">
        <v>92</v>
      </c>
      <c r="E6324" t="s">
        <v>92</v>
      </c>
      <c r="F6324" t="s">
        <v>92</v>
      </c>
      <c r="G6324" s="23" t="s">
        <v>92</v>
      </c>
      <c r="H6324" s="24" t="s">
        <v>92</v>
      </c>
      <c r="I6324" t="s">
        <v>92</v>
      </c>
    </row>
    <row r="6325" spans="1:9">
      <c r="A6325" t="s">
        <v>92</v>
      </c>
      <c r="B6325" s="23" t="s">
        <v>92</v>
      </c>
      <c r="C6325" s="24" t="s">
        <v>92</v>
      </c>
      <c r="D6325" t="s">
        <v>92</v>
      </c>
      <c r="E6325" t="s">
        <v>92</v>
      </c>
      <c r="F6325" t="s">
        <v>92</v>
      </c>
      <c r="G6325" s="23" t="s">
        <v>92</v>
      </c>
      <c r="H6325" s="24" t="s">
        <v>92</v>
      </c>
      <c r="I6325" t="s">
        <v>92</v>
      </c>
    </row>
    <row r="6326" spans="1:9">
      <c r="A6326" t="s">
        <v>92</v>
      </c>
      <c r="B6326" s="23" t="s">
        <v>92</v>
      </c>
      <c r="C6326" s="24" t="s">
        <v>92</v>
      </c>
      <c r="D6326" t="s">
        <v>92</v>
      </c>
      <c r="E6326" t="s">
        <v>92</v>
      </c>
      <c r="F6326" t="s">
        <v>92</v>
      </c>
      <c r="G6326" s="23" t="s">
        <v>92</v>
      </c>
      <c r="H6326" s="24" t="s">
        <v>92</v>
      </c>
      <c r="I6326" t="s">
        <v>92</v>
      </c>
    </row>
    <row r="6327" spans="1:9">
      <c r="A6327" t="s">
        <v>92</v>
      </c>
      <c r="B6327" s="23" t="s">
        <v>92</v>
      </c>
      <c r="C6327" s="24" t="s">
        <v>92</v>
      </c>
      <c r="D6327" t="s">
        <v>92</v>
      </c>
      <c r="E6327" t="s">
        <v>92</v>
      </c>
      <c r="F6327" t="s">
        <v>92</v>
      </c>
      <c r="G6327" s="23" t="s">
        <v>92</v>
      </c>
      <c r="H6327" s="24" t="s">
        <v>92</v>
      </c>
      <c r="I6327" t="s">
        <v>92</v>
      </c>
    </row>
    <row r="6328" spans="1:9">
      <c r="A6328" t="s">
        <v>92</v>
      </c>
      <c r="B6328" s="23" t="s">
        <v>92</v>
      </c>
      <c r="C6328" s="24" t="s">
        <v>92</v>
      </c>
      <c r="D6328" t="s">
        <v>92</v>
      </c>
      <c r="E6328" t="s">
        <v>92</v>
      </c>
      <c r="F6328" t="s">
        <v>92</v>
      </c>
      <c r="G6328" s="23" t="s">
        <v>92</v>
      </c>
      <c r="H6328" s="24" t="s">
        <v>92</v>
      </c>
      <c r="I6328" t="s">
        <v>92</v>
      </c>
    </row>
    <row r="6329" spans="1:9">
      <c r="A6329" t="s">
        <v>92</v>
      </c>
      <c r="B6329" s="23" t="s">
        <v>92</v>
      </c>
      <c r="C6329" s="24" t="s">
        <v>92</v>
      </c>
      <c r="D6329" t="s">
        <v>92</v>
      </c>
      <c r="E6329" t="s">
        <v>92</v>
      </c>
      <c r="F6329" t="s">
        <v>92</v>
      </c>
      <c r="G6329" s="23" t="s">
        <v>92</v>
      </c>
      <c r="H6329" s="24" t="s">
        <v>92</v>
      </c>
      <c r="I6329" t="s">
        <v>92</v>
      </c>
    </row>
    <row r="6330" spans="1:9">
      <c r="A6330" t="s">
        <v>92</v>
      </c>
      <c r="B6330" s="23" t="s">
        <v>92</v>
      </c>
      <c r="C6330" s="24" t="s">
        <v>92</v>
      </c>
      <c r="D6330" t="s">
        <v>92</v>
      </c>
      <c r="E6330" t="s">
        <v>92</v>
      </c>
      <c r="F6330" t="s">
        <v>92</v>
      </c>
      <c r="G6330" s="23" t="s">
        <v>92</v>
      </c>
      <c r="H6330" s="24" t="s">
        <v>92</v>
      </c>
      <c r="I6330" t="s">
        <v>92</v>
      </c>
    </row>
    <row r="6331" spans="1:9">
      <c r="A6331" t="s">
        <v>92</v>
      </c>
      <c r="B6331" s="23" t="s">
        <v>92</v>
      </c>
      <c r="C6331" s="24" t="s">
        <v>92</v>
      </c>
      <c r="D6331" t="s">
        <v>92</v>
      </c>
      <c r="E6331" t="s">
        <v>92</v>
      </c>
      <c r="F6331" t="s">
        <v>92</v>
      </c>
      <c r="G6331" s="23" t="s">
        <v>92</v>
      </c>
      <c r="H6331" s="24" t="s">
        <v>92</v>
      </c>
      <c r="I6331" t="s">
        <v>92</v>
      </c>
    </row>
    <row r="6332" spans="1:9">
      <c r="A6332" t="s">
        <v>92</v>
      </c>
      <c r="B6332" s="23" t="s">
        <v>92</v>
      </c>
      <c r="C6332" s="24" t="s">
        <v>92</v>
      </c>
      <c r="D6332" t="s">
        <v>92</v>
      </c>
      <c r="E6332" t="s">
        <v>92</v>
      </c>
      <c r="F6332" t="s">
        <v>92</v>
      </c>
      <c r="G6332" s="23" t="s">
        <v>92</v>
      </c>
      <c r="H6332" s="24" t="s">
        <v>92</v>
      </c>
      <c r="I6332" t="s">
        <v>92</v>
      </c>
    </row>
    <row r="6333" spans="1:9">
      <c r="A6333" t="s">
        <v>92</v>
      </c>
      <c r="B6333" s="23" t="s">
        <v>92</v>
      </c>
      <c r="C6333" s="24" t="s">
        <v>92</v>
      </c>
      <c r="D6333" t="s">
        <v>92</v>
      </c>
      <c r="E6333" t="s">
        <v>92</v>
      </c>
      <c r="F6333" t="s">
        <v>92</v>
      </c>
      <c r="G6333" s="23" t="s">
        <v>92</v>
      </c>
      <c r="H6333" s="24" t="s">
        <v>92</v>
      </c>
      <c r="I6333" t="s">
        <v>92</v>
      </c>
    </row>
    <row r="6334" spans="1:9">
      <c r="A6334" t="s">
        <v>92</v>
      </c>
      <c r="B6334" s="23" t="s">
        <v>92</v>
      </c>
      <c r="C6334" s="24" t="s">
        <v>92</v>
      </c>
      <c r="D6334" t="s">
        <v>92</v>
      </c>
      <c r="E6334" t="s">
        <v>92</v>
      </c>
      <c r="F6334" t="s">
        <v>92</v>
      </c>
      <c r="G6334" s="23" t="s">
        <v>92</v>
      </c>
      <c r="H6334" s="24" t="s">
        <v>92</v>
      </c>
      <c r="I6334" t="s">
        <v>92</v>
      </c>
    </row>
    <row r="6335" spans="1:9">
      <c r="A6335" t="s">
        <v>92</v>
      </c>
      <c r="B6335" s="23" t="s">
        <v>92</v>
      </c>
      <c r="C6335" s="24" t="s">
        <v>92</v>
      </c>
      <c r="D6335" t="s">
        <v>92</v>
      </c>
      <c r="E6335" t="s">
        <v>92</v>
      </c>
      <c r="F6335" t="s">
        <v>92</v>
      </c>
      <c r="G6335" s="23" t="s">
        <v>92</v>
      </c>
      <c r="H6335" s="24" t="s">
        <v>92</v>
      </c>
      <c r="I6335" t="s">
        <v>92</v>
      </c>
    </row>
    <row r="6336" spans="1:9">
      <c r="A6336" t="s">
        <v>92</v>
      </c>
      <c r="B6336" s="23" t="s">
        <v>92</v>
      </c>
      <c r="C6336" s="24" t="s">
        <v>92</v>
      </c>
      <c r="D6336" t="s">
        <v>92</v>
      </c>
      <c r="E6336" t="s">
        <v>92</v>
      </c>
      <c r="F6336" t="s">
        <v>92</v>
      </c>
      <c r="G6336" s="23" t="s">
        <v>92</v>
      </c>
      <c r="H6336" s="24" t="s">
        <v>92</v>
      </c>
      <c r="I6336" t="s">
        <v>92</v>
      </c>
    </row>
    <row r="6337" spans="1:9">
      <c r="A6337" t="s">
        <v>92</v>
      </c>
      <c r="B6337" s="23" t="s">
        <v>92</v>
      </c>
      <c r="C6337" s="24" t="s">
        <v>92</v>
      </c>
      <c r="D6337" t="s">
        <v>92</v>
      </c>
      <c r="E6337" t="s">
        <v>92</v>
      </c>
      <c r="F6337" t="s">
        <v>92</v>
      </c>
      <c r="G6337" s="23" t="s">
        <v>92</v>
      </c>
      <c r="H6337" s="24" t="s">
        <v>92</v>
      </c>
      <c r="I6337" t="s">
        <v>92</v>
      </c>
    </row>
    <row r="6338" spans="1:9">
      <c r="A6338" t="s">
        <v>92</v>
      </c>
      <c r="B6338" s="23" t="s">
        <v>92</v>
      </c>
      <c r="C6338" s="24" t="s">
        <v>92</v>
      </c>
      <c r="D6338" t="s">
        <v>92</v>
      </c>
      <c r="E6338" t="s">
        <v>92</v>
      </c>
      <c r="F6338" t="s">
        <v>92</v>
      </c>
      <c r="G6338" s="23" t="s">
        <v>92</v>
      </c>
      <c r="H6338" s="24" t="s">
        <v>92</v>
      </c>
      <c r="I6338" t="s">
        <v>92</v>
      </c>
    </row>
    <row r="6339" spans="1:9">
      <c r="A6339" t="s">
        <v>92</v>
      </c>
      <c r="B6339" s="23" t="s">
        <v>92</v>
      </c>
      <c r="C6339" s="24" t="s">
        <v>92</v>
      </c>
      <c r="D6339" t="s">
        <v>92</v>
      </c>
      <c r="E6339" t="s">
        <v>92</v>
      </c>
      <c r="F6339" t="s">
        <v>92</v>
      </c>
      <c r="G6339" s="23" t="s">
        <v>92</v>
      </c>
      <c r="H6339" s="24" t="s">
        <v>92</v>
      </c>
      <c r="I6339" t="s">
        <v>92</v>
      </c>
    </row>
    <row r="6340" spans="1:9">
      <c r="A6340" t="s">
        <v>92</v>
      </c>
      <c r="B6340" s="23" t="s">
        <v>92</v>
      </c>
      <c r="C6340" s="24" t="s">
        <v>92</v>
      </c>
      <c r="D6340" t="s">
        <v>92</v>
      </c>
      <c r="E6340" t="s">
        <v>92</v>
      </c>
      <c r="F6340" t="s">
        <v>92</v>
      </c>
      <c r="G6340" s="23" t="s">
        <v>92</v>
      </c>
      <c r="H6340" s="24" t="s">
        <v>92</v>
      </c>
      <c r="I6340" t="s">
        <v>92</v>
      </c>
    </row>
    <row r="6341" spans="1:9">
      <c r="A6341" t="s">
        <v>92</v>
      </c>
      <c r="B6341" s="23" t="s">
        <v>92</v>
      </c>
      <c r="C6341" s="24" t="s">
        <v>92</v>
      </c>
      <c r="D6341" t="s">
        <v>92</v>
      </c>
      <c r="E6341" t="s">
        <v>92</v>
      </c>
      <c r="F6341" t="s">
        <v>92</v>
      </c>
      <c r="G6341" s="23" t="s">
        <v>92</v>
      </c>
      <c r="H6341" s="24" t="s">
        <v>92</v>
      </c>
      <c r="I6341" t="s">
        <v>92</v>
      </c>
    </row>
    <row r="6342" spans="1:9">
      <c r="A6342" t="s">
        <v>92</v>
      </c>
      <c r="B6342" s="23" t="s">
        <v>92</v>
      </c>
      <c r="C6342" s="24" t="s">
        <v>92</v>
      </c>
      <c r="D6342" t="s">
        <v>92</v>
      </c>
      <c r="E6342" t="s">
        <v>92</v>
      </c>
      <c r="F6342" t="s">
        <v>92</v>
      </c>
      <c r="G6342" s="23" t="s">
        <v>92</v>
      </c>
      <c r="H6342" s="24" t="s">
        <v>92</v>
      </c>
      <c r="I6342" t="s">
        <v>92</v>
      </c>
    </row>
    <row r="6343" spans="1:9">
      <c r="A6343" t="s">
        <v>92</v>
      </c>
      <c r="B6343" s="23" t="s">
        <v>92</v>
      </c>
      <c r="C6343" s="24" t="s">
        <v>92</v>
      </c>
      <c r="D6343" t="s">
        <v>92</v>
      </c>
      <c r="E6343" t="s">
        <v>92</v>
      </c>
      <c r="F6343" t="s">
        <v>92</v>
      </c>
      <c r="G6343" s="23" t="s">
        <v>92</v>
      </c>
      <c r="H6343" s="24" t="s">
        <v>92</v>
      </c>
      <c r="I6343" t="s">
        <v>92</v>
      </c>
    </row>
    <row r="6344" spans="1:9">
      <c r="A6344" t="s">
        <v>92</v>
      </c>
      <c r="B6344" s="23" t="s">
        <v>92</v>
      </c>
      <c r="C6344" s="24" t="s">
        <v>92</v>
      </c>
      <c r="D6344" t="s">
        <v>92</v>
      </c>
      <c r="E6344" t="s">
        <v>92</v>
      </c>
      <c r="F6344" t="s">
        <v>92</v>
      </c>
      <c r="G6344" s="23" t="s">
        <v>92</v>
      </c>
      <c r="H6344" s="24" t="s">
        <v>92</v>
      </c>
      <c r="I6344" t="s">
        <v>92</v>
      </c>
    </row>
    <row r="6345" spans="1:9">
      <c r="A6345" t="s">
        <v>92</v>
      </c>
      <c r="B6345" s="23" t="s">
        <v>92</v>
      </c>
      <c r="C6345" s="24" t="s">
        <v>92</v>
      </c>
      <c r="D6345" t="s">
        <v>92</v>
      </c>
      <c r="E6345" t="s">
        <v>92</v>
      </c>
      <c r="F6345" t="s">
        <v>92</v>
      </c>
      <c r="G6345" s="23" t="s">
        <v>92</v>
      </c>
      <c r="H6345" s="24" t="s">
        <v>92</v>
      </c>
      <c r="I6345" t="s">
        <v>92</v>
      </c>
    </row>
    <row r="6346" spans="1:9">
      <c r="A6346" t="s">
        <v>92</v>
      </c>
      <c r="B6346" s="23" t="s">
        <v>92</v>
      </c>
      <c r="C6346" s="24" t="s">
        <v>92</v>
      </c>
      <c r="D6346" t="s">
        <v>92</v>
      </c>
      <c r="E6346" t="s">
        <v>92</v>
      </c>
      <c r="F6346" t="s">
        <v>92</v>
      </c>
      <c r="G6346" s="23" t="s">
        <v>92</v>
      </c>
      <c r="H6346" s="24" t="s">
        <v>92</v>
      </c>
      <c r="I6346" t="s">
        <v>92</v>
      </c>
    </row>
    <row r="6347" spans="1:9">
      <c r="A6347" t="s">
        <v>92</v>
      </c>
      <c r="B6347" s="23" t="s">
        <v>92</v>
      </c>
      <c r="C6347" s="24" t="s">
        <v>92</v>
      </c>
      <c r="D6347" t="s">
        <v>92</v>
      </c>
      <c r="E6347" t="s">
        <v>92</v>
      </c>
      <c r="F6347" t="s">
        <v>92</v>
      </c>
      <c r="G6347" s="23" t="s">
        <v>92</v>
      </c>
      <c r="H6347" s="24" t="s">
        <v>92</v>
      </c>
      <c r="I6347" t="s">
        <v>92</v>
      </c>
    </row>
    <row r="6348" spans="1:9">
      <c r="A6348" t="s">
        <v>92</v>
      </c>
      <c r="B6348" s="23" t="s">
        <v>92</v>
      </c>
      <c r="C6348" s="24" t="s">
        <v>92</v>
      </c>
      <c r="D6348" t="s">
        <v>92</v>
      </c>
      <c r="E6348" t="s">
        <v>92</v>
      </c>
      <c r="F6348" t="s">
        <v>92</v>
      </c>
      <c r="G6348" s="23" t="s">
        <v>92</v>
      </c>
      <c r="H6348" s="24" t="s">
        <v>92</v>
      </c>
      <c r="I6348" t="s">
        <v>92</v>
      </c>
    </row>
    <row r="6349" spans="1:9">
      <c r="A6349" t="s">
        <v>92</v>
      </c>
      <c r="B6349" s="23" t="s">
        <v>92</v>
      </c>
      <c r="C6349" s="24" t="s">
        <v>92</v>
      </c>
      <c r="D6349" t="s">
        <v>92</v>
      </c>
      <c r="E6349" t="s">
        <v>92</v>
      </c>
      <c r="F6349" t="s">
        <v>92</v>
      </c>
      <c r="G6349" s="23" t="s">
        <v>92</v>
      </c>
      <c r="H6349" s="24" t="s">
        <v>92</v>
      </c>
      <c r="I6349" t="s">
        <v>92</v>
      </c>
    </row>
    <row r="6350" spans="1:9">
      <c r="A6350" t="s">
        <v>92</v>
      </c>
      <c r="B6350" s="23" t="s">
        <v>92</v>
      </c>
      <c r="C6350" s="24" t="s">
        <v>92</v>
      </c>
      <c r="D6350" t="s">
        <v>92</v>
      </c>
      <c r="E6350" t="s">
        <v>92</v>
      </c>
      <c r="F6350" t="s">
        <v>92</v>
      </c>
      <c r="G6350" s="23" t="s">
        <v>92</v>
      </c>
      <c r="H6350" s="24" t="s">
        <v>92</v>
      </c>
      <c r="I6350" t="s">
        <v>92</v>
      </c>
    </row>
    <row r="6351" spans="1:9">
      <c r="A6351" t="s">
        <v>92</v>
      </c>
      <c r="B6351" s="23" t="s">
        <v>92</v>
      </c>
      <c r="C6351" s="24" t="s">
        <v>92</v>
      </c>
      <c r="D6351" t="s">
        <v>92</v>
      </c>
      <c r="E6351" t="s">
        <v>92</v>
      </c>
      <c r="F6351" t="s">
        <v>92</v>
      </c>
      <c r="G6351" s="23" t="s">
        <v>92</v>
      </c>
      <c r="H6351" s="24" t="s">
        <v>92</v>
      </c>
      <c r="I6351" t="s">
        <v>92</v>
      </c>
    </row>
    <row r="6352" spans="1:9">
      <c r="A6352" t="s">
        <v>92</v>
      </c>
      <c r="B6352" s="23" t="s">
        <v>92</v>
      </c>
      <c r="C6352" s="24" t="s">
        <v>92</v>
      </c>
      <c r="D6352" t="s">
        <v>92</v>
      </c>
      <c r="E6352" t="s">
        <v>92</v>
      </c>
      <c r="F6352" t="s">
        <v>92</v>
      </c>
      <c r="G6352" s="23" t="s">
        <v>92</v>
      </c>
      <c r="H6352" s="24" t="s">
        <v>92</v>
      </c>
      <c r="I6352" t="s">
        <v>92</v>
      </c>
    </row>
    <row r="6353" spans="1:9">
      <c r="A6353" t="s">
        <v>92</v>
      </c>
      <c r="B6353" s="23" t="s">
        <v>92</v>
      </c>
      <c r="C6353" s="24" t="s">
        <v>92</v>
      </c>
      <c r="D6353" t="s">
        <v>92</v>
      </c>
      <c r="E6353" t="s">
        <v>92</v>
      </c>
      <c r="F6353" t="s">
        <v>92</v>
      </c>
      <c r="G6353" s="23" t="s">
        <v>92</v>
      </c>
      <c r="H6353" s="24" t="s">
        <v>92</v>
      </c>
      <c r="I6353" t="s">
        <v>92</v>
      </c>
    </row>
    <row r="6354" spans="1:9">
      <c r="A6354" t="s">
        <v>92</v>
      </c>
      <c r="B6354" s="23" t="s">
        <v>92</v>
      </c>
      <c r="C6354" s="24" t="s">
        <v>92</v>
      </c>
      <c r="D6354" t="s">
        <v>92</v>
      </c>
      <c r="E6354" t="s">
        <v>92</v>
      </c>
      <c r="F6354" t="s">
        <v>92</v>
      </c>
      <c r="G6354" s="23" t="s">
        <v>92</v>
      </c>
      <c r="H6354" s="24" t="s">
        <v>92</v>
      </c>
      <c r="I6354" t="s">
        <v>92</v>
      </c>
    </row>
    <row r="6355" spans="1:9">
      <c r="A6355" t="s">
        <v>92</v>
      </c>
      <c r="B6355" s="23" t="s">
        <v>92</v>
      </c>
      <c r="C6355" s="24" t="s">
        <v>92</v>
      </c>
      <c r="D6355" t="s">
        <v>92</v>
      </c>
      <c r="E6355" t="s">
        <v>92</v>
      </c>
      <c r="F6355" t="s">
        <v>92</v>
      </c>
      <c r="G6355" s="23" t="s">
        <v>92</v>
      </c>
      <c r="H6355" s="24" t="s">
        <v>92</v>
      </c>
      <c r="I6355" t="s">
        <v>92</v>
      </c>
    </row>
    <row r="6356" spans="1:9">
      <c r="A6356" t="s">
        <v>92</v>
      </c>
      <c r="B6356" s="23" t="s">
        <v>92</v>
      </c>
      <c r="C6356" s="24" t="s">
        <v>92</v>
      </c>
      <c r="D6356" t="s">
        <v>92</v>
      </c>
      <c r="E6356" t="s">
        <v>92</v>
      </c>
      <c r="F6356" t="s">
        <v>92</v>
      </c>
      <c r="G6356" s="23" t="s">
        <v>92</v>
      </c>
      <c r="H6356" s="24" t="s">
        <v>92</v>
      </c>
      <c r="I6356" t="s">
        <v>92</v>
      </c>
    </row>
    <row r="6357" spans="1:9">
      <c r="A6357" t="s">
        <v>92</v>
      </c>
      <c r="B6357" s="23" t="s">
        <v>92</v>
      </c>
      <c r="C6357" s="24" t="s">
        <v>92</v>
      </c>
      <c r="D6357" t="s">
        <v>92</v>
      </c>
      <c r="E6357" t="s">
        <v>92</v>
      </c>
      <c r="F6357" t="s">
        <v>92</v>
      </c>
      <c r="G6357" s="23" t="s">
        <v>92</v>
      </c>
      <c r="H6357" s="24" t="s">
        <v>92</v>
      </c>
      <c r="I6357" t="s">
        <v>92</v>
      </c>
    </row>
    <row r="6358" spans="1:9">
      <c r="A6358" t="s">
        <v>92</v>
      </c>
      <c r="B6358" s="23" t="s">
        <v>92</v>
      </c>
      <c r="C6358" s="24" t="s">
        <v>92</v>
      </c>
      <c r="D6358" t="s">
        <v>92</v>
      </c>
      <c r="E6358" t="s">
        <v>92</v>
      </c>
      <c r="F6358" t="s">
        <v>92</v>
      </c>
      <c r="G6358" s="23" t="s">
        <v>92</v>
      </c>
      <c r="H6358" s="24" t="s">
        <v>92</v>
      </c>
      <c r="I6358" t="s">
        <v>92</v>
      </c>
    </row>
    <row r="6359" spans="1:9">
      <c r="A6359" t="s">
        <v>92</v>
      </c>
      <c r="B6359" s="23" t="s">
        <v>92</v>
      </c>
      <c r="C6359" s="24" t="s">
        <v>92</v>
      </c>
      <c r="D6359" t="s">
        <v>92</v>
      </c>
      <c r="E6359" t="s">
        <v>92</v>
      </c>
      <c r="F6359" t="s">
        <v>92</v>
      </c>
      <c r="G6359" s="23" t="s">
        <v>92</v>
      </c>
      <c r="H6359" s="24" t="s">
        <v>92</v>
      </c>
      <c r="I6359" t="s">
        <v>92</v>
      </c>
    </row>
    <row r="6360" spans="1:9">
      <c r="A6360" t="s">
        <v>92</v>
      </c>
      <c r="B6360" s="23" t="s">
        <v>92</v>
      </c>
      <c r="C6360" s="24" t="s">
        <v>92</v>
      </c>
      <c r="D6360" t="s">
        <v>92</v>
      </c>
      <c r="E6360" t="s">
        <v>92</v>
      </c>
      <c r="F6360" t="s">
        <v>92</v>
      </c>
      <c r="G6360" s="23" t="s">
        <v>92</v>
      </c>
      <c r="H6360" s="24" t="s">
        <v>92</v>
      </c>
      <c r="I6360" t="s">
        <v>92</v>
      </c>
    </row>
    <row r="6361" spans="1:9">
      <c r="A6361" t="s">
        <v>92</v>
      </c>
      <c r="B6361" s="23" t="s">
        <v>92</v>
      </c>
      <c r="C6361" s="24" t="s">
        <v>92</v>
      </c>
      <c r="D6361" t="s">
        <v>92</v>
      </c>
      <c r="E6361" t="s">
        <v>92</v>
      </c>
      <c r="F6361" t="s">
        <v>92</v>
      </c>
      <c r="G6361" s="23" t="s">
        <v>92</v>
      </c>
      <c r="H6361" s="24" t="s">
        <v>92</v>
      </c>
      <c r="I6361" t="s">
        <v>92</v>
      </c>
    </row>
    <row r="6362" spans="1:9">
      <c r="A6362" t="s">
        <v>92</v>
      </c>
      <c r="B6362" s="23" t="s">
        <v>92</v>
      </c>
      <c r="C6362" s="24" t="s">
        <v>92</v>
      </c>
      <c r="D6362" t="s">
        <v>92</v>
      </c>
      <c r="E6362" t="s">
        <v>92</v>
      </c>
      <c r="F6362" t="s">
        <v>92</v>
      </c>
      <c r="G6362" s="23" t="s">
        <v>92</v>
      </c>
      <c r="H6362" s="24" t="s">
        <v>92</v>
      </c>
      <c r="I6362" t="s">
        <v>92</v>
      </c>
    </row>
    <row r="6363" spans="1:9">
      <c r="A6363" t="s">
        <v>92</v>
      </c>
      <c r="B6363" s="23" t="s">
        <v>92</v>
      </c>
      <c r="C6363" s="24" t="s">
        <v>92</v>
      </c>
      <c r="D6363" t="s">
        <v>92</v>
      </c>
      <c r="E6363" t="s">
        <v>92</v>
      </c>
      <c r="F6363" t="s">
        <v>92</v>
      </c>
      <c r="G6363" s="23" t="s">
        <v>92</v>
      </c>
      <c r="H6363" s="24" t="s">
        <v>92</v>
      </c>
      <c r="I6363" t="s">
        <v>92</v>
      </c>
    </row>
    <row r="6364" spans="1:9">
      <c r="A6364" t="s">
        <v>92</v>
      </c>
      <c r="B6364" s="23" t="s">
        <v>92</v>
      </c>
      <c r="C6364" s="24" t="s">
        <v>92</v>
      </c>
      <c r="D6364" t="s">
        <v>92</v>
      </c>
      <c r="E6364" t="s">
        <v>92</v>
      </c>
      <c r="F6364" t="s">
        <v>92</v>
      </c>
      <c r="G6364" s="23" t="s">
        <v>92</v>
      </c>
      <c r="H6364" s="24" t="s">
        <v>92</v>
      </c>
      <c r="I6364" t="s">
        <v>92</v>
      </c>
    </row>
    <row r="6365" spans="1:9">
      <c r="A6365" t="s">
        <v>92</v>
      </c>
      <c r="B6365" s="23" t="s">
        <v>92</v>
      </c>
      <c r="C6365" s="24" t="s">
        <v>92</v>
      </c>
      <c r="D6365" t="s">
        <v>92</v>
      </c>
      <c r="E6365" t="s">
        <v>92</v>
      </c>
      <c r="F6365" t="s">
        <v>92</v>
      </c>
      <c r="G6365" s="23" t="s">
        <v>92</v>
      </c>
      <c r="H6365" s="24" t="s">
        <v>92</v>
      </c>
      <c r="I6365" t="s">
        <v>92</v>
      </c>
    </row>
    <row r="6366" spans="1:9">
      <c r="A6366" t="s">
        <v>92</v>
      </c>
      <c r="B6366" s="23" t="s">
        <v>92</v>
      </c>
      <c r="C6366" s="24" t="s">
        <v>92</v>
      </c>
      <c r="D6366" t="s">
        <v>92</v>
      </c>
      <c r="E6366" t="s">
        <v>92</v>
      </c>
      <c r="F6366" t="s">
        <v>92</v>
      </c>
      <c r="G6366" s="23" t="s">
        <v>92</v>
      </c>
      <c r="H6366" s="24" t="s">
        <v>92</v>
      </c>
      <c r="I6366" t="s">
        <v>92</v>
      </c>
    </row>
    <row r="6367" spans="1:9">
      <c r="A6367" t="s">
        <v>92</v>
      </c>
      <c r="B6367" s="23" t="s">
        <v>92</v>
      </c>
      <c r="C6367" s="24" t="s">
        <v>92</v>
      </c>
      <c r="D6367" t="s">
        <v>92</v>
      </c>
      <c r="E6367" t="s">
        <v>92</v>
      </c>
      <c r="F6367" t="s">
        <v>92</v>
      </c>
      <c r="G6367" s="23" t="s">
        <v>92</v>
      </c>
      <c r="H6367" s="24" t="s">
        <v>92</v>
      </c>
      <c r="I6367" t="s">
        <v>92</v>
      </c>
    </row>
    <row r="6368" spans="1:9">
      <c r="A6368" t="s">
        <v>92</v>
      </c>
      <c r="B6368" s="23" t="s">
        <v>92</v>
      </c>
      <c r="C6368" s="24" t="s">
        <v>92</v>
      </c>
      <c r="D6368" t="s">
        <v>92</v>
      </c>
      <c r="E6368" t="s">
        <v>92</v>
      </c>
      <c r="F6368" t="s">
        <v>92</v>
      </c>
      <c r="G6368" s="23" t="s">
        <v>92</v>
      </c>
      <c r="H6368" s="24" t="s">
        <v>92</v>
      </c>
      <c r="I6368" t="s">
        <v>92</v>
      </c>
    </row>
    <row r="6369" spans="1:9">
      <c r="A6369" t="s">
        <v>92</v>
      </c>
      <c r="B6369" s="23" t="s">
        <v>92</v>
      </c>
      <c r="C6369" s="24" t="s">
        <v>92</v>
      </c>
      <c r="D6369" t="s">
        <v>92</v>
      </c>
      <c r="E6369" t="s">
        <v>92</v>
      </c>
      <c r="F6369" t="s">
        <v>92</v>
      </c>
      <c r="G6369" s="23" t="s">
        <v>92</v>
      </c>
      <c r="H6369" s="24" t="s">
        <v>92</v>
      </c>
      <c r="I6369" t="s">
        <v>92</v>
      </c>
    </row>
    <row r="6370" spans="1:9">
      <c r="A6370" t="s">
        <v>92</v>
      </c>
      <c r="B6370" s="23" t="s">
        <v>92</v>
      </c>
      <c r="C6370" s="24" t="s">
        <v>92</v>
      </c>
      <c r="D6370" t="s">
        <v>92</v>
      </c>
      <c r="E6370" t="s">
        <v>92</v>
      </c>
      <c r="F6370" t="s">
        <v>92</v>
      </c>
      <c r="G6370" s="23" t="s">
        <v>92</v>
      </c>
      <c r="H6370" s="24" t="s">
        <v>92</v>
      </c>
      <c r="I6370" t="s">
        <v>92</v>
      </c>
    </row>
    <row r="6371" spans="1:9">
      <c r="A6371" t="s">
        <v>92</v>
      </c>
      <c r="B6371" s="23" t="s">
        <v>92</v>
      </c>
      <c r="C6371" s="24" t="s">
        <v>92</v>
      </c>
      <c r="D6371" t="s">
        <v>92</v>
      </c>
      <c r="E6371" t="s">
        <v>92</v>
      </c>
      <c r="F6371" t="s">
        <v>92</v>
      </c>
      <c r="G6371" s="23" t="s">
        <v>92</v>
      </c>
      <c r="H6371" s="24" t="s">
        <v>92</v>
      </c>
      <c r="I6371" t="s">
        <v>92</v>
      </c>
    </row>
    <row r="6372" spans="1:9">
      <c r="A6372" t="s">
        <v>92</v>
      </c>
      <c r="B6372" s="23" t="s">
        <v>92</v>
      </c>
      <c r="C6372" s="24" t="s">
        <v>92</v>
      </c>
      <c r="D6372" t="s">
        <v>92</v>
      </c>
      <c r="E6372" t="s">
        <v>92</v>
      </c>
      <c r="F6372" t="s">
        <v>92</v>
      </c>
      <c r="G6372" s="23" t="s">
        <v>92</v>
      </c>
      <c r="H6372" s="24" t="s">
        <v>92</v>
      </c>
      <c r="I6372" t="s">
        <v>92</v>
      </c>
    </row>
    <row r="6373" spans="1:9">
      <c r="A6373" t="s">
        <v>92</v>
      </c>
      <c r="B6373" s="23" t="s">
        <v>92</v>
      </c>
      <c r="C6373" s="24" t="s">
        <v>92</v>
      </c>
      <c r="D6373" t="s">
        <v>92</v>
      </c>
      <c r="E6373" t="s">
        <v>92</v>
      </c>
      <c r="F6373" t="s">
        <v>92</v>
      </c>
      <c r="G6373" s="23" t="s">
        <v>92</v>
      </c>
      <c r="H6373" s="24" t="s">
        <v>92</v>
      </c>
      <c r="I6373" t="s">
        <v>92</v>
      </c>
    </row>
    <row r="6374" spans="1:9">
      <c r="A6374" t="s">
        <v>92</v>
      </c>
      <c r="B6374" s="23" t="s">
        <v>92</v>
      </c>
      <c r="C6374" s="24" t="s">
        <v>92</v>
      </c>
      <c r="D6374" t="s">
        <v>92</v>
      </c>
      <c r="E6374" t="s">
        <v>92</v>
      </c>
      <c r="F6374" t="s">
        <v>92</v>
      </c>
      <c r="G6374" s="23" t="s">
        <v>92</v>
      </c>
      <c r="H6374" s="24" t="s">
        <v>92</v>
      </c>
      <c r="I6374" t="s">
        <v>92</v>
      </c>
    </row>
    <row r="6375" spans="1:9">
      <c r="A6375" t="s">
        <v>92</v>
      </c>
      <c r="B6375" s="23" t="s">
        <v>92</v>
      </c>
      <c r="C6375" s="24" t="s">
        <v>92</v>
      </c>
      <c r="D6375" t="s">
        <v>92</v>
      </c>
      <c r="E6375" t="s">
        <v>92</v>
      </c>
      <c r="F6375" t="s">
        <v>92</v>
      </c>
      <c r="G6375" s="23" t="s">
        <v>92</v>
      </c>
      <c r="H6375" s="24" t="s">
        <v>92</v>
      </c>
      <c r="I6375" t="s">
        <v>92</v>
      </c>
    </row>
    <row r="6376" spans="1:9">
      <c r="A6376" t="s">
        <v>92</v>
      </c>
      <c r="B6376" s="23" t="s">
        <v>92</v>
      </c>
      <c r="C6376" s="24" t="s">
        <v>92</v>
      </c>
      <c r="D6376" t="s">
        <v>92</v>
      </c>
      <c r="E6376" t="s">
        <v>92</v>
      </c>
      <c r="F6376" t="s">
        <v>92</v>
      </c>
      <c r="G6376" s="23" t="s">
        <v>92</v>
      </c>
      <c r="H6376" s="24" t="s">
        <v>92</v>
      </c>
      <c r="I6376" t="s">
        <v>92</v>
      </c>
    </row>
    <row r="6377" spans="1:9">
      <c r="A6377" t="s">
        <v>92</v>
      </c>
      <c r="B6377" s="23" t="s">
        <v>92</v>
      </c>
      <c r="C6377" s="24" t="s">
        <v>92</v>
      </c>
      <c r="D6377" t="s">
        <v>92</v>
      </c>
      <c r="E6377" t="s">
        <v>92</v>
      </c>
      <c r="F6377" t="s">
        <v>92</v>
      </c>
      <c r="G6377" s="23" t="s">
        <v>92</v>
      </c>
      <c r="H6377" s="24" t="s">
        <v>92</v>
      </c>
      <c r="I6377" t="s">
        <v>92</v>
      </c>
    </row>
    <row r="6378" spans="1:9">
      <c r="A6378" t="s">
        <v>92</v>
      </c>
      <c r="B6378" s="23" t="s">
        <v>92</v>
      </c>
      <c r="C6378" s="24" t="s">
        <v>92</v>
      </c>
      <c r="D6378" t="s">
        <v>92</v>
      </c>
      <c r="E6378" t="s">
        <v>92</v>
      </c>
      <c r="F6378" t="s">
        <v>92</v>
      </c>
      <c r="G6378" s="23" t="s">
        <v>92</v>
      </c>
      <c r="H6378" s="24" t="s">
        <v>92</v>
      </c>
      <c r="I6378" t="s">
        <v>92</v>
      </c>
    </row>
    <row r="6379" spans="1:9">
      <c r="A6379" t="s">
        <v>92</v>
      </c>
      <c r="B6379" s="23" t="s">
        <v>92</v>
      </c>
      <c r="C6379" s="24" t="s">
        <v>92</v>
      </c>
      <c r="D6379" t="s">
        <v>92</v>
      </c>
      <c r="E6379" t="s">
        <v>92</v>
      </c>
      <c r="F6379" t="s">
        <v>92</v>
      </c>
      <c r="G6379" s="23" t="s">
        <v>92</v>
      </c>
      <c r="H6379" s="24" t="s">
        <v>92</v>
      </c>
      <c r="I6379" t="s">
        <v>92</v>
      </c>
    </row>
    <row r="6380" spans="1:9">
      <c r="A6380" t="s">
        <v>92</v>
      </c>
      <c r="B6380" s="23" t="s">
        <v>92</v>
      </c>
      <c r="C6380" s="24" t="s">
        <v>92</v>
      </c>
      <c r="D6380" t="s">
        <v>92</v>
      </c>
      <c r="E6380" t="s">
        <v>92</v>
      </c>
      <c r="F6380" t="s">
        <v>92</v>
      </c>
      <c r="G6380" s="23" t="s">
        <v>92</v>
      </c>
      <c r="H6380" s="24" t="s">
        <v>92</v>
      </c>
      <c r="I6380" t="s">
        <v>92</v>
      </c>
    </row>
    <row r="6381" spans="1:9">
      <c r="A6381" t="s">
        <v>92</v>
      </c>
      <c r="B6381" s="23" t="s">
        <v>92</v>
      </c>
      <c r="C6381" s="24" t="s">
        <v>92</v>
      </c>
      <c r="D6381" t="s">
        <v>92</v>
      </c>
      <c r="E6381" t="s">
        <v>92</v>
      </c>
      <c r="F6381" t="s">
        <v>92</v>
      </c>
      <c r="G6381" s="23" t="s">
        <v>92</v>
      </c>
      <c r="H6381" s="24" t="s">
        <v>92</v>
      </c>
      <c r="I6381" t="s">
        <v>92</v>
      </c>
    </row>
    <row r="6382" spans="1:9">
      <c r="A6382" t="s">
        <v>92</v>
      </c>
      <c r="B6382" s="23" t="s">
        <v>92</v>
      </c>
      <c r="C6382" s="24" t="s">
        <v>92</v>
      </c>
      <c r="D6382" t="s">
        <v>92</v>
      </c>
      <c r="E6382" t="s">
        <v>92</v>
      </c>
      <c r="F6382" t="s">
        <v>92</v>
      </c>
      <c r="G6382" s="23" t="s">
        <v>92</v>
      </c>
      <c r="H6382" s="24" t="s">
        <v>92</v>
      </c>
      <c r="I6382" t="s">
        <v>92</v>
      </c>
    </row>
    <row r="6383" spans="1:9">
      <c r="A6383" t="s">
        <v>92</v>
      </c>
      <c r="B6383" s="23" t="s">
        <v>92</v>
      </c>
      <c r="C6383" s="24" t="s">
        <v>92</v>
      </c>
      <c r="D6383" t="s">
        <v>92</v>
      </c>
      <c r="E6383" t="s">
        <v>92</v>
      </c>
      <c r="F6383" t="s">
        <v>92</v>
      </c>
      <c r="G6383" s="23" t="s">
        <v>92</v>
      </c>
      <c r="H6383" s="24" t="s">
        <v>92</v>
      </c>
      <c r="I6383" t="s">
        <v>92</v>
      </c>
    </row>
    <row r="6384" spans="1:9">
      <c r="A6384" t="s">
        <v>92</v>
      </c>
      <c r="B6384" s="23" t="s">
        <v>92</v>
      </c>
      <c r="C6384" s="24" t="s">
        <v>92</v>
      </c>
      <c r="D6384" t="s">
        <v>92</v>
      </c>
      <c r="E6384" t="s">
        <v>92</v>
      </c>
      <c r="F6384" t="s">
        <v>92</v>
      </c>
      <c r="G6384" s="23" t="s">
        <v>92</v>
      </c>
      <c r="H6384" s="24" t="s">
        <v>92</v>
      </c>
      <c r="I6384" t="s">
        <v>92</v>
      </c>
    </row>
    <row r="6385" spans="1:9">
      <c r="A6385" t="s">
        <v>92</v>
      </c>
      <c r="B6385" s="23" t="s">
        <v>92</v>
      </c>
      <c r="C6385" s="24" t="s">
        <v>92</v>
      </c>
      <c r="D6385" t="s">
        <v>92</v>
      </c>
      <c r="E6385" t="s">
        <v>92</v>
      </c>
      <c r="F6385" t="s">
        <v>92</v>
      </c>
      <c r="G6385" s="23" t="s">
        <v>92</v>
      </c>
      <c r="H6385" s="24" t="s">
        <v>92</v>
      </c>
      <c r="I6385" t="s">
        <v>92</v>
      </c>
    </row>
    <row r="6386" spans="1:9">
      <c r="A6386" t="s">
        <v>92</v>
      </c>
      <c r="B6386" s="23" t="s">
        <v>92</v>
      </c>
      <c r="C6386" s="24" t="s">
        <v>92</v>
      </c>
      <c r="D6386" t="s">
        <v>92</v>
      </c>
      <c r="E6386" t="s">
        <v>92</v>
      </c>
      <c r="F6386" t="s">
        <v>92</v>
      </c>
      <c r="G6386" s="23" t="s">
        <v>92</v>
      </c>
      <c r="H6386" s="24" t="s">
        <v>92</v>
      </c>
      <c r="I6386" t="s">
        <v>92</v>
      </c>
    </row>
    <row r="6387" spans="1:9">
      <c r="A6387" t="s">
        <v>92</v>
      </c>
      <c r="B6387" s="23" t="s">
        <v>92</v>
      </c>
      <c r="C6387" s="24" t="s">
        <v>92</v>
      </c>
      <c r="D6387" t="s">
        <v>92</v>
      </c>
      <c r="E6387" t="s">
        <v>92</v>
      </c>
      <c r="F6387" t="s">
        <v>92</v>
      </c>
      <c r="G6387" s="23" t="s">
        <v>92</v>
      </c>
      <c r="H6387" s="24" t="s">
        <v>92</v>
      </c>
      <c r="I6387" t="s">
        <v>92</v>
      </c>
    </row>
    <row r="6388" spans="1:9">
      <c r="A6388" t="s">
        <v>92</v>
      </c>
      <c r="B6388" s="23" t="s">
        <v>92</v>
      </c>
      <c r="C6388" s="24" t="s">
        <v>92</v>
      </c>
      <c r="D6388" t="s">
        <v>92</v>
      </c>
      <c r="E6388" t="s">
        <v>92</v>
      </c>
      <c r="F6388" t="s">
        <v>92</v>
      </c>
      <c r="G6388" s="23" t="s">
        <v>92</v>
      </c>
      <c r="H6388" s="24" t="s">
        <v>92</v>
      </c>
      <c r="I6388" t="s">
        <v>92</v>
      </c>
    </row>
    <row r="6389" spans="1:9">
      <c r="A6389" t="s">
        <v>92</v>
      </c>
      <c r="B6389" s="23" t="s">
        <v>92</v>
      </c>
      <c r="C6389" s="24" t="s">
        <v>92</v>
      </c>
      <c r="D6389" t="s">
        <v>92</v>
      </c>
      <c r="E6389" t="s">
        <v>92</v>
      </c>
      <c r="F6389" t="s">
        <v>92</v>
      </c>
      <c r="G6389" s="23" t="s">
        <v>92</v>
      </c>
      <c r="H6389" s="24" t="s">
        <v>92</v>
      </c>
      <c r="I6389" t="s">
        <v>92</v>
      </c>
    </row>
    <row r="6390" spans="1:9">
      <c r="A6390" t="s">
        <v>92</v>
      </c>
      <c r="B6390" s="23" t="s">
        <v>92</v>
      </c>
      <c r="C6390" s="24" t="s">
        <v>92</v>
      </c>
      <c r="D6390" t="s">
        <v>92</v>
      </c>
      <c r="E6390" t="s">
        <v>92</v>
      </c>
      <c r="F6390" t="s">
        <v>92</v>
      </c>
      <c r="G6390" s="23" t="s">
        <v>92</v>
      </c>
      <c r="H6390" s="24" t="s">
        <v>92</v>
      </c>
      <c r="I6390" t="s">
        <v>92</v>
      </c>
    </row>
    <row r="6391" spans="1:9">
      <c r="A6391" t="s">
        <v>92</v>
      </c>
      <c r="B6391" s="23" t="s">
        <v>92</v>
      </c>
      <c r="C6391" s="24" t="s">
        <v>92</v>
      </c>
      <c r="D6391" t="s">
        <v>92</v>
      </c>
      <c r="E6391" t="s">
        <v>92</v>
      </c>
      <c r="F6391" t="s">
        <v>92</v>
      </c>
      <c r="G6391" s="23" t="s">
        <v>92</v>
      </c>
      <c r="H6391" s="24" t="s">
        <v>92</v>
      </c>
      <c r="I6391" t="s">
        <v>92</v>
      </c>
    </row>
    <row r="6392" spans="1:9">
      <c r="A6392" t="s">
        <v>92</v>
      </c>
      <c r="B6392" s="23" t="s">
        <v>92</v>
      </c>
      <c r="C6392" s="24" t="s">
        <v>92</v>
      </c>
      <c r="D6392" t="s">
        <v>92</v>
      </c>
      <c r="E6392" t="s">
        <v>92</v>
      </c>
      <c r="F6392" t="s">
        <v>92</v>
      </c>
      <c r="G6392" s="23" t="s">
        <v>92</v>
      </c>
      <c r="H6392" s="24" t="s">
        <v>92</v>
      </c>
      <c r="I6392" t="s">
        <v>92</v>
      </c>
    </row>
    <row r="6393" spans="1:9">
      <c r="A6393" t="s">
        <v>92</v>
      </c>
      <c r="B6393" s="23" t="s">
        <v>92</v>
      </c>
      <c r="C6393" s="24" t="s">
        <v>92</v>
      </c>
      <c r="D6393" t="s">
        <v>92</v>
      </c>
      <c r="E6393" t="s">
        <v>92</v>
      </c>
      <c r="F6393" t="s">
        <v>92</v>
      </c>
      <c r="G6393" s="23" t="s">
        <v>92</v>
      </c>
      <c r="H6393" s="24" t="s">
        <v>92</v>
      </c>
      <c r="I6393" t="s">
        <v>92</v>
      </c>
    </row>
    <row r="6394" spans="1:9">
      <c r="A6394" t="s">
        <v>92</v>
      </c>
      <c r="B6394" s="23" t="s">
        <v>92</v>
      </c>
      <c r="C6394" s="24" t="s">
        <v>92</v>
      </c>
      <c r="D6394" t="s">
        <v>92</v>
      </c>
      <c r="E6394" t="s">
        <v>92</v>
      </c>
      <c r="F6394" t="s">
        <v>92</v>
      </c>
      <c r="G6394" s="23" t="s">
        <v>92</v>
      </c>
      <c r="H6394" s="24" t="s">
        <v>92</v>
      </c>
      <c r="I6394" t="s">
        <v>92</v>
      </c>
    </row>
    <row r="6395" spans="1:9">
      <c r="A6395" t="s">
        <v>92</v>
      </c>
      <c r="B6395" s="23" t="s">
        <v>92</v>
      </c>
      <c r="C6395" s="24" t="s">
        <v>92</v>
      </c>
      <c r="D6395" t="s">
        <v>92</v>
      </c>
      <c r="E6395" t="s">
        <v>92</v>
      </c>
      <c r="F6395" t="s">
        <v>92</v>
      </c>
      <c r="G6395" s="23" t="s">
        <v>92</v>
      </c>
      <c r="H6395" s="24" t="s">
        <v>92</v>
      </c>
      <c r="I6395" t="s">
        <v>92</v>
      </c>
    </row>
    <row r="6396" spans="1:9">
      <c r="A6396" t="s">
        <v>92</v>
      </c>
      <c r="B6396" s="23" t="s">
        <v>92</v>
      </c>
      <c r="C6396" s="24" t="s">
        <v>92</v>
      </c>
      <c r="D6396" t="s">
        <v>92</v>
      </c>
      <c r="E6396" t="s">
        <v>92</v>
      </c>
      <c r="F6396" t="s">
        <v>92</v>
      </c>
      <c r="G6396" s="23" t="s">
        <v>92</v>
      </c>
      <c r="H6396" s="24" t="s">
        <v>92</v>
      </c>
      <c r="I6396" t="s">
        <v>92</v>
      </c>
    </row>
    <row r="6397" spans="1:9">
      <c r="A6397" t="s">
        <v>92</v>
      </c>
      <c r="B6397" s="23" t="s">
        <v>92</v>
      </c>
      <c r="C6397" s="24" t="s">
        <v>92</v>
      </c>
      <c r="D6397" t="s">
        <v>92</v>
      </c>
      <c r="E6397" t="s">
        <v>92</v>
      </c>
      <c r="F6397" t="s">
        <v>92</v>
      </c>
      <c r="G6397" s="23" t="s">
        <v>92</v>
      </c>
      <c r="H6397" s="24" t="s">
        <v>92</v>
      </c>
      <c r="I6397" t="s">
        <v>92</v>
      </c>
    </row>
    <row r="6398" spans="1:9">
      <c r="A6398" t="s">
        <v>92</v>
      </c>
      <c r="B6398" s="23" t="s">
        <v>92</v>
      </c>
      <c r="C6398" s="24" t="s">
        <v>92</v>
      </c>
      <c r="D6398" t="s">
        <v>92</v>
      </c>
      <c r="E6398" t="s">
        <v>92</v>
      </c>
      <c r="F6398" t="s">
        <v>92</v>
      </c>
      <c r="G6398" s="23" t="s">
        <v>92</v>
      </c>
      <c r="H6398" s="24" t="s">
        <v>92</v>
      </c>
      <c r="I6398" t="s">
        <v>92</v>
      </c>
    </row>
    <row r="6399" spans="1:9">
      <c r="A6399" t="s">
        <v>92</v>
      </c>
      <c r="B6399" s="23" t="s">
        <v>92</v>
      </c>
      <c r="C6399" s="24" t="s">
        <v>92</v>
      </c>
      <c r="D6399" t="s">
        <v>92</v>
      </c>
      <c r="E6399" t="s">
        <v>92</v>
      </c>
      <c r="F6399" t="s">
        <v>92</v>
      </c>
      <c r="G6399" s="23" t="s">
        <v>92</v>
      </c>
      <c r="H6399" s="24" t="s">
        <v>92</v>
      </c>
      <c r="I6399" t="s">
        <v>92</v>
      </c>
    </row>
    <row r="6400" spans="1:9">
      <c r="A6400" t="s">
        <v>92</v>
      </c>
      <c r="B6400" s="23" t="s">
        <v>92</v>
      </c>
      <c r="C6400" s="24" t="s">
        <v>92</v>
      </c>
      <c r="D6400" t="s">
        <v>92</v>
      </c>
      <c r="E6400" t="s">
        <v>92</v>
      </c>
      <c r="F6400" t="s">
        <v>92</v>
      </c>
      <c r="G6400" s="23" t="s">
        <v>92</v>
      </c>
      <c r="H6400" s="24" t="s">
        <v>92</v>
      </c>
      <c r="I6400" t="s">
        <v>92</v>
      </c>
    </row>
    <row r="6401" spans="1:9">
      <c r="A6401" t="s">
        <v>92</v>
      </c>
      <c r="B6401" s="23" t="s">
        <v>92</v>
      </c>
      <c r="C6401" s="24" t="s">
        <v>92</v>
      </c>
      <c r="D6401" t="s">
        <v>92</v>
      </c>
      <c r="E6401" t="s">
        <v>92</v>
      </c>
      <c r="F6401" t="s">
        <v>92</v>
      </c>
      <c r="G6401" s="23" t="s">
        <v>92</v>
      </c>
      <c r="H6401" s="24" t="s">
        <v>92</v>
      </c>
      <c r="I6401" t="s">
        <v>92</v>
      </c>
    </row>
    <row r="6402" spans="1:9">
      <c r="A6402" t="s">
        <v>92</v>
      </c>
      <c r="B6402" s="23" t="s">
        <v>92</v>
      </c>
      <c r="C6402" s="24" t="s">
        <v>92</v>
      </c>
      <c r="D6402" t="s">
        <v>92</v>
      </c>
      <c r="E6402" t="s">
        <v>92</v>
      </c>
      <c r="F6402" t="s">
        <v>92</v>
      </c>
      <c r="G6402" s="23" t="s">
        <v>92</v>
      </c>
      <c r="H6402" s="24" t="s">
        <v>92</v>
      </c>
      <c r="I6402" t="s">
        <v>92</v>
      </c>
    </row>
    <row r="6403" spans="1:9">
      <c r="A6403" t="s">
        <v>92</v>
      </c>
      <c r="B6403" s="23" t="s">
        <v>92</v>
      </c>
      <c r="C6403" s="24" t="s">
        <v>92</v>
      </c>
      <c r="D6403" t="s">
        <v>92</v>
      </c>
      <c r="E6403" t="s">
        <v>92</v>
      </c>
      <c r="F6403" t="s">
        <v>92</v>
      </c>
      <c r="G6403" s="23" t="s">
        <v>92</v>
      </c>
      <c r="H6403" s="24" t="s">
        <v>92</v>
      </c>
      <c r="I6403" t="s">
        <v>92</v>
      </c>
    </row>
    <row r="6404" spans="1:9">
      <c r="A6404" t="s">
        <v>92</v>
      </c>
      <c r="B6404" s="23" t="s">
        <v>92</v>
      </c>
      <c r="C6404" s="24" t="s">
        <v>92</v>
      </c>
      <c r="D6404" t="s">
        <v>92</v>
      </c>
      <c r="E6404" t="s">
        <v>92</v>
      </c>
      <c r="F6404" t="s">
        <v>92</v>
      </c>
      <c r="G6404" s="23" t="s">
        <v>92</v>
      </c>
      <c r="H6404" s="24" t="s">
        <v>92</v>
      </c>
      <c r="I6404" t="s">
        <v>92</v>
      </c>
    </row>
    <row r="6405" spans="1:9">
      <c r="A6405" t="s">
        <v>92</v>
      </c>
      <c r="B6405" s="23" t="s">
        <v>92</v>
      </c>
      <c r="C6405" s="24" t="s">
        <v>92</v>
      </c>
      <c r="D6405" t="s">
        <v>92</v>
      </c>
      <c r="E6405" t="s">
        <v>92</v>
      </c>
      <c r="F6405" t="s">
        <v>92</v>
      </c>
      <c r="G6405" s="23" t="s">
        <v>92</v>
      </c>
      <c r="H6405" s="24" t="s">
        <v>92</v>
      </c>
      <c r="I6405" t="s">
        <v>92</v>
      </c>
    </row>
    <row r="6406" spans="1:9">
      <c r="A6406" t="s">
        <v>92</v>
      </c>
      <c r="B6406" s="23" t="s">
        <v>92</v>
      </c>
      <c r="C6406" s="24" t="s">
        <v>92</v>
      </c>
      <c r="D6406" t="s">
        <v>92</v>
      </c>
      <c r="E6406" t="s">
        <v>92</v>
      </c>
      <c r="F6406" t="s">
        <v>92</v>
      </c>
      <c r="G6406" s="23" t="s">
        <v>92</v>
      </c>
      <c r="H6406" s="24" t="s">
        <v>92</v>
      </c>
      <c r="I6406" t="s">
        <v>92</v>
      </c>
    </row>
    <row r="6407" spans="1:9">
      <c r="A6407" t="s">
        <v>92</v>
      </c>
      <c r="B6407" s="23" t="s">
        <v>92</v>
      </c>
      <c r="C6407" s="24" t="s">
        <v>92</v>
      </c>
      <c r="D6407" t="s">
        <v>92</v>
      </c>
      <c r="E6407" t="s">
        <v>92</v>
      </c>
      <c r="F6407" t="s">
        <v>92</v>
      </c>
      <c r="G6407" s="23" t="s">
        <v>92</v>
      </c>
      <c r="H6407" s="24" t="s">
        <v>92</v>
      </c>
      <c r="I6407" t="s">
        <v>92</v>
      </c>
    </row>
    <row r="6408" spans="1:9">
      <c r="A6408" t="s">
        <v>92</v>
      </c>
      <c r="B6408" s="23" t="s">
        <v>92</v>
      </c>
      <c r="C6408" s="24" t="s">
        <v>92</v>
      </c>
      <c r="D6408" t="s">
        <v>92</v>
      </c>
      <c r="E6408" t="s">
        <v>92</v>
      </c>
      <c r="F6408" t="s">
        <v>92</v>
      </c>
      <c r="G6408" s="23" t="s">
        <v>92</v>
      </c>
      <c r="H6408" s="24" t="s">
        <v>92</v>
      </c>
      <c r="I6408" t="s">
        <v>92</v>
      </c>
    </row>
    <row r="6409" spans="1:9">
      <c r="A6409" t="s">
        <v>92</v>
      </c>
      <c r="B6409" s="23" t="s">
        <v>92</v>
      </c>
      <c r="C6409" s="24" t="s">
        <v>92</v>
      </c>
      <c r="D6409" t="s">
        <v>92</v>
      </c>
      <c r="E6409" t="s">
        <v>92</v>
      </c>
      <c r="F6409" t="s">
        <v>92</v>
      </c>
      <c r="G6409" s="23" t="s">
        <v>92</v>
      </c>
      <c r="H6409" s="24" t="s">
        <v>92</v>
      </c>
      <c r="I6409" t="s">
        <v>92</v>
      </c>
    </row>
    <row r="6410" spans="1:9">
      <c r="A6410" t="s">
        <v>92</v>
      </c>
      <c r="B6410" s="23" t="s">
        <v>92</v>
      </c>
      <c r="C6410" s="24" t="s">
        <v>92</v>
      </c>
      <c r="D6410" t="s">
        <v>92</v>
      </c>
      <c r="E6410" t="s">
        <v>92</v>
      </c>
      <c r="F6410" t="s">
        <v>92</v>
      </c>
      <c r="G6410" s="23" t="s">
        <v>92</v>
      </c>
      <c r="H6410" s="24" t="s">
        <v>92</v>
      </c>
      <c r="I6410" t="s">
        <v>92</v>
      </c>
    </row>
    <row r="6411" spans="1:9">
      <c r="A6411" t="s">
        <v>92</v>
      </c>
      <c r="B6411" s="23" t="s">
        <v>92</v>
      </c>
      <c r="C6411" s="24" t="s">
        <v>92</v>
      </c>
      <c r="D6411" t="s">
        <v>92</v>
      </c>
      <c r="E6411" t="s">
        <v>92</v>
      </c>
      <c r="F6411" t="s">
        <v>92</v>
      </c>
      <c r="G6411" s="23" t="s">
        <v>92</v>
      </c>
      <c r="H6411" s="24" t="s">
        <v>92</v>
      </c>
      <c r="I6411" t="s">
        <v>92</v>
      </c>
    </row>
    <row r="6412" spans="1:9">
      <c r="A6412" t="s">
        <v>92</v>
      </c>
      <c r="B6412" s="23" t="s">
        <v>92</v>
      </c>
      <c r="C6412" s="24" t="s">
        <v>92</v>
      </c>
      <c r="D6412" t="s">
        <v>92</v>
      </c>
      <c r="E6412" t="s">
        <v>92</v>
      </c>
      <c r="F6412" t="s">
        <v>92</v>
      </c>
      <c r="G6412" s="23" t="s">
        <v>92</v>
      </c>
      <c r="H6412" s="24" t="s">
        <v>92</v>
      </c>
      <c r="I6412" t="s">
        <v>92</v>
      </c>
    </row>
    <row r="6413" spans="1:9">
      <c r="A6413" t="s">
        <v>92</v>
      </c>
      <c r="B6413" s="23" t="s">
        <v>92</v>
      </c>
      <c r="C6413" s="24" t="s">
        <v>92</v>
      </c>
      <c r="D6413" t="s">
        <v>92</v>
      </c>
      <c r="E6413" t="s">
        <v>92</v>
      </c>
      <c r="F6413" t="s">
        <v>92</v>
      </c>
      <c r="G6413" s="23" t="s">
        <v>92</v>
      </c>
      <c r="H6413" s="24" t="s">
        <v>92</v>
      </c>
      <c r="I6413" t="s">
        <v>92</v>
      </c>
    </row>
    <row r="6414" spans="1:9">
      <c r="A6414" t="s">
        <v>92</v>
      </c>
      <c r="B6414" s="23" t="s">
        <v>92</v>
      </c>
      <c r="C6414" s="24" t="s">
        <v>92</v>
      </c>
      <c r="D6414" t="s">
        <v>92</v>
      </c>
      <c r="E6414" t="s">
        <v>92</v>
      </c>
      <c r="F6414" t="s">
        <v>92</v>
      </c>
      <c r="G6414" s="23" t="s">
        <v>92</v>
      </c>
      <c r="H6414" s="24" t="s">
        <v>92</v>
      </c>
      <c r="I6414" t="s">
        <v>92</v>
      </c>
    </row>
    <row r="6415" spans="1:9">
      <c r="A6415" t="s">
        <v>92</v>
      </c>
      <c r="B6415" s="23" t="s">
        <v>92</v>
      </c>
      <c r="C6415" s="24" t="s">
        <v>92</v>
      </c>
      <c r="D6415" t="s">
        <v>92</v>
      </c>
      <c r="E6415" t="s">
        <v>92</v>
      </c>
      <c r="F6415" t="s">
        <v>92</v>
      </c>
      <c r="G6415" s="23" t="s">
        <v>92</v>
      </c>
      <c r="H6415" s="24" t="s">
        <v>92</v>
      </c>
      <c r="I6415" t="s">
        <v>92</v>
      </c>
    </row>
    <row r="6416" spans="1:9">
      <c r="A6416" t="s">
        <v>92</v>
      </c>
      <c r="B6416" s="23" t="s">
        <v>92</v>
      </c>
      <c r="C6416" s="24" t="s">
        <v>92</v>
      </c>
      <c r="D6416" t="s">
        <v>92</v>
      </c>
      <c r="E6416" t="s">
        <v>92</v>
      </c>
      <c r="F6416" t="s">
        <v>92</v>
      </c>
      <c r="G6416" s="23" t="s">
        <v>92</v>
      </c>
      <c r="H6416" s="24" t="s">
        <v>92</v>
      </c>
      <c r="I6416" t="s">
        <v>92</v>
      </c>
    </row>
    <row r="6417" spans="1:9">
      <c r="A6417" t="s">
        <v>92</v>
      </c>
      <c r="B6417" s="23" t="s">
        <v>92</v>
      </c>
      <c r="C6417" s="24" t="s">
        <v>92</v>
      </c>
      <c r="D6417" t="s">
        <v>92</v>
      </c>
      <c r="E6417" t="s">
        <v>92</v>
      </c>
      <c r="F6417" t="s">
        <v>92</v>
      </c>
      <c r="G6417" s="23" t="s">
        <v>92</v>
      </c>
      <c r="H6417" s="24" t="s">
        <v>92</v>
      </c>
      <c r="I6417" t="s">
        <v>92</v>
      </c>
    </row>
    <row r="6418" spans="1:9">
      <c r="A6418" t="s">
        <v>92</v>
      </c>
      <c r="B6418" s="23" t="s">
        <v>92</v>
      </c>
      <c r="C6418" s="24" t="s">
        <v>92</v>
      </c>
      <c r="D6418" t="s">
        <v>92</v>
      </c>
      <c r="E6418" t="s">
        <v>92</v>
      </c>
      <c r="F6418" t="s">
        <v>92</v>
      </c>
      <c r="G6418" s="23" t="s">
        <v>92</v>
      </c>
      <c r="H6418" s="24" t="s">
        <v>92</v>
      </c>
      <c r="I6418" t="s">
        <v>92</v>
      </c>
    </row>
    <row r="6419" spans="1:9">
      <c r="A6419" t="s">
        <v>92</v>
      </c>
      <c r="B6419" s="23" t="s">
        <v>92</v>
      </c>
      <c r="C6419" s="24" t="s">
        <v>92</v>
      </c>
      <c r="D6419" t="s">
        <v>92</v>
      </c>
      <c r="E6419" t="s">
        <v>92</v>
      </c>
      <c r="F6419" t="s">
        <v>92</v>
      </c>
      <c r="G6419" s="23" t="s">
        <v>92</v>
      </c>
      <c r="H6419" s="24" t="s">
        <v>92</v>
      </c>
      <c r="I6419" t="s">
        <v>92</v>
      </c>
    </row>
    <row r="6420" spans="1:9">
      <c r="A6420" t="s">
        <v>92</v>
      </c>
      <c r="B6420" s="23" t="s">
        <v>92</v>
      </c>
      <c r="C6420" s="24" t="s">
        <v>92</v>
      </c>
      <c r="D6420" t="s">
        <v>92</v>
      </c>
      <c r="E6420" t="s">
        <v>92</v>
      </c>
      <c r="F6420" t="s">
        <v>92</v>
      </c>
      <c r="G6420" s="23" t="s">
        <v>92</v>
      </c>
      <c r="H6420" s="24" t="s">
        <v>92</v>
      </c>
      <c r="I6420" t="s">
        <v>92</v>
      </c>
    </row>
    <row r="6421" spans="1:9">
      <c r="A6421" t="s">
        <v>92</v>
      </c>
      <c r="B6421" s="23" t="s">
        <v>92</v>
      </c>
      <c r="C6421" s="24" t="s">
        <v>92</v>
      </c>
      <c r="D6421" t="s">
        <v>92</v>
      </c>
      <c r="E6421" t="s">
        <v>92</v>
      </c>
      <c r="F6421" t="s">
        <v>92</v>
      </c>
      <c r="G6421" s="23" t="s">
        <v>92</v>
      </c>
      <c r="H6421" s="24" t="s">
        <v>92</v>
      </c>
      <c r="I6421" t="s">
        <v>92</v>
      </c>
    </row>
    <row r="6422" spans="1:9">
      <c r="A6422" t="s">
        <v>92</v>
      </c>
      <c r="B6422" s="23" t="s">
        <v>92</v>
      </c>
      <c r="C6422" s="24" t="s">
        <v>92</v>
      </c>
      <c r="D6422" t="s">
        <v>92</v>
      </c>
      <c r="E6422" t="s">
        <v>92</v>
      </c>
      <c r="F6422" t="s">
        <v>92</v>
      </c>
      <c r="G6422" s="23" t="s">
        <v>92</v>
      </c>
      <c r="H6422" s="24" t="s">
        <v>92</v>
      </c>
      <c r="I6422" t="s">
        <v>92</v>
      </c>
    </row>
    <row r="6423" spans="1:9">
      <c r="A6423" t="s">
        <v>92</v>
      </c>
      <c r="B6423" s="23" t="s">
        <v>92</v>
      </c>
      <c r="C6423" s="24" t="s">
        <v>92</v>
      </c>
      <c r="D6423" t="s">
        <v>92</v>
      </c>
      <c r="E6423" t="s">
        <v>92</v>
      </c>
      <c r="F6423" t="s">
        <v>92</v>
      </c>
      <c r="G6423" s="23" t="s">
        <v>92</v>
      </c>
      <c r="H6423" s="24" t="s">
        <v>92</v>
      </c>
      <c r="I6423" t="s">
        <v>92</v>
      </c>
    </row>
    <row r="6424" spans="1:9">
      <c r="A6424" t="s">
        <v>92</v>
      </c>
      <c r="B6424" s="23" t="s">
        <v>92</v>
      </c>
      <c r="C6424" s="24" t="s">
        <v>92</v>
      </c>
      <c r="D6424" t="s">
        <v>92</v>
      </c>
      <c r="E6424" t="s">
        <v>92</v>
      </c>
      <c r="F6424" t="s">
        <v>92</v>
      </c>
      <c r="G6424" s="23" t="s">
        <v>92</v>
      </c>
      <c r="H6424" s="24" t="s">
        <v>92</v>
      </c>
      <c r="I6424" t="s">
        <v>92</v>
      </c>
    </row>
    <row r="6425" spans="1:9">
      <c r="A6425" t="s">
        <v>92</v>
      </c>
      <c r="B6425" s="23" t="s">
        <v>92</v>
      </c>
      <c r="C6425" s="24" t="s">
        <v>92</v>
      </c>
      <c r="D6425" t="s">
        <v>92</v>
      </c>
      <c r="E6425" t="s">
        <v>92</v>
      </c>
      <c r="F6425" t="s">
        <v>92</v>
      </c>
      <c r="G6425" s="23" t="s">
        <v>92</v>
      </c>
      <c r="H6425" s="24" t="s">
        <v>92</v>
      </c>
      <c r="I6425" t="s">
        <v>92</v>
      </c>
    </row>
    <row r="6426" spans="1:9">
      <c r="A6426" t="s">
        <v>92</v>
      </c>
      <c r="B6426" s="23" t="s">
        <v>92</v>
      </c>
      <c r="C6426" s="24" t="s">
        <v>92</v>
      </c>
      <c r="D6426" t="s">
        <v>92</v>
      </c>
      <c r="E6426" t="s">
        <v>92</v>
      </c>
      <c r="F6426" t="s">
        <v>92</v>
      </c>
      <c r="G6426" s="23" t="s">
        <v>92</v>
      </c>
      <c r="H6426" s="24" t="s">
        <v>92</v>
      </c>
      <c r="I6426" t="s">
        <v>92</v>
      </c>
    </row>
    <row r="6427" spans="1:9">
      <c r="A6427" t="s">
        <v>92</v>
      </c>
      <c r="B6427" s="23" t="s">
        <v>92</v>
      </c>
      <c r="C6427" s="24" t="s">
        <v>92</v>
      </c>
      <c r="D6427" t="s">
        <v>92</v>
      </c>
      <c r="E6427" t="s">
        <v>92</v>
      </c>
      <c r="F6427" t="s">
        <v>92</v>
      </c>
      <c r="G6427" s="23" t="s">
        <v>92</v>
      </c>
      <c r="H6427" s="24" t="s">
        <v>92</v>
      </c>
      <c r="I6427" t="s">
        <v>92</v>
      </c>
    </row>
    <row r="6428" spans="1:9">
      <c r="A6428" t="s">
        <v>92</v>
      </c>
      <c r="B6428" s="23" t="s">
        <v>92</v>
      </c>
      <c r="C6428" s="24" t="s">
        <v>92</v>
      </c>
      <c r="D6428" t="s">
        <v>92</v>
      </c>
      <c r="E6428" t="s">
        <v>92</v>
      </c>
      <c r="F6428" t="s">
        <v>92</v>
      </c>
      <c r="G6428" s="23" t="s">
        <v>92</v>
      </c>
      <c r="H6428" s="24" t="s">
        <v>92</v>
      </c>
      <c r="I6428" t="s">
        <v>92</v>
      </c>
    </row>
    <row r="6429" spans="1:9">
      <c r="A6429" t="s">
        <v>92</v>
      </c>
      <c r="B6429" s="23" t="s">
        <v>92</v>
      </c>
      <c r="C6429" s="24" t="s">
        <v>92</v>
      </c>
      <c r="D6429" t="s">
        <v>92</v>
      </c>
      <c r="E6429" t="s">
        <v>92</v>
      </c>
      <c r="F6429" t="s">
        <v>92</v>
      </c>
      <c r="G6429" s="23" t="s">
        <v>92</v>
      </c>
      <c r="H6429" s="24" t="s">
        <v>92</v>
      </c>
      <c r="I6429" t="s">
        <v>92</v>
      </c>
    </row>
    <row r="6430" spans="1:9">
      <c r="A6430" t="s">
        <v>92</v>
      </c>
      <c r="B6430" s="23" t="s">
        <v>92</v>
      </c>
      <c r="C6430" s="24" t="s">
        <v>92</v>
      </c>
      <c r="D6430" t="s">
        <v>92</v>
      </c>
      <c r="E6430" t="s">
        <v>92</v>
      </c>
      <c r="F6430" t="s">
        <v>92</v>
      </c>
      <c r="G6430" s="23" t="s">
        <v>92</v>
      </c>
      <c r="H6430" s="24" t="s">
        <v>92</v>
      </c>
      <c r="I6430" t="s">
        <v>92</v>
      </c>
    </row>
    <row r="6431" spans="1:9">
      <c r="A6431" t="s">
        <v>92</v>
      </c>
      <c r="B6431" s="23" t="s">
        <v>92</v>
      </c>
      <c r="C6431" s="24" t="s">
        <v>92</v>
      </c>
      <c r="D6431" t="s">
        <v>92</v>
      </c>
      <c r="E6431" t="s">
        <v>92</v>
      </c>
      <c r="F6431" t="s">
        <v>92</v>
      </c>
      <c r="G6431" s="23" t="s">
        <v>92</v>
      </c>
      <c r="H6431" s="24" t="s">
        <v>92</v>
      </c>
      <c r="I6431" t="s">
        <v>92</v>
      </c>
    </row>
    <row r="6432" spans="1:9">
      <c r="A6432" t="s">
        <v>92</v>
      </c>
      <c r="B6432" s="23" t="s">
        <v>92</v>
      </c>
      <c r="C6432" s="24" t="s">
        <v>92</v>
      </c>
      <c r="D6432" t="s">
        <v>92</v>
      </c>
      <c r="E6432" t="s">
        <v>92</v>
      </c>
      <c r="F6432" t="s">
        <v>92</v>
      </c>
      <c r="G6432" s="23" t="s">
        <v>92</v>
      </c>
      <c r="H6432" s="24" t="s">
        <v>92</v>
      </c>
      <c r="I6432" t="s">
        <v>92</v>
      </c>
    </row>
    <row r="6433" spans="1:9">
      <c r="A6433" t="s">
        <v>92</v>
      </c>
      <c r="B6433" s="23" t="s">
        <v>92</v>
      </c>
      <c r="C6433" s="24" t="s">
        <v>92</v>
      </c>
      <c r="D6433" t="s">
        <v>92</v>
      </c>
      <c r="E6433" t="s">
        <v>92</v>
      </c>
      <c r="F6433" t="s">
        <v>92</v>
      </c>
      <c r="G6433" s="23" t="s">
        <v>92</v>
      </c>
      <c r="H6433" s="24" t="s">
        <v>92</v>
      </c>
      <c r="I6433" t="s">
        <v>92</v>
      </c>
    </row>
    <row r="6434" spans="1:9">
      <c r="A6434" t="s">
        <v>92</v>
      </c>
      <c r="B6434" s="23" t="s">
        <v>92</v>
      </c>
      <c r="C6434" s="24" t="s">
        <v>92</v>
      </c>
      <c r="D6434" t="s">
        <v>92</v>
      </c>
      <c r="E6434" t="s">
        <v>92</v>
      </c>
      <c r="F6434" t="s">
        <v>92</v>
      </c>
      <c r="G6434" s="23" t="s">
        <v>92</v>
      </c>
      <c r="H6434" s="24" t="s">
        <v>92</v>
      </c>
      <c r="I6434" t="s">
        <v>92</v>
      </c>
    </row>
    <row r="6435" spans="1:9">
      <c r="A6435" t="s">
        <v>92</v>
      </c>
      <c r="B6435" s="23" t="s">
        <v>92</v>
      </c>
      <c r="C6435" s="24" t="s">
        <v>92</v>
      </c>
      <c r="D6435" t="s">
        <v>92</v>
      </c>
      <c r="E6435" t="s">
        <v>92</v>
      </c>
      <c r="F6435" t="s">
        <v>92</v>
      </c>
      <c r="G6435" s="23" t="s">
        <v>92</v>
      </c>
      <c r="H6435" s="24" t="s">
        <v>92</v>
      </c>
      <c r="I6435" t="s">
        <v>92</v>
      </c>
    </row>
    <row r="6436" spans="1:9">
      <c r="A6436" t="s">
        <v>92</v>
      </c>
      <c r="B6436" s="23" t="s">
        <v>92</v>
      </c>
      <c r="C6436" s="24" t="s">
        <v>92</v>
      </c>
      <c r="D6436" t="s">
        <v>92</v>
      </c>
      <c r="E6436" t="s">
        <v>92</v>
      </c>
      <c r="F6436" t="s">
        <v>92</v>
      </c>
      <c r="G6436" s="23" t="s">
        <v>92</v>
      </c>
      <c r="H6436" s="24" t="s">
        <v>92</v>
      </c>
      <c r="I6436" t="s">
        <v>92</v>
      </c>
    </row>
    <row r="6437" spans="1:9">
      <c r="A6437" t="s">
        <v>92</v>
      </c>
      <c r="B6437" s="23" t="s">
        <v>92</v>
      </c>
      <c r="C6437" s="24" t="s">
        <v>92</v>
      </c>
      <c r="D6437" t="s">
        <v>92</v>
      </c>
      <c r="E6437" t="s">
        <v>92</v>
      </c>
      <c r="F6437" t="s">
        <v>92</v>
      </c>
      <c r="G6437" s="23" t="s">
        <v>92</v>
      </c>
      <c r="H6437" s="24" t="s">
        <v>92</v>
      </c>
      <c r="I6437" t="s">
        <v>92</v>
      </c>
    </row>
    <row r="6438" spans="1:9">
      <c r="A6438" t="s">
        <v>92</v>
      </c>
      <c r="B6438" s="23" t="s">
        <v>92</v>
      </c>
      <c r="C6438" s="24" t="s">
        <v>92</v>
      </c>
      <c r="D6438" t="s">
        <v>92</v>
      </c>
      <c r="E6438" t="s">
        <v>92</v>
      </c>
      <c r="F6438" t="s">
        <v>92</v>
      </c>
      <c r="G6438" s="23" t="s">
        <v>92</v>
      </c>
      <c r="H6438" s="24" t="s">
        <v>92</v>
      </c>
      <c r="I6438" t="s">
        <v>92</v>
      </c>
    </row>
    <row r="6439" spans="1:9">
      <c r="A6439" t="s">
        <v>92</v>
      </c>
      <c r="B6439" s="23" t="s">
        <v>92</v>
      </c>
      <c r="C6439" s="24" t="s">
        <v>92</v>
      </c>
      <c r="D6439" t="s">
        <v>92</v>
      </c>
      <c r="E6439" t="s">
        <v>92</v>
      </c>
      <c r="F6439" t="s">
        <v>92</v>
      </c>
      <c r="G6439" s="23" t="s">
        <v>92</v>
      </c>
      <c r="H6439" s="24" t="s">
        <v>92</v>
      </c>
      <c r="I6439" t="s">
        <v>92</v>
      </c>
    </row>
    <row r="6440" spans="1:9">
      <c r="A6440" t="s">
        <v>92</v>
      </c>
      <c r="B6440" s="23" t="s">
        <v>92</v>
      </c>
      <c r="C6440" s="24" t="s">
        <v>92</v>
      </c>
      <c r="D6440" t="s">
        <v>92</v>
      </c>
      <c r="E6440" t="s">
        <v>92</v>
      </c>
      <c r="F6440" t="s">
        <v>92</v>
      </c>
      <c r="G6440" s="23" t="s">
        <v>92</v>
      </c>
      <c r="H6440" s="24" t="s">
        <v>92</v>
      </c>
      <c r="I6440" t="s">
        <v>92</v>
      </c>
    </row>
    <row r="6441" spans="1:9">
      <c r="A6441" t="s">
        <v>92</v>
      </c>
      <c r="B6441" s="23" t="s">
        <v>92</v>
      </c>
      <c r="C6441" s="24" t="s">
        <v>92</v>
      </c>
      <c r="D6441" t="s">
        <v>92</v>
      </c>
      <c r="E6441" t="s">
        <v>92</v>
      </c>
      <c r="F6441" t="s">
        <v>92</v>
      </c>
      <c r="G6441" s="23" t="s">
        <v>92</v>
      </c>
      <c r="H6441" s="24" t="s">
        <v>92</v>
      </c>
      <c r="I6441" t="s">
        <v>92</v>
      </c>
    </row>
    <row r="6442" spans="1:9">
      <c r="A6442" t="s">
        <v>92</v>
      </c>
      <c r="B6442" s="23" t="s">
        <v>92</v>
      </c>
      <c r="C6442" s="24" t="s">
        <v>92</v>
      </c>
      <c r="D6442" t="s">
        <v>92</v>
      </c>
      <c r="E6442" t="s">
        <v>92</v>
      </c>
      <c r="F6442" t="s">
        <v>92</v>
      </c>
      <c r="G6442" s="23" t="s">
        <v>92</v>
      </c>
      <c r="H6442" s="24" t="s">
        <v>92</v>
      </c>
      <c r="I6442" t="s">
        <v>92</v>
      </c>
    </row>
    <row r="6443" spans="1:9">
      <c r="A6443" t="s">
        <v>92</v>
      </c>
      <c r="B6443" s="23" t="s">
        <v>92</v>
      </c>
      <c r="C6443" s="24" t="s">
        <v>92</v>
      </c>
      <c r="D6443" t="s">
        <v>92</v>
      </c>
      <c r="E6443" t="s">
        <v>92</v>
      </c>
      <c r="F6443" t="s">
        <v>92</v>
      </c>
      <c r="G6443" s="23" t="s">
        <v>92</v>
      </c>
      <c r="H6443" s="24" t="s">
        <v>92</v>
      </c>
      <c r="I6443" t="s">
        <v>92</v>
      </c>
    </row>
    <row r="6444" spans="1:9">
      <c r="A6444" t="s">
        <v>92</v>
      </c>
      <c r="B6444" s="23" t="s">
        <v>92</v>
      </c>
      <c r="C6444" s="24" t="s">
        <v>92</v>
      </c>
      <c r="D6444" t="s">
        <v>92</v>
      </c>
      <c r="E6444" t="s">
        <v>92</v>
      </c>
      <c r="F6444" t="s">
        <v>92</v>
      </c>
      <c r="G6444" s="23" t="s">
        <v>92</v>
      </c>
      <c r="H6444" s="24" t="s">
        <v>92</v>
      </c>
      <c r="I6444" t="s">
        <v>92</v>
      </c>
    </row>
    <row r="6445" spans="1:9">
      <c r="A6445" t="s">
        <v>92</v>
      </c>
      <c r="B6445" s="23" t="s">
        <v>92</v>
      </c>
      <c r="C6445" s="24" t="s">
        <v>92</v>
      </c>
      <c r="D6445" t="s">
        <v>92</v>
      </c>
      <c r="E6445" t="s">
        <v>92</v>
      </c>
      <c r="F6445" t="s">
        <v>92</v>
      </c>
      <c r="G6445" s="23" t="s">
        <v>92</v>
      </c>
      <c r="H6445" s="24" t="s">
        <v>92</v>
      </c>
      <c r="I6445" t="s">
        <v>92</v>
      </c>
    </row>
    <row r="6446" spans="1:9">
      <c r="A6446" t="s">
        <v>92</v>
      </c>
      <c r="B6446" s="23" t="s">
        <v>92</v>
      </c>
      <c r="C6446" s="24" t="s">
        <v>92</v>
      </c>
      <c r="D6446" t="s">
        <v>92</v>
      </c>
      <c r="E6446" t="s">
        <v>92</v>
      </c>
      <c r="F6446" t="s">
        <v>92</v>
      </c>
      <c r="G6446" s="23" t="s">
        <v>92</v>
      </c>
      <c r="H6446" s="24" t="s">
        <v>92</v>
      </c>
      <c r="I6446" t="s">
        <v>92</v>
      </c>
    </row>
    <row r="6447" spans="1:9">
      <c r="A6447" t="s">
        <v>92</v>
      </c>
      <c r="B6447" s="23" t="s">
        <v>92</v>
      </c>
      <c r="C6447" s="24" t="s">
        <v>92</v>
      </c>
      <c r="D6447" t="s">
        <v>92</v>
      </c>
      <c r="E6447" t="s">
        <v>92</v>
      </c>
      <c r="F6447" t="s">
        <v>92</v>
      </c>
      <c r="G6447" s="23" t="s">
        <v>92</v>
      </c>
      <c r="H6447" s="24" t="s">
        <v>92</v>
      </c>
      <c r="I6447" t="s">
        <v>92</v>
      </c>
    </row>
    <row r="6448" spans="1:9">
      <c r="A6448" t="s">
        <v>92</v>
      </c>
      <c r="B6448" s="23" t="s">
        <v>92</v>
      </c>
      <c r="C6448" s="24" t="s">
        <v>92</v>
      </c>
      <c r="D6448" t="s">
        <v>92</v>
      </c>
      <c r="E6448" t="s">
        <v>92</v>
      </c>
      <c r="F6448" t="s">
        <v>92</v>
      </c>
      <c r="G6448" s="23" t="s">
        <v>92</v>
      </c>
      <c r="H6448" s="24" t="s">
        <v>92</v>
      </c>
      <c r="I6448" t="s">
        <v>92</v>
      </c>
    </row>
    <row r="6449" spans="1:9">
      <c r="A6449" t="s">
        <v>92</v>
      </c>
      <c r="B6449" s="23" t="s">
        <v>92</v>
      </c>
      <c r="C6449" s="24" t="s">
        <v>92</v>
      </c>
      <c r="D6449" t="s">
        <v>92</v>
      </c>
      <c r="E6449" t="s">
        <v>92</v>
      </c>
      <c r="F6449" t="s">
        <v>92</v>
      </c>
      <c r="G6449" s="23" t="s">
        <v>92</v>
      </c>
      <c r="H6449" s="24" t="s">
        <v>92</v>
      </c>
      <c r="I6449" t="s">
        <v>92</v>
      </c>
    </row>
    <row r="6450" spans="1:9">
      <c r="A6450" t="s">
        <v>92</v>
      </c>
      <c r="B6450" s="23" t="s">
        <v>92</v>
      </c>
      <c r="C6450" s="24" t="s">
        <v>92</v>
      </c>
      <c r="D6450" t="s">
        <v>92</v>
      </c>
      <c r="E6450" t="s">
        <v>92</v>
      </c>
      <c r="F6450" t="s">
        <v>92</v>
      </c>
      <c r="G6450" s="23" t="s">
        <v>92</v>
      </c>
      <c r="H6450" s="24" t="s">
        <v>92</v>
      </c>
      <c r="I6450" t="s">
        <v>92</v>
      </c>
    </row>
    <row r="6451" spans="1:9">
      <c r="A6451" t="s">
        <v>92</v>
      </c>
      <c r="B6451" s="23" t="s">
        <v>92</v>
      </c>
      <c r="C6451" s="24" t="s">
        <v>92</v>
      </c>
      <c r="D6451" t="s">
        <v>92</v>
      </c>
      <c r="E6451" t="s">
        <v>92</v>
      </c>
      <c r="F6451" t="s">
        <v>92</v>
      </c>
      <c r="G6451" s="23" t="s">
        <v>92</v>
      </c>
      <c r="H6451" s="24" t="s">
        <v>92</v>
      </c>
      <c r="I6451" t="s">
        <v>92</v>
      </c>
    </row>
    <row r="6452" spans="1:9">
      <c r="A6452" t="s">
        <v>92</v>
      </c>
      <c r="B6452" s="23" t="s">
        <v>92</v>
      </c>
      <c r="C6452" s="24" t="s">
        <v>92</v>
      </c>
      <c r="D6452" t="s">
        <v>92</v>
      </c>
      <c r="E6452" t="s">
        <v>92</v>
      </c>
      <c r="F6452" t="s">
        <v>92</v>
      </c>
      <c r="G6452" s="23" t="s">
        <v>92</v>
      </c>
      <c r="H6452" s="24" t="s">
        <v>92</v>
      </c>
      <c r="I6452" t="s">
        <v>92</v>
      </c>
    </row>
    <row r="6453" spans="1:9">
      <c r="A6453" t="s">
        <v>92</v>
      </c>
      <c r="B6453" s="23" t="s">
        <v>92</v>
      </c>
      <c r="C6453" s="24" t="s">
        <v>92</v>
      </c>
      <c r="D6453" t="s">
        <v>92</v>
      </c>
      <c r="E6453" t="s">
        <v>92</v>
      </c>
      <c r="F6453" t="s">
        <v>92</v>
      </c>
      <c r="G6453" s="23" t="s">
        <v>92</v>
      </c>
      <c r="H6453" s="24" t="s">
        <v>92</v>
      </c>
      <c r="I6453" t="s">
        <v>92</v>
      </c>
    </row>
    <row r="6454" spans="1:9">
      <c r="A6454" t="s">
        <v>92</v>
      </c>
      <c r="B6454" s="23" t="s">
        <v>92</v>
      </c>
      <c r="C6454" s="24" t="s">
        <v>92</v>
      </c>
      <c r="D6454" t="s">
        <v>92</v>
      </c>
      <c r="E6454" t="s">
        <v>92</v>
      </c>
      <c r="F6454" t="s">
        <v>92</v>
      </c>
      <c r="G6454" s="23" t="s">
        <v>92</v>
      </c>
      <c r="H6454" s="24" t="s">
        <v>92</v>
      </c>
      <c r="I6454" t="s">
        <v>92</v>
      </c>
    </row>
    <row r="6455" spans="1:9">
      <c r="A6455" t="s">
        <v>92</v>
      </c>
      <c r="B6455" s="23" t="s">
        <v>92</v>
      </c>
      <c r="C6455" s="24" t="s">
        <v>92</v>
      </c>
      <c r="D6455" t="s">
        <v>92</v>
      </c>
      <c r="E6455" t="s">
        <v>92</v>
      </c>
      <c r="F6455" t="s">
        <v>92</v>
      </c>
      <c r="G6455" s="23" t="s">
        <v>92</v>
      </c>
      <c r="H6455" s="24" t="s">
        <v>92</v>
      </c>
      <c r="I6455" t="s">
        <v>92</v>
      </c>
    </row>
    <row r="6456" spans="1:9">
      <c r="A6456" t="s">
        <v>92</v>
      </c>
      <c r="B6456" s="23" t="s">
        <v>92</v>
      </c>
      <c r="C6456" s="24" t="s">
        <v>92</v>
      </c>
      <c r="D6456" t="s">
        <v>92</v>
      </c>
      <c r="E6456" t="s">
        <v>92</v>
      </c>
      <c r="F6456" t="s">
        <v>92</v>
      </c>
      <c r="G6456" s="23" t="s">
        <v>92</v>
      </c>
      <c r="H6456" s="24" t="s">
        <v>92</v>
      </c>
      <c r="I6456" t="s">
        <v>92</v>
      </c>
    </row>
    <row r="6457" spans="1:9">
      <c r="A6457" t="s">
        <v>92</v>
      </c>
      <c r="B6457" s="23" t="s">
        <v>92</v>
      </c>
      <c r="C6457" s="24" t="s">
        <v>92</v>
      </c>
      <c r="D6457" t="s">
        <v>92</v>
      </c>
      <c r="E6457" t="s">
        <v>92</v>
      </c>
      <c r="F6457" t="s">
        <v>92</v>
      </c>
      <c r="G6457" s="23" t="s">
        <v>92</v>
      </c>
      <c r="H6457" s="24" t="s">
        <v>92</v>
      </c>
      <c r="I6457" t="s">
        <v>92</v>
      </c>
    </row>
    <row r="6458" spans="1:9">
      <c r="A6458" t="s">
        <v>92</v>
      </c>
      <c r="B6458" s="23" t="s">
        <v>92</v>
      </c>
      <c r="C6458" s="24" t="s">
        <v>92</v>
      </c>
      <c r="D6458" t="s">
        <v>92</v>
      </c>
      <c r="E6458" t="s">
        <v>92</v>
      </c>
      <c r="F6458" t="s">
        <v>92</v>
      </c>
      <c r="G6458" s="23" t="s">
        <v>92</v>
      </c>
      <c r="H6458" s="24" t="s">
        <v>92</v>
      </c>
      <c r="I6458" t="s">
        <v>92</v>
      </c>
    </row>
    <row r="6459" spans="1:9">
      <c r="A6459" t="s">
        <v>92</v>
      </c>
      <c r="B6459" s="23" t="s">
        <v>92</v>
      </c>
      <c r="C6459" s="24" t="s">
        <v>92</v>
      </c>
      <c r="D6459" t="s">
        <v>92</v>
      </c>
      <c r="E6459" t="s">
        <v>92</v>
      </c>
      <c r="F6459" t="s">
        <v>92</v>
      </c>
      <c r="G6459" s="23" t="s">
        <v>92</v>
      </c>
      <c r="H6459" s="24" t="s">
        <v>92</v>
      </c>
      <c r="I6459" t="s">
        <v>92</v>
      </c>
    </row>
    <row r="6460" spans="1:9">
      <c r="A6460" t="s">
        <v>92</v>
      </c>
      <c r="B6460" s="23" t="s">
        <v>92</v>
      </c>
      <c r="C6460" s="24" t="s">
        <v>92</v>
      </c>
      <c r="D6460" t="s">
        <v>92</v>
      </c>
      <c r="E6460" t="s">
        <v>92</v>
      </c>
      <c r="F6460" t="s">
        <v>92</v>
      </c>
      <c r="G6460" s="23" t="s">
        <v>92</v>
      </c>
      <c r="H6460" s="24" t="s">
        <v>92</v>
      </c>
      <c r="I6460" t="s">
        <v>92</v>
      </c>
    </row>
    <row r="6461" spans="1:9">
      <c r="A6461" t="s">
        <v>92</v>
      </c>
      <c r="B6461" s="23" t="s">
        <v>92</v>
      </c>
      <c r="C6461" s="24" t="s">
        <v>92</v>
      </c>
      <c r="D6461" t="s">
        <v>92</v>
      </c>
      <c r="E6461" t="s">
        <v>92</v>
      </c>
      <c r="F6461" t="s">
        <v>92</v>
      </c>
      <c r="G6461" s="23" t="s">
        <v>92</v>
      </c>
      <c r="H6461" s="24" t="s">
        <v>92</v>
      </c>
      <c r="I6461" t="s">
        <v>92</v>
      </c>
    </row>
    <row r="6462" spans="1:9">
      <c r="A6462" t="s">
        <v>92</v>
      </c>
      <c r="B6462" s="23" t="s">
        <v>92</v>
      </c>
      <c r="C6462" s="24" t="s">
        <v>92</v>
      </c>
      <c r="D6462" t="s">
        <v>92</v>
      </c>
      <c r="E6462" t="s">
        <v>92</v>
      </c>
      <c r="F6462" t="s">
        <v>92</v>
      </c>
      <c r="G6462" s="23" t="s">
        <v>92</v>
      </c>
      <c r="H6462" s="24" t="s">
        <v>92</v>
      </c>
      <c r="I6462" t="s">
        <v>92</v>
      </c>
    </row>
    <row r="6463" spans="1:9">
      <c r="A6463" t="s">
        <v>92</v>
      </c>
      <c r="B6463" s="23" t="s">
        <v>92</v>
      </c>
      <c r="C6463" s="24" t="s">
        <v>92</v>
      </c>
      <c r="D6463" t="s">
        <v>92</v>
      </c>
      <c r="E6463" t="s">
        <v>92</v>
      </c>
      <c r="F6463" t="s">
        <v>92</v>
      </c>
      <c r="G6463" s="23" t="s">
        <v>92</v>
      </c>
      <c r="H6463" s="24" t="s">
        <v>92</v>
      </c>
      <c r="I6463" t="s">
        <v>92</v>
      </c>
    </row>
    <row r="6464" spans="1:9">
      <c r="A6464" t="s">
        <v>92</v>
      </c>
      <c r="B6464" s="23" t="s">
        <v>92</v>
      </c>
      <c r="C6464" s="24" t="s">
        <v>92</v>
      </c>
      <c r="D6464" t="s">
        <v>92</v>
      </c>
      <c r="E6464" t="s">
        <v>92</v>
      </c>
      <c r="F6464" t="s">
        <v>92</v>
      </c>
      <c r="G6464" s="23" t="s">
        <v>92</v>
      </c>
      <c r="H6464" s="24" t="s">
        <v>92</v>
      </c>
      <c r="I6464" t="s">
        <v>92</v>
      </c>
    </row>
    <row r="6465" spans="1:9">
      <c r="A6465" t="s">
        <v>92</v>
      </c>
      <c r="B6465" s="23" t="s">
        <v>92</v>
      </c>
      <c r="C6465" s="24" t="s">
        <v>92</v>
      </c>
      <c r="D6465" t="s">
        <v>92</v>
      </c>
      <c r="E6465" t="s">
        <v>92</v>
      </c>
      <c r="F6465" t="s">
        <v>92</v>
      </c>
      <c r="G6465" s="23" t="s">
        <v>92</v>
      </c>
      <c r="H6465" s="24" t="s">
        <v>92</v>
      </c>
      <c r="I6465" t="s">
        <v>92</v>
      </c>
    </row>
    <row r="6466" spans="1:9">
      <c r="A6466" t="s">
        <v>92</v>
      </c>
      <c r="B6466" s="23" t="s">
        <v>92</v>
      </c>
      <c r="C6466" s="24" t="s">
        <v>92</v>
      </c>
      <c r="D6466" t="s">
        <v>92</v>
      </c>
      <c r="E6466" t="s">
        <v>92</v>
      </c>
      <c r="F6466" t="s">
        <v>92</v>
      </c>
      <c r="G6466" s="23" t="s">
        <v>92</v>
      </c>
      <c r="H6466" s="24" t="s">
        <v>92</v>
      </c>
      <c r="I6466" t="s">
        <v>92</v>
      </c>
    </row>
    <row r="6467" spans="1:9">
      <c r="A6467" t="s">
        <v>92</v>
      </c>
      <c r="B6467" s="23" t="s">
        <v>92</v>
      </c>
      <c r="C6467" s="24" t="s">
        <v>92</v>
      </c>
      <c r="D6467" t="s">
        <v>92</v>
      </c>
      <c r="E6467" t="s">
        <v>92</v>
      </c>
      <c r="F6467" t="s">
        <v>92</v>
      </c>
      <c r="G6467" s="23" t="s">
        <v>92</v>
      </c>
      <c r="H6467" s="24" t="s">
        <v>92</v>
      </c>
      <c r="I6467" t="s">
        <v>92</v>
      </c>
    </row>
    <row r="6468" spans="1:9">
      <c r="A6468" t="s">
        <v>92</v>
      </c>
      <c r="B6468" s="23" t="s">
        <v>92</v>
      </c>
      <c r="C6468" s="24" t="s">
        <v>92</v>
      </c>
      <c r="D6468" t="s">
        <v>92</v>
      </c>
      <c r="E6468" t="s">
        <v>92</v>
      </c>
      <c r="F6468" t="s">
        <v>92</v>
      </c>
      <c r="G6468" s="23" t="s">
        <v>92</v>
      </c>
      <c r="H6468" s="24" t="s">
        <v>92</v>
      </c>
      <c r="I6468" t="s">
        <v>92</v>
      </c>
    </row>
    <row r="6469" spans="1:9">
      <c r="A6469" t="s">
        <v>92</v>
      </c>
      <c r="B6469" s="23" t="s">
        <v>92</v>
      </c>
      <c r="C6469" s="24" t="s">
        <v>92</v>
      </c>
      <c r="D6469" t="s">
        <v>92</v>
      </c>
      <c r="E6469" t="s">
        <v>92</v>
      </c>
      <c r="F6469" t="s">
        <v>92</v>
      </c>
      <c r="G6469" s="23" t="s">
        <v>92</v>
      </c>
      <c r="H6469" s="24" t="s">
        <v>92</v>
      </c>
      <c r="I6469" t="s">
        <v>92</v>
      </c>
    </row>
    <row r="6470" spans="1:9">
      <c r="A6470" t="s">
        <v>92</v>
      </c>
      <c r="B6470" s="23" t="s">
        <v>92</v>
      </c>
      <c r="C6470" s="24" t="s">
        <v>92</v>
      </c>
      <c r="D6470" t="s">
        <v>92</v>
      </c>
      <c r="E6470" t="s">
        <v>92</v>
      </c>
      <c r="F6470" t="s">
        <v>92</v>
      </c>
      <c r="G6470" s="23" t="s">
        <v>92</v>
      </c>
      <c r="H6470" s="24" t="s">
        <v>92</v>
      </c>
      <c r="I6470" t="s">
        <v>92</v>
      </c>
    </row>
    <row r="6471" spans="1:9">
      <c r="A6471" t="s">
        <v>92</v>
      </c>
      <c r="B6471" s="23" t="s">
        <v>92</v>
      </c>
      <c r="C6471" s="24" t="s">
        <v>92</v>
      </c>
      <c r="D6471" t="s">
        <v>92</v>
      </c>
      <c r="E6471" t="s">
        <v>92</v>
      </c>
      <c r="F6471" t="s">
        <v>92</v>
      </c>
      <c r="G6471" s="23" t="s">
        <v>92</v>
      </c>
      <c r="H6471" s="24" t="s">
        <v>92</v>
      </c>
      <c r="I6471" t="s">
        <v>92</v>
      </c>
    </row>
    <row r="6472" spans="1:9">
      <c r="A6472" t="s">
        <v>92</v>
      </c>
      <c r="B6472" s="23" t="s">
        <v>92</v>
      </c>
      <c r="C6472" s="24" t="s">
        <v>92</v>
      </c>
      <c r="D6472" t="s">
        <v>92</v>
      </c>
      <c r="E6472" t="s">
        <v>92</v>
      </c>
      <c r="F6472" t="s">
        <v>92</v>
      </c>
      <c r="G6472" s="23" t="s">
        <v>92</v>
      </c>
      <c r="H6472" s="24" t="s">
        <v>92</v>
      </c>
      <c r="I6472" t="s">
        <v>92</v>
      </c>
    </row>
    <row r="6473" spans="1:9">
      <c r="A6473" t="s">
        <v>92</v>
      </c>
      <c r="B6473" s="23" t="s">
        <v>92</v>
      </c>
      <c r="C6473" s="24" t="s">
        <v>92</v>
      </c>
      <c r="D6473" t="s">
        <v>92</v>
      </c>
      <c r="E6473" t="s">
        <v>92</v>
      </c>
      <c r="F6473" t="s">
        <v>92</v>
      </c>
      <c r="G6473" s="23" t="s">
        <v>92</v>
      </c>
      <c r="H6473" s="24" t="s">
        <v>92</v>
      </c>
      <c r="I6473" t="s">
        <v>92</v>
      </c>
    </row>
    <row r="6474" spans="1:9">
      <c r="A6474" t="s">
        <v>92</v>
      </c>
      <c r="B6474" s="23" t="s">
        <v>92</v>
      </c>
      <c r="C6474" s="24" t="s">
        <v>92</v>
      </c>
      <c r="D6474" t="s">
        <v>92</v>
      </c>
      <c r="E6474" t="s">
        <v>92</v>
      </c>
      <c r="F6474" t="s">
        <v>92</v>
      </c>
      <c r="G6474" s="23" t="s">
        <v>92</v>
      </c>
      <c r="H6474" s="24" t="s">
        <v>92</v>
      </c>
      <c r="I6474" t="s">
        <v>92</v>
      </c>
    </row>
    <row r="6475" spans="1:9">
      <c r="A6475" t="s">
        <v>92</v>
      </c>
      <c r="B6475" s="23" t="s">
        <v>92</v>
      </c>
      <c r="C6475" s="24" t="s">
        <v>92</v>
      </c>
      <c r="D6475" t="s">
        <v>92</v>
      </c>
      <c r="E6475" t="s">
        <v>92</v>
      </c>
      <c r="F6475" t="s">
        <v>92</v>
      </c>
      <c r="G6475" s="23" t="s">
        <v>92</v>
      </c>
      <c r="H6475" s="24" t="s">
        <v>92</v>
      </c>
      <c r="I6475" t="s">
        <v>92</v>
      </c>
    </row>
    <row r="6476" spans="1:9">
      <c r="A6476" t="s">
        <v>92</v>
      </c>
      <c r="B6476" s="23" t="s">
        <v>92</v>
      </c>
      <c r="C6476" s="24" t="s">
        <v>92</v>
      </c>
      <c r="D6476" t="s">
        <v>92</v>
      </c>
      <c r="E6476" t="s">
        <v>92</v>
      </c>
      <c r="F6476" t="s">
        <v>92</v>
      </c>
      <c r="G6476" s="23" t="s">
        <v>92</v>
      </c>
      <c r="H6476" s="24" t="s">
        <v>92</v>
      </c>
      <c r="I6476" t="s">
        <v>92</v>
      </c>
    </row>
    <row r="6477" spans="1:9">
      <c r="A6477" t="s">
        <v>92</v>
      </c>
      <c r="B6477" s="23" t="s">
        <v>92</v>
      </c>
      <c r="C6477" s="24" t="s">
        <v>92</v>
      </c>
      <c r="D6477" t="s">
        <v>92</v>
      </c>
      <c r="E6477" t="s">
        <v>92</v>
      </c>
      <c r="F6477" t="s">
        <v>92</v>
      </c>
      <c r="G6477" s="23" t="s">
        <v>92</v>
      </c>
      <c r="H6477" s="24" t="s">
        <v>92</v>
      </c>
      <c r="I6477" t="s">
        <v>92</v>
      </c>
    </row>
    <row r="6478" spans="1:9">
      <c r="A6478" t="s">
        <v>92</v>
      </c>
      <c r="B6478" s="23" t="s">
        <v>92</v>
      </c>
      <c r="C6478" s="24" t="s">
        <v>92</v>
      </c>
      <c r="D6478" t="s">
        <v>92</v>
      </c>
      <c r="E6478" t="s">
        <v>92</v>
      </c>
      <c r="F6478" t="s">
        <v>92</v>
      </c>
      <c r="G6478" s="23" t="s">
        <v>92</v>
      </c>
      <c r="H6478" s="24" t="s">
        <v>92</v>
      </c>
      <c r="I6478" t="s">
        <v>92</v>
      </c>
    </row>
    <row r="6479" spans="1:9">
      <c r="A6479" t="s">
        <v>92</v>
      </c>
      <c r="B6479" s="23" t="s">
        <v>92</v>
      </c>
      <c r="C6479" s="24" t="s">
        <v>92</v>
      </c>
      <c r="D6479" t="s">
        <v>92</v>
      </c>
      <c r="E6479" t="s">
        <v>92</v>
      </c>
      <c r="F6479" t="s">
        <v>92</v>
      </c>
      <c r="G6479" s="23" t="s">
        <v>92</v>
      </c>
      <c r="H6479" s="24" t="s">
        <v>92</v>
      </c>
      <c r="I6479" t="s">
        <v>92</v>
      </c>
    </row>
    <row r="6480" spans="1:9">
      <c r="A6480" t="s">
        <v>92</v>
      </c>
      <c r="B6480" s="23" t="s">
        <v>92</v>
      </c>
      <c r="C6480" s="24" t="s">
        <v>92</v>
      </c>
      <c r="D6480" t="s">
        <v>92</v>
      </c>
      <c r="E6480" t="s">
        <v>92</v>
      </c>
      <c r="F6480" t="s">
        <v>92</v>
      </c>
      <c r="G6480" s="23" t="s">
        <v>92</v>
      </c>
      <c r="H6480" s="24" t="s">
        <v>92</v>
      </c>
      <c r="I6480" t="s">
        <v>92</v>
      </c>
    </row>
    <row r="6481" spans="1:9">
      <c r="A6481" t="s">
        <v>92</v>
      </c>
      <c r="B6481" s="23" t="s">
        <v>92</v>
      </c>
      <c r="C6481" s="24" t="s">
        <v>92</v>
      </c>
      <c r="D6481" t="s">
        <v>92</v>
      </c>
      <c r="E6481" t="s">
        <v>92</v>
      </c>
      <c r="F6481" t="s">
        <v>92</v>
      </c>
      <c r="G6481" s="23" t="s">
        <v>92</v>
      </c>
      <c r="H6481" s="24" t="s">
        <v>92</v>
      </c>
      <c r="I6481" t="s">
        <v>92</v>
      </c>
    </row>
    <row r="6482" spans="1:9">
      <c r="A6482" t="s">
        <v>92</v>
      </c>
      <c r="B6482" s="23" t="s">
        <v>92</v>
      </c>
      <c r="C6482" s="24" t="s">
        <v>92</v>
      </c>
      <c r="D6482" t="s">
        <v>92</v>
      </c>
      <c r="E6482" t="s">
        <v>92</v>
      </c>
      <c r="F6482" t="s">
        <v>92</v>
      </c>
      <c r="G6482" s="23" t="s">
        <v>92</v>
      </c>
      <c r="H6482" s="24" t="s">
        <v>92</v>
      </c>
      <c r="I6482" t="s">
        <v>92</v>
      </c>
    </row>
    <row r="6483" spans="1:9">
      <c r="A6483" t="s">
        <v>92</v>
      </c>
      <c r="B6483" s="23" t="s">
        <v>92</v>
      </c>
      <c r="C6483" s="24" t="s">
        <v>92</v>
      </c>
      <c r="D6483" t="s">
        <v>92</v>
      </c>
      <c r="E6483" t="s">
        <v>92</v>
      </c>
      <c r="F6483" t="s">
        <v>92</v>
      </c>
      <c r="G6483" s="23" t="s">
        <v>92</v>
      </c>
      <c r="H6483" s="24" t="s">
        <v>92</v>
      </c>
      <c r="I6483" t="s">
        <v>92</v>
      </c>
    </row>
    <row r="6484" spans="1:9">
      <c r="A6484" t="s">
        <v>92</v>
      </c>
      <c r="B6484" s="23" t="s">
        <v>92</v>
      </c>
      <c r="C6484" s="24" t="s">
        <v>92</v>
      </c>
      <c r="D6484" t="s">
        <v>92</v>
      </c>
      <c r="E6484" t="s">
        <v>92</v>
      </c>
      <c r="F6484" t="s">
        <v>92</v>
      </c>
      <c r="G6484" s="23" t="s">
        <v>92</v>
      </c>
      <c r="H6484" s="24" t="s">
        <v>92</v>
      </c>
      <c r="I6484" t="s">
        <v>92</v>
      </c>
    </row>
    <row r="6485" spans="1:9">
      <c r="A6485" t="s">
        <v>92</v>
      </c>
      <c r="B6485" s="23" t="s">
        <v>92</v>
      </c>
      <c r="C6485" s="24" t="s">
        <v>92</v>
      </c>
      <c r="D6485" t="s">
        <v>92</v>
      </c>
      <c r="E6485" t="s">
        <v>92</v>
      </c>
      <c r="F6485" t="s">
        <v>92</v>
      </c>
      <c r="G6485" s="23" t="s">
        <v>92</v>
      </c>
      <c r="H6485" s="24" t="s">
        <v>92</v>
      </c>
      <c r="I6485" t="s">
        <v>92</v>
      </c>
    </row>
    <row r="6486" spans="1:9">
      <c r="A6486" t="s">
        <v>92</v>
      </c>
      <c r="B6486" s="23" t="s">
        <v>92</v>
      </c>
      <c r="C6486" s="24" t="s">
        <v>92</v>
      </c>
      <c r="D6486" t="s">
        <v>92</v>
      </c>
      <c r="E6486" t="s">
        <v>92</v>
      </c>
      <c r="F6486" t="s">
        <v>92</v>
      </c>
      <c r="G6486" s="23" t="s">
        <v>92</v>
      </c>
      <c r="H6486" s="24" t="s">
        <v>92</v>
      </c>
      <c r="I6486" t="s">
        <v>92</v>
      </c>
    </row>
    <row r="6487" spans="1:9">
      <c r="A6487" t="s">
        <v>92</v>
      </c>
      <c r="B6487" s="23" t="s">
        <v>92</v>
      </c>
      <c r="C6487" s="24" t="s">
        <v>92</v>
      </c>
      <c r="D6487" t="s">
        <v>92</v>
      </c>
      <c r="E6487" t="s">
        <v>92</v>
      </c>
      <c r="F6487" t="s">
        <v>92</v>
      </c>
      <c r="G6487" s="23" t="s">
        <v>92</v>
      </c>
      <c r="H6487" s="24" t="s">
        <v>92</v>
      </c>
      <c r="I6487" t="s">
        <v>92</v>
      </c>
    </row>
    <row r="6488" spans="1:9">
      <c r="A6488" t="s">
        <v>92</v>
      </c>
      <c r="B6488" s="23" t="s">
        <v>92</v>
      </c>
      <c r="C6488" s="24" t="s">
        <v>92</v>
      </c>
      <c r="D6488" t="s">
        <v>92</v>
      </c>
      <c r="E6488" t="s">
        <v>92</v>
      </c>
      <c r="F6488" t="s">
        <v>92</v>
      </c>
      <c r="G6488" s="23" t="s">
        <v>92</v>
      </c>
      <c r="H6488" s="24" t="s">
        <v>92</v>
      </c>
      <c r="I6488" t="s">
        <v>92</v>
      </c>
    </row>
    <row r="6489" spans="1:9">
      <c r="A6489" t="s">
        <v>92</v>
      </c>
      <c r="B6489" s="23" t="s">
        <v>92</v>
      </c>
      <c r="C6489" s="24" t="s">
        <v>92</v>
      </c>
      <c r="D6489" t="s">
        <v>92</v>
      </c>
      <c r="E6489" t="s">
        <v>92</v>
      </c>
      <c r="F6489" t="s">
        <v>92</v>
      </c>
      <c r="G6489" s="23" t="s">
        <v>92</v>
      </c>
      <c r="H6489" s="24" t="s">
        <v>92</v>
      </c>
      <c r="I6489" t="s">
        <v>92</v>
      </c>
    </row>
    <row r="6490" spans="1:9">
      <c r="A6490" t="s">
        <v>92</v>
      </c>
      <c r="B6490" s="23" t="s">
        <v>92</v>
      </c>
      <c r="C6490" s="24" t="s">
        <v>92</v>
      </c>
      <c r="D6490" t="s">
        <v>92</v>
      </c>
      <c r="E6490" t="s">
        <v>92</v>
      </c>
      <c r="F6490" t="s">
        <v>92</v>
      </c>
      <c r="G6490" s="23" t="s">
        <v>92</v>
      </c>
      <c r="H6490" s="24" t="s">
        <v>92</v>
      </c>
      <c r="I6490" t="s">
        <v>92</v>
      </c>
    </row>
    <row r="6491" spans="1:9">
      <c r="A6491" t="s">
        <v>92</v>
      </c>
      <c r="B6491" s="23" t="s">
        <v>92</v>
      </c>
      <c r="C6491" s="24" t="s">
        <v>92</v>
      </c>
      <c r="D6491" t="s">
        <v>92</v>
      </c>
      <c r="E6491" t="s">
        <v>92</v>
      </c>
      <c r="F6491" t="s">
        <v>92</v>
      </c>
      <c r="G6491" s="23" t="s">
        <v>92</v>
      </c>
      <c r="H6491" s="24" t="s">
        <v>92</v>
      </c>
      <c r="I6491" t="s">
        <v>92</v>
      </c>
    </row>
    <row r="6492" spans="1:9">
      <c r="A6492" t="s">
        <v>92</v>
      </c>
      <c r="B6492" s="23" t="s">
        <v>92</v>
      </c>
      <c r="C6492" s="24" t="s">
        <v>92</v>
      </c>
      <c r="D6492" t="s">
        <v>92</v>
      </c>
      <c r="E6492" t="s">
        <v>92</v>
      </c>
      <c r="F6492" t="s">
        <v>92</v>
      </c>
      <c r="G6492" s="23" t="s">
        <v>92</v>
      </c>
      <c r="H6492" s="24" t="s">
        <v>92</v>
      </c>
      <c r="I6492" t="s">
        <v>92</v>
      </c>
    </row>
    <row r="6493" spans="1:9">
      <c r="A6493" t="s">
        <v>92</v>
      </c>
      <c r="B6493" s="23" t="s">
        <v>92</v>
      </c>
      <c r="C6493" s="24" t="s">
        <v>92</v>
      </c>
      <c r="D6493" t="s">
        <v>92</v>
      </c>
      <c r="E6493" t="s">
        <v>92</v>
      </c>
      <c r="F6493" t="s">
        <v>92</v>
      </c>
      <c r="G6493" s="23" t="s">
        <v>92</v>
      </c>
      <c r="H6493" s="24" t="s">
        <v>92</v>
      </c>
      <c r="I6493" t="s">
        <v>92</v>
      </c>
    </row>
    <row r="6494" spans="1:9">
      <c r="A6494" t="s">
        <v>92</v>
      </c>
      <c r="B6494" s="23" t="s">
        <v>92</v>
      </c>
      <c r="C6494" s="24" t="s">
        <v>92</v>
      </c>
      <c r="D6494" t="s">
        <v>92</v>
      </c>
      <c r="E6494" t="s">
        <v>92</v>
      </c>
      <c r="F6494" t="s">
        <v>92</v>
      </c>
      <c r="G6494" s="23" t="s">
        <v>92</v>
      </c>
      <c r="H6494" s="24" t="s">
        <v>92</v>
      </c>
      <c r="I6494" t="s">
        <v>92</v>
      </c>
    </row>
    <row r="6495" spans="1:9">
      <c r="A6495" t="s">
        <v>92</v>
      </c>
      <c r="B6495" s="23" t="s">
        <v>92</v>
      </c>
      <c r="C6495" s="24" t="s">
        <v>92</v>
      </c>
      <c r="D6495" t="s">
        <v>92</v>
      </c>
      <c r="E6495" t="s">
        <v>92</v>
      </c>
      <c r="F6495" t="s">
        <v>92</v>
      </c>
      <c r="G6495" s="23" t="s">
        <v>92</v>
      </c>
      <c r="H6495" s="24" t="s">
        <v>92</v>
      </c>
      <c r="I6495" t="s">
        <v>92</v>
      </c>
    </row>
    <row r="6496" spans="1:9">
      <c r="A6496" t="s">
        <v>92</v>
      </c>
      <c r="B6496" s="23" t="s">
        <v>92</v>
      </c>
      <c r="C6496" s="24" t="s">
        <v>92</v>
      </c>
      <c r="D6496" t="s">
        <v>92</v>
      </c>
      <c r="E6496" t="s">
        <v>92</v>
      </c>
      <c r="F6496" t="s">
        <v>92</v>
      </c>
      <c r="G6496" s="23" t="s">
        <v>92</v>
      </c>
      <c r="H6496" s="24" t="s">
        <v>92</v>
      </c>
      <c r="I6496" t="s">
        <v>92</v>
      </c>
    </row>
    <row r="6497" spans="1:9">
      <c r="A6497" t="s">
        <v>92</v>
      </c>
      <c r="B6497" s="23" t="s">
        <v>92</v>
      </c>
      <c r="C6497" s="24" t="s">
        <v>92</v>
      </c>
      <c r="D6497" t="s">
        <v>92</v>
      </c>
      <c r="E6497" t="s">
        <v>92</v>
      </c>
      <c r="F6497" t="s">
        <v>92</v>
      </c>
      <c r="G6497" s="23" t="s">
        <v>92</v>
      </c>
      <c r="H6497" s="24" t="s">
        <v>92</v>
      </c>
      <c r="I6497" t="s">
        <v>92</v>
      </c>
    </row>
    <row r="6498" spans="1:9">
      <c r="A6498" t="s">
        <v>92</v>
      </c>
      <c r="B6498" s="23" t="s">
        <v>92</v>
      </c>
      <c r="C6498" s="24" t="s">
        <v>92</v>
      </c>
      <c r="D6498" t="s">
        <v>92</v>
      </c>
      <c r="E6498" t="s">
        <v>92</v>
      </c>
      <c r="F6498" t="s">
        <v>92</v>
      </c>
      <c r="G6498" s="23" t="s">
        <v>92</v>
      </c>
      <c r="H6498" s="24" t="s">
        <v>92</v>
      </c>
      <c r="I6498" t="s">
        <v>92</v>
      </c>
    </row>
    <row r="6499" spans="1:9">
      <c r="A6499" t="s">
        <v>92</v>
      </c>
      <c r="B6499" s="23" t="s">
        <v>92</v>
      </c>
      <c r="C6499" s="24" t="s">
        <v>92</v>
      </c>
      <c r="D6499" t="s">
        <v>92</v>
      </c>
      <c r="E6499" t="s">
        <v>92</v>
      </c>
      <c r="F6499" t="s">
        <v>92</v>
      </c>
      <c r="G6499" s="23" t="s">
        <v>92</v>
      </c>
      <c r="H6499" s="24" t="s">
        <v>92</v>
      </c>
      <c r="I6499" t="s">
        <v>92</v>
      </c>
    </row>
    <row r="6500" spans="1:9">
      <c r="A6500" t="s">
        <v>92</v>
      </c>
      <c r="B6500" s="23" t="s">
        <v>92</v>
      </c>
      <c r="C6500" s="24" t="s">
        <v>92</v>
      </c>
      <c r="D6500" t="s">
        <v>92</v>
      </c>
      <c r="E6500" t="s">
        <v>92</v>
      </c>
      <c r="F6500" t="s">
        <v>92</v>
      </c>
      <c r="G6500" s="23" t="s">
        <v>92</v>
      </c>
      <c r="H6500" s="24" t="s">
        <v>92</v>
      </c>
      <c r="I6500" t="s">
        <v>92</v>
      </c>
    </row>
    <row r="6501" spans="1:9">
      <c r="A6501" t="s">
        <v>92</v>
      </c>
      <c r="B6501" s="23" t="s">
        <v>92</v>
      </c>
      <c r="C6501" s="24" t="s">
        <v>92</v>
      </c>
      <c r="D6501" t="s">
        <v>92</v>
      </c>
      <c r="E6501" t="s">
        <v>92</v>
      </c>
      <c r="F6501" t="s">
        <v>92</v>
      </c>
      <c r="G6501" s="23" t="s">
        <v>92</v>
      </c>
      <c r="H6501" s="24" t="s">
        <v>92</v>
      </c>
      <c r="I6501" t="s">
        <v>92</v>
      </c>
    </row>
    <row r="6502" spans="1:9">
      <c r="A6502" t="s">
        <v>92</v>
      </c>
      <c r="B6502" s="23" t="s">
        <v>92</v>
      </c>
      <c r="C6502" s="24" t="s">
        <v>92</v>
      </c>
      <c r="D6502" t="s">
        <v>92</v>
      </c>
      <c r="E6502" t="s">
        <v>92</v>
      </c>
      <c r="F6502" t="s">
        <v>92</v>
      </c>
      <c r="G6502" s="23" t="s">
        <v>92</v>
      </c>
      <c r="H6502" s="24" t="s">
        <v>92</v>
      </c>
      <c r="I6502" t="s">
        <v>92</v>
      </c>
    </row>
    <row r="6503" spans="1:9">
      <c r="A6503" t="s">
        <v>92</v>
      </c>
      <c r="B6503" s="23" t="s">
        <v>92</v>
      </c>
      <c r="C6503" s="24" t="s">
        <v>92</v>
      </c>
      <c r="D6503" t="s">
        <v>92</v>
      </c>
      <c r="E6503" t="s">
        <v>92</v>
      </c>
      <c r="F6503" t="s">
        <v>92</v>
      </c>
      <c r="G6503" s="23" t="s">
        <v>92</v>
      </c>
      <c r="H6503" s="24" t="s">
        <v>92</v>
      </c>
      <c r="I6503" t="s">
        <v>92</v>
      </c>
    </row>
    <row r="6504" spans="1:9">
      <c r="A6504" t="s">
        <v>92</v>
      </c>
      <c r="B6504" s="23" t="s">
        <v>92</v>
      </c>
      <c r="C6504" s="24" t="s">
        <v>92</v>
      </c>
      <c r="D6504" t="s">
        <v>92</v>
      </c>
      <c r="E6504" t="s">
        <v>92</v>
      </c>
      <c r="F6504" t="s">
        <v>92</v>
      </c>
      <c r="G6504" s="23" t="s">
        <v>92</v>
      </c>
      <c r="H6504" s="24" t="s">
        <v>92</v>
      </c>
      <c r="I6504" t="s">
        <v>92</v>
      </c>
    </row>
    <row r="6505" spans="1:9">
      <c r="A6505" t="s">
        <v>92</v>
      </c>
      <c r="B6505" s="23" t="s">
        <v>92</v>
      </c>
      <c r="C6505" s="24" t="s">
        <v>92</v>
      </c>
      <c r="D6505" t="s">
        <v>92</v>
      </c>
      <c r="E6505" t="s">
        <v>92</v>
      </c>
      <c r="F6505" t="s">
        <v>92</v>
      </c>
      <c r="G6505" s="23" t="s">
        <v>92</v>
      </c>
      <c r="H6505" s="24" t="s">
        <v>92</v>
      </c>
      <c r="I6505" t="s">
        <v>92</v>
      </c>
    </row>
    <row r="6506" spans="1:9">
      <c r="A6506" t="s">
        <v>92</v>
      </c>
      <c r="B6506" s="23" t="s">
        <v>92</v>
      </c>
      <c r="C6506" s="24" t="s">
        <v>92</v>
      </c>
      <c r="D6506" t="s">
        <v>92</v>
      </c>
      <c r="E6506" t="s">
        <v>92</v>
      </c>
      <c r="F6506" t="s">
        <v>92</v>
      </c>
      <c r="G6506" s="23" t="s">
        <v>92</v>
      </c>
      <c r="H6506" s="24" t="s">
        <v>92</v>
      </c>
      <c r="I6506" t="s">
        <v>92</v>
      </c>
    </row>
    <row r="6507" spans="1:9">
      <c r="A6507" t="s">
        <v>92</v>
      </c>
      <c r="B6507" s="23" t="s">
        <v>92</v>
      </c>
      <c r="C6507" s="24" t="s">
        <v>92</v>
      </c>
      <c r="D6507" t="s">
        <v>92</v>
      </c>
      <c r="E6507" t="s">
        <v>92</v>
      </c>
      <c r="F6507" t="s">
        <v>92</v>
      </c>
      <c r="G6507" s="23" t="s">
        <v>92</v>
      </c>
      <c r="H6507" s="24" t="s">
        <v>92</v>
      </c>
      <c r="I6507" t="s">
        <v>92</v>
      </c>
    </row>
    <row r="6508" spans="1:9">
      <c r="A6508" t="s">
        <v>92</v>
      </c>
      <c r="B6508" s="23" t="s">
        <v>92</v>
      </c>
      <c r="C6508" s="24" t="s">
        <v>92</v>
      </c>
      <c r="D6508" t="s">
        <v>92</v>
      </c>
      <c r="E6508" t="s">
        <v>92</v>
      </c>
      <c r="F6508" t="s">
        <v>92</v>
      </c>
      <c r="G6508" s="23" t="s">
        <v>92</v>
      </c>
      <c r="H6508" s="24" t="s">
        <v>92</v>
      </c>
      <c r="I6508" t="s">
        <v>92</v>
      </c>
    </row>
    <row r="6509" spans="1:9">
      <c r="A6509" t="s">
        <v>92</v>
      </c>
      <c r="B6509" s="23" t="s">
        <v>92</v>
      </c>
      <c r="C6509" s="24" t="s">
        <v>92</v>
      </c>
      <c r="D6509" t="s">
        <v>92</v>
      </c>
      <c r="E6509" t="s">
        <v>92</v>
      </c>
      <c r="F6509" t="s">
        <v>92</v>
      </c>
      <c r="G6509" s="23" t="s">
        <v>92</v>
      </c>
      <c r="H6509" s="24" t="s">
        <v>92</v>
      </c>
      <c r="I6509" t="s">
        <v>92</v>
      </c>
    </row>
    <row r="6510" spans="1:9">
      <c r="A6510" t="s">
        <v>92</v>
      </c>
      <c r="B6510" s="23" t="s">
        <v>92</v>
      </c>
      <c r="C6510" s="24" t="s">
        <v>92</v>
      </c>
      <c r="D6510" t="s">
        <v>92</v>
      </c>
      <c r="E6510" t="s">
        <v>92</v>
      </c>
      <c r="F6510" t="s">
        <v>92</v>
      </c>
      <c r="G6510" s="23" t="s">
        <v>92</v>
      </c>
      <c r="H6510" s="24" t="s">
        <v>92</v>
      </c>
      <c r="I6510" t="s">
        <v>92</v>
      </c>
    </row>
    <row r="6511" spans="1:9">
      <c r="A6511" t="s">
        <v>92</v>
      </c>
      <c r="B6511" s="23" t="s">
        <v>92</v>
      </c>
      <c r="C6511" s="24" t="s">
        <v>92</v>
      </c>
      <c r="D6511" t="s">
        <v>92</v>
      </c>
      <c r="E6511" t="s">
        <v>92</v>
      </c>
      <c r="F6511" t="s">
        <v>92</v>
      </c>
      <c r="G6511" s="23" t="s">
        <v>92</v>
      </c>
      <c r="H6511" s="24" t="s">
        <v>92</v>
      </c>
      <c r="I6511" t="s">
        <v>92</v>
      </c>
    </row>
    <row r="6512" spans="1:9">
      <c r="A6512" t="s">
        <v>92</v>
      </c>
      <c r="B6512" s="23" t="s">
        <v>92</v>
      </c>
      <c r="C6512" s="24" t="s">
        <v>92</v>
      </c>
      <c r="D6512" t="s">
        <v>92</v>
      </c>
      <c r="E6512" t="s">
        <v>92</v>
      </c>
      <c r="F6512" t="s">
        <v>92</v>
      </c>
      <c r="G6512" s="23" t="s">
        <v>92</v>
      </c>
      <c r="H6512" s="24" t="s">
        <v>92</v>
      </c>
      <c r="I6512" t="s">
        <v>92</v>
      </c>
    </row>
    <row r="6513" spans="1:9">
      <c r="A6513" t="s">
        <v>92</v>
      </c>
      <c r="B6513" s="23" t="s">
        <v>92</v>
      </c>
      <c r="C6513" s="24" t="s">
        <v>92</v>
      </c>
      <c r="D6513" t="s">
        <v>92</v>
      </c>
      <c r="E6513" t="s">
        <v>92</v>
      </c>
      <c r="F6513" t="s">
        <v>92</v>
      </c>
      <c r="G6513" s="23" t="s">
        <v>92</v>
      </c>
      <c r="H6513" s="24" t="s">
        <v>92</v>
      </c>
      <c r="I6513" t="s">
        <v>92</v>
      </c>
    </row>
    <row r="6514" spans="1:9">
      <c r="A6514" t="s">
        <v>92</v>
      </c>
      <c r="B6514" s="23" t="s">
        <v>92</v>
      </c>
      <c r="C6514" s="24" t="s">
        <v>92</v>
      </c>
      <c r="D6514" t="s">
        <v>92</v>
      </c>
      <c r="E6514" t="s">
        <v>92</v>
      </c>
      <c r="F6514" t="s">
        <v>92</v>
      </c>
      <c r="G6514" s="23" t="s">
        <v>92</v>
      </c>
      <c r="H6514" s="24" t="s">
        <v>92</v>
      </c>
      <c r="I6514" t="s">
        <v>92</v>
      </c>
    </row>
    <row r="6515" spans="1:9">
      <c r="A6515" t="s">
        <v>92</v>
      </c>
      <c r="B6515" s="23" t="s">
        <v>92</v>
      </c>
      <c r="C6515" s="24" t="s">
        <v>92</v>
      </c>
      <c r="D6515" t="s">
        <v>92</v>
      </c>
      <c r="E6515" t="s">
        <v>92</v>
      </c>
      <c r="F6515" t="s">
        <v>92</v>
      </c>
      <c r="G6515" s="23" t="s">
        <v>92</v>
      </c>
      <c r="H6515" s="24" t="s">
        <v>92</v>
      </c>
      <c r="I6515" t="s">
        <v>92</v>
      </c>
    </row>
    <row r="6516" spans="1:9">
      <c r="A6516" t="s">
        <v>92</v>
      </c>
      <c r="B6516" s="23" t="s">
        <v>92</v>
      </c>
      <c r="C6516" s="24" t="s">
        <v>92</v>
      </c>
      <c r="D6516" t="s">
        <v>92</v>
      </c>
      <c r="E6516" t="s">
        <v>92</v>
      </c>
      <c r="F6516" t="s">
        <v>92</v>
      </c>
      <c r="G6516" s="23" t="s">
        <v>92</v>
      </c>
      <c r="H6516" s="24" t="s">
        <v>92</v>
      </c>
      <c r="I6516" t="s">
        <v>92</v>
      </c>
    </row>
    <row r="6517" spans="1:9">
      <c r="A6517" t="s">
        <v>92</v>
      </c>
      <c r="B6517" s="23" t="s">
        <v>92</v>
      </c>
      <c r="C6517" s="24" t="s">
        <v>92</v>
      </c>
      <c r="D6517" t="s">
        <v>92</v>
      </c>
      <c r="E6517" t="s">
        <v>92</v>
      </c>
      <c r="F6517" t="s">
        <v>92</v>
      </c>
      <c r="G6517" s="23" t="s">
        <v>92</v>
      </c>
      <c r="H6517" s="24" t="s">
        <v>92</v>
      </c>
      <c r="I6517" t="s">
        <v>92</v>
      </c>
    </row>
    <row r="6518" spans="1:9">
      <c r="A6518" t="s">
        <v>92</v>
      </c>
      <c r="B6518" s="23" t="s">
        <v>92</v>
      </c>
      <c r="C6518" s="24" t="s">
        <v>92</v>
      </c>
      <c r="D6518" t="s">
        <v>92</v>
      </c>
      <c r="E6518" t="s">
        <v>92</v>
      </c>
      <c r="F6518" t="s">
        <v>92</v>
      </c>
      <c r="G6518" s="23" t="s">
        <v>92</v>
      </c>
      <c r="H6518" s="24" t="s">
        <v>92</v>
      </c>
      <c r="I6518" t="s">
        <v>92</v>
      </c>
    </row>
    <row r="6519" spans="1:9">
      <c r="A6519" t="s">
        <v>92</v>
      </c>
      <c r="B6519" s="23" t="s">
        <v>92</v>
      </c>
      <c r="C6519" s="24" t="s">
        <v>92</v>
      </c>
      <c r="D6519" t="s">
        <v>92</v>
      </c>
      <c r="E6519" t="s">
        <v>92</v>
      </c>
      <c r="F6519" t="s">
        <v>92</v>
      </c>
      <c r="G6519" s="23" t="s">
        <v>92</v>
      </c>
      <c r="H6519" s="24" t="s">
        <v>92</v>
      </c>
      <c r="I6519" t="s">
        <v>92</v>
      </c>
    </row>
    <row r="6520" spans="1:9">
      <c r="A6520" t="s">
        <v>92</v>
      </c>
      <c r="B6520" s="23" t="s">
        <v>92</v>
      </c>
      <c r="C6520" s="24" t="s">
        <v>92</v>
      </c>
      <c r="D6520" t="s">
        <v>92</v>
      </c>
      <c r="E6520" t="s">
        <v>92</v>
      </c>
      <c r="F6520" t="s">
        <v>92</v>
      </c>
      <c r="G6520" s="23" t="s">
        <v>92</v>
      </c>
      <c r="H6520" s="24" t="s">
        <v>92</v>
      </c>
      <c r="I6520" t="s">
        <v>92</v>
      </c>
    </row>
    <row r="6521" spans="1:9">
      <c r="A6521" t="s">
        <v>92</v>
      </c>
      <c r="B6521" s="23" t="s">
        <v>92</v>
      </c>
      <c r="C6521" s="24" t="s">
        <v>92</v>
      </c>
      <c r="D6521" t="s">
        <v>92</v>
      </c>
      <c r="E6521" t="s">
        <v>92</v>
      </c>
      <c r="F6521" t="s">
        <v>92</v>
      </c>
      <c r="G6521" s="23" t="s">
        <v>92</v>
      </c>
      <c r="H6521" s="24" t="s">
        <v>92</v>
      </c>
      <c r="I6521" t="s">
        <v>92</v>
      </c>
    </row>
    <row r="6522" spans="1:9">
      <c r="A6522" t="s">
        <v>92</v>
      </c>
      <c r="B6522" s="23" t="s">
        <v>92</v>
      </c>
      <c r="C6522" s="24" t="s">
        <v>92</v>
      </c>
      <c r="D6522" t="s">
        <v>92</v>
      </c>
      <c r="E6522" t="s">
        <v>92</v>
      </c>
      <c r="F6522" t="s">
        <v>92</v>
      </c>
      <c r="G6522" s="23" t="s">
        <v>92</v>
      </c>
      <c r="H6522" s="24" t="s">
        <v>92</v>
      </c>
      <c r="I6522" t="s">
        <v>92</v>
      </c>
    </row>
    <row r="6523" spans="1:9">
      <c r="A6523" t="s">
        <v>92</v>
      </c>
      <c r="B6523" s="23" t="s">
        <v>92</v>
      </c>
      <c r="C6523" s="24" t="s">
        <v>92</v>
      </c>
      <c r="D6523" t="s">
        <v>92</v>
      </c>
      <c r="E6523" t="s">
        <v>92</v>
      </c>
      <c r="F6523" t="s">
        <v>92</v>
      </c>
      <c r="G6523" s="23" t="s">
        <v>92</v>
      </c>
      <c r="H6523" s="24" t="s">
        <v>92</v>
      </c>
      <c r="I6523" t="s">
        <v>92</v>
      </c>
    </row>
    <row r="6524" spans="1:9">
      <c r="A6524" t="s">
        <v>92</v>
      </c>
      <c r="B6524" s="23" t="s">
        <v>92</v>
      </c>
      <c r="C6524" s="24" t="s">
        <v>92</v>
      </c>
      <c r="D6524" t="s">
        <v>92</v>
      </c>
      <c r="E6524" t="s">
        <v>92</v>
      </c>
      <c r="F6524" t="s">
        <v>92</v>
      </c>
      <c r="G6524" s="23" t="s">
        <v>92</v>
      </c>
      <c r="H6524" s="24" t="s">
        <v>92</v>
      </c>
      <c r="I6524" t="s">
        <v>92</v>
      </c>
    </row>
    <row r="6525" spans="1:9">
      <c r="A6525" t="s">
        <v>92</v>
      </c>
      <c r="B6525" s="23" t="s">
        <v>92</v>
      </c>
      <c r="C6525" s="24" t="s">
        <v>92</v>
      </c>
      <c r="D6525" t="s">
        <v>92</v>
      </c>
      <c r="E6525" t="s">
        <v>92</v>
      </c>
      <c r="F6525" t="s">
        <v>92</v>
      </c>
      <c r="G6525" s="23" t="s">
        <v>92</v>
      </c>
      <c r="H6525" s="24" t="s">
        <v>92</v>
      </c>
      <c r="I6525" t="s">
        <v>92</v>
      </c>
    </row>
    <row r="6526" spans="1:9">
      <c r="A6526" t="s">
        <v>92</v>
      </c>
      <c r="B6526" s="23" t="s">
        <v>92</v>
      </c>
      <c r="C6526" s="24" t="s">
        <v>92</v>
      </c>
      <c r="D6526" t="s">
        <v>92</v>
      </c>
      <c r="E6526" t="s">
        <v>92</v>
      </c>
      <c r="F6526" t="s">
        <v>92</v>
      </c>
      <c r="G6526" s="23" t="s">
        <v>92</v>
      </c>
      <c r="H6526" s="24" t="s">
        <v>92</v>
      </c>
      <c r="I6526" t="s">
        <v>92</v>
      </c>
    </row>
    <row r="6527" spans="1:9">
      <c r="A6527" t="s">
        <v>92</v>
      </c>
      <c r="B6527" s="23" t="s">
        <v>92</v>
      </c>
      <c r="C6527" s="24" t="s">
        <v>92</v>
      </c>
      <c r="D6527" t="s">
        <v>92</v>
      </c>
      <c r="E6527" t="s">
        <v>92</v>
      </c>
      <c r="F6527" t="s">
        <v>92</v>
      </c>
      <c r="G6527" s="23" t="s">
        <v>92</v>
      </c>
      <c r="H6527" s="24" t="s">
        <v>92</v>
      </c>
      <c r="I6527" t="s">
        <v>92</v>
      </c>
    </row>
    <row r="6528" spans="1:9">
      <c r="A6528" t="s">
        <v>92</v>
      </c>
      <c r="B6528" s="23" t="s">
        <v>92</v>
      </c>
      <c r="C6528" s="24" t="s">
        <v>92</v>
      </c>
      <c r="D6528" t="s">
        <v>92</v>
      </c>
      <c r="E6528" t="s">
        <v>92</v>
      </c>
      <c r="F6528" t="s">
        <v>92</v>
      </c>
      <c r="G6528" s="23" t="s">
        <v>92</v>
      </c>
      <c r="H6528" s="24" t="s">
        <v>92</v>
      </c>
      <c r="I6528" t="s">
        <v>92</v>
      </c>
    </row>
    <row r="6529" spans="1:9">
      <c r="A6529" t="s">
        <v>92</v>
      </c>
      <c r="B6529" s="23" t="s">
        <v>92</v>
      </c>
      <c r="C6529" s="24" t="s">
        <v>92</v>
      </c>
      <c r="D6529" t="s">
        <v>92</v>
      </c>
      <c r="E6529" t="s">
        <v>92</v>
      </c>
      <c r="F6529" t="s">
        <v>92</v>
      </c>
      <c r="G6529" s="23" t="s">
        <v>92</v>
      </c>
      <c r="H6529" s="24" t="s">
        <v>92</v>
      </c>
      <c r="I6529" t="s">
        <v>92</v>
      </c>
    </row>
    <row r="6530" spans="1:9">
      <c r="A6530" t="s">
        <v>92</v>
      </c>
      <c r="B6530" s="23" t="s">
        <v>92</v>
      </c>
      <c r="C6530" s="24" t="s">
        <v>92</v>
      </c>
      <c r="D6530" t="s">
        <v>92</v>
      </c>
      <c r="E6530" t="s">
        <v>92</v>
      </c>
      <c r="F6530" t="s">
        <v>92</v>
      </c>
      <c r="G6530" s="23" t="s">
        <v>92</v>
      </c>
      <c r="H6530" s="24" t="s">
        <v>92</v>
      </c>
      <c r="I6530" t="s">
        <v>92</v>
      </c>
    </row>
    <row r="6531" spans="1:9">
      <c r="A6531" t="s">
        <v>92</v>
      </c>
      <c r="B6531" s="23" t="s">
        <v>92</v>
      </c>
      <c r="C6531" s="24" t="s">
        <v>92</v>
      </c>
      <c r="D6531" t="s">
        <v>92</v>
      </c>
      <c r="E6531" t="s">
        <v>92</v>
      </c>
      <c r="F6531" t="s">
        <v>92</v>
      </c>
      <c r="G6531" s="23" t="s">
        <v>92</v>
      </c>
      <c r="H6531" s="24" t="s">
        <v>92</v>
      </c>
      <c r="I6531" t="s">
        <v>92</v>
      </c>
    </row>
    <row r="6532" spans="1:9">
      <c r="A6532" t="s">
        <v>92</v>
      </c>
      <c r="B6532" s="23" t="s">
        <v>92</v>
      </c>
      <c r="C6532" s="24" t="s">
        <v>92</v>
      </c>
      <c r="D6532" t="s">
        <v>92</v>
      </c>
      <c r="E6532" t="s">
        <v>92</v>
      </c>
      <c r="F6532" t="s">
        <v>92</v>
      </c>
      <c r="G6532" s="23" t="s">
        <v>92</v>
      </c>
      <c r="H6532" s="24" t="s">
        <v>92</v>
      </c>
      <c r="I6532" t="s">
        <v>92</v>
      </c>
    </row>
    <row r="6533" spans="1:9">
      <c r="A6533" t="s">
        <v>92</v>
      </c>
      <c r="B6533" s="23" t="s">
        <v>92</v>
      </c>
      <c r="C6533" s="24" t="s">
        <v>92</v>
      </c>
      <c r="D6533" t="s">
        <v>92</v>
      </c>
      <c r="E6533" t="s">
        <v>92</v>
      </c>
      <c r="F6533" t="s">
        <v>92</v>
      </c>
      <c r="G6533" s="23" t="s">
        <v>92</v>
      </c>
      <c r="H6533" s="24" t="s">
        <v>92</v>
      </c>
      <c r="I6533" t="s">
        <v>92</v>
      </c>
    </row>
    <row r="6534" spans="1:9">
      <c r="A6534" t="s">
        <v>92</v>
      </c>
      <c r="B6534" s="23" t="s">
        <v>92</v>
      </c>
      <c r="C6534" s="24" t="s">
        <v>92</v>
      </c>
      <c r="D6534" t="s">
        <v>92</v>
      </c>
      <c r="E6534" t="s">
        <v>92</v>
      </c>
      <c r="F6534" t="s">
        <v>92</v>
      </c>
      <c r="G6534" s="23" t="s">
        <v>92</v>
      </c>
      <c r="H6534" s="24" t="s">
        <v>92</v>
      </c>
      <c r="I6534" t="s">
        <v>92</v>
      </c>
    </row>
    <row r="6535" spans="1:9">
      <c r="A6535" t="s">
        <v>92</v>
      </c>
      <c r="B6535" s="23" t="s">
        <v>92</v>
      </c>
      <c r="C6535" s="24" t="s">
        <v>92</v>
      </c>
      <c r="D6535" t="s">
        <v>92</v>
      </c>
      <c r="E6535" t="s">
        <v>92</v>
      </c>
      <c r="F6535" t="s">
        <v>92</v>
      </c>
      <c r="G6535" s="23" t="s">
        <v>92</v>
      </c>
      <c r="H6535" s="24" t="s">
        <v>92</v>
      </c>
      <c r="I6535" t="s">
        <v>92</v>
      </c>
    </row>
    <row r="6536" spans="1:9">
      <c r="A6536" t="s">
        <v>92</v>
      </c>
      <c r="B6536" s="23" t="s">
        <v>92</v>
      </c>
      <c r="C6536" s="24" t="s">
        <v>92</v>
      </c>
      <c r="D6536" t="s">
        <v>92</v>
      </c>
      <c r="E6536" t="s">
        <v>92</v>
      </c>
      <c r="F6536" t="s">
        <v>92</v>
      </c>
      <c r="G6536" s="23" t="s">
        <v>92</v>
      </c>
      <c r="H6536" s="24" t="s">
        <v>92</v>
      </c>
      <c r="I6536" t="s">
        <v>92</v>
      </c>
    </row>
    <row r="6537" spans="1:9">
      <c r="A6537" t="s">
        <v>92</v>
      </c>
      <c r="B6537" s="23" t="s">
        <v>92</v>
      </c>
      <c r="C6537" s="24" t="s">
        <v>92</v>
      </c>
      <c r="D6537" t="s">
        <v>92</v>
      </c>
      <c r="E6537" t="s">
        <v>92</v>
      </c>
      <c r="F6537" t="s">
        <v>92</v>
      </c>
      <c r="G6537" s="23" t="s">
        <v>92</v>
      </c>
      <c r="H6537" s="24" t="s">
        <v>92</v>
      </c>
      <c r="I6537" t="s">
        <v>92</v>
      </c>
    </row>
    <row r="6538" spans="1:9">
      <c r="A6538" t="s">
        <v>92</v>
      </c>
      <c r="B6538" s="23" t="s">
        <v>92</v>
      </c>
      <c r="C6538" s="24" t="s">
        <v>92</v>
      </c>
      <c r="D6538" t="s">
        <v>92</v>
      </c>
      <c r="E6538" t="s">
        <v>92</v>
      </c>
      <c r="F6538" t="s">
        <v>92</v>
      </c>
      <c r="G6538" s="23" t="s">
        <v>92</v>
      </c>
      <c r="H6538" s="24" t="s">
        <v>92</v>
      </c>
      <c r="I6538" t="s">
        <v>92</v>
      </c>
    </row>
    <row r="6539" spans="1:9">
      <c r="A6539" t="s">
        <v>92</v>
      </c>
      <c r="B6539" s="23" t="s">
        <v>92</v>
      </c>
      <c r="C6539" s="24" t="s">
        <v>92</v>
      </c>
      <c r="D6539" t="s">
        <v>92</v>
      </c>
      <c r="E6539" t="s">
        <v>92</v>
      </c>
      <c r="F6539" t="s">
        <v>92</v>
      </c>
      <c r="G6539" s="23" t="s">
        <v>92</v>
      </c>
      <c r="H6539" s="24" t="s">
        <v>92</v>
      </c>
      <c r="I6539" t="s">
        <v>92</v>
      </c>
    </row>
    <row r="6540" spans="1:9">
      <c r="A6540" t="s">
        <v>92</v>
      </c>
      <c r="B6540" s="23" t="s">
        <v>92</v>
      </c>
      <c r="C6540" s="24" t="s">
        <v>92</v>
      </c>
      <c r="D6540" t="s">
        <v>92</v>
      </c>
      <c r="E6540" t="s">
        <v>92</v>
      </c>
      <c r="F6540" t="s">
        <v>92</v>
      </c>
      <c r="G6540" s="23" t="s">
        <v>92</v>
      </c>
      <c r="H6540" s="24" t="s">
        <v>92</v>
      </c>
      <c r="I6540" t="s">
        <v>92</v>
      </c>
    </row>
    <row r="6541" spans="1:9">
      <c r="A6541" t="s">
        <v>92</v>
      </c>
      <c r="B6541" s="23" t="s">
        <v>92</v>
      </c>
      <c r="C6541" s="24" t="s">
        <v>92</v>
      </c>
      <c r="D6541" t="s">
        <v>92</v>
      </c>
      <c r="E6541" t="s">
        <v>92</v>
      </c>
      <c r="F6541" t="s">
        <v>92</v>
      </c>
      <c r="G6541" s="23" t="s">
        <v>92</v>
      </c>
      <c r="H6541" s="24" t="s">
        <v>92</v>
      </c>
      <c r="I6541" t="s">
        <v>92</v>
      </c>
    </row>
    <row r="6542" spans="1:9">
      <c r="A6542" t="s">
        <v>92</v>
      </c>
      <c r="B6542" s="23" t="s">
        <v>92</v>
      </c>
      <c r="C6542" s="24" t="s">
        <v>92</v>
      </c>
      <c r="D6542" t="s">
        <v>92</v>
      </c>
      <c r="E6542" t="s">
        <v>92</v>
      </c>
      <c r="F6542" t="s">
        <v>92</v>
      </c>
      <c r="G6542" s="23" t="s">
        <v>92</v>
      </c>
      <c r="H6542" s="24" t="s">
        <v>92</v>
      </c>
      <c r="I6542" t="s">
        <v>92</v>
      </c>
    </row>
    <row r="6543" spans="1:9">
      <c r="A6543" t="s">
        <v>92</v>
      </c>
      <c r="B6543" s="23" t="s">
        <v>92</v>
      </c>
      <c r="C6543" s="24" t="s">
        <v>92</v>
      </c>
      <c r="D6543" t="s">
        <v>92</v>
      </c>
      <c r="E6543" t="s">
        <v>92</v>
      </c>
      <c r="F6543" t="s">
        <v>92</v>
      </c>
      <c r="G6543" s="23" t="s">
        <v>92</v>
      </c>
      <c r="H6543" s="24" t="s">
        <v>92</v>
      </c>
      <c r="I6543" t="s">
        <v>92</v>
      </c>
    </row>
    <row r="6544" spans="1:9">
      <c r="A6544" t="s">
        <v>92</v>
      </c>
      <c r="B6544" s="23" t="s">
        <v>92</v>
      </c>
      <c r="C6544" s="24" t="s">
        <v>92</v>
      </c>
      <c r="D6544" t="s">
        <v>92</v>
      </c>
      <c r="E6544" t="s">
        <v>92</v>
      </c>
      <c r="F6544" t="s">
        <v>92</v>
      </c>
      <c r="G6544" s="23" t="s">
        <v>92</v>
      </c>
      <c r="H6544" s="24" t="s">
        <v>92</v>
      </c>
      <c r="I6544" t="s">
        <v>92</v>
      </c>
    </row>
    <row r="6545" spans="1:9">
      <c r="A6545" t="s">
        <v>92</v>
      </c>
      <c r="B6545" s="23" t="s">
        <v>92</v>
      </c>
      <c r="C6545" s="24" t="s">
        <v>92</v>
      </c>
      <c r="D6545" t="s">
        <v>92</v>
      </c>
      <c r="E6545" t="s">
        <v>92</v>
      </c>
      <c r="F6545" t="s">
        <v>92</v>
      </c>
      <c r="G6545" s="23" t="s">
        <v>92</v>
      </c>
      <c r="H6545" s="24" t="s">
        <v>92</v>
      </c>
      <c r="I6545" t="s">
        <v>92</v>
      </c>
    </row>
    <row r="6546" spans="1:9">
      <c r="A6546" t="s">
        <v>92</v>
      </c>
      <c r="B6546" s="23" t="s">
        <v>92</v>
      </c>
      <c r="C6546" s="24" t="s">
        <v>92</v>
      </c>
      <c r="D6546" t="s">
        <v>92</v>
      </c>
      <c r="E6546" t="s">
        <v>92</v>
      </c>
      <c r="F6546" t="s">
        <v>92</v>
      </c>
      <c r="G6546" s="23" t="s">
        <v>92</v>
      </c>
      <c r="H6546" s="24" t="s">
        <v>92</v>
      </c>
      <c r="I6546" t="s">
        <v>92</v>
      </c>
    </row>
    <row r="6547" spans="1:9">
      <c r="A6547" t="s">
        <v>92</v>
      </c>
      <c r="B6547" s="23" t="s">
        <v>92</v>
      </c>
      <c r="C6547" s="24" t="s">
        <v>92</v>
      </c>
      <c r="D6547" t="s">
        <v>92</v>
      </c>
      <c r="E6547" t="s">
        <v>92</v>
      </c>
      <c r="F6547" t="s">
        <v>92</v>
      </c>
      <c r="G6547" s="23" t="s">
        <v>92</v>
      </c>
      <c r="H6547" s="24" t="s">
        <v>92</v>
      </c>
      <c r="I6547" t="s">
        <v>92</v>
      </c>
    </row>
    <row r="6548" spans="1:9">
      <c r="A6548" t="s">
        <v>92</v>
      </c>
      <c r="B6548" s="23" t="s">
        <v>92</v>
      </c>
      <c r="C6548" s="24" t="s">
        <v>92</v>
      </c>
      <c r="D6548" t="s">
        <v>92</v>
      </c>
      <c r="E6548" t="s">
        <v>92</v>
      </c>
      <c r="F6548" t="s">
        <v>92</v>
      </c>
      <c r="G6548" s="23" t="s">
        <v>92</v>
      </c>
      <c r="H6548" s="24" t="s">
        <v>92</v>
      </c>
      <c r="I6548" t="s">
        <v>92</v>
      </c>
    </row>
    <row r="6549" spans="1:9">
      <c r="A6549" t="s">
        <v>92</v>
      </c>
      <c r="B6549" s="23" t="s">
        <v>92</v>
      </c>
      <c r="C6549" s="24" t="s">
        <v>92</v>
      </c>
      <c r="D6549" t="s">
        <v>92</v>
      </c>
      <c r="E6549" t="s">
        <v>92</v>
      </c>
      <c r="F6549" t="s">
        <v>92</v>
      </c>
      <c r="G6549" s="23" t="s">
        <v>92</v>
      </c>
      <c r="H6549" s="24" t="s">
        <v>92</v>
      </c>
      <c r="I6549" t="s">
        <v>92</v>
      </c>
    </row>
    <row r="6550" spans="1:9">
      <c r="A6550" t="s">
        <v>92</v>
      </c>
      <c r="B6550" s="23" t="s">
        <v>92</v>
      </c>
      <c r="C6550" s="24" t="s">
        <v>92</v>
      </c>
      <c r="D6550" t="s">
        <v>92</v>
      </c>
      <c r="E6550" t="s">
        <v>92</v>
      </c>
      <c r="F6550" t="s">
        <v>92</v>
      </c>
      <c r="G6550" s="23" t="s">
        <v>92</v>
      </c>
      <c r="H6550" s="24" t="s">
        <v>92</v>
      </c>
      <c r="I6550" t="s">
        <v>92</v>
      </c>
    </row>
    <row r="6551" spans="1:9">
      <c r="A6551" t="s">
        <v>92</v>
      </c>
      <c r="B6551" s="23" t="s">
        <v>92</v>
      </c>
      <c r="C6551" s="24" t="s">
        <v>92</v>
      </c>
      <c r="D6551" t="s">
        <v>92</v>
      </c>
      <c r="E6551" t="s">
        <v>92</v>
      </c>
      <c r="F6551" t="s">
        <v>92</v>
      </c>
      <c r="G6551" s="23" t="s">
        <v>92</v>
      </c>
      <c r="H6551" s="24" t="s">
        <v>92</v>
      </c>
      <c r="I6551" t="s">
        <v>92</v>
      </c>
    </row>
    <row r="6552" spans="1:9">
      <c r="A6552" t="s">
        <v>92</v>
      </c>
      <c r="B6552" s="23" t="s">
        <v>92</v>
      </c>
      <c r="C6552" s="24" t="s">
        <v>92</v>
      </c>
      <c r="D6552" t="s">
        <v>92</v>
      </c>
      <c r="E6552" t="s">
        <v>92</v>
      </c>
      <c r="F6552" t="s">
        <v>92</v>
      </c>
      <c r="G6552" s="23" t="s">
        <v>92</v>
      </c>
      <c r="H6552" s="24" t="s">
        <v>92</v>
      </c>
      <c r="I6552" t="s">
        <v>92</v>
      </c>
    </row>
    <row r="6553" spans="1:9">
      <c r="A6553" t="s">
        <v>92</v>
      </c>
      <c r="B6553" s="23" t="s">
        <v>92</v>
      </c>
      <c r="C6553" s="24" t="s">
        <v>92</v>
      </c>
      <c r="D6553" t="s">
        <v>92</v>
      </c>
      <c r="E6553" t="s">
        <v>92</v>
      </c>
      <c r="F6553" t="s">
        <v>92</v>
      </c>
      <c r="G6553" s="23" t="s">
        <v>92</v>
      </c>
      <c r="H6553" s="24" t="s">
        <v>92</v>
      </c>
      <c r="I6553" t="s">
        <v>92</v>
      </c>
    </row>
    <row r="6554" spans="1:9">
      <c r="A6554" t="s">
        <v>92</v>
      </c>
      <c r="B6554" s="23" t="s">
        <v>92</v>
      </c>
      <c r="C6554" s="24" t="s">
        <v>92</v>
      </c>
      <c r="D6554" t="s">
        <v>92</v>
      </c>
      <c r="E6554" t="s">
        <v>92</v>
      </c>
      <c r="F6554" t="s">
        <v>92</v>
      </c>
      <c r="G6554" s="23" t="s">
        <v>92</v>
      </c>
      <c r="H6554" s="24" t="s">
        <v>92</v>
      </c>
      <c r="I6554" t="s">
        <v>92</v>
      </c>
    </row>
    <row r="6555" spans="1:9">
      <c r="A6555" t="s">
        <v>92</v>
      </c>
      <c r="B6555" s="23" t="s">
        <v>92</v>
      </c>
      <c r="C6555" s="24" t="s">
        <v>92</v>
      </c>
      <c r="D6555" t="s">
        <v>92</v>
      </c>
      <c r="E6555" t="s">
        <v>92</v>
      </c>
      <c r="F6555" t="s">
        <v>92</v>
      </c>
      <c r="G6555" s="23" t="s">
        <v>92</v>
      </c>
      <c r="H6555" s="24" t="s">
        <v>92</v>
      </c>
      <c r="I6555" t="s">
        <v>92</v>
      </c>
    </row>
    <row r="6556" spans="1:9">
      <c r="A6556" t="s">
        <v>92</v>
      </c>
      <c r="B6556" s="23" t="s">
        <v>92</v>
      </c>
      <c r="C6556" s="24" t="s">
        <v>92</v>
      </c>
      <c r="D6556" t="s">
        <v>92</v>
      </c>
      <c r="E6556" t="s">
        <v>92</v>
      </c>
      <c r="F6556" t="s">
        <v>92</v>
      </c>
      <c r="G6556" s="23" t="s">
        <v>92</v>
      </c>
      <c r="H6556" s="24" t="s">
        <v>92</v>
      </c>
      <c r="I6556" t="s">
        <v>92</v>
      </c>
    </row>
    <row r="6557" spans="1:9">
      <c r="A6557" t="s">
        <v>92</v>
      </c>
      <c r="B6557" s="23" t="s">
        <v>92</v>
      </c>
      <c r="C6557" s="24" t="s">
        <v>92</v>
      </c>
      <c r="D6557" t="s">
        <v>92</v>
      </c>
      <c r="E6557" t="s">
        <v>92</v>
      </c>
      <c r="F6557" t="s">
        <v>92</v>
      </c>
      <c r="G6557" s="23" t="s">
        <v>92</v>
      </c>
      <c r="H6557" s="24" t="s">
        <v>92</v>
      </c>
      <c r="I6557" t="s">
        <v>92</v>
      </c>
    </row>
    <row r="6558" spans="1:9">
      <c r="A6558" t="s">
        <v>92</v>
      </c>
      <c r="B6558" s="23" t="s">
        <v>92</v>
      </c>
      <c r="C6558" s="24" t="s">
        <v>92</v>
      </c>
      <c r="D6558" t="s">
        <v>92</v>
      </c>
      <c r="E6558" t="s">
        <v>92</v>
      </c>
      <c r="F6558" t="s">
        <v>92</v>
      </c>
      <c r="G6558" s="23" t="s">
        <v>92</v>
      </c>
      <c r="H6558" s="24" t="s">
        <v>92</v>
      </c>
      <c r="I6558" t="s">
        <v>92</v>
      </c>
    </row>
    <row r="6559" spans="1:9">
      <c r="A6559" t="s">
        <v>92</v>
      </c>
      <c r="B6559" s="23" t="s">
        <v>92</v>
      </c>
      <c r="C6559" s="24" t="s">
        <v>92</v>
      </c>
      <c r="D6559" t="s">
        <v>92</v>
      </c>
      <c r="E6559" t="s">
        <v>92</v>
      </c>
      <c r="F6559" t="s">
        <v>92</v>
      </c>
      <c r="G6559" s="23" t="s">
        <v>92</v>
      </c>
      <c r="H6559" s="24" t="s">
        <v>92</v>
      </c>
      <c r="I6559" t="s">
        <v>92</v>
      </c>
    </row>
    <row r="6560" spans="1:9">
      <c r="A6560" t="s">
        <v>92</v>
      </c>
      <c r="B6560" s="23" t="s">
        <v>92</v>
      </c>
      <c r="C6560" s="24" t="s">
        <v>92</v>
      </c>
      <c r="D6560" t="s">
        <v>92</v>
      </c>
      <c r="E6560" t="s">
        <v>92</v>
      </c>
      <c r="F6560" t="s">
        <v>92</v>
      </c>
      <c r="G6560" s="23" t="s">
        <v>92</v>
      </c>
      <c r="H6560" s="24" t="s">
        <v>92</v>
      </c>
      <c r="I6560" t="s">
        <v>92</v>
      </c>
    </row>
    <row r="6561" spans="1:9">
      <c r="A6561" t="s">
        <v>92</v>
      </c>
      <c r="B6561" s="23" t="s">
        <v>92</v>
      </c>
      <c r="C6561" s="24" t="s">
        <v>92</v>
      </c>
      <c r="D6561" t="s">
        <v>92</v>
      </c>
      <c r="E6561" t="s">
        <v>92</v>
      </c>
      <c r="F6561" t="s">
        <v>92</v>
      </c>
      <c r="G6561" s="23" t="s">
        <v>92</v>
      </c>
      <c r="H6561" s="24" t="s">
        <v>92</v>
      </c>
      <c r="I6561" t="s">
        <v>92</v>
      </c>
    </row>
    <row r="6562" spans="1:9">
      <c r="A6562" t="s">
        <v>92</v>
      </c>
      <c r="B6562" s="23" t="s">
        <v>92</v>
      </c>
      <c r="C6562" s="24" t="s">
        <v>92</v>
      </c>
      <c r="D6562" t="s">
        <v>92</v>
      </c>
      <c r="E6562" t="s">
        <v>92</v>
      </c>
      <c r="F6562" t="s">
        <v>92</v>
      </c>
      <c r="G6562" s="23" t="s">
        <v>92</v>
      </c>
      <c r="H6562" s="24" t="s">
        <v>92</v>
      </c>
      <c r="I6562" t="s">
        <v>92</v>
      </c>
    </row>
    <row r="6563" spans="1:9">
      <c r="A6563" t="s">
        <v>92</v>
      </c>
      <c r="B6563" s="23" t="s">
        <v>92</v>
      </c>
      <c r="C6563" s="24" t="s">
        <v>92</v>
      </c>
      <c r="D6563" t="s">
        <v>92</v>
      </c>
      <c r="E6563" t="s">
        <v>92</v>
      </c>
      <c r="F6563" t="s">
        <v>92</v>
      </c>
      <c r="G6563" s="23" t="s">
        <v>92</v>
      </c>
      <c r="H6563" s="24" t="s">
        <v>92</v>
      </c>
      <c r="I6563" t="s">
        <v>92</v>
      </c>
    </row>
    <row r="6564" spans="1:9">
      <c r="A6564" t="s">
        <v>92</v>
      </c>
      <c r="B6564" s="23" t="s">
        <v>92</v>
      </c>
      <c r="C6564" s="24" t="s">
        <v>92</v>
      </c>
      <c r="D6564" t="s">
        <v>92</v>
      </c>
      <c r="E6564" t="s">
        <v>92</v>
      </c>
      <c r="F6564" t="s">
        <v>92</v>
      </c>
      <c r="G6564" s="23" t="s">
        <v>92</v>
      </c>
      <c r="H6564" s="24" t="s">
        <v>92</v>
      </c>
      <c r="I6564" t="s">
        <v>92</v>
      </c>
    </row>
    <row r="6565" spans="1:9">
      <c r="A6565" t="s">
        <v>92</v>
      </c>
      <c r="B6565" s="23" t="s">
        <v>92</v>
      </c>
      <c r="C6565" s="24" t="s">
        <v>92</v>
      </c>
      <c r="D6565" t="s">
        <v>92</v>
      </c>
      <c r="E6565" t="s">
        <v>92</v>
      </c>
      <c r="F6565" t="s">
        <v>92</v>
      </c>
      <c r="G6565" s="23" t="s">
        <v>92</v>
      </c>
      <c r="H6565" s="24" t="s">
        <v>92</v>
      </c>
      <c r="I6565" t="s">
        <v>92</v>
      </c>
    </row>
    <row r="6566" spans="1:9">
      <c r="A6566" t="s">
        <v>92</v>
      </c>
      <c r="B6566" s="23" t="s">
        <v>92</v>
      </c>
      <c r="C6566" s="24" t="s">
        <v>92</v>
      </c>
      <c r="D6566" t="s">
        <v>92</v>
      </c>
      <c r="E6566" t="s">
        <v>92</v>
      </c>
      <c r="F6566" t="s">
        <v>92</v>
      </c>
      <c r="G6566" s="23" t="s">
        <v>92</v>
      </c>
      <c r="H6566" s="24" t="s">
        <v>92</v>
      </c>
      <c r="I6566" t="s">
        <v>92</v>
      </c>
    </row>
    <row r="6567" spans="1:9">
      <c r="A6567" t="s">
        <v>92</v>
      </c>
      <c r="B6567" s="23" t="s">
        <v>92</v>
      </c>
      <c r="C6567" s="24" t="s">
        <v>92</v>
      </c>
      <c r="D6567" t="s">
        <v>92</v>
      </c>
      <c r="E6567" t="s">
        <v>92</v>
      </c>
      <c r="F6567" t="s">
        <v>92</v>
      </c>
      <c r="G6567" s="23" t="s">
        <v>92</v>
      </c>
      <c r="H6567" s="24" t="s">
        <v>92</v>
      </c>
      <c r="I6567" t="s">
        <v>92</v>
      </c>
    </row>
    <row r="6568" spans="1:9">
      <c r="A6568" t="s">
        <v>92</v>
      </c>
      <c r="B6568" s="23" t="s">
        <v>92</v>
      </c>
      <c r="C6568" s="24" t="s">
        <v>92</v>
      </c>
      <c r="D6568" t="s">
        <v>92</v>
      </c>
      <c r="E6568" t="s">
        <v>92</v>
      </c>
      <c r="F6568" t="s">
        <v>92</v>
      </c>
      <c r="G6568" s="23" t="s">
        <v>92</v>
      </c>
      <c r="H6568" s="24" t="s">
        <v>92</v>
      </c>
      <c r="I6568" t="s">
        <v>92</v>
      </c>
    </row>
    <row r="6569" spans="1:9">
      <c r="A6569" t="s">
        <v>92</v>
      </c>
      <c r="B6569" s="23" t="s">
        <v>92</v>
      </c>
      <c r="C6569" s="24" t="s">
        <v>92</v>
      </c>
      <c r="D6569" t="s">
        <v>92</v>
      </c>
      <c r="E6569" t="s">
        <v>92</v>
      </c>
      <c r="F6569" t="s">
        <v>92</v>
      </c>
      <c r="G6569" s="23" t="s">
        <v>92</v>
      </c>
      <c r="H6569" s="24" t="s">
        <v>92</v>
      </c>
      <c r="I6569" t="s">
        <v>92</v>
      </c>
    </row>
    <row r="6570" spans="1:9">
      <c r="A6570" t="s">
        <v>92</v>
      </c>
      <c r="B6570" s="23" t="s">
        <v>92</v>
      </c>
      <c r="C6570" s="24" t="s">
        <v>92</v>
      </c>
      <c r="D6570" t="s">
        <v>92</v>
      </c>
      <c r="E6570" t="s">
        <v>92</v>
      </c>
      <c r="F6570" t="s">
        <v>92</v>
      </c>
      <c r="G6570" s="23" t="s">
        <v>92</v>
      </c>
      <c r="H6570" s="24" t="s">
        <v>92</v>
      </c>
      <c r="I6570" t="s">
        <v>92</v>
      </c>
    </row>
    <row r="6571" spans="1:9">
      <c r="A6571" t="s">
        <v>92</v>
      </c>
      <c r="B6571" s="23" t="s">
        <v>92</v>
      </c>
      <c r="C6571" s="24" t="s">
        <v>92</v>
      </c>
      <c r="D6571" t="s">
        <v>92</v>
      </c>
      <c r="E6571" t="s">
        <v>92</v>
      </c>
      <c r="F6571" t="s">
        <v>92</v>
      </c>
      <c r="G6571" s="23" t="s">
        <v>92</v>
      </c>
      <c r="H6571" s="24" t="s">
        <v>92</v>
      </c>
      <c r="I6571" t="s">
        <v>92</v>
      </c>
    </row>
    <row r="6572" spans="1:9">
      <c r="A6572" t="s">
        <v>92</v>
      </c>
      <c r="B6572" s="23" t="s">
        <v>92</v>
      </c>
      <c r="C6572" s="24" t="s">
        <v>92</v>
      </c>
      <c r="D6572" t="s">
        <v>92</v>
      </c>
      <c r="E6572" t="s">
        <v>92</v>
      </c>
      <c r="F6572" t="s">
        <v>92</v>
      </c>
      <c r="G6572" s="23" t="s">
        <v>92</v>
      </c>
      <c r="H6572" s="24" t="s">
        <v>92</v>
      </c>
      <c r="I6572" t="s">
        <v>92</v>
      </c>
    </row>
    <row r="6573" spans="1:9">
      <c r="A6573" t="s">
        <v>92</v>
      </c>
      <c r="B6573" s="23" t="s">
        <v>92</v>
      </c>
      <c r="C6573" s="24" t="s">
        <v>92</v>
      </c>
      <c r="D6573" t="s">
        <v>92</v>
      </c>
      <c r="E6573" t="s">
        <v>92</v>
      </c>
      <c r="F6573" t="s">
        <v>92</v>
      </c>
      <c r="G6573" s="23" t="s">
        <v>92</v>
      </c>
      <c r="H6573" s="24" t="s">
        <v>92</v>
      </c>
      <c r="I6573" t="s">
        <v>92</v>
      </c>
    </row>
    <row r="6574" spans="1:9">
      <c r="A6574" t="s">
        <v>92</v>
      </c>
      <c r="B6574" s="23" t="s">
        <v>92</v>
      </c>
      <c r="C6574" s="24" t="s">
        <v>92</v>
      </c>
      <c r="D6574" t="s">
        <v>92</v>
      </c>
      <c r="E6574" t="s">
        <v>92</v>
      </c>
      <c r="F6574" t="s">
        <v>92</v>
      </c>
      <c r="G6574" s="23" t="s">
        <v>92</v>
      </c>
      <c r="H6574" s="24" t="s">
        <v>92</v>
      </c>
      <c r="I6574" t="s">
        <v>92</v>
      </c>
    </row>
    <row r="6575" spans="1:9">
      <c r="A6575" t="s">
        <v>92</v>
      </c>
      <c r="B6575" s="23" t="s">
        <v>92</v>
      </c>
      <c r="C6575" s="24" t="s">
        <v>92</v>
      </c>
      <c r="D6575" t="s">
        <v>92</v>
      </c>
      <c r="E6575" t="s">
        <v>92</v>
      </c>
      <c r="F6575" t="s">
        <v>92</v>
      </c>
      <c r="G6575" s="23" t="s">
        <v>92</v>
      </c>
      <c r="H6575" s="24" t="s">
        <v>92</v>
      </c>
      <c r="I6575" t="s">
        <v>92</v>
      </c>
    </row>
    <row r="6576" spans="1:9">
      <c r="A6576" t="s">
        <v>92</v>
      </c>
      <c r="B6576" s="23" t="s">
        <v>92</v>
      </c>
      <c r="C6576" s="24" t="s">
        <v>92</v>
      </c>
      <c r="D6576" t="s">
        <v>92</v>
      </c>
      <c r="E6576" t="s">
        <v>92</v>
      </c>
      <c r="F6576" t="s">
        <v>92</v>
      </c>
      <c r="G6576" s="23" t="s">
        <v>92</v>
      </c>
      <c r="H6576" s="24" t="s">
        <v>92</v>
      </c>
      <c r="I6576" t="s">
        <v>92</v>
      </c>
    </row>
    <row r="6577" spans="1:9">
      <c r="A6577" t="s">
        <v>92</v>
      </c>
      <c r="B6577" s="23" t="s">
        <v>92</v>
      </c>
      <c r="C6577" s="24" t="s">
        <v>92</v>
      </c>
      <c r="D6577" t="s">
        <v>92</v>
      </c>
      <c r="E6577" t="s">
        <v>92</v>
      </c>
      <c r="F6577" t="s">
        <v>92</v>
      </c>
      <c r="G6577" s="23" t="s">
        <v>92</v>
      </c>
      <c r="H6577" s="24" t="s">
        <v>92</v>
      </c>
      <c r="I6577" t="s">
        <v>92</v>
      </c>
    </row>
    <row r="6578" spans="1:9">
      <c r="A6578" t="s">
        <v>92</v>
      </c>
      <c r="B6578" s="23" t="s">
        <v>92</v>
      </c>
      <c r="C6578" s="24" t="s">
        <v>92</v>
      </c>
      <c r="D6578" t="s">
        <v>92</v>
      </c>
      <c r="E6578" t="s">
        <v>92</v>
      </c>
      <c r="F6578" t="s">
        <v>92</v>
      </c>
      <c r="G6578" s="23" t="s">
        <v>92</v>
      </c>
      <c r="H6578" s="24" t="s">
        <v>92</v>
      </c>
      <c r="I6578" t="s">
        <v>92</v>
      </c>
    </row>
    <row r="6579" spans="1:9">
      <c r="A6579" t="s">
        <v>92</v>
      </c>
      <c r="B6579" s="23" t="s">
        <v>92</v>
      </c>
      <c r="C6579" s="24" t="s">
        <v>92</v>
      </c>
      <c r="D6579" t="s">
        <v>92</v>
      </c>
      <c r="E6579" t="s">
        <v>92</v>
      </c>
      <c r="F6579" t="s">
        <v>92</v>
      </c>
      <c r="G6579" s="23" t="s">
        <v>92</v>
      </c>
      <c r="H6579" s="24" t="s">
        <v>92</v>
      </c>
      <c r="I6579" t="s">
        <v>92</v>
      </c>
    </row>
    <row r="6580" spans="1:9">
      <c r="A6580" t="s">
        <v>92</v>
      </c>
      <c r="B6580" s="23" t="s">
        <v>92</v>
      </c>
      <c r="C6580" s="24" t="s">
        <v>92</v>
      </c>
      <c r="D6580" t="s">
        <v>92</v>
      </c>
      <c r="E6580" t="s">
        <v>92</v>
      </c>
      <c r="F6580" t="s">
        <v>92</v>
      </c>
      <c r="G6580" s="23" t="s">
        <v>92</v>
      </c>
      <c r="H6580" s="24" t="s">
        <v>92</v>
      </c>
      <c r="I6580" t="s">
        <v>92</v>
      </c>
    </row>
    <row r="6581" spans="1:9">
      <c r="A6581" t="s">
        <v>92</v>
      </c>
      <c r="B6581" s="23" t="s">
        <v>92</v>
      </c>
      <c r="C6581" s="24" t="s">
        <v>92</v>
      </c>
      <c r="D6581" t="s">
        <v>92</v>
      </c>
      <c r="E6581" t="s">
        <v>92</v>
      </c>
      <c r="F6581" t="s">
        <v>92</v>
      </c>
      <c r="G6581" s="23" t="s">
        <v>92</v>
      </c>
      <c r="H6581" s="24" t="s">
        <v>92</v>
      </c>
      <c r="I6581" t="s">
        <v>92</v>
      </c>
    </row>
    <row r="6582" spans="1:9">
      <c r="A6582" t="s">
        <v>92</v>
      </c>
      <c r="B6582" s="23" t="s">
        <v>92</v>
      </c>
      <c r="C6582" s="24" t="s">
        <v>92</v>
      </c>
      <c r="D6582" t="s">
        <v>92</v>
      </c>
      <c r="E6582" t="s">
        <v>92</v>
      </c>
      <c r="F6582" t="s">
        <v>92</v>
      </c>
      <c r="G6582" s="23" t="s">
        <v>92</v>
      </c>
      <c r="H6582" s="24" t="s">
        <v>92</v>
      </c>
      <c r="I6582" t="s">
        <v>92</v>
      </c>
    </row>
    <row r="6583" spans="1:9">
      <c r="A6583" t="s">
        <v>92</v>
      </c>
      <c r="B6583" s="23" t="s">
        <v>92</v>
      </c>
      <c r="C6583" s="24" t="s">
        <v>92</v>
      </c>
      <c r="D6583" t="s">
        <v>92</v>
      </c>
      <c r="E6583" t="s">
        <v>92</v>
      </c>
      <c r="F6583" t="s">
        <v>92</v>
      </c>
      <c r="G6583" s="23" t="s">
        <v>92</v>
      </c>
      <c r="H6583" s="24" t="s">
        <v>92</v>
      </c>
      <c r="I6583" t="s">
        <v>92</v>
      </c>
    </row>
    <row r="6584" spans="1:9">
      <c r="A6584" t="s">
        <v>92</v>
      </c>
      <c r="B6584" s="23" t="s">
        <v>92</v>
      </c>
      <c r="C6584" s="24" t="s">
        <v>92</v>
      </c>
      <c r="D6584" t="s">
        <v>92</v>
      </c>
      <c r="E6584" t="s">
        <v>92</v>
      </c>
      <c r="F6584" t="s">
        <v>92</v>
      </c>
      <c r="G6584" s="23" t="s">
        <v>92</v>
      </c>
      <c r="H6584" s="24" t="s">
        <v>92</v>
      </c>
      <c r="I6584" t="s">
        <v>92</v>
      </c>
    </row>
    <row r="6585" spans="1:9">
      <c r="A6585" t="s">
        <v>92</v>
      </c>
      <c r="B6585" s="23" t="s">
        <v>92</v>
      </c>
      <c r="C6585" s="24" t="s">
        <v>92</v>
      </c>
      <c r="D6585" t="s">
        <v>92</v>
      </c>
      <c r="E6585" t="s">
        <v>92</v>
      </c>
      <c r="F6585" t="s">
        <v>92</v>
      </c>
      <c r="G6585" s="23" t="s">
        <v>92</v>
      </c>
      <c r="H6585" s="24" t="s">
        <v>92</v>
      </c>
      <c r="I6585" t="s">
        <v>92</v>
      </c>
    </row>
    <row r="6586" spans="1:9">
      <c r="A6586" t="s">
        <v>92</v>
      </c>
      <c r="B6586" s="23" t="s">
        <v>92</v>
      </c>
      <c r="C6586" s="24" t="s">
        <v>92</v>
      </c>
      <c r="D6586" t="s">
        <v>92</v>
      </c>
      <c r="E6586" t="s">
        <v>92</v>
      </c>
      <c r="F6586" t="s">
        <v>92</v>
      </c>
      <c r="G6586" s="23" t="s">
        <v>92</v>
      </c>
      <c r="H6586" s="24" t="s">
        <v>92</v>
      </c>
      <c r="I6586" t="s">
        <v>92</v>
      </c>
    </row>
    <row r="6587" spans="1:9">
      <c r="A6587" t="s">
        <v>92</v>
      </c>
      <c r="B6587" s="23" t="s">
        <v>92</v>
      </c>
      <c r="C6587" s="24" t="s">
        <v>92</v>
      </c>
      <c r="D6587" t="s">
        <v>92</v>
      </c>
      <c r="E6587" t="s">
        <v>92</v>
      </c>
      <c r="F6587" t="s">
        <v>92</v>
      </c>
      <c r="G6587" s="23" t="s">
        <v>92</v>
      </c>
      <c r="H6587" s="24" t="s">
        <v>92</v>
      </c>
      <c r="I6587" t="s">
        <v>92</v>
      </c>
    </row>
    <row r="6588" spans="1:9">
      <c r="A6588" t="s">
        <v>92</v>
      </c>
      <c r="B6588" s="23" t="s">
        <v>92</v>
      </c>
      <c r="C6588" s="24" t="s">
        <v>92</v>
      </c>
      <c r="D6588" t="s">
        <v>92</v>
      </c>
      <c r="E6588" t="s">
        <v>92</v>
      </c>
      <c r="F6588" t="s">
        <v>92</v>
      </c>
      <c r="G6588" s="23" t="s">
        <v>92</v>
      </c>
      <c r="H6588" s="24" t="s">
        <v>92</v>
      </c>
      <c r="I6588" t="s">
        <v>92</v>
      </c>
    </row>
    <row r="6589" spans="1:9">
      <c r="A6589" t="s">
        <v>92</v>
      </c>
      <c r="B6589" s="23" t="s">
        <v>92</v>
      </c>
      <c r="C6589" s="24" t="s">
        <v>92</v>
      </c>
      <c r="D6589" t="s">
        <v>92</v>
      </c>
      <c r="E6589" t="s">
        <v>92</v>
      </c>
      <c r="F6589" t="s">
        <v>92</v>
      </c>
      <c r="G6589" s="23" t="s">
        <v>92</v>
      </c>
      <c r="H6589" s="24" t="s">
        <v>92</v>
      </c>
      <c r="I6589" t="s">
        <v>92</v>
      </c>
    </row>
    <row r="6590" spans="1:9">
      <c r="A6590" t="s">
        <v>92</v>
      </c>
      <c r="B6590" s="23" t="s">
        <v>92</v>
      </c>
      <c r="C6590" s="24" t="s">
        <v>92</v>
      </c>
      <c r="D6590" t="s">
        <v>92</v>
      </c>
      <c r="E6590" t="s">
        <v>92</v>
      </c>
      <c r="F6590" t="s">
        <v>92</v>
      </c>
      <c r="G6590" s="23" t="s">
        <v>92</v>
      </c>
      <c r="H6590" s="24" t="s">
        <v>92</v>
      </c>
      <c r="I6590" t="s">
        <v>92</v>
      </c>
    </row>
    <row r="6591" spans="1:9">
      <c r="A6591" t="s">
        <v>92</v>
      </c>
      <c r="B6591" s="23" t="s">
        <v>92</v>
      </c>
      <c r="C6591" s="24" t="s">
        <v>92</v>
      </c>
      <c r="D6591" t="s">
        <v>92</v>
      </c>
      <c r="E6591" t="s">
        <v>92</v>
      </c>
      <c r="F6591" t="s">
        <v>92</v>
      </c>
      <c r="G6591" s="23" t="s">
        <v>92</v>
      </c>
      <c r="H6591" s="24" t="s">
        <v>92</v>
      </c>
      <c r="I6591" t="s">
        <v>92</v>
      </c>
    </row>
    <row r="6592" spans="1:9">
      <c r="A6592" t="s">
        <v>92</v>
      </c>
      <c r="B6592" s="23" t="s">
        <v>92</v>
      </c>
      <c r="C6592" s="24" t="s">
        <v>92</v>
      </c>
      <c r="D6592" t="s">
        <v>92</v>
      </c>
      <c r="E6592" t="s">
        <v>92</v>
      </c>
      <c r="F6592" t="s">
        <v>92</v>
      </c>
      <c r="G6592" s="23" t="s">
        <v>92</v>
      </c>
      <c r="H6592" s="24" t="s">
        <v>92</v>
      </c>
      <c r="I6592" t="s">
        <v>92</v>
      </c>
    </row>
    <row r="6593" spans="1:9">
      <c r="A6593" t="s">
        <v>92</v>
      </c>
      <c r="B6593" s="23" t="s">
        <v>92</v>
      </c>
      <c r="C6593" s="24" t="s">
        <v>92</v>
      </c>
      <c r="D6593" t="s">
        <v>92</v>
      </c>
      <c r="E6593" t="s">
        <v>92</v>
      </c>
      <c r="F6593" t="s">
        <v>92</v>
      </c>
      <c r="G6593" s="23" t="s">
        <v>92</v>
      </c>
      <c r="H6593" s="24" t="s">
        <v>92</v>
      </c>
      <c r="I6593" t="s">
        <v>92</v>
      </c>
    </row>
    <row r="6594" spans="1:9">
      <c r="A6594" t="s">
        <v>92</v>
      </c>
      <c r="B6594" s="23" t="s">
        <v>92</v>
      </c>
      <c r="C6594" s="24" t="s">
        <v>92</v>
      </c>
      <c r="D6594" t="s">
        <v>92</v>
      </c>
      <c r="E6594" t="s">
        <v>92</v>
      </c>
      <c r="F6594" t="s">
        <v>92</v>
      </c>
      <c r="G6594" s="23" t="s">
        <v>92</v>
      </c>
      <c r="H6594" s="24" t="s">
        <v>92</v>
      </c>
      <c r="I6594" t="s">
        <v>92</v>
      </c>
    </row>
    <row r="6595" spans="1:9">
      <c r="A6595" t="s">
        <v>92</v>
      </c>
      <c r="B6595" s="23" t="s">
        <v>92</v>
      </c>
      <c r="C6595" s="24" t="s">
        <v>92</v>
      </c>
      <c r="D6595" t="s">
        <v>92</v>
      </c>
      <c r="E6595" t="s">
        <v>92</v>
      </c>
      <c r="F6595" t="s">
        <v>92</v>
      </c>
      <c r="G6595" s="23" t="s">
        <v>92</v>
      </c>
      <c r="H6595" s="24" t="s">
        <v>92</v>
      </c>
      <c r="I6595" t="s">
        <v>92</v>
      </c>
    </row>
    <row r="6596" spans="1:9">
      <c r="A6596" t="s">
        <v>92</v>
      </c>
      <c r="B6596" s="23" t="s">
        <v>92</v>
      </c>
      <c r="C6596" s="24" t="s">
        <v>92</v>
      </c>
      <c r="D6596" t="s">
        <v>92</v>
      </c>
      <c r="E6596" t="s">
        <v>92</v>
      </c>
      <c r="F6596" t="s">
        <v>92</v>
      </c>
      <c r="G6596" s="23" t="s">
        <v>92</v>
      </c>
      <c r="H6596" s="24" t="s">
        <v>92</v>
      </c>
      <c r="I6596" t="s">
        <v>92</v>
      </c>
    </row>
    <row r="6597" spans="1:9">
      <c r="A6597" t="s">
        <v>92</v>
      </c>
      <c r="B6597" s="23" t="s">
        <v>92</v>
      </c>
      <c r="C6597" s="24" t="s">
        <v>92</v>
      </c>
      <c r="D6597" t="s">
        <v>92</v>
      </c>
      <c r="E6597" t="s">
        <v>92</v>
      </c>
      <c r="F6597" t="s">
        <v>92</v>
      </c>
      <c r="G6597" s="23" t="s">
        <v>92</v>
      </c>
      <c r="H6597" s="24" t="s">
        <v>92</v>
      </c>
      <c r="I6597" t="s">
        <v>92</v>
      </c>
    </row>
    <row r="6598" spans="1:9">
      <c r="A6598" t="s">
        <v>92</v>
      </c>
      <c r="B6598" s="23" t="s">
        <v>92</v>
      </c>
      <c r="C6598" s="24" t="s">
        <v>92</v>
      </c>
      <c r="D6598" t="s">
        <v>92</v>
      </c>
      <c r="E6598" t="s">
        <v>92</v>
      </c>
      <c r="F6598" t="s">
        <v>92</v>
      </c>
      <c r="G6598" s="23" t="s">
        <v>92</v>
      </c>
      <c r="H6598" s="24" t="s">
        <v>92</v>
      </c>
      <c r="I6598" t="s">
        <v>92</v>
      </c>
    </row>
    <row r="6599" spans="1:9">
      <c r="A6599" t="s">
        <v>92</v>
      </c>
      <c r="B6599" s="23" t="s">
        <v>92</v>
      </c>
      <c r="C6599" s="24" t="s">
        <v>92</v>
      </c>
      <c r="D6599" t="s">
        <v>92</v>
      </c>
      <c r="E6599" t="s">
        <v>92</v>
      </c>
      <c r="F6599" t="s">
        <v>92</v>
      </c>
      <c r="G6599" s="23" t="s">
        <v>92</v>
      </c>
      <c r="H6599" s="24" t="s">
        <v>92</v>
      </c>
      <c r="I6599" t="s">
        <v>92</v>
      </c>
    </row>
    <row r="6600" spans="1:9">
      <c r="A6600" t="s">
        <v>92</v>
      </c>
      <c r="B6600" s="23" t="s">
        <v>92</v>
      </c>
      <c r="C6600" s="24" t="s">
        <v>92</v>
      </c>
      <c r="D6600" t="s">
        <v>92</v>
      </c>
      <c r="E6600" t="s">
        <v>92</v>
      </c>
      <c r="F6600" t="s">
        <v>92</v>
      </c>
      <c r="G6600" s="23" t="s">
        <v>92</v>
      </c>
      <c r="H6600" s="24" t="s">
        <v>92</v>
      </c>
      <c r="I6600" t="s">
        <v>92</v>
      </c>
    </row>
    <row r="6601" spans="1:9">
      <c r="A6601" t="s">
        <v>92</v>
      </c>
      <c r="B6601" s="23" t="s">
        <v>92</v>
      </c>
      <c r="C6601" s="24" t="s">
        <v>92</v>
      </c>
      <c r="D6601" t="s">
        <v>92</v>
      </c>
      <c r="E6601" t="s">
        <v>92</v>
      </c>
      <c r="F6601" t="s">
        <v>92</v>
      </c>
      <c r="G6601" s="23" t="s">
        <v>92</v>
      </c>
      <c r="H6601" s="24" t="s">
        <v>92</v>
      </c>
      <c r="I6601" t="s">
        <v>92</v>
      </c>
    </row>
    <row r="6602" spans="1:9">
      <c r="A6602" t="s">
        <v>92</v>
      </c>
      <c r="B6602" s="23" t="s">
        <v>92</v>
      </c>
      <c r="C6602" s="24" t="s">
        <v>92</v>
      </c>
      <c r="D6602" t="s">
        <v>92</v>
      </c>
      <c r="E6602" t="s">
        <v>92</v>
      </c>
      <c r="F6602" t="s">
        <v>92</v>
      </c>
      <c r="G6602" s="23" t="s">
        <v>92</v>
      </c>
      <c r="H6602" s="24" t="s">
        <v>92</v>
      </c>
      <c r="I6602" t="s">
        <v>92</v>
      </c>
    </row>
    <row r="6603" spans="1:9">
      <c r="A6603" t="s">
        <v>92</v>
      </c>
      <c r="B6603" s="23" t="s">
        <v>92</v>
      </c>
      <c r="C6603" s="24" t="s">
        <v>92</v>
      </c>
      <c r="D6603" t="s">
        <v>92</v>
      </c>
      <c r="E6603" t="s">
        <v>92</v>
      </c>
      <c r="F6603" t="s">
        <v>92</v>
      </c>
      <c r="G6603" s="23" t="s">
        <v>92</v>
      </c>
      <c r="H6603" s="24" t="s">
        <v>92</v>
      </c>
      <c r="I6603" t="s">
        <v>92</v>
      </c>
    </row>
    <row r="6604" spans="1:9">
      <c r="A6604" t="s">
        <v>92</v>
      </c>
      <c r="B6604" s="23" t="s">
        <v>92</v>
      </c>
      <c r="C6604" s="24" t="s">
        <v>92</v>
      </c>
      <c r="D6604" t="s">
        <v>92</v>
      </c>
      <c r="E6604" t="s">
        <v>92</v>
      </c>
      <c r="F6604" t="s">
        <v>92</v>
      </c>
      <c r="G6604" s="23" t="s">
        <v>92</v>
      </c>
      <c r="H6604" s="24" t="s">
        <v>92</v>
      </c>
      <c r="I6604" t="s">
        <v>92</v>
      </c>
    </row>
    <row r="6605" spans="1:9">
      <c r="A6605" t="s">
        <v>92</v>
      </c>
      <c r="B6605" s="23" t="s">
        <v>92</v>
      </c>
      <c r="C6605" s="24" t="s">
        <v>92</v>
      </c>
      <c r="D6605" t="s">
        <v>92</v>
      </c>
      <c r="E6605" t="s">
        <v>92</v>
      </c>
      <c r="F6605" t="s">
        <v>92</v>
      </c>
      <c r="G6605" s="23" t="s">
        <v>92</v>
      </c>
      <c r="H6605" s="24" t="s">
        <v>92</v>
      </c>
      <c r="I6605" t="s">
        <v>92</v>
      </c>
    </row>
    <row r="6606" spans="1:9">
      <c r="A6606" t="s">
        <v>92</v>
      </c>
      <c r="B6606" s="23" t="s">
        <v>92</v>
      </c>
      <c r="C6606" s="24" t="s">
        <v>92</v>
      </c>
      <c r="D6606" t="s">
        <v>92</v>
      </c>
      <c r="E6606" t="s">
        <v>92</v>
      </c>
      <c r="F6606" t="s">
        <v>92</v>
      </c>
      <c r="G6606" s="23" t="s">
        <v>92</v>
      </c>
      <c r="H6606" s="24" t="s">
        <v>92</v>
      </c>
      <c r="I6606" t="s">
        <v>92</v>
      </c>
    </row>
    <row r="6607" spans="1:9">
      <c r="A6607" t="s">
        <v>92</v>
      </c>
      <c r="B6607" s="23" t="s">
        <v>92</v>
      </c>
      <c r="C6607" s="24" t="s">
        <v>92</v>
      </c>
      <c r="D6607" t="s">
        <v>92</v>
      </c>
      <c r="E6607" t="s">
        <v>92</v>
      </c>
      <c r="F6607" t="s">
        <v>92</v>
      </c>
      <c r="G6607" s="23" t="s">
        <v>92</v>
      </c>
      <c r="H6607" s="24" t="s">
        <v>92</v>
      </c>
      <c r="I6607" t="s">
        <v>92</v>
      </c>
    </row>
    <row r="6608" spans="1:9">
      <c r="A6608" t="s">
        <v>92</v>
      </c>
      <c r="B6608" s="23" t="s">
        <v>92</v>
      </c>
      <c r="C6608" s="24" t="s">
        <v>92</v>
      </c>
      <c r="D6608" t="s">
        <v>92</v>
      </c>
      <c r="E6608" t="s">
        <v>92</v>
      </c>
      <c r="F6608" t="s">
        <v>92</v>
      </c>
      <c r="G6608" s="23" t="s">
        <v>92</v>
      </c>
      <c r="H6608" s="24" t="s">
        <v>92</v>
      </c>
      <c r="I6608" t="s">
        <v>92</v>
      </c>
    </row>
    <row r="6609" spans="1:9">
      <c r="A6609" t="s">
        <v>92</v>
      </c>
      <c r="B6609" s="23" t="s">
        <v>92</v>
      </c>
      <c r="C6609" s="24" t="s">
        <v>92</v>
      </c>
      <c r="D6609" t="s">
        <v>92</v>
      </c>
      <c r="E6609" t="s">
        <v>92</v>
      </c>
      <c r="F6609" t="s">
        <v>92</v>
      </c>
      <c r="G6609" s="23" t="s">
        <v>92</v>
      </c>
      <c r="H6609" s="24" t="s">
        <v>92</v>
      </c>
      <c r="I6609" t="s">
        <v>92</v>
      </c>
    </row>
    <row r="6610" spans="1:9">
      <c r="A6610" t="s">
        <v>92</v>
      </c>
      <c r="B6610" s="23" t="s">
        <v>92</v>
      </c>
      <c r="C6610" s="24" t="s">
        <v>92</v>
      </c>
      <c r="D6610" t="s">
        <v>92</v>
      </c>
      <c r="E6610" t="s">
        <v>92</v>
      </c>
      <c r="F6610" t="s">
        <v>92</v>
      </c>
      <c r="G6610" s="23" t="s">
        <v>92</v>
      </c>
      <c r="H6610" s="24" t="s">
        <v>92</v>
      </c>
      <c r="I6610" t="s">
        <v>92</v>
      </c>
    </row>
    <row r="6611" spans="1:9">
      <c r="A6611" t="s">
        <v>92</v>
      </c>
      <c r="B6611" s="23" t="s">
        <v>92</v>
      </c>
      <c r="C6611" s="24" t="s">
        <v>92</v>
      </c>
      <c r="D6611" t="s">
        <v>92</v>
      </c>
      <c r="E6611" t="s">
        <v>92</v>
      </c>
      <c r="F6611" t="s">
        <v>92</v>
      </c>
      <c r="G6611" s="23" t="s">
        <v>92</v>
      </c>
      <c r="H6611" s="24" t="s">
        <v>92</v>
      </c>
      <c r="I6611" t="s">
        <v>92</v>
      </c>
    </row>
    <row r="6612" spans="1:9">
      <c r="A6612" t="s">
        <v>92</v>
      </c>
      <c r="B6612" s="23" t="s">
        <v>92</v>
      </c>
      <c r="C6612" s="24" t="s">
        <v>92</v>
      </c>
      <c r="D6612" t="s">
        <v>92</v>
      </c>
      <c r="E6612" t="s">
        <v>92</v>
      </c>
      <c r="F6612" t="s">
        <v>92</v>
      </c>
      <c r="G6612" s="23" t="s">
        <v>92</v>
      </c>
      <c r="H6612" s="24" t="s">
        <v>92</v>
      </c>
      <c r="I6612" t="s">
        <v>92</v>
      </c>
    </row>
    <row r="6613" spans="1:9">
      <c r="A6613" t="s">
        <v>92</v>
      </c>
      <c r="B6613" s="23" t="s">
        <v>92</v>
      </c>
      <c r="C6613" s="24" t="s">
        <v>92</v>
      </c>
      <c r="D6613" t="s">
        <v>92</v>
      </c>
      <c r="E6613" t="s">
        <v>92</v>
      </c>
      <c r="F6613" t="s">
        <v>92</v>
      </c>
      <c r="G6613" s="23" t="s">
        <v>92</v>
      </c>
      <c r="H6613" s="24" t="s">
        <v>92</v>
      </c>
      <c r="I6613" t="s">
        <v>92</v>
      </c>
    </row>
    <row r="6614" spans="1:9">
      <c r="A6614" t="s">
        <v>92</v>
      </c>
      <c r="B6614" s="23" t="s">
        <v>92</v>
      </c>
      <c r="C6614" s="24" t="s">
        <v>92</v>
      </c>
      <c r="D6614" t="s">
        <v>92</v>
      </c>
      <c r="E6614" t="s">
        <v>92</v>
      </c>
      <c r="F6614" t="s">
        <v>92</v>
      </c>
      <c r="G6614" s="23" t="s">
        <v>92</v>
      </c>
      <c r="H6614" s="24" t="s">
        <v>92</v>
      </c>
      <c r="I6614" t="s">
        <v>92</v>
      </c>
    </row>
    <row r="6615" spans="1:9">
      <c r="A6615" t="s">
        <v>92</v>
      </c>
      <c r="B6615" s="23" t="s">
        <v>92</v>
      </c>
      <c r="C6615" s="24" t="s">
        <v>92</v>
      </c>
      <c r="D6615" t="s">
        <v>92</v>
      </c>
      <c r="E6615" t="s">
        <v>92</v>
      </c>
      <c r="F6615" t="s">
        <v>92</v>
      </c>
      <c r="G6615" s="23" t="s">
        <v>92</v>
      </c>
      <c r="H6615" s="24" t="s">
        <v>92</v>
      </c>
      <c r="I6615" t="s">
        <v>92</v>
      </c>
    </row>
    <row r="6616" spans="1:9">
      <c r="A6616" t="s">
        <v>92</v>
      </c>
      <c r="B6616" s="23" t="s">
        <v>92</v>
      </c>
      <c r="C6616" s="24" t="s">
        <v>92</v>
      </c>
      <c r="D6616" t="s">
        <v>92</v>
      </c>
      <c r="E6616" t="s">
        <v>92</v>
      </c>
      <c r="F6616" t="s">
        <v>92</v>
      </c>
      <c r="G6616" s="23" t="s">
        <v>92</v>
      </c>
      <c r="H6616" s="24" t="s">
        <v>92</v>
      </c>
      <c r="I6616" t="s">
        <v>92</v>
      </c>
    </row>
    <row r="6617" spans="1:9">
      <c r="A6617" t="s">
        <v>92</v>
      </c>
      <c r="B6617" s="23" t="s">
        <v>92</v>
      </c>
      <c r="C6617" s="24" t="s">
        <v>92</v>
      </c>
      <c r="D6617" t="s">
        <v>92</v>
      </c>
      <c r="E6617" t="s">
        <v>92</v>
      </c>
      <c r="F6617" t="s">
        <v>92</v>
      </c>
      <c r="G6617" s="23" t="s">
        <v>92</v>
      </c>
      <c r="H6617" s="24" t="s">
        <v>92</v>
      </c>
      <c r="I6617" t="s">
        <v>92</v>
      </c>
    </row>
    <row r="6618" spans="1:9">
      <c r="A6618" t="s">
        <v>92</v>
      </c>
      <c r="B6618" s="23" t="s">
        <v>92</v>
      </c>
      <c r="C6618" s="24" t="s">
        <v>92</v>
      </c>
      <c r="D6618" t="s">
        <v>92</v>
      </c>
      <c r="E6618" t="s">
        <v>92</v>
      </c>
      <c r="F6618" t="s">
        <v>92</v>
      </c>
      <c r="G6618" s="23" t="s">
        <v>92</v>
      </c>
      <c r="H6618" s="24" t="s">
        <v>92</v>
      </c>
      <c r="I6618" t="s">
        <v>92</v>
      </c>
    </row>
    <row r="6619" spans="1:9">
      <c r="A6619" t="s">
        <v>92</v>
      </c>
      <c r="B6619" s="23" t="s">
        <v>92</v>
      </c>
      <c r="C6619" s="24" t="s">
        <v>92</v>
      </c>
      <c r="D6619" t="s">
        <v>92</v>
      </c>
      <c r="E6619" t="s">
        <v>92</v>
      </c>
      <c r="F6619" t="s">
        <v>92</v>
      </c>
      <c r="G6619" s="23" t="s">
        <v>92</v>
      </c>
      <c r="H6619" s="24" t="s">
        <v>92</v>
      </c>
      <c r="I6619" t="s">
        <v>92</v>
      </c>
    </row>
    <row r="6620" spans="1:9">
      <c r="A6620" t="s">
        <v>92</v>
      </c>
      <c r="B6620" s="23" t="s">
        <v>92</v>
      </c>
      <c r="C6620" s="24" t="s">
        <v>92</v>
      </c>
      <c r="D6620" t="s">
        <v>92</v>
      </c>
      <c r="E6620" t="s">
        <v>92</v>
      </c>
      <c r="F6620" t="s">
        <v>92</v>
      </c>
      <c r="G6620" s="23" t="s">
        <v>92</v>
      </c>
      <c r="H6620" s="24" t="s">
        <v>92</v>
      </c>
      <c r="I6620" t="s">
        <v>92</v>
      </c>
    </row>
    <row r="6621" spans="1:9">
      <c r="A6621" t="s">
        <v>92</v>
      </c>
      <c r="B6621" s="23" t="s">
        <v>92</v>
      </c>
      <c r="C6621" s="24" t="s">
        <v>92</v>
      </c>
      <c r="D6621" t="s">
        <v>92</v>
      </c>
      <c r="E6621" t="s">
        <v>92</v>
      </c>
      <c r="F6621" t="s">
        <v>92</v>
      </c>
      <c r="G6621" s="23" t="s">
        <v>92</v>
      </c>
      <c r="H6621" s="24" t="s">
        <v>92</v>
      </c>
      <c r="I6621" t="s">
        <v>92</v>
      </c>
    </row>
    <row r="6622" spans="1:9">
      <c r="A6622" t="s">
        <v>92</v>
      </c>
      <c r="B6622" s="23" t="s">
        <v>92</v>
      </c>
      <c r="C6622" s="24" t="s">
        <v>92</v>
      </c>
      <c r="D6622" t="s">
        <v>92</v>
      </c>
      <c r="E6622" t="s">
        <v>92</v>
      </c>
      <c r="F6622" t="s">
        <v>92</v>
      </c>
      <c r="G6622" s="23" t="s">
        <v>92</v>
      </c>
      <c r="H6622" s="24" t="s">
        <v>92</v>
      </c>
      <c r="I6622" t="s">
        <v>92</v>
      </c>
    </row>
    <row r="6623" spans="1:9">
      <c r="A6623" t="s">
        <v>92</v>
      </c>
      <c r="B6623" s="23" t="s">
        <v>92</v>
      </c>
      <c r="C6623" s="24" t="s">
        <v>92</v>
      </c>
      <c r="D6623" t="s">
        <v>92</v>
      </c>
      <c r="E6623" t="s">
        <v>92</v>
      </c>
      <c r="F6623" t="s">
        <v>92</v>
      </c>
      <c r="G6623" s="23" t="s">
        <v>92</v>
      </c>
      <c r="H6623" s="24" t="s">
        <v>92</v>
      </c>
      <c r="I6623" t="s">
        <v>92</v>
      </c>
    </row>
    <row r="6624" spans="1:9">
      <c r="A6624" t="s">
        <v>92</v>
      </c>
      <c r="B6624" s="23" t="s">
        <v>92</v>
      </c>
      <c r="C6624" s="24" t="s">
        <v>92</v>
      </c>
      <c r="D6624" t="s">
        <v>92</v>
      </c>
      <c r="E6624" t="s">
        <v>92</v>
      </c>
      <c r="F6624" t="s">
        <v>92</v>
      </c>
      <c r="G6624" s="23" t="s">
        <v>92</v>
      </c>
      <c r="H6624" s="24" t="s">
        <v>92</v>
      </c>
      <c r="I6624" t="s">
        <v>92</v>
      </c>
    </row>
    <row r="6625" spans="1:9">
      <c r="A6625" t="s">
        <v>92</v>
      </c>
      <c r="B6625" s="23" t="s">
        <v>92</v>
      </c>
      <c r="C6625" s="24" t="s">
        <v>92</v>
      </c>
      <c r="D6625" t="s">
        <v>92</v>
      </c>
      <c r="E6625" t="s">
        <v>92</v>
      </c>
      <c r="F6625" t="s">
        <v>92</v>
      </c>
      <c r="G6625" s="23" t="s">
        <v>92</v>
      </c>
      <c r="H6625" s="24" t="s">
        <v>92</v>
      </c>
      <c r="I6625" t="s">
        <v>92</v>
      </c>
    </row>
    <row r="6626" spans="1:9">
      <c r="A6626" t="s">
        <v>92</v>
      </c>
      <c r="B6626" s="23" t="s">
        <v>92</v>
      </c>
      <c r="C6626" s="24" t="s">
        <v>92</v>
      </c>
      <c r="D6626" t="s">
        <v>92</v>
      </c>
      <c r="E6626" t="s">
        <v>92</v>
      </c>
      <c r="F6626" t="s">
        <v>92</v>
      </c>
      <c r="G6626" s="23" t="s">
        <v>92</v>
      </c>
      <c r="H6626" s="24" t="s">
        <v>92</v>
      </c>
      <c r="I6626" t="s">
        <v>92</v>
      </c>
    </row>
    <row r="6627" spans="1:9">
      <c r="A6627" t="s">
        <v>92</v>
      </c>
      <c r="B6627" s="23" t="s">
        <v>92</v>
      </c>
      <c r="C6627" s="24" t="s">
        <v>92</v>
      </c>
      <c r="D6627" t="s">
        <v>92</v>
      </c>
      <c r="E6627" t="s">
        <v>92</v>
      </c>
      <c r="F6627" t="s">
        <v>92</v>
      </c>
      <c r="G6627" s="23" t="s">
        <v>92</v>
      </c>
      <c r="H6627" s="24" t="s">
        <v>92</v>
      </c>
      <c r="I6627" t="s">
        <v>92</v>
      </c>
    </row>
    <row r="6628" spans="1:9">
      <c r="A6628" t="s">
        <v>92</v>
      </c>
      <c r="B6628" s="23" t="s">
        <v>92</v>
      </c>
      <c r="C6628" s="24" t="s">
        <v>92</v>
      </c>
      <c r="D6628" t="s">
        <v>92</v>
      </c>
      <c r="E6628" t="s">
        <v>92</v>
      </c>
      <c r="F6628" t="s">
        <v>92</v>
      </c>
      <c r="G6628" s="23" t="s">
        <v>92</v>
      </c>
      <c r="H6628" s="24" t="s">
        <v>92</v>
      </c>
      <c r="I6628" t="s">
        <v>92</v>
      </c>
    </row>
    <row r="6629" spans="1:9">
      <c r="A6629" t="s">
        <v>92</v>
      </c>
      <c r="B6629" s="23" t="s">
        <v>92</v>
      </c>
      <c r="C6629" s="24" t="s">
        <v>92</v>
      </c>
      <c r="D6629" t="s">
        <v>92</v>
      </c>
      <c r="E6629" t="s">
        <v>92</v>
      </c>
      <c r="F6629" t="s">
        <v>92</v>
      </c>
      <c r="G6629" s="23" t="s">
        <v>92</v>
      </c>
      <c r="H6629" s="24" t="s">
        <v>92</v>
      </c>
      <c r="I6629" t="s">
        <v>92</v>
      </c>
    </row>
    <row r="6630" spans="1:9">
      <c r="A6630" t="s">
        <v>92</v>
      </c>
      <c r="B6630" s="23" t="s">
        <v>92</v>
      </c>
      <c r="C6630" s="24" t="s">
        <v>92</v>
      </c>
      <c r="D6630" t="s">
        <v>92</v>
      </c>
      <c r="E6630" t="s">
        <v>92</v>
      </c>
      <c r="F6630" t="s">
        <v>92</v>
      </c>
      <c r="G6630" s="23" t="s">
        <v>92</v>
      </c>
      <c r="H6630" s="24" t="s">
        <v>92</v>
      </c>
      <c r="I6630" t="s">
        <v>92</v>
      </c>
    </row>
    <row r="6631" spans="1:9">
      <c r="A6631" t="s">
        <v>92</v>
      </c>
      <c r="B6631" s="23" t="s">
        <v>92</v>
      </c>
      <c r="C6631" s="24" t="s">
        <v>92</v>
      </c>
      <c r="D6631" t="s">
        <v>92</v>
      </c>
      <c r="E6631" t="s">
        <v>92</v>
      </c>
      <c r="F6631" t="s">
        <v>92</v>
      </c>
      <c r="G6631" s="23" t="s">
        <v>92</v>
      </c>
      <c r="H6631" s="24" t="s">
        <v>92</v>
      </c>
      <c r="I6631" t="s">
        <v>92</v>
      </c>
    </row>
    <row r="6632" spans="1:9">
      <c r="A6632" t="s">
        <v>92</v>
      </c>
      <c r="B6632" s="23" t="s">
        <v>92</v>
      </c>
      <c r="C6632" s="24" t="s">
        <v>92</v>
      </c>
      <c r="D6632" t="s">
        <v>92</v>
      </c>
      <c r="E6632" t="s">
        <v>92</v>
      </c>
      <c r="F6632" t="s">
        <v>92</v>
      </c>
      <c r="G6632" s="23" t="s">
        <v>92</v>
      </c>
      <c r="H6632" s="24" t="s">
        <v>92</v>
      </c>
      <c r="I6632" t="s">
        <v>92</v>
      </c>
    </row>
    <row r="6633" spans="1:9">
      <c r="A6633" t="s">
        <v>92</v>
      </c>
      <c r="B6633" s="23" t="s">
        <v>92</v>
      </c>
      <c r="C6633" s="24" t="s">
        <v>92</v>
      </c>
      <c r="D6633" t="s">
        <v>92</v>
      </c>
      <c r="E6633" t="s">
        <v>92</v>
      </c>
      <c r="F6633" t="s">
        <v>92</v>
      </c>
      <c r="G6633" s="23" t="s">
        <v>92</v>
      </c>
      <c r="H6633" s="24" t="s">
        <v>92</v>
      </c>
      <c r="I6633" t="s">
        <v>92</v>
      </c>
    </row>
    <row r="6634" spans="1:9">
      <c r="A6634" t="s">
        <v>92</v>
      </c>
      <c r="B6634" s="23" t="s">
        <v>92</v>
      </c>
      <c r="C6634" s="24" t="s">
        <v>92</v>
      </c>
      <c r="D6634" t="s">
        <v>92</v>
      </c>
      <c r="E6634" t="s">
        <v>92</v>
      </c>
      <c r="F6634" t="s">
        <v>92</v>
      </c>
      <c r="G6634" s="23" t="s">
        <v>92</v>
      </c>
      <c r="H6634" s="24" t="s">
        <v>92</v>
      </c>
      <c r="I6634" t="s">
        <v>92</v>
      </c>
    </row>
    <row r="6635" spans="1:9">
      <c r="A6635" t="s">
        <v>92</v>
      </c>
      <c r="B6635" s="23" t="s">
        <v>92</v>
      </c>
      <c r="C6635" s="24" t="s">
        <v>92</v>
      </c>
      <c r="D6635" t="s">
        <v>92</v>
      </c>
      <c r="E6635" t="s">
        <v>92</v>
      </c>
      <c r="F6635" t="s">
        <v>92</v>
      </c>
      <c r="G6635" s="23" t="s">
        <v>92</v>
      </c>
      <c r="H6635" s="24" t="s">
        <v>92</v>
      </c>
      <c r="I6635" t="s">
        <v>92</v>
      </c>
    </row>
    <row r="6636" spans="1:9">
      <c r="A6636" t="s">
        <v>92</v>
      </c>
      <c r="B6636" s="23" t="s">
        <v>92</v>
      </c>
      <c r="C6636" s="24" t="s">
        <v>92</v>
      </c>
      <c r="D6636" t="s">
        <v>92</v>
      </c>
      <c r="E6636" t="s">
        <v>92</v>
      </c>
      <c r="F6636" t="s">
        <v>92</v>
      </c>
      <c r="G6636" s="23" t="s">
        <v>92</v>
      </c>
      <c r="H6636" s="24" t="s">
        <v>92</v>
      </c>
      <c r="I6636" t="s">
        <v>92</v>
      </c>
    </row>
    <row r="6637" spans="1:9">
      <c r="A6637" t="s">
        <v>92</v>
      </c>
      <c r="B6637" s="23" t="s">
        <v>92</v>
      </c>
      <c r="C6637" s="24" t="s">
        <v>92</v>
      </c>
      <c r="D6637" t="s">
        <v>92</v>
      </c>
      <c r="E6637" t="s">
        <v>92</v>
      </c>
      <c r="F6637" t="s">
        <v>92</v>
      </c>
      <c r="G6637" s="23" t="s">
        <v>92</v>
      </c>
      <c r="H6637" s="24" t="s">
        <v>92</v>
      </c>
      <c r="I6637" t="s">
        <v>92</v>
      </c>
    </row>
    <row r="6638" spans="1:9">
      <c r="A6638" t="s">
        <v>92</v>
      </c>
      <c r="B6638" s="23" t="s">
        <v>92</v>
      </c>
      <c r="C6638" s="24" t="s">
        <v>92</v>
      </c>
      <c r="D6638" t="s">
        <v>92</v>
      </c>
      <c r="E6638" t="s">
        <v>92</v>
      </c>
      <c r="F6638" t="s">
        <v>92</v>
      </c>
      <c r="G6638" s="23" t="s">
        <v>92</v>
      </c>
      <c r="H6638" s="24" t="s">
        <v>92</v>
      </c>
      <c r="I6638" t="s">
        <v>92</v>
      </c>
    </row>
    <row r="6639" spans="1:9">
      <c r="A6639" t="s">
        <v>92</v>
      </c>
      <c r="B6639" s="23" t="s">
        <v>92</v>
      </c>
      <c r="C6639" s="24" t="s">
        <v>92</v>
      </c>
      <c r="D6639" t="s">
        <v>92</v>
      </c>
      <c r="E6639" t="s">
        <v>92</v>
      </c>
      <c r="F6639" t="s">
        <v>92</v>
      </c>
      <c r="G6639" s="23" t="s">
        <v>92</v>
      </c>
      <c r="H6639" s="24" t="s">
        <v>92</v>
      </c>
      <c r="I6639" t="s">
        <v>92</v>
      </c>
    </row>
    <row r="6640" spans="1:9">
      <c r="A6640" t="s">
        <v>92</v>
      </c>
      <c r="B6640" s="23" t="s">
        <v>92</v>
      </c>
      <c r="C6640" s="24" t="s">
        <v>92</v>
      </c>
      <c r="D6640" t="s">
        <v>92</v>
      </c>
      <c r="E6640" t="s">
        <v>92</v>
      </c>
      <c r="F6640" t="s">
        <v>92</v>
      </c>
      <c r="G6640" s="23" t="s">
        <v>92</v>
      </c>
      <c r="H6640" s="24" t="s">
        <v>92</v>
      </c>
      <c r="I6640" t="s">
        <v>92</v>
      </c>
    </row>
    <row r="6641" spans="1:9">
      <c r="A6641" t="s">
        <v>92</v>
      </c>
      <c r="B6641" s="23" t="s">
        <v>92</v>
      </c>
      <c r="C6641" s="24" t="s">
        <v>92</v>
      </c>
      <c r="D6641" t="s">
        <v>92</v>
      </c>
      <c r="E6641" t="s">
        <v>92</v>
      </c>
      <c r="F6641" t="s">
        <v>92</v>
      </c>
      <c r="G6641" s="23" t="s">
        <v>92</v>
      </c>
      <c r="H6641" s="24" t="s">
        <v>92</v>
      </c>
      <c r="I6641" t="s">
        <v>92</v>
      </c>
    </row>
    <row r="6642" spans="1:9">
      <c r="A6642" t="s">
        <v>92</v>
      </c>
      <c r="B6642" s="23" t="s">
        <v>92</v>
      </c>
      <c r="C6642" s="24" t="s">
        <v>92</v>
      </c>
      <c r="D6642" t="s">
        <v>92</v>
      </c>
      <c r="E6642" t="s">
        <v>92</v>
      </c>
      <c r="F6642" t="s">
        <v>92</v>
      </c>
      <c r="G6642" s="23" t="s">
        <v>92</v>
      </c>
      <c r="H6642" s="24" t="s">
        <v>92</v>
      </c>
      <c r="I6642" t="s">
        <v>92</v>
      </c>
    </row>
    <row r="6643" spans="1:9">
      <c r="A6643" t="s">
        <v>92</v>
      </c>
      <c r="B6643" s="23" t="s">
        <v>92</v>
      </c>
      <c r="C6643" s="24" t="s">
        <v>92</v>
      </c>
      <c r="D6643" t="s">
        <v>92</v>
      </c>
      <c r="E6643" t="s">
        <v>92</v>
      </c>
      <c r="F6643" t="s">
        <v>92</v>
      </c>
      <c r="G6643" s="23" t="s">
        <v>92</v>
      </c>
      <c r="H6643" s="24" t="s">
        <v>92</v>
      </c>
      <c r="I6643" t="s">
        <v>92</v>
      </c>
    </row>
    <row r="6644" spans="1:9">
      <c r="A6644" t="s">
        <v>92</v>
      </c>
      <c r="B6644" s="23" t="s">
        <v>92</v>
      </c>
      <c r="C6644" s="24" t="s">
        <v>92</v>
      </c>
      <c r="D6644" t="s">
        <v>92</v>
      </c>
      <c r="E6644" t="s">
        <v>92</v>
      </c>
      <c r="F6644" t="s">
        <v>92</v>
      </c>
      <c r="G6644" s="23" t="s">
        <v>92</v>
      </c>
      <c r="H6644" s="24" t="s">
        <v>92</v>
      </c>
      <c r="I6644" t="s">
        <v>92</v>
      </c>
    </row>
    <row r="6645" spans="1:9">
      <c r="A6645" t="s">
        <v>92</v>
      </c>
      <c r="B6645" s="23" t="s">
        <v>92</v>
      </c>
      <c r="C6645" s="24" t="s">
        <v>92</v>
      </c>
      <c r="D6645" t="s">
        <v>92</v>
      </c>
      <c r="E6645" t="s">
        <v>92</v>
      </c>
      <c r="F6645" t="s">
        <v>92</v>
      </c>
      <c r="G6645" s="23" t="s">
        <v>92</v>
      </c>
      <c r="H6645" s="24" t="s">
        <v>92</v>
      </c>
      <c r="I6645" t="s">
        <v>92</v>
      </c>
    </row>
    <row r="6646" spans="1:9">
      <c r="A6646" t="s">
        <v>92</v>
      </c>
      <c r="B6646" s="23" t="s">
        <v>92</v>
      </c>
      <c r="C6646" s="24" t="s">
        <v>92</v>
      </c>
      <c r="D6646" t="s">
        <v>92</v>
      </c>
      <c r="E6646" t="s">
        <v>92</v>
      </c>
      <c r="F6646" t="s">
        <v>92</v>
      </c>
      <c r="G6646" s="23" t="s">
        <v>92</v>
      </c>
      <c r="H6646" s="24" t="s">
        <v>92</v>
      </c>
      <c r="I6646" t="s">
        <v>92</v>
      </c>
    </row>
    <row r="6647" spans="1:9">
      <c r="A6647" t="s">
        <v>92</v>
      </c>
      <c r="B6647" s="23" t="s">
        <v>92</v>
      </c>
      <c r="C6647" s="24" t="s">
        <v>92</v>
      </c>
      <c r="D6647" t="s">
        <v>92</v>
      </c>
      <c r="E6647" t="s">
        <v>92</v>
      </c>
      <c r="F6647" t="s">
        <v>92</v>
      </c>
      <c r="G6647" s="23" t="s">
        <v>92</v>
      </c>
      <c r="H6647" s="24" t="s">
        <v>92</v>
      </c>
      <c r="I6647" t="s">
        <v>92</v>
      </c>
    </row>
    <row r="6648" spans="1:9">
      <c r="A6648" t="s">
        <v>92</v>
      </c>
      <c r="B6648" s="23" t="s">
        <v>92</v>
      </c>
      <c r="C6648" s="24" t="s">
        <v>92</v>
      </c>
      <c r="D6648" t="s">
        <v>92</v>
      </c>
      <c r="E6648" t="s">
        <v>92</v>
      </c>
      <c r="F6648" t="s">
        <v>92</v>
      </c>
      <c r="G6648" s="23" t="s">
        <v>92</v>
      </c>
      <c r="H6648" s="24" t="s">
        <v>92</v>
      </c>
      <c r="I6648" t="s">
        <v>92</v>
      </c>
    </row>
    <row r="6649" spans="1:9">
      <c r="A6649" t="s">
        <v>92</v>
      </c>
      <c r="B6649" s="23" t="s">
        <v>92</v>
      </c>
      <c r="C6649" s="24" t="s">
        <v>92</v>
      </c>
      <c r="D6649" t="s">
        <v>92</v>
      </c>
      <c r="E6649" t="s">
        <v>92</v>
      </c>
      <c r="F6649" t="s">
        <v>92</v>
      </c>
      <c r="G6649" s="23" t="s">
        <v>92</v>
      </c>
      <c r="H6649" s="24" t="s">
        <v>92</v>
      </c>
      <c r="I6649" t="s">
        <v>92</v>
      </c>
    </row>
    <row r="6650" spans="1:9">
      <c r="A6650" t="s">
        <v>92</v>
      </c>
      <c r="B6650" s="23" t="s">
        <v>92</v>
      </c>
      <c r="C6650" s="24" t="s">
        <v>92</v>
      </c>
      <c r="D6650" t="s">
        <v>92</v>
      </c>
      <c r="E6650" t="s">
        <v>92</v>
      </c>
      <c r="F6650" t="s">
        <v>92</v>
      </c>
      <c r="G6650" s="23" t="s">
        <v>92</v>
      </c>
      <c r="H6650" s="24" t="s">
        <v>92</v>
      </c>
      <c r="I6650" t="s">
        <v>92</v>
      </c>
    </row>
    <row r="6651" spans="1:9">
      <c r="A6651" t="s">
        <v>92</v>
      </c>
      <c r="B6651" s="23" t="s">
        <v>92</v>
      </c>
      <c r="C6651" s="24" t="s">
        <v>92</v>
      </c>
      <c r="D6651" t="s">
        <v>92</v>
      </c>
      <c r="E6651" t="s">
        <v>92</v>
      </c>
      <c r="F6651" t="s">
        <v>92</v>
      </c>
      <c r="G6651" s="23" t="s">
        <v>92</v>
      </c>
      <c r="H6651" s="24" t="s">
        <v>92</v>
      </c>
      <c r="I6651" t="s">
        <v>92</v>
      </c>
    </row>
    <row r="6652" spans="1:9">
      <c r="A6652" t="s">
        <v>92</v>
      </c>
      <c r="B6652" s="23" t="s">
        <v>92</v>
      </c>
      <c r="C6652" s="24" t="s">
        <v>92</v>
      </c>
      <c r="D6652" t="s">
        <v>92</v>
      </c>
      <c r="E6652" t="s">
        <v>92</v>
      </c>
      <c r="F6652" t="s">
        <v>92</v>
      </c>
      <c r="G6652" s="23" t="s">
        <v>92</v>
      </c>
      <c r="H6652" s="24" t="s">
        <v>92</v>
      </c>
      <c r="I6652" t="s">
        <v>92</v>
      </c>
    </row>
    <row r="6653" spans="1:9">
      <c r="A6653" t="s">
        <v>92</v>
      </c>
      <c r="B6653" s="23" t="s">
        <v>92</v>
      </c>
      <c r="C6653" s="24" t="s">
        <v>92</v>
      </c>
      <c r="D6653" t="s">
        <v>92</v>
      </c>
      <c r="E6653" t="s">
        <v>92</v>
      </c>
      <c r="F6653" t="s">
        <v>92</v>
      </c>
      <c r="G6653" s="23" t="s">
        <v>92</v>
      </c>
      <c r="H6653" s="24" t="s">
        <v>92</v>
      </c>
      <c r="I6653" t="s">
        <v>92</v>
      </c>
    </row>
    <row r="6654" spans="1:9">
      <c r="A6654" t="s">
        <v>92</v>
      </c>
      <c r="B6654" s="23" t="s">
        <v>92</v>
      </c>
      <c r="C6654" s="24" t="s">
        <v>92</v>
      </c>
      <c r="D6654" t="s">
        <v>92</v>
      </c>
      <c r="E6654" t="s">
        <v>92</v>
      </c>
      <c r="F6654" t="s">
        <v>92</v>
      </c>
      <c r="G6654" s="23" t="s">
        <v>92</v>
      </c>
      <c r="H6654" s="24" t="s">
        <v>92</v>
      </c>
      <c r="I6654" t="s">
        <v>92</v>
      </c>
    </row>
    <row r="6655" spans="1:9">
      <c r="A6655" t="s">
        <v>92</v>
      </c>
      <c r="B6655" s="23" t="s">
        <v>92</v>
      </c>
      <c r="C6655" s="24" t="s">
        <v>92</v>
      </c>
      <c r="D6655" t="s">
        <v>92</v>
      </c>
      <c r="E6655" t="s">
        <v>92</v>
      </c>
      <c r="F6655" t="s">
        <v>92</v>
      </c>
      <c r="G6655" s="23" t="s">
        <v>92</v>
      </c>
      <c r="H6655" s="24" t="s">
        <v>92</v>
      </c>
      <c r="I6655" t="s">
        <v>92</v>
      </c>
    </row>
    <row r="6656" spans="1:9">
      <c r="A6656" t="s">
        <v>92</v>
      </c>
      <c r="B6656" s="23" t="s">
        <v>92</v>
      </c>
      <c r="C6656" s="24" t="s">
        <v>92</v>
      </c>
      <c r="D6656" t="s">
        <v>92</v>
      </c>
      <c r="E6656" t="s">
        <v>92</v>
      </c>
      <c r="F6656" t="s">
        <v>92</v>
      </c>
      <c r="G6656" s="23" t="s">
        <v>92</v>
      </c>
      <c r="H6656" s="24" t="s">
        <v>92</v>
      </c>
      <c r="I6656" t="s">
        <v>92</v>
      </c>
    </row>
    <row r="6657" spans="1:9">
      <c r="A6657" t="s">
        <v>92</v>
      </c>
      <c r="B6657" s="23" t="s">
        <v>92</v>
      </c>
      <c r="C6657" s="24" t="s">
        <v>92</v>
      </c>
      <c r="D6657" t="s">
        <v>92</v>
      </c>
      <c r="E6657" t="s">
        <v>92</v>
      </c>
      <c r="F6657" t="s">
        <v>92</v>
      </c>
      <c r="G6657" s="23" t="s">
        <v>92</v>
      </c>
      <c r="H6657" s="24" t="s">
        <v>92</v>
      </c>
      <c r="I6657" t="s">
        <v>92</v>
      </c>
    </row>
    <row r="6658" spans="1:9">
      <c r="A6658" t="s">
        <v>92</v>
      </c>
      <c r="B6658" s="23" t="s">
        <v>92</v>
      </c>
      <c r="C6658" s="24" t="s">
        <v>92</v>
      </c>
      <c r="D6658" t="s">
        <v>92</v>
      </c>
      <c r="E6658" t="s">
        <v>92</v>
      </c>
      <c r="F6658" t="s">
        <v>92</v>
      </c>
      <c r="G6658" s="23" t="s">
        <v>92</v>
      </c>
      <c r="H6658" s="24" t="s">
        <v>92</v>
      </c>
      <c r="I6658" t="s">
        <v>92</v>
      </c>
    </row>
    <row r="6659" spans="1:9">
      <c r="A6659" t="s">
        <v>92</v>
      </c>
      <c r="B6659" s="23" t="s">
        <v>92</v>
      </c>
      <c r="C6659" s="24" t="s">
        <v>92</v>
      </c>
      <c r="D6659" t="s">
        <v>92</v>
      </c>
      <c r="E6659" t="s">
        <v>92</v>
      </c>
      <c r="F6659" t="s">
        <v>92</v>
      </c>
      <c r="G6659" s="23" t="s">
        <v>92</v>
      </c>
      <c r="H6659" s="24" t="s">
        <v>92</v>
      </c>
      <c r="I6659" t="s">
        <v>92</v>
      </c>
    </row>
    <row r="6660" spans="1:9">
      <c r="A6660" t="s">
        <v>92</v>
      </c>
      <c r="B6660" s="23" t="s">
        <v>92</v>
      </c>
      <c r="C6660" s="24" t="s">
        <v>92</v>
      </c>
      <c r="D6660" t="s">
        <v>92</v>
      </c>
      <c r="E6660" t="s">
        <v>92</v>
      </c>
      <c r="F6660" t="s">
        <v>92</v>
      </c>
      <c r="G6660" s="23" t="s">
        <v>92</v>
      </c>
      <c r="H6660" s="24" t="s">
        <v>92</v>
      </c>
      <c r="I6660" t="s">
        <v>92</v>
      </c>
    </row>
    <row r="6661" spans="1:9">
      <c r="A6661" t="s">
        <v>92</v>
      </c>
      <c r="B6661" s="23" t="s">
        <v>92</v>
      </c>
      <c r="C6661" s="24" t="s">
        <v>92</v>
      </c>
      <c r="D6661" t="s">
        <v>92</v>
      </c>
      <c r="E6661" t="s">
        <v>92</v>
      </c>
      <c r="F6661" t="s">
        <v>92</v>
      </c>
      <c r="G6661" s="23" t="s">
        <v>92</v>
      </c>
      <c r="H6661" s="24" t="s">
        <v>92</v>
      </c>
      <c r="I6661" t="s">
        <v>92</v>
      </c>
    </row>
    <row r="6662" spans="1:9">
      <c r="A6662" t="s">
        <v>92</v>
      </c>
      <c r="B6662" s="23" t="s">
        <v>92</v>
      </c>
      <c r="C6662" s="24" t="s">
        <v>92</v>
      </c>
      <c r="D6662" t="s">
        <v>92</v>
      </c>
      <c r="E6662" t="s">
        <v>92</v>
      </c>
      <c r="F6662" t="s">
        <v>92</v>
      </c>
      <c r="G6662" s="23" t="s">
        <v>92</v>
      </c>
      <c r="H6662" s="24" t="s">
        <v>92</v>
      </c>
      <c r="I6662" t="s">
        <v>92</v>
      </c>
    </row>
    <row r="6663" spans="1:9">
      <c r="A6663" t="s">
        <v>92</v>
      </c>
      <c r="B6663" s="23" t="s">
        <v>92</v>
      </c>
      <c r="C6663" s="24" t="s">
        <v>92</v>
      </c>
      <c r="D6663" t="s">
        <v>92</v>
      </c>
      <c r="E6663" t="s">
        <v>92</v>
      </c>
      <c r="F6663" t="s">
        <v>92</v>
      </c>
      <c r="G6663" s="23" t="s">
        <v>92</v>
      </c>
      <c r="H6663" s="24" t="s">
        <v>92</v>
      </c>
      <c r="I6663" t="s">
        <v>92</v>
      </c>
    </row>
    <row r="6664" spans="1:9">
      <c r="A6664" t="s">
        <v>92</v>
      </c>
      <c r="B6664" s="23" t="s">
        <v>92</v>
      </c>
      <c r="C6664" s="24" t="s">
        <v>92</v>
      </c>
      <c r="D6664" t="s">
        <v>92</v>
      </c>
      <c r="E6664" t="s">
        <v>92</v>
      </c>
      <c r="F6664" t="s">
        <v>92</v>
      </c>
      <c r="G6664" s="23" t="s">
        <v>92</v>
      </c>
      <c r="H6664" s="24" t="s">
        <v>92</v>
      </c>
      <c r="I6664" t="s">
        <v>92</v>
      </c>
    </row>
    <row r="6665" spans="1:9">
      <c r="A6665" t="s">
        <v>92</v>
      </c>
      <c r="B6665" s="23" t="s">
        <v>92</v>
      </c>
      <c r="C6665" s="24" t="s">
        <v>92</v>
      </c>
      <c r="D6665" t="s">
        <v>92</v>
      </c>
      <c r="E6665" t="s">
        <v>92</v>
      </c>
      <c r="F6665" t="s">
        <v>92</v>
      </c>
      <c r="G6665" s="23" t="s">
        <v>92</v>
      </c>
      <c r="H6665" s="24" t="s">
        <v>92</v>
      </c>
      <c r="I6665" t="s">
        <v>92</v>
      </c>
    </row>
    <row r="6666" spans="1:9">
      <c r="A6666" t="s">
        <v>92</v>
      </c>
      <c r="B6666" s="23" t="s">
        <v>92</v>
      </c>
      <c r="C6666" s="24" t="s">
        <v>92</v>
      </c>
      <c r="D6666" t="s">
        <v>92</v>
      </c>
      <c r="E6666" t="s">
        <v>92</v>
      </c>
      <c r="F6666" t="s">
        <v>92</v>
      </c>
      <c r="G6666" s="23" t="s">
        <v>92</v>
      </c>
      <c r="H6666" s="24" t="s">
        <v>92</v>
      </c>
      <c r="I6666" t="s">
        <v>92</v>
      </c>
    </row>
    <row r="6667" spans="1:9">
      <c r="A6667" t="s">
        <v>92</v>
      </c>
      <c r="B6667" s="23" t="s">
        <v>92</v>
      </c>
      <c r="C6667" s="24" t="s">
        <v>92</v>
      </c>
      <c r="D6667" t="s">
        <v>92</v>
      </c>
      <c r="E6667" t="s">
        <v>92</v>
      </c>
      <c r="F6667" t="s">
        <v>92</v>
      </c>
      <c r="G6667" s="23" t="s">
        <v>92</v>
      </c>
      <c r="H6667" s="24" t="s">
        <v>92</v>
      </c>
      <c r="I6667" t="s">
        <v>92</v>
      </c>
    </row>
    <row r="6668" spans="1:9">
      <c r="A6668" t="s">
        <v>92</v>
      </c>
      <c r="B6668" s="23" t="s">
        <v>92</v>
      </c>
      <c r="C6668" s="24" t="s">
        <v>92</v>
      </c>
      <c r="D6668" t="s">
        <v>92</v>
      </c>
      <c r="E6668" t="s">
        <v>92</v>
      </c>
      <c r="F6668" t="s">
        <v>92</v>
      </c>
      <c r="G6668" s="23" t="s">
        <v>92</v>
      </c>
      <c r="H6668" s="24" t="s">
        <v>92</v>
      </c>
      <c r="I6668" t="s">
        <v>92</v>
      </c>
    </row>
    <row r="6669" spans="1:9">
      <c r="A6669" t="s">
        <v>92</v>
      </c>
      <c r="B6669" s="23" t="s">
        <v>92</v>
      </c>
      <c r="C6669" s="24" t="s">
        <v>92</v>
      </c>
      <c r="D6669" t="s">
        <v>92</v>
      </c>
      <c r="E6669" t="s">
        <v>92</v>
      </c>
      <c r="F6669" t="s">
        <v>92</v>
      </c>
      <c r="G6669" s="23" t="s">
        <v>92</v>
      </c>
      <c r="H6669" s="24" t="s">
        <v>92</v>
      </c>
      <c r="I6669" t="s">
        <v>92</v>
      </c>
    </row>
    <row r="6670" spans="1:9">
      <c r="A6670" t="s">
        <v>92</v>
      </c>
      <c r="B6670" s="23" t="s">
        <v>92</v>
      </c>
      <c r="C6670" s="24" t="s">
        <v>92</v>
      </c>
      <c r="D6670" t="s">
        <v>92</v>
      </c>
      <c r="E6670" t="s">
        <v>92</v>
      </c>
      <c r="F6670" t="s">
        <v>92</v>
      </c>
      <c r="G6670" s="23" t="s">
        <v>92</v>
      </c>
      <c r="H6670" s="24" t="s">
        <v>92</v>
      </c>
      <c r="I6670" t="s">
        <v>92</v>
      </c>
    </row>
    <row r="6671" spans="1:9">
      <c r="A6671" t="s">
        <v>92</v>
      </c>
      <c r="B6671" s="23" t="s">
        <v>92</v>
      </c>
      <c r="C6671" s="24" t="s">
        <v>92</v>
      </c>
      <c r="D6671" t="s">
        <v>92</v>
      </c>
      <c r="E6671" t="s">
        <v>92</v>
      </c>
      <c r="F6671" t="s">
        <v>92</v>
      </c>
      <c r="G6671" s="23" t="s">
        <v>92</v>
      </c>
      <c r="H6671" s="24" t="s">
        <v>92</v>
      </c>
      <c r="I6671" t="s">
        <v>92</v>
      </c>
    </row>
    <row r="6672" spans="1:9">
      <c r="A6672" t="s">
        <v>92</v>
      </c>
      <c r="B6672" s="23" t="s">
        <v>92</v>
      </c>
      <c r="C6672" s="24" t="s">
        <v>92</v>
      </c>
      <c r="D6672" t="s">
        <v>92</v>
      </c>
      <c r="E6672" t="s">
        <v>92</v>
      </c>
      <c r="F6672" t="s">
        <v>92</v>
      </c>
      <c r="G6672" s="23" t="s">
        <v>92</v>
      </c>
      <c r="H6672" s="24" t="s">
        <v>92</v>
      </c>
      <c r="I6672" t="s">
        <v>92</v>
      </c>
    </row>
    <row r="6673" spans="1:9">
      <c r="A6673" t="s">
        <v>92</v>
      </c>
      <c r="B6673" s="23" t="s">
        <v>92</v>
      </c>
      <c r="C6673" s="24" t="s">
        <v>92</v>
      </c>
      <c r="D6673" t="s">
        <v>92</v>
      </c>
      <c r="E6673" t="s">
        <v>92</v>
      </c>
      <c r="F6673" t="s">
        <v>92</v>
      </c>
      <c r="G6673" s="23" t="s">
        <v>92</v>
      </c>
      <c r="H6673" s="24" t="s">
        <v>92</v>
      </c>
      <c r="I6673" t="s">
        <v>92</v>
      </c>
    </row>
    <row r="6674" spans="1:9">
      <c r="A6674" t="s">
        <v>92</v>
      </c>
      <c r="B6674" s="23" t="s">
        <v>92</v>
      </c>
      <c r="C6674" s="24" t="s">
        <v>92</v>
      </c>
      <c r="D6674" t="s">
        <v>92</v>
      </c>
      <c r="E6674" t="s">
        <v>92</v>
      </c>
      <c r="F6674" t="s">
        <v>92</v>
      </c>
      <c r="G6674" s="23" t="s">
        <v>92</v>
      </c>
      <c r="H6674" s="24" t="s">
        <v>92</v>
      </c>
      <c r="I6674" t="s">
        <v>92</v>
      </c>
    </row>
    <row r="6675" spans="1:9">
      <c r="A6675" t="s">
        <v>92</v>
      </c>
      <c r="B6675" s="23" t="s">
        <v>92</v>
      </c>
      <c r="C6675" s="24" t="s">
        <v>92</v>
      </c>
      <c r="D6675" t="s">
        <v>92</v>
      </c>
      <c r="E6675" t="s">
        <v>92</v>
      </c>
      <c r="F6675" t="s">
        <v>92</v>
      </c>
      <c r="G6675" s="23" t="s">
        <v>92</v>
      </c>
      <c r="H6675" s="24" t="s">
        <v>92</v>
      </c>
      <c r="I6675" t="s">
        <v>92</v>
      </c>
    </row>
    <row r="6676" spans="1:9">
      <c r="A6676" t="s">
        <v>92</v>
      </c>
      <c r="B6676" s="23" t="s">
        <v>92</v>
      </c>
      <c r="C6676" s="24" t="s">
        <v>92</v>
      </c>
      <c r="D6676" t="s">
        <v>92</v>
      </c>
      <c r="E6676" t="s">
        <v>92</v>
      </c>
      <c r="F6676" t="s">
        <v>92</v>
      </c>
      <c r="G6676" s="23" t="s">
        <v>92</v>
      </c>
      <c r="H6676" s="24" t="s">
        <v>92</v>
      </c>
      <c r="I6676" t="s">
        <v>92</v>
      </c>
    </row>
    <row r="6677" spans="1:9">
      <c r="A6677" t="s">
        <v>92</v>
      </c>
      <c r="B6677" s="23" t="s">
        <v>92</v>
      </c>
      <c r="C6677" s="24" t="s">
        <v>92</v>
      </c>
      <c r="D6677" t="s">
        <v>92</v>
      </c>
      <c r="E6677" t="s">
        <v>92</v>
      </c>
      <c r="F6677" t="s">
        <v>92</v>
      </c>
      <c r="G6677" s="23" t="s">
        <v>92</v>
      </c>
      <c r="H6677" s="24" t="s">
        <v>92</v>
      </c>
      <c r="I6677" t="s">
        <v>92</v>
      </c>
    </row>
    <row r="6678" spans="1:9">
      <c r="A6678" t="s">
        <v>92</v>
      </c>
      <c r="B6678" s="23" t="s">
        <v>92</v>
      </c>
      <c r="C6678" s="24" t="s">
        <v>92</v>
      </c>
      <c r="D6678" t="s">
        <v>92</v>
      </c>
      <c r="E6678" t="s">
        <v>92</v>
      </c>
      <c r="F6678" t="s">
        <v>92</v>
      </c>
      <c r="G6678" s="23" t="s">
        <v>92</v>
      </c>
      <c r="H6678" s="24" t="s">
        <v>92</v>
      </c>
      <c r="I6678" t="s">
        <v>92</v>
      </c>
    </row>
    <row r="6679" spans="1:9">
      <c r="A6679" t="s">
        <v>92</v>
      </c>
      <c r="B6679" s="23" t="s">
        <v>92</v>
      </c>
      <c r="C6679" s="24" t="s">
        <v>92</v>
      </c>
      <c r="D6679" t="s">
        <v>92</v>
      </c>
      <c r="E6679" t="s">
        <v>92</v>
      </c>
      <c r="F6679" t="s">
        <v>92</v>
      </c>
      <c r="G6679" s="23" t="s">
        <v>92</v>
      </c>
      <c r="H6679" s="24" t="s">
        <v>92</v>
      </c>
      <c r="I6679" t="s">
        <v>92</v>
      </c>
    </row>
    <row r="6680" spans="1:9">
      <c r="A6680" t="s">
        <v>92</v>
      </c>
      <c r="B6680" s="23" t="s">
        <v>92</v>
      </c>
      <c r="C6680" s="24" t="s">
        <v>92</v>
      </c>
      <c r="D6680" t="s">
        <v>92</v>
      </c>
      <c r="E6680" t="s">
        <v>92</v>
      </c>
      <c r="F6680" t="s">
        <v>92</v>
      </c>
      <c r="G6680" s="23" t="s">
        <v>92</v>
      </c>
      <c r="H6680" s="24" t="s">
        <v>92</v>
      </c>
      <c r="I6680" t="s">
        <v>92</v>
      </c>
    </row>
    <row r="6681" spans="1:9">
      <c r="A6681" t="s">
        <v>92</v>
      </c>
      <c r="B6681" s="23" t="s">
        <v>92</v>
      </c>
      <c r="C6681" s="24" t="s">
        <v>92</v>
      </c>
      <c r="D6681" t="s">
        <v>92</v>
      </c>
      <c r="E6681" t="s">
        <v>92</v>
      </c>
      <c r="F6681" t="s">
        <v>92</v>
      </c>
      <c r="G6681" s="23" t="s">
        <v>92</v>
      </c>
      <c r="H6681" s="24" t="s">
        <v>92</v>
      </c>
      <c r="I6681" t="s">
        <v>92</v>
      </c>
    </row>
    <row r="6682" spans="1:9">
      <c r="A6682" t="s">
        <v>92</v>
      </c>
      <c r="B6682" s="23" t="s">
        <v>92</v>
      </c>
      <c r="C6682" s="24" t="s">
        <v>92</v>
      </c>
      <c r="D6682" t="s">
        <v>92</v>
      </c>
      <c r="E6682" t="s">
        <v>92</v>
      </c>
      <c r="F6682" t="s">
        <v>92</v>
      </c>
      <c r="G6682" s="23" t="s">
        <v>92</v>
      </c>
      <c r="H6682" s="24" t="s">
        <v>92</v>
      </c>
      <c r="I6682" t="s">
        <v>92</v>
      </c>
    </row>
    <row r="6683" spans="1:9">
      <c r="A6683" t="s">
        <v>92</v>
      </c>
      <c r="B6683" s="23" t="s">
        <v>92</v>
      </c>
      <c r="C6683" s="24" t="s">
        <v>92</v>
      </c>
      <c r="D6683" t="s">
        <v>92</v>
      </c>
      <c r="E6683" t="s">
        <v>92</v>
      </c>
      <c r="F6683" t="s">
        <v>92</v>
      </c>
      <c r="G6683" s="23" t="s">
        <v>92</v>
      </c>
      <c r="H6683" s="24" t="s">
        <v>92</v>
      </c>
      <c r="I6683" t="s">
        <v>92</v>
      </c>
    </row>
    <row r="6684" spans="1:9">
      <c r="A6684" t="s">
        <v>92</v>
      </c>
      <c r="B6684" s="23" t="s">
        <v>92</v>
      </c>
      <c r="C6684" s="24" t="s">
        <v>92</v>
      </c>
      <c r="D6684" t="s">
        <v>92</v>
      </c>
      <c r="E6684" t="s">
        <v>92</v>
      </c>
      <c r="F6684" t="s">
        <v>92</v>
      </c>
      <c r="G6684" s="23" t="s">
        <v>92</v>
      </c>
      <c r="H6684" s="24" t="s">
        <v>92</v>
      </c>
      <c r="I6684" t="s">
        <v>92</v>
      </c>
    </row>
    <row r="6685" spans="1:9">
      <c r="A6685" t="s">
        <v>92</v>
      </c>
      <c r="B6685" s="23" t="s">
        <v>92</v>
      </c>
      <c r="C6685" s="24" t="s">
        <v>92</v>
      </c>
      <c r="D6685" t="s">
        <v>92</v>
      </c>
      <c r="E6685" t="s">
        <v>92</v>
      </c>
      <c r="F6685" t="s">
        <v>92</v>
      </c>
      <c r="G6685" s="23" t="s">
        <v>92</v>
      </c>
      <c r="H6685" s="24" t="s">
        <v>92</v>
      </c>
      <c r="I6685" t="s">
        <v>92</v>
      </c>
    </row>
    <row r="6686" spans="1:9">
      <c r="A6686" t="s">
        <v>92</v>
      </c>
      <c r="B6686" s="23" t="s">
        <v>92</v>
      </c>
      <c r="C6686" s="24" t="s">
        <v>92</v>
      </c>
      <c r="D6686" t="s">
        <v>92</v>
      </c>
      <c r="E6686" t="s">
        <v>92</v>
      </c>
      <c r="F6686" t="s">
        <v>92</v>
      </c>
      <c r="G6686" s="23" t="s">
        <v>92</v>
      </c>
      <c r="H6686" s="24" t="s">
        <v>92</v>
      </c>
      <c r="I6686" t="s">
        <v>92</v>
      </c>
    </row>
    <row r="6687" spans="1:9">
      <c r="A6687" t="s">
        <v>92</v>
      </c>
      <c r="B6687" s="23" t="s">
        <v>92</v>
      </c>
      <c r="C6687" s="24" t="s">
        <v>92</v>
      </c>
      <c r="D6687" t="s">
        <v>92</v>
      </c>
      <c r="E6687" t="s">
        <v>92</v>
      </c>
      <c r="F6687" t="s">
        <v>92</v>
      </c>
      <c r="G6687" s="23" t="s">
        <v>92</v>
      </c>
      <c r="H6687" s="24" t="s">
        <v>92</v>
      </c>
      <c r="I6687" t="s">
        <v>92</v>
      </c>
    </row>
    <row r="6688" spans="1:9">
      <c r="A6688" t="s">
        <v>92</v>
      </c>
      <c r="B6688" s="23" t="s">
        <v>92</v>
      </c>
      <c r="C6688" s="24" t="s">
        <v>92</v>
      </c>
      <c r="D6688" t="s">
        <v>92</v>
      </c>
      <c r="E6688" t="s">
        <v>92</v>
      </c>
      <c r="F6688" t="s">
        <v>92</v>
      </c>
      <c r="G6688" s="23" t="s">
        <v>92</v>
      </c>
      <c r="H6688" s="24" t="s">
        <v>92</v>
      </c>
      <c r="I6688" t="s">
        <v>92</v>
      </c>
    </row>
    <row r="6689" spans="1:9">
      <c r="A6689" t="s">
        <v>92</v>
      </c>
      <c r="B6689" s="23" t="s">
        <v>92</v>
      </c>
      <c r="C6689" s="24" t="s">
        <v>92</v>
      </c>
      <c r="D6689" t="s">
        <v>92</v>
      </c>
      <c r="E6689" t="s">
        <v>92</v>
      </c>
      <c r="F6689" t="s">
        <v>92</v>
      </c>
      <c r="G6689" s="23" t="s">
        <v>92</v>
      </c>
      <c r="H6689" s="24" t="s">
        <v>92</v>
      </c>
      <c r="I6689" t="s">
        <v>92</v>
      </c>
    </row>
    <row r="6690" spans="1:9">
      <c r="A6690" t="s">
        <v>92</v>
      </c>
      <c r="B6690" s="23" t="s">
        <v>92</v>
      </c>
      <c r="C6690" s="24" t="s">
        <v>92</v>
      </c>
      <c r="D6690" t="s">
        <v>92</v>
      </c>
      <c r="E6690" t="s">
        <v>92</v>
      </c>
      <c r="F6690" t="s">
        <v>92</v>
      </c>
      <c r="G6690" s="23" t="s">
        <v>92</v>
      </c>
      <c r="H6690" s="24" t="s">
        <v>92</v>
      </c>
      <c r="I6690" t="s">
        <v>92</v>
      </c>
    </row>
    <row r="6691" spans="1:9">
      <c r="A6691" t="s">
        <v>92</v>
      </c>
      <c r="B6691" s="23" t="s">
        <v>92</v>
      </c>
      <c r="C6691" s="24" t="s">
        <v>92</v>
      </c>
      <c r="D6691" t="s">
        <v>92</v>
      </c>
      <c r="E6691" t="s">
        <v>92</v>
      </c>
      <c r="F6691" t="s">
        <v>92</v>
      </c>
      <c r="G6691" s="23" t="s">
        <v>92</v>
      </c>
      <c r="H6691" s="24" t="s">
        <v>92</v>
      </c>
      <c r="I6691" t="s">
        <v>92</v>
      </c>
    </row>
    <row r="6692" spans="1:9">
      <c r="A6692" t="s">
        <v>92</v>
      </c>
      <c r="B6692" s="23" t="s">
        <v>92</v>
      </c>
      <c r="C6692" s="24" t="s">
        <v>92</v>
      </c>
      <c r="D6692" t="s">
        <v>92</v>
      </c>
      <c r="E6692" t="s">
        <v>92</v>
      </c>
      <c r="F6692" t="s">
        <v>92</v>
      </c>
      <c r="G6692" s="23" t="s">
        <v>92</v>
      </c>
      <c r="H6692" s="24" t="s">
        <v>92</v>
      </c>
      <c r="I6692" t="s">
        <v>92</v>
      </c>
    </row>
    <row r="6693" spans="1:9">
      <c r="A6693" t="s">
        <v>92</v>
      </c>
      <c r="B6693" s="23" t="s">
        <v>92</v>
      </c>
      <c r="C6693" s="24" t="s">
        <v>92</v>
      </c>
      <c r="D6693" t="s">
        <v>92</v>
      </c>
      <c r="E6693" t="s">
        <v>92</v>
      </c>
      <c r="F6693" t="s">
        <v>92</v>
      </c>
      <c r="G6693" s="23" t="s">
        <v>92</v>
      </c>
      <c r="H6693" s="24" t="s">
        <v>92</v>
      </c>
      <c r="I6693" t="s">
        <v>92</v>
      </c>
    </row>
    <row r="6694" spans="1:9">
      <c r="A6694" t="s">
        <v>92</v>
      </c>
      <c r="B6694" s="23" t="s">
        <v>92</v>
      </c>
      <c r="C6694" s="24" t="s">
        <v>92</v>
      </c>
      <c r="D6694" t="s">
        <v>92</v>
      </c>
      <c r="E6694" t="s">
        <v>92</v>
      </c>
      <c r="F6694" t="s">
        <v>92</v>
      </c>
      <c r="G6694" s="23" t="s">
        <v>92</v>
      </c>
      <c r="H6694" s="24" t="s">
        <v>92</v>
      </c>
      <c r="I6694" t="s">
        <v>92</v>
      </c>
    </row>
    <row r="6695" spans="1:9">
      <c r="A6695" t="s">
        <v>92</v>
      </c>
      <c r="B6695" s="23" t="s">
        <v>92</v>
      </c>
      <c r="C6695" s="24" t="s">
        <v>92</v>
      </c>
      <c r="D6695" t="s">
        <v>92</v>
      </c>
      <c r="E6695" t="s">
        <v>92</v>
      </c>
      <c r="F6695" t="s">
        <v>92</v>
      </c>
      <c r="G6695" s="23" t="s">
        <v>92</v>
      </c>
      <c r="H6695" s="24" t="s">
        <v>92</v>
      </c>
      <c r="I6695" t="s">
        <v>92</v>
      </c>
    </row>
    <row r="6696" spans="1:9">
      <c r="A6696" t="s">
        <v>92</v>
      </c>
      <c r="B6696" s="23" t="s">
        <v>92</v>
      </c>
      <c r="C6696" s="24" t="s">
        <v>92</v>
      </c>
      <c r="D6696" t="s">
        <v>92</v>
      </c>
      <c r="E6696" t="s">
        <v>92</v>
      </c>
      <c r="F6696" t="s">
        <v>92</v>
      </c>
      <c r="G6696" s="23" t="s">
        <v>92</v>
      </c>
      <c r="H6696" s="24" t="s">
        <v>92</v>
      </c>
      <c r="I6696" t="s">
        <v>92</v>
      </c>
    </row>
    <row r="6697" spans="1:9">
      <c r="A6697" t="s">
        <v>92</v>
      </c>
      <c r="B6697" s="23" t="s">
        <v>92</v>
      </c>
      <c r="C6697" s="24" t="s">
        <v>92</v>
      </c>
      <c r="D6697" t="s">
        <v>92</v>
      </c>
      <c r="E6697" t="s">
        <v>92</v>
      </c>
      <c r="F6697" t="s">
        <v>92</v>
      </c>
      <c r="G6697" s="23" t="s">
        <v>92</v>
      </c>
      <c r="H6697" s="24" t="s">
        <v>92</v>
      </c>
      <c r="I6697" t="s">
        <v>92</v>
      </c>
    </row>
    <row r="6698" spans="1:9">
      <c r="A6698" t="s">
        <v>92</v>
      </c>
      <c r="B6698" s="23" t="s">
        <v>92</v>
      </c>
      <c r="C6698" s="24" t="s">
        <v>92</v>
      </c>
      <c r="D6698" t="s">
        <v>92</v>
      </c>
      <c r="E6698" t="s">
        <v>92</v>
      </c>
      <c r="F6698" t="s">
        <v>92</v>
      </c>
      <c r="G6698" s="23" t="s">
        <v>92</v>
      </c>
      <c r="H6698" s="24" t="s">
        <v>92</v>
      </c>
      <c r="I6698" t="s">
        <v>92</v>
      </c>
    </row>
    <row r="6699" spans="1:9">
      <c r="A6699" t="s">
        <v>92</v>
      </c>
      <c r="B6699" s="23" t="s">
        <v>92</v>
      </c>
      <c r="C6699" s="24" t="s">
        <v>92</v>
      </c>
      <c r="D6699" t="s">
        <v>92</v>
      </c>
      <c r="E6699" t="s">
        <v>92</v>
      </c>
      <c r="F6699" t="s">
        <v>92</v>
      </c>
      <c r="G6699" s="23" t="s">
        <v>92</v>
      </c>
      <c r="H6699" s="24" t="s">
        <v>92</v>
      </c>
      <c r="I6699" t="s">
        <v>92</v>
      </c>
    </row>
    <row r="6700" spans="1:9">
      <c r="A6700" t="s">
        <v>92</v>
      </c>
      <c r="B6700" s="23" t="s">
        <v>92</v>
      </c>
      <c r="C6700" s="24" t="s">
        <v>92</v>
      </c>
      <c r="D6700" t="s">
        <v>92</v>
      </c>
      <c r="E6700" t="s">
        <v>92</v>
      </c>
      <c r="F6700" t="s">
        <v>92</v>
      </c>
      <c r="G6700" s="23" t="s">
        <v>92</v>
      </c>
      <c r="H6700" s="24" t="s">
        <v>92</v>
      </c>
      <c r="I6700" t="s">
        <v>92</v>
      </c>
    </row>
    <row r="6701" spans="1:9">
      <c r="A6701" t="s">
        <v>92</v>
      </c>
      <c r="B6701" s="23" t="s">
        <v>92</v>
      </c>
      <c r="C6701" s="24" t="s">
        <v>92</v>
      </c>
      <c r="D6701" t="s">
        <v>92</v>
      </c>
      <c r="E6701" t="s">
        <v>92</v>
      </c>
      <c r="F6701" t="s">
        <v>92</v>
      </c>
      <c r="G6701" s="23" t="s">
        <v>92</v>
      </c>
      <c r="H6701" s="24" t="s">
        <v>92</v>
      </c>
      <c r="I6701" t="s">
        <v>92</v>
      </c>
    </row>
    <row r="6702" spans="1:9">
      <c r="A6702" t="s">
        <v>92</v>
      </c>
      <c r="B6702" s="23" t="s">
        <v>92</v>
      </c>
      <c r="C6702" s="24" t="s">
        <v>92</v>
      </c>
      <c r="D6702" t="s">
        <v>92</v>
      </c>
      <c r="E6702" t="s">
        <v>92</v>
      </c>
      <c r="F6702" t="s">
        <v>92</v>
      </c>
      <c r="G6702" s="23" t="s">
        <v>92</v>
      </c>
      <c r="H6702" s="24" t="s">
        <v>92</v>
      </c>
      <c r="I6702" t="s">
        <v>92</v>
      </c>
    </row>
    <row r="6703" spans="1:9">
      <c r="A6703" t="s">
        <v>92</v>
      </c>
      <c r="B6703" s="23" t="s">
        <v>92</v>
      </c>
      <c r="C6703" s="24" t="s">
        <v>92</v>
      </c>
      <c r="D6703" t="s">
        <v>92</v>
      </c>
      <c r="E6703" t="s">
        <v>92</v>
      </c>
      <c r="F6703" t="s">
        <v>92</v>
      </c>
      <c r="G6703" s="23" t="s">
        <v>92</v>
      </c>
      <c r="H6703" s="24" t="s">
        <v>92</v>
      </c>
      <c r="I6703" t="s">
        <v>92</v>
      </c>
    </row>
    <row r="6704" spans="1:9">
      <c r="A6704" t="s">
        <v>92</v>
      </c>
      <c r="B6704" s="23" t="s">
        <v>92</v>
      </c>
      <c r="C6704" s="24" t="s">
        <v>92</v>
      </c>
      <c r="D6704" t="s">
        <v>92</v>
      </c>
      <c r="E6704" t="s">
        <v>92</v>
      </c>
      <c r="F6704" t="s">
        <v>92</v>
      </c>
      <c r="G6704" s="23" t="s">
        <v>92</v>
      </c>
      <c r="H6704" s="24" t="s">
        <v>92</v>
      </c>
      <c r="I6704" t="s">
        <v>92</v>
      </c>
    </row>
    <row r="6705" spans="1:9">
      <c r="A6705" t="s">
        <v>92</v>
      </c>
      <c r="B6705" s="23" t="s">
        <v>92</v>
      </c>
      <c r="C6705" s="24" t="s">
        <v>92</v>
      </c>
      <c r="D6705" t="s">
        <v>92</v>
      </c>
      <c r="E6705" t="s">
        <v>92</v>
      </c>
      <c r="F6705" t="s">
        <v>92</v>
      </c>
      <c r="G6705" s="23" t="s">
        <v>92</v>
      </c>
      <c r="H6705" s="24" t="s">
        <v>92</v>
      </c>
      <c r="I6705" t="s">
        <v>92</v>
      </c>
    </row>
    <row r="6706" spans="1:9">
      <c r="A6706" t="s">
        <v>92</v>
      </c>
      <c r="B6706" s="23" t="s">
        <v>92</v>
      </c>
      <c r="C6706" s="24" t="s">
        <v>92</v>
      </c>
      <c r="D6706" t="s">
        <v>92</v>
      </c>
      <c r="E6706" t="s">
        <v>92</v>
      </c>
      <c r="F6706" t="s">
        <v>92</v>
      </c>
      <c r="G6706" s="23" t="s">
        <v>92</v>
      </c>
      <c r="H6706" s="24" t="s">
        <v>92</v>
      </c>
      <c r="I6706" t="s">
        <v>92</v>
      </c>
    </row>
    <row r="6707" spans="1:9">
      <c r="A6707" t="s">
        <v>92</v>
      </c>
      <c r="B6707" s="23" t="s">
        <v>92</v>
      </c>
      <c r="C6707" s="24" t="s">
        <v>92</v>
      </c>
      <c r="D6707" t="s">
        <v>92</v>
      </c>
      <c r="E6707" t="s">
        <v>92</v>
      </c>
      <c r="F6707" t="s">
        <v>92</v>
      </c>
      <c r="G6707" s="23" t="s">
        <v>92</v>
      </c>
      <c r="H6707" s="24" t="s">
        <v>92</v>
      </c>
      <c r="I6707" t="s">
        <v>92</v>
      </c>
    </row>
    <row r="6708" spans="1:9">
      <c r="A6708" t="s">
        <v>92</v>
      </c>
      <c r="B6708" s="23" t="s">
        <v>92</v>
      </c>
      <c r="C6708" s="24" t="s">
        <v>92</v>
      </c>
      <c r="D6708" t="s">
        <v>92</v>
      </c>
      <c r="E6708" t="s">
        <v>92</v>
      </c>
      <c r="F6708" t="s">
        <v>92</v>
      </c>
      <c r="G6708" s="23" t="s">
        <v>92</v>
      </c>
      <c r="H6708" s="24" t="s">
        <v>92</v>
      </c>
      <c r="I6708" t="s">
        <v>92</v>
      </c>
    </row>
    <row r="6709" spans="1:9">
      <c r="A6709" t="s">
        <v>92</v>
      </c>
      <c r="B6709" s="23" t="s">
        <v>92</v>
      </c>
      <c r="C6709" s="24" t="s">
        <v>92</v>
      </c>
      <c r="D6709" t="s">
        <v>92</v>
      </c>
      <c r="E6709" t="s">
        <v>92</v>
      </c>
      <c r="F6709" t="s">
        <v>92</v>
      </c>
      <c r="G6709" s="23" t="s">
        <v>92</v>
      </c>
      <c r="H6709" s="24" t="s">
        <v>92</v>
      </c>
      <c r="I6709" t="s">
        <v>92</v>
      </c>
    </row>
    <row r="6710" spans="1:9">
      <c r="A6710" t="s">
        <v>92</v>
      </c>
      <c r="B6710" s="23" t="s">
        <v>92</v>
      </c>
      <c r="C6710" s="24" t="s">
        <v>92</v>
      </c>
      <c r="D6710" t="s">
        <v>92</v>
      </c>
      <c r="E6710" t="s">
        <v>92</v>
      </c>
      <c r="F6710" t="s">
        <v>92</v>
      </c>
      <c r="G6710" s="23" t="s">
        <v>92</v>
      </c>
      <c r="H6710" s="24" t="s">
        <v>92</v>
      </c>
      <c r="I6710" t="s">
        <v>92</v>
      </c>
    </row>
    <row r="6711" spans="1:9">
      <c r="A6711" t="s">
        <v>92</v>
      </c>
      <c r="B6711" s="23" t="s">
        <v>92</v>
      </c>
      <c r="C6711" s="24" t="s">
        <v>92</v>
      </c>
      <c r="D6711" t="s">
        <v>92</v>
      </c>
      <c r="E6711" t="s">
        <v>92</v>
      </c>
      <c r="F6711" t="s">
        <v>92</v>
      </c>
      <c r="G6711" s="23" t="s">
        <v>92</v>
      </c>
      <c r="H6711" s="24" t="s">
        <v>92</v>
      </c>
      <c r="I6711" t="s">
        <v>92</v>
      </c>
    </row>
    <row r="6712" spans="1:9">
      <c r="A6712" t="s">
        <v>92</v>
      </c>
      <c r="B6712" s="23" t="s">
        <v>92</v>
      </c>
      <c r="C6712" s="24" t="s">
        <v>92</v>
      </c>
      <c r="D6712" t="s">
        <v>92</v>
      </c>
      <c r="E6712" t="s">
        <v>92</v>
      </c>
      <c r="F6712" t="s">
        <v>92</v>
      </c>
      <c r="G6712" s="23" t="s">
        <v>92</v>
      </c>
      <c r="H6712" s="24" t="s">
        <v>92</v>
      </c>
      <c r="I6712" t="s">
        <v>92</v>
      </c>
    </row>
    <row r="6713" spans="1:9">
      <c r="A6713" t="s">
        <v>92</v>
      </c>
      <c r="B6713" s="23" t="s">
        <v>92</v>
      </c>
      <c r="C6713" s="24" t="s">
        <v>92</v>
      </c>
      <c r="D6713" t="s">
        <v>92</v>
      </c>
      <c r="E6713" t="s">
        <v>92</v>
      </c>
      <c r="F6713" t="s">
        <v>92</v>
      </c>
      <c r="G6713" s="23" t="s">
        <v>92</v>
      </c>
      <c r="H6713" s="24" t="s">
        <v>92</v>
      </c>
      <c r="I6713" t="s">
        <v>92</v>
      </c>
    </row>
    <row r="6714" spans="1:9">
      <c r="A6714" t="s">
        <v>92</v>
      </c>
      <c r="B6714" s="23" t="s">
        <v>92</v>
      </c>
      <c r="C6714" s="24" t="s">
        <v>92</v>
      </c>
      <c r="D6714" t="s">
        <v>92</v>
      </c>
      <c r="E6714" t="s">
        <v>92</v>
      </c>
      <c r="F6714" t="s">
        <v>92</v>
      </c>
      <c r="G6714" s="23" t="s">
        <v>92</v>
      </c>
      <c r="H6714" s="24" t="s">
        <v>92</v>
      </c>
      <c r="I6714" t="s">
        <v>92</v>
      </c>
    </row>
    <row r="6715" spans="1:9">
      <c r="A6715" t="s">
        <v>92</v>
      </c>
      <c r="B6715" s="23" t="s">
        <v>92</v>
      </c>
      <c r="C6715" s="24" t="s">
        <v>92</v>
      </c>
      <c r="D6715" t="s">
        <v>92</v>
      </c>
      <c r="E6715" t="s">
        <v>92</v>
      </c>
      <c r="F6715" t="s">
        <v>92</v>
      </c>
      <c r="G6715" s="23" t="s">
        <v>92</v>
      </c>
      <c r="H6715" s="24" t="s">
        <v>92</v>
      </c>
      <c r="I6715" t="s">
        <v>92</v>
      </c>
    </row>
    <row r="6716" spans="1:9">
      <c r="A6716" t="s">
        <v>92</v>
      </c>
      <c r="B6716" s="23" t="s">
        <v>92</v>
      </c>
      <c r="C6716" s="24" t="s">
        <v>92</v>
      </c>
      <c r="D6716" t="s">
        <v>92</v>
      </c>
      <c r="E6716" t="s">
        <v>92</v>
      </c>
      <c r="F6716" t="s">
        <v>92</v>
      </c>
      <c r="G6716" s="23" t="s">
        <v>92</v>
      </c>
      <c r="H6716" s="24" t="s">
        <v>92</v>
      </c>
      <c r="I6716" t="s">
        <v>92</v>
      </c>
    </row>
    <row r="6717" spans="1:9">
      <c r="A6717" t="s">
        <v>92</v>
      </c>
      <c r="B6717" s="23" t="s">
        <v>92</v>
      </c>
      <c r="C6717" s="24" t="s">
        <v>92</v>
      </c>
      <c r="D6717" t="s">
        <v>92</v>
      </c>
      <c r="E6717" t="s">
        <v>92</v>
      </c>
      <c r="F6717" t="s">
        <v>92</v>
      </c>
      <c r="G6717" s="23" t="s">
        <v>92</v>
      </c>
      <c r="H6717" s="24" t="s">
        <v>92</v>
      </c>
      <c r="I6717" t="s">
        <v>92</v>
      </c>
    </row>
    <row r="6718" spans="1:9">
      <c r="A6718" t="s">
        <v>92</v>
      </c>
      <c r="B6718" s="23" t="s">
        <v>92</v>
      </c>
      <c r="C6718" s="24" t="s">
        <v>92</v>
      </c>
      <c r="D6718" t="s">
        <v>92</v>
      </c>
      <c r="E6718" t="s">
        <v>92</v>
      </c>
      <c r="F6718" t="s">
        <v>92</v>
      </c>
      <c r="G6718" s="23" t="s">
        <v>92</v>
      </c>
      <c r="H6718" s="24" t="s">
        <v>92</v>
      </c>
      <c r="I6718" t="s">
        <v>92</v>
      </c>
    </row>
    <row r="6719" spans="1:9">
      <c r="A6719" t="s">
        <v>92</v>
      </c>
      <c r="B6719" s="23" t="s">
        <v>92</v>
      </c>
      <c r="C6719" s="24" t="s">
        <v>92</v>
      </c>
      <c r="D6719" t="s">
        <v>92</v>
      </c>
      <c r="E6719" t="s">
        <v>92</v>
      </c>
      <c r="F6719" t="s">
        <v>92</v>
      </c>
      <c r="G6719" s="23" t="s">
        <v>92</v>
      </c>
      <c r="H6719" s="24" t="s">
        <v>92</v>
      </c>
      <c r="I6719" t="s">
        <v>92</v>
      </c>
    </row>
    <row r="6720" spans="1:9">
      <c r="A6720" t="s">
        <v>92</v>
      </c>
      <c r="B6720" s="23" t="s">
        <v>92</v>
      </c>
      <c r="C6720" s="24" t="s">
        <v>92</v>
      </c>
      <c r="D6720" t="s">
        <v>92</v>
      </c>
      <c r="E6720" t="s">
        <v>92</v>
      </c>
      <c r="F6720" t="s">
        <v>92</v>
      </c>
      <c r="G6720" s="23" t="s">
        <v>92</v>
      </c>
      <c r="H6720" s="24" t="s">
        <v>92</v>
      </c>
      <c r="I6720" t="s">
        <v>92</v>
      </c>
    </row>
    <row r="6721" spans="1:9">
      <c r="A6721" t="s">
        <v>92</v>
      </c>
      <c r="B6721" s="23" t="s">
        <v>92</v>
      </c>
      <c r="C6721" s="24" t="s">
        <v>92</v>
      </c>
      <c r="D6721" t="s">
        <v>92</v>
      </c>
      <c r="E6721" t="s">
        <v>92</v>
      </c>
      <c r="F6721" t="s">
        <v>92</v>
      </c>
      <c r="G6721" s="23" t="s">
        <v>92</v>
      </c>
      <c r="H6721" s="24" t="s">
        <v>92</v>
      </c>
      <c r="I6721" t="s">
        <v>92</v>
      </c>
    </row>
    <row r="6722" spans="1:9">
      <c r="A6722" t="s">
        <v>92</v>
      </c>
      <c r="B6722" s="23" t="s">
        <v>92</v>
      </c>
      <c r="C6722" s="24" t="s">
        <v>92</v>
      </c>
      <c r="D6722" t="s">
        <v>92</v>
      </c>
      <c r="E6722" t="s">
        <v>92</v>
      </c>
      <c r="F6722" t="s">
        <v>92</v>
      </c>
      <c r="G6722" s="23" t="s">
        <v>92</v>
      </c>
      <c r="H6722" s="24" t="s">
        <v>92</v>
      </c>
      <c r="I6722" t="s">
        <v>92</v>
      </c>
    </row>
    <row r="6723" spans="1:9">
      <c r="A6723" t="s">
        <v>92</v>
      </c>
      <c r="B6723" s="23" t="s">
        <v>92</v>
      </c>
      <c r="C6723" s="24" t="s">
        <v>92</v>
      </c>
      <c r="D6723" t="s">
        <v>92</v>
      </c>
      <c r="E6723" t="s">
        <v>92</v>
      </c>
      <c r="F6723" t="s">
        <v>92</v>
      </c>
      <c r="G6723" s="23" t="s">
        <v>92</v>
      </c>
      <c r="H6723" s="24" t="s">
        <v>92</v>
      </c>
      <c r="I6723" t="s">
        <v>92</v>
      </c>
    </row>
    <row r="6724" spans="1:9">
      <c r="A6724" t="s">
        <v>92</v>
      </c>
      <c r="B6724" s="23" t="s">
        <v>92</v>
      </c>
      <c r="C6724" s="24" t="s">
        <v>92</v>
      </c>
      <c r="D6724" t="s">
        <v>92</v>
      </c>
      <c r="E6724" t="s">
        <v>92</v>
      </c>
      <c r="F6724" t="s">
        <v>92</v>
      </c>
      <c r="G6724" s="23" t="s">
        <v>92</v>
      </c>
      <c r="H6724" s="24" t="s">
        <v>92</v>
      </c>
      <c r="I6724" t="s">
        <v>92</v>
      </c>
    </row>
    <row r="6725" spans="1:9">
      <c r="A6725" t="s">
        <v>92</v>
      </c>
      <c r="B6725" s="23" t="s">
        <v>92</v>
      </c>
      <c r="C6725" s="24" t="s">
        <v>92</v>
      </c>
      <c r="D6725" t="s">
        <v>92</v>
      </c>
      <c r="E6725" t="s">
        <v>92</v>
      </c>
      <c r="F6725" t="s">
        <v>92</v>
      </c>
      <c r="G6725" s="23" t="s">
        <v>92</v>
      </c>
      <c r="H6725" s="24" t="s">
        <v>92</v>
      </c>
      <c r="I6725" t="s">
        <v>92</v>
      </c>
    </row>
    <row r="6726" spans="1:9">
      <c r="A6726" t="s">
        <v>92</v>
      </c>
      <c r="B6726" s="23" t="s">
        <v>92</v>
      </c>
      <c r="C6726" s="24" t="s">
        <v>92</v>
      </c>
      <c r="D6726" t="s">
        <v>92</v>
      </c>
      <c r="E6726" t="s">
        <v>92</v>
      </c>
      <c r="F6726" t="s">
        <v>92</v>
      </c>
      <c r="G6726" s="23" t="s">
        <v>92</v>
      </c>
      <c r="H6726" s="24" t="s">
        <v>92</v>
      </c>
      <c r="I6726" t="s">
        <v>92</v>
      </c>
    </row>
    <row r="6727" spans="1:9">
      <c r="A6727" t="s">
        <v>92</v>
      </c>
      <c r="B6727" s="23" t="s">
        <v>92</v>
      </c>
      <c r="C6727" s="24" t="s">
        <v>92</v>
      </c>
      <c r="D6727" t="s">
        <v>92</v>
      </c>
      <c r="E6727" t="s">
        <v>92</v>
      </c>
      <c r="F6727" t="s">
        <v>92</v>
      </c>
      <c r="G6727" s="23" t="s">
        <v>92</v>
      </c>
      <c r="H6727" s="24" t="s">
        <v>92</v>
      </c>
      <c r="I6727" t="s">
        <v>92</v>
      </c>
    </row>
    <row r="6728" spans="1:9">
      <c r="A6728" t="s">
        <v>92</v>
      </c>
      <c r="B6728" s="23" t="s">
        <v>92</v>
      </c>
      <c r="C6728" s="24" t="s">
        <v>92</v>
      </c>
      <c r="D6728" t="s">
        <v>92</v>
      </c>
      <c r="E6728" t="s">
        <v>92</v>
      </c>
      <c r="F6728" t="s">
        <v>92</v>
      </c>
      <c r="G6728" s="23" t="s">
        <v>92</v>
      </c>
      <c r="H6728" s="24" t="s">
        <v>92</v>
      </c>
      <c r="I6728" t="s">
        <v>92</v>
      </c>
    </row>
    <row r="6729" spans="1:9">
      <c r="A6729" t="s">
        <v>92</v>
      </c>
      <c r="B6729" s="23" t="s">
        <v>92</v>
      </c>
      <c r="C6729" s="24" t="s">
        <v>92</v>
      </c>
      <c r="D6729" t="s">
        <v>92</v>
      </c>
      <c r="E6729" t="s">
        <v>92</v>
      </c>
      <c r="F6729" t="s">
        <v>92</v>
      </c>
      <c r="G6729" s="23" t="s">
        <v>92</v>
      </c>
      <c r="H6729" s="24" t="s">
        <v>92</v>
      </c>
      <c r="I6729" t="s">
        <v>92</v>
      </c>
    </row>
    <row r="6730" spans="1:9">
      <c r="A6730" t="s">
        <v>92</v>
      </c>
      <c r="B6730" s="23" t="s">
        <v>92</v>
      </c>
      <c r="C6730" s="24" t="s">
        <v>92</v>
      </c>
      <c r="D6730" t="s">
        <v>92</v>
      </c>
      <c r="E6730" t="s">
        <v>92</v>
      </c>
      <c r="F6730" t="s">
        <v>92</v>
      </c>
      <c r="G6730" s="23" t="s">
        <v>92</v>
      </c>
      <c r="H6730" s="24" t="s">
        <v>92</v>
      </c>
      <c r="I6730" t="s">
        <v>92</v>
      </c>
    </row>
    <row r="6731" spans="1:9">
      <c r="A6731" t="s">
        <v>92</v>
      </c>
      <c r="B6731" s="23" t="s">
        <v>92</v>
      </c>
      <c r="C6731" s="24" t="s">
        <v>92</v>
      </c>
      <c r="D6731" t="s">
        <v>92</v>
      </c>
      <c r="E6731" t="s">
        <v>92</v>
      </c>
      <c r="F6731" t="s">
        <v>92</v>
      </c>
      <c r="G6731" s="23" t="s">
        <v>92</v>
      </c>
      <c r="H6731" s="24" t="s">
        <v>92</v>
      </c>
      <c r="I6731" t="s">
        <v>92</v>
      </c>
    </row>
    <row r="6732" spans="1:9">
      <c r="A6732" t="s">
        <v>92</v>
      </c>
      <c r="B6732" s="23" t="s">
        <v>92</v>
      </c>
      <c r="C6732" s="24" t="s">
        <v>92</v>
      </c>
      <c r="D6732" t="s">
        <v>92</v>
      </c>
      <c r="E6732" t="s">
        <v>92</v>
      </c>
      <c r="F6732" t="s">
        <v>92</v>
      </c>
      <c r="G6732" s="23" t="s">
        <v>92</v>
      </c>
      <c r="H6732" s="24" t="s">
        <v>92</v>
      </c>
      <c r="I6732" t="s">
        <v>92</v>
      </c>
    </row>
    <row r="6733" spans="1:9">
      <c r="A6733" t="s">
        <v>92</v>
      </c>
      <c r="B6733" s="23" t="s">
        <v>92</v>
      </c>
      <c r="C6733" s="24" t="s">
        <v>92</v>
      </c>
      <c r="D6733" t="s">
        <v>92</v>
      </c>
      <c r="E6733" t="s">
        <v>92</v>
      </c>
      <c r="F6733" t="s">
        <v>92</v>
      </c>
      <c r="G6733" s="23" t="s">
        <v>92</v>
      </c>
      <c r="H6733" s="24" t="s">
        <v>92</v>
      </c>
      <c r="I6733" t="s">
        <v>92</v>
      </c>
    </row>
    <row r="6734" spans="1:9">
      <c r="A6734" t="s">
        <v>92</v>
      </c>
      <c r="B6734" s="23" t="s">
        <v>92</v>
      </c>
      <c r="C6734" s="24" t="s">
        <v>92</v>
      </c>
      <c r="D6734" t="s">
        <v>92</v>
      </c>
      <c r="E6734" t="s">
        <v>92</v>
      </c>
      <c r="F6734" t="s">
        <v>92</v>
      </c>
      <c r="G6734" s="23" t="s">
        <v>92</v>
      </c>
      <c r="H6734" s="24" t="s">
        <v>92</v>
      </c>
      <c r="I6734" t="s">
        <v>92</v>
      </c>
    </row>
    <row r="6735" spans="1:9">
      <c r="A6735" t="s">
        <v>92</v>
      </c>
      <c r="B6735" s="23" t="s">
        <v>92</v>
      </c>
      <c r="C6735" s="24" t="s">
        <v>92</v>
      </c>
      <c r="D6735" t="s">
        <v>92</v>
      </c>
      <c r="E6735" t="s">
        <v>92</v>
      </c>
      <c r="F6735" t="s">
        <v>92</v>
      </c>
      <c r="G6735" s="23" t="s">
        <v>92</v>
      </c>
      <c r="H6735" s="24" t="s">
        <v>92</v>
      </c>
      <c r="I6735" t="s">
        <v>92</v>
      </c>
    </row>
    <row r="6736" spans="1:9">
      <c r="A6736" t="s">
        <v>92</v>
      </c>
      <c r="B6736" s="23" t="s">
        <v>92</v>
      </c>
      <c r="C6736" s="24" t="s">
        <v>92</v>
      </c>
      <c r="D6736" t="s">
        <v>92</v>
      </c>
      <c r="E6736" t="s">
        <v>92</v>
      </c>
      <c r="F6736" t="s">
        <v>92</v>
      </c>
      <c r="G6736" s="23" t="s">
        <v>92</v>
      </c>
      <c r="H6736" s="24" t="s">
        <v>92</v>
      </c>
      <c r="I6736" t="s">
        <v>92</v>
      </c>
    </row>
    <row r="6737" spans="1:9">
      <c r="A6737" t="s">
        <v>92</v>
      </c>
      <c r="B6737" s="23" t="s">
        <v>92</v>
      </c>
      <c r="C6737" s="24" t="s">
        <v>92</v>
      </c>
      <c r="D6737" t="s">
        <v>92</v>
      </c>
      <c r="E6737" t="s">
        <v>92</v>
      </c>
      <c r="F6737" t="s">
        <v>92</v>
      </c>
      <c r="G6737" s="23" t="s">
        <v>92</v>
      </c>
      <c r="H6737" s="24" t="s">
        <v>92</v>
      </c>
      <c r="I6737" t="s">
        <v>92</v>
      </c>
    </row>
    <row r="6738" spans="1:9">
      <c r="A6738" t="s">
        <v>92</v>
      </c>
      <c r="B6738" s="23" t="s">
        <v>92</v>
      </c>
      <c r="C6738" s="24" t="s">
        <v>92</v>
      </c>
      <c r="D6738" t="s">
        <v>92</v>
      </c>
      <c r="E6738" t="s">
        <v>92</v>
      </c>
      <c r="F6738" t="s">
        <v>92</v>
      </c>
      <c r="G6738" s="23" t="s">
        <v>92</v>
      </c>
      <c r="H6738" s="24" t="s">
        <v>92</v>
      </c>
      <c r="I6738" t="s">
        <v>92</v>
      </c>
    </row>
    <row r="6739" spans="1:9">
      <c r="A6739" t="s">
        <v>92</v>
      </c>
      <c r="B6739" s="23" t="s">
        <v>92</v>
      </c>
      <c r="C6739" s="24" t="s">
        <v>92</v>
      </c>
      <c r="D6739" t="s">
        <v>92</v>
      </c>
      <c r="E6739" t="s">
        <v>92</v>
      </c>
      <c r="F6739" t="s">
        <v>92</v>
      </c>
      <c r="G6739" s="23" t="s">
        <v>92</v>
      </c>
      <c r="H6739" s="24" t="s">
        <v>92</v>
      </c>
      <c r="I6739" t="s">
        <v>92</v>
      </c>
    </row>
    <row r="6740" spans="1:9">
      <c r="A6740" t="s">
        <v>92</v>
      </c>
      <c r="B6740" s="23" t="s">
        <v>92</v>
      </c>
      <c r="C6740" s="24" t="s">
        <v>92</v>
      </c>
      <c r="D6740" t="s">
        <v>92</v>
      </c>
      <c r="E6740" t="s">
        <v>92</v>
      </c>
      <c r="F6740" t="s">
        <v>92</v>
      </c>
      <c r="G6740" s="23" t="s">
        <v>92</v>
      </c>
      <c r="H6740" s="24" t="s">
        <v>92</v>
      </c>
      <c r="I6740" t="s">
        <v>92</v>
      </c>
    </row>
    <row r="6741" spans="1:9">
      <c r="A6741" t="s">
        <v>92</v>
      </c>
      <c r="B6741" s="23" t="s">
        <v>92</v>
      </c>
      <c r="C6741" s="24" t="s">
        <v>92</v>
      </c>
      <c r="D6741" t="s">
        <v>92</v>
      </c>
      <c r="E6741" t="s">
        <v>92</v>
      </c>
      <c r="F6741" t="s">
        <v>92</v>
      </c>
      <c r="G6741" s="23" t="s">
        <v>92</v>
      </c>
      <c r="H6741" s="24" t="s">
        <v>92</v>
      </c>
      <c r="I6741" t="s">
        <v>92</v>
      </c>
    </row>
    <row r="6742" spans="1:9">
      <c r="A6742" t="s">
        <v>92</v>
      </c>
      <c r="B6742" s="23" t="s">
        <v>92</v>
      </c>
      <c r="C6742" s="24" t="s">
        <v>92</v>
      </c>
      <c r="D6742" t="s">
        <v>92</v>
      </c>
      <c r="E6742" t="s">
        <v>92</v>
      </c>
      <c r="F6742" t="s">
        <v>92</v>
      </c>
      <c r="G6742" s="23" t="s">
        <v>92</v>
      </c>
      <c r="H6742" s="24" t="s">
        <v>92</v>
      </c>
      <c r="I6742" t="s">
        <v>92</v>
      </c>
    </row>
    <row r="6743" spans="1:9">
      <c r="A6743" t="s">
        <v>92</v>
      </c>
      <c r="B6743" s="23" t="s">
        <v>92</v>
      </c>
      <c r="C6743" s="24" t="s">
        <v>92</v>
      </c>
      <c r="D6743" t="s">
        <v>92</v>
      </c>
      <c r="E6743" t="s">
        <v>92</v>
      </c>
      <c r="F6743" t="s">
        <v>92</v>
      </c>
      <c r="G6743" s="23" t="s">
        <v>92</v>
      </c>
      <c r="H6743" s="24" t="s">
        <v>92</v>
      </c>
      <c r="I6743" t="s">
        <v>92</v>
      </c>
    </row>
    <row r="6744" spans="1:9">
      <c r="A6744" t="s">
        <v>92</v>
      </c>
      <c r="B6744" s="23" t="s">
        <v>92</v>
      </c>
      <c r="C6744" s="24" t="s">
        <v>92</v>
      </c>
      <c r="D6744" t="s">
        <v>92</v>
      </c>
      <c r="E6744" t="s">
        <v>92</v>
      </c>
      <c r="F6744" t="s">
        <v>92</v>
      </c>
      <c r="G6744" s="23" t="s">
        <v>92</v>
      </c>
      <c r="H6744" s="24" t="s">
        <v>92</v>
      </c>
      <c r="I6744" t="s">
        <v>92</v>
      </c>
    </row>
    <row r="6745" spans="1:9">
      <c r="A6745" t="s">
        <v>92</v>
      </c>
      <c r="B6745" s="23" t="s">
        <v>92</v>
      </c>
      <c r="C6745" s="24" t="s">
        <v>92</v>
      </c>
      <c r="D6745" t="s">
        <v>92</v>
      </c>
      <c r="E6745" t="s">
        <v>92</v>
      </c>
      <c r="F6745" t="s">
        <v>92</v>
      </c>
      <c r="G6745" s="23" t="s">
        <v>92</v>
      </c>
      <c r="H6745" s="24" t="s">
        <v>92</v>
      </c>
      <c r="I6745" t="s">
        <v>92</v>
      </c>
    </row>
    <row r="6746" spans="1:9">
      <c r="A6746" t="s">
        <v>92</v>
      </c>
      <c r="B6746" s="23" t="s">
        <v>92</v>
      </c>
      <c r="C6746" s="24" t="s">
        <v>92</v>
      </c>
      <c r="D6746" t="s">
        <v>92</v>
      </c>
      <c r="E6746" t="s">
        <v>92</v>
      </c>
      <c r="F6746" t="s">
        <v>92</v>
      </c>
      <c r="G6746" s="23" t="s">
        <v>92</v>
      </c>
      <c r="H6746" s="24" t="s">
        <v>92</v>
      </c>
      <c r="I6746" t="s">
        <v>92</v>
      </c>
    </row>
    <row r="6747" spans="1:9">
      <c r="A6747" t="s">
        <v>92</v>
      </c>
      <c r="B6747" s="23" t="s">
        <v>92</v>
      </c>
      <c r="C6747" s="24" t="s">
        <v>92</v>
      </c>
      <c r="D6747" t="s">
        <v>92</v>
      </c>
      <c r="E6747" t="s">
        <v>92</v>
      </c>
      <c r="F6747" t="s">
        <v>92</v>
      </c>
      <c r="G6747" s="23" t="s">
        <v>92</v>
      </c>
      <c r="H6747" s="24" t="s">
        <v>92</v>
      </c>
      <c r="I6747" t="s">
        <v>92</v>
      </c>
    </row>
    <row r="6748" spans="1:9">
      <c r="A6748" t="s">
        <v>92</v>
      </c>
      <c r="B6748" s="23" t="s">
        <v>92</v>
      </c>
      <c r="C6748" s="24" t="s">
        <v>92</v>
      </c>
      <c r="D6748" t="s">
        <v>92</v>
      </c>
      <c r="E6748" t="s">
        <v>92</v>
      </c>
      <c r="F6748" t="s">
        <v>92</v>
      </c>
      <c r="G6748" s="23" t="s">
        <v>92</v>
      </c>
      <c r="H6748" s="24" t="s">
        <v>92</v>
      </c>
      <c r="I6748" t="s">
        <v>92</v>
      </c>
    </row>
    <row r="6749" spans="1:9">
      <c r="A6749" t="s">
        <v>92</v>
      </c>
      <c r="B6749" s="23" t="s">
        <v>92</v>
      </c>
      <c r="C6749" s="24" t="s">
        <v>92</v>
      </c>
      <c r="D6749" t="s">
        <v>92</v>
      </c>
      <c r="E6749" t="s">
        <v>92</v>
      </c>
      <c r="F6749" t="s">
        <v>92</v>
      </c>
      <c r="G6749" s="23" t="s">
        <v>92</v>
      </c>
      <c r="H6749" s="24" t="s">
        <v>92</v>
      </c>
      <c r="I6749" t="s">
        <v>92</v>
      </c>
    </row>
    <row r="6750" spans="1:9">
      <c r="A6750" t="s">
        <v>92</v>
      </c>
      <c r="B6750" s="23" t="s">
        <v>92</v>
      </c>
      <c r="C6750" s="24" t="s">
        <v>92</v>
      </c>
      <c r="D6750" t="s">
        <v>92</v>
      </c>
      <c r="E6750" t="s">
        <v>92</v>
      </c>
      <c r="F6750" t="s">
        <v>92</v>
      </c>
      <c r="G6750" s="23" t="s">
        <v>92</v>
      </c>
      <c r="H6750" s="24" t="s">
        <v>92</v>
      </c>
      <c r="I6750" t="s">
        <v>92</v>
      </c>
    </row>
    <row r="6751" spans="1:9">
      <c r="A6751" t="s">
        <v>92</v>
      </c>
      <c r="B6751" s="23" t="s">
        <v>92</v>
      </c>
      <c r="C6751" s="24" t="s">
        <v>92</v>
      </c>
      <c r="D6751" t="s">
        <v>92</v>
      </c>
      <c r="E6751" t="s">
        <v>92</v>
      </c>
      <c r="F6751" t="s">
        <v>92</v>
      </c>
      <c r="G6751" s="23" t="s">
        <v>92</v>
      </c>
      <c r="H6751" s="24" t="s">
        <v>92</v>
      </c>
      <c r="I6751" t="s">
        <v>92</v>
      </c>
    </row>
    <row r="6752" spans="1:9">
      <c r="A6752" t="s">
        <v>92</v>
      </c>
      <c r="B6752" s="23" t="s">
        <v>92</v>
      </c>
      <c r="C6752" s="24" t="s">
        <v>92</v>
      </c>
      <c r="D6752" t="s">
        <v>92</v>
      </c>
      <c r="E6752" t="s">
        <v>92</v>
      </c>
      <c r="F6752" t="s">
        <v>92</v>
      </c>
      <c r="G6752" s="23" t="s">
        <v>92</v>
      </c>
      <c r="H6752" s="24" t="s">
        <v>92</v>
      </c>
      <c r="I6752" t="s">
        <v>92</v>
      </c>
    </row>
    <row r="6753" spans="1:9">
      <c r="A6753" t="s">
        <v>92</v>
      </c>
      <c r="B6753" s="23" t="s">
        <v>92</v>
      </c>
      <c r="C6753" s="24" t="s">
        <v>92</v>
      </c>
      <c r="D6753" t="s">
        <v>92</v>
      </c>
      <c r="E6753" t="s">
        <v>92</v>
      </c>
      <c r="F6753" t="s">
        <v>92</v>
      </c>
      <c r="G6753" s="23" t="s">
        <v>92</v>
      </c>
      <c r="H6753" s="24" t="s">
        <v>92</v>
      </c>
      <c r="I6753" t="s">
        <v>92</v>
      </c>
    </row>
    <row r="6754" spans="1:9">
      <c r="A6754" t="s">
        <v>92</v>
      </c>
      <c r="B6754" s="23" t="s">
        <v>92</v>
      </c>
      <c r="C6754" s="24" t="s">
        <v>92</v>
      </c>
      <c r="D6754" t="s">
        <v>92</v>
      </c>
      <c r="E6754" t="s">
        <v>92</v>
      </c>
      <c r="F6754" t="s">
        <v>92</v>
      </c>
      <c r="G6754" s="23" t="s">
        <v>92</v>
      </c>
      <c r="H6754" s="24" t="s">
        <v>92</v>
      </c>
      <c r="I6754" t="s">
        <v>92</v>
      </c>
    </row>
    <row r="6755" spans="1:9">
      <c r="A6755" t="s">
        <v>92</v>
      </c>
      <c r="B6755" s="23" t="s">
        <v>92</v>
      </c>
      <c r="C6755" s="24" t="s">
        <v>92</v>
      </c>
      <c r="D6755" t="s">
        <v>92</v>
      </c>
      <c r="E6755" t="s">
        <v>92</v>
      </c>
      <c r="F6755" t="s">
        <v>92</v>
      </c>
      <c r="G6755" s="23" t="s">
        <v>92</v>
      </c>
      <c r="H6755" s="24" t="s">
        <v>92</v>
      </c>
      <c r="I6755" t="s">
        <v>92</v>
      </c>
    </row>
    <row r="6756" spans="1:9">
      <c r="A6756" t="s">
        <v>92</v>
      </c>
      <c r="B6756" s="23" t="s">
        <v>92</v>
      </c>
      <c r="C6756" s="24" t="s">
        <v>92</v>
      </c>
      <c r="D6756" t="s">
        <v>92</v>
      </c>
      <c r="E6756" t="s">
        <v>92</v>
      </c>
      <c r="F6756" t="s">
        <v>92</v>
      </c>
      <c r="G6756" s="23" t="s">
        <v>92</v>
      </c>
      <c r="H6756" s="24" t="s">
        <v>92</v>
      </c>
      <c r="I6756" t="s">
        <v>92</v>
      </c>
    </row>
    <row r="6757" spans="1:9">
      <c r="A6757" t="s">
        <v>92</v>
      </c>
      <c r="B6757" s="23" t="s">
        <v>92</v>
      </c>
      <c r="C6757" s="24" t="s">
        <v>92</v>
      </c>
      <c r="D6757" t="s">
        <v>92</v>
      </c>
      <c r="E6757" t="s">
        <v>92</v>
      </c>
      <c r="F6757" t="s">
        <v>92</v>
      </c>
      <c r="G6757" s="23" t="s">
        <v>92</v>
      </c>
      <c r="H6757" s="24" t="s">
        <v>92</v>
      </c>
      <c r="I6757" t="s">
        <v>92</v>
      </c>
    </row>
    <row r="6758" spans="1:9">
      <c r="A6758" t="s">
        <v>92</v>
      </c>
      <c r="B6758" s="23" t="s">
        <v>92</v>
      </c>
      <c r="C6758" s="24" t="s">
        <v>92</v>
      </c>
      <c r="D6758" t="s">
        <v>92</v>
      </c>
      <c r="E6758" t="s">
        <v>92</v>
      </c>
      <c r="F6758" t="s">
        <v>92</v>
      </c>
      <c r="G6758" s="23" t="s">
        <v>92</v>
      </c>
      <c r="H6758" s="24" t="s">
        <v>92</v>
      </c>
      <c r="I6758" t="s">
        <v>92</v>
      </c>
    </row>
    <row r="6759" spans="1:9">
      <c r="A6759" t="s">
        <v>92</v>
      </c>
      <c r="B6759" s="23" t="s">
        <v>92</v>
      </c>
      <c r="C6759" s="24" t="s">
        <v>92</v>
      </c>
      <c r="D6759" t="s">
        <v>92</v>
      </c>
      <c r="E6759" t="s">
        <v>92</v>
      </c>
      <c r="F6759" t="s">
        <v>92</v>
      </c>
      <c r="G6759" s="23" t="s">
        <v>92</v>
      </c>
      <c r="H6759" s="24" t="s">
        <v>92</v>
      </c>
      <c r="I6759" t="s">
        <v>92</v>
      </c>
    </row>
    <row r="6760" spans="1:9">
      <c r="A6760" t="s">
        <v>92</v>
      </c>
      <c r="B6760" s="23" t="s">
        <v>92</v>
      </c>
      <c r="C6760" s="24" t="s">
        <v>92</v>
      </c>
      <c r="D6760" t="s">
        <v>92</v>
      </c>
      <c r="E6760" t="s">
        <v>92</v>
      </c>
      <c r="F6760" t="s">
        <v>92</v>
      </c>
      <c r="G6760" s="23" t="s">
        <v>92</v>
      </c>
      <c r="H6760" s="24" t="s">
        <v>92</v>
      </c>
      <c r="I6760" t="s">
        <v>92</v>
      </c>
    </row>
    <row r="6761" spans="1:9">
      <c r="A6761" t="s">
        <v>92</v>
      </c>
      <c r="B6761" s="23" t="s">
        <v>92</v>
      </c>
      <c r="C6761" s="24" t="s">
        <v>92</v>
      </c>
      <c r="D6761" t="s">
        <v>92</v>
      </c>
      <c r="E6761" t="s">
        <v>92</v>
      </c>
      <c r="F6761" t="s">
        <v>92</v>
      </c>
      <c r="G6761" s="23" t="s">
        <v>92</v>
      </c>
      <c r="H6761" s="24" t="s">
        <v>92</v>
      </c>
      <c r="I6761" t="s">
        <v>92</v>
      </c>
    </row>
    <row r="6762" spans="1:9">
      <c r="A6762" t="s">
        <v>92</v>
      </c>
      <c r="B6762" s="23" t="s">
        <v>92</v>
      </c>
      <c r="C6762" s="24" t="s">
        <v>92</v>
      </c>
      <c r="D6762" t="s">
        <v>92</v>
      </c>
      <c r="E6762" t="s">
        <v>92</v>
      </c>
      <c r="F6762" t="s">
        <v>92</v>
      </c>
      <c r="G6762" s="23" t="s">
        <v>92</v>
      </c>
      <c r="H6762" s="24" t="s">
        <v>92</v>
      </c>
      <c r="I6762" t="s">
        <v>92</v>
      </c>
    </row>
    <row r="6763" spans="1:9">
      <c r="A6763" t="s">
        <v>92</v>
      </c>
      <c r="B6763" s="23" t="s">
        <v>92</v>
      </c>
      <c r="C6763" s="24" t="s">
        <v>92</v>
      </c>
      <c r="D6763" t="s">
        <v>92</v>
      </c>
      <c r="E6763" t="s">
        <v>92</v>
      </c>
      <c r="F6763" t="s">
        <v>92</v>
      </c>
      <c r="G6763" s="23" t="s">
        <v>92</v>
      </c>
      <c r="H6763" s="24" t="s">
        <v>92</v>
      </c>
      <c r="I6763" t="s">
        <v>92</v>
      </c>
    </row>
    <row r="6764" spans="1:9">
      <c r="A6764" t="s">
        <v>92</v>
      </c>
      <c r="B6764" s="23" t="s">
        <v>92</v>
      </c>
      <c r="C6764" s="24" t="s">
        <v>92</v>
      </c>
      <c r="D6764" t="s">
        <v>92</v>
      </c>
      <c r="E6764" t="s">
        <v>92</v>
      </c>
      <c r="F6764" t="s">
        <v>92</v>
      </c>
      <c r="G6764" s="23" t="s">
        <v>92</v>
      </c>
      <c r="H6764" s="24" t="s">
        <v>92</v>
      </c>
      <c r="I6764" t="s">
        <v>92</v>
      </c>
    </row>
    <row r="6765" spans="1:9">
      <c r="A6765" t="s">
        <v>92</v>
      </c>
      <c r="B6765" s="23" t="s">
        <v>92</v>
      </c>
      <c r="C6765" s="24" t="s">
        <v>92</v>
      </c>
      <c r="D6765" t="s">
        <v>92</v>
      </c>
      <c r="E6765" t="s">
        <v>92</v>
      </c>
      <c r="F6765" t="s">
        <v>92</v>
      </c>
      <c r="G6765" s="23" t="s">
        <v>92</v>
      </c>
      <c r="H6765" s="24" t="s">
        <v>92</v>
      </c>
      <c r="I6765" t="s">
        <v>92</v>
      </c>
    </row>
    <row r="6766" spans="1:9">
      <c r="A6766" t="s">
        <v>92</v>
      </c>
      <c r="B6766" s="23" t="s">
        <v>92</v>
      </c>
      <c r="C6766" s="24" t="s">
        <v>92</v>
      </c>
      <c r="D6766" t="s">
        <v>92</v>
      </c>
      <c r="E6766" t="s">
        <v>92</v>
      </c>
      <c r="F6766" t="s">
        <v>92</v>
      </c>
      <c r="G6766" s="23" t="s">
        <v>92</v>
      </c>
      <c r="H6766" s="24" t="s">
        <v>92</v>
      </c>
      <c r="I6766" t="s">
        <v>92</v>
      </c>
    </row>
    <row r="6767" spans="1:9">
      <c r="A6767" t="s">
        <v>92</v>
      </c>
      <c r="B6767" s="23" t="s">
        <v>92</v>
      </c>
      <c r="C6767" s="24" t="s">
        <v>92</v>
      </c>
      <c r="D6767" t="s">
        <v>92</v>
      </c>
      <c r="E6767" t="s">
        <v>92</v>
      </c>
      <c r="F6767" t="s">
        <v>92</v>
      </c>
      <c r="G6767" s="23" t="s">
        <v>92</v>
      </c>
      <c r="H6767" s="24" t="s">
        <v>92</v>
      </c>
      <c r="I6767" t="s">
        <v>92</v>
      </c>
    </row>
    <row r="6768" spans="1:9">
      <c r="A6768" t="s">
        <v>92</v>
      </c>
      <c r="B6768" s="23" t="s">
        <v>92</v>
      </c>
      <c r="C6768" s="24" t="s">
        <v>92</v>
      </c>
      <c r="D6768" t="s">
        <v>92</v>
      </c>
      <c r="E6768" t="s">
        <v>92</v>
      </c>
      <c r="F6768" t="s">
        <v>92</v>
      </c>
      <c r="G6768" s="23" t="s">
        <v>92</v>
      </c>
      <c r="H6768" s="24" t="s">
        <v>92</v>
      </c>
      <c r="I6768" t="s">
        <v>92</v>
      </c>
    </row>
    <row r="6769" spans="1:9">
      <c r="A6769" t="s">
        <v>92</v>
      </c>
      <c r="B6769" s="23" t="s">
        <v>92</v>
      </c>
      <c r="C6769" s="24" t="s">
        <v>92</v>
      </c>
      <c r="D6769" t="s">
        <v>92</v>
      </c>
      <c r="E6769" t="s">
        <v>92</v>
      </c>
      <c r="F6769" t="s">
        <v>92</v>
      </c>
      <c r="G6769" s="23" t="s">
        <v>92</v>
      </c>
      <c r="H6769" s="24" t="s">
        <v>92</v>
      </c>
      <c r="I6769" t="s">
        <v>92</v>
      </c>
    </row>
    <row r="6770" spans="1:9">
      <c r="A6770" t="s">
        <v>92</v>
      </c>
      <c r="B6770" s="23" t="s">
        <v>92</v>
      </c>
      <c r="C6770" s="24" t="s">
        <v>92</v>
      </c>
      <c r="D6770" t="s">
        <v>92</v>
      </c>
      <c r="E6770" t="s">
        <v>92</v>
      </c>
      <c r="F6770" t="s">
        <v>92</v>
      </c>
      <c r="G6770" s="23" t="s">
        <v>92</v>
      </c>
      <c r="H6770" s="24" t="s">
        <v>92</v>
      </c>
      <c r="I6770" t="s">
        <v>92</v>
      </c>
    </row>
    <row r="6771" spans="1:9">
      <c r="A6771" t="s">
        <v>92</v>
      </c>
      <c r="B6771" s="23" t="s">
        <v>92</v>
      </c>
      <c r="C6771" s="24" t="s">
        <v>92</v>
      </c>
      <c r="D6771" t="s">
        <v>92</v>
      </c>
      <c r="E6771" t="s">
        <v>92</v>
      </c>
      <c r="F6771" t="s">
        <v>92</v>
      </c>
      <c r="G6771" s="23" t="s">
        <v>92</v>
      </c>
      <c r="H6771" s="24" t="s">
        <v>92</v>
      </c>
      <c r="I6771" t="s">
        <v>92</v>
      </c>
    </row>
    <row r="6772" spans="1:9">
      <c r="A6772" t="s">
        <v>92</v>
      </c>
      <c r="B6772" s="23" t="s">
        <v>92</v>
      </c>
      <c r="C6772" s="24" t="s">
        <v>92</v>
      </c>
      <c r="D6772" t="s">
        <v>92</v>
      </c>
      <c r="E6772" t="s">
        <v>92</v>
      </c>
      <c r="F6772" t="s">
        <v>92</v>
      </c>
      <c r="G6772" s="23" t="s">
        <v>92</v>
      </c>
      <c r="H6772" s="24" t="s">
        <v>92</v>
      </c>
      <c r="I6772" t="s">
        <v>92</v>
      </c>
    </row>
    <row r="6773" spans="1:9">
      <c r="A6773" t="s">
        <v>92</v>
      </c>
      <c r="B6773" s="23" t="s">
        <v>92</v>
      </c>
      <c r="C6773" s="24" t="s">
        <v>92</v>
      </c>
      <c r="D6773" t="s">
        <v>92</v>
      </c>
      <c r="E6773" t="s">
        <v>92</v>
      </c>
      <c r="F6773" t="s">
        <v>92</v>
      </c>
      <c r="G6773" s="23" t="s">
        <v>92</v>
      </c>
      <c r="H6773" s="24" t="s">
        <v>92</v>
      </c>
      <c r="I6773" t="s">
        <v>92</v>
      </c>
    </row>
    <row r="6774" spans="1:9">
      <c r="A6774" t="s">
        <v>92</v>
      </c>
      <c r="B6774" s="23" t="s">
        <v>92</v>
      </c>
      <c r="C6774" s="24" t="s">
        <v>92</v>
      </c>
      <c r="D6774" t="s">
        <v>92</v>
      </c>
      <c r="E6774" t="s">
        <v>92</v>
      </c>
      <c r="F6774" t="s">
        <v>92</v>
      </c>
      <c r="G6774" s="23" t="s">
        <v>92</v>
      </c>
      <c r="H6774" s="24" t="s">
        <v>92</v>
      </c>
      <c r="I6774" t="s">
        <v>92</v>
      </c>
    </row>
    <row r="6775" spans="1:9">
      <c r="A6775" t="s">
        <v>92</v>
      </c>
      <c r="B6775" s="23" t="s">
        <v>92</v>
      </c>
      <c r="C6775" s="24" t="s">
        <v>92</v>
      </c>
      <c r="D6775" t="s">
        <v>92</v>
      </c>
      <c r="E6775" t="s">
        <v>92</v>
      </c>
      <c r="F6775" t="s">
        <v>92</v>
      </c>
      <c r="G6775" s="23" t="s">
        <v>92</v>
      </c>
      <c r="H6775" s="24" t="s">
        <v>92</v>
      </c>
      <c r="I6775" t="s">
        <v>92</v>
      </c>
    </row>
    <row r="6776" spans="1:9">
      <c r="A6776" t="s">
        <v>92</v>
      </c>
      <c r="B6776" s="23" t="s">
        <v>92</v>
      </c>
      <c r="C6776" s="24" t="s">
        <v>92</v>
      </c>
      <c r="D6776" t="s">
        <v>92</v>
      </c>
      <c r="E6776" t="s">
        <v>92</v>
      </c>
      <c r="F6776" t="s">
        <v>92</v>
      </c>
      <c r="G6776" s="23" t="s">
        <v>92</v>
      </c>
      <c r="H6776" s="24" t="s">
        <v>92</v>
      </c>
      <c r="I6776" t="s">
        <v>92</v>
      </c>
    </row>
    <row r="6777" spans="1:9">
      <c r="A6777" t="s">
        <v>92</v>
      </c>
      <c r="B6777" s="23" t="s">
        <v>92</v>
      </c>
      <c r="C6777" s="24" t="s">
        <v>92</v>
      </c>
      <c r="D6777" t="s">
        <v>92</v>
      </c>
      <c r="E6777" t="s">
        <v>92</v>
      </c>
      <c r="F6777" t="s">
        <v>92</v>
      </c>
      <c r="G6777" s="23" t="s">
        <v>92</v>
      </c>
      <c r="H6777" s="24" t="s">
        <v>92</v>
      </c>
      <c r="I6777" t="s">
        <v>92</v>
      </c>
    </row>
    <row r="6778" spans="1:9">
      <c r="A6778" t="s">
        <v>92</v>
      </c>
      <c r="B6778" s="23" t="s">
        <v>92</v>
      </c>
      <c r="C6778" s="24" t="s">
        <v>92</v>
      </c>
      <c r="D6778" t="s">
        <v>92</v>
      </c>
      <c r="E6778" t="s">
        <v>92</v>
      </c>
      <c r="F6778" t="s">
        <v>92</v>
      </c>
      <c r="G6778" s="23" t="s">
        <v>92</v>
      </c>
      <c r="H6778" s="24" t="s">
        <v>92</v>
      </c>
      <c r="I6778" t="s">
        <v>92</v>
      </c>
    </row>
    <row r="6779" spans="1:9">
      <c r="A6779" t="s">
        <v>92</v>
      </c>
      <c r="B6779" s="23" t="s">
        <v>92</v>
      </c>
      <c r="C6779" s="24" t="s">
        <v>92</v>
      </c>
      <c r="D6779" t="s">
        <v>92</v>
      </c>
      <c r="E6779" t="s">
        <v>92</v>
      </c>
      <c r="F6779" t="s">
        <v>92</v>
      </c>
      <c r="G6779" s="23" t="s">
        <v>92</v>
      </c>
      <c r="H6779" s="24" t="s">
        <v>92</v>
      </c>
      <c r="I6779" t="s">
        <v>92</v>
      </c>
    </row>
    <row r="6780" spans="1:9">
      <c r="A6780" t="s">
        <v>92</v>
      </c>
      <c r="B6780" s="23" t="s">
        <v>92</v>
      </c>
      <c r="C6780" s="24" t="s">
        <v>92</v>
      </c>
      <c r="D6780" t="s">
        <v>92</v>
      </c>
      <c r="E6780" t="s">
        <v>92</v>
      </c>
      <c r="F6780" t="s">
        <v>92</v>
      </c>
      <c r="G6780" s="23" t="s">
        <v>92</v>
      </c>
      <c r="H6780" s="24" t="s">
        <v>92</v>
      </c>
      <c r="I6780" t="s">
        <v>92</v>
      </c>
    </row>
    <row r="6781" spans="1:9">
      <c r="A6781" t="s">
        <v>92</v>
      </c>
      <c r="B6781" s="23" t="s">
        <v>92</v>
      </c>
      <c r="C6781" s="24" t="s">
        <v>92</v>
      </c>
      <c r="D6781" t="s">
        <v>92</v>
      </c>
      <c r="E6781" t="s">
        <v>92</v>
      </c>
      <c r="F6781" t="s">
        <v>92</v>
      </c>
      <c r="G6781" s="23" t="s">
        <v>92</v>
      </c>
      <c r="H6781" s="24" t="s">
        <v>92</v>
      </c>
      <c r="I6781" t="s">
        <v>92</v>
      </c>
    </row>
    <row r="6782" spans="1:9">
      <c r="A6782" t="s">
        <v>92</v>
      </c>
      <c r="B6782" s="23" t="s">
        <v>92</v>
      </c>
      <c r="C6782" s="24" t="s">
        <v>92</v>
      </c>
      <c r="D6782" t="s">
        <v>92</v>
      </c>
      <c r="E6782" t="s">
        <v>92</v>
      </c>
      <c r="F6782" t="s">
        <v>92</v>
      </c>
      <c r="G6782" s="23" t="s">
        <v>92</v>
      </c>
      <c r="H6782" s="24" t="s">
        <v>92</v>
      </c>
      <c r="I6782" t="s">
        <v>92</v>
      </c>
    </row>
    <row r="6783" spans="1:9">
      <c r="A6783" t="s">
        <v>92</v>
      </c>
      <c r="B6783" s="23" t="s">
        <v>92</v>
      </c>
      <c r="C6783" s="24" t="s">
        <v>92</v>
      </c>
      <c r="D6783" t="s">
        <v>92</v>
      </c>
      <c r="E6783" t="s">
        <v>92</v>
      </c>
      <c r="F6783" t="s">
        <v>92</v>
      </c>
      <c r="G6783" s="23" t="s">
        <v>92</v>
      </c>
      <c r="H6783" s="24" t="s">
        <v>92</v>
      </c>
      <c r="I6783" t="s">
        <v>92</v>
      </c>
    </row>
    <row r="6784" spans="1:9">
      <c r="A6784" t="s">
        <v>92</v>
      </c>
      <c r="B6784" s="23" t="s">
        <v>92</v>
      </c>
      <c r="C6784" s="24" t="s">
        <v>92</v>
      </c>
      <c r="D6784" t="s">
        <v>92</v>
      </c>
      <c r="E6784" t="s">
        <v>92</v>
      </c>
      <c r="F6784" t="s">
        <v>92</v>
      </c>
      <c r="G6784" s="23" t="s">
        <v>92</v>
      </c>
      <c r="H6784" s="24" t="s">
        <v>92</v>
      </c>
      <c r="I6784" t="s">
        <v>92</v>
      </c>
    </row>
    <row r="6785" spans="1:9">
      <c r="A6785" t="s">
        <v>92</v>
      </c>
      <c r="B6785" s="23" t="s">
        <v>92</v>
      </c>
      <c r="C6785" s="24" t="s">
        <v>92</v>
      </c>
      <c r="D6785" t="s">
        <v>92</v>
      </c>
      <c r="E6785" t="s">
        <v>92</v>
      </c>
      <c r="F6785" t="s">
        <v>92</v>
      </c>
      <c r="G6785" s="23" t="s">
        <v>92</v>
      </c>
      <c r="H6785" s="24" t="s">
        <v>92</v>
      </c>
      <c r="I6785" t="s">
        <v>92</v>
      </c>
    </row>
    <row r="6786" spans="1:9">
      <c r="A6786" t="s">
        <v>92</v>
      </c>
      <c r="B6786" s="23" t="s">
        <v>92</v>
      </c>
      <c r="C6786" s="24" t="s">
        <v>92</v>
      </c>
      <c r="D6786" t="s">
        <v>92</v>
      </c>
      <c r="E6786" t="s">
        <v>92</v>
      </c>
      <c r="F6786" t="s">
        <v>92</v>
      </c>
      <c r="G6786" s="23" t="s">
        <v>92</v>
      </c>
      <c r="H6786" s="24" t="s">
        <v>92</v>
      </c>
      <c r="I6786" t="s">
        <v>92</v>
      </c>
    </row>
    <row r="6787" spans="1:9">
      <c r="A6787" t="s">
        <v>92</v>
      </c>
      <c r="B6787" s="23" t="s">
        <v>92</v>
      </c>
      <c r="C6787" s="24" t="s">
        <v>92</v>
      </c>
      <c r="D6787" t="s">
        <v>92</v>
      </c>
      <c r="E6787" t="s">
        <v>92</v>
      </c>
      <c r="F6787" t="s">
        <v>92</v>
      </c>
      <c r="G6787" s="23" t="s">
        <v>92</v>
      </c>
      <c r="H6787" s="24" t="s">
        <v>92</v>
      </c>
      <c r="I6787" t="s">
        <v>92</v>
      </c>
    </row>
    <row r="6788" spans="1:9">
      <c r="A6788" t="s">
        <v>92</v>
      </c>
      <c r="B6788" s="23" t="s">
        <v>92</v>
      </c>
      <c r="C6788" s="24" t="s">
        <v>92</v>
      </c>
      <c r="D6788" t="s">
        <v>92</v>
      </c>
      <c r="E6788" t="s">
        <v>92</v>
      </c>
      <c r="F6788" t="s">
        <v>92</v>
      </c>
      <c r="G6788" s="23" t="s">
        <v>92</v>
      </c>
      <c r="H6788" s="24" t="s">
        <v>92</v>
      </c>
      <c r="I6788" t="s">
        <v>92</v>
      </c>
    </row>
    <row r="6789" spans="1:9">
      <c r="A6789" t="s">
        <v>92</v>
      </c>
      <c r="B6789" s="23" t="s">
        <v>92</v>
      </c>
      <c r="C6789" s="24" t="s">
        <v>92</v>
      </c>
      <c r="D6789" t="s">
        <v>92</v>
      </c>
      <c r="E6789" t="s">
        <v>92</v>
      </c>
      <c r="F6789" t="s">
        <v>92</v>
      </c>
      <c r="G6789" s="23" t="s">
        <v>92</v>
      </c>
      <c r="H6789" s="24" t="s">
        <v>92</v>
      </c>
      <c r="I6789" t="s">
        <v>92</v>
      </c>
    </row>
    <row r="6790" spans="1:9">
      <c r="A6790" t="s">
        <v>92</v>
      </c>
      <c r="B6790" s="23" t="s">
        <v>92</v>
      </c>
      <c r="C6790" s="24" t="s">
        <v>92</v>
      </c>
      <c r="D6790" t="s">
        <v>92</v>
      </c>
      <c r="E6790" t="s">
        <v>92</v>
      </c>
      <c r="F6790" t="s">
        <v>92</v>
      </c>
      <c r="G6790" s="23" t="s">
        <v>92</v>
      </c>
      <c r="H6790" s="24" t="s">
        <v>92</v>
      </c>
      <c r="I6790" t="s">
        <v>92</v>
      </c>
    </row>
    <row r="6791" spans="1:9">
      <c r="A6791" t="s">
        <v>92</v>
      </c>
      <c r="B6791" s="23" t="s">
        <v>92</v>
      </c>
      <c r="C6791" s="24" t="s">
        <v>92</v>
      </c>
      <c r="D6791" t="s">
        <v>92</v>
      </c>
      <c r="E6791" t="s">
        <v>92</v>
      </c>
      <c r="F6791" t="s">
        <v>92</v>
      </c>
      <c r="G6791" s="23" t="s">
        <v>92</v>
      </c>
      <c r="H6791" s="24" t="s">
        <v>92</v>
      </c>
      <c r="I6791" t="s">
        <v>92</v>
      </c>
    </row>
    <row r="6792" spans="1:9">
      <c r="A6792" t="s">
        <v>92</v>
      </c>
      <c r="B6792" s="23" t="s">
        <v>92</v>
      </c>
      <c r="C6792" s="24" t="s">
        <v>92</v>
      </c>
      <c r="D6792" t="s">
        <v>92</v>
      </c>
      <c r="E6792" t="s">
        <v>92</v>
      </c>
      <c r="F6792" t="s">
        <v>92</v>
      </c>
      <c r="G6792" s="23" t="s">
        <v>92</v>
      </c>
      <c r="H6792" s="24" t="s">
        <v>92</v>
      </c>
      <c r="I6792" t="s">
        <v>92</v>
      </c>
    </row>
    <row r="6793" spans="1:9">
      <c r="A6793" t="s">
        <v>92</v>
      </c>
      <c r="B6793" s="23" t="s">
        <v>92</v>
      </c>
      <c r="C6793" s="24" t="s">
        <v>92</v>
      </c>
      <c r="D6793" t="s">
        <v>92</v>
      </c>
      <c r="E6793" t="s">
        <v>92</v>
      </c>
      <c r="F6793" t="s">
        <v>92</v>
      </c>
      <c r="G6793" s="23" t="s">
        <v>92</v>
      </c>
      <c r="H6793" s="24" t="s">
        <v>92</v>
      </c>
      <c r="I6793" t="s">
        <v>92</v>
      </c>
    </row>
    <row r="6794" spans="1:9">
      <c r="A6794" t="s">
        <v>92</v>
      </c>
      <c r="B6794" s="23" t="s">
        <v>92</v>
      </c>
      <c r="C6794" s="24" t="s">
        <v>92</v>
      </c>
      <c r="D6794" t="s">
        <v>92</v>
      </c>
      <c r="E6794" t="s">
        <v>92</v>
      </c>
      <c r="F6794" t="s">
        <v>92</v>
      </c>
      <c r="G6794" s="23" t="s">
        <v>92</v>
      </c>
      <c r="H6794" s="24" t="s">
        <v>92</v>
      </c>
      <c r="I6794" t="s">
        <v>92</v>
      </c>
    </row>
    <row r="6795" spans="1:9">
      <c r="A6795" t="s">
        <v>92</v>
      </c>
      <c r="B6795" s="23" t="s">
        <v>92</v>
      </c>
      <c r="C6795" s="24" t="s">
        <v>92</v>
      </c>
      <c r="D6795" t="s">
        <v>92</v>
      </c>
      <c r="E6795" t="s">
        <v>92</v>
      </c>
      <c r="F6795" t="s">
        <v>92</v>
      </c>
      <c r="G6795" s="23" t="s">
        <v>92</v>
      </c>
      <c r="H6795" s="24" t="s">
        <v>92</v>
      </c>
      <c r="I6795" t="s">
        <v>92</v>
      </c>
    </row>
    <row r="6796" spans="1:9">
      <c r="A6796" t="s">
        <v>92</v>
      </c>
      <c r="B6796" s="23" t="s">
        <v>92</v>
      </c>
      <c r="C6796" s="24" t="s">
        <v>92</v>
      </c>
      <c r="D6796" t="s">
        <v>92</v>
      </c>
      <c r="E6796" t="s">
        <v>92</v>
      </c>
      <c r="F6796" t="s">
        <v>92</v>
      </c>
      <c r="G6796" s="23" t="s">
        <v>92</v>
      </c>
      <c r="H6796" s="24" t="s">
        <v>92</v>
      </c>
      <c r="I6796" t="s">
        <v>92</v>
      </c>
    </row>
    <row r="6797" spans="1:9">
      <c r="A6797" t="s">
        <v>92</v>
      </c>
      <c r="B6797" s="23" t="s">
        <v>92</v>
      </c>
      <c r="C6797" s="24" t="s">
        <v>92</v>
      </c>
      <c r="D6797" t="s">
        <v>92</v>
      </c>
      <c r="E6797" t="s">
        <v>92</v>
      </c>
      <c r="F6797" t="s">
        <v>92</v>
      </c>
      <c r="G6797" s="23" t="s">
        <v>92</v>
      </c>
      <c r="H6797" s="24" t="s">
        <v>92</v>
      </c>
      <c r="I6797" t="s">
        <v>92</v>
      </c>
    </row>
    <row r="6798" spans="1:9">
      <c r="A6798" t="s">
        <v>92</v>
      </c>
      <c r="B6798" s="23" t="s">
        <v>92</v>
      </c>
      <c r="C6798" s="24" t="s">
        <v>92</v>
      </c>
      <c r="D6798" t="s">
        <v>92</v>
      </c>
      <c r="E6798" t="s">
        <v>92</v>
      </c>
      <c r="F6798" t="s">
        <v>92</v>
      </c>
      <c r="G6798" s="23" t="s">
        <v>92</v>
      </c>
      <c r="H6798" s="24" t="s">
        <v>92</v>
      </c>
      <c r="I6798" t="s">
        <v>92</v>
      </c>
    </row>
    <row r="6799" spans="1:9">
      <c r="A6799" t="s">
        <v>92</v>
      </c>
      <c r="B6799" s="23" t="s">
        <v>92</v>
      </c>
      <c r="C6799" s="24" t="s">
        <v>92</v>
      </c>
      <c r="D6799" t="s">
        <v>92</v>
      </c>
      <c r="E6799" t="s">
        <v>92</v>
      </c>
      <c r="F6799" t="s">
        <v>92</v>
      </c>
      <c r="G6799" s="23" t="s">
        <v>92</v>
      </c>
      <c r="H6799" s="24" t="s">
        <v>92</v>
      </c>
      <c r="I6799" t="s">
        <v>92</v>
      </c>
    </row>
    <row r="6800" spans="1:9">
      <c r="A6800" t="s">
        <v>92</v>
      </c>
      <c r="B6800" s="23" t="s">
        <v>92</v>
      </c>
      <c r="C6800" s="24" t="s">
        <v>92</v>
      </c>
      <c r="D6800" t="s">
        <v>92</v>
      </c>
      <c r="E6800" t="s">
        <v>92</v>
      </c>
      <c r="F6800" t="s">
        <v>92</v>
      </c>
      <c r="G6800" s="23" t="s">
        <v>92</v>
      </c>
      <c r="H6800" s="24" t="s">
        <v>92</v>
      </c>
      <c r="I6800" t="s">
        <v>92</v>
      </c>
    </row>
    <row r="6801" spans="1:9">
      <c r="A6801" t="s">
        <v>92</v>
      </c>
      <c r="B6801" s="23" t="s">
        <v>92</v>
      </c>
      <c r="C6801" s="24" t="s">
        <v>92</v>
      </c>
      <c r="D6801" t="s">
        <v>92</v>
      </c>
      <c r="E6801" t="s">
        <v>92</v>
      </c>
      <c r="F6801" t="s">
        <v>92</v>
      </c>
      <c r="G6801" s="23" t="s">
        <v>92</v>
      </c>
      <c r="H6801" s="24" t="s">
        <v>92</v>
      </c>
      <c r="I6801" t="s">
        <v>92</v>
      </c>
    </row>
    <row r="6802" spans="1:9">
      <c r="A6802" t="s">
        <v>92</v>
      </c>
      <c r="B6802" s="23" t="s">
        <v>92</v>
      </c>
      <c r="C6802" s="24" t="s">
        <v>92</v>
      </c>
      <c r="D6802" t="s">
        <v>92</v>
      </c>
      <c r="E6802" t="s">
        <v>92</v>
      </c>
      <c r="F6802" t="s">
        <v>92</v>
      </c>
      <c r="G6802" s="23" t="s">
        <v>92</v>
      </c>
      <c r="H6802" s="24" t="s">
        <v>92</v>
      </c>
      <c r="I6802" t="s">
        <v>92</v>
      </c>
    </row>
    <row r="6803" spans="1:9">
      <c r="A6803" t="s">
        <v>92</v>
      </c>
      <c r="B6803" s="23" t="s">
        <v>92</v>
      </c>
      <c r="C6803" s="24" t="s">
        <v>92</v>
      </c>
      <c r="D6803" t="s">
        <v>92</v>
      </c>
      <c r="E6803" t="s">
        <v>92</v>
      </c>
      <c r="F6803" t="s">
        <v>92</v>
      </c>
      <c r="G6803" s="23" t="s">
        <v>92</v>
      </c>
      <c r="H6803" s="24" t="s">
        <v>92</v>
      </c>
      <c r="I6803" t="s">
        <v>92</v>
      </c>
    </row>
    <row r="6804" spans="1:9">
      <c r="A6804" t="s">
        <v>92</v>
      </c>
      <c r="B6804" s="23" t="s">
        <v>92</v>
      </c>
      <c r="C6804" s="24" t="s">
        <v>92</v>
      </c>
      <c r="D6804" t="s">
        <v>92</v>
      </c>
      <c r="E6804" t="s">
        <v>92</v>
      </c>
      <c r="F6804" t="s">
        <v>92</v>
      </c>
      <c r="G6804" s="23" t="s">
        <v>92</v>
      </c>
      <c r="H6804" s="24" t="s">
        <v>92</v>
      </c>
      <c r="I6804" t="s">
        <v>92</v>
      </c>
    </row>
    <row r="6805" spans="1:9">
      <c r="A6805" t="s">
        <v>92</v>
      </c>
      <c r="B6805" s="23" t="s">
        <v>92</v>
      </c>
      <c r="C6805" s="24" t="s">
        <v>92</v>
      </c>
      <c r="D6805" t="s">
        <v>92</v>
      </c>
      <c r="E6805" t="s">
        <v>92</v>
      </c>
      <c r="F6805" t="s">
        <v>92</v>
      </c>
      <c r="G6805" s="23" t="s">
        <v>92</v>
      </c>
      <c r="H6805" s="24" t="s">
        <v>92</v>
      </c>
      <c r="I6805" t="s">
        <v>92</v>
      </c>
    </row>
    <row r="6806" spans="1:9">
      <c r="A6806" t="s">
        <v>92</v>
      </c>
      <c r="B6806" s="23" t="s">
        <v>92</v>
      </c>
      <c r="C6806" s="24" t="s">
        <v>92</v>
      </c>
      <c r="D6806" t="s">
        <v>92</v>
      </c>
      <c r="E6806" t="s">
        <v>92</v>
      </c>
      <c r="F6806" t="s">
        <v>92</v>
      </c>
      <c r="G6806" s="23" t="s">
        <v>92</v>
      </c>
      <c r="H6806" s="24" t="s">
        <v>92</v>
      </c>
      <c r="I6806" t="s">
        <v>92</v>
      </c>
    </row>
    <row r="6807" spans="1:9">
      <c r="A6807" t="s">
        <v>92</v>
      </c>
      <c r="B6807" s="23" t="s">
        <v>92</v>
      </c>
      <c r="C6807" s="24" t="s">
        <v>92</v>
      </c>
      <c r="D6807" t="s">
        <v>92</v>
      </c>
      <c r="E6807" t="s">
        <v>92</v>
      </c>
      <c r="F6807" t="s">
        <v>92</v>
      </c>
      <c r="G6807" s="23" t="s">
        <v>92</v>
      </c>
      <c r="H6807" s="24" t="s">
        <v>92</v>
      </c>
      <c r="I6807" t="s">
        <v>92</v>
      </c>
    </row>
    <row r="6808" spans="1:9">
      <c r="A6808" t="s">
        <v>92</v>
      </c>
      <c r="B6808" s="23" t="s">
        <v>92</v>
      </c>
      <c r="C6808" s="24" t="s">
        <v>92</v>
      </c>
      <c r="D6808" t="s">
        <v>92</v>
      </c>
      <c r="E6808" t="s">
        <v>92</v>
      </c>
      <c r="F6808" t="s">
        <v>92</v>
      </c>
      <c r="G6808" s="23" t="s">
        <v>92</v>
      </c>
      <c r="H6808" s="24" t="s">
        <v>92</v>
      </c>
      <c r="I6808" t="s">
        <v>92</v>
      </c>
    </row>
    <row r="6809" spans="1:9">
      <c r="A6809" t="s">
        <v>92</v>
      </c>
      <c r="B6809" s="23" t="s">
        <v>92</v>
      </c>
      <c r="C6809" s="24" t="s">
        <v>92</v>
      </c>
      <c r="D6809" t="s">
        <v>92</v>
      </c>
      <c r="E6809" t="s">
        <v>92</v>
      </c>
      <c r="F6809" t="s">
        <v>92</v>
      </c>
      <c r="G6809" s="23" t="s">
        <v>92</v>
      </c>
      <c r="H6809" s="24" t="s">
        <v>92</v>
      </c>
      <c r="I6809" t="s">
        <v>92</v>
      </c>
    </row>
    <row r="6810" spans="1:9">
      <c r="A6810" t="s">
        <v>92</v>
      </c>
      <c r="B6810" s="23" t="s">
        <v>92</v>
      </c>
      <c r="C6810" s="24" t="s">
        <v>92</v>
      </c>
      <c r="D6810" t="s">
        <v>92</v>
      </c>
      <c r="E6810" t="s">
        <v>92</v>
      </c>
      <c r="F6810" t="s">
        <v>92</v>
      </c>
      <c r="G6810" s="23" t="s">
        <v>92</v>
      </c>
      <c r="H6810" s="24" t="s">
        <v>92</v>
      </c>
      <c r="I6810" t="s">
        <v>92</v>
      </c>
    </row>
    <row r="6811" spans="1:9">
      <c r="A6811" t="s">
        <v>92</v>
      </c>
      <c r="B6811" s="23" t="s">
        <v>92</v>
      </c>
      <c r="C6811" s="24" t="s">
        <v>92</v>
      </c>
      <c r="D6811" t="s">
        <v>92</v>
      </c>
      <c r="E6811" t="s">
        <v>92</v>
      </c>
      <c r="F6811" t="s">
        <v>92</v>
      </c>
      <c r="G6811" s="23" t="s">
        <v>92</v>
      </c>
      <c r="H6811" s="24" t="s">
        <v>92</v>
      </c>
      <c r="I6811" t="s">
        <v>92</v>
      </c>
    </row>
    <row r="6812" spans="1:9">
      <c r="A6812" t="s">
        <v>92</v>
      </c>
      <c r="B6812" s="23" t="s">
        <v>92</v>
      </c>
      <c r="C6812" s="24" t="s">
        <v>92</v>
      </c>
      <c r="D6812" t="s">
        <v>92</v>
      </c>
      <c r="E6812" t="s">
        <v>92</v>
      </c>
      <c r="F6812" t="s">
        <v>92</v>
      </c>
      <c r="G6812" s="23" t="s">
        <v>92</v>
      </c>
      <c r="H6812" s="24" t="s">
        <v>92</v>
      </c>
      <c r="I6812" t="s">
        <v>92</v>
      </c>
    </row>
    <row r="6813" spans="1:9">
      <c r="A6813" t="s">
        <v>92</v>
      </c>
      <c r="B6813" s="23" t="s">
        <v>92</v>
      </c>
      <c r="C6813" s="24" t="s">
        <v>92</v>
      </c>
      <c r="D6813" t="s">
        <v>92</v>
      </c>
      <c r="E6813" t="s">
        <v>92</v>
      </c>
      <c r="F6813" t="s">
        <v>92</v>
      </c>
      <c r="G6813" s="23" t="s">
        <v>92</v>
      </c>
      <c r="H6813" s="24" t="s">
        <v>92</v>
      </c>
      <c r="I6813" t="s">
        <v>92</v>
      </c>
    </row>
    <row r="6814" spans="1:9">
      <c r="A6814" t="s">
        <v>92</v>
      </c>
      <c r="B6814" s="23" t="s">
        <v>92</v>
      </c>
      <c r="C6814" s="24" t="s">
        <v>92</v>
      </c>
      <c r="D6814" t="s">
        <v>92</v>
      </c>
      <c r="E6814" t="s">
        <v>92</v>
      </c>
      <c r="F6814" t="s">
        <v>92</v>
      </c>
      <c r="G6814" s="23" t="s">
        <v>92</v>
      </c>
      <c r="H6814" s="24" t="s">
        <v>92</v>
      </c>
      <c r="I6814" t="s">
        <v>92</v>
      </c>
    </row>
    <row r="6815" spans="1:9">
      <c r="A6815" t="s">
        <v>92</v>
      </c>
      <c r="B6815" s="23" t="s">
        <v>92</v>
      </c>
      <c r="C6815" s="24" t="s">
        <v>92</v>
      </c>
      <c r="D6815" t="s">
        <v>92</v>
      </c>
      <c r="E6815" t="s">
        <v>92</v>
      </c>
      <c r="F6815" t="s">
        <v>92</v>
      </c>
      <c r="G6815" s="23" t="s">
        <v>92</v>
      </c>
      <c r="H6815" s="24" t="s">
        <v>92</v>
      </c>
      <c r="I6815" t="s">
        <v>92</v>
      </c>
    </row>
    <row r="6816" spans="1:9">
      <c r="A6816" t="s">
        <v>92</v>
      </c>
      <c r="B6816" s="23" t="s">
        <v>92</v>
      </c>
      <c r="C6816" s="24" t="s">
        <v>92</v>
      </c>
      <c r="D6816" t="s">
        <v>92</v>
      </c>
      <c r="E6816" t="s">
        <v>92</v>
      </c>
      <c r="F6816" t="s">
        <v>92</v>
      </c>
      <c r="G6816" s="23" t="s">
        <v>92</v>
      </c>
      <c r="H6816" s="24" t="s">
        <v>92</v>
      </c>
      <c r="I6816" t="s">
        <v>92</v>
      </c>
    </row>
    <row r="6817" spans="1:9">
      <c r="A6817" t="s">
        <v>92</v>
      </c>
      <c r="B6817" s="23" t="s">
        <v>92</v>
      </c>
      <c r="C6817" s="24" t="s">
        <v>92</v>
      </c>
      <c r="D6817" t="s">
        <v>92</v>
      </c>
      <c r="E6817" t="s">
        <v>92</v>
      </c>
      <c r="F6817" t="s">
        <v>92</v>
      </c>
      <c r="G6817" s="23" t="s">
        <v>92</v>
      </c>
      <c r="H6817" s="24" t="s">
        <v>92</v>
      </c>
      <c r="I6817" t="s">
        <v>92</v>
      </c>
    </row>
    <row r="6818" spans="1:9">
      <c r="A6818" t="s">
        <v>92</v>
      </c>
      <c r="B6818" s="23" t="s">
        <v>92</v>
      </c>
      <c r="C6818" s="24" t="s">
        <v>92</v>
      </c>
      <c r="D6818" t="s">
        <v>92</v>
      </c>
      <c r="E6818" t="s">
        <v>92</v>
      </c>
      <c r="F6818" t="s">
        <v>92</v>
      </c>
      <c r="G6818" s="23" t="s">
        <v>92</v>
      </c>
      <c r="H6818" s="24" t="s">
        <v>92</v>
      </c>
      <c r="I6818" t="s">
        <v>92</v>
      </c>
    </row>
    <row r="6819" spans="1:9">
      <c r="A6819" t="s">
        <v>92</v>
      </c>
      <c r="B6819" s="23" t="s">
        <v>92</v>
      </c>
      <c r="C6819" s="24" t="s">
        <v>92</v>
      </c>
      <c r="D6819" t="s">
        <v>92</v>
      </c>
      <c r="E6819" t="s">
        <v>92</v>
      </c>
      <c r="F6819" t="s">
        <v>92</v>
      </c>
      <c r="G6819" s="23" t="s">
        <v>92</v>
      </c>
      <c r="H6819" s="24" t="s">
        <v>92</v>
      </c>
      <c r="I6819" t="s">
        <v>92</v>
      </c>
    </row>
    <row r="6820" spans="1:9">
      <c r="A6820" t="s">
        <v>92</v>
      </c>
      <c r="B6820" s="23" t="s">
        <v>92</v>
      </c>
      <c r="C6820" s="24" t="s">
        <v>92</v>
      </c>
      <c r="D6820" t="s">
        <v>92</v>
      </c>
      <c r="E6820" t="s">
        <v>92</v>
      </c>
      <c r="F6820" t="s">
        <v>92</v>
      </c>
      <c r="G6820" s="23" t="s">
        <v>92</v>
      </c>
      <c r="H6820" s="24" t="s">
        <v>92</v>
      </c>
      <c r="I6820" t="s">
        <v>92</v>
      </c>
    </row>
    <row r="6821" spans="1:9">
      <c r="A6821" t="s">
        <v>92</v>
      </c>
      <c r="B6821" s="23" t="s">
        <v>92</v>
      </c>
      <c r="C6821" s="24" t="s">
        <v>92</v>
      </c>
      <c r="D6821" t="s">
        <v>92</v>
      </c>
      <c r="E6821" t="s">
        <v>92</v>
      </c>
      <c r="F6821" t="s">
        <v>92</v>
      </c>
      <c r="G6821" s="23" t="s">
        <v>92</v>
      </c>
      <c r="H6821" s="24" t="s">
        <v>92</v>
      </c>
      <c r="I6821" t="s">
        <v>92</v>
      </c>
    </row>
    <row r="6822" spans="1:9">
      <c r="A6822" t="s">
        <v>92</v>
      </c>
      <c r="B6822" s="23" t="s">
        <v>92</v>
      </c>
      <c r="C6822" s="24" t="s">
        <v>92</v>
      </c>
      <c r="D6822" t="s">
        <v>92</v>
      </c>
      <c r="E6822" t="s">
        <v>92</v>
      </c>
      <c r="F6822" t="s">
        <v>92</v>
      </c>
      <c r="G6822" s="23" t="s">
        <v>92</v>
      </c>
      <c r="H6822" s="24" t="s">
        <v>92</v>
      </c>
      <c r="I6822" t="s">
        <v>92</v>
      </c>
    </row>
    <row r="6823" spans="1:9">
      <c r="A6823" t="s">
        <v>92</v>
      </c>
      <c r="B6823" s="23" t="s">
        <v>92</v>
      </c>
      <c r="C6823" s="24" t="s">
        <v>92</v>
      </c>
      <c r="D6823" t="s">
        <v>92</v>
      </c>
      <c r="E6823" t="s">
        <v>92</v>
      </c>
      <c r="F6823" t="s">
        <v>92</v>
      </c>
      <c r="G6823" s="23" t="s">
        <v>92</v>
      </c>
      <c r="H6823" s="24" t="s">
        <v>92</v>
      </c>
      <c r="I6823" t="s">
        <v>92</v>
      </c>
    </row>
    <row r="6824" spans="1:9">
      <c r="A6824" t="s">
        <v>92</v>
      </c>
      <c r="B6824" s="23" t="s">
        <v>92</v>
      </c>
      <c r="C6824" s="24" t="s">
        <v>92</v>
      </c>
      <c r="D6824" t="s">
        <v>92</v>
      </c>
      <c r="E6824" t="s">
        <v>92</v>
      </c>
      <c r="F6824" t="s">
        <v>92</v>
      </c>
      <c r="G6824" s="23" t="s">
        <v>92</v>
      </c>
      <c r="H6824" s="24" t="s">
        <v>92</v>
      </c>
      <c r="I6824" t="s">
        <v>92</v>
      </c>
    </row>
    <row r="6825" spans="1:9">
      <c r="A6825" t="s">
        <v>92</v>
      </c>
      <c r="B6825" s="23" t="s">
        <v>92</v>
      </c>
      <c r="C6825" s="24" t="s">
        <v>92</v>
      </c>
      <c r="D6825" t="s">
        <v>92</v>
      </c>
      <c r="E6825" t="s">
        <v>92</v>
      </c>
      <c r="F6825" t="s">
        <v>92</v>
      </c>
      <c r="G6825" s="23" t="s">
        <v>92</v>
      </c>
      <c r="H6825" s="24" t="s">
        <v>92</v>
      </c>
      <c r="I6825" t="s">
        <v>92</v>
      </c>
    </row>
    <row r="6826" spans="1:9">
      <c r="A6826" t="s">
        <v>92</v>
      </c>
      <c r="B6826" s="23" t="s">
        <v>92</v>
      </c>
      <c r="C6826" s="24" t="s">
        <v>92</v>
      </c>
      <c r="D6826" t="s">
        <v>92</v>
      </c>
      <c r="E6826" t="s">
        <v>92</v>
      </c>
      <c r="F6826" t="s">
        <v>92</v>
      </c>
      <c r="G6826" s="23" t="s">
        <v>92</v>
      </c>
      <c r="H6826" s="24" t="s">
        <v>92</v>
      </c>
      <c r="I6826" t="s">
        <v>92</v>
      </c>
    </row>
    <row r="6827" spans="1:9">
      <c r="A6827" t="s">
        <v>92</v>
      </c>
      <c r="B6827" s="23" t="s">
        <v>92</v>
      </c>
      <c r="C6827" s="24" t="s">
        <v>92</v>
      </c>
      <c r="D6827" t="s">
        <v>92</v>
      </c>
      <c r="E6827" t="s">
        <v>92</v>
      </c>
      <c r="F6827" t="s">
        <v>92</v>
      </c>
      <c r="G6827" s="23" t="s">
        <v>92</v>
      </c>
      <c r="H6827" s="24" t="s">
        <v>92</v>
      </c>
      <c r="I6827" t="s">
        <v>92</v>
      </c>
    </row>
    <row r="6828" spans="1:9">
      <c r="A6828" t="s">
        <v>92</v>
      </c>
      <c r="B6828" s="23" t="s">
        <v>92</v>
      </c>
      <c r="C6828" s="24" t="s">
        <v>92</v>
      </c>
      <c r="D6828" t="s">
        <v>92</v>
      </c>
      <c r="E6828" t="s">
        <v>92</v>
      </c>
      <c r="F6828" t="s">
        <v>92</v>
      </c>
      <c r="G6828" s="23" t="s">
        <v>92</v>
      </c>
      <c r="H6828" s="24" t="s">
        <v>92</v>
      </c>
      <c r="I6828" t="s">
        <v>92</v>
      </c>
    </row>
    <row r="6829" spans="1:9">
      <c r="A6829" t="s">
        <v>92</v>
      </c>
      <c r="B6829" s="23" t="s">
        <v>92</v>
      </c>
      <c r="C6829" s="24" t="s">
        <v>92</v>
      </c>
      <c r="D6829" t="s">
        <v>92</v>
      </c>
      <c r="E6829" t="s">
        <v>92</v>
      </c>
      <c r="F6829" t="s">
        <v>92</v>
      </c>
      <c r="G6829" s="23" t="s">
        <v>92</v>
      </c>
      <c r="H6829" s="24" t="s">
        <v>92</v>
      </c>
      <c r="I6829" t="s">
        <v>92</v>
      </c>
    </row>
    <row r="6830" spans="1:9">
      <c r="A6830" t="s">
        <v>92</v>
      </c>
      <c r="B6830" s="23" t="s">
        <v>92</v>
      </c>
      <c r="C6830" s="24" t="s">
        <v>92</v>
      </c>
      <c r="D6830" t="s">
        <v>92</v>
      </c>
      <c r="E6830" t="s">
        <v>92</v>
      </c>
      <c r="F6830" t="s">
        <v>92</v>
      </c>
      <c r="G6830" s="23" t="s">
        <v>92</v>
      </c>
      <c r="H6830" s="24" t="s">
        <v>92</v>
      </c>
      <c r="I6830" t="s">
        <v>92</v>
      </c>
    </row>
    <row r="6831" spans="1:9">
      <c r="A6831" t="s">
        <v>92</v>
      </c>
      <c r="B6831" s="23" t="s">
        <v>92</v>
      </c>
      <c r="C6831" s="24" t="s">
        <v>92</v>
      </c>
      <c r="D6831" t="s">
        <v>92</v>
      </c>
      <c r="E6831" t="s">
        <v>92</v>
      </c>
      <c r="F6831" t="s">
        <v>92</v>
      </c>
      <c r="G6831" s="23" t="s">
        <v>92</v>
      </c>
      <c r="H6831" s="24" t="s">
        <v>92</v>
      </c>
      <c r="I6831" t="s">
        <v>92</v>
      </c>
    </row>
    <row r="6832" spans="1:9">
      <c r="A6832" t="s">
        <v>92</v>
      </c>
      <c r="B6832" s="23" t="s">
        <v>92</v>
      </c>
      <c r="C6832" s="24" t="s">
        <v>92</v>
      </c>
      <c r="D6832" t="s">
        <v>92</v>
      </c>
      <c r="E6832" t="s">
        <v>92</v>
      </c>
      <c r="F6832" t="s">
        <v>92</v>
      </c>
      <c r="G6832" s="23" t="s">
        <v>92</v>
      </c>
      <c r="H6832" s="24" t="s">
        <v>92</v>
      </c>
      <c r="I6832" t="s">
        <v>92</v>
      </c>
    </row>
    <row r="6833" spans="1:9">
      <c r="A6833" t="s">
        <v>92</v>
      </c>
      <c r="B6833" s="23" t="s">
        <v>92</v>
      </c>
      <c r="C6833" s="24" t="s">
        <v>92</v>
      </c>
      <c r="D6833" t="s">
        <v>92</v>
      </c>
      <c r="E6833" t="s">
        <v>92</v>
      </c>
      <c r="F6833" t="s">
        <v>92</v>
      </c>
      <c r="G6833" s="23" t="s">
        <v>92</v>
      </c>
      <c r="H6833" s="24" t="s">
        <v>92</v>
      </c>
      <c r="I6833" t="s">
        <v>92</v>
      </c>
    </row>
    <row r="6834" spans="1:9">
      <c r="A6834" t="s">
        <v>92</v>
      </c>
      <c r="B6834" s="23" t="s">
        <v>92</v>
      </c>
      <c r="C6834" s="24" t="s">
        <v>92</v>
      </c>
      <c r="D6834" t="s">
        <v>92</v>
      </c>
      <c r="E6834" t="s">
        <v>92</v>
      </c>
      <c r="F6834" t="s">
        <v>92</v>
      </c>
      <c r="G6834" s="23" t="s">
        <v>92</v>
      </c>
      <c r="H6834" s="24" t="s">
        <v>92</v>
      </c>
      <c r="I6834" t="s">
        <v>92</v>
      </c>
    </row>
    <row r="6835" spans="1:9">
      <c r="A6835" t="s">
        <v>92</v>
      </c>
      <c r="B6835" s="23" t="s">
        <v>92</v>
      </c>
      <c r="C6835" s="24" t="s">
        <v>92</v>
      </c>
      <c r="D6835" t="s">
        <v>92</v>
      </c>
      <c r="E6835" t="s">
        <v>92</v>
      </c>
      <c r="F6835" t="s">
        <v>92</v>
      </c>
      <c r="G6835" s="23" t="s">
        <v>92</v>
      </c>
      <c r="H6835" s="24" t="s">
        <v>92</v>
      </c>
      <c r="I6835" t="s">
        <v>92</v>
      </c>
    </row>
    <row r="6836" spans="1:9">
      <c r="A6836" t="s">
        <v>92</v>
      </c>
      <c r="B6836" s="23" t="s">
        <v>92</v>
      </c>
      <c r="C6836" s="24" t="s">
        <v>92</v>
      </c>
      <c r="D6836" t="s">
        <v>92</v>
      </c>
      <c r="E6836" t="s">
        <v>92</v>
      </c>
      <c r="F6836" t="s">
        <v>92</v>
      </c>
      <c r="G6836" s="23" t="s">
        <v>92</v>
      </c>
      <c r="H6836" s="24" t="s">
        <v>92</v>
      </c>
      <c r="I6836" t="s">
        <v>92</v>
      </c>
    </row>
    <row r="6837" spans="1:9">
      <c r="A6837" t="s">
        <v>92</v>
      </c>
      <c r="B6837" s="23" t="s">
        <v>92</v>
      </c>
      <c r="C6837" s="24" t="s">
        <v>92</v>
      </c>
      <c r="D6837" t="s">
        <v>92</v>
      </c>
      <c r="E6837" t="s">
        <v>92</v>
      </c>
      <c r="F6837" t="s">
        <v>92</v>
      </c>
      <c r="G6837" s="23" t="s">
        <v>92</v>
      </c>
      <c r="H6837" s="24" t="s">
        <v>92</v>
      </c>
      <c r="I6837" t="s">
        <v>92</v>
      </c>
    </row>
    <row r="6838" spans="1:9">
      <c r="A6838" t="s">
        <v>92</v>
      </c>
      <c r="B6838" s="23" t="s">
        <v>92</v>
      </c>
      <c r="C6838" s="24" t="s">
        <v>92</v>
      </c>
      <c r="D6838" t="s">
        <v>92</v>
      </c>
      <c r="E6838" t="s">
        <v>92</v>
      </c>
      <c r="F6838" t="s">
        <v>92</v>
      </c>
      <c r="G6838" s="23" t="s">
        <v>92</v>
      </c>
      <c r="H6838" s="24" t="s">
        <v>92</v>
      </c>
      <c r="I6838" t="s">
        <v>92</v>
      </c>
    </row>
    <row r="6839" spans="1:9">
      <c r="A6839" t="s">
        <v>92</v>
      </c>
      <c r="B6839" s="23" t="s">
        <v>92</v>
      </c>
      <c r="C6839" s="24" t="s">
        <v>92</v>
      </c>
      <c r="D6839" t="s">
        <v>92</v>
      </c>
      <c r="E6839" t="s">
        <v>92</v>
      </c>
      <c r="F6839" t="s">
        <v>92</v>
      </c>
      <c r="G6839" s="23" t="s">
        <v>92</v>
      </c>
      <c r="H6839" s="24" t="s">
        <v>92</v>
      </c>
      <c r="I6839" t="s">
        <v>92</v>
      </c>
    </row>
    <row r="6840" spans="1:9">
      <c r="A6840" t="s">
        <v>92</v>
      </c>
      <c r="B6840" s="23" t="s">
        <v>92</v>
      </c>
      <c r="C6840" s="24" t="s">
        <v>92</v>
      </c>
      <c r="D6840" t="s">
        <v>92</v>
      </c>
      <c r="E6840" t="s">
        <v>92</v>
      </c>
      <c r="F6840" t="s">
        <v>92</v>
      </c>
      <c r="G6840" s="23" t="s">
        <v>92</v>
      </c>
      <c r="H6840" s="24" t="s">
        <v>92</v>
      </c>
      <c r="I6840" t="s">
        <v>92</v>
      </c>
    </row>
    <row r="6841" spans="1:9">
      <c r="A6841" t="s">
        <v>92</v>
      </c>
      <c r="B6841" s="23" t="s">
        <v>92</v>
      </c>
      <c r="C6841" s="24" t="s">
        <v>92</v>
      </c>
      <c r="D6841" t="s">
        <v>92</v>
      </c>
      <c r="E6841" t="s">
        <v>92</v>
      </c>
      <c r="F6841" t="s">
        <v>92</v>
      </c>
      <c r="G6841" s="23" t="s">
        <v>92</v>
      </c>
      <c r="H6841" s="24" t="s">
        <v>92</v>
      </c>
      <c r="I6841" t="s">
        <v>92</v>
      </c>
    </row>
    <row r="6842" spans="1:9">
      <c r="A6842" t="s">
        <v>92</v>
      </c>
      <c r="B6842" s="23" t="s">
        <v>92</v>
      </c>
      <c r="C6842" s="24" t="s">
        <v>92</v>
      </c>
      <c r="D6842" t="s">
        <v>92</v>
      </c>
      <c r="E6842" t="s">
        <v>92</v>
      </c>
      <c r="F6842" t="s">
        <v>92</v>
      </c>
      <c r="G6842" s="23" t="s">
        <v>92</v>
      </c>
      <c r="H6842" s="24" t="s">
        <v>92</v>
      </c>
      <c r="I6842" t="s">
        <v>92</v>
      </c>
    </row>
    <row r="6843" spans="1:9">
      <c r="A6843" t="s">
        <v>92</v>
      </c>
      <c r="B6843" s="23" t="s">
        <v>92</v>
      </c>
      <c r="C6843" s="24" t="s">
        <v>92</v>
      </c>
      <c r="D6843" t="s">
        <v>92</v>
      </c>
      <c r="E6843" t="s">
        <v>92</v>
      </c>
      <c r="F6843" t="s">
        <v>92</v>
      </c>
      <c r="G6843" s="23" t="s">
        <v>92</v>
      </c>
      <c r="H6843" s="24" t="s">
        <v>92</v>
      </c>
      <c r="I6843" t="s">
        <v>92</v>
      </c>
    </row>
    <row r="6844" spans="1:9">
      <c r="A6844" t="s">
        <v>92</v>
      </c>
      <c r="B6844" s="23" t="s">
        <v>92</v>
      </c>
      <c r="C6844" s="24" t="s">
        <v>92</v>
      </c>
      <c r="D6844" t="s">
        <v>92</v>
      </c>
      <c r="E6844" t="s">
        <v>92</v>
      </c>
      <c r="F6844" t="s">
        <v>92</v>
      </c>
      <c r="G6844" s="23" t="s">
        <v>92</v>
      </c>
      <c r="H6844" s="24" t="s">
        <v>92</v>
      </c>
      <c r="I6844" t="s">
        <v>92</v>
      </c>
    </row>
    <row r="6845" spans="1:9">
      <c r="A6845" t="s">
        <v>92</v>
      </c>
      <c r="B6845" s="23" t="s">
        <v>92</v>
      </c>
      <c r="C6845" s="24" t="s">
        <v>92</v>
      </c>
      <c r="D6845" t="s">
        <v>92</v>
      </c>
      <c r="E6845" t="s">
        <v>92</v>
      </c>
      <c r="F6845" t="s">
        <v>92</v>
      </c>
      <c r="G6845" s="23" t="s">
        <v>92</v>
      </c>
      <c r="H6845" s="24" t="s">
        <v>92</v>
      </c>
      <c r="I6845" t="s">
        <v>92</v>
      </c>
    </row>
    <row r="6846" spans="1:9">
      <c r="A6846" t="s">
        <v>92</v>
      </c>
      <c r="B6846" s="23" t="s">
        <v>92</v>
      </c>
      <c r="C6846" s="24" t="s">
        <v>92</v>
      </c>
      <c r="D6846" t="s">
        <v>92</v>
      </c>
      <c r="E6846" t="s">
        <v>92</v>
      </c>
      <c r="F6846" t="s">
        <v>92</v>
      </c>
      <c r="G6846" s="23" t="s">
        <v>92</v>
      </c>
      <c r="H6846" s="24" t="s">
        <v>92</v>
      </c>
      <c r="I6846" t="s">
        <v>92</v>
      </c>
    </row>
    <row r="6847" spans="1:9">
      <c r="A6847" t="s">
        <v>92</v>
      </c>
      <c r="B6847" s="23" t="s">
        <v>92</v>
      </c>
      <c r="C6847" s="24" t="s">
        <v>92</v>
      </c>
      <c r="D6847" t="s">
        <v>92</v>
      </c>
      <c r="E6847" t="s">
        <v>92</v>
      </c>
      <c r="F6847" t="s">
        <v>92</v>
      </c>
      <c r="G6847" s="23" t="s">
        <v>92</v>
      </c>
      <c r="H6847" s="24" t="s">
        <v>92</v>
      </c>
      <c r="I6847" t="s">
        <v>92</v>
      </c>
    </row>
    <row r="6848" spans="1:9">
      <c r="A6848" t="s">
        <v>92</v>
      </c>
      <c r="B6848" s="23" t="s">
        <v>92</v>
      </c>
      <c r="C6848" s="24" t="s">
        <v>92</v>
      </c>
      <c r="D6848" t="s">
        <v>92</v>
      </c>
      <c r="E6848" t="s">
        <v>92</v>
      </c>
      <c r="F6848" t="s">
        <v>92</v>
      </c>
      <c r="G6848" s="23" t="s">
        <v>92</v>
      </c>
      <c r="H6848" s="24" t="s">
        <v>92</v>
      </c>
      <c r="I6848" t="s">
        <v>92</v>
      </c>
    </row>
    <row r="6849" spans="1:9">
      <c r="A6849" t="s">
        <v>92</v>
      </c>
      <c r="B6849" s="23" t="s">
        <v>92</v>
      </c>
      <c r="C6849" s="24" t="s">
        <v>92</v>
      </c>
      <c r="D6849" t="s">
        <v>92</v>
      </c>
      <c r="E6849" t="s">
        <v>92</v>
      </c>
      <c r="F6849" t="s">
        <v>92</v>
      </c>
      <c r="G6849" s="23" t="s">
        <v>92</v>
      </c>
      <c r="H6849" s="24" t="s">
        <v>92</v>
      </c>
      <c r="I6849" t="s">
        <v>92</v>
      </c>
    </row>
    <row r="6850" spans="1:9">
      <c r="A6850" t="s">
        <v>92</v>
      </c>
      <c r="B6850" s="23" t="s">
        <v>92</v>
      </c>
      <c r="C6850" s="24" t="s">
        <v>92</v>
      </c>
      <c r="D6850" t="s">
        <v>92</v>
      </c>
      <c r="E6850" t="s">
        <v>92</v>
      </c>
      <c r="F6850" t="s">
        <v>92</v>
      </c>
      <c r="G6850" s="23" t="s">
        <v>92</v>
      </c>
      <c r="H6850" s="24" t="s">
        <v>92</v>
      </c>
      <c r="I6850" t="s">
        <v>92</v>
      </c>
    </row>
    <row r="6851" spans="1:9">
      <c r="A6851" t="s">
        <v>92</v>
      </c>
      <c r="B6851" s="23" t="s">
        <v>92</v>
      </c>
      <c r="C6851" s="24" t="s">
        <v>92</v>
      </c>
      <c r="D6851" t="s">
        <v>92</v>
      </c>
      <c r="E6851" t="s">
        <v>92</v>
      </c>
      <c r="F6851" t="s">
        <v>92</v>
      </c>
      <c r="G6851" s="23" t="s">
        <v>92</v>
      </c>
      <c r="H6851" s="24" t="s">
        <v>92</v>
      </c>
      <c r="I6851" t="s">
        <v>92</v>
      </c>
    </row>
    <row r="6852" spans="1:9">
      <c r="A6852" t="s">
        <v>92</v>
      </c>
      <c r="B6852" s="23" t="s">
        <v>92</v>
      </c>
      <c r="C6852" s="24" t="s">
        <v>92</v>
      </c>
      <c r="D6852" t="s">
        <v>92</v>
      </c>
      <c r="E6852" t="s">
        <v>92</v>
      </c>
      <c r="F6852" t="s">
        <v>92</v>
      </c>
      <c r="G6852" s="23" t="s">
        <v>92</v>
      </c>
      <c r="H6852" s="24" t="s">
        <v>92</v>
      </c>
      <c r="I6852" t="s">
        <v>92</v>
      </c>
    </row>
    <row r="6853" spans="1:9">
      <c r="A6853" t="s">
        <v>92</v>
      </c>
      <c r="B6853" s="23" t="s">
        <v>92</v>
      </c>
      <c r="C6853" s="24" t="s">
        <v>92</v>
      </c>
      <c r="D6853" t="s">
        <v>92</v>
      </c>
      <c r="E6853" t="s">
        <v>92</v>
      </c>
      <c r="F6853" t="s">
        <v>92</v>
      </c>
      <c r="G6853" s="23" t="s">
        <v>92</v>
      </c>
      <c r="H6853" s="24" t="s">
        <v>92</v>
      </c>
      <c r="I6853" t="s">
        <v>92</v>
      </c>
    </row>
    <row r="6854" spans="1:9">
      <c r="A6854" t="s">
        <v>92</v>
      </c>
      <c r="B6854" s="23" t="s">
        <v>92</v>
      </c>
      <c r="C6854" s="24" t="s">
        <v>92</v>
      </c>
      <c r="D6854" t="s">
        <v>92</v>
      </c>
      <c r="E6854" t="s">
        <v>92</v>
      </c>
      <c r="F6854" t="s">
        <v>92</v>
      </c>
      <c r="G6854" s="23" t="s">
        <v>92</v>
      </c>
      <c r="H6854" s="24" t="s">
        <v>92</v>
      </c>
      <c r="I6854" t="s">
        <v>92</v>
      </c>
    </row>
    <row r="6855" spans="1:9">
      <c r="A6855" t="s">
        <v>92</v>
      </c>
      <c r="B6855" s="23" t="s">
        <v>92</v>
      </c>
      <c r="C6855" s="24" t="s">
        <v>92</v>
      </c>
      <c r="D6855" t="s">
        <v>92</v>
      </c>
      <c r="E6855" t="s">
        <v>92</v>
      </c>
      <c r="F6855" t="s">
        <v>92</v>
      </c>
      <c r="G6855" s="23" t="s">
        <v>92</v>
      </c>
      <c r="H6855" s="24" t="s">
        <v>92</v>
      </c>
      <c r="I6855" t="s">
        <v>92</v>
      </c>
    </row>
    <row r="6856" spans="1:9">
      <c r="A6856" t="s">
        <v>92</v>
      </c>
      <c r="B6856" s="23" t="s">
        <v>92</v>
      </c>
      <c r="C6856" s="24" t="s">
        <v>92</v>
      </c>
      <c r="D6856" t="s">
        <v>92</v>
      </c>
      <c r="E6856" t="s">
        <v>92</v>
      </c>
      <c r="F6856" t="s">
        <v>92</v>
      </c>
      <c r="G6856" s="23" t="s">
        <v>92</v>
      </c>
      <c r="H6856" s="24" t="s">
        <v>92</v>
      </c>
      <c r="I6856" t="s">
        <v>92</v>
      </c>
    </row>
    <row r="6857" spans="1:9">
      <c r="A6857" t="s">
        <v>92</v>
      </c>
      <c r="B6857" s="23" t="s">
        <v>92</v>
      </c>
      <c r="C6857" s="24" t="s">
        <v>92</v>
      </c>
      <c r="D6857" t="s">
        <v>92</v>
      </c>
      <c r="E6857" t="s">
        <v>92</v>
      </c>
      <c r="F6857" t="s">
        <v>92</v>
      </c>
      <c r="G6857" s="23" t="s">
        <v>92</v>
      </c>
      <c r="H6857" s="24" t="s">
        <v>92</v>
      </c>
      <c r="I6857" t="s">
        <v>92</v>
      </c>
    </row>
    <row r="6858" spans="1:9">
      <c r="A6858" t="s">
        <v>92</v>
      </c>
      <c r="B6858" s="23" t="s">
        <v>92</v>
      </c>
      <c r="C6858" s="24" t="s">
        <v>92</v>
      </c>
      <c r="D6858" t="s">
        <v>92</v>
      </c>
      <c r="E6858" t="s">
        <v>92</v>
      </c>
      <c r="F6858" t="s">
        <v>92</v>
      </c>
      <c r="G6858" s="23" t="s">
        <v>92</v>
      </c>
      <c r="H6858" s="24" t="s">
        <v>92</v>
      </c>
      <c r="I6858" t="s">
        <v>92</v>
      </c>
    </row>
    <row r="6859" spans="1:9">
      <c r="A6859" t="s">
        <v>92</v>
      </c>
      <c r="B6859" s="23" t="s">
        <v>92</v>
      </c>
      <c r="C6859" s="24" t="s">
        <v>92</v>
      </c>
      <c r="D6859" t="s">
        <v>92</v>
      </c>
      <c r="E6859" t="s">
        <v>92</v>
      </c>
      <c r="F6859" t="s">
        <v>92</v>
      </c>
      <c r="G6859" s="23" t="s">
        <v>92</v>
      </c>
      <c r="H6859" s="24" t="s">
        <v>92</v>
      </c>
      <c r="I6859" t="s">
        <v>92</v>
      </c>
    </row>
    <row r="6860" spans="1:9">
      <c r="A6860" t="s">
        <v>92</v>
      </c>
      <c r="B6860" s="23" t="s">
        <v>92</v>
      </c>
      <c r="C6860" s="24" t="s">
        <v>92</v>
      </c>
      <c r="D6860" t="s">
        <v>92</v>
      </c>
      <c r="E6860" t="s">
        <v>92</v>
      </c>
      <c r="F6860" t="s">
        <v>92</v>
      </c>
      <c r="G6860" s="23" t="s">
        <v>92</v>
      </c>
      <c r="H6860" s="24" t="s">
        <v>92</v>
      </c>
      <c r="I6860" t="s">
        <v>92</v>
      </c>
    </row>
    <row r="6861" spans="1:9">
      <c r="A6861" t="s">
        <v>92</v>
      </c>
      <c r="B6861" s="23" t="s">
        <v>92</v>
      </c>
      <c r="C6861" s="24" t="s">
        <v>92</v>
      </c>
      <c r="D6861" t="s">
        <v>92</v>
      </c>
      <c r="E6861" t="s">
        <v>92</v>
      </c>
      <c r="F6861" t="s">
        <v>92</v>
      </c>
      <c r="G6861" s="23" t="s">
        <v>92</v>
      </c>
      <c r="H6861" s="24" t="s">
        <v>92</v>
      </c>
      <c r="I6861" t="s">
        <v>92</v>
      </c>
    </row>
    <row r="6862" spans="1:9">
      <c r="A6862" t="s">
        <v>92</v>
      </c>
      <c r="B6862" s="23" t="s">
        <v>92</v>
      </c>
      <c r="C6862" s="24" t="s">
        <v>92</v>
      </c>
      <c r="D6862" t="s">
        <v>92</v>
      </c>
      <c r="E6862" t="s">
        <v>92</v>
      </c>
      <c r="F6862" t="s">
        <v>92</v>
      </c>
      <c r="G6862" s="23" t="s">
        <v>92</v>
      </c>
      <c r="H6862" s="24" t="s">
        <v>92</v>
      </c>
      <c r="I6862" t="s">
        <v>92</v>
      </c>
    </row>
    <row r="6863" spans="1:9">
      <c r="A6863" t="s">
        <v>92</v>
      </c>
      <c r="B6863" s="23" t="s">
        <v>92</v>
      </c>
      <c r="C6863" s="24" t="s">
        <v>92</v>
      </c>
      <c r="D6863" t="s">
        <v>92</v>
      </c>
      <c r="E6863" t="s">
        <v>92</v>
      </c>
      <c r="F6863" t="s">
        <v>92</v>
      </c>
      <c r="G6863" s="23" t="s">
        <v>92</v>
      </c>
      <c r="H6863" s="24" t="s">
        <v>92</v>
      </c>
      <c r="I6863" t="s">
        <v>92</v>
      </c>
    </row>
    <row r="6864" spans="1:9">
      <c r="A6864" t="s">
        <v>92</v>
      </c>
      <c r="B6864" s="23" t="s">
        <v>92</v>
      </c>
      <c r="C6864" s="24" t="s">
        <v>92</v>
      </c>
      <c r="D6864" t="s">
        <v>92</v>
      </c>
      <c r="E6864" t="s">
        <v>92</v>
      </c>
      <c r="F6864" t="s">
        <v>92</v>
      </c>
      <c r="G6864" s="23" t="s">
        <v>92</v>
      </c>
      <c r="H6864" s="24" t="s">
        <v>92</v>
      </c>
      <c r="I6864" t="s">
        <v>92</v>
      </c>
    </row>
    <row r="6865" spans="1:9">
      <c r="A6865" t="s">
        <v>92</v>
      </c>
      <c r="B6865" s="23" t="s">
        <v>92</v>
      </c>
      <c r="C6865" s="24" t="s">
        <v>92</v>
      </c>
      <c r="D6865" t="s">
        <v>92</v>
      </c>
      <c r="E6865" t="s">
        <v>92</v>
      </c>
      <c r="F6865" t="s">
        <v>92</v>
      </c>
      <c r="G6865" s="23" t="s">
        <v>92</v>
      </c>
      <c r="H6865" s="24" t="s">
        <v>92</v>
      </c>
      <c r="I6865" t="s">
        <v>92</v>
      </c>
    </row>
    <row r="6866" spans="1:9">
      <c r="A6866" t="s">
        <v>92</v>
      </c>
      <c r="B6866" s="23" t="s">
        <v>92</v>
      </c>
      <c r="C6866" s="24" t="s">
        <v>92</v>
      </c>
      <c r="D6866" t="s">
        <v>92</v>
      </c>
      <c r="E6866" t="s">
        <v>92</v>
      </c>
      <c r="F6866" t="s">
        <v>92</v>
      </c>
      <c r="G6866" s="23" t="s">
        <v>92</v>
      </c>
      <c r="H6866" s="24" t="s">
        <v>92</v>
      </c>
      <c r="I6866" t="s">
        <v>92</v>
      </c>
    </row>
    <row r="6867" spans="1:9">
      <c r="A6867" t="s">
        <v>92</v>
      </c>
      <c r="B6867" s="23" t="s">
        <v>92</v>
      </c>
      <c r="C6867" s="24" t="s">
        <v>92</v>
      </c>
      <c r="D6867" t="s">
        <v>92</v>
      </c>
      <c r="E6867" t="s">
        <v>92</v>
      </c>
      <c r="F6867" t="s">
        <v>92</v>
      </c>
      <c r="G6867" s="23" t="s">
        <v>92</v>
      </c>
      <c r="H6867" s="24" t="s">
        <v>92</v>
      </c>
      <c r="I6867" t="s">
        <v>92</v>
      </c>
    </row>
    <row r="6868" spans="1:9">
      <c r="A6868" t="s">
        <v>92</v>
      </c>
      <c r="B6868" s="23" t="s">
        <v>92</v>
      </c>
      <c r="C6868" s="24" t="s">
        <v>92</v>
      </c>
      <c r="D6868" t="s">
        <v>92</v>
      </c>
      <c r="E6868" t="s">
        <v>92</v>
      </c>
      <c r="F6868" t="s">
        <v>92</v>
      </c>
      <c r="G6868" s="23" t="s">
        <v>92</v>
      </c>
      <c r="H6868" s="24" t="s">
        <v>92</v>
      </c>
      <c r="I6868" t="s">
        <v>92</v>
      </c>
    </row>
    <row r="6869" spans="1:9">
      <c r="A6869" t="s">
        <v>92</v>
      </c>
      <c r="B6869" s="23" t="s">
        <v>92</v>
      </c>
      <c r="C6869" s="24" t="s">
        <v>92</v>
      </c>
      <c r="D6869" t="s">
        <v>92</v>
      </c>
      <c r="E6869" t="s">
        <v>92</v>
      </c>
      <c r="F6869" t="s">
        <v>92</v>
      </c>
      <c r="G6869" s="23" t="s">
        <v>92</v>
      </c>
      <c r="H6869" s="24" t="s">
        <v>92</v>
      </c>
      <c r="I6869" t="s">
        <v>92</v>
      </c>
    </row>
    <row r="6870" spans="1:9">
      <c r="A6870" t="s">
        <v>92</v>
      </c>
      <c r="B6870" s="23" t="s">
        <v>92</v>
      </c>
      <c r="C6870" s="24" t="s">
        <v>92</v>
      </c>
      <c r="D6870" t="s">
        <v>92</v>
      </c>
      <c r="E6870" t="s">
        <v>92</v>
      </c>
      <c r="F6870" t="s">
        <v>92</v>
      </c>
      <c r="G6870" s="23" t="s">
        <v>92</v>
      </c>
      <c r="H6870" s="24" t="s">
        <v>92</v>
      </c>
      <c r="I6870" t="s">
        <v>92</v>
      </c>
    </row>
    <row r="6871" spans="1:9">
      <c r="A6871" t="s">
        <v>92</v>
      </c>
      <c r="B6871" s="23" t="s">
        <v>92</v>
      </c>
      <c r="C6871" s="24" t="s">
        <v>92</v>
      </c>
      <c r="D6871" t="s">
        <v>92</v>
      </c>
      <c r="E6871" t="s">
        <v>92</v>
      </c>
      <c r="F6871" t="s">
        <v>92</v>
      </c>
      <c r="G6871" s="23" t="s">
        <v>92</v>
      </c>
      <c r="H6871" s="24" t="s">
        <v>92</v>
      </c>
      <c r="I6871" t="s">
        <v>92</v>
      </c>
    </row>
    <row r="6872" spans="1:9">
      <c r="A6872" t="s">
        <v>92</v>
      </c>
      <c r="B6872" s="23" t="s">
        <v>92</v>
      </c>
      <c r="C6872" s="24" t="s">
        <v>92</v>
      </c>
      <c r="D6872" t="s">
        <v>92</v>
      </c>
      <c r="E6872" t="s">
        <v>92</v>
      </c>
      <c r="F6872" t="s">
        <v>92</v>
      </c>
      <c r="G6872" s="23" t="s">
        <v>92</v>
      </c>
      <c r="H6872" s="24" t="s">
        <v>92</v>
      </c>
      <c r="I6872" t="s">
        <v>92</v>
      </c>
    </row>
    <row r="6873" spans="1:9">
      <c r="A6873" t="s">
        <v>92</v>
      </c>
      <c r="B6873" s="23" t="s">
        <v>92</v>
      </c>
      <c r="C6873" s="24" t="s">
        <v>92</v>
      </c>
      <c r="D6873" t="s">
        <v>92</v>
      </c>
      <c r="E6873" t="s">
        <v>92</v>
      </c>
      <c r="F6873" t="s">
        <v>92</v>
      </c>
      <c r="G6873" s="23" t="s">
        <v>92</v>
      </c>
      <c r="H6873" s="24" t="s">
        <v>92</v>
      </c>
      <c r="I6873" t="s">
        <v>92</v>
      </c>
    </row>
    <row r="6874" spans="1:9">
      <c r="A6874" t="s">
        <v>92</v>
      </c>
      <c r="B6874" s="23" t="s">
        <v>92</v>
      </c>
      <c r="C6874" s="24" t="s">
        <v>92</v>
      </c>
      <c r="D6874" t="s">
        <v>92</v>
      </c>
      <c r="E6874" t="s">
        <v>92</v>
      </c>
      <c r="F6874" t="s">
        <v>92</v>
      </c>
      <c r="G6874" s="23" t="s">
        <v>92</v>
      </c>
      <c r="H6874" s="24" t="s">
        <v>92</v>
      </c>
      <c r="I6874" t="s">
        <v>92</v>
      </c>
    </row>
    <row r="6875" spans="1:9">
      <c r="A6875" t="s">
        <v>92</v>
      </c>
      <c r="B6875" s="23" t="s">
        <v>92</v>
      </c>
      <c r="C6875" s="24" t="s">
        <v>92</v>
      </c>
      <c r="D6875" t="s">
        <v>92</v>
      </c>
      <c r="E6875" t="s">
        <v>92</v>
      </c>
      <c r="F6875" t="s">
        <v>92</v>
      </c>
      <c r="G6875" s="23" t="s">
        <v>92</v>
      </c>
      <c r="H6875" s="24" t="s">
        <v>92</v>
      </c>
      <c r="I6875" t="s">
        <v>92</v>
      </c>
    </row>
    <row r="6876" spans="1:9">
      <c r="A6876" t="s">
        <v>92</v>
      </c>
      <c r="B6876" s="23" t="s">
        <v>92</v>
      </c>
      <c r="C6876" s="24" t="s">
        <v>92</v>
      </c>
      <c r="D6876" t="s">
        <v>92</v>
      </c>
      <c r="E6876" t="s">
        <v>92</v>
      </c>
      <c r="F6876" t="s">
        <v>92</v>
      </c>
      <c r="G6876" s="23" t="s">
        <v>92</v>
      </c>
      <c r="H6876" s="24" t="s">
        <v>92</v>
      </c>
      <c r="I6876" t="s">
        <v>92</v>
      </c>
    </row>
    <row r="6877" spans="1:9">
      <c r="A6877" t="s">
        <v>92</v>
      </c>
      <c r="B6877" s="23" t="s">
        <v>92</v>
      </c>
      <c r="C6877" s="24" t="s">
        <v>92</v>
      </c>
      <c r="D6877" t="s">
        <v>92</v>
      </c>
      <c r="E6877" t="s">
        <v>92</v>
      </c>
      <c r="F6877" t="s">
        <v>92</v>
      </c>
      <c r="G6877" s="23" t="s">
        <v>92</v>
      </c>
      <c r="H6877" s="24" t="s">
        <v>92</v>
      </c>
      <c r="I6877" t="s">
        <v>92</v>
      </c>
    </row>
    <row r="6878" spans="1:9">
      <c r="A6878" t="s">
        <v>92</v>
      </c>
      <c r="B6878" s="23" t="s">
        <v>92</v>
      </c>
      <c r="C6878" s="24" t="s">
        <v>92</v>
      </c>
      <c r="D6878" t="s">
        <v>92</v>
      </c>
      <c r="E6878" t="s">
        <v>92</v>
      </c>
      <c r="F6878" t="s">
        <v>92</v>
      </c>
      <c r="G6878" s="23" t="s">
        <v>92</v>
      </c>
      <c r="H6878" s="24" t="s">
        <v>92</v>
      </c>
      <c r="I6878" t="s">
        <v>92</v>
      </c>
    </row>
    <row r="6879" spans="1:9">
      <c r="A6879" t="s">
        <v>92</v>
      </c>
      <c r="B6879" s="23" t="s">
        <v>92</v>
      </c>
      <c r="C6879" s="24" t="s">
        <v>92</v>
      </c>
      <c r="D6879" t="s">
        <v>92</v>
      </c>
      <c r="E6879" t="s">
        <v>92</v>
      </c>
      <c r="F6879" t="s">
        <v>92</v>
      </c>
      <c r="G6879" s="23" t="s">
        <v>92</v>
      </c>
      <c r="H6879" s="24" t="s">
        <v>92</v>
      </c>
      <c r="I6879" t="s">
        <v>92</v>
      </c>
    </row>
    <row r="6880" spans="1:9">
      <c r="A6880" t="s">
        <v>92</v>
      </c>
      <c r="B6880" s="23" t="s">
        <v>92</v>
      </c>
      <c r="C6880" s="24" t="s">
        <v>92</v>
      </c>
      <c r="D6880" t="s">
        <v>92</v>
      </c>
      <c r="E6880" t="s">
        <v>92</v>
      </c>
      <c r="F6880" t="s">
        <v>92</v>
      </c>
      <c r="G6880" s="23" t="s">
        <v>92</v>
      </c>
      <c r="H6880" s="24" t="s">
        <v>92</v>
      </c>
      <c r="I6880" t="s">
        <v>92</v>
      </c>
    </row>
    <row r="6881" spans="1:9">
      <c r="A6881" t="s">
        <v>92</v>
      </c>
      <c r="B6881" s="23" t="s">
        <v>92</v>
      </c>
      <c r="C6881" s="24" t="s">
        <v>92</v>
      </c>
      <c r="D6881" t="s">
        <v>92</v>
      </c>
      <c r="E6881" t="s">
        <v>92</v>
      </c>
      <c r="F6881" t="s">
        <v>92</v>
      </c>
      <c r="G6881" s="23" t="s">
        <v>92</v>
      </c>
      <c r="H6881" s="24" t="s">
        <v>92</v>
      </c>
      <c r="I6881" t="s">
        <v>92</v>
      </c>
    </row>
    <row r="6882" spans="1:9">
      <c r="A6882" t="s">
        <v>92</v>
      </c>
      <c r="B6882" s="23" t="s">
        <v>92</v>
      </c>
      <c r="C6882" s="24" t="s">
        <v>92</v>
      </c>
      <c r="D6882" t="s">
        <v>92</v>
      </c>
      <c r="E6882" t="s">
        <v>92</v>
      </c>
      <c r="F6882" t="s">
        <v>92</v>
      </c>
      <c r="G6882" s="23" t="s">
        <v>92</v>
      </c>
      <c r="H6882" s="24" t="s">
        <v>92</v>
      </c>
      <c r="I6882" t="s">
        <v>92</v>
      </c>
    </row>
    <row r="6883" spans="1:9">
      <c r="A6883" t="s">
        <v>92</v>
      </c>
      <c r="B6883" s="23" t="s">
        <v>92</v>
      </c>
      <c r="C6883" s="24" t="s">
        <v>92</v>
      </c>
      <c r="D6883" t="s">
        <v>92</v>
      </c>
      <c r="E6883" t="s">
        <v>92</v>
      </c>
      <c r="F6883" t="s">
        <v>92</v>
      </c>
      <c r="G6883" s="23" t="s">
        <v>92</v>
      </c>
      <c r="H6883" s="24" t="s">
        <v>92</v>
      </c>
      <c r="I6883" t="s">
        <v>92</v>
      </c>
    </row>
    <row r="6884" spans="1:9">
      <c r="A6884" t="s">
        <v>92</v>
      </c>
      <c r="B6884" s="23" t="s">
        <v>92</v>
      </c>
      <c r="C6884" s="24" t="s">
        <v>92</v>
      </c>
      <c r="D6884" t="s">
        <v>92</v>
      </c>
      <c r="E6884" t="s">
        <v>92</v>
      </c>
      <c r="F6884" t="s">
        <v>92</v>
      </c>
      <c r="G6884" s="23" t="s">
        <v>92</v>
      </c>
      <c r="H6884" s="24" t="s">
        <v>92</v>
      </c>
      <c r="I6884" t="s">
        <v>92</v>
      </c>
    </row>
    <row r="6885" spans="1:9">
      <c r="A6885" t="s">
        <v>92</v>
      </c>
      <c r="B6885" s="23" t="s">
        <v>92</v>
      </c>
      <c r="C6885" s="24" t="s">
        <v>92</v>
      </c>
      <c r="D6885" t="s">
        <v>92</v>
      </c>
      <c r="E6885" t="s">
        <v>92</v>
      </c>
      <c r="F6885" t="s">
        <v>92</v>
      </c>
      <c r="G6885" s="23" t="s">
        <v>92</v>
      </c>
      <c r="H6885" s="24" t="s">
        <v>92</v>
      </c>
      <c r="I6885" t="s">
        <v>92</v>
      </c>
    </row>
    <row r="6886" spans="1:9">
      <c r="A6886" t="s">
        <v>92</v>
      </c>
      <c r="B6886" s="23" t="s">
        <v>92</v>
      </c>
      <c r="C6886" s="24" t="s">
        <v>92</v>
      </c>
      <c r="D6886" t="s">
        <v>92</v>
      </c>
      <c r="E6886" t="s">
        <v>92</v>
      </c>
      <c r="F6886" t="s">
        <v>92</v>
      </c>
      <c r="G6886" s="23" t="s">
        <v>92</v>
      </c>
      <c r="H6886" s="24" t="s">
        <v>92</v>
      </c>
      <c r="I6886" t="s">
        <v>92</v>
      </c>
    </row>
    <row r="6887" spans="1:9">
      <c r="A6887" t="s">
        <v>92</v>
      </c>
      <c r="B6887" s="23" t="s">
        <v>92</v>
      </c>
      <c r="C6887" s="24" t="s">
        <v>92</v>
      </c>
      <c r="D6887" t="s">
        <v>92</v>
      </c>
      <c r="E6887" t="s">
        <v>92</v>
      </c>
      <c r="F6887" t="s">
        <v>92</v>
      </c>
      <c r="G6887" s="23" t="s">
        <v>92</v>
      </c>
      <c r="H6887" s="24" t="s">
        <v>92</v>
      </c>
      <c r="I6887" t="s">
        <v>92</v>
      </c>
    </row>
    <row r="6888" spans="1:9">
      <c r="A6888" t="s">
        <v>92</v>
      </c>
      <c r="B6888" s="23" t="s">
        <v>92</v>
      </c>
      <c r="C6888" s="24" t="s">
        <v>92</v>
      </c>
      <c r="D6888" t="s">
        <v>92</v>
      </c>
      <c r="E6888" t="s">
        <v>92</v>
      </c>
      <c r="F6888" t="s">
        <v>92</v>
      </c>
      <c r="G6888" s="23" t="s">
        <v>92</v>
      </c>
      <c r="H6888" s="24" t="s">
        <v>92</v>
      </c>
      <c r="I6888" t="s">
        <v>92</v>
      </c>
    </row>
    <row r="6889" spans="1:9">
      <c r="A6889" t="s">
        <v>92</v>
      </c>
      <c r="B6889" s="23" t="s">
        <v>92</v>
      </c>
      <c r="C6889" s="24" t="s">
        <v>92</v>
      </c>
      <c r="D6889" t="s">
        <v>92</v>
      </c>
      <c r="E6889" t="s">
        <v>92</v>
      </c>
      <c r="F6889" t="s">
        <v>92</v>
      </c>
      <c r="G6889" s="23" t="s">
        <v>92</v>
      </c>
      <c r="H6889" s="24" t="s">
        <v>92</v>
      </c>
      <c r="I6889" t="s">
        <v>92</v>
      </c>
    </row>
    <row r="6890" spans="1:9">
      <c r="A6890" t="s">
        <v>92</v>
      </c>
      <c r="B6890" s="23" t="s">
        <v>92</v>
      </c>
      <c r="C6890" s="24" t="s">
        <v>92</v>
      </c>
      <c r="D6890" t="s">
        <v>92</v>
      </c>
      <c r="E6890" t="s">
        <v>92</v>
      </c>
      <c r="F6890" t="s">
        <v>92</v>
      </c>
      <c r="G6890" s="23" t="s">
        <v>92</v>
      </c>
      <c r="H6890" s="24" t="s">
        <v>92</v>
      </c>
      <c r="I6890" t="s">
        <v>92</v>
      </c>
    </row>
    <row r="6891" spans="1:9">
      <c r="A6891" t="s">
        <v>92</v>
      </c>
      <c r="B6891" s="23" t="s">
        <v>92</v>
      </c>
      <c r="C6891" s="24" t="s">
        <v>92</v>
      </c>
      <c r="D6891" t="s">
        <v>92</v>
      </c>
      <c r="E6891" t="s">
        <v>92</v>
      </c>
      <c r="F6891" t="s">
        <v>92</v>
      </c>
      <c r="G6891" s="23" t="s">
        <v>92</v>
      </c>
      <c r="H6891" s="24" t="s">
        <v>92</v>
      </c>
      <c r="I6891" t="s">
        <v>92</v>
      </c>
    </row>
    <row r="6892" spans="1:9">
      <c r="A6892" t="s">
        <v>92</v>
      </c>
      <c r="B6892" s="23" t="s">
        <v>92</v>
      </c>
      <c r="C6892" s="24" t="s">
        <v>92</v>
      </c>
      <c r="D6892" t="s">
        <v>92</v>
      </c>
      <c r="E6892" t="s">
        <v>92</v>
      </c>
      <c r="F6892" t="s">
        <v>92</v>
      </c>
      <c r="G6892" s="23" t="s">
        <v>92</v>
      </c>
      <c r="H6892" s="24" t="s">
        <v>92</v>
      </c>
      <c r="I6892" t="s">
        <v>92</v>
      </c>
    </row>
    <row r="6893" spans="1:9">
      <c r="A6893" t="s">
        <v>92</v>
      </c>
      <c r="B6893" s="23" t="s">
        <v>92</v>
      </c>
      <c r="C6893" s="24" t="s">
        <v>92</v>
      </c>
      <c r="D6893" t="s">
        <v>92</v>
      </c>
      <c r="E6893" t="s">
        <v>92</v>
      </c>
      <c r="F6893" t="s">
        <v>92</v>
      </c>
      <c r="G6893" s="23" t="s">
        <v>92</v>
      </c>
      <c r="H6893" s="24" t="s">
        <v>92</v>
      </c>
      <c r="I6893" t="s">
        <v>92</v>
      </c>
    </row>
    <row r="6894" spans="1:9">
      <c r="A6894" t="s">
        <v>92</v>
      </c>
      <c r="B6894" s="23" t="s">
        <v>92</v>
      </c>
      <c r="C6894" s="24" t="s">
        <v>92</v>
      </c>
      <c r="D6894" t="s">
        <v>92</v>
      </c>
      <c r="E6894" t="s">
        <v>92</v>
      </c>
      <c r="F6894" t="s">
        <v>92</v>
      </c>
      <c r="G6894" s="23" t="s">
        <v>92</v>
      </c>
      <c r="H6894" s="24" t="s">
        <v>92</v>
      </c>
      <c r="I6894" t="s">
        <v>92</v>
      </c>
    </row>
    <row r="6895" spans="1:9">
      <c r="A6895" t="s">
        <v>92</v>
      </c>
      <c r="B6895" s="23" t="s">
        <v>92</v>
      </c>
      <c r="C6895" s="24" t="s">
        <v>92</v>
      </c>
      <c r="D6895" t="s">
        <v>92</v>
      </c>
      <c r="E6895" t="s">
        <v>92</v>
      </c>
      <c r="F6895" t="s">
        <v>92</v>
      </c>
      <c r="G6895" s="23" t="s">
        <v>92</v>
      </c>
      <c r="H6895" s="24" t="s">
        <v>92</v>
      </c>
      <c r="I6895" t="s">
        <v>92</v>
      </c>
    </row>
    <row r="6896" spans="1:9">
      <c r="A6896" t="s">
        <v>92</v>
      </c>
      <c r="B6896" s="23" t="s">
        <v>92</v>
      </c>
      <c r="C6896" s="24" t="s">
        <v>92</v>
      </c>
      <c r="D6896" t="s">
        <v>92</v>
      </c>
      <c r="E6896" t="s">
        <v>92</v>
      </c>
      <c r="F6896" t="s">
        <v>92</v>
      </c>
      <c r="G6896" s="23" t="s">
        <v>92</v>
      </c>
      <c r="H6896" s="24" t="s">
        <v>92</v>
      </c>
      <c r="I6896" t="s">
        <v>92</v>
      </c>
    </row>
    <row r="6897" spans="1:9">
      <c r="A6897" t="s">
        <v>92</v>
      </c>
      <c r="B6897" s="23" t="s">
        <v>92</v>
      </c>
      <c r="C6897" s="24" t="s">
        <v>92</v>
      </c>
      <c r="D6897" t="s">
        <v>92</v>
      </c>
      <c r="E6897" t="s">
        <v>92</v>
      </c>
      <c r="F6897" t="s">
        <v>92</v>
      </c>
      <c r="G6897" s="23" t="s">
        <v>92</v>
      </c>
      <c r="H6897" s="24" t="s">
        <v>92</v>
      </c>
      <c r="I6897" t="s">
        <v>92</v>
      </c>
    </row>
    <row r="6898" spans="1:9">
      <c r="A6898" t="s">
        <v>92</v>
      </c>
      <c r="B6898" s="23" t="s">
        <v>92</v>
      </c>
      <c r="C6898" s="24" t="s">
        <v>92</v>
      </c>
      <c r="D6898" t="s">
        <v>92</v>
      </c>
      <c r="E6898" t="s">
        <v>92</v>
      </c>
      <c r="F6898" t="s">
        <v>92</v>
      </c>
      <c r="G6898" s="23" t="s">
        <v>92</v>
      </c>
      <c r="H6898" s="24" t="s">
        <v>92</v>
      </c>
      <c r="I6898" t="s">
        <v>92</v>
      </c>
    </row>
    <row r="6899" spans="1:9">
      <c r="A6899" t="s">
        <v>92</v>
      </c>
      <c r="B6899" s="23" t="s">
        <v>92</v>
      </c>
      <c r="C6899" s="24" t="s">
        <v>92</v>
      </c>
      <c r="D6899" t="s">
        <v>92</v>
      </c>
      <c r="E6899" t="s">
        <v>92</v>
      </c>
      <c r="F6899" t="s">
        <v>92</v>
      </c>
      <c r="G6899" s="23" t="s">
        <v>92</v>
      </c>
      <c r="H6899" s="24" t="s">
        <v>92</v>
      </c>
      <c r="I6899" t="s">
        <v>92</v>
      </c>
    </row>
    <row r="6900" spans="1:9">
      <c r="A6900" t="s">
        <v>92</v>
      </c>
      <c r="B6900" s="23" t="s">
        <v>92</v>
      </c>
      <c r="C6900" s="24" t="s">
        <v>92</v>
      </c>
      <c r="D6900" t="s">
        <v>92</v>
      </c>
      <c r="E6900" t="s">
        <v>92</v>
      </c>
      <c r="F6900" t="s">
        <v>92</v>
      </c>
      <c r="G6900" s="23" t="s">
        <v>92</v>
      </c>
      <c r="H6900" s="24" t="s">
        <v>92</v>
      </c>
      <c r="I6900" t="s">
        <v>92</v>
      </c>
    </row>
    <row r="6901" spans="1:9">
      <c r="A6901" t="s">
        <v>92</v>
      </c>
      <c r="B6901" s="23" t="s">
        <v>92</v>
      </c>
      <c r="C6901" s="24" t="s">
        <v>92</v>
      </c>
      <c r="D6901" t="s">
        <v>92</v>
      </c>
      <c r="E6901" t="s">
        <v>92</v>
      </c>
      <c r="F6901" t="s">
        <v>92</v>
      </c>
      <c r="G6901" s="23" t="s">
        <v>92</v>
      </c>
      <c r="H6901" s="24" t="s">
        <v>92</v>
      </c>
      <c r="I6901" t="s">
        <v>92</v>
      </c>
    </row>
    <row r="6902" spans="1:9">
      <c r="A6902" t="s">
        <v>92</v>
      </c>
      <c r="B6902" s="23" t="s">
        <v>92</v>
      </c>
      <c r="C6902" s="24" t="s">
        <v>92</v>
      </c>
      <c r="D6902" t="s">
        <v>92</v>
      </c>
      <c r="E6902" t="s">
        <v>92</v>
      </c>
      <c r="F6902" t="s">
        <v>92</v>
      </c>
      <c r="G6902" s="23" t="s">
        <v>92</v>
      </c>
      <c r="H6902" s="24" t="s">
        <v>92</v>
      </c>
      <c r="I6902" t="s">
        <v>92</v>
      </c>
    </row>
    <row r="6903" spans="1:9">
      <c r="A6903" t="s">
        <v>92</v>
      </c>
      <c r="B6903" s="23" t="s">
        <v>92</v>
      </c>
      <c r="C6903" s="24" t="s">
        <v>92</v>
      </c>
      <c r="D6903" t="s">
        <v>92</v>
      </c>
      <c r="E6903" t="s">
        <v>92</v>
      </c>
      <c r="F6903" t="s">
        <v>92</v>
      </c>
      <c r="G6903" s="23" t="s">
        <v>92</v>
      </c>
      <c r="H6903" s="24" t="s">
        <v>92</v>
      </c>
      <c r="I6903" t="s">
        <v>92</v>
      </c>
    </row>
    <row r="6904" spans="1:9">
      <c r="A6904" t="s">
        <v>92</v>
      </c>
      <c r="B6904" s="23" t="s">
        <v>92</v>
      </c>
      <c r="C6904" s="24" t="s">
        <v>92</v>
      </c>
      <c r="D6904" t="s">
        <v>92</v>
      </c>
      <c r="E6904" t="s">
        <v>92</v>
      </c>
      <c r="F6904" t="s">
        <v>92</v>
      </c>
      <c r="G6904" s="23" t="s">
        <v>92</v>
      </c>
      <c r="H6904" s="24" t="s">
        <v>92</v>
      </c>
      <c r="I6904" t="s">
        <v>92</v>
      </c>
    </row>
    <row r="6905" spans="1:9">
      <c r="A6905" t="s">
        <v>92</v>
      </c>
      <c r="B6905" s="23" t="s">
        <v>92</v>
      </c>
      <c r="C6905" s="24" t="s">
        <v>92</v>
      </c>
      <c r="D6905" t="s">
        <v>92</v>
      </c>
      <c r="E6905" t="s">
        <v>92</v>
      </c>
      <c r="F6905" t="s">
        <v>92</v>
      </c>
      <c r="G6905" s="23" t="s">
        <v>92</v>
      </c>
      <c r="H6905" s="24" t="s">
        <v>92</v>
      </c>
      <c r="I6905" t="s">
        <v>92</v>
      </c>
    </row>
    <row r="6906" spans="1:9">
      <c r="A6906" t="s">
        <v>92</v>
      </c>
      <c r="B6906" s="23" t="s">
        <v>92</v>
      </c>
      <c r="C6906" s="24" t="s">
        <v>92</v>
      </c>
      <c r="D6906" t="s">
        <v>92</v>
      </c>
      <c r="E6906" t="s">
        <v>92</v>
      </c>
      <c r="F6906" t="s">
        <v>92</v>
      </c>
      <c r="G6906" s="23" t="s">
        <v>92</v>
      </c>
      <c r="H6906" s="24" t="s">
        <v>92</v>
      </c>
      <c r="I6906" t="s">
        <v>92</v>
      </c>
    </row>
    <row r="6907" spans="1:9">
      <c r="A6907" t="s">
        <v>92</v>
      </c>
      <c r="B6907" s="23" t="s">
        <v>92</v>
      </c>
      <c r="C6907" s="24" t="s">
        <v>92</v>
      </c>
      <c r="D6907" t="s">
        <v>92</v>
      </c>
      <c r="E6907" t="s">
        <v>92</v>
      </c>
      <c r="F6907" t="s">
        <v>92</v>
      </c>
      <c r="G6907" s="23" t="s">
        <v>92</v>
      </c>
      <c r="H6907" s="24" t="s">
        <v>92</v>
      </c>
      <c r="I6907" t="s">
        <v>92</v>
      </c>
    </row>
    <row r="6908" spans="1:9">
      <c r="A6908" t="s">
        <v>92</v>
      </c>
      <c r="B6908" s="23" t="s">
        <v>92</v>
      </c>
      <c r="C6908" s="24" t="s">
        <v>92</v>
      </c>
      <c r="D6908" t="s">
        <v>92</v>
      </c>
      <c r="E6908" t="s">
        <v>92</v>
      </c>
      <c r="F6908" t="s">
        <v>92</v>
      </c>
      <c r="G6908" s="23" t="s">
        <v>92</v>
      </c>
      <c r="H6908" s="24" t="s">
        <v>92</v>
      </c>
      <c r="I6908" t="s">
        <v>92</v>
      </c>
    </row>
    <row r="6909" spans="1:9">
      <c r="A6909" t="s">
        <v>92</v>
      </c>
      <c r="B6909" s="23" t="s">
        <v>92</v>
      </c>
      <c r="C6909" s="24" t="s">
        <v>92</v>
      </c>
      <c r="D6909" t="s">
        <v>92</v>
      </c>
      <c r="E6909" t="s">
        <v>92</v>
      </c>
      <c r="F6909" t="s">
        <v>92</v>
      </c>
      <c r="G6909" s="23" t="s">
        <v>92</v>
      </c>
      <c r="H6909" s="24" t="s">
        <v>92</v>
      </c>
      <c r="I6909" t="s">
        <v>92</v>
      </c>
    </row>
    <row r="6910" spans="1:9">
      <c r="A6910" t="s">
        <v>92</v>
      </c>
      <c r="B6910" s="23" t="s">
        <v>92</v>
      </c>
      <c r="C6910" s="24" t="s">
        <v>92</v>
      </c>
      <c r="D6910" t="s">
        <v>92</v>
      </c>
      <c r="E6910" t="s">
        <v>92</v>
      </c>
      <c r="F6910" t="s">
        <v>92</v>
      </c>
      <c r="G6910" s="23" t="s">
        <v>92</v>
      </c>
      <c r="H6910" s="24" t="s">
        <v>92</v>
      </c>
      <c r="I6910" t="s">
        <v>92</v>
      </c>
    </row>
    <row r="6911" spans="1:9">
      <c r="A6911" t="s">
        <v>92</v>
      </c>
      <c r="B6911" s="23" t="s">
        <v>92</v>
      </c>
      <c r="C6911" s="24" t="s">
        <v>92</v>
      </c>
      <c r="D6911" t="s">
        <v>92</v>
      </c>
      <c r="E6911" t="s">
        <v>92</v>
      </c>
      <c r="F6911" t="s">
        <v>92</v>
      </c>
      <c r="G6911" s="23" t="s">
        <v>92</v>
      </c>
      <c r="H6911" s="24" t="s">
        <v>92</v>
      </c>
      <c r="I6911" t="s">
        <v>92</v>
      </c>
    </row>
    <row r="6912" spans="1:9">
      <c r="A6912" t="s">
        <v>92</v>
      </c>
      <c r="B6912" s="23" t="s">
        <v>92</v>
      </c>
      <c r="C6912" s="24" t="s">
        <v>92</v>
      </c>
      <c r="D6912" t="s">
        <v>92</v>
      </c>
      <c r="E6912" t="s">
        <v>92</v>
      </c>
      <c r="F6912" t="s">
        <v>92</v>
      </c>
      <c r="G6912" s="23" t="s">
        <v>92</v>
      </c>
      <c r="H6912" s="24" t="s">
        <v>92</v>
      </c>
      <c r="I6912" t="s">
        <v>92</v>
      </c>
    </row>
    <row r="6913" spans="1:9">
      <c r="A6913" t="s">
        <v>92</v>
      </c>
      <c r="B6913" s="23" t="s">
        <v>92</v>
      </c>
      <c r="C6913" s="24" t="s">
        <v>92</v>
      </c>
      <c r="D6913" t="s">
        <v>92</v>
      </c>
      <c r="E6913" t="s">
        <v>92</v>
      </c>
      <c r="F6913" t="s">
        <v>92</v>
      </c>
      <c r="G6913" s="23" t="s">
        <v>92</v>
      </c>
      <c r="H6913" s="24" t="s">
        <v>92</v>
      </c>
      <c r="I6913" t="s">
        <v>92</v>
      </c>
    </row>
    <row r="6914" spans="1:9">
      <c r="A6914" t="s">
        <v>92</v>
      </c>
      <c r="B6914" s="23" t="s">
        <v>92</v>
      </c>
      <c r="C6914" s="24" t="s">
        <v>92</v>
      </c>
      <c r="D6914" t="s">
        <v>92</v>
      </c>
      <c r="E6914" t="s">
        <v>92</v>
      </c>
      <c r="F6914" t="s">
        <v>92</v>
      </c>
      <c r="G6914" s="23" t="s">
        <v>92</v>
      </c>
      <c r="H6914" s="24" t="s">
        <v>92</v>
      </c>
      <c r="I6914" t="s">
        <v>92</v>
      </c>
    </row>
    <row r="6915" spans="1:9">
      <c r="A6915" t="s">
        <v>92</v>
      </c>
      <c r="B6915" s="23" t="s">
        <v>92</v>
      </c>
      <c r="C6915" s="24" t="s">
        <v>92</v>
      </c>
      <c r="D6915" t="s">
        <v>92</v>
      </c>
      <c r="E6915" t="s">
        <v>92</v>
      </c>
      <c r="F6915" t="s">
        <v>92</v>
      </c>
      <c r="G6915" s="23" t="s">
        <v>92</v>
      </c>
      <c r="H6915" s="24" t="s">
        <v>92</v>
      </c>
      <c r="I6915" t="s">
        <v>92</v>
      </c>
    </row>
    <row r="6916" spans="1:9">
      <c r="A6916" t="s">
        <v>92</v>
      </c>
      <c r="B6916" s="23" t="s">
        <v>92</v>
      </c>
      <c r="C6916" s="24" t="s">
        <v>92</v>
      </c>
      <c r="D6916" t="s">
        <v>92</v>
      </c>
      <c r="E6916" t="s">
        <v>92</v>
      </c>
      <c r="F6916" t="s">
        <v>92</v>
      </c>
      <c r="G6916" s="23" t="s">
        <v>92</v>
      </c>
      <c r="H6916" s="24" t="s">
        <v>92</v>
      </c>
      <c r="I6916" t="s">
        <v>92</v>
      </c>
    </row>
    <row r="6917" spans="1:9">
      <c r="A6917" t="s">
        <v>92</v>
      </c>
      <c r="B6917" s="23" t="s">
        <v>92</v>
      </c>
      <c r="C6917" s="24" t="s">
        <v>92</v>
      </c>
      <c r="D6917" t="s">
        <v>92</v>
      </c>
      <c r="E6917" t="s">
        <v>92</v>
      </c>
      <c r="F6917" t="s">
        <v>92</v>
      </c>
      <c r="G6917" s="23" t="s">
        <v>92</v>
      </c>
      <c r="H6917" s="24" t="s">
        <v>92</v>
      </c>
      <c r="I6917" t="s">
        <v>92</v>
      </c>
    </row>
    <row r="6918" spans="1:9">
      <c r="A6918" t="s">
        <v>92</v>
      </c>
      <c r="B6918" s="23" t="s">
        <v>92</v>
      </c>
      <c r="C6918" s="24" t="s">
        <v>92</v>
      </c>
      <c r="D6918" t="s">
        <v>92</v>
      </c>
      <c r="E6918" t="s">
        <v>92</v>
      </c>
      <c r="F6918" t="s">
        <v>92</v>
      </c>
      <c r="G6918" s="23" t="s">
        <v>92</v>
      </c>
      <c r="H6918" s="24" t="s">
        <v>92</v>
      </c>
      <c r="I6918" t="s">
        <v>92</v>
      </c>
    </row>
    <row r="6919" spans="1:9">
      <c r="A6919" t="s">
        <v>92</v>
      </c>
      <c r="B6919" s="23" t="s">
        <v>92</v>
      </c>
      <c r="C6919" s="24" t="s">
        <v>92</v>
      </c>
      <c r="D6919" t="s">
        <v>92</v>
      </c>
      <c r="E6919" t="s">
        <v>92</v>
      </c>
      <c r="F6919" t="s">
        <v>92</v>
      </c>
      <c r="G6919" s="23" t="s">
        <v>92</v>
      </c>
      <c r="H6919" s="24" t="s">
        <v>92</v>
      </c>
      <c r="I6919" t="s">
        <v>92</v>
      </c>
    </row>
    <row r="6920" spans="1:9">
      <c r="A6920" t="s">
        <v>92</v>
      </c>
      <c r="B6920" s="23" t="s">
        <v>92</v>
      </c>
      <c r="C6920" s="24" t="s">
        <v>92</v>
      </c>
      <c r="D6920" t="s">
        <v>92</v>
      </c>
      <c r="E6920" t="s">
        <v>92</v>
      </c>
      <c r="F6920" t="s">
        <v>92</v>
      </c>
      <c r="G6920" s="23" t="s">
        <v>92</v>
      </c>
      <c r="H6920" s="24" t="s">
        <v>92</v>
      </c>
      <c r="I6920" t="s">
        <v>92</v>
      </c>
    </row>
    <row r="6921" spans="1:9">
      <c r="A6921" t="s">
        <v>92</v>
      </c>
      <c r="B6921" s="23" t="s">
        <v>92</v>
      </c>
      <c r="C6921" s="24" t="s">
        <v>92</v>
      </c>
      <c r="D6921" t="s">
        <v>92</v>
      </c>
      <c r="E6921" t="s">
        <v>92</v>
      </c>
      <c r="F6921" t="s">
        <v>92</v>
      </c>
      <c r="G6921" s="23" t="s">
        <v>92</v>
      </c>
      <c r="H6921" s="24" t="s">
        <v>92</v>
      </c>
      <c r="I6921" t="s">
        <v>92</v>
      </c>
    </row>
    <row r="6922" spans="1:9">
      <c r="A6922" t="s">
        <v>92</v>
      </c>
      <c r="B6922" s="23" t="s">
        <v>92</v>
      </c>
      <c r="C6922" s="24" t="s">
        <v>92</v>
      </c>
      <c r="D6922" t="s">
        <v>92</v>
      </c>
      <c r="E6922" t="s">
        <v>92</v>
      </c>
      <c r="F6922" t="s">
        <v>92</v>
      </c>
      <c r="G6922" s="23" t="s">
        <v>92</v>
      </c>
      <c r="H6922" s="24" t="s">
        <v>92</v>
      </c>
      <c r="I6922" t="s">
        <v>92</v>
      </c>
    </row>
    <row r="6923" spans="1:9">
      <c r="A6923" t="s">
        <v>92</v>
      </c>
      <c r="B6923" s="23" t="s">
        <v>92</v>
      </c>
      <c r="C6923" s="24" t="s">
        <v>92</v>
      </c>
      <c r="D6923" t="s">
        <v>92</v>
      </c>
      <c r="E6923" t="s">
        <v>92</v>
      </c>
      <c r="F6923" t="s">
        <v>92</v>
      </c>
      <c r="G6923" s="23" t="s">
        <v>92</v>
      </c>
      <c r="H6923" s="24" t="s">
        <v>92</v>
      </c>
      <c r="I6923" t="s">
        <v>92</v>
      </c>
    </row>
    <row r="6924" spans="1:9">
      <c r="A6924" t="s">
        <v>92</v>
      </c>
      <c r="B6924" s="23" t="s">
        <v>92</v>
      </c>
      <c r="C6924" s="24" t="s">
        <v>92</v>
      </c>
      <c r="D6924" t="s">
        <v>92</v>
      </c>
      <c r="E6924" t="s">
        <v>92</v>
      </c>
      <c r="F6924" t="s">
        <v>92</v>
      </c>
      <c r="G6924" s="23" t="s">
        <v>92</v>
      </c>
      <c r="H6924" s="24" t="s">
        <v>92</v>
      </c>
      <c r="I6924" t="s">
        <v>92</v>
      </c>
    </row>
    <row r="6925" spans="1:9">
      <c r="A6925" t="s">
        <v>92</v>
      </c>
      <c r="B6925" s="23" t="s">
        <v>92</v>
      </c>
      <c r="C6925" s="24" t="s">
        <v>92</v>
      </c>
      <c r="D6925" t="s">
        <v>92</v>
      </c>
      <c r="E6925" t="s">
        <v>92</v>
      </c>
      <c r="F6925" t="s">
        <v>92</v>
      </c>
      <c r="G6925" s="23" t="s">
        <v>92</v>
      </c>
      <c r="H6925" s="24" t="s">
        <v>92</v>
      </c>
      <c r="I6925" t="s">
        <v>92</v>
      </c>
    </row>
    <row r="6926" spans="1:9">
      <c r="A6926" t="s">
        <v>92</v>
      </c>
      <c r="B6926" s="23" t="s">
        <v>92</v>
      </c>
      <c r="C6926" s="24" t="s">
        <v>92</v>
      </c>
      <c r="D6926" t="s">
        <v>92</v>
      </c>
      <c r="E6926" t="s">
        <v>92</v>
      </c>
      <c r="F6926" t="s">
        <v>92</v>
      </c>
      <c r="G6926" s="23" t="s">
        <v>92</v>
      </c>
      <c r="H6926" s="24" t="s">
        <v>92</v>
      </c>
      <c r="I6926" t="s">
        <v>92</v>
      </c>
    </row>
    <row r="6927" spans="1:9">
      <c r="A6927" t="s">
        <v>92</v>
      </c>
      <c r="B6927" s="23" t="s">
        <v>92</v>
      </c>
      <c r="C6927" s="24" t="s">
        <v>92</v>
      </c>
      <c r="D6927" t="s">
        <v>92</v>
      </c>
      <c r="E6927" t="s">
        <v>92</v>
      </c>
      <c r="F6927" t="s">
        <v>92</v>
      </c>
      <c r="G6927" s="23" t="s">
        <v>92</v>
      </c>
      <c r="H6927" s="24" t="s">
        <v>92</v>
      </c>
      <c r="I6927" t="s">
        <v>92</v>
      </c>
    </row>
    <row r="6928" spans="1:9">
      <c r="A6928" t="s">
        <v>92</v>
      </c>
      <c r="B6928" s="23" t="s">
        <v>92</v>
      </c>
      <c r="C6928" s="24" t="s">
        <v>92</v>
      </c>
      <c r="D6928" t="s">
        <v>92</v>
      </c>
      <c r="E6928" t="s">
        <v>92</v>
      </c>
      <c r="F6928" t="s">
        <v>92</v>
      </c>
      <c r="G6928" s="23" t="s">
        <v>92</v>
      </c>
      <c r="H6928" s="24" t="s">
        <v>92</v>
      </c>
      <c r="I6928" t="s">
        <v>92</v>
      </c>
    </row>
    <row r="6929" spans="1:9">
      <c r="A6929" t="s">
        <v>92</v>
      </c>
      <c r="B6929" s="23" t="s">
        <v>92</v>
      </c>
      <c r="C6929" s="24" t="s">
        <v>92</v>
      </c>
      <c r="D6929" t="s">
        <v>92</v>
      </c>
      <c r="E6929" t="s">
        <v>92</v>
      </c>
      <c r="F6929" t="s">
        <v>92</v>
      </c>
      <c r="G6929" s="23" t="s">
        <v>92</v>
      </c>
      <c r="H6929" s="24" t="s">
        <v>92</v>
      </c>
      <c r="I6929" t="s">
        <v>92</v>
      </c>
    </row>
    <row r="6930" spans="1:9">
      <c r="A6930" t="s">
        <v>92</v>
      </c>
      <c r="B6930" s="23" t="s">
        <v>92</v>
      </c>
      <c r="C6930" s="24" t="s">
        <v>92</v>
      </c>
      <c r="D6930" t="s">
        <v>92</v>
      </c>
      <c r="E6930" t="s">
        <v>92</v>
      </c>
      <c r="F6930" t="s">
        <v>92</v>
      </c>
      <c r="G6930" s="23" t="s">
        <v>92</v>
      </c>
      <c r="H6930" s="24" t="s">
        <v>92</v>
      </c>
      <c r="I6930" t="s">
        <v>92</v>
      </c>
    </row>
    <row r="6931" spans="1:9">
      <c r="A6931" t="s">
        <v>92</v>
      </c>
      <c r="B6931" s="23" t="s">
        <v>92</v>
      </c>
      <c r="C6931" s="24" t="s">
        <v>92</v>
      </c>
      <c r="D6931" t="s">
        <v>92</v>
      </c>
      <c r="E6931" t="s">
        <v>92</v>
      </c>
      <c r="F6931" t="s">
        <v>92</v>
      </c>
      <c r="G6931" s="23" t="s">
        <v>92</v>
      </c>
      <c r="H6931" s="24" t="s">
        <v>92</v>
      </c>
      <c r="I6931" t="s">
        <v>92</v>
      </c>
    </row>
    <row r="6932" spans="1:9">
      <c r="A6932" t="s">
        <v>92</v>
      </c>
      <c r="B6932" s="23" t="s">
        <v>92</v>
      </c>
      <c r="C6932" s="24" t="s">
        <v>92</v>
      </c>
      <c r="D6932" t="s">
        <v>92</v>
      </c>
      <c r="E6932" t="s">
        <v>92</v>
      </c>
      <c r="F6932" t="s">
        <v>92</v>
      </c>
      <c r="G6932" s="23" t="s">
        <v>92</v>
      </c>
      <c r="H6932" s="24" t="s">
        <v>92</v>
      </c>
      <c r="I6932" t="s">
        <v>92</v>
      </c>
    </row>
    <row r="6933" spans="1:9">
      <c r="A6933" t="s">
        <v>92</v>
      </c>
      <c r="B6933" s="23" t="s">
        <v>92</v>
      </c>
      <c r="C6933" s="24" t="s">
        <v>92</v>
      </c>
      <c r="D6933" t="s">
        <v>92</v>
      </c>
      <c r="E6933" t="s">
        <v>92</v>
      </c>
      <c r="F6933" t="s">
        <v>92</v>
      </c>
      <c r="G6933" s="23" t="s">
        <v>92</v>
      </c>
      <c r="H6933" s="24" t="s">
        <v>92</v>
      </c>
      <c r="I6933" t="s">
        <v>92</v>
      </c>
    </row>
    <row r="6934" spans="1:9">
      <c r="A6934" t="s">
        <v>92</v>
      </c>
      <c r="B6934" s="23" t="s">
        <v>92</v>
      </c>
      <c r="C6934" s="24" t="s">
        <v>92</v>
      </c>
      <c r="D6934" t="s">
        <v>92</v>
      </c>
      <c r="E6934" t="s">
        <v>92</v>
      </c>
      <c r="F6934" t="s">
        <v>92</v>
      </c>
      <c r="G6934" s="23" t="s">
        <v>92</v>
      </c>
      <c r="H6934" s="24" t="s">
        <v>92</v>
      </c>
      <c r="I6934" t="s">
        <v>92</v>
      </c>
    </row>
    <row r="6935" spans="1:9">
      <c r="A6935" t="s">
        <v>92</v>
      </c>
      <c r="B6935" s="23" t="s">
        <v>92</v>
      </c>
      <c r="C6935" s="24" t="s">
        <v>92</v>
      </c>
      <c r="D6935" t="s">
        <v>92</v>
      </c>
      <c r="E6935" t="s">
        <v>92</v>
      </c>
      <c r="F6935" t="s">
        <v>92</v>
      </c>
      <c r="G6935" s="23" t="s">
        <v>92</v>
      </c>
      <c r="H6935" s="24" t="s">
        <v>92</v>
      </c>
      <c r="I6935" t="s">
        <v>92</v>
      </c>
    </row>
    <row r="6936" spans="1:9">
      <c r="A6936" t="s">
        <v>92</v>
      </c>
      <c r="B6936" s="23" t="s">
        <v>92</v>
      </c>
      <c r="C6936" s="24" t="s">
        <v>92</v>
      </c>
      <c r="D6936" t="s">
        <v>92</v>
      </c>
      <c r="E6936" t="s">
        <v>92</v>
      </c>
      <c r="F6936" t="s">
        <v>92</v>
      </c>
      <c r="G6936" s="23" t="s">
        <v>92</v>
      </c>
      <c r="H6936" s="24" t="s">
        <v>92</v>
      </c>
      <c r="I6936" t="s">
        <v>92</v>
      </c>
    </row>
    <row r="6937" spans="1:9">
      <c r="A6937" t="s">
        <v>92</v>
      </c>
      <c r="B6937" s="23" t="s">
        <v>92</v>
      </c>
      <c r="C6937" s="24" t="s">
        <v>92</v>
      </c>
      <c r="D6937" t="s">
        <v>92</v>
      </c>
      <c r="E6937" t="s">
        <v>92</v>
      </c>
      <c r="F6937" t="s">
        <v>92</v>
      </c>
      <c r="G6937" s="23" t="s">
        <v>92</v>
      </c>
      <c r="H6937" s="24" t="s">
        <v>92</v>
      </c>
      <c r="I6937" t="s">
        <v>92</v>
      </c>
    </row>
    <row r="6938" spans="1:9">
      <c r="A6938" t="s">
        <v>92</v>
      </c>
      <c r="B6938" s="23" t="s">
        <v>92</v>
      </c>
      <c r="C6938" s="24" t="s">
        <v>92</v>
      </c>
      <c r="D6938" t="s">
        <v>92</v>
      </c>
      <c r="E6938" t="s">
        <v>92</v>
      </c>
      <c r="F6938" t="s">
        <v>92</v>
      </c>
      <c r="G6938" s="23" t="s">
        <v>92</v>
      </c>
      <c r="H6938" s="24" t="s">
        <v>92</v>
      </c>
      <c r="I6938" t="s">
        <v>92</v>
      </c>
    </row>
    <row r="6939" spans="1:9">
      <c r="A6939" t="s">
        <v>92</v>
      </c>
      <c r="B6939" s="23" t="s">
        <v>92</v>
      </c>
      <c r="C6939" s="24" t="s">
        <v>92</v>
      </c>
      <c r="D6939" t="s">
        <v>92</v>
      </c>
      <c r="E6939" t="s">
        <v>92</v>
      </c>
      <c r="F6939" t="s">
        <v>92</v>
      </c>
      <c r="G6939" s="23" t="s">
        <v>92</v>
      </c>
      <c r="H6939" s="24" t="s">
        <v>92</v>
      </c>
      <c r="I6939" t="s">
        <v>92</v>
      </c>
    </row>
    <row r="6940" spans="1:9">
      <c r="A6940" t="s">
        <v>92</v>
      </c>
      <c r="B6940" s="23" t="s">
        <v>92</v>
      </c>
      <c r="C6940" s="24" t="s">
        <v>92</v>
      </c>
      <c r="D6940" t="s">
        <v>92</v>
      </c>
      <c r="E6940" t="s">
        <v>92</v>
      </c>
      <c r="F6940" t="s">
        <v>92</v>
      </c>
      <c r="G6940" s="23" t="s">
        <v>92</v>
      </c>
      <c r="H6940" s="24" t="s">
        <v>92</v>
      </c>
      <c r="I6940" t="s">
        <v>92</v>
      </c>
    </row>
    <row r="6941" spans="1:9">
      <c r="A6941" t="s">
        <v>92</v>
      </c>
      <c r="B6941" s="23" t="s">
        <v>92</v>
      </c>
      <c r="C6941" s="24" t="s">
        <v>92</v>
      </c>
      <c r="D6941" t="s">
        <v>92</v>
      </c>
      <c r="E6941" t="s">
        <v>92</v>
      </c>
      <c r="F6941" t="s">
        <v>92</v>
      </c>
      <c r="G6941" s="23" t="s">
        <v>92</v>
      </c>
      <c r="H6941" s="24" t="s">
        <v>92</v>
      </c>
      <c r="I6941" t="s">
        <v>92</v>
      </c>
    </row>
    <row r="6942" spans="1:9">
      <c r="A6942" t="s">
        <v>92</v>
      </c>
      <c r="B6942" s="23" t="s">
        <v>92</v>
      </c>
      <c r="C6942" s="24" t="s">
        <v>92</v>
      </c>
      <c r="D6942" t="s">
        <v>92</v>
      </c>
      <c r="E6942" t="s">
        <v>92</v>
      </c>
      <c r="F6942" t="s">
        <v>92</v>
      </c>
      <c r="G6942" s="23" t="s">
        <v>92</v>
      </c>
      <c r="H6942" s="24" t="s">
        <v>92</v>
      </c>
      <c r="I6942" t="s">
        <v>92</v>
      </c>
    </row>
    <row r="6943" spans="1:9">
      <c r="A6943" t="s">
        <v>92</v>
      </c>
      <c r="B6943" s="23" t="s">
        <v>92</v>
      </c>
      <c r="C6943" s="24" t="s">
        <v>92</v>
      </c>
      <c r="D6943" t="s">
        <v>92</v>
      </c>
      <c r="E6943" t="s">
        <v>92</v>
      </c>
      <c r="F6943" t="s">
        <v>92</v>
      </c>
      <c r="G6943" s="23" t="s">
        <v>92</v>
      </c>
      <c r="H6943" s="24" t="s">
        <v>92</v>
      </c>
      <c r="I6943" t="s">
        <v>92</v>
      </c>
    </row>
    <row r="6944" spans="1:9">
      <c r="A6944" t="s">
        <v>92</v>
      </c>
      <c r="B6944" s="23" t="s">
        <v>92</v>
      </c>
      <c r="C6944" s="24" t="s">
        <v>92</v>
      </c>
      <c r="D6944" t="s">
        <v>92</v>
      </c>
      <c r="E6944" t="s">
        <v>92</v>
      </c>
      <c r="F6944" t="s">
        <v>92</v>
      </c>
      <c r="G6944" s="23" t="s">
        <v>92</v>
      </c>
      <c r="H6944" s="24" t="s">
        <v>92</v>
      </c>
      <c r="I6944" t="s">
        <v>92</v>
      </c>
    </row>
    <row r="6945" spans="1:9">
      <c r="A6945" t="s">
        <v>92</v>
      </c>
      <c r="B6945" s="23" t="s">
        <v>92</v>
      </c>
      <c r="C6945" s="24" t="s">
        <v>92</v>
      </c>
      <c r="D6945" t="s">
        <v>92</v>
      </c>
      <c r="E6945" t="s">
        <v>92</v>
      </c>
      <c r="F6945" t="s">
        <v>92</v>
      </c>
      <c r="G6945" s="23" t="s">
        <v>92</v>
      </c>
      <c r="H6945" s="24" t="s">
        <v>92</v>
      </c>
      <c r="I6945" t="s">
        <v>92</v>
      </c>
    </row>
    <row r="6946" spans="1:9">
      <c r="A6946" t="s">
        <v>92</v>
      </c>
      <c r="B6946" s="23" t="s">
        <v>92</v>
      </c>
      <c r="C6946" s="24" t="s">
        <v>92</v>
      </c>
      <c r="D6946" t="s">
        <v>92</v>
      </c>
      <c r="E6946" t="s">
        <v>92</v>
      </c>
      <c r="F6946" t="s">
        <v>92</v>
      </c>
      <c r="G6946" s="23" t="s">
        <v>92</v>
      </c>
      <c r="H6946" s="24" t="s">
        <v>92</v>
      </c>
      <c r="I6946" t="s">
        <v>92</v>
      </c>
    </row>
    <row r="6947" spans="1:9">
      <c r="A6947" t="s">
        <v>92</v>
      </c>
      <c r="B6947" s="23" t="s">
        <v>92</v>
      </c>
      <c r="C6947" s="24" t="s">
        <v>92</v>
      </c>
      <c r="D6947" t="s">
        <v>92</v>
      </c>
      <c r="E6947" t="s">
        <v>92</v>
      </c>
      <c r="F6947" t="s">
        <v>92</v>
      </c>
      <c r="G6947" s="23" t="s">
        <v>92</v>
      </c>
      <c r="H6947" s="24" t="s">
        <v>92</v>
      </c>
      <c r="I6947" t="s">
        <v>92</v>
      </c>
    </row>
    <row r="6948" spans="1:9">
      <c r="A6948" t="s">
        <v>92</v>
      </c>
      <c r="B6948" s="23" t="s">
        <v>92</v>
      </c>
      <c r="C6948" s="24" t="s">
        <v>92</v>
      </c>
      <c r="D6948" t="s">
        <v>92</v>
      </c>
      <c r="E6948" t="s">
        <v>92</v>
      </c>
      <c r="F6948" t="s">
        <v>92</v>
      </c>
      <c r="G6948" s="23" t="s">
        <v>92</v>
      </c>
      <c r="H6948" s="24" t="s">
        <v>92</v>
      </c>
      <c r="I6948" t="s">
        <v>92</v>
      </c>
    </row>
    <row r="6949" spans="1:9">
      <c r="A6949" t="s">
        <v>92</v>
      </c>
      <c r="B6949" s="23" t="s">
        <v>92</v>
      </c>
      <c r="C6949" s="24" t="s">
        <v>92</v>
      </c>
      <c r="D6949" t="s">
        <v>92</v>
      </c>
      <c r="E6949" t="s">
        <v>92</v>
      </c>
      <c r="F6949" t="s">
        <v>92</v>
      </c>
      <c r="G6949" s="23" t="s">
        <v>92</v>
      </c>
      <c r="H6949" s="24" t="s">
        <v>92</v>
      </c>
      <c r="I6949" t="s">
        <v>92</v>
      </c>
    </row>
    <row r="6950" spans="1:9">
      <c r="A6950" t="s">
        <v>92</v>
      </c>
      <c r="B6950" s="23" t="s">
        <v>92</v>
      </c>
      <c r="C6950" s="24" t="s">
        <v>92</v>
      </c>
      <c r="D6950" t="s">
        <v>92</v>
      </c>
      <c r="E6950" t="s">
        <v>92</v>
      </c>
      <c r="F6950" t="s">
        <v>92</v>
      </c>
      <c r="G6950" s="23" t="s">
        <v>92</v>
      </c>
      <c r="H6950" s="24" t="s">
        <v>92</v>
      </c>
      <c r="I6950" t="s">
        <v>92</v>
      </c>
    </row>
    <row r="6951" spans="1:9">
      <c r="A6951" t="s">
        <v>92</v>
      </c>
      <c r="B6951" s="23" t="s">
        <v>92</v>
      </c>
      <c r="C6951" s="24" t="s">
        <v>92</v>
      </c>
      <c r="D6951" t="s">
        <v>92</v>
      </c>
      <c r="E6951" t="s">
        <v>92</v>
      </c>
      <c r="F6951" t="s">
        <v>92</v>
      </c>
      <c r="G6951" s="23" t="s">
        <v>92</v>
      </c>
      <c r="H6951" s="24" t="s">
        <v>92</v>
      </c>
      <c r="I6951" t="s">
        <v>92</v>
      </c>
    </row>
    <row r="6952" spans="1:9">
      <c r="A6952" t="s">
        <v>92</v>
      </c>
      <c r="B6952" s="23" t="s">
        <v>92</v>
      </c>
      <c r="C6952" s="24" t="s">
        <v>92</v>
      </c>
      <c r="D6952" t="s">
        <v>92</v>
      </c>
      <c r="E6952" t="s">
        <v>92</v>
      </c>
      <c r="F6952" t="s">
        <v>92</v>
      </c>
      <c r="G6952" s="23" t="s">
        <v>92</v>
      </c>
      <c r="H6952" s="24" t="s">
        <v>92</v>
      </c>
      <c r="I6952" t="s">
        <v>92</v>
      </c>
    </row>
    <row r="6953" spans="1:9">
      <c r="A6953" t="s">
        <v>92</v>
      </c>
      <c r="B6953" s="23" t="s">
        <v>92</v>
      </c>
      <c r="C6953" s="24" t="s">
        <v>92</v>
      </c>
      <c r="D6953" t="s">
        <v>92</v>
      </c>
      <c r="E6953" t="s">
        <v>92</v>
      </c>
      <c r="F6953" t="s">
        <v>92</v>
      </c>
      <c r="G6953" s="23" t="s">
        <v>92</v>
      </c>
      <c r="H6953" s="24" t="s">
        <v>92</v>
      </c>
      <c r="I6953" t="s">
        <v>92</v>
      </c>
    </row>
    <row r="6954" spans="1:9">
      <c r="A6954" t="s">
        <v>92</v>
      </c>
      <c r="B6954" s="23" t="s">
        <v>92</v>
      </c>
      <c r="C6954" s="24" t="s">
        <v>92</v>
      </c>
      <c r="D6954" t="s">
        <v>92</v>
      </c>
      <c r="E6954" t="s">
        <v>92</v>
      </c>
      <c r="F6954" t="s">
        <v>92</v>
      </c>
      <c r="G6954" s="23" t="s">
        <v>92</v>
      </c>
      <c r="H6954" s="24" t="s">
        <v>92</v>
      </c>
      <c r="I6954" t="s">
        <v>92</v>
      </c>
    </row>
    <row r="6955" spans="1:9">
      <c r="A6955" t="s">
        <v>92</v>
      </c>
      <c r="B6955" s="23" t="s">
        <v>92</v>
      </c>
      <c r="C6955" s="24" t="s">
        <v>92</v>
      </c>
      <c r="D6955" t="s">
        <v>92</v>
      </c>
      <c r="E6955" t="s">
        <v>92</v>
      </c>
      <c r="F6955" t="s">
        <v>92</v>
      </c>
      <c r="G6955" s="23" t="s">
        <v>92</v>
      </c>
      <c r="H6955" s="24" t="s">
        <v>92</v>
      </c>
      <c r="I6955" t="s">
        <v>92</v>
      </c>
    </row>
    <row r="6956" spans="1:9">
      <c r="A6956" t="s">
        <v>92</v>
      </c>
      <c r="B6956" s="23" t="s">
        <v>92</v>
      </c>
      <c r="C6956" s="24" t="s">
        <v>92</v>
      </c>
      <c r="D6956" t="s">
        <v>92</v>
      </c>
      <c r="E6956" t="s">
        <v>92</v>
      </c>
      <c r="F6956" t="s">
        <v>92</v>
      </c>
      <c r="G6956" s="23" t="s">
        <v>92</v>
      </c>
      <c r="H6956" s="24" t="s">
        <v>92</v>
      </c>
      <c r="I6956" t="s">
        <v>92</v>
      </c>
    </row>
    <row r="6957" spans="1:9">
      <c r="A6957" t="s">
        <v>92</v>
      </c>
      <c r="B6957" s="23" t="s">
        <v>92</v>
      </c>
      <c r="C6957" s="24" t="s">
        <v>92</v>
      </c>
      <c r="D6957" t="s">
        <v>92</v>
      </c>
      <c r="E6957" t="s">
        <v>92</v>
      </c>
      <c r="F6957" t="s">
        <v>92</v>
      </c>
      <c r="G6957" s="23" t="s">
        <v>92</v>
      </c>
      <c r="H6957" s="24" t="s">
        <v>92</v>
      </c>
      <c r="I6957" t="s">
        <v>92</v>
      </c>
    </row>
    <row r="6958" spans="1:9">
      <c r="A6958" t="s">
        <v>92</v>
      </c>
      <c r="B6958" s="23" t="s">
        <v>92</v>
      </c>
      <c r="C6958" s="24" t="s">
        <v>92</v>
      </c>
      <c r="D6958" t="s">
        <v>92</v>
      </c>
      <c r="E6958" t="s">
        <v>92</v>
      </c>
      <c r="F6958" t="s">
        <v>92</v>
      </c>
      <c r="G6958" s="23" t="s">
        <v>92</v>
      </c>
      <c r="H6958" s="24" t="s">
        <v>92</v>
      </c>
      <c r="I6958" t="s">
        <v>92</v>
      </c>
    </row>
    <row r="6959" spans="1:9">
      <c r="A6959" t="s">
        <v>92</v>
      </c>
      <c r="B6959" s="23" t="s">
        <v>92</v>
      </c>
      <c r="C6959" s="24" t="s">
        <v>92</v>
      </c>
      <c r="D6959" t="s">
        <v>92</v>
      </c>
      <c r="E6959" t="s">
        <v>92</v>
      </c>
      <c r="F6959" t="s">
        <v>92</v>
      </c>
      <c r="G6959" s="23" t="s">
        <v>92</v>
      </c>
      <c r="H6959" s="24" t="s">
        <v>92</v>
      </c>
      <c r="I6959" t="s">
        <v>92</v>
      </c>
    </row>
    <row r="6960" spans="1:9">
      <c r="A6960" t="s">
        <v>92</v>
      </c>
      <c r="B6960" s="23" t="s">
        <v>92</v>
      </c>
      <c r="C6960" s="24" t="s">
        <v>92</v>
      </c>
      <c r="D6960" t="s">
        <v>92</v>
      </c>
      <c r="E6960" t="s">
        <v>92</v>
      </c>
      <c r="F6960" t="s">
        <v>92</v>
      </c>
      <c r="G6960" s="23" t="s">
        <v>92</v>
      </c>
      <c r="H6960" s="24" t="s">
        <v>92</v>
      </c>
      <c r="I6960" t="s">
        <v>92</v>
      </c>
    </row>
    <row r="6961" spans="1:9">
      <c r="A6961" t="s">
        <v>92</v>
      </c>
      <c r="B6961" s="23" t="s">
        <v>92</v>
      </c>
      <c r="C6961" s="24" t="s">
        <v>92</v>
      </c>
      <c r="D6961" t="s">
        <v>92</v>
      </c>
      <c r="E6961" t="s">
        <v>92</v>
      </c>
      <c r="F6961" t="s">
        <v>92</v>
      </c>
      <c r="G6961" s="23" t="s">
        <v>92</v>
      </c>
      <c r="H6961" s="24" t="s">
        <v>92</v>
      </c>
      <c r="I6961" t="s">
        <v>92</v>
      </c>
    </row>
    <row r="6962" spans="1:9">
      <c r="A6962" t="s">
        <v>92</v>
      </c>
      <c r="B6962" s="23" t="s">
        <v>92</v>
      </c>
      <c r="C6962" s="24" t="s">
        <v>92</v>
      </c>
      <c r="D6962" t="s">
        <v>92</v>
      </c>
      <c r="E6962" t="s">
        <v>92</v>
      </c>
      <c r="F6962" t="s">
        <v>92</v>
      </c>
      <c r="G6962" s="23" t="s">
        <v>92</v>
      </c>
      <c r="H6962" s="24" t="s">
        <v>92</v>
      </c>
      <c r="I6962" t="s">
        <v>92</v>
      </c>
    </row>
    <row r="6963" spans="1:9">
      <c r="A6963" t="s">
        <v>92</v>
      </c>
      <c r="B6963" s="23" t="s">
        <v>92</v>
      </c>
      <c r="C6963" s="24" t="s">
        <v>92</v>
      </c>
      <c r="D6963" t="s">
        <v>92</v>
      </c>
      <c r="E6963" t="s">
        <v>92</v>
      </c>
      <c r="F6963" t="s">
        <v>92</v>
      </c>
      <c r="G6963" s="23" t="s">
        <v>92</v>
      </c>
      <c r="H6963" s="24" t="s">
        <v>92</v>
      </c>
      <c r="I6963" t="s">
        <v>92</v>
      </c>
    </row>
    <row r="6964" spans="1:9">
      <c r="A6964" t="s">
        <v>92</v>
      </c>
      <c r="B6964" s="23" t="s">
        <v>92</v>
      </c>
      <c r="C6964" s="24" t="s">
        <v>92</v>
      </c>
      <c r="D6964" t="s">
        <v>92</v>
      </c>
      <c r="E6964" t="s">
        <v>92</v>
      </c>
      <c r="F6964" t="s">
        <v>92</v>
      </c>
      <c r="G6964" s="23" t="s">
        <v>92</v>
      </c>
      <c r="H6964" s="24" t="s">
        <v>92</v>
      </c>
      <c r="I6964" t="s">
        <v>92</v>
      </c>
    </row>
    <row r="6965" spans="1:9">
      <c r="A6965" t="s">
        <v>92</v>
      </c>
      <c r="B6965" s="23" t="s">
        <v>92</v>
      </c>
      <c r="C6965" s="24" t="s">
        <v>92</v>
      </c>
      <c r="D6965" t="s">
        <v>92</v>
      </c>
      <c r="E6965" t="s">
        <v>92</v>
      </c>
      <c r="F6965" t="s">
        <v>92</v>
      </c>
      <c r="G6965" s="23" t="s">
        <v>92</v>
      </c>
      <c r="H6965" s="24" t="s">
        <v>92</v>
      </c>
      <c r="I6965" t="s">
        <v>92</v>
      </c>
    </row>
    <row r="6966" spans="1:9">
      <c r="A6966" t="s">
        <v>92</v>
      </c>
      <c r="B6966" s="23" t="s">
        <v>92</v>
      </c>
      <c r="C6966" s="24" t="s">
        <v>92</v>
      </c>
      <c r="D6966" t="s">
        <v>92</v>
      </c>
      <c r="E6966" t="s">
        <v>92</v>
      </c>
      <c r="F6966" t="s">
        <v>92</v>
      </c>
      <c r="G6966" s="23" t="s">
        <v>92</v>
      </c>
      <c r="H6966" s="24" t="s">
        <v>92</v>
      </c>
      <c r="I6966" t="s">
        <v>92</v>
      </c>
    </row>
    <row r="6967" spans="1:9">
      <c r="A6967" t="s">
        <v>92</v>
      </c>
      <c r="B6967" s="23" t="s">
        <v>92</v>
      </c>
      <c r="C6967" s="24" t="s">
        <v>92</v>
      </c>
      <c r="D6967" t="s">
        <v>92</v>
      </c>
      <c r="E6967" t="s">
        <v>92</v>
      </c>
      <c r="F6967" t="s">
        <v>92</v>
      </c>
      <c r="G6967" s="23" t="s">
        <v>92</v>
      </c>
      <c r="H6967" s="24" t="s">
        <v>92</v>
      </c>
      <c r="I6967" t="s">
        <v>92</v>
      </c>
    </row>
    <row r="6968" spans="1:9">
      <c r="A6968" t="s">
        <v>92</v>
      </c>
      <c r="B6968" s="23" t="s">
        <v>92</v>
      </c>
      <c r="C6968" s="24" t="s">
        <v>92</v>
      </c>
      <c r="D6968" t="s">
        <v>92</v>
      </c>
      <c r="E6968" t="s">
        <v>92</v>
      </c>
      <c r="F6968" t="s">
        <v>92</v>
      </c>
      <c r="G6968" s="23" t="s">
        <v>92</v>
      </c>
      <c r="H6968" s="24" t="s">
        <v>92</v>
      </c>
      <c r="I6968" t="s">
        <v>92</v>
      </c>
    </row>
    <row r="6969" spans="1:9">
      <c r="A6969" t="s">
        <v>92</v>
      </c>
      <c r="B6969" s="23" t="s">
        <v>92</v>
      </c>
      <c r="C6969" s="24" t="s">
        <v>92</v>
      </c>
      <c r="D6969" t="s">
        <v>92</v>
      </c>
      <c r="E6969" t="s">
        <v>92</v>
      </c>
      <c r="F6969" t="s">
        <v>92</v>
      </c>
      <c r="G6969" s="23" t="s">
        <v>92</v>
      </c>
      <c r="H6969" s="24" t="s">
        <v>92</v>
      </c>
      <c r="I6969" t="s">
        <v>92</v>
      </c>
    </row>
    <row r="6970" spans="1:9">
      <c r="A6970" t="s">
        <v>92</v>
      </c>
      <c r="B6970" s="23" t="s">
        <v>92</v>
      </c>
      <c r="C6970" s="24" t="s">
        <v>92</v>
      </c>
      <c r="D6970" t="s">
        <v>92</v>
      </c>
      <c r="E6970" t="s">
        <v>92</v>
      </c>
      <c r="F6970" t="s">
        <v>92</v>
      </c>
      <c r="G6970" s="23" t="s">
        <v>92</v>
      </c>
      <c r="H6970" s="24" t="s">
        <v>92</v>
      </c>
      <c r="I6970" t="s">
        <v>92</v>
      </c>
    </row>
    <row r="6971" spans="1:9">
      <c r="A6971" t="s">
        <v>92</v>
      </c>
      <c r="B6971" s="23" t="s">
        <v>92</v>
      </c>
      <c r="C6971" s="24" t="s">
        <v>92</v>
      </c>
      <c r="D6971" t="s">
        <v>92</v>
      </c>
      <c r="E6971" t="s">
        <v>92</v>
      </c>
      <c r="F6971" t="s">
        <v>92</v>
      </c>
      <c r="G6971" s="23" t="s">
        <v>92</v>
      </c>
      <c r="H6971" s="24" t="s">
        <v>92</v>
      </c>
      <c r="I6971" t="s">
        <v>92</v>
      </c>
    </row>
    <row r="6972" spans="1:9">
      <c r="A6972" t="s">
        <v>92</v>
      </c>
      <c r="B6972" s="23" t="s">
        <v>92</v>
      </c>
      <c r="C6972" s="24" t="s">
        <v>92</v>
      </c>
      <c r="D6972" t="s">
        <v>92</v>
      </c>
      <c r="E6972" t="s">
        <v>92</v>
      </c>
      <c r="F6972" t="s">
        <v>92</v>
      </c>
      <c r="G6972" s="23" t="s">
        <v>92</v>
      </c>
      <c r="H6972" s="24" t="s">
        <v>92</v>
      </c>
      <c r="I6972" t="s">
        <v>92</v>
      </c>
    </row>
    <row r="6973" spans="1:9">
      <c r="A6973" t="s">
        <v>92</v>
      </c>
      <c r="B6973" s="23" t="s">
        <v>92</v>
      </c>
      <c r="C6973" s="24" t="s">
        <v>92</v>
      </c>
      <c r="D6973" t="s">
        <v>92</v>
      </c>
      <c r="E6973" t="s">
        <v>92</v>
      </c>
      <c r="F6973" t="s">
        <v>92</v>
      </c>
      <c r="G6973" s="23" t="s">
        <v>92</v>
      </c>
      <c r="H6973" s="24" t="s">
        <v>92</v>
      </c>
      <c r="I6973" t="s">
        <v>92</v>
      </c>
    </row>
    <row r="6974" spans="1:9">
      <c r="A6974" t="s">
        <v>92</v>
      </c>
      <c r="B6974" s="23" t="s">
        <v>92</v>
      </c>
      <c r="C6974" s="24" t="s">
        <v>92</v>
      </c>
      <c r="D6974" t="s">
        <v>92</v>
      </c>
      <c r="E6974" t="s">
        <v>92</v>
      </c>
      <c r="F6974" t="s">
        <v>92</v>
      </c>
      <c r="G6974" s="23" t="s">
        <v>92</v>
      </c>
      <c r="H6974" s="24" t="s">
        <v>92</v>
      </c>
      <c r="I6974" t="s">
        <v>92</v>
      </c>
    </row>
    <row r="6975" spans="1:9">
      <c r="A6975" t="s">
        <v>92</v>
      </c>
      <c r="B6975" s="23" t="s">
        <v>92</v>
      </c>
      <c r="C6975" s="24" t="s">
        <v>92</v>
      </c>
      <c r="D6975" t="s">
        <v>92</v>
      </c>
      <c r="E6975" t="s">
        <v>92</v>
      </c>
      <c r="F6975" t="s">
        <v>92</v>
      </c>
      <c r="G6975" s="23" t="s">
        <v>92</v>
      </c>
      <c r="H6975" s="24" t="s">
        <v>92</v>
      </c>
      <c r="I6975" t="s">
        <v>92</v>
      </c>
    </row>
    <row r="6976" spans="1:9">
      <c r="A6976" t="s">
        <v>92</v>
      </c>
      <c r="B6976" s="23" t="s">
        <v>92</v>
      </c>
      <c r="C6976" s="24" t="s">
        <v>92</v>
      </c>
      <c r="D6976" t="s">
        <v>92</v>
      </c>
      <c r="E6976" t="s">
        <v>92</v>
      </c>
      <c r="F6976" t="s">
        <v>92</v>
      </c>
      <c r="G6976" s="23" t="s">
        <v>92</v>
      </c>
      <c r="H6976" s="24" t="s">
        <v>92</v>
      </c>
      <c r="I6976" t="s">
        <v>92</v>
      </c>
    </row>
    <row r="6977" spans="1:9">
      <c r="A6977" t="s">
        <v>92</v>
      </c>
      <c r="B6977" s="23" t="s">
        <v>92</v>
      </c>
      <c r="C6977" s="24" t="s">
        <v>92</v>
      </c>
      <c r="D6977" t="s">
        <v>92</v>
      </c>
      <c r="E6977" t="s">
        <v>92</v>
      </c>
      <c r="F6977" t="s">
        <v>92</v>
      </c>
      <c r="G6977" s="23" t="s">
        <v>92</v>
      </c>
      <c r="H6977" s="24" t="s">
        <v>92</v>
      </c>
      <c r="I6977" t="s">
        <v>92</v>
      </c>
    </row>
    <row r="6978" spans="1:9">
      <c r="A6978" t="s">
        <v>92</v>
      </c>
      <c r="B6978" s="23" t="s">
        <v>92</v>
      </c>
      <c r="C6978" s="24" t="s">
        <v>92</v>
      </c>
      <c r="D6978" t="s">
        <v>92</v>
      </c>
      <c r="E6978" t="s">
        <v>92</v>
      </c>
      <c r="F6978" t="s">
        <v>92</v>
      </c>
      <c r="G6978" s="23" t="s">
        <v>92</v>
      </c>
      <c r="H6978" s="24" t="s">
        <v>92</v>
      </c>
      <c r="I6978" t="s">
        <v>92</v>
      </c>
    </row>
    <row r="6979" spans="1:9">
      <c r="A6979" t="s">
        <v>92</v>
      </c>
      <c r="B6979" s="23" t="s">
        <v>92</v>
      </c>
      <c r="C6979" s="24" t="s">
        <v>92</v>
      </c>
      <c r="D6979" t="s">
        <v>92</v>
      </c>
      <c r="E6979" t="s">
        <v>92</v>
      </c>
      <c r="F6979" t="s">
        <v>92</v>
      </c>
      <c r="G6979" s="23" t="s">
        <v>92</v>
      </c>
      <c r="H6979" s="24" t="s">
        <v>92</v>
      </c>
      <c r="I6979" t="s">
        <v>92</v>
      </c>
    </row>
    <row r="6980" spans="1:9">
      <c r="A6980" t="s">
        <v>92</v>
      </c>
      <c r="B6980" s="23" t="s">
        <v>92</v>
      </c>
      <c r="C6980" s="24" t="s">
        <v>92</v>
      </c>
      <c r="D6980" t="s">
        <v>92</v>
      </c>
      <c r="E6980" t="s">
        <v>92</v>
      </c>
      <c r="F6980" t="s">
        <v>92</v>
      </c>
      <c r="G6980" s="23" t="s">
        <v>92</v>
      </c>
      <c r="H6980" s="24" t="s">
        <v>92</v>
      </c>
      <c r="I6980" t="s">
        <v>92</v>
      </c>
    </row>
    <row r="6981" spans="1:9">
      <c r="A6981" t="s">
        <v>92</v>
      </c>
      <c r="B6981" s="23" t="s">
        <v>92</v>
      </c>
      <c r="C6981" s="24" t="s">
        <v>92</v>
      </c>
      <c r="D6981" t="s">
        <v>92</v>
      </c>
      <c r="E6981" t="s">
        <v>92</v>
      </c>
      <c r="F6981" t="s">
        <v>92</v>
      </c>
      <c r="G6981" s="23" t="s">
        <v>92</v>
      </c>
      <c r="H6981" s="24" t="s">
        <v>92</v>
      </c>
      <c r="I6981" t="s">
        <v>92</v>
      </c>
    </row>
    <row r="6982" spans="1:9">
      <c r="A6982" t="s">
        <v>92</v>
      </c>
      <c r="B6982" s="23" t="s">
        <v>92</v>
      </c>
      <c r="C6982" s="24" t="s">
        <v>92</v>
      </c>
      <c r="D6982" t="s">
        <v>92</v>
      </c>
      <c r="E6982" t="s">
        <v>92</v>
      </c>
      <c r="F6982" t="s">
        <v>92</v>
      </c>
      <c r="G6982" s="23" t="s">
        <v>92</v>
      </c>
      <c r="H6982" s="24" t="s">
        <v>92</v>
      </c>
      <c r="I6982" t="s">
        <v>92</v>
      </c>
    </row>
    <row r="6983" spans="1:9">
      <c r="A6983" t="s">
        <v>92</v>
      </c>
      <c r="B6983" s="23" t="s">
        <v>92</v>
      </c>
      <c r="C6983" s="24" t="s">
        <v>92</v>
      </c>
      <c r="D6983" t="s">
        <v>92</v>
      </c>
      <c r="E6983" t="s">
        <v>92</v>
      </c>
      <c r="F6983" t="s">
        <v>92</v>
      </c>
      <c r="G6983" s="23" t="s">
        <v>92</v>
      </c>
      <c r="H6983" s="24" t="s">
        <v>92</v>
      </c>
      <c r="I6983" t="s">
        <v>92</v>
      </c>
    </row>
    <row r="6984" spans="1:9">
      <c r="A6984" t="s">
        <v>92</v>
      </c>
      <c r="B6984" s="23" t="s">
        <v>92</v>
      </c>
      <c r="C6984" s="24" t="s">
        <v>92</v>
      </c>
      <c r="D6984" t="s">
        <v>92</v>
      </c>
      <c r="E6984" t="s">
        <v>92</v>
      </c>
      <c r="F6984" t="s">
        <v>92</v>
      </c>
      <c r="G6984" s="23" t="s">
        <v>92</v>
      </c>
      <c r="H6984" s="24" t="s">
        <v>92</v>
      </c>
      <c r="I6984" t="s">
        <v>92</v>
      </c>
    </row>
    <row r="6985" spans="1:9">
      <c r="A6985" t="s">
        <v>92</v>
      </c>
      <c r="B6985" s="23" t="s">
        <v>92</v>
      </c>
      <c r="C6985" s="24" t="s">
        <v>92</v>
      </c>
      <c r="D6985" t="s">
        <v>92</v>
      </c>
      <c r="E6985" t="s">
        <v>92</v>
      </c>
      <c r="F6985" t="s">
        <v>92</v>
      </c>
      <c r="G6985" s="23" t="s">
        <v>92</v>
      </c>
      <c r="H6985" s="24" t="s">
        <v>92</v>
      </c>
      <c r="I6985" t="s">
        <v>92</v>
      </c>
    </row>
    <row r="6986" spans="1:9">
      <c r="A6986" t="s">
        <v>92</v>
      </c>
      <c r="B6986" s="23" t="s">
        <v>92</v>
      </c>
      <c r="C6986" s="24" t="s">
        <v>92</v>
      </c>
      <c r="D6986" t="s">
        <v>92</v>
      </c>
      <c r="E6986" t="s">
        <v>92</v>
      </c>
      <c r="F6986" t="s">
        <v>92</v>
      </c>
      <c r="G6986" s="23" t="s">
        <v>92</v>
      </c>
      <c r="H6986" s="24" t="s">
        <v>92</v>
      </c>
      <c r="I6986" t="s">
        <v>92</v>
      </c>
    </row>
    <row r="6987" spans="1:9">
      <c r="A6987" t="s">
        <v>92</v>
      </c>
      <c r="B6987" s="23" t="s">
        <v>92</v>
      </c>
      <c r="C6987" s="24" t="s">
        <v>92</v>
      </c>
      <c r="D6987" t="s">
        <v>92</v>
      </c>
      <c r="E6987" t="s">
        <v>92</v>
      </c>
      <c r="F6987" t="s">
        <v>92</v>
      </c>
      <c r="G6987" s="23" t="s">
        <v>92</v>
      </c>
      <c r="H6987" s="24" t="s">
        <v>92</v>
      </c>
      <c r="I6987" t="s">
        <v>92</v>
      </c>
    </row>
    <row r="6988" spans="1:9">
      <c r="A6988" t="s">
        <v>92</v>
      </c>
      <c r="B6988" s="23" t="s">
        <v>92</v>
      </c>
      <c r="C6988" s="24" t="s">
        <v>92</v>
      </c>
      <c r="D6988" t="s">
        <v>92</v>
      </c>
      <c r="E6988" t="s">
        <v>92</v>
      </c>
      <c r="F6988" t="s">
        <v>92</v>
      </c>
      <c r="G6988" s="23" t="s">
        <v>92</v>
      </c>
      <c r="H6988" s="24" t="s">
        <v>92</v>
      </c>
      <c r="I6988" t="s">
        <v>92</v>
      </c>
    </row>
    <row r="6989" spans="1:9">
      <c r="A6989" t="s">
        <v>92</v>
      </c>
      <c r="B6989" s="23" t="s">
        <v>92</v>
      </c>
      <c r="C6989" s="24" t="s">
        <v>92</v>
      </c>
      <c r="D6989" t="s">
        <v>92</v>
      </c>
      <c r="E6989" t="s">
        <v>92</v>
      </c>
      <c r="F6989" t="s">
        <v>92</v>
      </c>
      <c r="G6989" s="23" t="s">
        <v>92</v>
      </c>
      <c r="H6989" s="24" t="s">
        <v>92</v>
      </c>
      <c r="I6989" t="s">
        <v>92</v>
      </c>
    </row>
    <row r="6990" spans="1:9">
      <c r="A6990" t="s">
        <v>92</v>
      </c>
      <c r="B6990" s="23" t="s">
        <v>92</v>
      </c>
      <c r="C6990" s="24" t="s">
        <v>92</v>
      </c>
      <c r="D6990" t="s">
        <v>92</v>
      </c>
      <c r="E6990" t="s">
        <v>92</v>
      </c>
      <c r="F6990" t="s">
        <v>92</v>
      </c>
      <c r="G6990" s="23" t="s">
        <v>92</v>
      </c>
      <c r="H6990" s="24" t="s">
        <v>92</v>
      </c>
      <c r="I6990" t="s">
        <v>92</v>
      </c>
    </row>
    <row r="6991" spans="1:9">
      <c r="A6991" t="s">
        <v>92</v>
      </c>
      <c r="B6991" s="23" t="s">
        <v>92</v>
      </c>
      <c r="C6991" s="24" t="s">
        <v>92</v>
      </c>
      <c r="D6991" t="s">
        <v>92</v>
      </c>
      <c r="E6991" t="s">
        <v>92</v>
      </c>
      <c r="F6991" t="s">
        <v>92</v>
      </c>
      <c r="G6991" s="23" t="s">
        <v>92</v>
      </c>
      <c r="H6991" s="24" t="s">
        <v>92</v>
      </c>
      <c r="I6991" t="s">
        <v>92</v>
      </c>
    </row>
    <row r="6992" spans="1:9">
      <c r="A6992" t="s">
        <v>92</v>
      </c>
      <c r="B6992" s="23" t="s">
        <v>92</v>
      </c>
      <c r="C6992" s="24" t="s">
        <v>92</v>
      </c>
      <c r="D6992" t="s">
        <v>92</v>
      </c>
      <c r="E6992" t="s">
        <v>92</v>
      </c>
      <c r="F6992" t="s">
        <v>92</v>
      </c>
      <c r="G6992" s="23" t="s">
        <v>92</v>
      </c>
      <c r="H6992" s="24" t="s">
        <v>92</v>
      </c>
      <c r="I6992" t="s">
        <v>92</v>
      </c>
    </row>
    <row r="6993" spans="1:9">
      <c r="A6993" t="s">
        <v>92</v>
      </c>
      <c r="B6993" s="23" t="s">
        <v>92</v>
      </c>
      <c r="C6993" s="24" t="s">
        <v>92</v>
      </c>
      <c r="D6993" t="s">
        <v>92</v>
      </c>
      <c r="E6993" t="s">
        <v>92</v>
      </c>
      <c r="F6993" t="s">
        <v>92</v>
      </c>
      <c r="G6993" s="23" t="s">
        <v>92</v>
      </c>
      <c r="H6993" s="24" t="s">
        <v>92</v>
      </c>
      <c r="I6993" t="s">
        <v>92</v>
      </c>
    </row>
    <row r="6994" spans="1:9">
      <c r="A6994" t="s">
        <v>92</v>
      </c>
      <c r="B6994" s="23" t="s">
        <v>92</v>
      </c>
      <c r="C6994" s="24" t="s">
        <v>92</v>
      </c>
      <c r="D6994" t="s">
        <v>92</v>
      </c>
      <c r="E6994" t="s">
        <v>92</v>
      </c>
      <c r="F6994" t="s">
        <v>92</v>
      </c>
      <c r="G6994" s="23" t="s">
        <v>92</v>
      </c>
      <c r="H6994" s="24" t="s">
        <v>92</v>
      </c>
      <c r="I6994" t="s">
        <v>92</v>
      </c>
    </row>
    <row r="6995" spans="1:9">
      <c r="A6995" t="s">
        <v>92</v>
      </c>
      <c r="B6995" s="23" t="s">
        <v>92</v>
      </c>
      <c r="C6995" s="24" t="s">
        <v>92</v>
      </c>
      <c r="D6995" t="s">
        <v>92</v>
      </c>
      <c r="E6995" t="s">
        <v>92</v>
      </c>
      <c r="F6995" t="s">
        <v>92</v>
      </c>
      <c r="G6995" s="23" t="s">
        <v>92</v>
      </c>
      <c r="H6995" s="24" t="s">
        <v>92</v>
      </c>
      <c r="I6995" t="s">
        <v>92</v>
      </c>
    </row>
    <row r="6996" spans="1:9">
      <c r="A6996" t="s">
        <v>92</v>
      </c>
      <c r="B6996" s="23" t="s">
        <v>92</v>
      </c>
      <c r="C6996" s="24" t="s">
        <v>92</v>
      </c>
      <c r="D6996" t="s">
        <v>92</v>
      </c>
      <c r="E6996" t="s">
        <v>92</v>
      </c>
      <c r="F6996" t="s">
        <v>92</v>
      </c>
      <c r="G6996" s="23" t="s">
        <v>92</v>
      </c>
      <c r="H6996" s="24" t="s">
        <v>92</v>
      </c>
      <c r="I6996" t="s">
        <v>92</v>
      </c>
    </row>
    <row r="6997" spans="1:9">
      <c r="A6997" t="s">
        <v>92</v>
      </c>
      <c r="B6997" s="23" t="s">
        <v>92</v>
      </c>
      <c r="C6997" s="24" t="s">
        <v>92</v>
      </c>
      <c r="D6997" t="s">
        <v>92</v>
      </c>
      <c r="E6997" t="s">
        <v>92</v>
      </c>
      <c r="F6997" t="s">
        <v>92</v>
      </c>
      <c r="G6997" s="23" t="s">
        <v>92</v>
      </c>
      <c r="H6997" s="24" t="s">
        <v>92</v>
      </c>
      <c r="I6997" t="s">
        <v>92</v>
      </c>
    </row>
    <row r="6998" spans="1:9">
      <c r="A6998" t="s">
        <v>92</v>
      </c>
      <c r="B6998" s="23" t="s">
        <v>92</v>
      </c>
      <c r="C6998" s="24" t="s">
        <v>92</v>
      </c>
      <c r="D6998" t="s">
        <v>92</v>
      </c>
      <c r="E6998" t="s">
        <v>92</v>
      </c>
      <c r="F6998" t="s">
        <v>92</v>
      </c>
      <c r="G6998" s="23" t="s">
        <v>92</v>
      </c>
      <c r="H6998" s="24" t="s">
        <v>92</v>
      </c>
      <c r="I6998" t="s">
        <v>92</v>
      </c>
    </row>
    <row r="6999" spans="1:9">
      <c r="A6999" t="s">
        <v>92</v>
      </c>
      <c r="B6999" s="23" t="s">
        <v>92</v>
      </c>
      <c r="C6999" s="24" t="s">
        <v>92</v>
      </c>
      <c r="D6999" t="s">
        <v>92</v>
      </c>
      <c r="E6999" t="s">
        <v>92</v>
      </c>
      <c r="F6999" t="s">
        <v>92</v>
      </c>
      <c r="G6999" s="23" t="s">
        <v>92</v>
      </c>
      <c r="H6999" s="24" t="s">
        <v>92</v>
      </c>
      <c r="I6999" t="s">
        <v>92</v>
      </c>
    </row>
    <row r="7000" spans="1:9">
      <c r="A7000" t="s">
        <v>92</v>
      </c>
      <c r="B7000" s="23" t="s">
        <v>92</v>
      </c>
      <c r="C7000" s="24" t="s">
        <v>92</v>
      </c>
      <c r="D7000" t="s">
        <v>92</v>
      </c>
      <c r="E7000" t="s">
        <v>92</v>
      </c>
      <c r="F7000" t="s">
        <v>92</v>
      </c>
      <c r="G7000" s="23" t="s">
        <v>92</v>
      </c>
      <c r="H7000" s="24" t="s">
        <v>92</v>
      </c>
      <c r="I7000" t="s">
        <v>92</v>
      </c>
    </row>
    <row r="7001" spans="1:9">
      <c r="A7001" t="s">
        <v>92</v>
      </c>
      <c r="B7001" s="23" t="s">
        <v>92</v>
      </c>
      <c r="C7001" s="24" t="s">
        <v>92</v>
      </c>
      <c r="D7001" t="s">
        <v>92</v>
      </c>
      <c r="E7001" t="s">
        <v>92</v>
      </c>
      <c r="F7001" t="s">
        <v>92</v>
      </c>
      <c r="G7001" s="23" t="s">
        <v>92</v>
      </c>
      <c r="H7001" s="24" t="s">
        <v>92</v>
      </c>
      <c r="I7001" t="s">
        <v>92</v>
      </c>
    </row>
    <row r="7002" spans="1:9">
      <c r="A7002" t="s">
        <v>92</v>
      </c>
      <c r="B7002" s="23" t="s">
        <v>92</v>
      </c>
      <c r="C7002" s="24" t="s">
        <v>92</v>
      </c>
      <c r="D7002" t="s">
        <v>92</v>
      </c>
      <c r="E7002" t="s">
        <v>92</v>
      </c>
      <c r="F7002" t="s">
        <v>92</v>
      </c>
      <c r="G7002" s="23" t="s">
        <v>92</v>
      </c>
      <c r="H7002" s="24" t="s">
        <v>92</v>
      </c>
      <c r="I7002" t="s">
        <v>92</v>
      </c>
    </row>
    <row r="7003" spans="1:9">
      <c r="A7003" t="s">
        <v>92</v>
      </c>
      <c r="B7003" s="23" t="s">
        <v>92</v>
      </c>
      <c r="C7003" s="24" t="s">
        <v>92</v>
      </c>
      <c r="D7003" t="s">
        <v>92</v>
      </c>
      <c r="E7003" t="s">
        <v>92</v>
      </c>
      <c r="F7003" t="s">
        <v>92</v>
      </c>
      <c r="G7003" s="23" t="s">
        <v>92</v>
      </c>
      <c r="H7003" s="24" t="s">
        <v>92</v>
      </c>
      <c r="I7003" t="s">
        <v>92</v>
      </c>
    </row>
    <row r="7004" spans="1:9">
      <c r="A7004" t="s">
        <v>92</v>
      </c>
      <c r="B7004" s="23" t="s">
        <v>92</v>
      </c>
      <c r="C7004" s="24" t="s">
        <v>92</v>
      </c>
      <c r="D7004" t="s">
        <v>92</v>
      </c>
      <c r="E7004" t="s">
        <v>92</v>
      </c>
      <c r="F7004" t="s">
        <v>92</v>
      </c>
      <c r="G7004" s="23" t="s">
        <v>92</v>
      </c>
      <c r="H7004" s="24" t="s">
        <v>92</v>
      </c>
      <c r="I7004" t="s">
        <v>92</v>
      </c>
    </row>
    <row r="7005" spans="1:9">
      <c r="A7005" t="s">
        <v>92</v>
      </c>
      <c r="B7005" s="23" t="s">
        <v>92</v>
      </c>
      <c r="C7005" s="24" t="s">
        <v>92</v>
      </c>
      <c r="D7005" t="s">
        <v>92</v>
      </c>
      <c r="E7005" t="s">
        <v>92</v>
      </c>
      <c r="F7005" t="s">
        <v>92</v>
      </c>
      <c r="G7005" s="23" t="s">
        <v>92</v>
      </c>
      <c r="H7005" s="24" t="s">
        <v>92</v>
      </c>
      <c r="I7005" t="s">
        <v>92</v>
      </c>
    </row>
    <row r="7006" spans="1:9">
      <c r="A7006" t="s">
        <v>92</v>
      </c>
      <c r="B7006" s="23" t="s">
        <v>92</v>
      </c>
      <c r="C7006" s="24" t="s">
        <v>92</v>
      </c>
      <c r="D7006" t="s">
        <v>92</v>
      </c>
      <c r="E7006" t="s">
        <v>92</v>
      </c>
      <c r="F7006" t="s">
        <v>92</v>
      </c>
      <c r="G7006" s="23" t="s">
        <v>92</v>
      </c>
      <c r="H7006" s="24" t="s">
        <v>92</v>
      </c>
      <c r="I7006" t="s">
        <v>92</v>
      </c>
    </row>
    <row r="7007" spans="1:9">
      <c r="A7007" t="s">
        <v>92</v>
      </c>
      <c r="B7007" s="23" t="s">
        <v>92</v>
      </c>
      <c r="C7007" s="24" t="s">
        <v>92</v>
      </c>
      <c r="D7007" t="s">
        <v>92</v>
      </c>
      <c r="E7007" t="s">
        <v>92</v>
      </c>
      <c r="F7007" t="s">
        <v>92</v>
      </c>
      <c r="G7007" s="23" t="s">
        <v>92</v>
      </c>
      <c r="H7007" s="24" t="s">
        <v>92</v>
      </c>
      <c r="I7007" t="s">
        <v>92</v>
      </c>
    </row>
    <row r="7008" spans="1:9">
      <c r="A7008" t="s">
        <v>92</v>
      </c>
      <c r="B7008" s="23" t="s">
        <v>92</v>
      </c>
      <c r="C7008" s="24" t="s">
        <v>92</v>
      </c>
      <c r="D7008" t="s">
        <v>92</v>
      </c>
      <c r="E7008" t="s">
        <v>92</v>
      </c>
      <c r="F7008" t="s">
        <v>92</v>
      </c>
      <c r="G7008" s="23" t="s">
        <v>92</v>
      </c>
      <c r="H7008" s="24" t="s">
        <v>92</v>
      </c>
      <c r="I7008" t="s">
        <v>92</v>
      </c>
    </row>
    <row r="7009" spans="1:9">
      <c r="A7009" t="s">
        <v>92</v>
      </c>
      <c r="B7009" s="23" t="s">
        <v>92</v>
      </c>
      <c r="C7009" s="24" t="s">
        <v>92</v>
      </c>
      <c r="D7009" t="s">
        <v>92</v>
      </c>
      <c r="E7009" t="s">
        <v>92</v>
      </c>
      <c r="F7009" t="s">
        <v>92</v>
      </c>
      <c r="G7009" s="23" t="s">
        <v>92</v>
      </c>
      <c r="H7009" s="24" t="s">
        <v>92</v>
      </c>
      <c r="I7009" t="s">
        <v>92</v>
      </c>
    </row>
    <row r="7010" spans="1:9">
      <c r="A7010" t="s">
        <v>92</v>
      </c>
      <c r="B7010" s="23" t="s">
        <v>92</v>
      </c>
      <c r="C7010" s="24" t="s">
        <v>92</v>
      </c>
      <c r="D7010" t="s">
        <v>92</v>
      </c>
      <c r="E7010" t="s">
        <v>92</v>
      </c>
      <c r="F7010" t="s">
        <v>92</v>
      </c>
      <c r="G7010" s="23" t="s">
        <v>92</v>
      </c>
      <c r="H7010" s="24" t="s">
        <v>92</v>
      </c>
      <c r="I7010" t="s">
        <v>92</v>
      </c>
    </row>
    <row r="7011" spans="1:9">
      <c r="A7011" t="s">
        <v>92</v>
      </c>
      <c r="B7011" s="23" t="s">
        <v>92</v>
      </c>
      <c r="C7011" s="24" t="s">
        <v>92</v>
      </c>
      <c r="D7011" t="s">
        <v>92</v>
      </c>
      <c r="E7011" t="s">
        <v>92</v>
      </c>
      <c r="F7011" t="s">
        <v>92</v>
      </c>
      <c r="G7011" s="23" t="s">
        <v>92</v>
      </c>
      <c r="H7011" s="24" t="s">
        <v>92</v>
      </c>
      <c r="I7011" t="s">
        <v>92</v>
      </c>
    </row>
    <row r="7012" spans="1:9">
      <c r="A7012" t="s">
        <v>92</v>
      </c>
      <c r="B7012" s="23" t="s">
        <v>92</v>
      </c>
      <c r="C7012" s="24" t="s">
        <v>92</v>
      </c>
      <c r="D7012" t="s">
        <v>92</v>
      </c>
      <c r="E7012" t="s">
        <v>92</v>
      </c>
      <c r="F7012" t="s">
        <v>92</v>
      </c>
      <c r="G7012" s="23" t="s">
        <v>92</v>
      </c>
      <c r="H7012" s="24" t="s">
        <v>92</v>
      </c>
      <c r="I7012" t="s">
        <v>92</v>
      </c>
    </row>
    <row r="7013" spans="1:9">
      <c r="A7013" t="s">
        <v>92</v>
      </c>
      <c r="B7013" s="23" t="s">
        <v>92</v>
      </c>
      <c r="C7013" s="24" t="s">
        <v>92</v>
      </c>
      <c r="D7013" t="s">
        <v>92</v>
      </c>
      <c r="E7013" t="s">
        <v>92</v>
      </c>
      <c r="F7013" t="s">
        <v>92</v>
      </c>
      <c r="G7013" s="23" t="s">
        <v>92</v>
      </c>
      <c r="H7013" s="24" t="s">
        <v>92</v>
      </c>
      <c r="I7013" t="s">
        <v>92</v>
      </c>
    </row>
    <row r="7014" spans="1:9">
      <c r="A7014" t="s">
        <v>92</v>
      </c>
      <c r="B7014" s="23" t="s">
        <v>92</v>
      </c>
      <c r="C7014" s="24" t="s">
        <v>92</v>
      </c>
      <c r="D7014" t="s">
        <v>92</v>
      </c>
      <c r="E7014" t="s">
        <v>92</v>
      </c>
      <c r="F7014" t="s">
        <v>92</v>
      </c>
      <c r="G7014" s="23" t="s">
        <v>92</v>
      </c>
      <c r="H7014" s="24" t="s">
        <v>92</v>
      </c>
      <c r="I7014" t="s">
        <v>92</v>
      </c>
    </row>
    <row r="7015" spans="1:9">
      <c r="A7015" t="s">
        <v>92</v>
      </c>
      <c r="B7015" s="23" t="s">
        <v>92</v>
      </c>
      <c r="C7015" s="24" t="s">
        <v>92</v>
      </c>
      <c r="D7015" t="s">
        <v>92</v>
      </c>
      <c r="E7015" t="s">
        <v>92</v>
      </c>
      <c r="F7015" t="s">
        <v>92</v>
      </c>
      <c r="G7015" s="23" t="s">
        <v>92</v>
      </c>
      <c r="H7015" s="24" t="s">
        <v>92</v>
      </c>
      <c r="I7015" t="s">
        <v>92</v>
      </c>
    </row>
    <row r="7016" spans="1:9">
      <c r="A7016" t="s">
        <v>92</v>
      </c>
      <c r="B7016" s="23" t="s">
        <v>92</v>
      </c>
      <c r="C7016" s="24" t="s">
        <v>92</v>
      </c>
      <c r="D7016" t="s">
        <v>92</v>
      </c>
      <c r="E7016" t="s">
        <v>92</v>
      </c>
      <c r="F7016" t="s">
        <v>92</v>
      </c>
      <c r="G7016" s="23" t="s">
        <v>92</v>
      </c>
      <c r="H7016" s="24" t="s">
        <v>92</v>
      </c>
      <c r="I7016" t="s">
        <v>92</v>
      </c>
    </row>
    <row r="7017" spans="1:9">
      <c r="A7017" t="s">
        <v>92</v>
      </c>
      <c r="B7017" s="23" t="s">
        <v>92</v>
      </c>
      <c r="C7017" s="24" t="s">
        <v>92</v>
      </c>
      <c r="D7017" t="s">
        <v>92</v>
      </c>
      <c r="E7017" t="s">
        <v>92</v>
      </c>
      <c r="F7017" t="s">
        <v>92</v>
      </c>
      <c r="G7017" s="23" t="s">
        <v>92</v>
      </c>
      <c r="H7017" s="24" t="s">
        <v>92</v>
      </c>
      <c r="I7017" t="s">
        <v>92</v>
      </c>
    </row>
    <row r="7018" spans="1:9">
      <c r="A7018" t="s">
        <v>92</v>
      </c>
      <c r="B7018" s="23" t="s">
        <v>92</v>
      </c>
      <c r="C7018" s="24" t="s">
        <v>92</v>
      </c>
      <c r="D7018" t="s">
        <v>92</v>
      </c>
      <c r="E7018" t="s">
        <v>92</v>
      </c>
      <c r="F7018" t="s">
        <v>92</v>
      </c>
      <c r="G7018" s="23" t="s">
        <v>92</v>
      </c>
      <c r="H7018" s="24" t="s">
        <v>92</v>
      </c>
      <c r="I7018" t="s">
        <v>92</v>
      </c>
    </row>
    <row r="7019" spans="1:9">
      <c r="A7019" t="s">
        <v>92</v>
      </c>
      <c r="B7019" s="23" t="s">
        <v>92</v>
      </c>
      <c r="C7019" s="24" t="s">
        <v>92</v>
      </c>
      <c r="D7019" t="s">
        <v>92</v>
      </c>
      <c r="E7019" t="s">
        <v>92</v>
      </c>
      <c r="F7019" t="s">
        <v>92</v>
      </c>
      <c r="G7019" s="23" t="s">
        <v>92</v>
      </c>
      <c r="H7019" s="24" t="s">
        <v>92</v>
      </c>
      <c r="I7019" t="s">
        <v>92</v>
      </c>
    </row>
    <row r="7020" spans="1:9">
      <c r="A7020" t="s">
        <v>92</v>
      </c>
      <c r="B7020" s="23" t="s">
        <v>92</v>
      </c>
      <c r="C7020" s="24" t="s">
        <v>92</v>
      </c>
      <c r="D7020" t="s">
        <v>92</v>
      </c>
      <c r="E7020" t="s">
        <v>92</v>
      </c>
      <c r="F7020" t="s">
        <v>92</v>
      </c>
      <c r="G7020" s="23" t="s">
        <v>92</v>
      </c>
      <c r="H7020" s="24" t="s">
        <v>92</v>
      </c>
      <c r="I7020" t="s">
        <v>92</v>
      </c>
    </row>
    <row r="7021" spans="1:9">
      <c r="A7021" t="s">
        <v>92</v>
      </c>
      <c r="B7021" s="23" t="s">
        <v>92</v>
      </c>
      <c r="C7021" s="24" t="s">
        <v>92</v>
      </c>
      <c r="D7021" t="s">
        <v>92</v>
      </c>
      <c r="E7021" t="s">
        <v>92</v>
      </c>
      <c r="F7021" t="s">
        <v>92</v>
      </c>
      <c r="G7021" s="23" t="s">
        <v>92</v>
      </c>
      <c r="H7021" s="24" t="s">
        <v>92</v>
      </c>
      <c r="I7021" t="s">
        <v>92</v>
      </c>
    </row>
    <row r="7022" spans="1:9">
      <c r="A7022" t="s">
        <v>92</v>
      </c>
      <c r="B7022" s="23" t="s">
        <v>92</v>
      </c>
      <c r="C7022" s="24" t="s">
        <v>92</v>
      </c>
      <c r="D7022" t="s">
        <v>92</v>
      </c>
      <c r="E7022" t="s">
        <v>92</v>
      </c>
      <c r="F7022" t="s">
        <v>92</v>
      </c>
      <c r="G7022" s="23" t="s">
        <v>92</v>
      </c>
      <c r="H7022" s="24" t="s">
        <v>92</v>
      </c>
      <c r="I7022" t="s">
        <v>92</v>
      </c>
    </row>
    <row r="7023" spans="1:9">
      <c r="A7023" t="s">
        <v>92</v>
      </c>
      <c r="B7023" s="23" t="s">
        <v>92</v>
      </c>
      <c r="C7023" s="24" t="s">
        <v>92</v>
      </c>
      <c r="D7023" t="s">
        <v>92</v>
      </c>
      <c r="E7023" t="s">
        <v>92</v>
      </c>
      <c r="F7023" t="s">
        <v>92</v>
      </c>
      <c r="G7023" s="23" t="s">
        <v>92</v>
      </c>
      <c r="H7023" s="24" t="s">
        <v>92</v>
      </c>
      <c r="I7023" t="s">
        <v>92</v>
      </c>
    </row>
    <row r="7024" spans="1:9">
      <c r="A7024" t="s">
        <v>92</v>
      </c>
      <c r="B7024" s="23" t="s">
        <v>92</v>
      </c>
      <c r="C7024" s="24" t="s">
        <v>92</v>
      </c>
      <c r="D7024" t="s">
        <v>92</v>
      </c>
      <c r="E7024" t="s">
        <v>92</v>
      </c>
      <c r="F7024" t="s">
        <v>92</v>
      </c>
      <c r="G7024" s="23" t="s">
        <v>92</v>
      </c>
      <c r="H7024" s="24" t="s">
        <v>92</v>
      </c>
      <c r="I7024" t="s">
        <v>92</v>
      </c>
    </row>
    <row r="7025" spans="1:9">
      <c r="A7025" t="s">
        <v>92</v>
      </c>
      <c r="B7025" s="23" t="s">
        <v>92</v>
      </c>
      <c r="C7025" s="24" t="s">
        <v>92</v>
      </c>
      <c r="D7025" t="s">
        <v>92</v>
      </c>
      <c r="E7025" t="s">
        <v>92</v>
      </c>
      <c r="F7025" t="s">
        <v>92</v>
      </c>
      <c r="G7025" s="23" t="s">
        <v>92</v>
      </c>
      <c r="H7025" s="24" t="s">
        <v>92</v>
      </c>
      <c r="I7025" t="s">
        <v>92</v>
      </c>
    </row>
    <row r="7026" spans="1:9">
      <c r="A7026" t="s">
        <v>92</v>
      </c>
      <c r="B7026" s="23" t="s">
        <v>92</v>
      </c>
      <c r="C7026" s="24" t="s">
        <v>92</v>
      </c>
      <c r="D7026" t="s">
        <v>92</v>
      </c>
      <c r="E7026" t="s">
        <v>92</v>
      </c>
      <c r="F7026" t="s">
        <v>92</v>
      </c>
      <c r="G7026" s="23" t="s">
        <v>92</v>
      </c>
      <c r="H7026" s="24" t="s">
        <v>92</v>
      </c>
      <c r="I7026" t="s">
        <v>92</v>
      </c>
    </row>
    <row r="7027" spans="1:9">
      <c r="A7027" t="s">
        <v>92</v>
      </c>
      <c r="B7027" s="23" t="s">
        <v>92</v>
      </c>
      <c r="C7027" s="24" t="s">
        <v>92</v>
      </c>
      <c r="D7027" t="s">
        <v>92</v>
      </c>
      <c r="E7027" t="s">
        <v>92</v>
      </c>
      <c r="F7027" t="s">
        <v>92</v>
      </c>
      <c r="G7027" s="23" t="s">
        <v>92</v>
      </c>
      <c r="H7027" s="24" t="s">
        <v>92</v>
      </c>
      <c r="I7027" t="s">
        <v>92</v>
      </c>
    </row>
    <row r="7028" spans="1:9">
      <c r="A7028" t="s">
        <v>92</v>
      </c>
      <c r="B7028" s="23" t="s">
        <v>92</v>
      </c>
      <c r="C7028" s="24" t="s">
        <v>92</v>
      </c>
      <c r="D7028" t="s">
        <v>92</v>
      </c>
      <c r="E7028" t="s">
        <v>92</v>
      </c>
      <c r="F7028" t="s">
        <v>92</v>
      </c>
      <c r="G7028" s="23" t="s">
        <v>92</v>
      </c>
      <c r="H7028" s="24" t="s">
        <v>92</v>
      </c>
      <c r="I7028" t="s">
        <v>92</v>
      </c>
    </row>
    <row r="7029" spans="1:9">
      <c r="A7029" t="s">
        <v>92</v>
      </c>
      <c r="B7029" s="23" t="s">
        <v>92</v>
      </c>
      <c r="C7029" s="24" t="s">
        <v>92</v>
      </c>
      <c r="D7029" t="s">
        <v>92</v>
      </c>
      <c r="E7029" t="s">
        <v>92</v>
      </c>
      <c r="F7029" t="s">
        <v>92</v>
      </c>
      <c r="G7029" s="23" t="s">
        <v>92</v>
      </c>
      <c r="H7029" s="24" t="s">
        <v>92</v>
      </c>
      <c r="I7029" t="s">
        <v>92</v>
      </c>
    </row>
    <row r="7030" spans="1:9">
      <c r="A7030" t="s">
        <v>92</v>
      </c>
      <c r="B7030" s="23" t="s">
        <v>92</v>
      </c>
      <c r="C7030" s="24" t="s">
        <v>92</v>
      </c>
      <c r="D7030" t="s">
        <v>92</v>
      </c>
      <c r="E7030" t="s">
        <v>92</v>
      </c>
      <c r="F7030" t="s">
        <v>92</v>
      </c>
      <c r="G7030" s="23" t="s">
        <v>92</v>
      </c>
      <c r="H7030" s="24" t="s">
        <v>92</v>
      </c>
      <c r="I7030" t="s">
        <v>92</v>
      </c>
    </row>
    <row r="7031" spans="1:9">
      <c r="A7031" t="s">
        <v>92</v>
      </c>
      <c r="B7031" s="23" t="s">
        <v>92</v>
      </c>
      <c r="C7031" s="24" t="s">
        <v>92</v>
      </c>
      <c r="D7031" t="s">
        <v>92</v>
      </c>
      <c r="E7031" t="s">
        <v>92</v>
      </c>
      <c r="F7031" t="s">
        <v>92</v>
      </c>
      <c r="G7031" s="23" t="s">
        <v>92</v>
      </c>
      <c r="H7031" s="24" t="s">
        <v>92</v>
      </c>
      <c r="I7031" t="s">
        <v>92</v>
      </c>
    </row>
    <row r="7032" spans="1:9">
      <c r="A7032" t="s">
        <v>92</v>
      </c>
      <c r="B7032" s="23" t="s">
        <v>92</v>
      </c>
      <c r="C7032" s="24" t="s">
        <v>92</v>
      </c>
      <c r="D7032" t="s">
        <v>92</v>
      </c>
      <c r="E7032" t="s">
        <v>92</v>
      </c>
      <c r="F7032" t="s">
        <v>92</v>
      </c>
      <c r="G7032" s="23" t="s">
        <v>92</v>
      </c>
      <c r="H7032" s="24" t="s">
        <v>92</v>
      </c>
      <c r="I7032" t="s">
        <v>92</v>
      </c>
    </row>
    <row r="7033" spans="1:9">
      <c r="A7033" t="s">
        <v>92</v>
      </c>
      <c r="B7033" s="23" t="s">
        <v>92</v>
      </c>
      <c r="C7033" s="24" t="s">
        <v>92</v>
      </c>
      <c r="D7033" t="s">
        <v>92</v>
      </c>
      <c r="E7033" t="s">
        <v>92</v>
      </c>
      <c r="F7033" t="s">
        <v>92</v>
      </c>
      <c r="G7033" s="23" t="s">
        <v>92</v>
      </c>
      <c r="H7033" s="24" t="s">
        <v>92</v>
      </c>
      <c r="I7033" t="s">
        <v>92</v>
      </c>
    </row>
    <row r="7034" spans="1:9">
      <c r="A7034" t="s">
        <v>92</v>
      </c>
      <c r="B7034" s="23" t="s">
        <v>92</v>
      </c>
      <c r="C7034" s="24" t="s">
        <v>92</v>
      </c>
      <c r="D7034" t="s">
        <v>92</v>
      </c>
      <c r="E7034" t="s">
        <v>92</v>
      </c>
      <c r="F7034" t="s">
        <v>92</v>
      </c>
      <c r="G7034" s="23" t="s">
        <v>92</v>
      </c>
      <c r="H7034" s="24" t="s">
        <v>92</v>
      </c>
      <c r="I7034" t="s">
        <v>92</v>
      </c>
    </row>
    <row r="7035" spans="1:9">
      <c r="A7035" t="s">
        <v>92</v>
      </c>
      <c r="B7035" s="23" t="s">
        <v>92</v>
      </c>
      <c r="C7035" s="24" t="s">
        <v>92</v>
      </c>
      <c r="D7035" t="s">
        <v>92</v>
      </c>
      <c r="E7035" t="s">
        <v>92</v>
      </c>
      <c r="F7035" t="s">
        <v>92</v>
      </c>
      <c r="G7035" s="23" t="s">
        <v>92</v>
      </c>
      <c r="H7035" s="24" t="s">
        <v>92</v>
      </c>
      <c r="I7035" t="s">
        <v>92</v>
      </c>
    </row>
    <row r="7036" spans="1:9">
      <c r="A7036" t="s">
        <v>92</v>
      </c>
      <c r="B7036" s="23" t="s">
        <v>92</v>
      </c>
      <c r="C7036" s="24" t="s">
        <v>92</v>
      </c>
      <c r="D7036" t="s">
        <v>92</v>
      </c>
      <c r="E7036" t="s">
        <v>92</v>
      </c>
      <c r="F7036" t="s">
        <v>92</v>
      </c>
      <c r="G7036" s="23" t="s">
        <v>92</v>
      </c>
      <c r="H7036" s="24" t="s">
        <v>92</v>
      </c>
      <c r="I7036" t="s">
        <v>92</v>
      </c>
    </row>
    <row r="7037" spans="1:9">
      <c r="A7037" t="s">
        <v>92</v>
      </c>
      <c r="B7037" s="23" t="s">
        <v>92</v>
      </c>
      <c r="C7037" s="24" t="s">
        <v>92</v>
      </c>
      <c r="D7037" t="s">
        <v>92</v>
      </c>
      <c r="E7037" t="s">
        <v>92</v>
      </c>
      <c r="F7037" t="s">
        <v>92</v>
      </c>
      <c r="G7037" s="23" t="s">
        <v>92</v>
      </c>
      <c r="H7037" s="24" t="s">
        <v>92</v>
      </c>
      <c r="I7037" t="s">
        <v>92</v>
      </c>
    </row>
    <row r="7038" spans="1:9">
      <c r="A7038" t="s">
        <v>92</v>
      </c>
      <c r="B7038" s="23" t="s">
        <v>92</v>
      </c>
      <c r="C7038" s="24" t="s">
        <v>92</v>
      </c>
      <c r="D7038" t="s">
        <v>92</v>
      </c>
      <c r="E7038" t="s">
        <v>92</v>
      </c>
      <c r="F7038" t="s">
        <v>92</v>
      </c>
      <c r="G7038" s="23" t="s">
        <v>92</v>
      </c>
      <c r="H7038" s="24" t="s">
        <v>92</v>
      </c>
      <c r="I7038" t="s">
        <v>92</v>
      </c>
    </row>
    <row r="7039" spans="1:9">
      <c r="A7039" t="s">
        <v>92</v>
      </c>
      <c r="B7039" s="23" t="s">
        <v>92</v>
      </c>
      <c r="C7039" s="24" t="s">
        <v>92</v>
      </c>
      <c r="D7039" t="s">
        <v>92</v>
      </c>
      <c r="E7039" t="s">
        <v>92</v>
      </c>
      <c r="F7039" t="s">
        <v>92</v>
      </c>
      <c r="G7039" s="23" t="s">
        <v>92</v>
      </c>
      <c r="H7039" s="24" t="s">
        <v>92</v>
      </c>
      <c r="I7039" t="s">
        <v>92</v>
      </c>
    </row>
    <row r="7040" spans="1:9">
      <c r="A7040" t="s">
        <v>92</v>
      </c>
      <c r="B7040" s="23" t="s">
        <v>92</v>
      </c>
      <c r="C7040" s="24" t="s">
        <v>92</v>
      </c>
      <c r="D7040" t="s">
        <v>92</v>
      </c>
      <c r="E7040" t="s">
        <v>92</v>
      </c>
      <c r="F7040" t="s">
        <v>92</v>
      </c>
      <c r="G7040" s="23" t="s">
        <v>92</v>
      </c>
      <c r="H7040" s="24" t="s">
        <v>92</v>
      </c>
      <c r="I7040" t="s">
        <v>92</v>
      </c>
    </row>
    <row r="7041" spans="1:9">
      <c r="A7041" t="s">
        <v>92</v>
      </c>
      <c r="B7041" s="23" t="s">
        <v>92</v>
      </c>
      <c r="C7041" s="24" t="s">
        <v>92</v>
      </c>
      <c r="D7041" t="s">
        <v>92</v>
      </c>
      <c r="E7041" t="s">
        <v>92</v>
      </c>
      <c r="F7041" t="s">
        <v>92</v>
      </c>
      <c r="G7041" s="23" t="s">
        <v>92</v>
      </c>
      <c r="H7041" s="24" t="s">
        <v>92</v>
      </c>
      <c r="I7041" t="s">
        <v>92</v>
      </c>
    </row>
    <row r="7042" spans="1:9">
      <c r="A7042" t="s">
        <v>92</v>
      </c>
      <c r="B7042" s="23" t="s">
        <v>92</v>
      </c>
      <c r="C7042" s="24" t="s">
        <v>92</v>
      </c>
      <c r="D7042" t="s">
        <v>92</v>
      </c>
      <c r="E7042" t="s">
        <v>92</v>
      </c>
      <c r="F7042" t="s">
        <v>92</v>
      </c>
      <c r="G7042" s="23" t="s">
        <v>92</v>
      </c>
      <c r="H7042" s="24" t="s">
        <v>92</v>
      </c>
      <c r="I7042" t="s">
        <v>92</v>
      </c>
    </row>
    <row r="7043" spans="1:9">
      <c r="A7043" t="s">
        <v>92</v>
      </c>
      <c r="B7043" s="23" t="s">
        <v>92</v>
      </c>
      <c r="C7043" s="24" t="s">
        <v>92</v>
      </c>
      <c r="D7043" t="s">
        <v>92</v>
      </c>
      <c r="E7043" t="s">
        <v>92</v>
      </c>
      <c r="F7043" t="s">
        <v>92</v>
      </c>
      <c r="G7043" s="23" t="s">
        <v>92</v>
      </c>
      <c r="H7043" s="24" t="s">
        <v>92</v>
      </c>
      <c r="I7043" t="s">
        <v>92</v>
      </c>
    </row>
    <row r="7044" spans="1:9">
      <c r="A7044" t="s">
        <v>92</v>
      </c>
      <c r="B7044" s="23" t="s">
        <v>92</v>
      </c>
      <c r="C7044" s="24" t="s">
        <v>92</v>
      </c>
      <c r="D7044" t="s">
        <v>92</v>
      </c>
      <c r="E7044" t="s">
        <v>92</v>
      </c>
      <c r="F7044" t="s">
        <v>92</v>
      </c>
      <c r="G7044" s="23" t="s">
        <v>92</v>
      </c>
      <c r="H7044" s="24" t="s">
        <v>92</v>
      </c>
      <c r="I7044" t="s">
        <v>92</v>
      </c>
    </row>
    <row r="7045" spans="1:9">
      <c r="A7045" t="s">
        <v>92</v>
      </c>
      <c r="B7045" s="23" t="s">
        <v>92</v>
      </c>
      <c r="C7045" s="24" t="s">
        <v>92</v>
      </c>
      <c r="D7045" t="s">
        <v>92</v>
      </c>
      <c r="E7045" t="s">
        <v>92</v>
      </c>
      <c r="F7045" t="s">
        <v>92</v>
      </c>
      <c r="G7045" s="23" t="s">
        <v>92</v>
      </c>
      <c r="H7045" s="24" t="s">
        <v>92</v>
      </c>
      <c r="I7045" t="s">
        <v>92</v>
      </c>
    </row>
    <row r="7046" spans="1:9">
      <c r="A7046" t="s">
        <v>92</v>
      </c>
      <c r="B7046" s="23" t="s">
        <v>92</v>
      </c>
      <c r="C7046" s="24" t="s">
        <v>92</v>
      </c>
      <c r="D7046" t="s">
        <v>92</v>
      </c>
      <c r="E7046" t="s">
        <v>92</v>
      </c>
      <c r="F7046" t="s">
        <v>92</v>
      </c>
      <c r="G7046" s="23" t="s">
        <v>92</v>
      </c>
      <c r="H7046" s="24" t="s">
        <v>92</v>
      </c>
      <c r="I7046" t="s">
        <v>92</v>
      </c>
    </row>
    <row r="7047" spans="1:9">
      <c r="A7047" t="s">
        <v>92</v>
      </c>
      <c r="B7047" s="23" t="s">
        <v>92</v>
      </c>
      <c r="C7047" s="24" t="s">
        <v>92</v>
      </c>
      <c r="D7047" t="s">
        <v>92</v>
      </c>
      <c r="E7047" t="s">
        <v>92</v>
      </c>
      <c r="F7047" t="s">
        <v>92</v>
      </c>
      <c r="G7047" s="23" t="s">
        <v>92</v>
      </c>
      <c r="H7047" s="24" t="s">
        <v>92</v>
      </c>
      <c r="I7047" t="s">
        <v>92</v>
      </c>
    </row>
    <row r="7048" spans="1:9">
      <c r="A7048" t="s">
        <v>92</v>
      </c>
      <c r="B7048" s="23" t="s">
        <v>92</v>
      </c>
      <c r="C7048" s="24" t="s">
        <v>92</v>
      </c>
      <c r="D7048" t="s">
        <v>92</v>
      </c>
      <c r="E7048" t="s">
        <v>92</v>
      </c>
      <c r="F7048" t="s">
        <v>92</v>
      </c>
      <c r="G7048" s="23" t="s">
        <v>92</v>
      </c>
      <c r="H7048" s="24" t="s">
        <v>92</v>
      </c>
      <c r="I7048" t="s">
        <v>92</v>
      </c>
    </row>
    <row r="7049" spans="1:9">
      <c r="A7049" t="s">
        <v>92</v>
      </c>
      <c r="B7049" s="23" t="s">
        <v>92</v>
      </c>
      <c r="C7049" s="24" t="s">
        <v>92</v>
      </c>
      <c r="D7049" t="s">
        <v>92</v>
      </c>
      <c r="E7049" t="s">
        <v>92</v>
      </c>
      <c r="F7049" t="s">
        <v>92</v>
      </c>
      <c r="G7049" s="23" t="s">
        <v>92</v>
      </c>
      <c r="H7049" s="24" t="s">
        <v>92</v>
      </c>
      <c r="I7049" t="s">
        <v>92</v>
      </c>
    </row>
    <row r="7050" spans="1:9">
      <c r="A7050" t="s">
        <v>92</v>
      </c>
      <c r="B7050" s="23" t="s">
        <v>92</v>
      </c>
      <c r="C7050" s="24" t="s">
        <v>92</v>
      </c>
      <c r="D7050" t="s">
        <v>92</v>
      </c>
      <c r="E7050" t="s">
        <v>92</v>
      </c>
      <c r="F7050" t="s">
        <v>92</v>
      </c>
      <c r="G7050" s="23" t="s">
        <v>92</v>
      </c>
      <c r="H7050" s="24" t="s">
        <v>92</v>
      </c>
      <c r="I7050" t="s">
        <v>92</v>
      </c>
    </row>
    <row r="7051" spans="1:9">
      <c r="A7051" t="s">
        <v>92</v>
      </c>
      <c r="B7051" s="23" t="s">
        <v>92</v>
      </c>
      <c r="C7051" s="24" t="s">
        <v>92</v>
      </c>
      <c r="D7051" t="s">
        <v>92</v>
      </c>
      <c r="E7051" t="s">
        <v>92</v>
      </c>
      <c r="F7051" t="s">
        <v>92</v>
      </c>
      <c r="G7051" s="23" t="s">
        <v>92</v>
      </c>
      <c r="H7051" s="24" t="s">
        <v>92</v>
      </c>
      <c r="I7051" t="s">
        <v>92</v>
      </c>
    </row>
    <row r="7052" spans="1:9">
      <c r="A7052" t="s">
        <v>92</v>
      </c>
      <c r="B7052" s="23" t="s">
        <v>92</v>
      </c>
      <c r="C7052" s="24" t="s">
        <v>92</v>
      </c>
      <c r="D7052" t="s">
        <v>92</v>
      </c>
      <c r="E7052" t="s">
        <v>92</v>
      </c>
      <c r="F7052" t="s">
        <v>92</v>
      </c>
      <c r="G7052" s="23" t="s">
        <v>92</v>
      </c>
      <c r="H7052" s="24" t="s">
        <v>92</v>
      </c>
      <c r="I7052" t="s">
        <v>92</v>
      </c>
    </row>
    <row r="7053" spans="1:9">
      <c r="A7053" t="s">
        <v>92</v>
      </c>
      <c r="B7053" s="23" t="s">
        <v>92</v>
      </c>
      <c r="C7053" s="24" t="s">
        <v>92</v>
      </c>
      <c r="D7053" t="s">
        <v>92</v>
      </c>
      <c r="E7053" t="s">
        <v>92</v>
      </c>
      <c r="F7053" t="s">
        <v>92</v>
      </c>
      <c r="G7053" s="23" t="s">
        <v>92</v>
      </c>
      <c r="H7053" s="24" t="s">
        <v>92</v>
      </c>
      <c r="I7053" t="s">
        <v>92</v>
      </c>
    </row>
    <row r="7054" spans="1:9">
      <c r="A7054" t="s">
        <v>92</v>
      </c>
      <c r="B7054" s="23" t="s">
        <v>92</v>
      </c>
      <c r="C7054" s="24" t="s">
        <v>92</v>
      </c>
      <c r="D7054" t="s">
        <v>92</v>
      </c>
      <c r="E7054" t="s">
        <v>92</v>
      </c>
      <c r="F7054" t="s">
        <v>92</v>
      </c>
      <c r="G7054" s="23" t="s">
        <v>92</v>
      </c>
      <c r="H7054" s="24" t="s">
        <v>92</v>
      </c>
      <c r="I7054" t="s">
        <v>92</v>
      </c>
    </row>
    <row r="7055" spans="1:9">
      <c r="A7055" t="s">
        <v>92</v>
      </c>
      <c r="B7055" s="23" t="s">
        <v>92</v>
      </c>
      <c r="C7055" s="24" t="s">
        <v>92</v>
      </c>
      <c r="D7055" t="s">
        <v>92</v>
      </c>
      <c r="E7055" t="s">
        <v>92</v>
      </c>
      <c r="F7055" t="s">
        <v>92</v>
      </c>
      <c r="G7055" s="23" t="s">
        <v>92</v>
      </c>
      <c r="H7055" s="24" t="s">
        <v>92</v>
      </c>
      <c r="I7055" t="s">
        <v>92</v>
      </c>
    </row>
    <row r="7056" spans="1:9">
      <c r="A7056" t="s">
        <v>92</v>
      </c>
      <c r="B7056" s="23" t="s">
        <v>92</v>
      </c>
      <c r="C7056" s="24" t="s">
        <v>92</v>
      </c>
      <c r="D7056" t="s">
        <v>92</v>
      </c>
      <c r="E7056" t="s">
        <v>92</v>
      </c>
      <c r="F7056" t="s">
        <v>92</v>
      </c>
      <c r="G7056" s="23" t="s">
        <v>92</v>
      </c>
      <c r="H7056" s="24" t="s">
        <v>92</v>
      </c>
      <c r="I7056" t="s">
        <v>92</v>
      </c>
    </row>
    <row r="7057" spans="1:9">
      <c r="A7057" t="s">
        <v>92</v>
      </c>
      <c r="B7057" s="23" t="s">
        <v>92</v>
      </c>
      <c r="C7057" s="24" t="s">
        <v>92</v>
      </c>
      <c r="D7057" t="s">
        <v>92</v>
      </c>
      <c r="E7057" t="s">
        <v>92</v>
      </c>
      <c r="F7057" t="s">
        <v>92</v>
      </c>
      <c r="G7057" s="23" t="s">
        <v>92</v>
      </c>
      <c r="H7057" s="24" t="s">
        <v>92</v>
      </c>
      <c r="I7057" t="s">
        <v>92</v>
      </c>
    </row>
    <row r="7058" spans="1:9">
      <c r="A7058" t="s">
        <v>92</v>
      </c>
      <c r="B7058" s="23" t="s">
        <v>92</v>
      </c>
      <c r="C7058" s="24" t="s">
        <v>92</v>
      </c>
      <c r="D7058" t="s">
        <v>92</v>
      </c>
      <c r="E7058" t="s">
        <v>92</v>
      </c>
      <c r="F7058" t="s">
        <v>92</v>
      </c>
      <c r="G7058" s="23" t="s">
        <v>92</v>
      </c>
      <c r="H7058" s="24" t="s">
        <v>92</v>
      </c>
      <c r="I7058" t="s">
        <v>92</v>
      </c>
    </row>
    <row r="7059" spans="1:9">
      <c r="A7059" t="s">
        <v>92</v>
      </c>
      <c r="B7059" s="23" t="s">
        <v>92</v>
      </c>
      <c r="C7059" s="24" t="s">
        <v>92</v>
      </c>
      <c r="D7059" t="s">
        <v>92</v>
      </c>
      <c r="E7059" t="s">
        <v>92</v>
      </c>
      <c r="F7059" t="s">
        <v>92</v>
      </c>
      <c r="G7059" s="23" t="s">
        <v>92</v>
      </c>
      <c r="H7059" s="24" t="s">
        <v>92</v>
      </c>
      <c r="I7059" t="s">
        <v>92</v>
      </c>
    </row>
    <row r="7060" spans="1:9">
      <c r="A7060" t="s">
        <v>92</v>
      </c>
      <c r="B7060" s="23" t="s">
        <v>92</v>
      </c>
      <c r="C7060" s="24" t="s">
        <v>92</v>
      </c>
      <c r="D7060" t="s">
        <v>92</v>
      </c>
      <c r="E7060" t="s">
        <v>92</v>
      </c>
      <c r="F7060" t="s">
        <v>92</v>
      </c>
      <c r="G7060" s="23" t="s">
        <v>92</v>
      </c>
      <c r="H7060" s="24" t="s">
        <v>92</v>
      </c>
      <c r="I7060" t="s">
        <v>92</v>
      </c>
    </row>
    <row r="7061" spans="1:9">
      <c r="A7061" t="s">
        <v>92</v>
      </c>
      <c r="B7061" s="23" t="s">
        <v>92</v>
      </c>
      <c r="C7061" s="24" t="s">
        <v>92</v>
      </c>
      <c r="D7061" t="s">
        <v>92</v>
      </c>
      <c r="E7061" t="s">
        <v>92</v>
      </c>
      <c r="F7061" t="s">
        <v>92</v>
      </c>
      <c r="G7061" s="23" t="s">
        <v>92</v>
      </c>
      <c r="H7061" s="24" t="s">
        <v>92</v>
      </c>
      <c r="I7061" t="s">
        <v>92</v>
      </c>
    </row>
    <row r="7062" spans="1:9">
      <c r="A7062" t="s">
        <v>92</v>
      </c>
      <c r="B7062" s="23" t="s">
        <v>92</v>
      </c>
      <c r="C7062" s="24" t="s">
        <v>92</v>
      </c>
      <c r="D7062" t="s">
        <v>92</v>
      </c>
      <c r="E7062" t="s">
        <v>92</v>
      </c>
      <c r="F7062" t="s">
        <v>92</v>
      </c>
      <c r="G7062" s="23" t="s">
        <v>92</v>
      </c>
      <c r="H7062" s="24" t="s">
        <v>92</v>
      </c>
      <c r="I7062" t="s">
        <v>92</v>
      </c>
    </row>
    <row r="7063" spans="1:9">
      <c r="A7063" t="s">
        <v>92</v>
      </c>
      <c r="B7063" s="23" t="s">
        <v>92</v>
      </c>
      <c r="C7063" s="24" t="s">
        <v>92</v>
      </c>
      <c r="D7063" t="s">
        <v>92</v>
      </c>
      <c r="E7063" t="s">
        <v>92</v>
      </c>
      <c r="F7063" t="s">
        <v>92</v>
      </c>
      <c r="G7063" s="23" t="s">
        <v>92</v>
      </c>
      <c r="H7063" s="24" t="s">
        <v>92</v>
      </c>
      <c r="I7063" t="s">
        <v>92</v>
      </c>
    </row>
    <row r="7064" spans="1:9">
      <c r="A7064" t="s">
        <v>92</v>
      </c>
      <c r="B7064" s="23" t="s">
        <v>92</v>
      </c>
      <c r="C7064" s="24" t="s">
        <v>92</v>
      </c>
      <c r="D7064" t="s">
        <v>92</v>
      </c>
      <c r="E7064" t="s">
        <v>92</v>
      </c>
      <c r="F7064" t="s">
        <v>92</v>
      </c>
      <c r="G7064" s="23" t="s">
        <v>92</v>
      </c>
      <c r="H7064" s="24" t="s">
        <v>92</v>
      </c>
      <c r="I7064" t="s">
        <v>92</v>
      </c>
    </row>
    <row r="7065" spans="1:9">
      <c r="A7065" t="s">
        <v>92</v>
      </c>
      <c r="B7065" s="23" t="s">
        <v>92</v>
      </c>
      <c r="C7065" s="24" t="s">
        <v>92</v>
      </c>
      <c r="D7065" t="s">
        <v>92</v>
      </c>
      <c r="E7065" t="s">
        <v>92</v>
      </c>
      <c r="F7065" t="s">
        <v>92</v>
      </c>
      <c r="G7065" s="23" t="s">
        <v>92</v>
      </c>
      <c r="H7065" s="24" t="s">
        <v>92</v>
      </c>
      <c r="I7065" t="s">
        <v>92</v>
      </c>
    </row>
    <row r="7066" spans="1:9">
      <c r="A7066" t="s">
        <v>92</v>
      </c>
      <c r="B7066" s="23" t="s">
        <v>92</v>
      </c>
      <c r="C7066" s="24" t="s">
        <v>92</v>
      </c>
      <c r="D7066" t="s">
        <v>92</v>
      </c>
      <c r="E7066" t="s">
        <v>92</v>
      </c>
      <c r="F7066" t="s">
        <v>92</v>
      </c>
      <c r="G7066" s="23" t="s">
        <v>92</v>
      </c>
      <c r="H7066" s="24" t="s">
        <v>92</v>
      </c>
      <c r="I7066" t="s">
        <v>92</v>
      </c>
    </row>
    <row r="7067" spans="1:9">
      <c r="A7067" t="s">
        <v>92</v>
      </c>
      <c r="B7067" s="23" t="s">
        <v>92</v>
      </c>
      <c r="C7067" s="24" t="s">
        <v>92</v>
      </c>
      <c r="D7067" t="s">
        <v>92</v>
      </c>
      <c r="E7067" t="s">
        <v>92</v>
      </c>
      <c r="F7067" t="s">
        <v>92</v>
      </c>
      <c r="G7067" s="23" t="s">
        <v>92</v>
      </c>
      <c r="H7067" s="24" t="s">
        <v>92</v>
      </c>
      <c r="I7067" t="s">
        <v>92</v>
      </c>
    </row>
    <row r="7068" spans="1:9">
      <c r="A7068" t="s">
        <v>92</v>
      </c>
      <c r="B7068" s="23" t="s">
        <v>92</v>
      </c>
      <c r="C7068" s="24" t="s">
        <v>92</v>
      </c>
      <c r="D7068" t="s">
        <v>92</v>
      </c>
      <c r="E7068" t="s">
        <v>92</v>
      </c>
      <c r="F7068" t="s">
        <v>92</v>
      </c>
      <c r="G7068" s="23" t="s">
        <v>92</v>
      </c>
      <c r="H7068" s="24" t="s">
        <v>92</v>
      </c>
      <c r="I7068" t="s">
        <v>92</v>
      </c>
    </row>
    <row r="7069" spans="1:9">
      <c r="A7069" t="s">
        <v>92</v>
      </c>
      <c r="B7069" s="23" t="s">
        <v>92</v>
      </c>
      <c r="C7069" s="24" t="s">
        <v>92</v>
      </c>
      <c r="D7069" t="s">
        <v>92</v>
      </c>
      <c r="E7069" t="s">
        <v>92</v>
      </c>
      <c r="F7069" t="s">
        <v>92</v>
      </c>
      <c r="G7069" s="23" t="s">
        <v>92</v>
      </c>
      <c r="H7069" s="24" t="s">
        <v>92</v>
      </c>
      <c r="I7069" t="s">
        <v>92</v>
      </c>
    </row>
    <row r="7070" spans="1:9">
      <c r="A7070" t="s">
        <v>92</v>
      </c>
      <c r="B7070" s="23" t="s">
        <v>92</v>
      </c>
      <c r="C7070" s="24" t="s">
        <v>92</v>
      </c>
      <c r="D7070" t="s">
        <v>92</v>
      </c>
      <c r="E7070" t="s">
        <v>92</v>
      </c>
      <c r="F7070" t="s">
        <v>92</v>
      </c>
      <c r="G7070" s="23" t="s">
        <v>92</v>
      </c>
      <c r="H7070" s="24" t="s">
        <v>92</v>
      </c>
      <c r="I7070" t="s">
        <v>92</v>
      </c>
    </row>
    <row r="7071" spans="1:9">
      <c r="A7071" t="s">
        <v>92</v>
      </c>
      <c r="B7071" s="23" t="s">
        <v>92</v>
      </c>
      <c r="C7071" s="24" t="s">
        <v>92</v>
      </c>
      <c r="D7071" t="s">
        <v>92</v>
      </c>
      <c r="E7071" t="s">
        <v>92</v>
      </c>
      <c r="F7071" t="s">
        <v>92</v>
      </c>
      <c r="G7071" s="23" t="s">
        <v>92</v>
      </c>
      <c r="H7071" s="24" t="s">
        <v>92</v>
      </c>
      <c r="I7071" t="s">
        <v>92</v>
      </c>
    </row>
    <row r="7072" spans="1:9">
      <c r="A7072" t="s">
        <v>92</v>
      </c>
      <c r="B7072" s="23" t="s">
        <v>92</v>
      </c>
      <c r="C7072" s="24" t="s">
        <v>92</v>
      </c>
      <c r="D7072" t="s">
        <v>92</v>
      </c>
      <c r="E7072" t="s">
        <v>92</v>
      </c>
      <c r="F7072" t="s">
        <v>92</v>
      </c>
      <c r="G7072" s="23" t="s">
        <v>92</v>
      </c>
      <c r="H7072" s="24" t="s">
        <v>92</v>
      </c>
      <c r="I7072" t="s">
        <v>92</v>
      </c>
    </row>
    <row r="7073" spans="1:9">
      <c r="A7073" t="s">
        <v>92</v>
      </c>
      <c r="B7073" s="23" t="s">
        <v>92</v>
      </c>
      <c r="C7073" s="24" t="s">
        <v>92</v>
      </c>
      <c r="D7073" t="s">
        <v>92</v>
      </c>
      <c r="E7073" t="s">
        <v>92</v>
      </c>
      <c r="F7073" t="s">
        <v>92</v>
      </c>
      <c r="G7073" s="23" t="s">
        <v>92</v>
      </c>
      <c r="H7073" s="24" t="s">
        <v>92</v>
      </c>
      <c r="I7073" t="s">
        <v>92</v>
      </c>
    </row>
    <row r="7074" spans="1:9">
      <c r="A7074" t="s">
        <v>92</v>
      </c>
      <c r="B7074" s="23" t="s">
        <v>92</v>
      </c>
      <c r="C7074" s="24" t="s">
        <v>92</v>
      </c>
      <c r="D7074" t="s">
        <v>92</v>
      </c>
      <c r="E7074" t="s">
        <v>92</v>
      </c>
      <c r="F7074" t="s">
        <v>92</v>
      </c>
      <c r="G7074" s="23" t="s">
        <v>92</v>
      </c>
      <c r="H7074" s="24" t="s">
        <v>92</v>
      </c>
      <c r="I7074" t="s">
        <v>92</v>
      </c>
    </row>
    <row r="7075" spans="1:9">
      <c r="A7075" t="s">
        <v>92</v>
      </c>
      <c r="B7075" s="23" t="s">
        <v>92</v>
      </c>
      <c r="C7075" s="24" t="s">
        <v>92</v>
      </c>
      <c r="D7075" t="s">
        <v>92</v>
      </c>
      <c r="E7075" t="s">
        <v>92</v>
      </c>
      <c r="F7075" t="s">
        <v>92</v>
      </c>
      <c r="G7075" s="23" t="s">
        <v>92</v>
      </c>
      <c r="H7075" s="24" t="s">
        <v>92</v>
      </c>
      <c r="I7075" t="s">
        <v>92</v>
      </c>
    </row>
    <row r="7076" spans="1:9">
      <c r="A7076" t="s">
        <v>92</v>
      </c>
      <c r="B7076" s="23" t="s">
        <v>92</v>
      </c>
      <c r="C7076" s="24" t="s">
        <v>92</v>
      </c>
      <c r="D7076" t="s">
        <v>92</v>
      </c>
      <c r="E7076" t="s">
        <v>92</v>
      </c>
      <c r="F7076" t="s">
        <v>92</v>
      </c>
      <c r="G7076" s="23" t="s">
        <v>92</v>
      </c>
      <c r="H7076" s="24" t="s">
        <v>92</v>
      </c>
      <c r="I7076" t="s">
        <v>92</v>
      </c>
    </row>
    <row r="7077" spans="1:9">
      <c r="A7077" t="s">
        <v>92</v>
      </c>
      <c r="B7077" s="23" t="s">
        <v>92</v>
      </c>
      <c r="C7077" s="24" t="s">
        <v>92</v>
      </c>
      <c r="D7077" t="s">
        <v>92</v>
      </c>
      <c r="E7077" t="s">
        <v>92</v>
      </c>
      <c r="F7077" t="s">
        <v>92</v>
      </c>
      <c r="G7077" s="23" t="s">
        <v>92</v>
      </c>
      <c r="H7077" s="24" t="s">
        <v>92</v>
      </c>
      <c r="I7077" t="s">
        <v>92</v>
      </c>
    </row>
    <row r="7078" spans="1:9">
      <c r="A7078" t="s">
        <v>92</v>
      </c>
      <c r="B7078" s="23" t="s">
        <v>92</v>
      </c>
      <c r="C7078" s="24" t="s">
        <v>92</v>
      </c>
      <c r="D7078" t="s">
        <v>92</v>
      </c>
      <c r="E7078" t="s">
        <v>92</v>
      </c>
      <c r="F7078" t="s">
        <v>92</v>
      </c>
      <c r="G7078" s="23" t="s">
        <v>92</v>
      </c>
      <c r="H7078" s="24" t="s">
        <v>92</v>
      </c>
      <c r="I7078" t="s">
        <v>92</v>
      </c>
    </row>
    <row r="7079" spans="1:9">
      <c r="A7079" t="s">
        <v>92</v>
      </c>
      <c r="B7079" s="23" t="s">
        <v>92</v>
      </c>
      <c r="C7079" s="24" t="s">
        <v>92</v>
      </c>
      <c r="D7079" t="s">
        <v>92</v>
      </c>
      <c r="E7079" t="s">
        <v>92</v>
      </c>
      <c r="F7079" t="s">
        <v>92</v>
      </c>
      <c r="G7079" s="23" t="s">
        <v>92</v>
      </c>
      <c r="H7079" s="24" t="s">
        <v>92</v>
      </c>
      <c r="I7079" t="s">
        <v>92</v>
      </c>
    </row>
    <row r="7080" spans="1:9">
      <c r="A7080" t="s">
        <v>92</v>
      </c>
      <c r="B7080" s="23" t="s">
        <v>92</v>
      </c>
      <c r="C7080" s="24" t="s">
        <v>92</v>
      </c>
      <c r="D7080" t="s">
        <v>92</v>
      </c>
      <c r="E7080" t="s">
        <v>92</v>
      </c>
      <c r="F7080" t="s">
        <v>92</v>
      </c>
      <c r="G7080" s="23" t="s">
        <v>92</v>
      </c>
      <c r="H7080" s="24" t="s">
        <v>92</v>
      </c>
      <c r="I7080" t="s">
        <v>92</v>
      </c>
    </row>
    <row r="7081" spans="1:9">
      <c r="A7081" t="s">
        <v>92</v>
      </c>
      <c r="B7081" s="23" t="s">
        <v>92</v>
      </c>
      <c r="C7081" s="24" t="s">
        <v>92</v>
      </c>
      <c r="D7081" t="s">
        <v>92</v>
      </c>
      <c r="E7081" t="s">
        <v>92</v>
      </c>
      <c r="F7081" t="s">
        <v>92</v>
      </c>
      <c r="G7081" s="23" t="s">
        <v>92</v>
      </c>
      <c r="H7081" s="24" t="s">
        <v>92</v>
      </c>
      <c r="I7081" t="s">
        <v>92</v>
      </c>
    </row>
    <row r="7082" spans="1:9">
      <c r="A7082" t="s">
        <v>92</v>
      </c>
      <c r="B7082" s="23" t="s">
        <v>92</v>
      </c>
      <c r="C7082" s="24" t="s">
        <v>92</v>
      </c>
      <c r="D7082" t="s">
        <v>92</v>
      </c>
      <c r="E7082" t="s">
        <v>92</v>
      </c>
      <c r="F7082" t="s">
        <v>92</v>
      </c>
      <c r="G7082" s="23" t="s">
        <v>92</v>
      </c>
      <c r="H7082" s="24" t="s">
        <v>92</v>
      </c>
      <c r="I7082" t="s">
        <v>92</v>
      </c>
    </row>
    <row r="7083" spans="1:9">
      <c r="A7083" t="s">
        <v>92</v>
      </c>
      <c r="B7083" s="23" t="s">
        <v>92</v>
      </c>
      <c r="C7083" s="24" t="s">
        <v>92</v>
      </c>
      <c r="D7083" t="s">
        <v>92</v>
      </c>
      <c r="E7083" t="s">
        <v>92</v>
      </c>
      <c r="F7083" t="s">
        <v>92</v>
      </c>
      <c r="G7083" s="23" t="s">
        <v>92</v>
      </c>
      <c r="H7083" s="24" t="s">
        <v>92</v>
      </c>
      <c r="I7083" t="s">
        <v>92</v>
      </c>
    </row>
    <row r="7084" spans="1:9">
      <c r="A7084" t="s">
        <v>92</v>
      </c>
      <c r="B7084" s="23" t="s">
        <v>92</v>
      </c>
      <c r="C7084" s="24" t="s">
        <v>92</v>
      </c>
      <c r="D7084" t="s">
        <v>92</v>
      </c>
      <c r="E7084" t="s">
        <v>92</v>
      </c>
      <c r="F7084" t="s">
        <v>92</v>
      </c>
      <c r="G7084" s="23" t="s">
        <v>92</v>
      </c>
      <c r="H7084" s="24" t="s">
        <v>92</v>
      </c>
      <c r="I7084" t="s">
        <v>92</v>
      </c>
    </row>
    <row r="7085" spans="1:9">
      <c r="A7085" t="s">
        <v>92</v>
      </c>
      <c r="B7085" s="23" t="s">
        <v>92</v>
      </c>
      <c r="C7085" s="24" t="s">
        <v>92</v>
      </c>
      <c r="D7085" t="s">
        <v>92</v>
      </c>
      <c r="E7085" t="s">
        <v>92</v>
      </c>
      <c r="F7085" t="s">
        <v>92</v>
      </c>
      <c r="G7085" s="23" t="s">
        <v>92</v>
      </c>
      <c r="H7085" s="24" t="s">
        <v>92</v>
      </c>
      <c r="I7085" t="s">
        <v>92</v>
      </c>
    </row>
    <row r="7086" spans="1:9">
      <c r="A7086" t="s">
        <v>92</v>
      </c>
      <c r="B7086" s="23" t="s">
        <v>92</v>
      </c>
      <c r="C7086" s="24" t="s">
        <v>92</v>
      </c>
      <c r="D7086" t="s">
        <v>92</v>
      </c>
      <c r="E7086" t="s">
        <v>92</v>
      </c>
      <c r="F7086" t="s">
        <v>92</v>
      </c>
      <c r="G7086" s="23" t="s">
        <v>92</v>
      </c>
      <c r="H7086" s="24" t="s">
        <v>92</v>
      </c>
      <c r="I7086" t="s">
        <v>92</v>
      </c>
    </row>
    <row r="7087" spans="1:9">
      <c r="A7087" t="s">
        <v>92</v>
      </c>
      <c r="B7087" s="23" t="s">
        <v>92</v>
      </c>
      <c r="C7087" s="24" t="s">
        <v>92</v>
      </c>
      <c r="D7087" t="s">
        <v>92</v>
      </c>
      <c r="E7087" t="s">
        <v>92</v>
      </c>
      <c r="F7087" t="s">
        <v>92</v>
      </c>
      <c r="G7087" s="23" t="s">
        <v>92</v>
      </c>
      <c r="H7087" s="24" t="s">
        <v>92</v>
      </c>
      <c r="I7087" t="s">
        <v>92</v>
      </c>
    </row>
    <row r="7088" spans="1:9">
      <c r="A7088" t="s">
        <v>92</v>
      </c>
      <c r="B7088" s="23" t="s">
        <v>92</v>
      </c>
      <c r="C7088" s="24" t="s">
        <v>92</v>
      </c>
      <c r="D7088" t="s">
        <v>92</v>
      </c>
      <c r="E7088" t="s">
        <v>92</v>
      </c>
      <c r="F7088" t="s">
        <v>92</v>
      </c>
      <c r="G7088" s="23" t="s">
        <v>92</v>
      </c>
      <c r="H7088" s="24" t="s">
        <v>92</v>
      </c>
      <c r="I7088" t="s">
        <v>92</v>
      </c>
    </row>
    <row r="7089" spans="1:9">
      <c r="A7089" t="s">
        <v>92</v>
      </c>
      <c r="B7089" s="23" t="s">
        <v>92</v>
      </c>
      <c r="C7089" s="24" t="s">
        <v>92</v>
      </c>
      <c r="D7089" t="s">
        <v>92</v>
      </c>
      <c r="E7089" t="s">
        <v>92</v>
      </c>
      <c r="F7089" t="s">
        <v>92</v>
      </c>
      <c r="G7089" s="23" t="s">
        <v>92</v>
      </c>
      <c r="H7089" s="24" t="s">
        <v>92</v>
      </c>
      <c r="I7089" t="s">
        <v>92</v>
      </c>
    </row>
    <row r="7090" spans="1:9">
      <c r="A7090" t="s">
        <v>92</v>
      </c>
      <c r="B7090" s="23" t="s">
        <v>92</v>
      </c>
      <c r="C7090" s="24" t="s">
        <v>92</v>
      </c>
      <c r="D7090" t="s">
        <v>92</v>
      </c>
      <c r="E7090" t="s">
        <v>92</v>
      </c>
      <c r="F7090" t="s">
        <v>92</v>
      </c>
      <c r="G7090" s="23" t="s">
        <v>92</v>
      </c>
      <c r="H7090" s="24" t="s">
        <v>92</v>
      </c>
      <c r="I7090" t="s">
        <v>92</v>
      </c>
    </row>
    <row r="7091" spans="1:9">
      <c r="A7091" t="s">
        <v>92</v>
      </c>
      <c r="B7091" s="23" t="s">
        <v>92</v>
      </c>
      <c r="C7091" s="24" t="s">
        <v>92</v>
      </c>
      <c r="D7091" t="s">
        <v>92</v>
      </c>
      <c r="E7091" t="s">
        <v>92</v>
      </c>
      <c r="F7091" t="s">
        <v>92</v>
      </c>
      <c r="G7091" s="23" t="s">
        <v>92</v>
      </c>
      <c r="H7091" s="24" t="s">
        <v>92</v>
      </c>
      <c r="I7091" t="s">
        <v>92</v>
      </c>
    </row>
    <row r="7092" spans="1:9">
      <c r="A7092" t="s">
        <v>92</v>
      </c>
      <c r="B7092" s="23" t="s">
        <v>92</v>
      </c>
      <c r="C7092" s="24" t="s">
        <v>92</v>
      </c>
      <c r="D7092" t="s">
        <v>92</v>
      </c>
      <c r="E7092" t="s">
        <v>92</v>
      </c>
      <c r="F7092" t="s">
        <v>92</v>
      </c>
      <c r="G7092" s="23" t="s">
        <v>92</v>
      </c>
      <c r="H7092" s="24" t="s">
        <v>92</v>
      </c>
      <c r="I7092" t="s">
        <v>92</v>
      </c>
    </row>
    <row r="7093" spans="1:9">
      <c r="A7093" t="s">
        <v>92</v>
      </c>
      <c r="B7093" s="23" t="s">
        <v>92</v>
      </c>
      <c r="C7093" s="24" t="s">
        <v>92</v>
      </c>
      <c r="D7093" t="s">
        <v>92</v>
      </c>
      <c r="E7093" t="s">
        <v>92</v>
      </c>
      <c r="F7093" t="s">
        <v>92</v>
      </c>
      <c r="G7093" s="23" t="s">
        <v>92</v>
      </c>
      <c r="H7093" s="24" t="s">
        <v>92</v>
      </c>
      <c r="I7093" t="s">
        <v>92</v>
      </c>
    </row>
    <row r="7094" spans="1:9">
      <c r="A7094" t="s">
        <v>92</v>
      </c>
      <c r="B7094" s="23" t="s">
        <v>92</v>
      </c>
      <c r="C7094" s="24" t="s">
        <v>92</v>
      </c>
      <c r="D7094" t="s">
        <v>92</v>
      </c>
      <c r="E7094" t="s">
        <v>92</v>
      </c>
      <c r="F7094" t="s">
        <v>92</v>
      </c>
      <c r="G7094" s="23" t="s">
        <v>92</v>
      </c>
      <c r="H7094" s="24" t="s">
        <v>92</v>
      </c>
      <c r="I7094" t="s">
        <v>92</v>
      </c>
    </row>
    <row r="7095" spans="1:9">
      <c r="A7095" t="s">
        <v>92</v>
      </c>
      <c r="B7095" s="23" t="s">
        <v>92</v>
      </c>
      <c r="C7095" s="24" t="s">
        <v>92</v>
      </c>
      <c r="D7095" t="s">
        <v>92</v>
      </c>
      <c r="E7095" t="s">
        <v>92</v>
      </c>
      <c r="F7095" t="s">
        <v>92</v>
      </c>
      <c r="G7095" s="23" t="s">
        <v>92</v>
      </c>
      <c r="H7095" s="24" t="s">
        <v>92</v>
      </c>
      <c r="I7095" t="s">
        <v>92</v>
      </c>
    </row>
    <row r="7096" spans="1:9">
      <c r="A7096" t="s">
        <v>92</v>
      </c>
      <c r="B7096" s="23" t="s">
        <v>92</v>
      </c>
      <c r="C7096" s="24" t="s">
        <v>92</v>
      </c>
      <c r="D7096" t="s">
        <v>92</v>
      </c>
      <c r="E7096" t="s">
        <v>92</v>
      </c>
      <c r="F7096" t="s">
        <v>92</v>
      </c>
      <c r="G7096" s="23" t="s">
        <v>92</v>
      </c>
      <c r="H7096" s="24" t="s">
        <v>92</v>
      </c>
      <c r="I7096" t="s">
        <v>92</v>
      </c>
    </row>
    <row r="7097" spans="1:9">
      <c r="A7097" t="s">
        <v>92</v>
      </c>
      <c r="B7097" s="23" t="s">
        <v>92</v>
      </c>
      <c r="C7097" s="24" t="s">
        <v>92</v>
      </c>
      <c r="D7097" t="s">
        <v>92</v>
      </c>
      <c r="E7097" t="s">
        <v>92</v>
      </c>
      <c r="F7097" t="s">
        <v>92</v>
      </c>
      <c r="G7097" s="23" t="s">
        <v>92</v>
      </c>
      <c r="H7097" s="24" t="s">
        <v>92</v>
      </c>
      <c r="I7097" t="s">
        <v>92</v>
      </c>
    </row>
    <row r="7098" spans="1:9">
      <c r="A7098" t="s">
        <v>92</v>
      </c>
      <c r="B7098" s="23" t="s">
        <v>92</v>
      </c>
      <c r="C7098" s="24" t="s">
        <v>92</v>
      </c>
      <c r="D7098" t="s">
        <v>92</v>
      </c>
      <c r="E7098" t="s">
        <v>92</v>
      </c>
      <c r="F7098" t="s">
        <v>92</v>
      </c>
      <c r="G7098" s="23" t="s">
        <v>92</v>
      </c>
      <c r="H7098" s="24" t="s">
        <v>92</v>
      </c>
      <c r="I7098" t="s">
        <v>92</v>
      </c>
    </row>
    <row r="7099" spans="1:9">
      <c r="A7099" t="s">
        <v>92</v>
      </c>
      <c r="B7099" s="23" t="s">
        <v>92</v>
      </c>
      <c r="C7099" s="24" t="s">
        <v>92</v>
      </c>
      <c r="D7099" t="s">
        <v>92</v>
      </c>
      <c r="E7099" t="s">
        <v>92</v>
      </c>
      <c r="F7099" t="s">
        <v>92</v>
      </c>
      <c r="G7099" s="23" t="s">
        <v>92</v>
      </c>
      <c r="H7099" s="24" t="s">
        <v>92</v>
      </c>
      <c r="I7099" t="s">
        <v>92</v>
      </c>
    </row>
    <row r="7100" spans="1:9">
      <c r="A7100" t="s">
        <v>92</v>
      </c>
      <c r="B7100" s="23" t="s">
        <v>92</v>
      </c>
      <c r="C7100" s="24" t="s">
        <v>92</v>
      </c>
      <c r="D7100" t="s">
        <v>92</v>
      </c>
      <c r="E7100" t="s">
        <v>92</v>
      </c>
      <c r="F7100" t="s">
        <v>92</v>
      </c>
      <c r="G7100" s="23" t="s">
        <v>92</v>
      </c>
      <c r="H7100" s="24" t="s">
        <v>92</v>
      </c>
      <c r="I7100" t="s">
        <v>92</v>
      </c>
    </row>
    <row r="7101" spans="1:9">
      <c r="A7101" t="s">
        <v>92</v>
      </c>
      <c r="B7101" s="23" t="s">
        <v>92</v>
      </c>
      <c r="C7101" s="24" t="s">
        <v>92</v>
      </c>
      <c r="D7101" t="s">
        <v>92</v>
      </c>
      <c r="E7101" t="s">
        <v>92</v>
      </c>
      <c r="F7101" t="s">
        <v>92</v>
      </c>
      <c r="G7101" s="23" t="s">
        <v>92</v>
      </c>
      <c r="H7101" s="24" t="s">
        <v>92</v>
      </c>
      <c r="I7101" t="s">
        <v>92</v>
      </c>
    </row>
    <row r="7102" spans="1:9">
      <c r="A7102" t="s">
        <v>92</v>
      </c>
      <c r="B7102" s="23" t="s">
        <v>92</v>
      </c>
      <c r="C7102" s="24" t="s">
        <v>92</v>
      </c>
      <c r="D7102" t="s">
        <v>92</v>
      </c>
      <c r="E7102" t="s">
        <v>92</v>
      </c>
      <c r="F7102" t="s">
        <v>92</v>
      </c>
      <c r="G7102" s="23" t="s">
        <v>92</v>
      </c>
      <c r="H7102" s="24" t="s">
        <v>92</v>
      </c>
      <c r="I7102" t="s">
        <v>92</v>
      </c>
    </row>
    <row r="7103" spans="1:9">
      <c r="A7103" t="s">
        <v>92</v>
      </c>
      <c r="B7103" s="23" t="s">
        <v>92</v>
      </c>
      <c r="C7103" s="24" t="s">
        <v>92</v>
      </c>
      <c r="D7103" t="s">
        <v>92</v>
      </c>
      <c r="E7103" t="s">
        <v>92</v>
      </c>
      <c r="F7103" t="s">
        <v>92</v>
      </c>
      <c r="G7103" s="23" t="s">
        <v>92</v>
      </c>
      <c r="H7103" s="24" t="s">
        <v>92</v>
      </c>
      <c r="I7103" t="s">
        <v>92</v>
      </c>
    </row>
    <row r="7104" spans="1:9">
      <c r="A7104" t="s">
        <v>92</v>
      </c>
      <c r="B7104" s="23" t="s">
        <v>92</v>
      </c>
      <c r="C7104" s="24" t="s">
        <v>92</v>
      </c>
      <c r="D7104" t="s">
        <v>92</v>
      </c>
      <c r="E7104" t="s">
        <v>92</v>
      </c>
      <c r="F7104" t="s">
        <v>92</v>
      </c>
      <c r="G7104" s="23" t="s">
        <v>92</v>
      </c>
      <c r="H7104" s="24" t="s">
        <v>92</v>
      </c>
      <c r="I7104" t="s">
        <v>92</v>
      </c>
    </row>
    <row r="7105" spans="1:9">
      <c r="A7105" t="s">
        <v>92</v>
      </c>
      <c r="B7105" s="23" t="s">
        <v>92</v>
      </c>
      <c r="C7105" s="24" t="s">
        <v>92</v>
      </c>
      <c r="D7105" t="s">
        <v>92</v>
      </c>
      <c r="E7105" t="s">
        <v>92</v>
      </c>
      <c r="F7105" t="s">
        <v>92</v>
      </c>
      <c r="G7105" s="23" t="s">
        <v>92</v>
      </c>
      <c r="H7105" s="24" t="s">
        <v>92</v>
      </c>
      <c r="I7105" t="s">
        <v>92</v>
      </c>
    </row>
    <row r="7106" spans="1:9">
      <c r="A7106" t="s">
        <v>92</v>
      </c>
      <c r="B7106" s="23" t="s">
        <v>92</v>
      </c>
      <c r="C7106" s="24" t="s">
        <v>92</v>
      </c>
      <c r="D7106" t="s">
        <v>92</v>
      </c>
      <c r="E7106" t="s">
        <v>92</v>
      </c>
      <c r="F7106" t="s">
        <v>92</v>
      </c>
      <c r="G7106" s="23" t="s">
        <v>92</v>
      </c>
      <c r="H7106" s="24" t="s">
        <v>92</v>
      </c>
      <c r="I7106" t="s">
        <v>92</v>
      </c>
    </row>
    <row r="7107" spans="1:9">
      <c r="A7107" t="s">
        <v>92</v>
      </c>
      <c r="B7107" s="23" t="s">
        <v>92</v>
      </c>
      <c r="C7107" s="24" t="s">
        <v>92</v>
      </c>
      <c r="D7107" t="s">
        <v>92</v>
      </c>
      <c r="E7107" t="s">
        <v>92</v>
      </c>
      <c r="F7107" t="s">
        <v>92</v>
      </c>
      <c r="G7107" s="23" t="s">
        <v>92</v>
      </c>
      <c r="H7107" s="24" t="s">
        <v>92</v>
      </c>
      <c r="I7107" t="s">
        <v>92</v>
      </c>
    </row>
    <row r="7108" spans="1:9">
      <c r="A7108" t="s">
        <v>92</v>
      </c>
      <c r="B7108" s="23" t="s">
        <v>92</v>
      </c>
      <c r="C7108" s="24" t="s">
        <v>92</v>
      </c>
      <c r="D7108" t="s">
        <v>92</v>
      </c>
      <c r="E7108" t="s">
        <v>92</v>
      </c>
      <c r="F7108" t="s">
        <v>92</v>
      </c>
      <c r="G7108" s="23" t="s">
        <v>92</v>
      </c>
      <c r="H7108" s="24" t="s">
        <v>92</v>
      </c>
      <c r="I7108" t="s">
        <v>92</v>
      </c>
    </row>
    <row r="7109" spans="1:9">
      <c r="A7109" t="s">
        <v>92</v>
      </c>
      <c r="B7109" s="23" t="s">
        <v>92</v>
      </c>
      <c r="C7109" s="24" t="s">
        <v>92</v>
      </c>
      <c r="D7109" t="s">
        <v>92</v>
      </c>
      <c r="E7109" t="s">
        <v>92</v>
      </c>
      <c r="F7109" t="s">
        <v>92</v>
      </c>
      <c r="G7109" s="23" t="s">
        <v>92</v>
      </c>
      <c r="H7109" s="24" t="s">
        <v>92</v>
      </c>
      <c r="I7109" t="s">
        <v>92</v>
      </c>
    </row>
    <row r="7110" spans="1:9">
      <c r="A7110" t="s">
        <v>92</v>
      </c>
      <c r="B7110" s="23" t="s">
        <v>92</v>
      </c>
      <c r="C7110" s="24" t="s">
        <v>92</v>
      </c>
      <c r="D7110" t="s">
        <v>92</v>
      </c>
      <c r="E7110" t="s">
        <v>92</v>
      </c>
      <c r="F7110" t="s">
        <v>92</v>
      </c>
      <c r="G7110" s="23" t="s">
        <v>92</v>
      </c>
      <c r="H7110" s="24" t="s">
        <v>92</v>
      </c>
      <c r="I7110" t="s">
        <v>92</v>
      </c>
    </row>
    <row r="7111" spans="1:9">
      <c r="A7111" t="s">
        <v>92</v>
      </c>
      <c r="B7111" s="23" t="s">
        <v>92</v>
      </c>
      <c r="C7111" s="24" t="s">
        <v>92</v>
      </c>
      <c r="D7111" t="s">
        <v>92</v>
      </c>
      <c r="E7111" t="s">
        <v>92</v>
      </c>
      <c r="F7111" t="s">
        <v>92</v>
      </c>
      <c r="G7111" s="23" t="s">
        <v>92</v>
      </c>
      <c r="H7111" s="24" t="s">
        <v>92</v>
      </c>
      <c r="I7111" t="s">
        <v>92</v>
      </c>
    </row>
    <row r="7112" spans="1:9">
      <c r="A7112" t="s">
        <v>92</v>
      </c>
      <c r="B7112" s="23" t="s">
        <v>92</v>
      </c>
      <c r="C7112" s="24" t="s">
        <v>92</v>
      </c>
      <c r="D7112" t="s">
        <v>92</v>
      </c>
      <c r="E7112" t="s">
        <v>92</v>
      </c>
      <c r="F7112" t="s">
        <v>92</v>
      </c>
      <c r="G7112" s="23" t="s">
        <v>92</v>
      </c>
      <c r="H7112" s="24" t="s">
        <v>92</v>
      </c>
      <c r="I7112" t="s">
        <v>92</v>
      </c>
    </row>
    <row r="7113" spans="1:9">
      <c r="A7113" t="s">
        <v>92</v>
      </c>
      <c r="B7113" s="23" t="s">
        <v>92</v>
      </c>
      <c r="C7113" s="24" t="s">
        <v>92</v>
      </c>
      <c r="D7113" t="s">
        <v>92</v>
      </c>
      <c r="E7113" t="s">
        <v>92</v>
      </c>
      <c r="F7113" t="s">
        <v>92</v>
      </c>
      <c r="G7113" s="23" t="s">
        <v>92</v>
      </c>
      <c r="H7113" s="24" t="s">
        <v>92</v>
      </c>
      <c r="I7113" t="s">
        <v>92</v>
      </c>
    </row>
    <row r="7114" spans="1:9">
      <c r="A7114" t="s">
        <v>92</v>
      </c>
      <c r="B7114" s="23" t="s">
        <v>92</v>
      </c>
      <c r="C7114" s="24" t="s">
        <v>92</v>
      </c>
      <c r="D7114" t="s">
        <v>92</v>
      </c>
      <c r="E7114" t="s">
        <v>92</v>
      </c>
      <c r="F7114" t="s">
        <v>92</v>
      </c>
      <c r="G7114" s="23" t="s">
        <v>92</v>
      </c>
      <c r="H7114" s="24" t="s">
        <v>92</v>
      </c>
      <c r="I7114" t="s">
        <v>92</v>
      </c>
    </row>
    <row r="7115" spans="1:9">
      <c r="A7115" t="s">
        <v>92</v>
      </c>
      <c r="B7115" s="23" t="s">
        <v>92</v>
      </c>
      <c r="C7115" s="24" t="s">
        <v>92</v>
      </c>
      <c r="D7115" t="s">
        <v>92</v>
      </c>
      <c r="E7115" t="s">
        <v>92</v>
      </c>
      <c r="F7115" t="s">
        <v>92</v>
      </c>
      <c r="G7115" s="23" t="s">
        <v>92</v>
      </c>
      <c r="H7115" s="24" t="s">
        <v>92</v>
      </c>
      <c r="I7115" t="s">
        <v>92</v>
      </c>
    </row>
    <row r="7116" spans="1:9">
      <c r="A7116" t="s">
        <v>92</v>
      </c>
      <c r="B7116" s="23" t="s">
        <v>92</v>
      </c>
      <c r="C7116" s="24" t="s">
        <v>92</v>
      </c>
      <c r="D7116" t="s">
        <v>92</v>
      </c>
      <c r="E7116" t="s">
        <v>92</v>
      </c>
      <c r="F7116" t="s">
        <v>92</v>
      </c>
      <c r="G7116" s="23" t="s">
        <v>92</v>
      </c>
      <c r="H7116" s="24" t="s">
        <v>92</v>
      </c>
      <c r="I7116" t="s">
        <v>92</v>
      </c>
    </row>
    <row r="7117" spans="1:9">
      <c r="A7117" t="s">
        <v>92</v>
      </c>
      <c r="B7117" s="23" t="s">
        <v>92</v>
      </c>
      <c r="C7117" s="24" t="s">
        <v>92</v>
      </c>
      <c r="D7117" t="s">
        <v>92</v>
      </c>
      <c r="E7117" t="s">
        <v>92</v>
      </c>
      <c r="F7117" t="s">
        <v>92</v>
      </c>
      <c r="G7117" s="23" t="s">
        <v>92</v>
      </c>
      <c r="H7117" s="24" t="s">
        <v>92</v>
      </c>
      <c r="I7117" t="s">
        <v>92</v>
      </c>
    </row>
    <row r="7118" spans="1:9">
      <c r="A7118" t="s">
        <v>92</v>
      </c>
      <c r="B7118" s="23" t="s">
        <v>92</v>
      </c>
      <c r="C7118" s="24" t="s">
        <v>92</v>
      </c>
      <c r="D7118" t="s">
        <v>92</v>
      </c>
      <c r="E7118" t="s">
        <v>92</v>
      </c>
      <c r="F7118" t="s">
        <v>92</v>
      </c>
      <c r="G7118" s="23" t="s">
        <v>92</v>
      </c>
      <c r="H7118" s="24" t="s">
        <v>92</v>
      </c>
      <c r="I7118" t="s">
        <v>92</v>
      </c>
    </row>
    <row r="7119" spans="1:9">
      <c r="A7119" t="s">
        <v>92</v>
      </c>
      <c r="B7119" s="23" t="s">
        <v>92</v>
      </c>
      <c r="C7119" s="24" t="s">
        <v>92</v>
      </c>
      <c r="D7119" t="s">
        <v>92</v>
      </c>
      <c r="E7119" t="s">
        <v>92</v>
      </c>
      <c r="F7119" t="s">
        <v>92</v>
      </c>
      <c r="G7119" s="23" t="s">
        <v>92</v>
      </c>
      <c r="H7119" s="24" t="s">
        <v>92</v>
      </c>
      <c r="I7119" t="s">
        <v>92</v>
      </c>
    </row>
    <row r="7120" spans="1:9">
      <c r="A7120" t="s">
        <v>92</v>
      </c>
      <c r="B7120" s="23" t="s">
        <v>92</v>
      </c>
      <c r="C7120" s="24" t="s">
        <v>92</v>
      </c>
      <c r="D7120" t="s">
        <v>92</v>
      </c>
      <c r="E7120" t="s">
        <v>92</v>
      </c>
      <c r="F7120" t="s">
        <v>92</v>
      </c>
      <c r="G7120" s="23" t="s">
        <v>92</v>
      </c>
      <c r="H7120" s="24" t="s">
        <v>92</v>
      </c>
      <c r="I7120" t="s">
        <v>92</v>
      </c>
    </row>
    <row r="7121" spans="1:9">
      <c r="A7121" t="s">
        <v>92</v>
      </c>
      <c r="B7121" s="23" t="s">
        <v>92</v>
      </c>
      <c r="C7121" s="24" t="s">
        <v>92</v>
      </c>
      <c r="D7121" t="s">
        <v>92</v>
      </c>
      <c r="E7121" t="s">
        <v>92</v>
      </c>
      <c r="F7121" t="s">
        <v>92</v>
      </c>
      <c r="G7121" s="23" t="s">
        <v>92</v>
      </c>
      <c r="H7121" s="24" t="s">
        <v>92</v>
      </c>
      <c r="I7121" t="s">
        <v>92</v>
      </c>
    </row>
    <row r="7122" spans="1:9">
      <c r="A7122" t="s">
        <v>92</v>
      </c>
      <c r="B7122" s="23" t="s">
        <v>92</v>
      </c>
      <c r="C7122" s="24" t="s">
        <v>92</v>
      </c>
      <c r="D7122" t="s">
        <v>92</v>
      </c>
      <c r="E7122" t="s">
        <v>92</v>
      </c>
      <c r="F7122" t="s">
        <v>92</v>
      </c>
      <c r="G7122" s="23" t="s">
        <v>92</v>
      </c>
      <c r="H7122" s="24" t="s">
        <v>92</v>
      </c>
      <c r="I7122" t="s">
        <v>92</v>
      </c>
    </row>
    <row r="7123" spans="1:9">
      <c r="A7123" t="s">
        <v>92</v>
      </c>
      <c r="B7123" s="23" t="s">
        <v>92</v>
      </c>
      <c r="C7123" s="24" t="s">
        <v>92</v>
      </c>
      <c r="D7123" t="s">
        <v>92</v>
      </c>
      <c r="E7123" t="s">
        <v>92</v>
      </c>
      <c r="F7123" t="s">
        <v>92</v>
      </c>
      <c r="G7123" s="23" t="s">
        <v>92</v>
      </c>
      <c r="H7123" s="24" t="s">
        <v>92</v>
      </c>
      <c r="I7123" t="s">
        <v>92</v>
      </c>
    </row>
    <row r="7124" spans="1:9">
      <c r="A7124" t="s">
        <v>92</v>
      </c>
      <c r="B7124" s="23" t="s">
        <v>92</v>
      </c>
      <c r="C7124" s="24" t="s">
        <v>92</v>
      </c>
      <c r="D7124" t="s">
        <v>92</v>
      </c>
      <c r="E7124" t="s">
        <v>92</v>
      </c>
      <c r="F7124" t="s">
        <v>92</v>
      </c>
      <c r="G7124" s="23" t="s">
        <v>92</v>
      </c>
      <c r="H7124" s="24" t="s">
        <v>92</v>
      </c>
      <c r="I7124" t="s">
        <v>92</v>
      </c>
    </row>
    <row r="7125" spans="1:9">
      <c r="A7125" t="s">
        <v>92</v>
      </c>
      <c r="B7125" s="23" t="s">
        <v>92</v>
      </c>
      <c r="C7125" s="24" t="s">
        <v>92</v>
      </c>
      <c r="D7125" t="s">
        <v>92</v>
      </c>
      <c r="E7125" t="s">
        <v>92</v>
      </c>
      <c r="F7125" t="s">
        <v>92</v>
      </c>
      <c r="G7125" s="23" t="s">
        <v>92</v>
      </c>
      <c r="H7125" s="24" t="s">
        <v>92</v>
      </c>
      <c r="I7125" t="s">
        <v>92</v>
      </c>
    </row>
    <row r="7126" spans="1:9">
      <c r="A7126" t="s">
        <v>92</v>
      </c>
      <c r="B7126" s="23" t="s">
        <v>92</v>
      </c>
      <c r="C7126" s="24" t="s">
        <v>92</v>
      </c>
      <c r="D7126" t="s">
        <v>92</v>
      </c>
      <c r="E7126" t="s">
        <v>92</v>
      </c>
      <c r="F7126" t="s">
        <v>92</v>
      </c>
      <c r="G7126" s="23" t="s">
        <v>92</v>
      </c>
      <c r="H7126" s="24" t="s">
        <v>92</v>
      </c>
      <c r="I7126" t="s">
        <v>92</v>
      </c>
    </row>
    <row r="7127" spans="1:9">
      <c r="A7127" t="s">
        <v>92</v>
      </c>
      <c r="B7127" s="23" t="s">
        <v>92</v>
      </c>
      <c r="C7127" s="24" t="s">
        <v>92</v>
      </c>
      <c r="D7127" t="s">
        <v>92</v>
      </c>
      <c r="E7127" t="s">
        <v>92</v>
      </c>
      <c r="F7127" t="s">
        <v>92</v>
      </c>
      <c r="G7127" s="23" t="s">
        <v>92</v>
      </c>
      <c r="H7127" s="24" t="s">
        <v>92</v>
      </c>
      <c r="I7127" t="s">
        <v>92</v>
      </c>
    </row>
    <row r="7128" spans="1:9">
      <c r="A7128" t="s">
        <v>92</v>
      </c>
      <c r="B7128" s="23" t="s">
        <v>92</v>
      </c>
      <c r="C7128" s="24" t="s">
        <v>92</v>
      </c>
      <c r="D7128" t="s">
        <v>92</v>
      </c>
      <c r="E7128" t="s">
        <v>92</v>
      </c>
      <c r="F7128" t="s">
        <v>92</v>
      </c>
      <c r="G7128" s="23" t="s">
        <v>92</v>
      </c>
      <c r="H7128" s="24" t="s">
        <v>92</v>
      </c>
      <c r="I7128" t="s">
        <v>92</v>
      </c>
    </row>
    <row r="7129" spans="1:9">
      <c r="A7129" t="s">
        <v>92</v>
      </c>
      <c r="B7129" s="23" t="s">
        <v>92</v>
      </c>
      <c r="C7129" s="24" t="s">
        <v>92</v>
      </c>
      <c r="D7129" t="s">
        <v>92</v>
      </c>
      <c r="E7129" t="s">
        <v>92</v>
      </c>
      <c r="F7129" t="s">
        <v>92</v>
      </c>
      <c r="G7129" s="23" t="s">
        <v>92</v>
      </c>
      <c r="H7129" s="24" t="s">
        <v>92</v>
      </c>
      <c r="I7129" t="s">
        <v>92</v>
      </c>
    </row>
    <row r="7130" spans="1:9">
      <c r="A7130" t="s">
        <v>92</v>
      </c>
      <c r="B7130" s="23" t="s">
        <v>92</v>
      </c>
      <c r="C7130" s="24" t="s">
        <v>92</v>
      </c>
      <c r="D7130" t="s">
        <v>92</v>
      </c>
      <c r="E7130" t="s">
        <v>92</v>
      </c>
      <c r="F7130" t="s">
        <v>92</v>
      </c>
      <c r="G7130" s="23" t="s">
        <v>92</v>
      </c>
      <c r="H7130" s="24" t="s">
        <v>92</v>
      </c>
      <c r="I7130" t="s">
        <v>92</v>
      </c>
    </row>
    <row r="7131" spans="1:9">
      <c r="A7131" t="s">
        <v>92</v>
      </c>
      <c r="B7131" s="23" t="s">
        <v>92</v>
      </c>
      <c r="C7131" s="24" t="s">
        <v>92</v>
      </c>
      <c r="D7131" t="s">
        <v>92</v>
      </c>
      <c r="E7131" t="s">
        <v>92</v>
      </c>
      <c r="F7131" t="s">
        <v>92</v>
      </c>
      <c r="G7131" s="23" t="s">
        <v>92</v>
      </c>
      <c r="H7131" s="24" t="s">
        <v>92</v>
      </c>
      <c r="I7131" t="s">
        <v>92</v>
      </c>
    </row>
    <row r="7132" spans="1:9">
      <c r="A7132" t="s">
        <v>92</v>
      </c>
      <c r="B7132" s="23" t="s">
        <v>92</v>
      </c>
      <c r="C7132" s="24" t="s">
        <v>92</v>
      </c>
      <c r="D7132" t="s">
        <v>92</v>
      </c>
      <c r="E7132" t="s">
        <v>92</v>
      </c>
      <c r="F7132" t="s">
        <v>92</v>
      </c>
      <c r="G7132" s="23" t="s">
        <v>92</v>
      </c>
      <c r="H7132" s="24" t="s">
        <v>92</v>
      </c>
      <c r="I7132" t="s">
        <v>92</v>
      </c>
    </row>
    <row r="7133" spans="1:9">
      <c r="A7133" t="s">
        <v>92</v>
      </c>
      <c r="B7133" s="23" t="s">
        <v>92</v>
      </c>
      <c r="C7133" s="24" t="s">
        <v>92</v>
      </c>
      <c r="D7133" t="s">
        <v>92</v>
      </c>
      <c r="E7133" t="s">
        <v>92</v>
      </c>
      <c r="F7133" t="s">
        <v>92</v>
      </c>
      <c r="G7133" s="23" t="s">
        <v>92</v>
      </c>
      <c r="H7133" s="24" t="s">
        <v>92</v>
      </c>
      <c r="I7133" t="s">
        <v>92</v>
      </c>
    </row>
    <row r="7134" spans="1:9">
      <c r="A7134" t="s">
        <v>92</v>
      </c>
      <c r="B7134" s="23" t="s">
        <v>92</v>
      </c>
      <c r="C7134" s="24" t="s">
        <v>92</v>
      </c>
      <c r="D7134" t="s">
        <v>92</v>
      </c>
      <c r="E7134" t="s">
        <v>92</v>
      </c>
      <c r="F7134" t="s">
        <v>92</v>
      </c>
      <c r="G7134" s="23" t="s">
        <v>92</v>
      </c>
      <c r="H7134" s="24" t="s">
        <v>92</v>
      </c>
      <c r="I7134" t="s">
        <v>92</v>
      </c>
    </row>
    <row r="7135" spans="1:9">
      <c r="A7135" t="s">
        <v>92</v>
      </c>
      <c r="B7135" s="23" t="s">
        <v>92</v>
      </c>
      <c r="C7135" s="24" t="s">
        <v>92</v>
      </c>
      <c r="D7135" t="s">
        <v>92</v>
      </c>
      <c r="E7135" t="s">
        <v>92</v>
      </c>
      <c r="F7135" t="s">
        <v>92</v>
      </c>
      <c r="G7135" s="23" t="s">
        <v>92</v>
      </c>
      <c r="H7135" s="24" t="s">
        <v>92</v>
      </c>
      <c r="I7135" t="s">
        <v>92</v>
      </c>
    </row>
    <row r="7136" spans="1:9">
      <c r="A7136" t="s">
        <v>92</v>
      </c>
      <c r="B7136" s="23" t="s">
        <v>92</v>
      </c>
      <c r="C7136" s="24" t="s">
        <v>92</v>
      </c>
      <c r="D7136" t="s">
        <v>92</v>
      </c>
      <c r="E7136" t="s">
        <v>92</v>
      </c>
      <c r="F7136" t="s">
        <v>92</v>
      </c>
      <c r="G7136" s="23" t="s">
        <v>92</v>
      </c>
      <c r="H7136" s="24" t="s">
        <v>92</v>
      </c>
      <c r="I7136" t="s">
        <v>92</v>
      </c>
    </row>
    <row r="7137" spans="1:9">
      <c r="A7137" t="s">
        <v>92</v>
      </c>
      <c r="B7137" s="23" t="s">
        <v>92</v>
      </c>
      <c r="C7137" s="24" t="s">
        <v>92</v>
      </c>
      <c r="D7137" t="s">
        <v>92</v>
      </c>
      <c r="E7137" t="s">
        <v>92</v>
      </c>
      <c r="F7137" t="s">
        <v>92</v>
      </c>
      <c r="G7137" s="23" t="s">
        <v>92</v>
      </c>
      <c r="H7137" s="24" t="s">
        <v>92</v>
      </c>
      <c r="I7137" t="s">
        <v>92</v>
      </c>
    </row>
    <row r="7138" spans="1:9">
      <c r="A7138" t="s">
        <v>92</v>
      </c>
      <c r="B7138" s="23" t="s">
        <v>92</v>
      </c>
      <c r="C7138" s="24" t="s">
        <v>92</v>
      </c>
      <c r="D7138" t="s">
        <v>92</v>
      </c>
      <c r="E7138" t="s">
        <v>92</v>
      </c>
      <c r="F7138" t="s">
        <v>92</v>
      </c>
      <c r="G7138" s="23" t="s">
        <v>92</v>
      </c>
      <c r="H7138" s="24" t="s">
        <v>92</v>
      </c>
      <c r="I7138" t="s">
        <v>92</v>
      </c>
    </row>
    <row r="7139" spans="1:9">
      <c r="A7139" t="s">
        <v>92</v>
      </c>
      <c r="B7139" s="23" t="s">
        <v>92</v>
      </c>
      <c r="C7139" s="24" t="s">
        <v>92</v>
      </c>
      <c r="D7139" t="s">
        <v>92</v>
      </c>
      <c r="E7139" t="s">
        <v>92</v>
      </c>
      <c r="F7139" t="s">
        <v>92</v>
      </c>
      <c r="G7139" s="23" t="s">
        <v>92</v>
      </c>
      <c r="H7139" s="24" t="s">
        <v>92</v>
      </c>
      <c r="I7139" t="s">
        <v>92</v>
      </c>
    </row>
    <row r="7140" spans="1:9">
      <c r="A7140" t="s">
        <v>92</v>
      </c>
      <c r="B7140" s="23" t="s">
        <v>92</v>
      </c>
      <c r="C7140" s="24" t="s">
        <v>92</v>
      </c>
      <c r="D7140" t="s">
        <v>92</v>
      </c>
      <c r="E7140" t="s">
        <v>92</v>
      </c>
      <c r="F7140" t="s">
        <v>92</v>
      </c>
      <c r="G7140" s="23" t="s">
        <v>92</v>
      </c>
      <c r="H7140" s="24" t="s">
        <v>92</v>
      </c>
      <c r="I7140" t="s">
        <v>92</v>
      </c>
    </row>
    <row r="7141" spans="1:9">
      <c r="A7141" t="s">
        <v>92</v>
      </c>
      <c r="B7141" s="23" t="s">
        <v>92</v>
      </c>
      <c r="C7141" s="24" t="s">
        <v>92</v>
      </c>
      <c r="D7141" t="s">
        <v>92</v>
      </c>
      <c r="E7141" t="s">
        <v>92</v>
      </c>
      <c r="F7141" t="s">
        <v>92</v>
      </c>
      <c r="G7141" s="23" t="s">
        <v>92</v>
      </c>
      <c r="H7141" s="24" t="s">
        <v>92</v>
      </c>
      <c r="I7141" t="s">
        <v>92</v>
      </c>
    </row>
    <row r="7142" spans="1:9">
      <c r="A7142" t="s">
        <v>92</v>
      </c>
      <c r="B7142" s="23" t="s">
        <v>92</v>
      </c>
      <c r="C7142" s="24" t="s">
        <v>92</v>
      </c>
      <c r="D7142" t="s">
        <v>92</v>
      </c>
      <c r="E7142" t="s">
        <v>92</v>
      </c>
      <c r="F7142" t="s">
        <v>92</v>
      </c>
      <c r="G7142" s="23" t="s">
        <v>92</v>
      </c>
      <c r="H7142" s="24" t="s">
        <v>92</v>
      </c>
      <c r="I7142" t="s">
        <v>92</v>
      </c>
    </row>
    <row r="7143" spans="1:9">
      <c r="A7143" t="s">
        <v>92</v>
      </c>
      <c r="B7143" s="23" t="s">
        <v>92</v>
      </c>
      <c r="C7143" s="24" t="s">
        <v>92</v>
      </c>
      <c r="D7143" t="s">
        <v>92</v>
      </c>
      <c r="E7143" t="s">
        <v>92</v>
      </c>
      <c r="F7143" t="s">
        <v>92</v>
      </c>
      <c r="G7143" s="23" t="s">
        <v>92</v>
      </c>
      <c r="H7143" s="24" t="s">
        <v>92</v>
      </c>
      <c r="I7143" t="s">
        <v>92</v>
      </c>
    </row>
    <row r="7144" spans="1:9">
      <c r="A7144" t="s">
        <v>92</v>
      </c>
      <c r="B7144" s="23" t="s">
        <v>92</v>
      </c>
      <c r="C7144" s="24" t="s">
        <v>92</v>
      </c>
      <c r="D7144" t="s">
        <v>92</v>
      </c>
      <c r="E7144" t="s">
        <v>92</v>
      </c>
      <c r="F7144" t="s">
        <v>92</v>
      </c>
      <c r="G7144" s="23" t="s">
        <v>92</v>
      </c>
      <c r="H7144" s="24" t="s">
        <v>92</v>
      </c>
      <c r="I7144" t="s">
        <v>92</v>
      </c>
    </row>
    <row r="7145" spans="1:9">
      <c r="A7145" t="s">
        <v>92</v>
      </c>
      <c r="B7145" s="23" t="s">
        <v>92</v>
      </c>
      <c r="C7145" s="24" t="s">
        <v>92</v>
      </c>
      <c r="D7145" t="s">
        <v>92</v>
      </c>
      <c r="E7145" t="s">
        <v>92</v>
      </c>
      <c r="F7145" t="s">
        <v>92</v>
      </c>
      <c r="G7145" s="23" t="s">
        <v>92</v>
      </c>
      <c r="H7145" s="24" t="s">
        <v>92</v>
      </c>
      <c r="I7145" t="s">
        <v>92</v>
      </c>
    </row>
    <row r="7146" spans="1:9">
      <c r="A7146" t="s">
        <v>92</v>
      </c>
      <c r="B7146" s="23" t="s">
        <v>92</v>
      </c>
      <c r="C7146" s="24" t="s">
        <v>92</v>
      </c>
      <c r="D7146" t="s">
        <v>92</v>
      </c>
      <c r="E7146" t="s">
        <v>92</v>
      </c>
      <c r="F7146" t="s">
        <v>92</v>
      </c>
      <c r="G7146" s="23" t="s">
        <v>92</v>
      </c>
      <c r="H7146" s="24" t="s">
        <v>92</v>
      </c>
      <c r="I7146" t="s">
        <v>92</v>
      </c>
    </row>
    <row r="7147" spans="1:9">
      <c r="A7147" t="s">
        <v>92</v>
      </c>
      <c r="B7147" s="23" t="s">
        <v>92</v>
      </c>
      <c r="C7147" s="24" t="s">
        <v>92</v>
      </c>
      <c r="D7147" t="s">
        <v>92</v>
      </c>
      <c r="E7147" t="s">
        <v>92</v>
      </c>
      <c r="F7147" t="s">
        <v>92</v>
      </c>
      <c r="G7147" s="23" t="s">
        <v>92</v>
      </c>
      <c r="H7147" s="24" t="s">
        <v>92</v>
      </c>
      <c r="I7147" t="s">
        <v>92</v>
      </c>
    </row>
    <row r="7148" spans="1:9">
      <c r="A7148" t="s">
        <v>92</v>
      </c>
      <c r="B7148" s="23" t="s">
        <v>92</v>
      </c>
      <c r="C7148" s="24" t="s">
        <v>92</v>
      </c>
      <c r="D7148" t="s">
        <v>92</v>
      </c>
      <c r="E7148" t="s">
        <v>92</v>
      </c>
      <c r="F7148" t="s">
        <v>92</v>
      </c>
      <c r="G7148" s="23" t="s">
        <v>92</v>
      </c>
      <c r="H7148" s="24" t="s">
        <v>92</v>
      </c>
      <c r="I7148" t="s">
        <v>92</v>
      </c>
    </row>
    <row r="7149" spans="1:9">
      <c r="A7149" t="s">
        <v>92</v>
      </c>
      <c r="B7149" s="23" t="s">
        <v>92</v>
      </c>
      <c r="C7149" s="24" t="s">
        <v>92</v>
      </c>
      <c r="D7149" t="s">
        <v>92</v>
      </c>
      <c r="E7149" t="s">
        <v>92</v>
      </c>
      <c r="F7149" t="s">
        <v>92</v>
      </c>
      <c r="G7149" s="23" t="s">
        <v>92</v>
      </c>
      <c r="H7149" s="24" t="s">
        <v>92</v>
      </c>
      <c r="I7149" t="s">
        <v>92</v>
      </c>
    </row>
    <row r="7150" spans="1:9">
      <c r="A7150" t="s">
        <v>92</v>
      </c>
      <c r="B7150" s="23" t="s">
        <v>92</v>
      </c>
      <c r="C7150" s="24" t="s">
        <v>92</v>
      </c>
      <c r="D7150" t="s">
        <v>92</v>
      </c>
      <c r="E7150" t="s">
        <v>92</v>
      </c>
      <c r="F7150" t="s">
        <v>92</v>
      </c>
      <c r="G7150" s="23" t="s">
        <v>92</v>
      </c>
      <c r="H7150" s="24" t="s">
        <v>92</v>
      </c>
      <c r="I7150" t="s">
        <v>92</v>
      </c>
    </row>
    <row r="7151" spans="1:9">
      <c r="A7151" t="s">
        <v>92</v>
      </c>
      <c r="B7151" s="23" t="s">
        <v>92</v>
      </c>
      <c r="C7151" s="24" t="s">
        <v>92</v>
      </c>
      <c r="D7151" t="s">
        <v>92</v>
      </c>
      <c r="E7151" t="s">
        <v>92</v>
      </c>
      <c r="F7151" t="s">
        <v>92</v>
      </c>
      <c r="G7151" s="23" t="s">
        <v>92</v>
      </c>
      <c r="H7151" s="24" t="s">
        <v>92</v>
      </c>
      <c r="I7151" t="s">
        <v>92</v>
      </c>
    </row>
    <row r="7152" spans="1:9">
      <c r="A7152" t="s">
        <v>92</v>
      </c>
      <c r="B7152" s="23" t="s">
        <v>92</v>
      </c>
      <c r="C7152" s="24" t="s">
        <v>92</v>
      </c>
      <c r="D7152" t="s">
        <v>92</v>
      </c>
      <c r="E7152" t="s">
        <v>92</v>
      </c>
      <c r="F7152" t="s">
        <v>92</v>
      </c>
      <c r="G7152" s="23" t="s">
        <v>92</v>
      </c>
      <c r="H7152" s="24" t="s">
        <v>92</v>
      </c>
      <c r="I7152" t="s">
        <v>92</v>
      </c>
    </row>
    <row r="7153" spans="1:9">
      <c r="A7153" t="s">
        <v>92</v>
      </c>
      <c r="B7153" s="23" t="s">
        <v>92</v>
      </c>
      <c r="C7153" s="24" t="s">
        <v>92</v>
      </c>
      <c r="D7153" t="s">
        <v>92</v>
      </c>
      <c r="E7153" t="s">
        <v>92</v>
      </c>
      <c r="F7153" t="s">
        <v>92</v>
      </c>
      <c r="G7153" s="23" t="s">
        <v>92</v>
      </c>
      <c r="H7153" s="24" t="s">
        <v>92</v>
      </c>
      <c r="I7153" t="s">
        <v>92</v>
      </c>
    </row>
    <row r="7154" spans="1:9">
      <c r="A7154" t="s">
        <v>92</v>
      </c>
      <c r="B7154" s="23" t="s">
        <v>92</v>
      </c>
      <c r="C7154" s="24" t="s">
        <v>92</v>
      </c>
      <c r="D7154" t="s">
        <v>92</v>
      </c>
      <c r="E7154" t="s">
        <v>92</v>
      </c>
      <c r="F7154" t="s">
        <v>92</v>
      </c>
      <c r="G7154" s="23" t="s">
        <v>92</v>
      </c>
      <c r="H7154" s="24" t="s">
        <v>92</v>
      </c>
      <c r="I7154" t="s">
        <v>92</v>
      </c>
    </row>
    <row r="7155" spans="1:9">
      <c r="A7155" t="s">
        <v>92</v>
      </c>
      <c r="B7155" s="23" t="s">
        <v>92</v>
      </c>
      <c r="C7155" s="24" t="s">
        <v>92</v>
      </c>
      <c r="D7155" t="s">
        <v>92</v>
      </c>
      <c r="E7155" t="s">
        <v>92</v>
      </c>
      <c r="F7155" t="s">
        <v>92</v>
      </c>
      <c r="G7155" s="23" t="s">
        <v>92</v>
      </c>
      <c r="H7155" s="24" t="s">
        <v>92</v>
      </c>
      <c r="I7155" t="s">
        <v>92</v>
      </c>
    </row>
    <row r="7156" spans="1:9">
      <c r="A7156" t="s">
        <v>92</v>
      </c>
      <c r="B7156" s="23" t="s">
        <v>92</v>
      </c>
      <c r="C7156" s="24" t="s">
        <v>92</v>
      </c>
      <c r="D7156" t="s">
        <v>92</v>
      </c>
      <c r="E7156" t="s">
        <v>92</v>
      </c>
      <c r="F7156" t="s">
        <v>92</v>
      </c>
      <c r="G7156" s="23" t="s">
        <v>92</v>
      </c>
      <c r="H7156" s="24" t="s">
        <v>92</v>
      </c>
      <c r="I7156" t="s">
        <v>92</v>
      </c>
    </row>
    <row r="7157" spans="1:9">
      <c r="A7157" t="s">
        <v>92</v>
      </c>
      <c r="B7157" s="23" t="s">
        <v>92</v>
      </c>
      <c r="C7157" s="24" t="s">
        <v>92</v>
      </c>
      <c r="D7157" t="s">
        <v>92</v>
      </c>
      <c r="E7157" t="s">
        <v>92</v>
      </c>
      <c r="F7157" t="s">
        <v>92</v>
      </c>
      <c r="G7157" s="23" t="s">
        <v>92</v>
      </c>
      <c r="H7157" s="24" t="s">
        <v>92</v>
      </c>
      <c r="I7157" t="s">
        <v>92</v>
      </c>
    </row>
    <row r="7158" spans="1:9">
      <c r="A7158" t="s">
        <v>92</v>
      </c>
      <c r="B7158" s="23" t="s">
        <v>92</v>
      </c>
      <c r="C7158" s="24" t="s">
        <v>92</v>
      </c>
      <c r="D7158" t="s">
        <v>92</v>
      </c>
      <c r="E7158" t="s">
        <v>92</v>
      </c>
      <c r="F7158" t="s">
        <v>92</v>
      </c>
      <c r="G7158" s="23" t="s">
        <v>92</v>
      </c>
      <c r="H7158" s="24" t="s">
        <v>92</v>
      </c>
      <c r="I7158" t="s">
        <v>92</v>
      </c>
    </row>
    <row r="7159" spans="1:9">
      <c r="A7159" t="s">
        <v>92</v>
      </c>
      <c r="B7159" s="23" t="s">
        <v>92</v>
      </c>
      <c r="C7159" s="24" t="s">
        <v>92</v>
      </c>
      <c r="D7159" t="s">
        <v>92</v>
      </c>
      <c r="E7159" t="s">
        <v>92</v>
      </c>
      <c r="F7159" t="s">
        <v>92</v>
      </c>
      <c r="G7159" s="23" t="s">
        <v>92</v>
      </c>
      <c r="H7159" s="24" t="s">
        <v>92</v>
      </c>
      <c r="I7159" t="s">
        <v>92</v>
      </c>
    </row>
    <row r="7160" spans="1:9">
      <c r="A7160" t="s">
        <v>92</v>
      </c>
      <c r="B7160" s="23" t="s">
        <v>92</v>
      </c>
      <c r="C7160" s="24" t="s">
        <v>92</v>
      </c>
      <c r="D7160" t="s">
        <v>92</v>
      </c>
      <c r="E7160" t="s">
        <v>92</v>
      </c>
      <c r="F7160" t="s">
        <v>92</v>
      </c>
      <c r="G7160" s="23" t="s">
        <v>92</v>
      </c>
      <c r="H7160" s="24" t="s">
        <v>92</v>
      </c>
      <c r="I7160" t="s">
        <v>92</v>
      </c>
    </row>
    <row r="7161" spans="1:9">
      <c r="A7161" t="s">
        <v>92</v>
      </c>
      <c r="B7161" s="23" t="s">
        <v>92</v>
      </c>
      <c r="C7161" s="24" t="s">
        <v>92</v>
      </c>
      <c r="D7161" t="s">
        <v>92</v>
      </c>
      <c r="E7161" t="s">
        <v>92</v>
      </c>
      <c r="F7161" t="s">
        <v>92</v>
      </c>
      <c r="G7161" s="23" t="s">
        <v>92</v>
      </c>
      <c r="H7161" s="24" t="s">
        <v>92</v>
      </c>
      <c r="I7161" t="s">
        <v>92</v>
      </c>
    </row>
    <row r="7162" spans="1:9">
      <c r="A7162" t="s">
        <v>92</v>
      </c>
      <c r="B7162" s="23" t="s">
        <v>92</v>
      </c>
      <c r="C7162" s="24" t="s">
        <v>92</v>
      </c>
      <c r="D7162" t="s">
        <v>92</v>
      </c>
      <c r="E7162" t="s">
        <v>92</v>
      </c>
      <c r="F7162" t="s">
        <v>92</v>
      </c>
      <c r="G7162" s="23" t="s">
        <v>92</v>
      </c>
      <c r="H7162" s="24" t="s">
        <v>92</v>
      </c>
      <c r="I7162" t="s">
        <v>92</v>
      </c>
    </row>
    <row r="7163" spans="1:9">
      <c r="A7163" t="s">
        <v>92</v>
      </c>
      <c r="B7163" s="23" t="s">
        <v>92</v>
      </c>
      <c r="C7163" s="24" t="s">
        <v>92</v>
      </c>
      <c r="D7163" t="s">
        <v>92</v>
      </c>
      <c r="E7163" t="s">
        <v>92</v>
      </c>
      <c r="F7163" t="s">
        <v>92</v>
      </c>
      <c r="G7163" s="23" t="s">
        <v>92</v>
      </c>
      <c r="H7163" s="24" t="s">
        <v>92</v>
      </c>
      <c r="I7163" t="s">
        <v>92</v>
      </c>
    </row>
    <row r="7164" spans="1:9">
      <c r="A7164" t="s">
        <v>92</v>
      </c>
      <c r="B7164" s="23" t="s">
        <v>92</v>
      </c>
      <c r="C7164" s="24" t="s">
        <v>92</v>
      </c>
      <c r="D7164" t="s">
        <v>92</v>
      </c>
      <c r="E7164" t="s">
        <v>92</v>
      </c>
      <c r="F7164" t="s">
        <v>92</v>
      </c>
      <c r="G7164" s="23" t="s">
        <v>92</v>
      </c>
      <c r="H7164" s="24" t="s">
        <v>92</v>
      </c>
      <c r="I7164" t="s">
        <v>92</v>
      </c>
    </row>
    <row r="7165" spans="1:9">
      <c r="A7165" t="s">
        <v>92</v>
      </c>
      <c r="B7165" s="23" t="s">
        <v>92</v>
      </c>
      <c r="C7165" s="24" t="s">
        <v>92</v>
      </c>
      <c r="D7165" t="s">
        <v>92</v>
      </c>
      <c r="E7165" t="s">
        <v>92</v>
      </c>
      <c r="F7165" t="s">
        <v>92</v>
      </c>
      <c r="G7165" s="23" t="s">
        <v>92</v>
      </c>
      <c r="H7165" s="24" t="s">
        <v>92</v>
      </c>
      <c r="I7165" t="s">
        <v>92</v>
      </c>
    </row>
    <row r="7166" spans="1:9">
      <c r="A7166" t="s">
        <v>92</v>
      </c>
      <c r="B7166" s="23" t="s">
        <v>92</v>
      </c>
      <c r="C7166" s="24" t="s">
        <v>92</v>
      </c>
      <c r="D7166" t="s">
        <v>92</v>
      </c>
      <c r="E7166" t="s">
        <v>92</v>
      </c>
      <c r="F7166" t="s">
        <v>92</v>
      </c>
      <c r="G7166" s="23" t="s">
        <v>92</v>
      </c>
      <c r="H7166" s="24" t="s">
        <v>92</v>
      </c>
      <c r="I7166" t="s">
        <v>92</v>
      </c>
    </row>
    <row r="7167" spans="1:9">
      <c r="A7167" t="s">
        <v>92</v>
      </c>
      <c r="B7167" s="23" t="s">
        <v>92</v>
      </c>
      <c r="C7167" s="24" t="s">
        <v>92</v>
      </c>
      <c r="D7167" t="s">
        <v>92</v>
      </c>
      <c r="E7167" t="s">
        <v>92</v>
      </c>
      <c r="F7167" t="s">
        <v>92</v>
      </c>
      <c r="G7167" s="23" t="s">
        <v>92</v>
      </c>
      <c r="H7167" s="24" t="s">
        <v>92</v>
      </c>
      <c r="I7167" t="s">
        <v>92</v>
      </c>
    </row>
    <row r="7168" spans="1:9">
      <c r="A7168" t="s">
        <v>92</v>
      </c>
      <c r="B7168" s="23" t="s">
        <v>92</v>
      </c>
      <c r="C7168" s="24" t="s">
        <v>92</v>
      </c>
      <c r="D7168" t="s">
        <v>92</v>
      </c>
      <c r="E7168" t="s">
        <v>92</v>
      </c>
      <c r="F7168" t="s">
        <v>92</v>
      </c>
      <c r="G7168" s="23" t="s">
        <v>92</v>
      </c>
      <c r="H7168" s="24" t="s">
        <v>92</v>
      </c>
      <c r="I7168" t="s">
        <v>92</v>
      </c>
    </row>
    <row r="7169" spans="1:9">
      <c r="A7169" t="s">
        <v>92</v>
      </c>
      <c r="B7169" s="23" t="s">
        <v>92</v>
      </c>
      <c r="C7169" s="24" t="s">
        <v>92</v>
      </c>
      <c r="D7169" t="s">
        <v>92</v>
      </c>
      <c r="E7169" t="s">
        <v>92</v>
      </c>
      <c r="F7169" t="s">
        <v>92</v>
      </c>
      <c r="G7169" s="23" t="s">
        <v>92</v>
      </c>
      <c r="H7169" s="24" t="s">
        <v>92</v>
      </c>
      <c r="I7169" t="s">
        <v>92</v>
      </c>
    </row>
    <row r="7170" spans="1:9">
      <c r="A7170" t="s">
        <v>92</v>
      </c>
      <c r="B7170" s="23" t="s">
        <v>92</v>
      </c>
      <c r="C7170" s="24" t="s">
        <v>92</v>
      </c>
      <c r="D7170" t="s">
        <v>92</v>
      </c>
      <c r="E7170" t="s">
        <v>92</v>
      </c>
      <c r="F7170" t="s">
        <v>92</v>
      </c>
      <c r="G7170" s="23" t="s">
        <v>92</v>
      </c>
      <c r="H7170" s="24" t="s">
        <v>92</v>
      </c>
      <c r="I7170" t="s">
        <v>92</v>
      </c>
    </row>
    <row r="7171" spans="1:9">
      <c r="A7171" t="s">
        <v>92</v>
      </c>
      <c r="B7171" s="23" t="s">
        <v>92</v>
      </c>
      <c r="C7171" s="24" t="s">
        <v>92</v>
      </c>
      <c r="D7171" t="s">
        <v>92</v>
      </c>
      <c r="E7171" t="s">
        <v>92</v>
      </c>
      <c r="F7171" t="s">
        <v>92</v>
      </c>
      <c r="G7171" s="23" t="s">
        <v>92</v>
      </c>
      <c r="H7171" s="24" t="s">
        <v>92</v>
      </c>
      <c r="I7171" t="s">
        <v>92</v>
      </c>
    </row>
    <row r="7172" spans="1:9">
      <c r="A7172" t="s">
        <v>92</v>
      </c>
      <c r="B7172" s="23" t="s">
        <v>92</v>
      </c>
      <c r="C7172" s="24" t="s">
        <v>92</v>
      </c>
      <c r="D7172" t="s">
        <v>92</v>
      </c>
      <c r="E7172" t="s">
        <v>92</v>
      </c>
      <c r="F7172" t="s">
        <v>92</v>
      </c>
      <c r="G7172" s="23" t="s">
        <v>92</v>
      </c>
      <c r="H7172" s="24" t="s">
        <v>92</v>
      </c>
      <c r="I7172" t="s">
        <v>92</v>
      </c>
    </row>
    <row r="7173" spans="1:9">
      <c r="A7173" t="s">
        <v>92</v>
      </c>
      <c r="B7173" s="23" t="s">
        <v>92</v>
      </c>
      <c r="C7173" s="24" t="s">
        <v>92</v>
      </c>
      <c r="D7173" t="s">
        <v>92</v>
      </c>
      <c r="E7173" t="s">
        <v>92</v>
      </c>
      <c r="F7173" t="s">
        <v>92</v>
      </c>
      <c r="G7173" s="23" t="s">
        <v>92</v>
      </c>
      <c r="H7173" s="24" t="s">
        <v>92</v>
      </c>
      <c r="I7173" t="s">
        <v>92</v>
      </c>
    </row>
    <row r="7174" spans="1:9">
      <c r="A7174" t="s">
        <v>92</v>
      </c>
      <c r="B7174" s="23" t="s">
        <v>92</v>
      </c>
      <c r="C7174" s="24" t="s">
        <v>92</v>
      </c>
      <c r="D7174" t="s">
        <v>92</v>
      </c>
      <c r="E7174" t="s">
        <v>92</v>
      </c>
      <c r="F7174" t="s">
        <v>92</v>
      </c>
      <c r="G7174" s="23" t="s">
        <v>92</v>
      </c>
      <c r="H7174" s="24" t="s">
        <v>92</v>
      </c>
      <c r="I7174" t="s">
        <v>92</v>
      </c>
    </row>
    <row r="7175" spans="1:9">
      <c r="A7175" t="s">
        <v>92</v>
      </c>
      <c r="B7175" s="23" t="s">
        <v>92</v>
      </c>
      <c r="C7175" s="24" t="s">
        <v>92</v>
      </c>
      <c r="D7175" t="s">
        <v>92</v>
      </c>
      <c r="E7175" t="s">
        <v>92</v>
      </c>
      <c r="F7175" t="s">
        <v>92</v>
      </c>
      <c r="G7175" s="23" t="s">
        <v>92</v>
      </c>
      <c r="H7175" s="24" t="s">
        <v>92</v>
      </c>
      <c r="I7175" t="s">
        <v>92</v>
      </c>
    </row>
    <row r="7176" spans="1:9">
      <c r="A7176" t="s">
        <v>92</v>
      </c>
      <c r="B7176" s="23" t="s">
        <v>92</v>
      </c>
      <c r="C7176" s="24" t="s">
        <v>92</v>
      </c>
      <c r="D7176" t="s">
        <v>92</v>
      </c>
      <c r="E7176" t="s">
        <v>92</v>
      </c>
      <c r="F7176" t="s">
        <v>92</v>
      </c>
      <c r="G7176" s="23" t="s">
        <v>92</v>
      </c>
      <c r="H7176" s="24" t="s">
        <v>92</v>
      </c>
      <c r="I7176" t="s">
        <v>92</v>
      </c>
    </row>
    <row r="7177" spans="1:9">
      <c r="A7177" t="s">
        <v>92</v>
      </c>
      <c r="B7177" s="23" t="s">
        <v>92</v>
      </c>
      <c r="C7177" s="24" t="s">
        <v>92</v>
      </c>
      <c r="D7177" t="s">
        <v>92</v>
      </c>
      <c r="E7177" t="s">
        <v>92</v>
      </c>
      <c r="F7177" t="s">
        <v>92</v>
      </c>
      <c r="G7177" s="23" t="s">
        <v>92</v>
      </c>
      <c r="H7177" s="24" t="s">
        <v>92</v>
      </c>
      <c r="I7177" t="s">
        <v>92</v>
      </c>
    </row>
    <row r="7178" spans="1:9">
      <c r="A7178" t="s">
        <v>92</v>
      </c>
      <c r="B7178" s="23" t="s">
        <v>92</v>
      </c>
      <c r="C7178" s="24" t="s">
        <v>92</v>
      </c>
      <c r="D7178" t="s">
        <v>92</v>
      </c>
      <c r="E7178" t="s">
        <v>92</v>
      </c>
      <c r="F7178" t="s">
        <v>92</v>
      </c>
      <c r="G7178" s="23" t="s">
        <v>92</v>
      </c>
      <c r="H7178" s="24" t="s">
        <v>92</v>
      </c>
      <c r="I7178" t="s">
        <v>92</v>
      </c>
    </row>
    <row r="7179" spans="1:9">
      <c r="A7179" t="s">
        <v>92</v>
      </c>
      <c r="B7179" s="23" t="s">
        <v>92</v>
      </c>
      <c r="C7179" s="24" t="s">
        <v>92</v>
      </c>
      <c r="D7179" t="s">
        <v>92</v>
      </c>
      <c r="E7179" t="s">
        <v>92</v>
      </c>
      <c r="F7179" t="s">
        <v>92</v>
      </c>
      <c r="G7179" s="23" t="s">
        <v>92</v>
      </c>
      <c r="H7179" s="24" t="s">
        <v>92</v>
      </c>
      <c r="I7179" t="s">
        <v>92</v>
      </c>
    </row>
    <row r="7180" spans="1:9">
      <c r="A7180" t="s">
        <v>92</v>
      </c>
      <c r="B7180" s="23" t="s">
        <v>92</v>
      </c>
      <c r="C7180" s="24" t="s">
        <v>92</v>
      </c>
      <c r="D7180" t="s">
        <v>92</v>
      </c>
      <c r="E7180" t="s">
        <v>92</v>
      </c>
      <c r="F7180" t="s">
        <v>92</v>
      </c>
      <c r="G7180" s="23" t="s">
        <v>92</v>
      </c>
      <c r="H7180" s="24" t="s">
        <v>92</v>
      </c>
      <c r="I7180" t="s">
        <v>92</v>
      </c>
    </row>
    <row r="7181" spans="1:9">
      <c r="A7181" t="s">
        <v>92</v>
      </c>
      <c r="B7181" s="23" t="s">
        <v>92</v>
      </c>
      <c r="C7181" s="24" t="s">
        <v>92</v>
      </c>
      <c r="D7181" t="s">
        <v>92</v>
      </c>
      <c r="E7181" t="s">
        <v>92</v>
      </c>
      <c r="F7181" t="s">
        <v>92</v>
      </c>
      <c r="G7181" s="23" t="s">
        <v>92</v>
      </c>
      <c r="H7181" s="24" t="s">
        <v>92</v>
      </c>
      <c r="I7181" t="s">
        <v>92</v>
      </c>
    </row>
    <row r="7182" spans="1:9">
      <c r="A7182" t="s">
        <v>92</v>
      </c>
      <c r="B7182" s="23" t="s">
        <v>92</v>
      </c>
      <c r="C7182" s="24" t="s">
        <v>92</v>
      </c>
      <c r="D7182" t="s">
        <v>92</v>
      </c>
      <c r="E7182" t="s">
        <v>92</v>
      </c>
      <c r="F7182" t="s">
        <v>92</v>
      </c>
      <c r="G7182" s="23" t="s">
        <v>92</v>
      </c>
      <c r="H7182" s="24" t="s">
        <v>92</v>
      </c>
      <c r="I7182" t="s">
        <v>92</v>
      </c>
    </row>
    <row r="7183" spans="1:9">
      <c r="A7183" t="s">
        <v>92</v>
      </c>
      <c r="B7183" s="23" t="s">
        <v>92</v>
      </c>
      <c r="C7183" s="24" t="s">
        <v>92</v>
      </c>
      <c r="D7183" t="s">
        <v>92</v>
      </c>
      <c r="E7183" t="s">
        <v>92</v>
      </c>
      <c r="F7183" t="s">
        <v>92</v>
      </c>
      <c r="G7183" s="23" t="s">
        <v>92</v>
      </c>
      <c r="H7183" s="24" t="s">
        <v>92</v>
      </c>
      <c r="I7183" t="s">
        <v>92</v>
      </c>
    </row>
    <row r="7184" spans="1:9">
      <c r="A7184" t="s">
        <v>92</v>
      </c>
      <c r="B7184" s="23" t="s">
        <v>92</v>
      </c>
      <c r="C7184" s="24" t="s">
        <v>92</v>
      </c>
      <c r="D7184" t="s">
        <v>92</v>
      </c>
      <c r="E7184" t="s">
        <v>92</v>
      </c>
      <c r="F7184" t="s">
        <v>92</v>
      </c>
      <c r="G7184" s="23" t="s">
        <v>92</v>
      </c>
      <c r="H7184" s="24" t="s">
        <v>92</v>
      </c>
      <c r="I7184" t="s">
        <v>92</v>
      </c>
    </row>
    <row r="7185" spans="1:9">
      <c r="A7185" t="s">
        <v>92</v>
      </c>
      <c r="B7185" s="23" t="s">
        <v>92</v>
      </c>
      <c r="C7185" s="24" t="s">
        <v>92</v>
      </c>
      <c r="D7185" t="s">
        <v>92</v>
      </c>
      <c r="E7185" t="s">
        <v>92</v>
      </c>
      <c r="F7185" t="s">
        <v>92</v>
      </c>
      <c r="G7185" s="23" t="s">
        <v>92</v>
      </c>
      <c r="H7185" s="24" t="s">
        <v>92</v>
      </c>
      <c r="I7185" t="s">
        <v>92</v>
      </c>
    </row>
    <row r="7186" spans="1:9">
      <c r="A7186" t="s">
        <v>92</v>
      </c>
      <c r="B7186" s="23" t="s">
        <v>92</v>
      </c>
      <c r="C7186" s="24" t="s">
        <v>92</v>
      </c>
      <c r="D7186" t="s">
        <v>92</v>
      </c>
      <c r="E7186" t="s">
        <v>92</v>
      </c>
      <c r="F7186" t="s">
        <v>92</v>
      </c>
      <c r="G7186" s="23" t="s">
        <v>92</v>
      </c>
      <c r="H7186" s="24" t="s">
        <v>92</v>
      </c>
      <c r="I7186" t="s">
        <v>92</v>
      </c>
    </row>
    <row r="7187" spans="1:9">
      <c r="A7187" t="s">
        <v>92</v>
      </c>
      <c r="B7187" s="23" t="s">
        <v>92</v>
      </c>
      <c r="C7187" s="24" t="s">
        <v>92</v>
      </c>
      <c r="D7187" t="s">
        <v>92</v>
      </c>
      <c r="E7187" t="s">
        <v>92</v>
      </c>
      <c r="F7187" t="s">
        <v>92</v>
      </c>
      <c r="G7187" s="23" t="s">
        <v>92</v>
      </c>
      <c r="H7187" s="24" t="s">
        <v>92</v>
      </c>
      <c r="I7187" t="s">
        <v>92</v>
      </c>
    </row>
    <row r="7188" spans="1:9">
      <c r="A7188" t="s">
        <v>92</v>
      </c>
      <c r="B7188" s="23" t="s">
        <v>92</v>
      </c>
      <c r="C7188" s="24" t="s">
        <v>92</v>
      </c>
      <c r="D7188" t="s">
        <v>92</v>
      </c>
      <c r="E7188" t="s">
        <v>92</v>
      </c>
      <c r="F7188" t="s">
        <v>92</v>
      </c>
      <c r="G7188" s="23" t="s">
        <v>92</v>
      </c>
      <c r="H7188" s="24" t="s">
        <v>92</v>
      </c>
      <c r="I7188" t="s">
        <v>92</v>
      </c>
    </row>
    <row r="7189" spans="1:9">
      <c r="A7189" t="s">
        <v>92</v>
      </c>
      <c r="B7189" s="23" t="s">
        <v>92</v>
      </c>
      <c r="C7189" s="24" t="s">
        <v>92</v>
      </c>
      <c r="D7189" t="s">
        <v>92</v>
      </c>
      <c r="E7189" t="s">
        <v>92</v>
      </c>
      <c r="F7189" t="s">
        <v>92</v>
      </c>
      <c r="G7189" s="23" t="s">
        <v>92</v>
      </c>
      <c r="H7189" s="24" t="s">
        <v>92</v>
      </c>
      <c r="I7189" t="s">
        <v>92</v>
      </c>
    </row>
    <row r="7190" spans="1:9">
      <c r="A7190" t="s">
        <v>92</v>
      </c>
      <c r="B7190" s="23" t="s">
        <v>92</v>
      </c>
      <c r="C7190" s="24" t="s">
        <v>92</v>
      </c>
      <c r="D7190" t="s">
        <v>92</v>
      </c>
      <c r="E7190" t="s">
        <v>92</v>
      </c>
      <c r="F7190" t="s">
        <v>92</v>
      </c>
      <c r="G7190" s="23" t="s">
        <v>92</v>
      </c>
      <c r="H7190" s="24" t="s">
        <v>92</v>
      </c>
      <c r="I7190" t="s">
        <v>92</v>
      </c>
    </row>
    <row r="7191" spans="1:9">
      <c r="A7191" t="s">
        <v>92</v>
      </c>
      <c r="B7191" s="23" t="s">
        <v>92</v>
      </c>
      <c r="C7191" s="24" t="s">
        <v>92</v>
      </c>
      <c r="D7191" t="s">
        <v>92</v>
      </c>
      <c r="E7191" t="s">
        <v>92</v>
      </c>
      <c r="F7191" t="s">
        <v>92</v>
      </c>
      <c r="G7191" s="23" t="s">
        <v>92</v>
      </c>
      <c r="H7191" s="24" t="s">
        <v>92</v>
      </c>
      <c r="I7191" t="s">
        <v>92</v>
      </c>
    </row>
    <row r="7192" spans="1:9">
      <c r="A7192" t="s">
        <v>92</v>
      </c>
      <c r="B7192" s="23" t="s">
        <v>92</v>
      </c>
      <c r="C7192" s="24" t="s">
        <v>92</v>
      </c>
      <c r="D7192" t="s">
        <v>92</v>
      </c>
      <c r="E7192" t="s">
        <v>92</v>
      </c>
      <c r="F7192" t="s">
        <v>92</v>
      </c>
      <c r="G7192" s="23" t="s">
        <v>92</v>
      </c>
      <c r="H7192" s="24" t="s">
        <v>92</v>
      </c>
      <c r="I7192" t="s">
        <v>92</v>
      </c>
    </row>
    <row r="7193" spans="1:9">
      <c r="A7193" t="s">
        <v>92</v>
      </c>
      <c r="B7193" s="23" t="s">
        <v>92</v>
      </c>
      <c r="C7193" s="24" t="s">
        <v>92</v>
      </c>
      <c r="D7193" t="s">
        <v>92</v>
      </c>
      <c r="E7193" t="s">
        <v>92</v>
      </c>
      <c r="F7193" t="s">
        <v>92</v>
      </c>
      <c r="G7193" s="23" t="s">
        <v>92</v>
      </c>
      <c r="H7193" s="24" t="s">
        <v>92</v>
      </c>
      <c r="I7193" t="s">
        <v>92</v>
      </c>
    </row>
    <row r="7194" spans="1:9">
      <c r="A7194" t="s">
        <v>92</v>
      </c>
      <c r="B7194" s="23" t="s">
        <v>92</v>
      </c>
      <c r="C7194" s="24" t="s">
        <v>92</v>
      </c>
      <c r="D7194" t="s">
        <v>92</v>
      </c>
      <c r="E7194" t="s">
        <v>92</v>
      </c>
      <c r="F7194" t="s">
        <v>92</v>
      </c>
      <c r="G7194" s="23" t="s">
        <v>92</v>
      </c>
      <c r="H7194" s="24" t="s">
        <v>92</v>
      </c>
      <c r="I7194" t="s">
        <v>92</v>
      </c>
    </row>
    <row r="7195" spans="1:9">
      <c r="A7195" t="s">
        <v>92</v>
      </c>
      <c r="B7195" s="23" t="s">
        <v>92</v>
      </c>
      <c r="C7195" s="24" t="s">
        <v>92</v>
      </c>
      <c r="D7195" t="s">
        <v>92</v>
      </c>
      <c r="E7195" t="s">
        <v>92</v>
      </c>
      <c r="F7195" t="s">
        <v>92</v>
      </c>
      <c r="G7195" s="23" t="s">
        <v>92</v>
      </c>
      <c r="H7195" s="24" t="s">
        <v>92</v>
      </c>
      <c r="I7195" t="s">
        <v>92</v>
      </c>
    </row>
    <row r="7196" spans="1:9">
      <c r="A7196" t="s">
        <v>92</v>
      </c>
      <c r="B7196" s="23" t="s">
        <v>92</v>
      </c>
      <c r="C7196" s="24" t="s">
        <v>92</v>
      </c>
      <c r="D7196" t="s">
        <v>92</v>
      </c>
      <c r="E7196" t="s">
        <v>92</v>
      </c>
      <c r="F7196" t="s">
        <v>92</v>
      </c>
      <c r="G7196" s="23" t="s">
        <v>92</v>
      </c>
      <c r="H7196" s="24" t="s">
        <v>92</v>
      </c>
      <c r="I7196" t="s">
        <v>92</v>
      </c>
    </row>
    <row r="7197" spans="1:9">
      <c r="A7197" t="s">
        <v>92</v>
      </c>
      <c r="B7197" s="23" t="s">
        <v>92</v>
      </c>
      <c r="C7197" s="24" t="s">
        <v>92</v>
      </c>
      <c r="D7197" t="s">
        <v>92</v>
      </c>
      <c r="E7197" t="s">
        <v>92</v>
      </c>
      <c r="F7197" t="s">
        <v>92</v>
      </c>
      <c r="G7197" s="23" t="s">
        <v>92</v>
      </c>
      <c r="H7197" s="24" t="s">
        <v>92</v>
      </c>
      <c r="I7197" t="s">
        <v>92</v>
      </c>
    </row>
    <row r="7198" spans="1:9">
      <c r="A7198" t="s">
        <v>92</v>
      </c>
      <c r="B7198" s="23" t="s">
        <v>92</v>
      </c>
      <c r="C7198" s="24" t="s">
        <v>92</v>
      </c>
      <c r="D7198" t="s">
        <v>92</v>
      </c>
      <c r="E7198" t="s">
        <v>92</v>
      </c>
      <c r="F7198" t="s">
        <v>92</v>
      </c>
      <c r="G7198" s="23" t="s">
        <v>92</v>
      </c>
      <c r="H7198" s="24" t="s">
        <v>92</v>
      </c>
      <c r="I7198" t="s">
        <v>92</v>
      </c>
    </row>
    <row r="7199" spans="1:9">
      <c r="A7199" t="s">
        <v>92</v>
      </c>
      <c r="B7199" s="23" t="s">
        <v>92</v>
      </c>
      <c r="C7199" s="24" t="s">
        <v>92</v>
      </c>
      <c r="D7199" t="s">
        <v>92</v>
      </c>
      <c r="E7199" t="s">
        <v>92</v>
      </c>
      <c r="F7199" t="s">
        <v>92</v>
      </c>
      <c r="G7199" s="23" t="s">
        <v>92</v>
      </c>
      <c r="H7199" s="24" t="s">
        <v>92</v>
      </c>
      <c r="I7199" t="s">
        <v>92</v>
      </c>
    </row>
    <row r="7200" spans="1:9">
      <c r="A7200" t="s">
        <v>92</v>
      </c>
      <c r="B7200" s="23" t="s">
        <v>92</v>
      </c>
      <c r="C7200" s="24" t="s">
        <v>92</v>
      </c>
      <c r="D7200" t="s">
        <v>92</v>
      </c>
      <c r="E7200" t="s">
        <v>92</v>
      </c>
      <c r="F7200" t="s">
        <v>92</v>
      </c>
      <c r="G7200" s="23" t="s">
        <v>92</v>
      </c>
      <c r="H7200" s="24" t="s">
        <v>92</v>
      </c>
      <c r="I7200" t="s">
        <v>92</v>
      </c>
    </row>
    <row r="7201" spans="1:9">
      <c r="A7201" t="s">
        <v>92</v>
      </c>
      <c r="B7201" s="23" t="s">
        <v>92</v>
      </c>
      <c r="C7201" s="24" t="s">
        <v>92</v>
      </c>
      <c r="D7201" t="s">
        <v>92</v>
      </c>
      <c r="E7201" t="s">
        <v>92</v>
      </c>
      <c r="F7201" t="s">
        <v>92</v>
      </c>
      <c r="G7201" s="23" t="s">
        <v>92</v>
      </c>
      <c r="H7201" s="24" t="s">
        <v>92</v>
      </c>
      <c r="I7201" t="s">
        <v>92</v>
      </c>
    </row>
    <row r="7202" spans="1:9">
      <c r="A7202" t="s">
        <v>92</v>
      </c>
      <c r="B7202" s="23" t="s">
        <v>92</v>
      </c>
      <c r="C7202" s="24" t="s">
        <v>92</v>
      </c>
      <c r="D7202" t="s">
        <v>92</v>
      </c>
      <c r="E7202" t="s">
        <v>92</v>
      </c>
      <c r="F7202" t="s">
        <v>92</v>
      </c>
      <c r="G7202" s="23" t="s">
        <v>92</v>
      </c>
      <c r="H7202" s="24" t="s">
        <v>92</v>
      </c>
      <c r="I7202" t="s">
        <v>92</v>
      </c>
    </row>
    <row r="7203" spans="1:9">
      <c r="A7203" t="s">
        <v>92</v>
      </c>
      <c r="B7203" s="23" t="s">
        <v>92</v>
      </c>
      <c r="C7203" s="24" t="s">
        <v>92</v>
      </c>
      <c r="D7203" t="s">
        <v>92</v>
      </c>
      <c r="E7203" t="s">
        <v>92</v>
      </c>
      <c r="F7203" t="s">
        <v>92</v>
      </c>
      <c r="G7203" s="23" t="s">
        <v>92</v>
      </c>
      <c r="H7203" s="24" t="s">
        <v>92</v>
      </c>
      <c r="I7203" t="s">
        <v>92</v>
      </c>
    </row>
    <row r="7204" spans="1:9">
      <c r="A7204" t="s">
        <v>92</v>
      </c>
      <c r="B7204" s="23" t="s">
        <v>92</v>
      </c>
      <c r="C7204" s="24" t="s">
        <v>92</v>
      </c>
      <c r="D7204" t="s">
        <v>92</v>
      </c>
      <c r="E7204" t="s">
        <v>92</v>
      </c>
      <c r="F7204" t="s">
        <v>92</v>
      </c>
      <c r="G7204" s="23" t="s">
        <v>92</v>
      </c>
      <c r="H7204" s="24" t="s">
        <v>92</v>
      </c>
      <c r="I7204" t="s">
        <v>92</v>
      </c>
    </row>
    <row r="7205" spans="1:9">
      <c r="A7205" t="s">
        <v>92</v>
      </c>
      <c r="B7205" s="23" t="s">
        <v>92</v>
      </c>
      <c r="C7205" s="24" t="s">
        <v>92</v>
      </c>
      <c r="D7205" t="s">
        <v>92</v>
      </c>
      <c r="E7205" t="s">
        <v>92</v>
      </c>
      <c r="F7205" t="s">
        <v>92</v>
      </c>
      <c r="G7205" s="23" t="s">
        <v>92</v>
      </c>
      <c r="H7205" s="24" t="s">
        <v>92</v>
      </c>
      <c r="I7205" t="s">
        <v>92</v>
      </c>
    </row>
    <row r="7206" spans="1:9">
      <c r="A7206" t="s">
        <v>92</v>
      </c>
      <c r="B7206" s="23" t="s">
        <v>92</v>
      </c>
      <c r="C7206" s="24" t="s">
        <v>92</v>
      </c>
      <c r="D7206" t="s">
        <v>92</v>
      </c>
      <c r="E7206" t="s">
        <v>92</v>
      </c>
      <c r="F7206" t="s">
        <v>92</v>
      </c>
      <c r="G7206" s="23" t="s">
        <v>92</v>
      </c>
      <c r="H7206" s="24" t="s">
        <v>92</v>
      </c>
      <c r="I7206" t="s">
        <v>92</v>
      </c>
    </row>
    <row r="7207" spans="1:9">
      <c r="A7207" t="s">
        <v>92</v>
      </c>
      <c r="B7207" s="23" t="s">
        <v>92</v>
      </c>
      <c r="C7207" s="24" t="s">
        <v>92</v>
      </c>
      <c r="D7207" t="s">
        <v>92</v>
      </c>
      <c r="E7207" t="s">
        <v>92</v>
      </c>
      <c r="F7207" t="s">
        <v>92</v>
      </c>
      <c r="G7207" s="23" t="s">
        <v>92</v>
      </c>
      <c r="H7207" s="24" t="s">
        <v>92</v>
      </c>
      <c r="I7207" t="s">
        <v>92</v>
      </c>
    </row>
    <row r="7208" spans="1:9">
      <c r="A7208" t="s">
        <v>92</v>
      </c>
      <c r="B7208" s="23" t="s">
        <v>92</v>
      </c>
      <c r="C7208" s="24" t="s">
        <v>92</v>
      </c>
      <c r="D7208" t="s">
        <v>92</v>
      </c>
      <c r="E7208" t="s">
        <v>92</v>
      </c>
      <c r="F7208" t="s">
        <v>92</v>
      </c>
      <c r="G7208" s="23" t="s">
        <v>92</v>
      </c>
      <c r="H7208" s="24" t="s">
        <v>92</v>
      </c>
      <c r="I7208" t="s">
        <v>92</v>
      </c>
    </row>
    <row r="7209" spans="1:9">
      <c r="A7209" t="s">
        <v>92</v>
      </c>
      <c r="B7209" s="23" t="s">
        <v>92</v>
      </c>
      <c r="C7209" s="24" t="s">
        <v>92</v>
      </c>
      <c r="D7209" t="s">
        <v>92</v>
      </c>
      <c r="E7209" t="s">
        <v>92</v>
      </c>
      <c r="F7209" t="s">
        <v>92</v>
      </c>
      <c r="G7209" s="23" t="s">
        <v>92</v>
      </c>
      <c r="H7209" s="24" t="s">
        <v>92</v>
      </c>
      <c r="I7209" t="s">
        <v>92</v>
      </c>
    </row>
    <row r="7210" spans="1:9">
      <c r="A7210" t="s">
        <v>92</v>
      </c>
      <c r="B7210" s="23" t="s">
        <v>92</v>
      </c>
      <c r="C7210" s="24" t="s">
        <v>92</v>
      </c>
      <c r="D7210" t="s">
        <v>92</v>
      </c>
      <c r="E7210" t="s">
        <v>92</v>
      </c>
      <c r="F7210" t="s">
        <v>92</v>
      </c>
      <c r="G7210" s="23" t="s">
        <v>92</v>
      </c>
      <c r="H7210" s="24" t="s">
        <v>92</v>
      </c>
      <c r="I7210" t="s">
        <v>92</v>
      </c>
    </row>
    <row r="7211" spans="1:9">
      <c r="A7211" t="s">
        <v>92</v>
      </c>
      <c r="B7211" s="23" t="s">
        <v>92</v>
      </c>
      <c r="C7211" s="24" t="s">
        <v>92</v>
      </c>
      <c r="D7211" t="s">
        <v>92</v>
      </c>
      <c r="E7211" t="s">
        <v>92</v>
      </c>
      <c r="F7211" t="s">
        <v>92</v>
      </c>
      <c r="G7211" s="23" t="s">
        <v>92</v>
      </c>
      <c r="H7211" s="24" t="s">
        <v>92</v>
      </c>
      <c r="I7211" t="s">
        <v>92</v>
      </c>
    </row>
    <row r="7212" spans="1:9">
      <c r="A7212" t="s">
        <v>92</v>
      </c>
      <c r="B7212" s="23" t="s">
        <v>92</v>
      </c>
      <c r="C7212" s="24" t="s">
        <v>92</v>
      </c>
      <c r="D7212" t="s">
        <v>92</v>
      </c>
      <c r="E7212" t="s">
        <v>92</v>
      </c>
      <c r="F7212" t="s">
        <v>92</v>
      </c>
      <c r="G7212" s="23" t="s">
        <v>92</v>
      </c>
      <c r="H7212" s="24" t="s">
        <v>92</v>
      </c>
      <c r="I7212" t="s">
        <v>92</v>
      </c>
    </row>
    <row r="7213" spans="1:9">
      <c r="A7213" t="s">
        <v>92</v>
      </c>
      <c r="B7213" s="23" t="s">
        <v>92</v>
      </c>
      <c r="C7213" s="24" t="s">
        <v>92</v>
      </c>
      <c r="D7213" t="s">
        <v>92</v>
      </c>
      <c r="E7213" t="s">
        <v>92</v>
      </c>
      <c r="F7213" t="s">
        <v>92</v>
      </c>
      <c r="G7213" s="23" t="s">
        <v>92</v>
      </c>
      <c r="H7213" s="24" t="s">
        <v>92</v>
      </c>
      <c r="I7213" t="s">
        <v>92</v>
      </c>
    </row>
    <row r="7214" spans="1:9">
      <c r="A7214" t="s">
        <v>92</v>
      </c>
      <c r="B7214" s="23" t="s">
        <v>92</v>
      </c>
      <c r="C7214" s="24" t="s">
        <v>92</v>
      </c>
      <c r="D7214" t="s">
        <v>92</v>
      </c>
      <c r="E7214" t="s">
        <v>92</v>
      </c>
      <c r="F7214" t="s">
        <v>92</v>
      </c>
      <c r="G7214" s="23" t="s">
        <v>92</v>
      </c>
      <c r="H7214" s="24" t="s">
        <v>92</v>
      </c>
      <c r="I7214" t="s">
        <v>92</v>
      </c>
    </row>
    <row r="7215" spans="1:9">
      <c r="A7215" t="s">
        <v>92</v>
      </c>
      <c r="B7215" s="23" t="s">
        <v>92</v>
      </c>
      <c r="C7215" s="24" t="s">
        <v>92</v>
      </c>
      <c r="D7215" t="s">
        <v>92</v>
      </c>
      <c r="E7215" t="s">
        <v>92</v>
      </c>
      <c r="F7215" t="s">
        <v>92</v>
      </c>
      <c r="G7215" s="23" t="s">
        <v>92</v>
      </c>
      <c r="H7215" s="24" t="s">
        <v>92</v>
      </c>
      <c r="I7215" t="s">
        <v>92</v>
      </c>
    </row>
    <row r="7216" spans="1:9">
      <c r="A7216" t="s">
        <v>92</v>
      </c>
      <c r="B7216" s="23" t="s">
        <v>92</v>
      </c>
      <c r="C7216" s="24" t="s">
        <v>92</v>
      </c>
      <c r="D7216" t="s">
        <v>92</v>
      </c>
      <c r="E7216" t="s">
        <v>92</v>
      </c>
      <c r="F7216" t="s">
        <v>92</v>
      </c>
      <c r="G7216" s="23" t="s">
        <v>92</v>
      </c>
      <c r="H7216" s="24" t="s">
        <v>92</v>
      </c>
      <c r="I7216" t="s">
        <v>92</v>
      </c>
    </row>
    <row r="7217" spans="1:9">
      <c r="A7217" t="s">
        <v>92</v>
      </c>
      <c r="B7217" s="23" t="s">
        <v>92</v>
      </c>
      <c r="C7217" s="24" t="s">
        <v>92</v>
      </c>
      <c r="D7217" t="s">
        <v>92</v>
      </c>
      <c r="E7217" t="s">
        <v>92</v>
      </c>
      <c r="F7217" t="s">
        <v>92</v>
      </c>
      <c r="G7217" s="23" t="s">
        <v>92</v>
      </c>
      <c r="H7217" s="24" t="s">
        <v>92</v>
      </c>
      <c r="I7217" t="s">
        <v>92</v>
      </c>
    </row>
    <row r="7218" spans="1:9">
      <c r="A7218" t="s">
        <v>92</v>
      </c>
      <c r="B7218" s="23" t="s">
        <v>92</v>
      </c>
      <c r="C7218" s="24" t="s">
        <v>92</v>
      </c>
      <c r="D7218" t="s">
        <v>92</v>
      </c>
      <c r="E7218" t="s">
        <v>92</v>
      </c>
      <c r="F7218" t="s">
        <v>92</v>
      </c>
      <c r="G7218" s="23" t="s">
        <v>92</v>
      </c>
      <c r="H7218" s="24" t="s">
        <v>92</v>
      </c>
      <c r="I7218" t="s">
        <v>92</v>
      </c>
    </row>
    <row r="7219" spans="1:9">
      <c r="A7219" t="s">
        <v>92</v>
      </c>
      <c r="B7219" s="23" t="s">
        <v>92</v>
      </c>
      <c r="C7219" s="24" t="s">
        <v>92</v>
      </c>
      <c r="D7219" t="s">
        <v>92</v>
      </c>
      <c r="E7219" t="s">
        <v>92</v>
      </c>
      <c r="F7219" t="s">
        <v>92</v>
      </c>
      <c r="G7219" s="23" t="s">
        <v>92</v>
      </c>
      <c r="H7219" s="24" t="s">
        <v>92</v>
      </c>
      <c r="I7219" t="s">
        <v>92</v>
      </c>
    </row>
    <row r="7220" spans="1:9">
      <c r="A7220" t="s">
        <v>92</v>
      </c>
      <c r="B7220" s="23" t="s">
        <v>92</v>
      </c>
      <c r="C7220" s="24" t="s">
        <v>92</v>
      </c>
      <c r="D7220" t="s">
        <v>92</v>
      </c>
      <c r="E7220" t="s">
        <v>92</v>
      </c>
      <c r="F7220" t="s">
        <v>92</v>
      </c>
      <c r="G7220" s="23" t="s">
        <v>92</v>
      </c>
      <c r="H7220" s="24" t="s">
        <v>92</v>
      </c>
      <c r="I7220" t="s">
        <v>92</v>
      </c>
    </row>
    <row r="7221" spans="1:9">
      <c r="A7221" t="s">
        <v>92</v>
      </c>
      <c r="B7221" s="23" t="s">
        <v>92</v>
      </c>
      <c r="C7221" s="24" t="s">
        <v>92</v>
      </c>
      <c r="D7221" t="s">
        <v>92</v>
      </c>
      <c r="E7221" t="s">
        <v>92</v>
      </c>
      <c r="F7221" t="s">
        <v>92</v>
      </c>
      <c r="G7221" s="23" t="s">
        <v>92</v>
      </c>
      <c r="H7221" s="24" t="s">
        <v>92</v>
      </c>
      <c r="I7221" t="s">
        <v>92</v>
      </c>
    </row>
    <row r="7222" spans="1:9">
      <c r="A7222" t="s">
        <v>92</v>
      </c>
      <c r="B7222" s="23" t="s">
        <v>92</v>
      </c>
      <c r="C7222" s="24" t="s">
        <v>92</v>
      </c>
      <c r="D7222" t="s">
        <v>92</v>
      </c>
      <c r="E7222" t="s">
        <v>92</v>
      </c>
      <c r="F7222" t="s">
        <v>92</v>
      </c>
      <c r="G7222" s="23" t="s">
        <v>92</v>
      </c>
      <c r="H7222" s="24" t="s">
        <v>92</v>
      </c>
      <c r="I7222" t="s">
        <v>92</v>
      </c>
    </row>
    <row r="7223" spans="1:9">
      <c r="A7223" t="s">
        <v>92</v>
      </c>
      <c r="B7223" s="23" t="s">
        <v>92</v>
      </c>
      <c r="C7223" s="24" t="s">
        <v>92</v>
      </c>
      <c r="D7223" t="s">
        <v>92</v>
      </c>
      <c r="E7223" t="s">
        <v>92</v>
      </c>
      <c r="F7223" t="s">
        <v>92</v>
      </c>
      <c r="G7223" s="23" t="s">
        <v>92</v>
      </c>
      <c r="H7223" s="24" t="s">
        <v>92</v>
      </c>
      <c r="I7223" t="s">
        <v>92</v>
      </c>
    </row>
    <row r="7224" spans="1:9">
      <c r="A7224" t="s">
        <v>92</v>
      </c>
      <c r="B7224" s="23" t="s">
        <v>92</v>
      </c>
      <c r="C7224" s="24" t="s">
        <v>92</v>
      </c>
      <c r="D7224" t="s">
        <v>92</v>
      </c>
      <c r="E7224" t="s">
        <v>92</v>
      </c>
      <c r="F7224" t="s">
        <v>92</v>
      </c>
      <c r="G7224" s="23" t="s">
        <v>92</v>
      </c>
      <c r="H7224" s="24" t="s">
        <v>92</v>
      </c>
      <c r="I7224" t="s">
        <v>92</v>
      </c>
    </row>
    <row r="7225" spans="1:9">
      <c r="A7225" t="s">
        <v>92</v>
      </c>
      <c r="B7225" s="23" t="s">
        <v>92</v>
      </c>
      <c r="C7225" s="24" t="s">
        <v>92</v>
      </c>
      <c r="D7225" t="s">
        <v>92</v>
      </c>
      <c r="E7225" t="s">
        <v>92</v>
      </c>
      <c r="F7225" t="s">
        <v>92</v>
      </c>
      <c r="G7225" s="23" t="s">
        <v>92</v>
      </c>
      <c r="H7225" s="24" t="s">
        <v>92</v>
      </c>
      <c r="I7225" t="s">
        <v>92</v>
      </c>
    </row>
    <row r="7226" spans="1:9">
      <c r="A7226" t="s">
        <v>92</v>
      </c>
      <c r="B7226" s="23" t="s">
        <v>92</v>
      </c>
      <c r="C7226" s="24" t="s">
        <v>92</v>
      </c>
      <c r="D7226" t="s">
        <v>92</v>
      </c>
      <c r="E7226" t="s">
        <v>92</v>
      </c>
      <c r="F7226" t="s">
        <v>92</v>
      </c>
      <c r="G7226" s="23" t="s">
        <v>92</v>
      </c>
      <c r="H7226" s="24" t="s">
        <v>92</v>
      </c>
      <c r="I7226" t="s">
        <v>92</v>
      </c>
    </row>
    <row r="7227" spans="1:9">
      <c r="A7227" t="s">
        <v>92</v>
      </c>
      <c r="B7227" s="23" t="s">
        <v>92</v>
      </c>
      <c r="C7227" s="24" t="s">
        <v>92</v>
      </c>
      <c r="D7227" t="s">
        <v>92</v>
      </c>
      <c r="E7227" t="s">
        <v>92</v>
      </c>
      <c r="F7227" t="s">
        <v>92</v>
      </c>
      <c r="G7227" s="23" t="s">
        <v>92</v>
      </c>
      <c r="H7227" s="24" t="s">
        <v>92</v>
      </c>
      <c r="I7227" t="s">
        <v>92</v>
      </c>
    </row>
    <row r="7228" spans="1:9">
      <c r="A7228" t="s">
        <v>92</v>
      </c>
      <c r="B7228" s="23" t="s">
        <v>92</v>
      </c>
      <c r="C7228" s="24" t="s">
        <v>92</v>
      </c>
      <c r="D7228" t="s">
        <v>92</v>
      </c>
      <c r="E7228" t="s">
        <v>92</v>
      </c>
      <c r="F7228" t="s">
        <v>92</v>
      </c>
      <c r="G7228" s="23" t="s">
        <v>92</v>
      </c>
      <c r="H7228" s="24" t="s">
        <v>92</v>
      </c>
      <c r="I7228" t="s">
        <v>92</v>
      </c>
    </row>
    <row r="7229" spans="1:9">
      <c r="A7229" t="s">
        <v>92</v>
      </c>
      <c r="B7229" s="23" t="s">
        <v>92</v>
      </c>
      <c r="C7229" s="24" t="s">
        <v>92</v>
      </c>
      <c r="D7229" t="s">
        <v>92</v>
      </c>
      <c r="E7229" t="s">
        <v>92</v>
      </c>
      <c r="F7229" t="s">
        <v>92</v>
      </c>
      <c r="G7229" s="23" t="s">
        <v>92</v>
      </c>
      <c r="H7229" s="24" t="s">
        <v>92</v>
      </c>
      <c r="I7229" t="s">
        <v>92</v>
      </c>
    </row>
    <row r="7230" spans="1:9">
      <c r="A7230" t="s">
        <v>92</v>
      </c>
      <c r="B7230" s="23" t="s">
        <v>92</v>
      </c>
      <c r="C7230" s="24" t="s">
        <v>92</v>
      </c>
      <c r="D7230" t="s">
        <v>92</v>
      </c>
      <c r="E7230" t="s">
        <v>92</v>
      </c>
      <c r="F7230" t="s">
        <v>92</v>
      </c>
      <c r="G7230" s="23" t="s">
        <v>92</v>
      </c>
      <c r="H7230" s="24" t="s">
        <v>92</v>
      </c>
      <c r="I7230" t="s">
        <v>92</v>
      </c>
    </row>
    <row r="7231" spans="1:9">
      <c r="A7231" t="s">
        <v>92</v>
      </c>
      <c r="B7231" s="23" t="s">
        <v>92</v>
      </c>
      <c r="C7231" s="24" t="s">
        <v>92</v>
      </c>
      <c r="D7231" t="s">
        <v>92</v>
      </c>
      <c r="E7231" t="s">
        <v>92</v>
      </c>
      <c r="F7231" t="s">
        <v>92</v>
      </c>
      <c r="G7231" s="23" t="s">
        <v>92</v>
      </c>
      <c r="H7231" s="24" t="s">
        <v>92</v>
      </c>
      <c r="I7231" t="s">
        <v>92</v>
      </c>
    </row>
    <row r="7232" spans="1:9">
      <c r="A7232" t="s">
        <v>92</v>
      </c>
      <c r="B7232" s="23" t="s">
        <v>92</v>
      </c>
      <c r="C7232" s="24" t="s">
        <v>92</v>
      </c>
      <c r="D7232" t="s">
        <v>92</v>
      </c>
      <c r="E7232" t="s">
        <v>92</v>
      </c>
      <c r="F7232" t="s">
        <v>92</v>
      </c>
      <c r="G7232" s="23" t="s">
        <v>92</v>
      </c>
      <c r="H7232" s="24" t="s">
        <v>92</v>
      </c>
      <c r="I7232" t="s">
        <v>92</v>
      </c>
    </row>
    <row r="7233" spans="1:9">
      <c r="A7233" t="s">
        <v>92</v>
      </c>
      <c r="B7233" s="23" t="s">
        <v>92</v>
      </c>
      <c r="C7233" s="24" t="s">
        <v>92</v>
      </c>
      <c r="D7233" t="s">
        <v>92</v>
      </c>
      <c r="E7233" t="s">
        <v>92</v>
      </c>
      <c r="F7233" t="s">
        <v>92</v>
      </c>
      <c r="G7233" s="23" t="s">
        <v>92</v>
      </c>
      <c r="H7233" s="24" t="s">
        <v>92</v>
      </c>
      <c r="I7233" t="s">
        <v>92</v>
      </c>
    </row>
    <row r="7234" spans="1:9">
      <c r="A7234" t="s">
        <v>92</v>
      </c>
      <c r="B7234" s="23" t="s">
        <v>92</v>
      </c>
      <c r="C7234" s="24" t="s">
        <v>92</v>
      </c>
      <c r="D7234" t="s">
        <v>92</v>
      </c>
      <c r="E7234" t="s">
        <v>92</v>
      </c>
      <c r="F7234" t="s">
        <v>92</v>
      </c>
      <c r="G7234" s="23" t="s">
        <v>92</v>
      </c>
      <c r="H7234" s="24" t="s">
        <v>92</v>
      </c>
      <c r="I7234" t="s">
        <v>92</v>
      </c>
    </row>
    <row r="7235" spans="1:9">
      <c r="A7235" t="s">
        <v>92</v>
      </c>
      <c r="B7235" s="23" t="s">
        <v>92</v>
      </c>
      <c r="C7235" s="24" t="s">
        <v>92</v>
      </c>
      <c r="D7235" t="s">
        <v>92</v>
      </c>
      <c r="E7235" t="s">
        <v>92</v>
      </c>
      <c r="F7235" t="s">
        <v>92</v>
      </c>
      <c r="G7235" s="23" t="s">
        <v>92</v>
      </c>
      <c r="H7235" s="24" t="s">
        <v>92</v>
      </c>
      <c r="I7235" t="s">
        <v>92</v>
      </c>
    </row>
    <row r="7236" spans="1:9">
      <c r="A7236" t="s">
        <v>92</v>
      </c>
      <c r="B7236" s="23" t="s">
        <v>92</v>
      </c>
      <c r="C7236" s="24" t="s">
        <v>92</v>
      </c>
      <c r="D7236" t="s">
        <v>92</v>
      </c>
      <c r="E7236" t="s">
        <v>92</v>
      </c>
      <c r="F7236" t="s">
        <v>92</v>
      </c>
      <c r="G7236" s="23" t="s">
        <v>92</v>
      </c>
      <c r="H7236" s="24" t="s">
        <v>92</v>
      </c>
      <c r="I7236" t="s">
        <v>92</v>
      </c>
    </row>
    <row r="7237" spans="1:9">
      <c r="A7237" t="s">
        <v>92</v>
      </c>
      <c r="B7237" s="23" t="s">
        <v>92</v>
      </c>
      <c r="C7237" s="24" t="s">
        <v>92</v>
      </c>
      <c r="D7237" t="s">
        <v>92</v>
      </c>
      <c r="E7237" t="s">
        <v>92</v>
      </c>
      <c r="F7237" t="s">
        <v>92</v>
      </c>
      <c r="G7237" s="23" t="s">
        <v>92</v>
      </c>
      <c r="H7237" s="24" t="s">
        <v>92</v>
      </c>
      <c r="I7237" t="s">
        <v>92</v>
      </c>
    </row>
    <row r="7238" spans="1:9">
      <c r="A7238" t="s">
        <v>92</v>
      </c>
      <c r="B7238" s="23" t="s">
        <v>92</v>
      </c>
      <c r="C7238" s="24" t="s">
        <v>92</v>
      </c>
      <c r="D7238" t="s">
        <v>92</v>
      </c>
      <c r="E7238" t="s">
        <v>92</v>
      </c>
      <c r="F7238" t="s">
        <v>92</v>
      </c>
      <c r="G7238" s="23" t="s">
        <v>92</v>
      </c>
      <c r="H7238" s="24" t="s">
        <v>92</v>
      </c>
      <c r="I7238" t="s">
        <v>92</v>
      </c>
    </row>
    <row r="7239" spans="1:9">
      <c r="A7239" t="s">
        <v>92</v>
      </c>
      <c r="B7239" s="23" t="s">
        <v>92</v>
      </c>
      <c r="C7239" s="24" t="s">
        <v>92</v>
      </c>
      <c r="D7239" t="s">
        <v>92</v>
      </c>
      <c r="E7239" t="s">
        <v>92</v>
      </c>
      <c r="F7239" t="s">
        <v>92</v>
      </c>
      <c r="G7239" s="23" t="s">
        <v>92</v>
      </c>
      <c r="H7239" s="24" t="s">
        <v>92</v>
      </c>
      <c r="I7239" t="s">
        <v>92</v>
      </c>
    </row>
    <row r="7240" spans="1:9">
      <c r="A7240" t="s">
        <v>92</v>
      </c>
      <c r="B7240" s="23" t="s">
        <v>92</v>
      </c>
      <c r="C7240" s="24" t="s">
        <v>92</v>
      </c>
      <c r="D7240" t="s">
        <v>92</v>
      </c>
      <c r="E7240" t="s">
        <v>92</v>
      </c>
      <c r="F7240" t="s">
        <v>92</v>
      </c>
      <c r="G7240" s="23" t="s">
        <v>92</v>
      </c>
      <c r="H7240" s="24" t="s">
        <v>92</v>
      </c>
      <c r="I7240" t="s">
        <v>92</v>
      </c>
    </row>
    <row r="7241" spans="1:9">
      <c r="A7241" t="s">
        <v>92</v>
      </c>
      <c r="B7241" s="23" t="s">
        <v>92</v>
      </c>
      <c r="C7241" s="24" t="s">
        <v>92</v>
      </c>
      <c r="D7241" t="s">
        <v>92</v>
      </c>
      <c r="E7241" t="s">
        <v>92</v>
      </c>
      <c r="F7241" t="s">
        <v>92</v>
      </c>
      <c r="G7241" s="23" t="s">
        <v>92</v>
      </c>
      <c r="H7241" s="24" t="s">
        <v>92</v>
      </c>
      <c r="I7241" t="s">
        <v>92</v>
      </c>
    </row>
    <row r="7242" spans="1:9">
      <c r="A7242" t="s">
        <v>92</v>
      </c>
      <c r="B7242" s="23" t="s">
        <v>92</v>
      </c>
      <c r="C7242" s="24" t="s">
        <v>92</v>
      </c>
      <c r="D7242" t="s">
        <v>92</v>
      </c>
      <c r="E7242" t="s">
        <v>92</v>
      </c>
      <c r="F7242" t="s">
        <v>92</v>
      </c>
      <c r="G7242" s="23" t="s">
        <v>92</v>
      </c>
      <c r="H7242" s="24" t="s">
        <v>92</v>
      </c>
      <c r="I7242" t="s">
        <v>92</v>
      </c>
    </row>
    <row r="7243" spans="1:9">
      <c r="A7243" t="s">
        <v>92</v>
      </c>
      <c r="B7243" s="23" t="s">
        <v>92</v>
      </c>
      <c r="C7243" s="24" t="s">
        <v>92</v>
      </c>
      <c r="D7243" t="s">
        <v>92</v>
      </c>
      <c r="E7243" t="s">
        <v>92</v>
      </c>
      <c r="F7243" t="s">
        <v>92</v>
      </c>
      <c r="G7243" s="23" t="s">
        <v>92</v>
      </c>
      <c r="H7243" s="24" t="s">
        <v>92</v>
      </c>
      <c r="I7243" t="s">
        <v>92</v>
      </c>
    </row>
    <row r="7244" spans="1:9">
      <c r="A7244" t="s">
        <v>92</v>
      </c>
      <c r="B7244" s="23" t="s">
        <v>92</v>
      </c>
      <c r="C7244" s="24" t="s">
        <v>92</v>
      </c>
      <c r="D7244" t="s">
        <v>92</v>
      </c>
      <c r="E7244" t="s">
        <v>92</v>
      </c>
      <c r="F7244" t="s">
        <v>92</v>
      </c>
      <c r="G7244" s="23" t="s">
        <v>92</v>
      </c>
      <c r="H7244" s="24" t="s">
        <v>92</v>
      </c>
      <c r="I7244" t="s">
        <v>92</v>
      </c>
    </row>
    <row r="7245" spans="1:9">
      <c r="A7245" t="s">
        <v>92</v>
      </c>
      <c r="B7245" s="23" t="s">
        <v>92</v>
      </c>
      <c r="C7245" s="24" t="s">
        <v>92</v>
      </c>
      <c r="D7245" t="s">
        <v>92</v>
      </c>
      <c r="E7245" t="s">
        <v>92</v>
      </c>
      <c r="F7245" t="s">
        <v>92</v>
      </c>
      <c r="G7245" s="23" t="s">
        <v>92</v>
      </c>
      <c r="H7245" s="24" t="s">
        <v>92</v>
      </c>
      <c r="I7245" t="s">
        <v>92</v>
      </c>
    </row>
    <row r="7246" spans="1:9">
      <c r="A7246" t="s">
        <v>92</v>
      </c>
      <c r="B7246" s="23" t="s">
        <v>92</v>
      </c>
      <c r="C7246" s="24" t="s">
        <v>92</v>
      </c>
      <c r="D7246" t="s">
        <v>92</v>
      </c>
      <c r="E7246" t="s">
        <v>92</v>
      </c>
      <c r="F7246" t="s">
        <v>92</v>
      </c>
      <c r="G7246" s="23" t="s">
        <v>92</v>
      </c>
      <c r="H7246" s="24" t="s">
        <v>92</v>
      </c>
      <c r="I7246" t="s">
        <v>92</v>
      </c>
    </row>
    <row r="7247" spans="1:9">
      <c r="A7247" t="s">
        <v>92</v>
      </c>
      <c r="B7247" s="23" t="s">
        <v>92</v>
      </c>
      <c r="C7247" s="24" t="s">
        <v>92</v>
      </c>
      <c r="D7247" t="s">
        <v>92</v>
      </c>
      <c r="E7247" t="s">
        <v>92</v>
      </c>
      <c r="F7247" t="s">
        <v>92</v>
      </c>
      <c r="G7247" s="23" t="s">
        <v>92</v>
      </c>
      <c r="H7247" s="24" t="s">
        <v>92</v>
      </c>
      <c r="I7247" t="s">
        <v>92</v>
      </c>
    </row>
    <row r="7248" spans="1:9">
      <c r="A7248" t="s">
        <v>92</v>
      </c>
      <c r="B7248" s="23" t="s">
        <v>92</v>
      </c>
      <c r="C7248" s="24" t="s">
        <v>92</v>
      </c>
      <c r="D7248" t="s">
        <v>92</v>
      </c>
      <c r="E7248" t="s">
        <v>92</v>
      </c>
      <c r="F7248" t="s">
        <v>92</v>
      </c>
      <c r="G7248" s="23" t="s">
        <v>92</v>
      </c>
      <c r="H7248" s="24" t="s">
        <v>92</v>
      </c>
      <c r="I7248" t="s">
        <v>92</v>
      </c>
    </row>
    <row r="7249" spans="1:9">
      <c r="A7249" t="s">
        <v>92</v>
      </c>
      <c r="B7249" s="23" t="s">
        <v>92</v>
      </c>
      <c r="C7249" s="24" t="s">
        <v>92</v>
      </c>
      <c r="D7249" t="s">
        <v>92</v>
      </c>
      <c r="E7249" t="s">
        <v>92</v>
      </c>
      <c r="F7249" t="s">
        <v>92</v>
      </c>
      <c r="G7249" s="23" t="s">
        <v>92</v>
      </c>
      <c r="H7249" s="24" t="s">
        <v>92</v>
      </c>
      <c r="I7249" t="s">
        <v>92</v>
      </c>
    </row>
    <row r="7250" spans="1:9">
      <c r="A7250" t="s">
        <v>92</v>
      </c>
      <c r="B7250" s="23" t="s">
        <v>92</v>
      </c>
      <c r="C7250" s="24" t="s">
        <v>92</v>
      </c>
      <c r="D7250" t="s">
        <v>92</v>
      </c>
      <c r="E7250" t="s">
        <v>92</v>
      </c>
      <c r="F7250" t="s">
        <v>92</v>
      </c>
      <c r="G7250" s="23" t="s">
        <v>92</v>
      </c>
      <c r="H7250" s="24" t="s">
        <v>92</v>
      </c>
      <c r="I7250" t="s">
        <v>92</v>
      </c>
    </row>
    <row r="7251" spans="1:9">
      <c r="A7251" t="s">
        <v>92</v>
      </c>
      <c r="B7251" s="23" t="s">
        <v>92</v>
      </c>
      <c r="C7251" s="24" t="s">
        <v>92</v>
      </c>
      <c r="D7251" t="s">
        <v>92</v>
      </c>
      <c r="E7251" t="s">
        <v>92</v>
      </c>
      <c r="F7251" t="s">
        <v>92</v>
      </c>
      <c r="G7251" s="23" t="s">
        <v>92</v>
      </c>
      <c r="H7251" s="24" t="s">
        <v>92</v>
      </c>
      <c r="I7251" t="s">
        <v>92</v>
      </c>
    </row>
    <row r="7252" spans="1:9">
      <c r="A7252" t="s">
        <v>92</v>
      </c>
      <c r="B7252" s="23" t="s">
        <v>92</v>
      </c>
      <c r="C7252" s="24" t="s">
        <v>92</v>
      </c>
      <c r="D7252" t="s">
        <v>92</v>
      </c>
      <c r="E7252" t="s">
        <v>92</v>
      </c>
      <c r="F7252" t="s">
        <v>92</v>
      </c>
      <c r="G7252" s="23" t="s">
        <v>92</v>
      </c>
      <c r="H7252" s="24" t="s">
        <v>92</v>
      </c>
      <c r="I7252" t="s">
        <v>92</v>
      </c>
    </row>
    <row r="7253" spans="1:9">
      <c r="A7253" t="s">
        <v>92</v>
      </c>
      <c r="B7253" s="23" t="s">
        <v>92</v>
      </c>
      <c r="C7253" s="24" t="s">
        <v>92</v>
      </c>
      <c r="D7253" t="s">
        <v>92</v>
      </c>
      <c r="E7253" t="s">
        <v>92</v>
      </c>
      <c r="F7253" t="s">
        <v>92</v>
      </c>
      <c r="G7253" s="23" t="s">
        <v>92</v>
      </c>
      <c r="H7253" s="24" t="s">
        <v>92</v>
      </c>
      <c r="I7253" t="s">
        <v>92</v>
      </c>
    </row>
    <row r="7254" spans="1:9">
      <c r="A7254" t="s">
        <v>92</v>
      </c>
      <c r="B7254" s="23" t="s">
        <v>92</v>
      </c>
      <c r="C7254" s="24" t="s">
        <v>92</v>
      </c>
      <c r="D7254" t="s">
        <v>92</v>
      </c>
      <c r="E7254" t="s">
        <v>92</v>
      </c>
      <c r="F7254" t="s">
        <v>92</v>
      </c>
      <c r="G7254" s="23" t="s">
        <v>92</v>
      </c>
      <c r="H7254" s="24" t="s">
        <v>92</v>
      </c>
      <c r="I7254" t="s">
        <v>92</v>
      </c>
    </row>
    <row r="7255" spans="1:9">
      <c r="A7255" t="s">
        <v>92</v>
      </c>
      <c r="B7255" s="23" t="s">
        <v>92</v>
      </c>
      <c r="C7255" s="24" t="s">
        <v>92</v>
      </c>
      <c r="D7255" t="s">
        <v>92</v>
      </c>
      <c r="E7255" t="s">
        <v>92</v>
      </c>
      <c r="F7255" t="s">
        <v>92</v>
      </c>
      <c r="G7255" s="23" t="s">
        <v>92</v>
      </c>
      <c r="H7255" s="24" t="s">
        <v>92</v>
      </c>
      <c r="I7255" t="s">
        <v>92</v>
      </c>
    </row>
    <row r="7256" spans="1:9">
      <c r="A7256" t="s">
        <v>92</v>
      </c>
      <c r="B7256" s="23" t="s">
        <v>92</v>
      </c>
      <c r="C7256" s="24" t="s">
        <v>92</v>
      </c>
      <c r="D7256" t="s">
        <v>92</v>
      </c>
      <c r="E7256" t="s">
        <v>92</v>
      </c>
      <c r="F7256" t="s">
        <v>92</v>
      </c>
      <c r="G7256" s="23" t="s">
        <v>92</v>
      </c>
      <c r="H7256" s="24" t="s">
        <v>92</v>
      </c>
      <c r="I7256" t="s">
        <v>92</v>
      </c>
    </row>
    <row r="7257" spans="1:9">
      <c r="A7257" t="s">
        <v>92</v>
      </c>
      <c r="B7257" s="23" t="s">
        <v>92</v>
      </c>
      <c r="C7257" s="24" t="s">
        <v>92</v>
      </c>
      <c r="D7257" t="s">
        <v>92</v>
      </c>
      <c r="E7257" t="s">
        <v>92</v>
      </c>
      <c r="F7257" t="s">
        <v>92</v>
      </c>
      <c r="G7257" s="23" t="s">
        <v>92</v>
      </c>
      <c r="H7257" s="24" t="s">
        <v>92</v>
      </c>
      <c r="I7257" t="s">
        <v>92</v>
      </c>
    </row>
    <row r="7258" spans="1:9">
      <c r="A7258" t="s">
        <v>92</v>
      </c>
      <c r="B7258" s="23" t="s">
        <v>92</v>
      </c>
      <c r="C7258" s="24" t="s">
        <v>92</v>
      </c>
      <c r="D7258" t="s">
        <v>92</v>
      </c>
      <c r="E7258" t="s">
        <v>92</v>
      </c>
      <c r="F7258" t="s">
        <v>92</v>
      </c>
      <c r="G7258" s="23" t="s">
        <v>92</v>
      </c>
      <c r="H7258" s="24" t="s">
        <v>92</v>
      </c>
      <c r="I7258" t="s">
        <v>92</v>
      </c>
    </row>
    <row r="7259" spans="1:9">
      <c r="A7259" t="s">
        <v>92</v>
      </c>
      <c r="B7259" s="23" t="s">
        <v>92</v>
      </c>
      <c r="C7259" s="24" t="s">
        <v>92</v>
      </c>
      <c r="D7259" t="s">
        <v>92</v>
      </c>
      <c r="E7259" t="s">
        <v>92</v>
      </c>
      <c r="F7259" t="s">
        <v>92</v>
      </c>
      <c r="G7259" s="23" t="s">
        <v>92</v>
      </c>
      <c r="H7259" s="24" t="s">
        <v>92</v>
      </c>
      <c r="I7259" t="s">
        <v>92</v>
      </c>
    </row>
    <row r="7260" spans="1:9">
      <c r="A7260" t="s">
        <v>92</v>
      </c>
      <c r="B7260" s="23" t="s">
        <v>92</v>
      </c>
      <c r="C7260" s="24" t="s">
        <v>92</v>
      </c>
      <c r="D7260" t="s">
        <v>92</v>
      </c>
      <c r="E7260" t="s">
        <v>92</v>
      </c>
      <c r="F7260" t="s">
        <v>92</v>
      </c>
      <c r="G7260" s="23" t="s">
        <v>92</v>
      </c>
      <c r="H7260" s="24" t="s">
        <v>92</v>
      </c>
      <c r="I7260" t="s">
        <v>92</v>
      </c>
    </row>
    <row r="7261" spans="1:9">
      <c r="A7261" t="s">
        <v>92</v>
      </c>
      <c r="B7261" s="23" t="s">
        <v>92</v>
      </c>
      <c r="C7261" s="24" t="s">
        <v>92</v>
      </c>
      <c r="D7261" t="s">
        <v>92</v>
      </c>
      <c r="E7261" t="s">
        <v>92</v>
      </c>
      <c r="F7261" t="s">
        <v>92</v>
      </c>
      <c r="G7261" s="23" t="s">
        <v>92</v>
      </c>
      <c r="H7261" s="24" t="s">
        <v>92</v>
      </c>
      <c r="I7261" t="s">
        <v>92</v>
      </c>
    </row>
    <row r="7262" spans="1:9">
      <c r="A7262" t="s">
        <v>92</v>
      </c>
      <c r="B7262" s="23" t="s">
        <v>92</v>
      </c>
      <c r="C7262" s="24" t="s">
        <v>92</v>
      </c>
      <c r="D7262" t="s">
        <v>92</v>
      </c>
      <c r="E7262" t="s">
        <v>92</v>
      </c>
      <c r="F7262" t="s">
        <v>92</v>
      </c>
      <c r="G7262" s="23" t="s">
        <v>92</v>
      </c>
      <c r="H7262" s="24" t="s">
        <v>92</v>
      </c>
      <c r="I7262" t="s">
        <v>92</v>
      </c>
    </row>
    <row r="7263" spans="1:9">
      <c r="A7263" t="s">
        <v>92</v>
      </c>
      <c r="B7263" s="23" t="s">
        <v>92</v>
      </c>
      <c r="C7263" s="24" t="s">
        <v>92</v>
      </c>
      <c r="D7263" t="s">
        <v>92</v>
      </c>
      <c r="E7263" t="s">
        <v>92</v>
      </c>
      <c r="F7263" t="s">
        <v>92</v>
      </c>
      <c r="G7263" s="23" t="s">
        <v>92</v>
      </c>
      <c r="H7263" s="24" t="s">
        <v>92</v>
      </c>
      <c r="I7263" t="s">
        <v>92</v>
      </c>
    </row>
    <row r="7264" spans="1:9">
      <c r="A7264" t="s">
        <v>92</v>
      </c>
      <c r="B7264" s="23" t="s">
        <v>92</v>
      </c>
      <c r="C7264" s="24" t="s">
        <v>92</v>
      </c>
      <c r="D7264" t="s">
        <v>92</v>
      </c>
      <c r="E7264" t="s">
        <v>92</v>
      </c>
      <c r="F7264" t="s">
        <v>92</v>
      </c>
      <c r="G7264" s="23" t="s">
        <v>92</v>
      </c>
      <c r="H7264" s="24" t="s">
        <v>92</v>
      </c>
      <c r="I7264" t="s">
        <v>92</v>
      </c>
    </row>
    <row r="7265" spans="1:9">
      <c r="A7265" t="s">
        <v>92</v>
      </c>
      <c r="B7265" s="23" t="s">
        <v>92</v>
      </c>
      <c r="C7265" s="24" t="s">
        <v>92</v>
      </c>
      <c r="D7265" t="s">
        <v>92</v>
      </c>
      <c r="E7265" t="s">
        <v>92</v>
      </c>
      <c r="F7265" t="s">
        <v>92</v>
      </c>
      <c r="G7265" s="23" t="s">
        <v>92</v>
      </c>
      <c r="H7265" s="24" t="s">
        <v>92</v>
      </c>
      <c r="I7265" t="s">
        <v>92</v>
      </c>
    </row>
    <row r="7266" spans="1:9">
      <c r="A7266" t="s">
        <v>92</v>
      </c>
      <c r="B7266" s="23" t="s">
        <v>92</v>
      </c>
      <c r="C7266" s="24" t="s">
        <v>92</v>
      </c>
      <c r="D7266" t="s">
        <v>92</v>
      </c>
      <c r="E7266" t="s">
        <v>92</v>
      </c>
      <c r="F7266" t="s">
        <v>92</v>
      </c>
      <c r="G7266" s="23" t="s">
        <v>92</v>
      </c>
      <c r="H7266" s="24" t="s">
        <v>92</v>
      </c>
      <c r="I7266" t="s">
        <v>92</v>
      </c>
    </row>
    <row r="7267" spans="1:9">
      <c r="A7267" t="s">
        <v>92</v>
      </c>
      <c r="B7267" s="23" t="s">
        <v>92</v>
      </c>
      <c r="C7267" s="24" t="s">
        <v>92</v>
      </c>
      <c r="D7267" t="s">
        <v>92</v>
      </c>
      <c r="E7267" t="s">
        <v>92</v>
      </c>
      <c r="F7267" t="s">
        <v>92</v>
      </c>
      <c r="G7267" s="23" t="s">
        <v>92</v>
      </c>
      <c r="H7267" s="24" t="s">
        <v>92</v>
      </c>
      <c r="I7267" t="s">
        <v>92</v>
      </c>
    </row>
    <row r="7268" spans="1:9">
      <c r="A7268" t="s">
        <v>92</v>
      </c>
      <c r="B7268" s="23" t="s">
        <v>92</v>
      </c>
      <c r="C7268" s="24" t="s">
        <v>92</v>
      </c>
      <c r="D7268" t="s">
        <v>92</v>
      </c>
      <c r="E7268" t="s">
        <v>92</v>
      </c>
      <c r="F7268" t="s">
        <v>92</v>
      </c>
      <c r="G7268" s="23" t="s">
        <v>92</v>
      </c>
      <c r="H7268" s="24" t="s">
        <v>92</v>
      </c>
      <c r="I7268" t="s">
        <v>92</v>
      </c>
    </row>
    <row r="7269" spans="1:9">
      <c r="A7269" t="s">
        <v>92</v>
      </c>
      <c r="B7269" s="23" t="s">
        <v>92</v>
      </c>
      <c r="C7269" s="24" t="s">
        <v>92</v>
      </c>
      <c r="D7269" t="s">
        <v>92</v>
      </c>
      <c r="E7269" t="s">
        <v>92</v>
      </c>
      <c r="F7269" t="s">
        <v>92</v>
      </c>
      <c r="G7269" s="23" t="s">
        <v>92</v>
      </c>
      <c r="H7269" s="24" t="s">
        <v>92</v>
      </c>
      <c r="I7269" t="s">
        <v>92</v>
      </c>
    </row>
    <row r="7270" spans="1:9">
      <c r="A7270" t="s">
        <v>92</v>
      </c>
      <c r="B7270" s="23" t="s">
        <v>92</v>
      </c>
      <c r="C7270" s="24" t="s">
        <v>92</v>
      </c>
      <c r="D7270" t="s">
        <v>92</v>
      </c>
      <c r="E7270" t="s">
        <v>92</v>
      </c>
      <c r="F7270" t="s">
        <v>92</v>
      </c>
      <c r="G7270" s="23" t="s">
        <v>92</v>
      </c>
      <c r="H7270" s="24" t="s">
        <v>92</v>
      </c>
      <c r="I7270" t="s">
        <v>92</v>
      </c>
    </row>
    <row r="7271" spans="1:9">
      <c r="A7271" t="s">
        <v>92</v>
      </c>
      <c r="B7271" s="23" t="s">
        <v>92</v>
      </c>
      <c r="C7271" s="24" t="s">
        <v>92</v>
      </c>
      <c r="D7271" t="s">
        <v>92</v>
      </c>
      <c r="E7271" t="s">
        <v>92</v>
      </c>
      <c r="F7271" t="s">
        <v>92</v>
      </c>
      <c r="G7271" s="23" t="s">
        <v>92</v>
      </c>
      <c r="H7271" s="24" t="s">
        <v>92</v>
      </c>
      <c r="I7271" t="s">
        <v>92</v>
      </c>
    </row>
    <row r="7272" spans="1:9">
      <c r="A7272" t="s">
        <v>92</v>
      </c>
      <c r="B7272" s="23" t="s">
        <v>92</v>
      </c>
      <c r="C7272" s="24" t="s">
        <v>92</v>
      </c>
      <c r="D7272" t="s">
        <v>92</v>
      </c>
      <c r="E7272" t="s">
        <v>92</v>
      </c>
      <c r="F7272" t="s">
        <v>92</v>
      </c>
      <c r="G7272" s="23" t="s">
        <v>92</v>
      </c>
      <c r="H7272" s="24" t="s">
        <v>92</v>
      </c>
      <c r="I7272" t="s">
        <v>92</v>
      </c>
    </row>
    <row r="7273" spans="1:9">
      <c r="A7273" t="s">
        <v>92</v>
      </c>
      <c r="B7273" s="23" t="s">
        <v>92</v>
      </c>
      <c r="C7273" s="24" t="s">
        <v>92</v>
      </c>
      <c r="D7273" t="s">
        <v>92</v>
      </c>
      <c r="E7273" t="s">
        <v>92</v>
      </c>
      <c r="F7273" t="s">
        <v>92</v>
      </c>
      <c r="G7273" s="23" t="s">
        <v>92</v>
      </c>
      <c r="H7273" s="24" t="s">
        <v>92</v>
      </c>
      <c r="I7273" t="s">
        <v>92</v>
      </c>
    </row>
    <row r="7274" spans="1:9">
      <c r="A7274" t="s">
        <v>92</v>
      </c>
      <c r="B7274" s="23" t="s">
        <v>92</v>
      </c>
      <c r="C7274" s="24" t="s">
        <v>92</v>
      </c>
      <c r="D7274" t="s">
        <v>92</v>
      </c>
      <c r="E7274" t="s">
        <v>92</v>
      </c>
      <c r="F7274" t="s">
        <v>92</v>
      </c>
      <c r="G7274" s="23" t="s">
        <v>92</v>
      </c>
      <c r="H7274" s="24" t="s">
        <v>92</v>
      </c>
      <c r="I7274" t="s">
        <v>92</v>
      </c>
    </row>
    <row r="7275" spans="1:9">
      <c r="A7275" t="s">
        <v>92</v>
      </c>
      <c r="B7275" s="23" t="s">
        <v>92</v>
      </c>
      <c r="C7275" s="24" t="s">
        <v>92</v>
      </c>
      <c r="D7275" t="s">
        <v>92</v>
      </c>
      <c r="E7275" t="s">
        <v>92</v>
      </c>
      <c r="F7275" t="s">
        <v>92</v>
      </c>
      <c r="G7275" s="23" t="s">
        <v>92</v>
      </c>
      <c r="H7275" s="24" t="s">
        <v>92</v>
      </c>
      <c r="I7275" t="s">
        <v>92</v>
      </c>
    </row>
    <row r="7276" spans="1:9">
      <c r="A7276" t="s">
        <v>92</v>
      </c>
      <c r="B7276" s="23" t="s">
        <v>92</v>
      </c>
      <c r="C7276" s="24" t="s">
        <v>92</v>
      </c>
      <c r="D7276" t="s">
        <v>92</v>
      </c>
      <c r="E7276" t="s">
        <v>92</v>
      </c>
      <c r="F7276" t="s">
        <v>92</v>
      </c>
      <c r="G7276" s="23" t="s">
        <v>92</v>
      </c>
      <c r="H7276" s="24" t="s">
        <v>92</v>
      </c>
      <c r="I7276" t="s">
        <v>92</v>
      </c>
    </row>
    <row r="7277" spans="1:9">
      <c r="A7277" t="s">
        <v>92</v>
      </c>
      <c r="B7277" s="23" t="s">
        <v>92</v>
      </c>
      <c r="C7277" s="24" t="s">
        <v>92</v>
      </c>
      <c r="D7277" t="s">
        <v>92</v>
      </c>
      <c r="E7277" t="s">
        <v>92</v>
      </c>
      <c r="F7277" t="s">
        <v>92</v>
      </c>
      <c r="G7277" s="23" t="s">
        <v>92</v>
      </c>
      <c r="H7277" s="24" t="s">
        <v>92</v>
      </c>
      <c r="I7277" t="s">
        <v>92</v>
      </c>
    </row>
    <row r="7278" spans="1:9">
      <c r="A7278" t="s">
        <v>92</v>
      </c>
      <c r="B7278" s="23" t="s">
        <v>92</v>
      </c>
      <c r="C7278" s="24" t="s">
        <v>92</v>
      </c>
      <c r="D7278" t="s">
        <v>92</v>
      </c>
      <c r="E7278" t="s">
        <v>92</v>
      </c>
      <c r="F7278" t="s">
        <v>92</v>
      </c>
      <c r="G7278" s="23" t="s">
        <v>92</v>
      </c>
      <c r="H7278" s="24" t="s">
        <v>92</v>
      </c>
      <c r="I7278" t="s">
        <v>92</v>
      </c>
    </row>
    <row r="7279" spans="1:9">
      <c r="A7279" t="s">
        <v>92</v>
      </c>
      <c r="B7279" s="23" t="s">
        <v>92</v>
      </c>
      <c r="C7279" s="24" t="s">
        <v>92</v>
      </c>
      <c r="D7279" t="s">
        <v>92</v>
      </c>
      <c r="E7279" t="s">
        <v>92</v>
      </c>
      <c r="F7279" t="s">
        <v>92</v>
      </c>
      <c r="G7279" s="23" t="s">
        <v>92</v>
      </c>
      <c r="H7279" s="24" t="s">
        <v>92</v>
      </c>
      <c r="I7279" t="s">
        <v>92</v>
      </c>
    </row>
    <row r="7280" spans="1:9">
      <c r="A7280" t="s">
        <v>92</v>
      </c>
      <c r="B7280" s="23" t="s">
        <v>92</v>
      </c>
      <c r="C7280" s="24" t="s">
        <v>92</v>
      </c>
      <c r="D7280" t="s">
        <v>92</v>
      </c>
      <c r="E7280" t="s">
        <v>92</v>
      </c>
      <c r="F7280" t="s">
        <v>92</v>
      </c>
      <c r="G7280" s="23" t="s">
        <v>92</v>
      </c>
      <c r="H7280" s="24" t="s">
        <v>92</v>
      </c>
      <c r="I7280" t="s">
        <v>92</v>
      </c>
    </row>
    <row r="7281" spans="1:9">
      <c r="A7281" t="s">
        <v>92</v>
      </c>
      <c r="B7281" s="23" t="s">
        <v>92</v>
      </c>
      <c r="C7281" s="24" t="s">
        <v>92</v>
      </c>
      <c r="D7281" t="s">
        <v>92</v>
      </c>
      <c r="E7281" t="s">
        <v>92</v>
      </c>
      <c r="F7281" t="s">
        <v>92</v>
      </c>
      <c r="G7281" s="23" t="s">
        <v>92</v>
      </c>
      <c r="H7281" s="24" t="s">
        <v>92</v>
      </c>
      <c r="I7281" t="s">
        <v>92</v>
      </c>
    </row>
    <row r="7282" spans="1:9">
      <c r="A7282" t="s">
        <v>92</v>
      </c>
      <c r="B7282" s="23" t="s">
        <v>92</v>
      </c>
      <c r="C7282" s="24" t="s">
        <v>92</v>
      </c>
      <c r="D7282" t="s">
        <v>92</v>
      </c>
      <c r="E7282" t="s">
        <v>92</v>
      </c>
      <c r="F7282" t="s">
        <v>92</v>
      </c>
      <c r="G7282" s="23" t="s">
        <v>92</v>
      </c>
      <c r="H7282" s="24" t="s">
        <v>92</v>
      </c>
      <c r="I7282" t="s">
        <v>92</v>
      </c>
    </row>
    <row r="7283" spans="1:9">
      <c r="A7283" t="s">
        <v>92</v>
      </c>
      <c r="B7283" s="23" t="s">
        <v>92</v>
      </c>
      <c r="C7283" s="24" t="s">
        <v>92</v>
      </c>
      <c r="D7283" t="s">
        <v>92</v>
      </c>
      <c r="E7283" t="s">
        <v>92</v>
      </c>
      <c r="F7283" t="s">
        <v>92</v>
      </c>
      <c r="G7283" s="23" t="s">
        <v>92</v>
      </c>
      <c r="H7283" s="24" t="s">
        <v>92</v>
      </c>
      <c r="I7283" t="s">
        <v>92</v>
      </c>
    </row>
    <row r="7284" spans="1:9">
      <c r="A7284" t="s">
        <v>92</v>
      </c>
      <c r="B7284" s="23" t="s">
        <v>92</v>
      </c>
      <c r="C7284" s="24" t="s">
        <v>92</v>
      </c>
      <c r="D7284" t="s">
        <v>92</v>
      </c>
      <c r="E7284" t="s">
        <v>92</v>
      </c>
      <c r="F7284" t="s">
        <v>92</v>
      </c>
      <c r="G7284" s="23" t="s">
        <v>92</v>
      </c>
      <c r="H7284" s="24" t="s">
        <v>92</v>
      </c>
      <c r="I7284" t="s">
        <v>92</v>
      </c>
    </row>
    <row r="7285" spans="1:9">
      <c r="A7285" t="s">
        <v>92</v>
      </c>
      <c r="B7285" s="23" t="s">
        <v>92</v>
      </c>
      <c r="C7285" s="24" t="s">
        <v>92</v>
      </c>
      <c r="D7285" t="s">
        <v>92</v>
      </c>
      <c r="E7285" t="s">
        <v>92</v>
      </c>
      <c r="F7285" t="s">
        <v>92</v>
      </c>
      <c r="G7285" s="23" t="s">
        <v>92</v>
      </c>
      <c r="H7285" s="24" t="s">
        <v>92</v>
      </c>
      <c r="I7285" t="s">
        <v>92</v>
      </c>
    </row>
    <row r="7286" spans="1:9">
      <c r="A7286" t="s">
        <v>92</v>
      </c>
      <c r="B7286" s="23" t="s">
        <v>92</v>
      </c>
      <c r="C7286" s="24" t="s">
        <v>92</v>
      </c>
      <c r="D7286" t="s">
        <v>92</v>
      </c>
      <c r="E7286" t="s">
        <v>92</v>
      </c>
      <c r="F7286" t="s">
        <v>92</v>
      </c>
      <c r="G7286" s="23" t="s">
        <v>92</v>
      </c>
      <c r="H7286" s="24" t="s">
        <v>92</v>
      </c>
      <c r="I7286" t="s">
        <v>92</v>
      </c>
    </row>
    <row r="7287" spans="1:9">
      <c r="A7287" t="s">
        <v>92</v>
      </c>
      <c r="B7287" s="23" t="s">
        <v>92</v>
      </c>
      <c r="C7287" s="24" t="s">
        <v>92</v>
      </c>
      <c r="D7287" t="s">
        <v>92</v>
      </c>
      <c r="E7287" t="s">
        <v>92</v>
      </c>
      <c r="F7287" t="s">
        <v>92</v>
      </c>
      <c r="G7287" s="23" t="s">
        <v>92</v>
      </c>
      <c r="H7287" s="24" t="s">
        <v>92</v>
      </c>
      <c r="I7287" t="s">
        <v>92</v>
      </c>
    </row>
    <row r="7288" spans="1:9">
      <c r="A7288" t="s">
        <v>92</v>
      </c>
      <c r="B7288" s="23" t="s">
        <v>92</v>
      </c>
      <c r="C7288" s="24" t="s">
        <v>92</v>
      </c>
      <c r="D7288" t="s">
        <v>92</v>
      </c>
      <c r="E7288" t="s">
        <v>92</v>
      </c>
      <c r="F7288" t="s">
        <v>92</v>
      </c>
      <c r="G7288" s="23" t="s">
        <v>92</v>
      </c>
      <c r="H7288" s="24" t="s">
        <v>92</v>
      </c>
      <c r="I7288" t="s">
        <v>92</v>
      </c>
    </row>
    <row r="7289" spans="1:9">
      <c r="A7289" t="s">
        <v>92</v>
      </c>
      <c r="B7289" s="23" t="s">
        <v>92</v>
      </c>
      <c r="C7289" s="24" t="s">
        <v>92</v>
      </c>
      <c r="D7289" t="s">
        <v>92</v>
      </c>
      <c r="E7289" t="s">
        <v>92</v>
      </c>
      <c r="F7289" t="s">
        <v>92</v>
      </c>
      <c r="G7289" s="23" t="s">
        <v>92</v>
      </c>
      <c r="H7289" s="24" t="s">
        <v>92</v>
      </c>
      <c r="I7289" t="s">
        <v>92</v>
      </c>
    </row>
    <row r="7290" spans="1:9">
      <c r="A7290" t="s">
        <v>92</v>
      </c>
      <c r="B7290" s="23" t="s">
        <v>92</v>
      </c>
      <c r="C7290" s="24" t="s">
        <v>92</v>
      </c>
      <c r="D7290" t="s">
        <v>92</v>
      </c>
      <c r="E7290" t="s">
        <v>92</v>
      </c>
      <c r="F7290" t="s">
        <v>92</v>
      </c>
      <c r="G7290" s="23" t="s">
        <v>92</v>
      </c>
      <c r="H7290" s="24" t="s">
        <v>92</v>
      </c>
      <c r="I7290" t="s">
        <v>92</v>
      </c>
    </row>
    <row r="7291" spans="1:9">
      <c r="A7291" t="s">
        <v>92</v>
      </c>
      <c r="B7291" s="23" t="s">
        <v>92</v>
      </c>
      <c r="C7291" s="24" t="s">
        <v>92</v>
      </c>
      <c r="D7291" t="s">
        <v>92</v>
      </c>
      <c r="E7291" t="s">
        <v>92</v>
      </c>
      <c r="F7291" t="s">
        <v>92</v>
      </c>
      <c r="G7291" s="23" t="s">
        <v>92</v>
      </c>
      <c r="H7291" s="24" t="s">
        <v>92</v>
      </c>
      <c r="I7291" t="s">
        <v>92</v>
      </c>
    </row>
    <row r="7292" spans="1:9">
      <c r="A7292" t="s">
        <v>92</v>
      </c>
      <c r="B7292" s="23" t="s">
        <v>92</v>
      </c>
      <c r="C7292" s="24" t="s">
        <v>92</v>
      </c>
      <c r="D7292" t="s">
        <v>92</v>
      </c>
      <c r="E7292" t="s">
        <v>92</v>
      </c>
      <c r="F7292" t="s">
        <v>92</v>
      </c>
      <c r="G7292" s="23" t="s">
        <v>92</v>
      </c>
      <c r="H7292" s="24" t="s">
        <v>92</v>
      </c>
      <c r="I7292" t="s">
        <v>92</v>
      </c>
    </row>
    <row r="7293" spans="1:9">
      <c r="A7293" t="s">
        <v>92</v>
      </c>
      <c r="B7293" s="23" t="s">
        <v>92</v>
      </c>
      <c r="C7293" s="24" t="s">
        <v>92</v>
      </c>
      <c r="D7293" t="s">
        <v>92</v>
      </c>
      <c r="E7293" t="s">
        <v>92</v>
      </c>
      <c r="F7293" t="s">
        <v>92</v>
      </c>
      <c r="G7293" s="23" t="s">
        <v>92</v>
      </c>
      <c r="H7293" s="24" t="s">
        <v>92</v>
      </c>
      <c r="I7293" t="s">
        <v>92</v>
      </c>
    </row>
    <row r="7294" spans="1:9">
      <c r="A7294" t="s">
        <v>92</v>
      </c>
      <c r="B7294" s="23" t="s">
        <v>92</v>
      </c>
      <c r="C7294" s="24" t="s">
        <v>92</v>
      </c>
      <c r="D7294" t="s">
        <v>92</v>
      </c>
      <c r="E7294" t="s">
        <v>92</v>
      </c>
      <c r="F7294" t="s">
        <v>92</v>
      </c>
      <c r="G7294" s="23" t="s">
        <v>92</v>
      </c>
      <c r="H7294" s="24" t="s">
        <v>92</v>
      </c>
      <c r="I7294" t="s">
        <v>92</v>
      </c>
    </row>
    <row r="7295" spans="1:9">
      <c r="A7295" t="s">
        <v>92</v>
      </c>
      <c r="B7295" s="23" t="s">
        <v>92</v>
      </c>
      <c r="C7295" s="24" t="s">
        <v>92</v>
      </c>
      <c r="D7295" t="s">
        <v>92</v>
      </c>
      <c r="E7295" t="s">
        <v>92</v>
      </c>
      <c r="F7295" t="s">
        <v>92</v>
      </c>
      <c r="G7295" s="23" t="s">
        <v>92</v>
      </c>
      <c r="H7295" s="24" t="s">
        <v>92</v>
      </c>
      <c r="I7295" t="s">
        <v>92</v>
      </c>
    </row>
    <row r="7296" spans="1:9">
      <c r="A7296" t="s">
        <v>92</v>
      </c>
      <c r="B7296" s="23" t="s">
        <v>92</v>
      </c>
      <c r="C7296" s="24" t="s">
        <v>92</v>
      </c>
      <c r="D7296" t="s">
        <v>92</v>
      </c>
      <c r="E7296" t="s">
        <v>92</v>
      </c>
      <c r="F7296" t="s">
        <v>92</v>
      </c>
      <c r="G7296" s="23" t="s">
        <v>92</v>
      </c>
      <c r="H7296" s="24" t="s">
        <v>92</v>
      </c>
      <c r="I7296" t="s">
        <v>92</v>
      </c>
    </row>
    <row r="7297" spans="1:9">
      <c r="A7297" t="s">
        <v>92</v>
      </c>
      <c r="B7297" s="23" t="s">
        <v>92</v>
      </c>
      <c r="C7297" s="24" t="s">
        <v>92</v>
      </c>
      <c r="D7297" t="s">
        <v>92</v>
      </c>
      <c r="E7297" t="s">
        <v>92</v>
      </c>
      <c r="F7297" t="s">
        <v>92</v>
      </c>
      <c r="G7297" s="23" t="s">
        <v>92</v>
      </c>
      <c r="H7297" s="24" t="s">
        <v>92</v>
      </c>
      <c r="I7297" t="s">
        <v>92</v>
      </c>
    </row>
    <row r="7298" spans="1:9">
      <c r="A7298" t="s">
        <v>92</v>
      </c>
      <c r="B7298" s="23" t="s">
        <v>92</v>
      </c>
      <c r="C7298" s="24" t="s">
        <v>92</v>
      </c>
      <c r="D7298" t="s">
        <v>92</v>
      </c>
      <c r="E7298" t="s">
        <v>92</v>
      </c>
      <c r="F7298" t="s">
        <v>92</v>
      </c>
      <c r="G7298" s="23" t="s">
        <v>92</v>
      </c>
      <c r="H7298" s="24" t="s">
        <v>92</v>
      </c>
      <c r="I7298" t="s">
        <v>92</v>
      </c>
    </row>
    <row r="7299" spans="1:9">
      <c r="A7299" t="s">
        <v>92</v>
      </c>
      <c r="B7299" s="23" t="s">
        <v>92</v>
      </c>
      <c r="C7299" s="24" t="s">
        <v>92</v>
      </c>
      <c r="D7299" t="s">
        <v>92</v>
      </c>
      <c r="E7299" t="s">
        <v>92</v>
      </c>
      <c r="F7299" t="s">
        <v>92</v>
      </c>
      <c r="G7299" s="23" t="s">
        <v>92</v>
      </c>
      <c r="H7299" s="24" t="s">
        <v>92</v>
      </c>
      <c r="I7299" t="s">
        <v>92</v>
      </c>
    </row>
    <row r="7300" spans="1:9">
      <c r="A7300" t="s">
        <v>92</v>
      </c>
      <c r="B7300" s="23" t="s">
        <v>92</v>
      </c>
      <c r="C7300" s="24" t="s">
        <v>92</v>
      </c>
      <c r="D7300" t="s">
        <v>92</v>
      </c>
      <c r="E7300" t="s">
        <v>92</v>
      </c>
      <c r="F7300" t="s">
        <v>92</v>
      </c>
      <c r="G7300" s="23" t="s">
        <v>92</v>
      </c>
      <c r="H7300" s="24" t="s">
        <v>92</v>
      </c>
      <c r="I7300" t="s">
        <v>92</v>
      </c>
    </row>
    <row r="7301" spans="1:9">
      <c r="A7301" t="s">
        <v>92</v>
      </c>
      <c r="B7301" s="23" t="s">
        <v>92</v>
      </c>
      <c r="C7301" s="24" t="s">
        <v>92</v>
      </c>
      <c r="D7301" t="s">
        <v>92</v>
      </c>
      <c r="E7301" t="s">
        <v>92</v>
      </c>
      <c r="F7301" t="s">
        <v>92</v>
      </c>
      <c r="G7301" s="23" t="s">
        <v>92</v>
      </c>
      <c r="H7301" s="24" t="s">
        <v>92</v>
      </c>
      <c r="I7301" t="s">
        <v>92</v>
      </c>
    </row>
    <row r="7302" spans="1:9">
      <c r="A7302" t="s">
        <v>92</v>
      </c>
      <c r="B7302" s="23" t="s">
        <v>92</v>
      </c>
      <c r="C7302" s="24" t="s">
        <v>92</v>
      </c>
      <c r="D7302" t="s">
        <v>92</v>
      </c>
      <c r="E7302" t="s">
        <v>92</v>
      </c>
      <c r="F7302" t="s">
        <v>92</v>
      </c>
      <c r="G7302" s="23" t="s">
        <v>92</v>
      </c>
      <c r="H7302" s="24" t="s">
        <v>92</v>
      </c>
      <c r="I7302" t="s">
        <v>92</v>
      </c>
    </row>
    <row r="7303" spans="1:9">
      <c r="A7303" t="s">
        <v>92</v>
      </c>
      <c r="B7303" s="23" t="s">
        <v>92</v>
      </c>
      <c r="C7303" s="24" t="s">
        <v>92</v>
      </c>
      <c r="D7303" t="s">
        <v>92</v>
      </c>
      <c r="E7303" t="s">
        <v>92</v>
      </c>
      <c r="F7303" t="s">
        <v>92</v>
      </c>
      <c r="G7303" s="23" t="s">
        <v>92</v>
      </c>
      <c r="H7303" s="24" t="s">
        <v>92</v>
      </c>
      <c r="I7303" t="s">
        <v>92</v>
      </c>
    </row>
    <row r="7304" spans="1:9">
      <c r="A7304" t="s">
        <v>92</v>
      </c>
      <c r="B7304" s="23" t="s">
        <v>92</v>
      </c>
      <c r="C7304" s="24" t="s">
        <v>92</v>
      </c>
      <c r="D7304" t="s">
        <v>92</v>
      </c>
      <c r="E7304" t="s">
        <v>92</v>
      </c>
      <c r="F7304" t="s">
        <v>92</v>
      </c>
      <c r="G7304" s="23" t="s">
        <v>92</v>
      </c>
      <c r="H7304" s="24" t="s">
        <v>92</v>
      </c>
      <c r="I7304" t="s">
        <v>92</v>
      </c>
    </row>
    <row r="7305" spans="1:9">
      <c r="A7305" t="s">
        <v>92</v>
      </c>
      <c r="B7305" s="23" t="s">
        <v>92</v>
      </c>
      <c r="C7305" s="24" t="s">
        <v>92</v>
      </c>
      <c r="D7305" t="s">
        <v>92</v>
      </c>
      <c r="E7305" t="s">
        <v>92</v>
      </c>
      <c r="F7305" t="s">
        <v>92</v>
      </c>
      <c r="G7305" s="23" t="s">
        <v>92</v>
      </c>
      <c r="H7305" s="24" t="s">
        <v>92</v>
      </c>
      <c r="I7305" t="s">
        <v>92</v>
      </c>
    </row>
    <row r="7306" spans="1:9">
      <c r="A7306" t="s">
        <v>92</v>
      </c>
      <c r="B7306" s="23" t="s">
        <v>92</v>
      </c>
      <c r="C7306" s="24" t="s">
        <v>92</v>
      </c>
      <c r="D7306" t="s">
        <v>92</v>
      </c>
      <c r="E7306" t="s">
        <v>92</v>
      </c>
      <c r="F7306" t="s">
        <v>92</v>
      </c>
      <c r="G7306" s="23" t="s">
        <v>92</v>
      </c>
      <c r="H7306" s="24" t="s">
        <v>92</v>
      </c>
      <c r="I7306" t="s">
        <v>92</v>
      </c>
    </row>
    <row r="7307" spans="1:9">
      <c r="A7307" t="s">
        <v>92</v>
      </c>
      <c r="B7307" s="23" t="s">
        <v>92</v>
      </c>
      <c r="C7307" s="24" t="s">
        <v>92</v>
      </c>
      <c r="D7307" t="s">
        <v>92</v>
      </c>
      <c r="E7307" t="s">
        <v>92</v>
      </c>
      <c r="F7307" t="s">
        <v>92</v>
      </c>
      <c r="G7307" s="23" t="s">
        <v>92</v>
      </c>
      <c r="H7307" s="24" t="s">
        <v>92</v>
      </c>
      <c r="I7307" t="s">
        <v>92</v>
      </c>
    </row>
    <row r="7308" spans="1:9">
      <c r="A7308" t="s">
        <v>92</v>
      </c>
      <c r="B7308" s="23" t="s">
        <v>92</v>
      </c>
      <c r="C7308" s="24" t="s">
        <v>92</v>
      </c>
      <c r="D7308" t="s">
        <v>92</v>
      </c>
      <c r="E7308" t="s">
        <v>92</v>
      </c>
      <c r="F7308" t="s">
        <v>92</v>
      </c>
      <c r="G7308" s="23" t="s">
        <v>92</v>
      </c>
      <c r="H7308" s="24" t="s">
        <v>92</v>
      </c>
      <c r="I7308" t="s">
        <v>92</v>
      </c>
    </row>
    <row r="7309" spans="1:9">
      <c r="A7309" t="s">
        <v>92</v>
      </c>
      <c r="B7309" s="23" t="s">
        <v>92</v>
      </c>
      <c r="C7309" s="24" t="s">
        <v>92</v>
      </c>
      <c r="D7309" t="s">
        <v>92</v>
      </c>
      <c r="E7309" t="s">
        <v>92</v>
      </c>
      <c r="F7309" t="s">
        <v>92</v>
      </c>
      <c r="G7309" s="23" t="s">
        <v>92</v>
      </c>
      <c r="H7309" s="24" t="s">
        <v>92</v>
      </c>
      <c r="I7309" t="s">
        <v>92</v>
      </c>
    </row>
    <row r="7310" spans="1:9">
      <c r="A7310" t="s">
        <v>92</v>
      </c>
      <c r="B7310" s="23" t="s">
        <v>92</v>
      </c>
      <c r="C7310" s="24" t="s">
        <v>92</v>
      </c>
      <c r="D7310" t="s">
        <v>92</v>
      </c>
      <c r="E7310" t="s">
        <v>92</v>
      </c>
      <c r="F7310" t="s">
        <v>92</v>
      </c>
      <c r="G7310" s="23" t="s">
        <v>92</v>
      </c>
      <c r="H7310" s="24" t="s">
        <v>92</v>
      </c>
      <c r="I7310" t="s">
        <v>92</v>
      </c>
    </row>
    <row r="7311" spans="1:9">
      <c r="A7311" t="s">
        <v>92</v>
      </c>
      <c r="B7311" s="23" t="s">
        <v>92</v>
      </c>
      <c r="C7311" s="24" t="s">
        <v>92</v>
      </c>
      <c r="D7311" t="s">
        <v>92</v>
      </c>
      <c r="E7311" t="s">
        <v>92</v>
      </c>
      <c r="F7311" t="s">
        <v>92</v>
      </c>
      <c r="G7311" s="23" t="s">
        <v>92</v>
      </c>
      <c r="H7311" s="24" t="s">
        <v>92</v>
      </c>
      <c r="I7311" t="s">
        <v>92</v>
      </c>
    </row>
    <row r="7312" spans="1:9">
      <c r="A7312" t="s">
        <v>92</v>
      </c>
      <c r="B7312" s="23" t="s">
        <v>92</v>
      </c>
      <c r="C7312" s="24" t="s">
        <v>92</v>
      </c>
      <c r="D7312" t="s">
        <v>92</v>
      </c>
      <c r="E7312" t="s">
        <v>92</v>
      </c>
      <c r="F7312" t="s">
        <v>92</v>
      </c>
      <c r="G7312" s="23" t="s">
        <v>92</v>
      </c>
      <c r="H7312" s="24" t="s">
        <v>92</v>
      </c>
      <c r="I7312" t="s">
        <v>92</v>
      </c>
    </row>
    <row r="7313" spans="1:9">
      <c r="A7313" t="s">
        <v>92</v>
      </c>
      <c r="B7313" s="23" t="s">
        <v>92</v>
      </c>
      <c r="C7313" s="24" t="s">
        <v>92</v>
      </c>
      <c r="D7313" t="s">
        <v>92</v>
      </c>
      <c r="E7313" t="s">
        <v>92</v>
      </c>
      <c r="F7313" t="s">
        <v>92</v>
      </c>
      <c r="G7313" s="23" t="s">
        <v>92</v>
      </c>
      <c r="H7313" s="24" t="s">
        <v>92</v>
      </c>
      <c r="I7313" t="s">
        <v>92</v>
      </c>
    </row>
    <row r="7314" spans="1:9">
      <c r="A7314" t="s">
        <v>92</v>
      </c>
      <c r="B7314" s="23" t="s">
        <v>92</v>
      </c>
      <c r="C7314" s="24" t="s">
        <v>92</v>
      </c>
      <c r="D7314" t="s">
        <v>92</v>
      </c>
      <c r="E7314" t="s">
        <v>92</v>
      </c>
      <c r="F7314" t="s">
        <v>92</v>
      </c>
      <c r="G7314" s="23" t="s">
        <v>92</v>
      </c>
      <c r="H7314" s="24" t="s">
        <v>92</v>
      </c>
      <c r="I7314" t="s">
        <v>92</v>
      </c>
    </row>
    <row r="7315" spans="1:9">
      <c r="A7315" t="s">
        <v>92</v>
      </c>
      <c r="B7315" s="23" t="s">
        <v>92</v>
      </c>
      <c r="C7315" s="24" t="s">
        <v>92</v>
      </c>
      <c r="D7315" t="s">
        <v>92</v>
      </c>
      <c r="E7315" t="s">
        <v>92</v>
      </c>
      <c r="F7315" t="s">
        <v>92</v>
      </c>
      <c r="G7315" s="23" t="s">
        <v>92</v>
      </c>
      <c r="H7315" s="24" t="s">
        <v>92</v>
      </c>
      <c r="I7315" t="s">
        <v>92</v>
      </c>
    </row>
    <row r="7316" spans="1:9">
      <c r="A7316" t="s">
        <v>92</v>
      </c>
      <c r="B7316" s="23" t="s">
        <v>92</v>
      </c>
      <c r="C7316" s="24" t="s">
        <v>92</v>
      </c>
      <c r="D7316" t="s">
        <v>92</v>
      </c>
      <c r="E7316" t="s">
        <v>92</v>
      </c>
      <c r="F7316" t="s">
        <v>92</v>
      </c>
      <c r="G7316" s="23" t="s">
        <v>92</v>
      </c>
      <c r="H7316" s="24" t="s">
        <v>92</v>
      </c>
      <c r="I7316" t="s">
        <v>92</v>
      </c>
    </row>
    <row r="7317" spans="1:9">
      <c r="A7317" t="s">
        <v>92</v>
      </c>
      <c r="B7317" s="23" t="s">
        <v>92</v>
      </c>
      <c r="C7317" s="24" t="s">
        <v>92</v>
      </c>
      <c r="D7317" t="s">
        <v>92</v>
      </c>
      <c r="E7317" t="s">
        <v>92</v>
      </c>
      <c r="F7317" t="s">
        <v>92</v>
      </c>
      <c r="G7317" s="23" t="s">
        <v>92</v>
      </c>
      <c r="H7317" s="24" t="s">
        <v>92</v>
      </c>
      <c r="I7317" t="s">
        <v>92</v>
      </c>
    </row>
    <row r="7318" spans="1:9">
      <c r="A7318" t="s">
        <v>92</v>
      </c>
      <c r="B7318" s="23" t="s">
        <v>92</v>
      </c>
      <c r="C7318" s="24" t="s">
        <v>92</v>
      </c>
      <c r="D7318" t="s">
        <v>92</v>
      </c>
      <c r="E7318" t="s">
        <v>92</v>
      </c>
      <c r="F7318" t="s">
        <v>92</v>
      </c>
      <c r="G7318" s="23" t="s">
        <v>92</v>
      </c>
      <c r="H7318" s="24" t="s">
        <v>92</v>
      </c>
      <c r="I7318" t="s">
        <v>92</v>
      </c>
    </row>
    <row r="7319" spans="1:9">
      <c r="A7319" t="s">
        <v>92</v>
      </c>
      <c r="B7319" s="23" t="s">
        <v>92</v>
      </c>
      <c r="C7319" s="24" t="s">
        <v>92</v>
      </c>
      <c r="D7319" t="s">
        <v>92</v>
      </c>
      <c r="E7319" t="s">
        <v>92</v>
      </c>
      <c r="F7319" t="s">
        <v>92</v>
      </c>
      <c r="G7319" s="23" t="s">
        <v>92</v>
      </c>
      <c r="H7319" s="24" t="s">
        <v>92</v>
      </c>
      <c r="I7319" t="s">
        <v>92</v>
      </c>
    </row>
    <row r="7320" spans="1:9">
      <c r="A7320" t="s">
        <v>92</v>
      </c>
      <c r="B7320" s="23" t="s">
        <v>92</v>
      </c>
      <c r="C7320" s="24" t="s">
        <v>92</v>
      </c>
      <c r="D7320" t="s">
        <v>92</v>
      </c>
      <c r="E7320" t="s">
        <v>92</v>
      </c>
      <c r="F7320" t="s">
        <v>92</v>
      </c>
      <c r="G7320" s="23" t="s">
        <v>92</v>
      </c>
      <c r="H7320" s="24" t="s">
        <v>92</v>
      </c>
      <c r="I7320" t="s">
        <v>92</v>
      </c>
    </row>
    <row r="7321" spans="1:9">
      <c r="A7321" t="s">
        <v>92</v>
      </c>
      <c r="B7321" s="23" t="s">
        <v>92</v>
      </c>
      <c r="C7321" s="24" t="s">
        <v>92</v>
      </c>
      <c r="D7321" t="s">
        <v>92</v>
      </c>
      <c r="E7321" t="s">
        <v>92</v>
      </c>
      <c r="F7321" t="s">
        <v>92</v>
      </c>
      <c r="G7321" s="23" t="s">
        <v>92</v>
      </c>
      <c r="H7321" s="24" t="s">
        <v>92</v>
      </c>
      <c r="I7321" t="s">
        <v>92</v>
      </c>
    </row>
    <row r="7322" spans="1:9">
      <c r="A7322" t="s">
        <v>92</v>
      </c>
      <c r="B7322" s="23" t="s">
        <v>92</v>
      </c>
      <c r="C7322" s="24" t="s">
        <v>92</v>
      </c>
      <c r="D7322" t="s">
        <v>92</v>
      </c>
      <c r="E7322" t="s">
        <v>92</v>
      </c>
      <c r="F7322" t="s">
        <v>92</v>
      </c>
      <c r="G7322" s="23" t="s">
        <v>92</v>
      </c>
      <c r="H7322" s="24" t="s">
        <v>92</v>
      </c>
      <c r="I7322" t="s">
        <v>92</v>
      </c>
    </row>
    <row r="7323" spans="1:9">
      <c r="A7323" t="s">
        <v>92</v>
      </c>
      <c r="B7323" s="23" t="s">
        <v>92</v>
      </c>
      <c r="C7323" s="24" t="s">
        <v>92</v>
      </c>
      <c r="D7323" t="s">
        <v>92</v>
      </c>
      <c r="E7323" t="s">
        <v>92</v>
      </c>
      <c r="F7323" t="s">
        <v>92</v>
      </c>
      <c r="G7323" s="23" t="s">
        <v>92</v>
      </c>
      <c r="H7323" s="24" t="s">
        <v>92</v>
      </c>
      <c r="I7323" t="s">
        <v>92</v>
      </c>
    </row>
    <row r="7324" spans="1:9">
      <c r="A7324" t="s">
        <v>92</v>
      </c>
      <c r="B7324" s="23" t="s">
        <v>92</v>
      </c>
      <c r="C7324" s="24" t="s">
        <v>92</v>
      </c>
      <c r="D7324" t="s">
        <v>92</v>
      </c>
      <c r="E7324" t="s">
        <v>92</v>
      </c>
      <c r="F7324" t="s">
        <v>92</v>
      </c>
      <c r="G7324" s="23" t="s">
        <v>92</v>
      </c>
      <c r="H7324" s="24" t="s">
        <v>92</v>
      </c>
      <c r="I7324" t="s">
        <v>92</v>
      </c>
    </row>
    <row r="7325" spans="1:9">
      <c r="A7325" t="s">
        <v>92</v>
      </c>
      <c r="B7325" s="23" t="s">
        <v>92</v>
      </c>
      <c r="C7325" s="24" t="s">
        <v>92</v>
      </c>
      <c r="D7325" t="s">
        <v>92</v>
      </c>
      <c r="E7325" t="s">
        <v>92</v>
      </c>
      <c r="F7325" t="s">
        <v>92</v>
      </c>
      <c r="G7325" s="23" t="s">
        <v>92</v>
      </c>
      <c r="H7325" s="24" t="s">
        <v>92</v>
      </c>
      <c r="I7325" t="s">
        <v>92</v>
      </c>
    </row>
    <row r="7326" spans="1:9">
      <c r="A7326" t="s">
        <v>92</v>
      </c>
      <c r="B7326" s="23" t="s">
        <v>92</v>
      </c>
      <c r="C7326" s="24" t="s">
        <v>92</v>
      </c>
      <c r="D7326" t="s">
        <v>92</v>
      </c>
      <c r="E7326" t="s">
        <v>92</v>
      </c>
      <c r="F7326" t="s">
        <v>92</v>
      </c>
      <c r="G7326" s="23" t="s">
        <v>92</v>
      </c>
      <c r="H7326" s="24" t="s">
        <v>92</v>
      </c>
      <c r="I7326" t="s">
        <v>92</v>
      </c>
    </row>
    <row r="7327" spans="1:9">
      <c r="A7327" t="s">
        <v>92</v>
      </c>
      <c r="B7327" s="23" t="s">
        <v>92</v>
      </c>
      <c r="C7327" s="24" t="s">
        <v>92</v>
      </c>
      <c r="D7327" t="s">
        <v>92</v>
      </c>
      <c r="E7327" t="s">
        <v>92</v>
      </c>
      <c r="F7327" t="s">
        <v>92</v>
      </c>
      <c r="G7327" s="23" t="s">
        <v>92</v>
      </c>
      <c r="H7327" s="24" t="s">
        <v>92</v>
      </c>
      <c r="I7327" t="s">
        <v>92</v>
      </c>
    </row>
    <row r="7328" spans="1:9">
      <c r="A7328" t="s">
        <v>92</v>
      </c>
      <c r="B7328" s="23" t="s">
        <v>92</v>
      </c>
      <c r="C7328" s="24" t="s">
        <v>92</v>
      </c>
      <c r="D7328" t="s">
        <v>92</v>
      </c>
      <c r="E7328" t="s">
        <v>92</v>
      </c>
      <c r="F7328" t="s">
        <v>92</v>
      </c>
      <c r="G7328" s="23" t="s">
        <v>92</v>
      </c>
      <c r="H7328" s="24" t="s">
        <v>92</v>
      </c>
      <c r="I7328" t="s">
        <v>92</v>
      </c>
    </row>
    <row r="7329" spans="1:9">
      <c r="A7329" t="s">
        <v>92</v>
      </c>
      <c r="B7329" s="23" t="s">
        <v>92</v>
      </c>
      <c r="C7329" s="24" t="s">
        <v>92</v>
      </c>
      <c r="D7329" t="s">
        <v>92</v>
      </c>
      <c r="E7329" t="s">
        <v>92</v>
      </c>
      <c r="F7329" t="s">
        <v>92</v>
      </c>
      <c r="G7329" s="23" t="s">
        <v>92</v>
      </c>
      <c r="H7329" s="24" t="s">
        <v>92</v>
      </c>
      <c r="I7329" t="s">
        <v>92</v>
      </c>
    </row>
    <row r="7330" spans="1:9">
      <c r="A7330" t="s">
        <v>92</v>
      </c>
      <c r="B7330" s="23" t="s">
        <v>92</v>
      </c>
      <c r="C7330" s="24" t="s">
        <v>92</v>
      </c>
      <c r="D7330" t="s">
        <v>92</v>
      </c>
      <c r="E7330" t="s">
        <v>92</v>
      </c>
      <c r="F7330" t="s">
        <v>92</v>
      </c>
      <c r="G7330" s="23" t="s">
        <v>92</v>
      </c>
      <c r="H7330" s="24" t="s">
        <v>92</v>
      </c>
      <c r="I7330" t="s">
        <v>92</v>
      </c>
    </row>
    <row r="7331" spans="1:9">
      <c r="A7331" t="s">
        <v>92</v>
      </c>
      <c r="B7331" s="23" t="s">
        <v>92</v>
      </c>
      <c r="C7331" s="24" t="s">
        <v>92</v>
      </c>
      <c r="D7331" t="s">
        <v>92</v>
      </c>
      <c r="E7331" t="s">
        <v>92</v>
      </c>
      <c r="F7331" t="s">
        <v>92</v>
      </c>
      <c r="G7331" s="23" t="s">
        <v>92</v>
      </c>
      <c r="H7331" s="24" t="s">
        <v>92</v>
      </c>
      <c r="I7331" t="s">
        <v>92</v>
      </c>
    </row>
    <row r="7332" spans="1:9">
      <c r="A7332" t="s">
        <v>92</v>
      </c>
      <c r="B7332" s="23" t="s">
        <v>92</v>
      </c>
      <c r="C7332" s="24" t="s">
        <v>92</v>
      </c>
      <c r="D7332" t="s">
        <v>92</v>
      </c>
      <c r="E7332" t="s">
        <v>92</v>
      </c>
      <c r="F7332" t="s">
        <v>92</v>
      </c>
      <c r="G7332" s="23" t="s">
        <v>92</v>
      </c>
      <c r="H7332" s="24" t="s">
        <v>92</v>
      </c>
      <c r="I7332" t="s">
        <v>92</v>
      </c>
    </row>
    <row r="7333" spans="1:9">
      <c r="A7333" t="s">
        <v>92</v>
      </c>
      <c r="B7333" s="23" t="s">
        <v>92</v>
      </c>
      <c r="C7333" s="24" t="s">
        <v>92</v>
      </c>
      <c r="D7333" t="s">
        <v>92</v>
      </c>
      <c r="E7333" t="s">
        <v>92</v>
      </c>
      <c r="F7333" t="s">
        <v>92</v>
      </c>
      <c r="G7333" s="23" t="s">
        <v>92</v>
      </c>
      <c r="H7333" s="24" t="s">
        <v>92</v>
      </c>
      <c r="I7333" t="s">
        <v>92</v>
      </c>
    </row>
    <row r="7334" spans="1:9">
      <c r="A7334" t="s">
        <v>92</v>
      </c>
      <c r="B7334" s="23" t="s">
        <v>92</v>
      </c>
      <c r="C7334" s="24" t="s">
        <v>92</v>
      </c>
      <c r="D7334" t="s">
        <v>92</v>
      </c>
      <c r="E7334" t="s">
        <v>92</v>
      </c>
      <c r="F7334" t="s">
        <v>92</v>
      </c>
      <c r="G7334" s="23" t="s">
        <v>92</v>
      </c>
      <c r="H7334" s="24" t="s">
        <v>92</v>
      </c>
      <c r="I7334" t="s">
        <v>92</v>
      </c>
    </row>
    <row r="7335" spans="1:9">
      <c r="A7335" t="s">
        <v>92</v>
      </c>
      <c r="B7335" s="23" t="s">
        <v>92</v>
      </c>
      <c r="C7335" s="24" t="s">
        <v>92</v>
      </c>
      <c r="D7335" t="s">
        <v>92</v>
      </c>
      <c r="E7335" t="s">
        <v>92</v>
      </c>
      <c r="F7335" t="s">
        <v>92</v>
      </c>
      <c r="G7335" s="23" t="s">
        <v>92</v>
      </c>
      <c r="H7335" s="24" t="s">
        <v>92</v>
      </c>
      <c r="I7335" t="s">
        <v>92</v>
      </c>
    </row>
    <row r="7336" spans="1:9">
      <c r="A7336" t="s">
        <v>92</v>
      </c>
      <c r="B7336" s="23" t="s">
        <v>92</v>
      </c>
      <c r="C7336" s="24" t="s">
        <v>92</v>
      </c>
      <c r="D7336" t="s">
        <v>92</v>
      </c>
      <c r="E7336" t="s">
        <v>92</v>
      </c>
      <c r="F7336" t="s">
        <v>92</v>
      </c>
      <c r="G7336" s="23" t="s">
        <v>92</v>
      </c>
      <c r="H7336" s="24" t="s">
        <v>92</v>
      </c>
      <c r="I7336" t="s">
        <v>92</v>
      </c>
    </row>
    <row r="7337" spans="1:9">
      <c r="A7337" t="s">
        <v>92</v>
      </c>
      <c r="B7337" s="23" t="s">
        <v>92</v>
      </c>
      <c r="C7337" s="24" t="s">
        <v>92</v>
      </c>
      <c r="D7337" t="s">
        <v>92</v>
      </c>
      <c r="E7337" t="s">
        <v>92</v>
      </c>
      <c r="F7337" t="s">
        <v>92</v>
      </c>
      <c r="G7337" s="23" t="s">
        <v>92</v>
      </c>
      <c r="H7337" s="24" t="s">
        <v>92</v>
      </c>
      <c r="I7337" t="s">
        <v>92</v>
      </c>
    </row>
    <row r="7338" spans="1:9">
      <c r="A7338" t="s">
        <v>92</v>
      </c>
      <c r="B7338" s="23" t="s">
        <v>92</v>
      </c>
      <c r="C7338" s="24" t="s">
        <v>92</v>
      </c>
      <c r="D7338" t="s">
        <v>92</v>
      </c>
      <c r="E7338" t="s">
        <v>92</v>
      </c>
      <c r="F7338" t="s">
        <v>92</v>
      </c>
      <c r="G7338" s="23" t="s">
        <v>92</v>
      </c>
      <c r="H7338" s="24" t="s">
        <v>92</v>
      </c>
      <c r="I7338" t="s">
        <v>92</v>
      </c>
    </row>
    <row r="7339" spans="1:9">
      <c r="A7339" t="s">
        <v>92</v>
      </c>
      <c r="B7339" s="23" t="s">
        <v>92</v>
      </c>
      <c r="C7339" s="24" t="s">
        <v>92</v>
      </c>
      <c r="D7339" t="s">
        <v>92</v>
      </c>
      <c r="E7339" t="s">
        <v>92</v>
      </c>
      <c r="F7339" t="s">
        <v>92</v>
      </c>
      <c r="G7339" s="23" t="s">
        <v>92</v>
      </c>
      <c r="H7339" s="24" t="s">
        <v>92</v>
      </c>
      <c r="I7339" t="s">
        <v>92</v>
      </c>
    </row>
    <row r="7340" spans="1:9">
      <c r="A7340" t="s">
        <v>92</v>
      </c>
      <c r="B7340" s="23" t="s">
        <v>92</v>
      </c>
      <c r="C7340" s="24" t="s">
        <v>92</v>
      </c>
      <c r="D7340" t="s">
        <v>92</v>
      </c>
      <c r="E7340" t="s">
        <v>92</v>
      </c>
      <c r="F7340" t="s">
        <v>92</v>
      </c>
      <c r="G7340" s="23" t="s">
        <v>92</v>
      </c>
      <c r="H7340" s="24" t="s">
        <v>92</v>
      </c>
      <c r="I7340" t="s">
        <v>92</v>
      </c>
    </row>
    <row r="7341" spans="1:9">
      <c r="A7341" t="s">
        <v>92</v>
      </c>
      <c r="B7341" s="23" t="s">
        <v>92</v>
      </c>
      <c r="C7341" s="24" t="s">
        <v>92</v>
      </c>
      <c r="D7341" t="s">
        <v>92</v>
      </c>
      <c r="E7341" t="s">
        <v>92</v>
      </c>
      <c r="F7341" t="s">
        <v>92</v>
      </c>
      <c r="G7341" s="23" t="s">
        <v>92</v>
      </c>
      <c r="H7341" s="24" t="s">
        <v>92</v>
      </c>
      <c r="I7341" t="s">
        <v>92</v>
      </c>
    </row>
    <row r="7342" spans="1:9">
      <c r="A7342" t="s">
        <v>92</v>
      </c>
      <c r="B7342" s="23" t="s">
        <v>92</v>
      </c>
      <c r="C7342" s="24" t="s">
        <v>92</v>
      </c>
      <c r="D7342" t="s">
        <v>92</v>
      </c>
      <c r="E7342" t="s">
        <v>92</v>
      </c>
      <c r="F7342" t="s">
        <v>92</v>
      </c>
      <c r="G7342" s="23" t="s">
        <v>92</v>
      </c>
      <c r="H7342" s="24" t="s">
        <v>92</v>
      </c>
      <c r="I7342" t="s">
        <v>92</v>
      </c>
    </row>
    <row r="7343" spans="1:9">
      <c r="A7343" t="s">
        <v>92</v>
      </c>
      <c r="B7343" s="23" t="s">
        <v>92</v>
      </c>
      <c r="C7343" s="24" t="s">
        <v>92</v>
      </c>
      <c r="D7343" t="s">
        <v>92</v>
      </c>
      <c r="E7343" t="s">
        <v>92</v>
      </c>
      <c r="F7343" t="s">
        <v>92</v>
      </c>
      <c r="G7343" s="23" t="s">
        <v>92</v>
      </c>
      <c r="H7343" s="24" t="s">
        <v>92</v>
      </c>
      <c r="I7343" t="s">
        <v>92</v>
      </c>
    </row>
    <row r="7344" spans="1:9">
      <c r="A7344" t="s">
        <v>92</v>
      </c>
      <c r="B7344" s="23" t="s">
        <v>92</v>
      </c>
      <c r="C7344" s="24" t="s">
        <v>92</v>
      </c>
      <c r="D7344" t="s">
        <v>92</v>
      </c>
      <c r="E7344" t="s">
        <v>92</v>
      </c>
      <c r="F7344" t="s">
        <v>92</v>
      </c>
      <c r="G7344" s="23" t="s">
        <v>92</v>
      </c>
      <c r="H7344" s="24" t="s">
        <v>92</v>
      </c>
      <c r="I7344" t="s">
        <v>92</v>
      </c>
    </row>
    <row r="7345" spans="1:9">
      <c r="A7345" t="s">
        <v>92</v>
      </c>
      <c r="B7345" s="23" t="s">
        <v>92</v>
      </c>
      <c r="C7345" s="24" t="s">
        <v>92</v>
      </c>
      <c r="D7345" t="s">
        <v>92</v>
      </c>
      <c r="E7345" t="s">
        <v>92</v>
      </c>
      <c r="F7345" t="s">
        <v>92</v>
      </c>
      <c r="G7345" s="23" t="s">
        <v>92</v>
      </c>
      <c r="H7345" s="24" t="s">
        <v>92</v>
      </c>
      <c r="I7345" t="s">
        <v>92</v>
      </c>
    </row>
    <row r="7346" spans="1:9">
      <c r="A7346" t="s">
        <v>92</v>
      </c>
      <c r="B7346" s="23" t="s">
        <v>92</v>
      </c>
      <c r="C7346" s="24" t="s">
        <v>92</v>
      </c>
      <c r="D7346" t="s">
        <v>92</v>
      </c>
      <c r="E7346" t="s">
        <v>92</v>
      </c>
      <c r="F7346" t="s">
        <v>92</v>
      </c>
      <c r="G7346" s="23" t="s">
        <v>92</v>
      </c>
      <c r="H7346" s="24" t="s">
        <v>92</v>
      </c>
      <c r="I7346" t="s">
        <v>92</v>
      </c>
    </row>
    <row r="7347" spans="1:9">
      <c r="A7347" t="s">
        <v>92</v>
      </c>
      <c r="B7347" s="23" t="s">
        <v>92</v>
      </c>
      <c r="C7347" s="24" t="s">
        <v>92</v>
      </c>
      <c r="D7347" t="s">
        <v>92</v>
      </c>
      <c r="E7347" t="s">
        <v>92</v>
      </c>
      <c r="F7347" t="s">
        <v>92</v>
      </c>
      <c r="G7347" s="23" t="s">
        <v>92</v>
      </c>
      <c r="H7347" s="24" t="s">
        <v>92</v>
      </c>
      <c r="I7347" t="s">
        <v>92</v>
      </c>
    </row>
    <row r="7348" spans="1:9">
      <c r="A7348" t="s">
        <v>92</v>
      </c>
      <c r="B7348" s="23" t="s">
        <v>92</v>
      </c>
      <c r="C7348" s="24" t="s">
        <v>92</v>
      </c>
      <c r="D7348" t="s">
        <v>92</v>
      </c>
      <c r="E7348" t="s">
        <v>92</v>
      </c>
      <c r="F7348" t="s">
        <v>92</v>
      </c>
      <c r="G7348" s="23" t="s">
        <v>92</v>
      </c>
      <c r="H7348" s="24" t="s">
        <v>92</v>
      </c>
      <c r="I7348" t="s">
        <v>92</v>
      </c>
    </row>
    <row r="7349" spans="1:9">
      <c r="A7349" t="s">
        <v>92</v>
      </c>
      <c r="B7349" s="23" t="s">
        <v>92</v>
      </c>
      <c r="C7349" s="24" t="s">
        <v>92</v>
      </c>
      <c r="D7349" t="s">
        <v>92</v>
      </c>
      <c r="E7349" t="s">
        <v>92</v>
      </c>
      <c r="F7349" t="s">
        <v>92</v>
      </c>
      <c r="G7349" s="23" t="s">
        <v>92</v>
      </c>
      <c r="H7349" s="24" t="s">
        <v>92</v>
      </c>
      <c r="I7349" t="s">
        <v>92</v>
      </c>
    </row>
    <row r="7350" spans="1:9">
      <c r="A7350" t="s">
        <v>92</v>
      </c>
      <c r="B7350" s="23" t="s">
        <v>92</v>
      </c>
      <c r="C7350" s="24" t="s">
        <v>92</v>
      </c>
      <c r="D7350" t="s">
        <v>92</v>
      </c>
      <c r="E7350" t="s">
        <v>92</v>
      </c>
      <c r="F7350" t="s">
        <v>92</v>
      </c>
      <c r="G7350" s="23" t="s">
        <v>92</v>
      </c>
      <c r="H7350" s="24" t="s">
        <v>92</v>
      </c>
      <c r="I7350" t="s">
        <v>92</v>
      </c>
    </row>
    <row r="7351" spans="1:9">
      <c r="A7351" t="s">
        <v>92</v>
      </c>
      <c r="B7351" s="23" t="s">
        <v>92</v>
      </c>
      <c r="C7351" s="24" t="s">
        <v>92</v>
      </c>
      <c r="D7351" t="s">
        <v>92</v>
      </c>
      <c r="E7351" t="s">
        <v>92</v>
      </c>
      <c r="F7351" t="s">
        <v>92</v>
      </c>
      <c r="G7351" s="23" t="s">
        <v>92</v>
      </c>
      <c r="H7351" s="24" t="s">
        <v>92</v>
      </c>
      <c r="I7351" t="s">
        <v>92</v>
      </c>
    </row>
    <row r="7352" spans="1:9">
      <c r="A7352" t="s">
        <v>92</v>
      </c>
      <c r="B7352" s="23" t="s">
        <v>92</v>
      </c>
      <c r="C7352" s="24" t="s">
        <v>92</v>
      </c>
      <c r="D7352" t="s">
        <v>92</v>
      </c>
      <c r="E7352" t="s">
        <v>92</v>
      </c>
      <c r="F7352" t="s">
        <v>92</v>
      </c>
      <c r="G7352" s="23" t="s">
        <v>92</v>
      </c>
      <c r="H7352" s="24" t="s">
        <v>92</v>
      </c>
      <c r="I7352" t="s">
        <v>92</v>
      </c>
    </row>
    <row r="7353" spans="1:9">
      <c r="A7353" t="s">
        <v>92</v>
      </c>
      <c r="B7353" s="23" t="s">
        <v>92</v>
      </c>
      <c r="C7353" s="24" t="s">
        <v>92</v>
      </c>
      <c r="D7353" t="s">
        <v>92</v>
      </c>
      <c r="E7353" t="s">
        <v>92</v>
      </c>
      <c r="F7353" t="s">
        <v>92</v>
      </c>
      <c r="G7353" s="23" t="s">
        <v>92</v>
      </c>
      <c r="H7353" s="24" t="s">
        <v>92</v>
      </c>
      <c r="I7353" t="s">
        <v>92</v>
      </c>
    </row>
    <row r="7354" spans="1:9">
      <c r="A7354" t="s">
        <v>92</v>
      </c>
      <c r="B7354" s="23" t="s">
        <v>92</v>
      </c>
      <c r="C7354" s="24" t="s">
        <v>92</v>
      </c>
      <c r="D7354" t="s">
        <v>92</v>
      </c>
      <c r="E7354" t="s">
        <v>92</v>
      </c>
      <c r="F7354" t="s">
        <v>92</v>
      </c>
      <c r="G7354" s="23" t="s">
        <v>92</v>
      </c>
      <c r="H7354" s="24" t="s">
        <v>92</v>
      </c>
      <c r="I7354" t="s">
        <v>92</v>
      </c>
    </row>
    <row r="7355" spans="1:9">
      <c r="A7355" t="s">
        <v>92</v>
      </c>
      <c r="B7355" s="23" t="s">
        <v>92</v>
      </c>
      <c r="C7355" s="24" t="s">
        <v>92</v>
      </c>
      <c r="D7355" t="s">
        <v>92</v>
      </c>
      <c r="E7355" t="s">
        <v>92</v>
      </c>
      <c r="F7355" t="s">
        <v>92</v>
      </c>
      <c r="G7355" s="23" t="s">
        <v>92</v>
      </c>
      <c r="H7355" s="24" t="s">
        <v>92</v>
      </c>
      <c r="I7355" t="s">
        <v>92</v>
      </c>
    </row>
    <row r="7356" spans="1:9">
      <c r="A7356" t="s">
        <v>92</v>
      </c>
      <c r="B7356" s="23" t="s">
        <v>92</v>
      </c>
      <c r="C7356" s="24" t="s">
        <v>92</v>
      </c>
      <c r="D7356" t="s">
        <v>92</v>
      </c>
      <c r="E7356" t="s">
        <v>92</v>
      </c>
      <c r="F7356" t="s">
        <v>92</v>
      </c>
      <c r="G7356" s="23" t="s">
        <v>92</v>
      </c>
      <c r="H7356" s="24" t="s">
        <v>92</v>
      </c>
      <c r="I7356" t="s">
        <v>92</v>
      </c>
    </row>
    <row r="7357" spans="1:9">
      <c r="A7357" t="s">
        <v>92</v>
      </c>
      <c r="B7357" s="23" t="s">
        <v>92</v>
      </c>
      <c r="C7357" s="24" t="s">
        <v>92</v>
      </c>
      <c r="D7357" t="s">
        <v>92</v>
      </c>
      <c r="E7357" t="s">
        <v>92</v>
      </c>
      <c r="F7357" t="s">
        <v>92</v>
      </c>
      <c r="G7357" s="23" t="s">
        <v>92</v>
      </c>
      <c r="H7357" s="24" t="s">
        <v>92</v>
      </c>
      <c r="I7357" t="s">
        <v>92</v>
      </c>
    </row>
    <row r="7358" spans="1:9">
      <c r="A7358" t="s">
        <v>92</v>
      </c>
      <c r="B7358" s="23" t="s">
        <v>92</v>
      </c>
      <c r="C7358" s="24" t="s">
        <v>92</v>
      </c>
      <c r="D7358" t="s">
        <v>92</v>
      </c>
      <c r="E7358" t="s">
        <v>92</v>
      </c>
      <c r="F7358" t="s">
        <v>92</v>
      </c>
      <c r="G7358" s="23" t="s">
        <v>92</v>
      </c>
      <c r="H7358" s="24" t="s">
        <v>92</v>
      </c>
      <c r="I7358" t="s">
        <v>92</v>
      </c>
    </row>
    <row r="7359" spans="1:9">
      <c r="A7359" t="s">
        <v>92</v>
      </c>
      <c r="B7359" s="23" t="s">
        <v>92</v>
      </c>
      <c r="C7359" s="24" t="s">
        <v>92</v>
      </c>
      <c r="D7359" t="s">
        <v>92</v>
      </c>
      <c r="E7359" t="s">
        <v>92</v>
      </c>
      <c r="F7359" t="s">
        <v>92</v>
      </c>
      <c r="G7359" s="23" t="s">
        <v>92</v>
      </c>
      <c r="H7359" s="24" t="s">
        <v>92</v>
      </c>
      <c r="I7359" t="s">
        <v>92</v>
      </c>
    </row>
    <row r="7360" spans="1:9">
      <c r="A7360" t="s">
        <v>92</v>
      </c>
      <c r="B7360" s="23" t="s">
        <v>92</v>
      </c>
      <c r="C7360" s="24" t="s">
        <v>92</v>
      </c>
      <c r="D7360" t="s">
        <v>92</v>
      </c>
      <c r="E7360" t="s">
        <v>92</v>
      </c>
      <c r="F7360" t="s">
        <v>92</v>
      </c>
      <c r="G7360" s="23" t="s">
        <v>92</v>
      </c>
      <c r="H7360" s="24" t="s">
        <v>92</v>
      </c>
      <c r="I7360" t="s">
        <v>92</v>
      </c>
    </row>
    <row r="7361" spans="1:9">
      <c r="A7361" t="s">
        <v>92</v>
      </c>
      <c r="B7361" s="23" t="s">
        <v>92</v>
      </c>
      <c r="C7361" s="24" t="s">
        <v>92</v>
      </c>
      <c r="D7361" t="s">
        <v>92</v>
      </c>
      <c r="E7361" t="s">
        <v>92</v>
      </c>
      <c r="F7361" t="s">
        <v>92</v>
      </c>
      <c r="G7361" s="23" t="s">
        <v>92</v>
      </c>
      <c r="H7361" s="24" t="s">
        <v>92</v>
      </c>
      <c r="I7361" t="s">
        <v>92</v>
      </c>
    </row>
    <row r="7362" spans="1:9">
      <c r="A7362" t="s">
        <v>92</v>
      </c>
      <c r="B7362" s="23" t="s">
        <v>92</v>
      </c>
      <c r="C7362" s="24" t="s">
        <v>92</v>
      </c>
      <c r="D7362" t="s">
        <v>92</v>
      </c>
      <c r="E7362" t="s">
        <v>92</v>
      </c>
      <c r="F7362" t="s">
        <v>92</v>
      </c>
      <c r="G7362" s="23" t="s">
        <v>92</v>
      </c>
      <c r="H7362" s="24" t="s">
        <v>92</v>
      </c>
      <c r="I7362" t="s">
        <v>92</v>
      </c>
    </row>
    <row r="7363" spans="1:9">
      <c r="A7363" t="s">
        <v>92</v>
      </c>
      <c r="B7363" s="23" t="s">
        <v>92</v>
      </c>
      <c r="C7363" s="24" t="s">
        <v>92</v>
      </c>
      <c r="D7363" t="s">
        <v>92</v>
      </c>
      <c r="E7363" t="s">
        <v>92</v>
      </c>
      <c r="F7363" t="s">
        <v>92</v>
      </c>
      <c r="G7363" s="23" t="s">
        <v>92</v>
      </c>
      <c r="H7363" s="24" t="s">
        <v>92</v>
      </c>
      <c r="I7363" t="s">
        <v>92</v>
      </c>
    </row>
    <row r="7364" spans="1:9">
      <c r="A7364" t="s">
        <v>92</v>
      </c>
      <c r="B7364" s="23" t="s">
        <v>92</v>
      </c>
      <c r="C7364" s="24" t="s">
        <v>92</v>
      </c>
      <c r="D7364" t="s">
        <v>92</v>
      </c>
      <c r="E7364" t="s">
        <v>92</v>
      </c>
      <c r="F7364" t="s">
        <v>92</v>
      </c>
      <c r="G7364" s="23" t="s">
        <v>92</v>
      </c>
      <c r="H7364" s="24" t="s">
        <v>92</v>
      </c>
      <c r="I7364" t="s">
        <v>92</v>
      </c>
    </row>
    <row r="7365" spans="1:9">
      <c r="A7365" t="s">
        <v>92</v>
      </c>
      <c r="B7365" s="23" t="s">
        <v>92</v>
      </c>
      <c r="C7365" s="24" t="s">
        <v>92</v>
      </c>
      <c r="D7365" t="s">
        <v>92</v>
      </c>
      <c r="E7365" t="s">
        <v>92</v>
      </c>
      <c r="F7365" t="s">
        <v>92</v>
      </c>
      <c r="G7365" s="23" t="s">
        <v>92</v>
      </c>
      <c r="H7365" s="24" t="s">
        <v>92</v>
      </c>
      <c r="I7365" t="s">
        <v>92</v>
      </c>
    </row>
    <row r="7366" spans="1:9">
      <c r="A7366" t="s">
        <v>92</v>
      </c>
      <c r="B7366" s="23" t="s">
        <v>92</v>
      </c>
      <c r="C7366" s="24" t="s">
        <v>92</v>
      </c>
      <c r="D7366" t="s">
        <v>92</v>
      </c>
      <c r="E7366" t="s">
        <v>92</v>
      </c>
      <c r="F7366" t="s">
        <v>92</v>
      </c>
      <c r="G7366" s="23" t="s">
        <v>92</v>
      </c>
      <c r="H7366" s="24" t="s">
        <v>92</v>
      </c>
      <c r="I7366" t="s">
        <v>92</v>
      </c>
    </row>
    <row r="7367" spans="1:9">
      <c r="A7367" t="s">
        <v>92</v>
      </c>
      <c r="B7367" s="23" t="s">
        <v>92</v>
      </c>
      <c r="C7367" s="24" t="s">
        <v>92</v>
      </c>
      <c r="D7367" t="s">
        <v>92</v>
      </c>
      <c r="E7367" t="s">
        <v>92</v>
      </c>
      <c r="F7367" t="s">
        <v>92</v>
      </c>
      <c r="G7367" s="23" t="s">
        <v>92</v>
      </c>
      <c r="H7367" s="24" t="s">
        <v>92</v>
      </c>
      <c r="I7367" t="s">
        <v>92</v>
      </c>
    </row>
    <row r="7368" spans="1:9">
      <c r="A7368" t="s">
        <v>92</v>
      </c>
      <c r="B7368" s="23" t="s">
        <v>92</v>
      </c>
      <c r="C7368" s="24" t="s">
        <v>92</v>
      </c>
      <c r="D7368" t="s">
        <v>92</v>
      </c>
      <c r="E7368" t="s">
        <v>92</v>
      </c>
      <c r="F7368" t="s">
        <v>92</v>
      </c>
      <c r="G7368" s="23" t="s">
        <v>92</v>
      </c>
      <c r="H7368" s="24" t="s">
        <v>92</v>
      </c>
      <c r="I7368" t="s">
        <v>92</v>
      </c>
    </row>
    <row r="7369" spans="1:9">
      <c r="A7369" t="s">
        <v>92</v>
      </c>
      <c r="B7369" s="23" t="s">
        <v>92</v>
      </c>
      <c r="C7369" s="24" t="s">
        <v>92</v>
      </c>
      <c r="D7369" t="s">
        <v>92</v>
      </c>
      <c r="E7369" t="s">
        <v>92</v>
      </c>
      <c r="F7369" t="s">
        <v>92</v>
      </c>
      <c r="G7369" s="23" t="s">
        <v>92</v>
      </c>
      <c r="H7369" s="24" t="s">
        <v>92</v>
      </c>
      <c r="I7369" t="s">
        <v>92</v>
      </c>
    </row>
    <row r="7370" spans="1:9">
      <c r="A7370" t="s">
        <v>92</v>
      </c>
      <c r="B7370" s="23" t="s">
        <v>92</v>
      </c>
      <c r="C7370" s="24" t="s">
        <v>92</v>
      </c>
      <c r="D7370" t="s">
        <v>92</v>
      </c>
      <c r="E7370" t="s">
        <v>92</v>
      </c>
      <c r="F7370" t="s">
        <v>92</v>
      </c>
      <c r="G7370" s="23" t="s">
        <v>92</v>
      </c>
      <c r="H7370" s="24" t="s">
        <v>92</v>
      </c>
      <c r="I7370" t="s">
        <v>92</v>
      </c>
    </row>
    <row r="7371" spans="1:9">
      <c r="A7371" t="s">
        <v>92</v>
      </c>
      <c r="B7371" s="23" t="s">
        <v>92</v>
      </c>
      <c r="C7371" s="24" t="s">
        <v>92</v>
      </c>
      <c r="D7371" t="s">
        <v>92</v>
      </c>
      <c r="E7371" t="s">
        <v>92</v>
      </c>
      <c r="F7371" t="s">
        <v>92</v>
      </c>
      <c r="G7371" s="23" t="s">
        <v>92</v>
      </c>
      <c r="H7371" s="24" t="s">
        <v>92</v>
      </c>
      <c r="I7371" t="s">
        <v>92</v>
      </c>
    </row>
    <row r="7372" spans="1:9">
      <c r="A7372" t="s">
        <v>92</v>
      </c>
      <c r="B7372" s="23" t="s">
        <v>92</v>
      </c>
      <c r="C7372" s="24" t="s">
        <v>92</v>
      </c>
      <c r="D7372" t="s">
        <v>92</v>
      </c>
      <c r="E7372" t="s">
        <v>92</v>
      </c>
      <c r="F7372" t="s">
        <v>92</v>
      </c>
      <c r="G7372" s="23" t="s">
        <v>92</v>
      </c>
      <c r="H7372" s="24" t="s">
        <v>92</v>
      </c>
      <c r="I7372" t="s">
        <v>92</v>
      </c>
    </row>
    <row r="7373" spans="1:9">
      <c r="A7373" t="s">
        <v>92</v>
      </c>
      <c r="B7373" s="23" t="s">
        <v>92</v>
      </c>
      <c r="C7373" s="24" t="s">
        <v>92</v>
      </c>
      <c r="D7373" t="s">
        <v>92</v>
      </c>
      <c r="E7373" t="s">
        <v>92</v>
      </c>
      <c r="F7373" t="s">
        <v>92</v>
      </c>
      <c r="G7373" s="23" t="s">
        <v>92</v>
      </c>
      <c r="H7373" s="24" t="s">
        <v>92</v>
      </c>
      <c r="I7373" t="s">
        <v>92</v>
      </c>
    </row>
    <row r="7374" spans="1:9">
      <c r="A7374" t="s">
        <v>92</v>
      </c>
      <c r="B7374" s="23" t="s">
        <v>92</v>
      </c>
      <c r="C7374" s="24" t="s">
        <v>92</v>
      </c>
      <c r="D7374" t="s">
        <v>92</v>
      </c>
      <c r="E7374" t="s">
        <v>92</v>
      </c>
      <c r="F7374" t="s">
        <v>92</v>
      </c>
      <c r="G7374" s="23" t="s">
        <v>92</v>
      </c>
      <c r="H7374" s="24" t="s">
        <v>92</v>
      </c>
      <c r="I7374" t="s">
        <v>92</v>
      </c>
    </row>
    <row r="7375" spans="1:9">
      <c r="A7375" t="s">
        <v>92</v>
      </c>
      <c r="B7375" s="23" t="s">
        <v>92</v>
      </c>
      <c r="C7375" s="24" t="s">
        <v>92</v>
      </c>
      <c r="D7375" t="s">
        <v>92</v>
      </c>
      <c r="E7375" t="s">
        <v>92</v>
      </c>
      <c r="F7375" t="s">
        <v>92</v>
      </c>
      <c r="G7375" s="23" t="s">
        <v>92</v>
      </c>
      <c r="H7375" s="24" t="s">
        <v>92</v>
      </c>
      <c r="I7375" t="s">
        <v>92</v>
      </c>
    </row>
    <row r="7376" spans="1:9">
      <c r="A7376" t="s">
        <v>92</v>
      </c>
      <c r="B7376" s="23" t="s">
        <v>92</v>
      </c>
      <c r="C7376" s="24" t="s">
        <v>92</v>
      </c>
      <c r="D7376" t="s">
        <v>92</v>
      </c>
      <c r="E7376" t="s">
        <v>92</v>
      </c>
      <c r="F7376" t="s">
        <v>92</v>
      </c>
      <c r="G7376" s="23" t="s">
        <v>92</v>
      </c>
      <c r="H7376" s="24" t="s">
        <v>92</v>
      </c>
      <c r="I7376" t="s">
        <v>92</v>
      </c>
    </row>
    <row r="7377" spans="1:9">
      <c r="A7377" t="s">
        <v>92</v>
      </c>
      <c r="B7377" s="23" t="s">
        <v>92</v>
      </c>
      <c r="C7377" s="24" t="s">
        <v>92</v>
      </c>
      <c r="D7377" t="s">
        <v>92</v>
      </c>
      <c r="E7377" t="s">
        <v>92</v>
      </c>
      <c r="F7377" t="s">
        <v>92</v>
      </c>
      <c r="G7377" s="23" t="s">
        <v>92</v>
      </c>
      <c r="H7377" s="24" t="s">
        <v>92</v>
      </c>
      <c r="I7377" t="s">
        <v>92</v>
      </c>
    </row>
    <row r="7378" spans="1:9">
      <c r="A7378" t="s">
        <v>92</v>
      </c>
      <c r="B7378" s="23" t="s">
        <v>92</v>
      </c>
      <c r="C7378" s="24" t="s">
        <v>92</v>
      </c>
      <c r="D7378" t="s">
        <v>92</v>
      </c>
      <c r="E7378" t="s">
        <v>92</v>
      </c>
      <c r="F7378" t="s">
        <v>92</v>
      </c>
      <c r="G7378" s="23" t="s">
        <v>92</v>
      </c>
      <c r="H7378" s="24" t="s">
        <v>92</v>
      </c>
      <c r="I7378" t="s">
        <v>92</v>
      </c>
    </row>
    <row r="7379" spans="1:9">
      <c r="A7379" t="s">
        <v>92</v>
      </c>
      <c r="B7379" s="23" t="s">
        <v>92</v>
      </c>
      <c r="C7379" s="24" t="s">
        <v>92</v>
      </c>
      <c r="D7379" t="s">
        <v>92</v>
      </c>
      <c r="E7379" t="s">
        <v>92</v>
      </c>
      <c r="F7379" t="s">
        <v>92</v>
      </c>
      <c r="G7379" s="23" t="s">
        <v>92</v>
      </c>
      <c r="H7379" s="24" t="s">
        <v>92</v>
      </c>
      <c r="I7379" t="s">
        <v>92</v>
      </c>
    </row>
    <row r="7380" spans="1:9">
      <c r="A7380" t="s">
        <v>92</v>
      </c>
      <c r="B7380" s="23" t="s">
        <v>92</v>
      </c>
      <c r="C7380" s="24" t="s">
        <v>92</v>
      </c>
      <c r="D7380" t="s">
        <v>92</v>
      </c>
      <c r="E7380" t="s">
        <v>92</v>
      </c>
      <c r="F7380" t="s">
        <v>92</v>
      </c>
      <c r="G7380" s="23" t="s">
        <v>92</v>
      </c>
      <c r="H7380" s="24" t="s">
        <v>92</v>
      </c>
      <c r="I7380" t="s">
        <v>92</v>
      </c>
    </row>
    <row r="7381" spans="1:9">
      <c r="A7381" t="s">
        <v>92</v>
      </c>
      <c r="B7381" s="23" t="s">
        <v>92</v>
      </c>
      <c r="C7381" s="24" t="s">
        <v>92</v>
      </c>
      <c r="D7381" t="s">
        <v>92</v>
      </c>
      <c r="E7381" t="s">
        <v>92</v>
      </c>
      <c r="F7381" t="s">
        <v>92</v>
      </c>
      <c r="G7381" s="23" t="s">
        <v>92</v>
      </c>
      <c r="H7381" s="24" t="s">
        <v>92</v>
      </c>
      <c r="I7381" t="s">
        <v>92</v>
      </c>
    </row>
    <row r="7382" spans="1:9">
      <c r="A7382" t="s">
        <v>92</v>
      </c>
      <c r="B7382" s="23" t="s">
        <v>92</v>
      </c>
      <c r="C7382" s="24" t="s">
        <v>92</v>
      </c>
      <c r="D7382" t="s">
        <v>92</v>
      </c>
      <c r="E7382" t="s">
        <v>92</v>
      </c>
      <c r="F7382" t="s">
        <v>92</v>
      </c>
      <c r="G7382" s="23" t="s">
        <v>92</v>
      </c>
      <c r="H7382" s="24" t="s">
        <v>92</v>
      </c>
      <c r="I7382" t="s">
        <v>92</v>
      </c>
    </row>
    <row r="7383" spans="1:9">
      <c r="A7383" t="s">
        <v>92</v>
      </c>
      <c r="B7383" s="23" t="s">
        <v>92</v>
      </c>
      <c r="C7383" s="24" t="s">
        <v>92</v>
      </c>
      <c r="D7383" t="s">
        <v>92</v>
      </c>
      <c r="E7383" t="s">
        <v>92</v>
      </c>
      <c r="F7383" t="s">
        <v>92</v>
      </c>
      <c r="G7383" s="23" t="s">
        <v>92</v>
      </c>
      <c r="H7383" s="24" t="s">
        <v>92</v>
      </c>
      <c r="I7383" t="s">
        <v>92</v>
      </c>
    </row>
    <row r="7384" spans="1:9">
      <c r="A7384" t="s">
        <v>92</v>
      </c>
      <c r="B7384" s="23" t="s">
        <v>92</v>
      </c>
      <c r="C7384" s="24" t="s">
        <v>92</v>
      </c>
      <c r="D7384" t="s">
        <v>92</v>
      </c>
      <c r="E7384" t="s">
        <v>92</v>
      </c>
      <c r="F7384" t="s">
        <v>92</v>
      </c>
      <c r="G7384" s="23" t="s">
        <v>92</v>
      </c>
      <c r="H7384" s="24" t="s">
        <v>92</v>
      </c>
      <c r="I7384" t="s">
        <v>92</v>
      </c>
    </row>
    <row r="7385" spans="1:9">
      <c r="A7385" t="s">
        <v>92</v>
      </c>
      <c r="B7385" s="23" t="s">
        <v>92</v>
      </c>
      <c r="C7385" s="24" t="s">
        <v>92</v>
      </c>
      <c r="D7385" t="s">
        <v>92</v>
      </c>
      <c r="E7385" t="s">
        <v>92</v>
      </c>
      <c r="F7385" t="s">
        <v>92</v>
      </c>
      <c r="G7385" s="23" t="s">
        <v>92</v>
      </c>
      <c r="H7385" s="24" t="s">
        <v>92</v>
      </c>
      <c r="I7385" t="s">
        <v>92</v>
      </c>
    </row>
    <row r="7386" spans="1:9">
      <c r="A7386" t="s">
        <v>92</v>
      </c>
      <c r="B7386" s="23" t="s">
        <v>92</v>
      </c>
      <c r="C7386" s="24" t="s">
        <v>92</v>
      </c>
      <c r="D7386" t="s">
        <v>92</v>
      </c>
      <c r="E7386" t="s">
        <v>92</v>
      </c>
      <c r="F7386" t="s">
        <v>92</v>
      </c>
      <c r="G7386" s="23" t="s">
        <v>92</v>
      </c>
      <c r="H7386" s="24" t="s">
        <v>92</v>
      </c>
      <c r="I7386" t="s">
        <v>92</v>
      </c>
    </row>
    <row r="7387" spans="1:9">
      <c r="A7387" t="s">
        <v>92</v>
      </c>
      <c r="B7387" s="23" t="s">
        <v>92</v>
      </c>
      <c r="C7387" s="24" t="s">
        <v>92</v>
      </c>
      <c r="D7387" t="s">
        <v>92</v>
      </c>
      <c r="E7387" t="s">
        <v>92</v>
      </c>
      <c r="F7387" t="s">
        <v>92</v>
      </c>
      <c r="G7387" s="23" t="s">
        <v>92</v>
      </c>
      <c r="H7387" s="24" t="s">
        <v>92</v>
      </c>
      <c r="I7387" t="s">
        <v>92</v>
      </c>
    </row>
    <row r="7388" spans="1:9">
      <c r="A7388" t="s">
        <v>92</v>
      </c>
      <c r="B7388" s="23" t="s">
        <v>92</v>
      </c>
      <c r="C7388" s="24" t="s">
        <v>92</v>
      </c>
      <c r="D7388" t="s">
        <v>92</v>
      </c>
      <c r="E7388" t="s">
        <v>92</v>
      </c>
      <c r="F7388" t="s">
        <v>92</v>
      </c>
      <c r="G7388" s="23" t="s">
        <v>92</v>
      </c>
      <c r="H7388" s="24" t="s">
        <v>92</v>
      </c>
      <c r="I7388" t="s">
        <v>92</v>
      </c>
    </row>
    <row r="7389" spans="1:9">
      <c r="A7389" t="s">
        <v>92</v>
      </c>
      <c r="B7389" s="23" t="s">
        <v>92</v>
      </c>
      <c r="C7389" s="24" t="s">
        <v>92</v>
      </c>
      <c r="D7389" t="s">
        <v>92</v>
      </c>
      <c r="E7389" t="s">
        <v>92</v>
      </c>
      <c r="F7389" t="s">
        <v>92</v>
      </c>
      <c r="G7389" s="23" t="s">
        <v>92</v>
      </c>
      <c r="H7389" s="24" t="s">
        <v>92</v>
      </c>
      <c r="I7389" t="s">
        <v>92</v>
      </c>
    </row>
    <row r="7390" spans="1:9">
      <c r="A7390" t="s">
        <v>92</v>
      </c>
      <c r="B7390" s="23" t="s">
        <v>92</v>
      </c>
      <c r="C7390" s="24" t="s">
        <v>92</v>
      </c>
      <c r="D7390" t="s">
        <v>92</v>
      </c>
      <c r="E7390" t="s">
        <v>92</v>
      </c>
      <c r="F7390" t="s">
        <v>92</v>
      </c>
      <c r="G7390" s="23" t="s">
        <v>92</v>
      </c>
      <c r="H7390" s="24" t="s">
        <v>92</v>
      </c>
      <c r="I7390" t="s">
        <v>92</v>
      </c>
    </row>
    <row r="7391" spans="1:9">
      <c r="A7391" t="s">
        <v>92</v>
      </c>
      <c r="B7391" s="23" t="s">
        <v>92</v>
      </c>
      <c r="C7391" s="24" t="s">
        <v>92</v>
      </c>
      <c r="D7391" t="s">
        <v>92</v>
      </c>
      <c r="E7391" t="s">
        <v>92</v>
      </c>
      <c r="F7391" t="s">
        <v>92</v>
      </c>
      <c r="G7391" s="23" t="s">
        <v>92</v>
      </c>
      <c r="H7391" s="24" t="s">
        <v>92</v>
      </c>
      <c r="I7391" t="s">
        <v>92</v>
      </c>
    </row>
    <row r="7392" spans="1:9">
      <c r="A7392" t="s">
        <v>92</v>
      </c>
      <c r="B7392" s="23" t="s">
        <v>92</v>
      </c>
      <c r="C7392" s="24" t="s">
        <v>92</v>
      </c>
      <c r="D7392" t="s">
        <v>92</v>
      </c>
      <c r="E7392" t="s">
        <v>92</v>
      </c>
      <c r="F7392" t="s">
        <v>92</v>
      </c>
      <c r="G7392" s="23" t="s">
        <v>92</v>
      </c>
      <c r="H7392" s="24" t="s">
        <v>92</v>
      </c>
      <c r="I7392" t="s">
        <v>92</v>
      </c>
    </row>
    <row r="7393" spans="1:9">
      <c r="A7393" t="s">
        <v>92</v>
      </c>
      <c r="B7393" s="23" t="s">
        <v>92</v>
      </c>
      <c r="C7393" s="24" t="s">
        <v>92</v>
      </c>
      <c r="D7393" t="s">
        <v>92</v>
      </c>
      <c r="E7393" t="s">
        <v>92</v>
      </c>
      <c r="F7393" t="s">
        <v>92</v>
      </c>
      <c r="G7393" s="23" t="s">
        <v>92</v>
      </c>
      <c r="H7393" s="24" t="s">
        <v>92</v>
      </c>
      <c r="I7393" t="s">
        <v>92</v>
      </c>
    </row>
    <row r="7394" spans="1:9">
      <c r="A7394" t="s">
        <v>92</v>
      </c>
      <c r="B7394" s="23" t="s">
        <v>92</v>
      </c>
      <c r="C7394" s="24" t="s">
        <v>92</v>
      </c>
      <c r="D7394" t="s">
        <v>92</v>
      </c>
      <c r="E7394" t="s">
        <v>92</v>
      </c>
      <c r="F7394" t="s">
        <v>92</v>
      </c>
      <c r="G7394" s="23" t="s">
        <v>92</v>
      </c>
      <c r="H7394" s="24" t="s">
        <v>92</v>
      </c>
      <c r="I7394" t="s">
        <v>92</v>
      </c>
    </row>
    <row r="7395" spans="1:9">
      <c r="A7395" t="s">
        <v>92</v>
      </c>
      <c r="B7395" s="23" t="s">
        <v>92</v>
      </c>
      <c r="C7395" s="24" t="s">
        <v>92</v>
      </c>
      <c r="D7395" t="s">
        <v>92</v>
      </c>
      <c r="E7395" t="s">
        <v>92</v>
      </c>
      <c r="F7395" t="s">
        <v>92</v>
      </c>
      <c r="G7395" s="23" t="s">
        <v>92</v>
      </c>
      <c r="H7395" s="24" t="s">
        <v>92</v>
      </c>
      <c r="I7395" t="s">
        <v>92</v>
      </c>
    </row>
    <row r="7396" spans="1:9">
      <c r="A7396" t="s">
        <v>92</v>
      </c>
      <c r="B7396" s="23" t="s">
        <v>92</v>
      </c>
      <c r="C7396" s="24" t="s">
        <v>92</v>
      </c>
      <c r="D7396" t="s">
        <v>92</v>
      </c>
      <c r="E7396" t="s">
        <v>92</v>
      </c>
      <c r="F7396" t="s">
        <v>92</v>
      </c>
      <c r="G7396" s="23" t="s">
        <v>92</v>
      </c>
      <c r="H7396" s="24" t="s">
        <v>92</v>
      </c>
      <c r="I7396" t="s">
        <v>92</v>
      </c>
    </row>
    <row r="7397" spans="1:9">
      <c r="A7397" t="s">
        <v>92</v>
      </c>
      <c r="B7397" s="23" t="s">
        <v>92</v>
      </c>
      <c r="C7397" s="24" t="s">
        <v>92</v>
      </c>
      <c r="D7397" t="s">
        <v>92</v>
      </c>
      <c r="E7397" t="s">
        <v>92</v>
      </c>
      <c r="F7397" t="s">
        <v>92</v>
      </c>
      <c r="G7397" s="23" t="s">
        <v>92</v>
      </c>
      <c r="H7397" s="24" t="s">
        <v>92</v>
      </c>
      <c r="I7397" t="s">
        <v>92</v>
      </c>
    </row>
    <row r="7398" spans="1:9">
      <c r="A7398" t="s">
        <v>92</v>
      </c>
      <c r="B7398" s="23" t="s">
        <v>92</v>
      </c>
      <c r="C7398" s="24" t="s">
        <v>92</v>
      </c>
      <c r="D7398" t="s">
        <v>92</v>
      </c>
      <c r="E7398" t="s">
        <v>92</v>
      </c>
      <c r="F7398" t="s">
        <v>92</v>
      </c>
      <c r="G7398" s="23" t="s">
        <v>92</v>
      </c>
      <c r="H7398" s="24" t="s">
        <v>92</v>
      </c>
      <c r="I7398" t="s">
        <v>92</v>
      </c>
    </row>
    <row r="7399" spans="1:9">
      <c r="A7399" t="s">
        <v>92</v>
      </c>
      <c r="B7399" s="23" t="s">
        <v>92</v>
      </c>
      <c r="C7399" s="24" t="s">
        <v>92</v>
      </c>
      <c r="D7399" t="s">
        <v>92</v>
      </c>
      <c r="E7399" t="s">
        <v>92</v>
      </c>
      <c r="F7399" t="s">
        <v>92</v>
      </c>
      <c r="G7399" s="23" t="s">
        <v>92</v>
      </c>
      <c r="H7399" s="24" t="s">
        <v>92</v>
      </c>
      <c r="I7399" t="s">
        <v>92</v>
      </c>
    </row>
    <row r="7400" spans="1:9">
      <c r="A7400" t="s">
        <v>92</v>
      </c>
      <c r="B7400" s="23" t="s">
        <v>92</v>
      </c>
      <c r="C7400" s="24" t="s">
        <v>92</v>
      </c>
      <c r="D7400" t="s">
        <v>92</v>
      </c>
      <c r="E7400" t="s">
        <v>92</v>
      </c>
      <c r="F7400" t="s">
        <v>92</v>
      </c>
      <c r="G7400" s="23" t="s">
        <v>92</v>
      </c>
      <c r="H7400" s="24" t="s">
        <v>92</v>
      </c>
      <c r="I7400" t="s">
        <v>92</v>
      </c>
    </row>
    <row r="7401" spans="1:9">
      <c r="A7401" t="s">
        <v>92</v>
      </c>
      <c r="B7401" s="23" t="s">
        <v>92</v>
      </c>
      <c r="C7401" s="24" t="s">
        <v>92</v>
      </c>
      <c r="D7401" t="s">
        <v>92</v>
      </c>
      <c r="E7401" t="s">
        <v>92</v>
      </c>
      <c r="F7401" t="s">
        <v>92</v>
      </c>
      <c r="G7401" s="23" t="s">
        <v>92</v>
      </c>
      <c r="H7401" s="24" t="s">
        <v>92</v>
      </c>
      <c r="I7401" t="s">
        <v>92</v>
      </c>
    </row>
    <row r="7402" spans="1:9">
      <c r="A7402" t="s">
        <v>92</v>
      </c>
      <c r="B7402" s="23" t="s">
        <v>92</v>
      </c>
      <c r="C7402" s="24" t="s">
        <v>92</v>
      </c>
      <c r="D7402" t="s">
        <v>92</v>
      </c>
      <c r="E7402" t="s">
        <v>92</v>
      </c>
      <c r="F7402" t="s">
        <v>92</v>
      </c>
      <c r="G7402" s="23" t="s">
        <v>92</v>
      </c>
      <c r="H7402" s="24" t="s">
        <v>92</v>
      </c>
      <c r="I7402" t="s">
        <v>92</v>
      </c>
    </row>
    <row r="7403" spans="1:9">
      <c r="A7403" t="s">
        <v>92</v>
      </c>
      <c r="B7403" s="23" t="s">
        <v>92</v>
      </c>
      <c r="C7403" s="24" t="s">
        <v>92</v>
      </c>
      <c r="D7403" t="s">
        <v>92</v>
      </c>
      <c r="E7403" t="s">
        <v>92</v>
      </c>
      <c r="F7403" t="s">
        <v>92</v>
      </c>
      <c r="G7403" s="23" t="s">
        <v>92</v>
      </c>
      <c r="H7403" s="24" t="s">
        <v>92</v>
      </c>
      <c r="I7403" t="s">
        <v>92</v>
      </c>
    </row>
    <row r="7404" spans="1:9">
      <c r="A7404" t="s">
        <v>92</v>
      </c>
      <c r="B7404" s="23" t="s">
        <v>92</v>
      </c>
      <c r="C7404" s="24" t="s">
        <v>92</v>
      </c>
      <c r="D7404" t="s">
        <v>92</v>
      </c>
      <c r="E7404" t="s">
        <v>92</v>
      </c>
      <c r="F7404" t="s">
        <v>92</v>
      </c>
      <c r="G7404" s="23" t="s">
        <v>92</v>
      </c>
      <c r="H7404" s="24" t="s">
        <v>92</v>
      </c>
      <c r="I7404" t="s">
        <v>92</v>
      </c>
    </row>
    <row r="7405" spans="1:9">
      <c r="A7405" t="s">
        <v>92</v>
      </c>
      <c r="B7405" s="23" t="s">
        <v>92</v>
      </c>
      <c r="C7405" s="24" t="s">
        <v>92</v>
      </c>
      <c r="D7405" t="s">
        <v>92</v>
      </c>
      <c r="E7405" t="s">
        <v>92</v>
      </c>
      <c r="F7405" t="s">
        <v>92</v>
      </c>
      <c r="G7405" s="23" t="s">
        <v>92</v>
      </c>
      <c r="H7405" s="24" t="s">
        <v>92</v>
      </c>
      <c r="I7405" t="s">
        <v>92</v>
      </c>
    </row>
    <row r="7406" spans="1:9">
      <c r="A7406" t="s">
        <v>92</v>
      </c>
      <c r="B7406" s="23" t="s">
        <v>92</v>
      </c>
      <c r="C7406" s="24" t="s">
        <v>92</v>
      </c>
      <c r="D7406" t="s">
        <v>92</v>
      </c>
      <c r="E7406" t="s">
        <v>92</v>
      </c>
      <c r="F7406" t="s">
        <v>92</v>
      </c>
      <c r="G7406" s="23" t="s">
        <v>92</v>
      </c>
      <c r="H7406" s="24" t="s">
        <v>92</v>
      </c>
      <c r="I7406" t="s">
        <v>92</v>
      </c>
    </row>
    <row r="7407" spans="1:9">
      <c r="A7407" t="s">
        <v>92</v>
      </c>
      <c r="B7407" s="23" t="s">
        <v>92</v>
      </c>
      <c r="C7407" s="24" t="s">
        <v>92</v>
      </c>
      <c r="D7407" t="s">
        <v>92</v>
      </c>
      <c r="E7407" t="s">
        <v>92</v>
      </c>
      <c r="F7407" t="s">
        <v>92</v>
      </c>
      <c r="G7407" s="23" t="s">
        <v>92</v>
      </c>
      <c r="H7407" s="24" t="s">
        <v>92</v>
      </c>
      <c r="I7407" t="s">
        <v>92</v>
      </c>
    </row>
    <row r="7408" spans="1:9">
      <c r="A7408" t="s">
        <v>92</v>
      </c>
      <c r="B7408" s="23" t="s">
        <v>92</v>
      </c>
      <c r="C7408" s="24" t="s">
        <v>92</v>
      </c>
      <c r="D7408" t="s">
        <v>92</v>
      </c>
      <c r="E7408" t="s">
        <v>92</v>
      </c>
      <c r="F7408" t="s">
        <v>92</v>
      </c>
      <c r="G7408" s="23" t="s">
        <v>92</v>
      </c>
      <c r="H7408" s="24" t="s">
        <v>92</v>
      </c>
      <c r="I7408" t="s">
        <v>92</v>
      </c>
    </row>
    <row r="7409" spans="1:9">
      <c r="A7409" t="s">
        <v>92</v>
      </c>
      <c r="B7409" s="23" t="s">
        <v>92</v>
      </c>
      <c r="C7409" s="24" t="s">
        <v>92</v>
      </c>
      <c r="D7409" t="s">
        <v>92</v>
      </c>
      <c r="E7409" t="s">
        <v>92</v>
      </c>
      <c r="F7409" t="s">
        <v>92</v>
      </c>
      <c r="G7409" s="23" t="s">
        <v>92</v>
      </c>
      <c r="H7409" s="24" t="s">
        <v>92</v>
      </c>
      <c r="I7409" t="s">
        <v>92</v>
      </c>
    </row>
    <row r="7410" spans="1:9">
      <c r="A7410" t="s">
        <v>92</v>
      </c>
      <c r="B7410" s="23" t="s">
        <v>92</v>
      </c>
      <c r="C7410" s="24" t="s">
        <v>92</v>
      </c>
      <c r="D7410" t="s">
        <v>92</v>
      </c>
      <c r="E7410" t="s">
        <v>92</v>
      </c>
      <c r="F7410" t="s">
        <v>92</v>
      </c>
      <c r="G7410" s="23" t="s">
        <v>92</v>
      </c>
      <c r="H7410" s="24" t="s">
        <v>92</v>
      </c>
      <c r="I7410" t="s">
        <v>92</v>
      </c>
    </row>
    <row r="7411" spans="1:9">
      <c r="A7411" t="s">
        <v>92</v>
      </c>
      <c r="B7411" s="23" t="s">
        <v>92</v>
      </c>
      <c r="C7411" s="24" t="s">
        <v>92</v>
      </c>
      <c r="D7411" t="s">
        <v>92</v>
      </c>
      <c r="E7411" t="s">
        <v>92</v>
      </c>
      <c r="F7411" t="s">
        <v>92</v>
      </c>
      <c r="G7411" s="23" t="s">
        <v>92</v>
      </c>
      <c r="H7411" s="24" t="s">
        <v>92</v>
      </c>
      <c r="I7411" t="s">
        <v>92</v>
      </c>
    </row>
    <row r="7412" spans="1:9">
      <c r="A7412" t="s">
        <v>92</v>
      </c>
      <c r="B7412" s="23" t="s">
        <v>92</v>
      </c>
      <c r="C7412" s="24" t="s">
        <v>92</v>
      </c>
      <c r="D7412" t="s">
        <v>92</v>
      </c>
      <c r="E7412" t="s">
        <v>92</v>
      </c>
      <c r="F7412" t="s">
        <v>92</v>
      </c>
      <c r="G7412" s="23" t="s">
        <v>92</v>
      </c>
      <c r="H7412" s="24" t="s">
        <v>92</v>
      </c>
      <c r="I7412" t="s">
        <v>92</v>
      </c>
    </row>
    <row r="7413" spans="1:9">
      <c r="A7413" t="s">
        <v>92</v>
      </c>
      <c r="B7413" s="23" t="s">
        <v>92</v>
      </c>
      <c r="C7413" s="24" t="s">
        <v>92</v>
      </c>
      <c r="D7413" t="s">
        <v>92</v>
      </c>
      <c r="E7413" t="s">
        <v>92</v>
      </c>
      <c r="F7413" t="s">
        <v>92</v>
      </c>
      <c r="G7413" s="23" t="s">
        <v>92</v>
      </c>
      <c r="H7413" s="24" t="s">
        <v>92</v>
      </c>
      <c r="I7413" t="s">
        <v>92</v>
      </c>
    </row>
    <row r="7414" spans="1:9">
      <c r="A7414" t="s">
        <v>92</v>
      </c>
      <c r="B7414" s="23" t="s">
        <v>92</v>
      </c>
      <c r="C7414" s="24" t="s">
        <v>92</v>
      </c>
      <c r="D7414" t="s">
        <v>92</v>
      </c>
      <c r="E7414" t="s">
        <v>92</v>
      </c>
      <c r="F7414" t="s">
        <v>92</v>
      </c>
      <c r="G7414" s="23" t="s">
        <v>92</v>
      </c>
      <c r="H7414" s="24" t="s">
        <v>92</v>
      </c>
      <c r="I7414" t="s">
        <v>92</v>
      </c>
    </row>
    <row r="7415" spans="1:9">
      <c r="A7415" t="s">
        <v>92</v>
      </c>
      <c r="B7415" s="23" t="s">
        <v>92</v>
      </c>
      <c r="C7415" s="24" t="s">
        <v>92</v>
      </c>
      <c r="D7415" t="s">
        <v>92</v>
      </c>
      <c r="E7415" t="s">
        <v>92</v>
      </c>
      <c r="F7415" t="s">
        <v>92</v>
      </c>
      <c r="G7415" s="23" t="s">
        <v>92</v>
      </c>
      <c r="H7415" s="24" t="s">
        <v>92</v>
      </c>
      <c r="I7415" t="s">
        <v>92</v>
      </c>
    </row>
    <row r="7416" spans="1:9">
      <c r="A7416" t="s">
        <v>92</v>
      </c>
      <c r="B7416" s="23" t="s">
        <v>92</v>
      </c>
      <c r="C7416" s="24" t="s">
        <v>92</v>
      </c>
      <c r="D7416" t="s">
        <v>92</v>
      </c>
      <c r="E7416" t="s">
        <v>92</v>
      </c>
      <c r="F7416" t="s">
        <v>92</v>
      </c>
      <c r="G7416" s="23" t="s">
        <v>92</v>
      </c>
      <c r="H7416" s="24" t="s">
        <v>92</v>
      </c>
      <c r="I7416" t="s">
        <v>92</v>
      </c>
    </row>
    <row r="7417" spans="1:9">
      <c r="A7417" t="s">
        <v>92</v>
      </c>
      <c r="B7417" s="23" t="s">
        <v>92</v>
      </c>
      <c r="C7417" s="24" t="s">
        <v>92</v>
      </c>
      <c r="D7417" t="s">
        <v>92</v>
      </c>
      <c r="E7417" t="s">
        <v>92</v>
      </c>
      <c r="F7417" t="s">
        <v>92</v>
      </c>
      <c r="G7417" s="23" t="s">
        <v>92</v>
      </c>
      <c r="H7417" s="24" t="s">
        <v>92</v>
      </c>
      <c r="I7417" t="s">
        <v>92</v>
      </c>
    </row>
    <row r="7418" spans="1:9">
      <c r="A7418" t="s">
        <v>92</v>
      </c>
      <c r="B7418" s="23" t="s">
        <v>92</v>
      </c>
      <c r="C7418" s="24" t="s">
        <v>92</v>
      </c>
      <c r="D7418" t="s">
        <v>92</v>
      </c>
      <c r="E7418" t="s">
        <v>92</v>
      </c>
      <c r="F7418" t="s">
        <v>92</v>
      </c>
      <c r="G7418" s="23" t="s">
        <v>92</v>
      </c>
      <c r="H7418" s="24" t="s">
        <v>92</v>
      </c>
      <c r="I7418" t="s">
        <v>92</v>
      </c>
    </row>
    <row r="7419" spans="1:9">
      <c r="A7419" t="s">
        <v>92</v>
      </c>
      <c r="B7419" s="23" t="s">
        <v>92</v>
      </c>
      <c r="C7419" s="24" t="s">
        <v>92</v>
      </c>
      <c r="D7419" t="s">
        <v>92</v>
      </c>
      <c r="E7419" t="s">
        <v>92</v>
      </c>
      <c r="F7419" t="s">
        <v>92</v>
      </c>
      <c r="G7419" s="23" t="s">
        <v>92</v>
      </c>
      <c r="H7419" s="24" t="s">
        <v>92</v>
      </c>
      <c r="I7419" t="s">
        <v>92</v>
      </c>
    </row>
    <row r="7420" spans="1:9">
      <c r="A7420" t="s">
        <v>92</v>
      </c>
      <c r="B7420" s="23" t="s">
        <v>92</v>
      </c>
      <c r="C7420" s="24" t="s">
        <v>92</v>
      </c>
      <c r="D7420" t="s">
        <v>92</v>
      </c>
      <c r="E7420" t="s">
        <v>92</v>
      </c>
      <c r="F7420" t="s">
        <v>92</v>
      </c>
      <c r="G7420" s="23" t="s">
        <v>92</v>
      </c>
      <c r="H7420" s="24" t="s">
        <v>92</v>
      </c>
      <c r="I7420" t="s">
        <v>92</v>
      </c>
    </row>
    <row r="7421" spans="1:9">
      <c r="A7421" t="s">
        <v>92</v>
      </c>
      <c r="B7421" s="23" t="s">
        <v>92</v>
      </c>
      <c r="C7421" s="24" t="s">
        <v>92</v>
      </c>
      <c r="D7421" t="s">
        <v>92</v>
      </c>
      <c r="E7421" t="s">
        <v>92</v>
      </c>
      <c r="F7421" t="s">
        <v>92</v>
      </c>
      <c r="G7421" s="23" t="s">
        <v>92</v>
      </c>
      <c r="H7421" s="24" t="s">
        <v>92</v>
      </c>
      <c r="I7421" t="s">
        <v>92</v>
      </c>
    </row>
    <row r="7422" spans="1:9">
      <c r="A7422" t="s">
        <v>92</v>
      </c>
      <c r="B7422" s="23" t="s">
        <v>92</v>
      </c>
      <c r="C7422" s="24" t="s">
        <v>92</v>
      </c>
      <c r="D7422" t="s">
        <v>92</v>
      </c>
      <c r="E7422" t="s">
        <v>92</v>
      </c>
      <c r="F7422" t="s">
        <v>92</v>
      </c>
      <c r="G7422" s="23" t="s">
        <v>92</v>
      </c>
      <c r="H7422" s="24" t="s">
        <v>92</v>
      </c>
      <c r="I7422" t="s">
        <v>92</v>
      </c>
    </row>
    <row r="7423" spans="1:9">
      <c r="A7423" t="s">
        <v>92</v>
      </c>
      <c r="B7423" s="23" t="s">
        <v>92</v>
      </c>
      <c r="C7423" s="24" t="s">
        <v>92</v>
      </c>
      <c r="D7423" t="s">
        <v>92</v>
      </c>
      <c r="E7423" t="s">
        <v>92</v>
      </c>
      <c r="F7423" t="s">
        <v>92</v>
      </c>
      <c r="G7423" s="23" t="s">
        <v>92</v>
      </c>
      <c r="H7423" s="24" t="s">
        <v>92</v>
      </c>
      <c r="I7423" t="s">
        <v>92</v>
      </c>
    </row>
    <row r="7424" spans="1:9">
      <c r="A7424" t="s">
        <v>92</v>
      </c>
      <c r="B7424" s="23" t="s">
        <v>92</v>
      </c>
      <c r="C7424" s="24" t="s">
        <v>92</v>
      </c>
      <c r="D7424" t="s">
        <v>92</v>
      </c>
      <c r="E7424" t="s">
        <v>92</v>
      </c>
      <c r="F7424" t="s">
        <v>92</v>
      </c>
      <c r="G7424" s="23" t="s">
        <v>92</v>
      </c>
      <c r="H7424" s="24" t="s">
        <v>92</v>
      </c>
      <c r="I7424" t="s">
        <v>92</v>
      </c>
    </row>
    <row r="7425" spans="1:9">
      <c r="A7425" t="s">
        <v>92</v>
      </c>
      <c r="B7425" s="23" t="s">
        <v>92</v>
      </c>
      <c r="C7425" s="24" t="s">
        <v>92</v>
      </c>
      <c r="D7425" t="s">
        <v>92</v>
      </c>
      <c r="E7425" t="s">
        <v>92</v>
      </c>
      <c r="F7425" t="s">
        <v>92</v>
      </c>
      <c r="G7425" s="23" t="s">
        <v>92</v>
      </c>
      <c r="H7425" s="24" t="s">
        <v>92</v>
      </c>
      <c r="I7425" t="s">
        <v>92</v>
      </c>
    </row>
    <row r="7426" spans="1:9">
      <c r="A7426" t="s">
        <v>92</v>
      </c>
      <c r="B7426" s="23" t="s">
        <v>92</v>
      </c>
      <c r="C7426" s="24" t="s">
        <v>92</v>
      </c>
      <c r="D7426" t="s">
        <v>92</v>
      </c>
      <c r="E7426" t="s">
        <v>92</v>
      </c>
      <c r="F7426" t="s">
        <v>92</v>
      </c>
      <c r="G7426" s="23" t="s">
        <v>92</v>
      </c>
      <c r="H7426" s="24" t="s">
        <v>92</v>
      </c>
      <c r="I7426" t="s">
        <v>92</v>
      </c>
    </row>
    <row r="7427" spans="1:9">
      <c r="A7427" t="s">
        <v>92</v>
      </c>
      <c r="B7427" s="23" t="s">
        <v>92</v>
      </c>
      <c r="C7427" s="24" t="s">
        <v>92</v>
      </c>
      <c r="D7427" t="s">
        <v>92</v>
      </c>
      <c r="E7427" t="s">
        <v>92</v>
      </c>
      <c r="F7427" t="s">
        <v>92</v>
      </c>
      <c r="G7427" s="23" t="s">
        <v>92</v>
      </c>
      <c r="H7427" s="24" t="s">
        <v>92</v>
      </c>
      <c r="I7427" t="s">
        <v>92</v>
      </c>
    </row>
    <row r="7428" spans="1:9">
      <c r="A7428" t="s">
        <v>92</v>
      </c>
      <c r="B7428" s="23" t="s">
        <v>92</v>
      </c>
      <c r="C7428" s="24" t="s">
        <v>92</v>
      </c>
      <c r="D7428" t="s">
        <v>92</v>
      </c>
      <c r="E7428" t="s">
        <v>92</v>
      </c>
      <c r="F7428" t="s">
        <v>92</v>
      </c>
      <c r="G7428" s="23" t="s">
        <v>92</v>
      </c>
      <c r="H7428" s="24" t="s">
        <v>92</v>
      </c>
      <c r="I7428" t="s">
        <v>92</v>
      </c>
    </row>
    <row r="7429" spans="1:9">
      <c r="A7429" t="s">
        <v>92</v>
      </c>
      <c r="B7429" s="23" t="s">
        <v>92</v>
      </c>
      <c r="C7429" s="24" t="s">
        <v>92</v>
      </c>
      <c r="D7429" t="s">
        <v>92</v>
      </c>
      <c r="E7429" t="s">
        <v>92</v>
      </c>
      <c r="F7429" t="s">
        <v>92</v>
      </c>
      <c r="G7429" s="23" t="s">
        <v>92</v>
      </c>
      <c r="H7429" s="24" t="s">
        <v>92</v>
      </c>
      <c r="I7429" t="s">
        <v>92</v>
      </c>
    </row>
    <row r="7430" spans="1:9">
      <c r="A7430" t="s">
        <v>92</v>
      </c>
      <c r="B7430" s="23" t="s">
        <v>92</v>
      </c>
      <c r="C7430" s="24" t="s">
        <v>92</v>
      </c>
      <c r="D7430" t="s">
        <v>92</v>
      </c>
      <c r="E7430" t="s">
        <v>92</v>
      </c>
      <c r="F7430" t="s">
        <v>92</v>
      </c>
      <c r="G7430" s="23" t="s">
        <v>92</v>
      </c>
      <c r="H7430" s="24" t="s">
        <v>92</v>
      </c>
      <c r="I7430" t="s">
        <v>92</v>
      </c>
    </row>
    <row r="7431" spans="1:9">
      <c r="A7431" t="s">
        <v>92</v>
      </c>
      <c r="B7431" s="23" t="s">
        <v>92</v>
      </c>
      <c r="C7431" s="24" t="s">
        <v>92</v>
      </c>
      <c r="D7431" t="s">
        <v>92</v>
      </c>
      <c r="E7431" t="s">
        <v>92</v>
      </c>
      <c r="F7431" t="s">
        <v>92</v>
      </c>
      <c r="G7431" s="23" t="s">
        <v>92</v>
      </c>
      <c r="H7431" s="24" t="s">
        <v>92</v>
      </c>
      <c r="I7431" t="s">
        <v>92</v>
      </c>
    </row>
    <row r="7432" spans="1:9">
      <c r="A7432" t="s">
        <v>92</v>
      </c>
      <c r="B7432" s="23" t="s">
        <v>92</v>
      </c>
      <c r="C7432" s="24" t="s">
        <v>92</v>
      </c>
      <c r="D7432" t="s">
        <v>92</v>
      </c>
      <c r="E7432" t="s">
        <v>92</v>
      </c>
      <c r="F7432" t="s">
        <v>92</v>
      </c>
      <c r="G7432" s="23" t="s">
        <v>92</v>
      </c>
      <c r="H7432" s="24" t="s">
        <v>92</v>
      </c>
      <c r="I7432" t="s">
        <v>92</v>
      </c>
    </row>
    <row r="7433" spans="1:9">
      <c r="A7433" t="s">
        <v>92</v>
      </c>
      <c r="B7433" s="23" t="s">
        <v>92</v>
      </c>
      <c r="C7433" s="24" t="s">
        <v>92</v>
      </c>
      <c r="D7433" t="s">
        <v>92</v>
      </c>
      <c r="E7433" t="s">
        <v>92</v>
      </c>
      <c r="F7433" t="s">
        <v>92</v>
      </c>
      <c r="G7433" s="23" t="s">
        <v>92</v>
      </c>
      <c r="H7433" s="24" t="s">
        <v>92</v>
      </c>
      <c r="I7433" t="s">
        <v>92</v>
      </c>
    </row>
    <row r="7434" spans="1:9">
      <c r="A7434" t="s">
        <v>92</v>
      </c>
      <c r="B7434" s="23" t="s">
        <v>92</v>
      </c>
      <c r="C7434" s="24" t="s">
        <v>92</v>
      </c>
      <c r="D7434" t="s">
        <v>92</v>
      </c>
      <c r="E7434" t="s">
        <v>92</v>
      </c>
      <c r="F7434" t="s">
        <v>92</v>
      </c>
      <c r="G7434" s="23" t="s">
        <v>92</v>
      </c>
      <c r="H7434" s="24" t="s">
        <v>92</v>
      </c>
      <c r="I7434" t="s">
        <v>92</v>
      </c>
    </row>
    <row r="7435" spans="1:9">
      <c r="A7435" t="s">
        <v>92</v>
      </c>
      <c r="B7435" s="23" t="s">
        <v>92</v>
      </c>
      <c r="C7435" s="24" t="s">
        <v>92</v>
      </c>
      <c r="D7435" t="s">
        <v>92</v>
      </c>
      <c r="E7435" t="s">
        <v>92</v>
      </c>
      <c r="F7435" t="s">
        <v>92</v>
      </c>
      <c r="G7435" s="23" t="s">
        <v>92</v>
      </c>
      <c r="H7435" s="24" t="s">
        <v>92</v>
      </c>
      <c r="I7435" t="s">
        <v>92</v>
      </c>
    </row>
    <row r="7436" spans="1:9">
      <c r="A7436" t="s">
        <v>92</v>
      </c>
      <c r="B7436" s="23" t="s">
        <v>92</v>
      </c>
      <c r="C7436" s="24" t="s">
        <v>92</v>
      </c>
      <c r="D7436" t="s">
        <v>92</v>
      </c>
      <c r="E7436" t="s">
        <v>92</v>
      </c>
      <c r="F7436" t="s">
        <v>92</v>
      </c>
      <c r="G7436" s="23" t="s">
        <v>92</v>
      </c>
      <c r="H7436" s="24" t="s">
        <v>92</v>
      </c>
      <c r="I7436" t="s">
        <v>92</v>
      </c>
    </row>
    <row r="7437" spans="1:9">
      <c r="A7437" t="s">
        <v>92</v>
      </c>
      <c r="B7437" s="23" t="s">
        <v>92</v>
      </c>
      <c r="C7437" s="24" t="s">
        <v>92</v>
      </c>
      <c r="D7437" t="s">
        <v>92</v>
      </c>
      <c r="E7437" t="s">
        <v>92</v>
      </c>
      <c r="F7437" t="s">
        <v>92</v>
      </c>
      <c r="G7437" s="23" t="s">
        <v>92</v>
      </c>
      <c r="H7437" s="24" t="s">
        <v>92</v>
      </c>
      <c r="I7437" t="s">
        <v>92</v>
      </c>
    </row>
    <row r="7438" spans="1:9">
      <c r="A7438" t="s">
        <v>92</v>
      </c>
      <c r="B7438" s="23" t="s">
        <v>92</v>
      </c>
      <c r="C7438" s="24" t="s">
        <v>92</v>
      </c>
      <c r="D7438" t="s">
        <v>92</v>
      </c>
      <c r="E7438" t="s">
        <v>92</v>
      </c>
      <c r="F7438" t="s">
        <v>92</v>
      </c>
      <c r="G7438" s="23" t="s">
        <v>92</v>
      </c>
      <c r="H7438" s="24" t="s">
        <v>92</v>
      </c>
      <c r="I7438" t="s">
        <v>92</v>
      </c>
    </row>
    <row r="7439" spans="1:9">
      <c r="A7439" t="s">
        <v>92</v>
      </c>
      <c r="B7439" s="23" t="s">
        <v>92</v>
      </c>
      <c r="C7439" s="24" t="s">
        <v>92</v>
      </c>
      <c r="D7439" t="s">
        <v>92</v>
      </c>
      <c r="E7439" t="s">
        <v>92</v>
      </c>
      <c r="F7439" t="s">
        <v>92</v>
      </c>
      <c r="G7439" s="23" t="s">
        <v>92</v>
      </c>
      <c r="H7439" s="24" t="s">
        <v>92</v>
      </c>
      <c r="I7439" t="s">
        <v>92</v>
      </c>
    </row>
    <row r="7440" spans="1:9">
      <c r="A7440" t="s">
        <v>92</v>
      </c>
      <c r="B7440" s="23" t="s">
        <v>92</v>
      </c>
      <c r="C7440" s="24" t="s">
        <v>92</v>
      </c>
      <c r="D7440" t="s">
        <v>92</v>
      </c>
      <c r="E7440" t="s">
        <v>92</v>
      </c>
      <c r="F7440" t="s">
        <v>92</v>
      </c>
      <c r="G7440" s="23" t="s">
        <v>92</v>
      </c>
      <c r="H7440" s="24" t="s">
        <v>92</v>
      </c>
      <c r="I7440" t="s">
        <v>92</v>
      </c>
    </row>
    <row r="7441" spans="1:9">
      <c r="A7441" t="s">
        <v>92</v>
      </c>
      <c r="B7441" s="23" t="s">
        <v>92</v>
      </c>
      <c r="C7441" s="24" t="s">
        <v>92</v>
      </c>
      <c r="D7441" t="s">
        <v>92</v>
      </c>
      <c r="E7441" t="s">
        <v>92</v>
      </c>
      <c r="F7441" t="s">
        <v>92</v>
      </c>
      <c r="G7441" s="23" t="s">
        <v>92</v>
      </c>
      <c r="H7441" s="24" t="s">
        <v>92</v>
      </c>
      <c r="I7441" t="s">
        <v>92</v>
      </c>
    </row>
    <row r="7442" spans="1:9">
      <c r="A7442" t="s">
        <v>92</v>
      </c>
      <c r="B7442" s="23" t="s">
        <v>92</v>
      </c>
      <c r="C7442" s="24" t="s">
        <v>92</v>
      </c>
      <c r="D7442" t="s">
        <v>92</v>
      </c>
      <c r="E7442" t="s">
        <v>92</v>
      </c>
      <c r="F7442" t="s">
        <v>92</v>
      </c>
      <c r="G7442" s="23" t="s">
        <v>92</v>
      </c>
      <c r="H7442" s="24" t="s">
        <v>92</v>
      </c>
      <c r="I7442" t="s">
        <v>92</v>
      </c>
    </row>
    <row r="7443" spans="1:9">
      <c r="A7443" t="s">
        <v>92</v>
      </c>
      <c r="B7443" s="23" t="s">
        <v>92</v>
      </c>
      <c r="C7443" s="24" t="s">
        <v>92</v>
      </c>
      <c r="D7443" t="s">
        <v>92</v>
      </c>
      <c r="E7443" t="s">
        <v>92</v>
      </c>
      <c r="F7443" t="s">
        <v>92</v>
      </c>
      <c r="G7443" s="23" t="s">
        <v>92</v>
      </c>
      <c r="H7443" s="24" t="s">
        <v>92</v>
      </c>
      <c r="I7443" t="s">
        <v>92</v>
      </c>
    </row>
    <row r="7444" spans="1:9">
      <c r="A7444" t="s">
        <v>92</v>
      </c>
      <c r="B7444" s="23" t="s">
        <v>92</v>
      </c>
      <c r="C7444" s="24" t="s">
        <v>92</v>
      </c>
      <c r="D7444" t="s">
        <v>92</v>
      </c>
      <c r="E7444" t="s">
        <v>92</v>
      </c>
      <c r="F7444" t="s">
        <v>92</v>
      </c>
      <c r="G7444" s="23" t="s">
        <v>92</v>
      </c>
      <c r="H7444" s="24" t="s">
        <v>92</v>
      </c>
      <c r="I7444" t="s">
        <v>92</v>
      </c>
    </row>
    <row r="7445" spans="1:9">
      <c r="A7445" t="s">
        <v>92</v>
      </c>
      <c r="B7445" s="23" t="s">
        <v>92</v>
      </c>
      <c r="C7445" s="24" t="s">
        <v>92</v>
      </c>
      <c r="D7445" t="s">
        <v>92</v>
      </c>
      <c r="E7445" t="s">
        <v>92</v>
      </c>
      <c r="F7445" t="s">
        <v>92</v>
      </c>
      <c r="G7445" s="23" t="s">
        <v>92</v>
      </c>
      <c r="H7445" s="24" t="s">
        <v>92</v>
      </c>
      <c r="I7445" t="s">
        <v>92</v>
      </c>
    </row>
    <row r="7446" spans="1:9">
      <c r="A7446" t="s">
        <v>92</v>
      </c>
      <c r="B7446" s="23" t="s">
        <v>92</v>
      </c>
      <c r="C7446" s="24" t="s">
        <v>92</v>
      </c>
      <c r="D7446" t="s">
        <v>92</v>
      </c>
      <c r="E7446" t="s">
        <v>92</v>
      </c>
      <c r="F7446" t="s">
        <v>92</v>
      </c>
      <c r="G7446" s="23" t="s">
        <v>92</v>
      </c>
      <c r="H7446" s="24" t="s">
        <v>92</v>
      </c>
      <c r="I7446" t="s">
        <v>92</v>
      </c>
    </row>
    <row r="7447" spans="1:9">
      <c r="A7447" t="s">
        <v>92</v>
      </c>
      <c r="B7447" s="23" t="s">
        <v>92</v>
      </c>
      <c r="C7447" s="24" t="s">
        <v>92</v>
      </c>
      <c r="D7447" t="s">
        <v>92</v>
      </c>
      <c r="E7447" t="s">
        <v>92</v>
      </c>
      <c r="F7447" t="s">
        <v>92</v>
      </c>
      <c r="G7447" s="23" t="s">
        <v>92</v>
      </c>
      <c r="H7447" s="24" t="s">
        <v>92</v>
      </c>
      <c r="I7447" t="s">
        <v>92</v>
      </c>
    </row>
    <row r="7448" spans="1:9">
      <c r="A7448" t="s">
        <v>92</v>
      </c>
      <c r="B7448" s="23" t="s">
        <v>92</v>
      </c>
      <c r="C7448" s="24" t="s">
        <v>92</v>
      </c>
      <c r="D7448" t="s">
        <v>92</v>
      </c>
      <c r="E7448" t="s">
        <v>92</v>
      </c>
      <c r="F7448" t="s">
        <v>92</v>
      </c>
      <c r="G7448" s="23" t="s">
        <v>92</v>
      </c>
      <c r="H7448" s="24" t="s">
        <v>92</v>
      </c>
      <c r="I7448" t="s">
        <v>92</v>
      </c>
    </row>
    <row r="7449" spans="1:9">
      <c r="A7449" t="s">
        <v>92</v>
      </c>
      <c r="B7449" s="23" t="s">
        <v>92</v>
      </c>
      <c r="C7449" s="24" t="s">
        <v>92</v>
      </c>
      <c r="D7449" t="s">
        <v>92</v>
      </c>
      <c r="E7449" t="s">
        <v>92</v>
      </c>
      <c r="F7449" t="s">
        <v>92</v>
      </c>
      <c r="G7449" s="23" t="s">
        <v>92</v>
      </c>
      <c r="H7449" s="24" t="s">
        <v>92</v>
      </c>
      <c r="I7449" t="s">
        <v>92</v>
      </c>
    </row>
    <row r="7450" spans="1:9">
      <c r="A7450" t="s">
        <v>92</v>
      </c>
      <c r="B7450" s="23" t="s">
        <v>92</v>
      </c>
      <c r="C7450" s="24" t="s">
        <v>92</v>
      </c>
      <c r="D7450" t="s">
        <v>92</v>
      </c>
      <c r="E7450" t="s">
        <v>92</v>
      </c>
      <c r="F7450" t="s">
        <v>92</v>
      </c>
      <c r="G7450" s="23" t="s">
        <v>92</v>
      </c>
      <c r="H7450" s="24" t="s">
        <v>92</v>
      </c>
      <c r="I7450" t="s">
        <v>92</v>
      </c>
    </row>
    <row r="7451" spans="1:9">
      <c r="A7451" t="s">
        <v>92</v>
      </c>
      <c r="B7451" s="23" t="s">
        <v>92</v>
      </c>
      <c r="C7451" s="24" t="s">
        <v>92</v>
      </c>
      <c r="D7451" t="s">
        <v>92</v>
      </c>
      <c r="E7451" t="s">
        <v>92</v>
      </c>
      <c r="F7451" t="s">
        <v>92</v>
      </c>
      <c r="G7451" s="23" t="s">
        <v>92</v>
      </c>
      <c r="H7451" s="24" t="s">
        <v>92</v>
      </c>
      <c r="I7451" t="s">
        <v>92</v>
      </c>
    </row>
    <row r="7452" spans="1:9">
      <c r="A7452" t="s">
        <v>92</v>
      </c>
      <c r="B7452" s="23" t="s">
        <v>92</v>
      </c>
      <c r="C7452" s="24" t="s">
        <v>92</v>
      </c>
      <c r="D7452" t="s">
        <v>92</v>
      </c>
      <c r="E7452" t="s">
        <v>92</v>
      </c>
      <c r="F7452" t="s">
        <v>92</v>
      </c>
      <c r="G7452" s="23" t="s">
        <v>92</v>
      </c>
      <c r="H7452" s="24" t="s">
        <v>92</v>
      </c>
      <c r="I7452" t="s">
        <v>92</v>
      </c>
    </row>
    <row r="7453" spans="1:9">
      <c r="A7453" t="s">
        <v>92</v>
      </c>
      <c r="B7453" s="23" t="s">
        <v>92</v>
      </c>
      <c r="C7453" s="24" t="s">
        <v>92</v>
      </c>
      <c r="D7453" t="s">
        <v>92</v>
      </c>
      <c r="E7453" t="s">
        <v>92</v>
      </c>
      <c r="F7453" t="s">
        <v>92</v>
      </c>
      <c r="G7453" s="23" t="s">
        <v>92</v>
      </c>
      <c r="H7453" s="24" t="s">
        <v>92</v>
      </c>
      <c r="I7453" t="s">
        <v>92</v>
      </c>
    </row>
    <row r="7454" spans="1:9">
      <c r="A7454" t="s">
        <v>92</v>
      </c>
      <c r="B7454" s="23" t="s">
        <v>92</v>
      </c>
      <c r="C7454" s="24" t="s">
        <v>92</v>
      </c>
      <c r="D7454" t="s">
        <v>92</v>
      </c>
      <c r="E7454" t="s">
        <v>92</v>
      </c>
      <c r="F7454" t="s">
        <v>92</v>
      </c>
      <c r="G7454" s="23" t="s">
        <v>92</v>
      </c>
      <c r="H7454" s="24" t="s">
        <v>92</v>
      </c>
      <c r="I7454" t="s">
        <v>92</v>
      </c>
    </row>
    <row r="7455" spans="1:9">
      <c r="A7455" t="s">
        <v>92</v>
      </c>
      <c r="B7455" s="23" t="s">
        <v>92</v>
      </c>
      <c r="C7455" s="24" t="s">
        <v>92</v>
      </c>
      <c r="D7455" t="s">
        <v>92</v>
      </c>
      <c r="E7455" t="s">
        <v>92</v>
      </c>
      <c r="F7455" t="s">
        <v>92</v>
      </c>
      <c r="G7455" s="23" t="s">
        <v>92</v>
      </c>
      <c r="H7455" s="24" t="s">
        <v>92</v>
      </c>
      <c r="I7455" t="s">
        <v>92</v>
      </c>
    </row>
    <row r="7456" spans="1:9">
      <c r="A7456" t="s">
        <v>92</v>
      </c>
      <c r="B7456" s="23" t="s">
        <v>92</v>
      </c>
      <c r="C7456" s="24" t="s">
        <v>92</v>
      </c>
      <c r="D7456" t="s">
        <v>92</v>
      </c>
      <c r="E7456" t="s">
        <v>92</v>
      </c>
      <c r="F7456" t="s">
        <v>92</v>
      </c>
      <c r="G7456" s="23" t="s">
        <v>92</v>
      </c>
      <c r="H7456" s="24" t="s">
        <v>92</v>
      </c>
      <c r="I7456" t="s">
        <v>92</v>
      </c>
    </row>
    <row r="7457" spans="1:9">
      <c r="A7457" t="s">
        <v>92</v>
      </c>
      <c r="B7457" s="23" t="s">
        <v>92</v>
      </c>
      <c r="C7457" s="24" t="s">
        <v>92</v>
      </c>
      <c r="D7457" t="s">
        <v>92</v>
      </c>
      <c r="E7457" t="s">
        <v>92</v>
      </c>
      <c r="F7457" t="s">
        <v>92</v>
      </c>
      <c r="G7457" s="23" t="s">
        <v>92</v>
      </c>
      <c r="H7457" s="24" t="s">
        <v>92</v>
      </c>
      <c r="I7457" t="s">
        <v>92</v>
      </c>
    </row>
    <row r="7458" spans="1:9">
      <c r="A7458" t="s">
        <v>92</v>
      </c>
      <c r="B7458" s="23" t="s">
        <v>92</v>
      </c>
      <c r="C7458" s="24" t="s">
        <v>92</v>
      </c>
      <c r="D7458" t="s">
        <v>92</v>
      </c>
      <c r="E7458" t="s">
        <v>92</v>
      </c>
      <c r="F7458" t="s">
        <v>92</v>
      </c>
      <c r="G7458" s="23" t="s">
        <v>92</v>
      </c>
      <c r="H7458" s="24" t="s">
        <v>92</v>
      </c>
      <c r="I7458" t="s">
        <v>92</v>
      </c>
    </row>
    <row r="7459" spans="1:9">
      <c r="A7459" t="s">
        <v>92</v>
      </c>
      <c r="B7459" s="23" t="s">
        <v>92</v>
      </c>
      <c r="C7459" s="24" t="s">
        <v>92</v>
      </c>
      <c r="D7459" t="s">
        <v>92</v>
      </c>
      <c r="E7459" t="s">
        <v>92</v>
      </c>
      <c r="F7459" t="s">
        <v>92</v>
      </c>
      <c r="G7459" s="23" t="s">
        <v>92</v>
      </c>
      <c r="H7459" s="24" t="s">
        <v>92</v>
      </c>
      <c r="I7459" t="s">
        <v>92</v>
      </c>
    </row>
    <row r="7460" spans="1:9">
      <c r="A7460" t="s">
        <v>92</v>
      </c>
      <c r="B7460" s="23" t="s">
        <v>92</v>
      </c>
      <c r="C7460" s="24" t="s">
        <v>92</v>
      </c>
      <c r="D7460" t="s">
        <v>92</v>
      </c>
      <c r="E7460" t="s">
        <v>92</v>
      </c>
      <c r="F7460" t="s">
        <v>92</v>
      </c>
      <c r="G7460" s="23" t="s">
        <v>92</v>
      </c>
      <c r="H7460" s="24" t="s">
        <v>92</v>
      </c>
      <c r="I7460" t="s">
        <v>92</v>
      </c>
    </row>
    <row r="7461" spans="1:9">
      <c r="A7461" t="s">
        <v>92</v>
      </c>
      <c r="B7461" s="23" t="s">
        <v>92</v>
      </c>
      <c r="C7461" s="24" t="s">
        <v>92</v>
      </c>
      <c r="D7461" t="s">
        <v>92</v>
      </c>
      <c r="E7461" t="s">
        <v>92</v>
      </c>
      <c r="F7461" t="s">
        <v>92</v>
      </c>
      <c r="G7461" s="23" t="s">
        <v>92</v>
      </c>
      <c r="H7461" s="24" t="s">
        <v>92</v>
      </c>
      <c r="I7461" t="s">
        <v>92</v>
      </c>
    </row>
    <row r="7462" spans="1:9">
      <c r="A7462" t="s">
        <v>92</v>
      </c>
      <c r="B7462" s="23" t="s">
        <v>92</v>
      </c>
      <c r="C7462" s="24" t="s">
        <v>92</v>
      </c>
      <c r="D7462" t="s">
        <v>92</v>
      </c>
      <c r="E7462" t="s">
        <v>92</v>
      </c>
      <c r="F7462" t="s">
        <v>92</v>
      </c>
      <c r="G7462" s="23" t="s">
        <v>92</v>
      </c>
      <c r="H7462" s="24" t="s">
        <v>92</v>
      </c>
      <c r="I7462" t="s">
        <v>92</v>
      </c>
    </row>
    <row r="7463" spans="1:9">
      <c r="A7463" t="s">
        <v>92</v>
      </c>
      <c r="B7463" s="23" t="s">
        <v>92</v>
      </c>
      <c r="C7463" s="24" t="s">
        <v>92</v>
      </c>
      <c r="D7463" t="s">
        <v>92</v>
      </c>
      <c r="E7463" t="s">
        <v>92</v>
      </c>
      <c r="F7463" t="s">
        <v>92</v>
      </c>
      <c r="G7463" s="23" t="s">
        <v>92</v>
      </c>
      <c r="H7463" s="24" t="s">
        <v>92</v>
      </c>
      <c r="I7463" t="s">
        <v>92</v>
      </c>
    </row>
    <row r="7464" spans="1:9">
      <c r="A7464" t="s">
        <v>92</v>
      </c>
      <c r="B7464" s="23" t="s">
        <v>92</v>
      </c>
      <c r="C7464" s="24" t="s">
        <v>92</v>
      </c>
      <c r="D7464" t="s">
        <v>92</v>
      </c>
      <c r="E7464" t="s">
        <v>92</v>
      </c>
      <c r="F7464" t="s">
        <v>92</v>
      </c>
      <c r="G7464" s="23" t="s">
        <v>92</v>
      </c>
      <c r="H7464" s="24" t="s">
        <v>92</v>
      </c>
      <c r="I7464" t="s">
        <v>92</v>
      </c>
    </row>
    <row r="7465" spans="1:9">
      <c r="A7465" t="s">
        <v>92</v>
      </c>
      <c r="B7465" s="23" t="s">
        <v>92</v>
      </c>
      <c r="C7465" s="24" t="s">
        <v>92</v>
      </c>
      <c r="D7465" t="s">
        <v>92</v>
      </c>
      <c r="E7465" t="s">
        <v>92</v>
      </c>
      <c r="F7465" t="s">
        <v>92</v>
      </c>
      <c r="G7465" s="23" t="s">
        <v>92</v>
      </c>
      <c r="H7465" s="24" t="s">
        <v>92</v>
      </c>
      <c r="I7465" t="s">
        <v>92</v>
      </c>
    </row>
    <row r="7466" spans="1:9">
      <c r="A7466" t="s">
        <v>92</v>
      </c>
      <c r="B7466" s="23" t="s">
        <v>92</v>
      </c>
      <c r="C7466" s="24" t="s">
        <v>92</v>
      </c>
      <c r="D7466" t="s">
        <v>92</v>
      </c>
      <c r="E7466" t="s">
        <v>92</v>
      </c>
      <c r="F7466" t="s">
        <v>92</v>
      </c>
      <c r="G7466" s="23" t="s">
        <v>92</v>
      </c>
      <c r="H7466" s="24" t="s">
        <v>92</v>
      </c>
      <c r="I7466" t="s">
        <v>92</v>
      </c>
    </row>
    <row r="7467" spans="1:9">
      <c r="A7467" t="s">
        <v>92</v>
      </c>
      <c r="B7467" s="23" t="s">
        <v>92</v>
      </c>
      <c r="C7467" s="24" t="s">
        <v>92</v>
      </c>
      <c r="D7467" t="s">
        <v>92</v>
      </c>
      <c r="E7467" t="s">
        <v>92</v>
      </c>
      <c r="F7467" t="s">
        <v>92</v>
      </c>
      <c r="G7467" s="23" t="s">
        <v>92</v>
      </c>
      <c r="H7467" s="24" t="s">
        <v>92</v>
      </c>
      <c r="I7467" t="s">
        <v>92</v>
      </c>
    </row>
    <row r="7468" spans="1:9">
      <c r="A7468" t="s">
        <v>92</v>
      </c>
      <c r="B7468" s="23" t="s">
        <v>92</v>
      </c>
      <c r="C7468" s="24" t="s">
        <v>92</v>
      </c>
      <c r="D7468" t="s">
        <v>92</v>
      </c>
      <c r="E7468" t="s">
        <v>92</v>
      </c>
      <c r="F7468" t="s">
        <v>92</v>
      </c>
      <c r="G7468" s="23" t="s">
        <v>92</v>
      </c>
      <c r="H7468" s="24" t="s">
        <v>92</v>
      </c>
      <c r="I7468" t="s">
        <v>92</v>
      </c>
    </row>
    <row r="7469" spans="1:9">
      <c r="A7469" t="s">
        <v>92</v>
      </c>
      <c r="B7469" s="23" t="s">
        <v>92</v>
      </c>
      <c r="C7469" s="24" t="s">
        <v>92</v>
      </c>
      <c r="D7469" t="s">
        <v>92</v>
      </c>
      <c r="E7469" t="s">
        <v>92</v>
      </c>
      <c r="F7469" t="s">
        <v>92</v>
      </c>
      <c r="G7469" s="23" t="s">
        <v>92</v>
      </c>
      <c r="H7469" s="24" t="s">
        <v>92</v>
      </c>
      <c r="I7469" t="s">
        <v>92</v>
      </c>
    </row>
    <row r="7470" spans="1:9">
      <c r="A7470" t="s">
        <v>92</v>
      </c>
      <c r="B7470" s="23" t="s">
        <v>92</v>
      </c>
      <c r="C7470" s="24" t="s">
        <v>92</v>
      </c>
      <c r="D7470" t="s">
        <v>92</v>
      </c>
      <c r="E7470" t="s">
        <v>92</v>
      </c>
      <c r="F7470" t="s">
        <v>92</v>
      </c>
      <c r="G7470" s="23" t="s">
        <v>92</v>
      </c>
      <c r="H7470" s="24" t="s">
        <v>92</v>
      </c>
      <c r="I7470" t="s">
        <v>92</v>
      </c>
    </row>
    <row r="7471" spans="1:9">
      <c r="A7471" t="s">
        <v>92</v>
      </c>
      <c r="B7471" s="23" t="s">
        <v>92</v>
      </c>
      <c r="C7471" s="24" t="s">
        <v>92</v>
      </c>
      <c r="D7471" t="s">
        <v>92</v>
      </c>
      <c r="E7471" t="s">
        <v>92</v>
      </c>
      <c r="F7471" t="s">
        <v>92</v>
      </c>
      <c r="G7471" s="23" t="s">
        <v>92</v>
      </c>
      <c r="H7471" s="24" t="s">
        <v>92</v>
      </c>
      <c r="I7471" t="s">
        <v>92</v>
      </c>
    </row>
    <row r="7472" spans="1:9">
      <c r="A7472" t="s">
        <v>92</v>
      </c>
      <c r="B7472" s="23" t="s">
        <v>92</v>
      </c>
      <c r="C7472" s="24" t="s">
        <v>92</v>
      </c>
      <c r="D7472" t="s">
        <v>92</v>
      </c>
      <c r="E7472" t="s">
        <v>92</v>
      </c>
      <c r="F7472" t="s">
        <v>92</v>
      </c>
      <c r="G7472" s="23" t="s">
        <v>92</v>
      </c>
      <c r="H7472" s="24" t="s">
        <v>92</v>
      </c>
      <c r="I7472" t="s">
        <v>92</v>
      </c>
    </row>
    <row r="7473" spans="1:9">
      <c r="A7473" t="s">
        <v>92</v>
      </c>
      <c r="B7473" s="23" t="s">
        <v>92</v>
      </c>
      <c r="C7473" s="24" t="s">
        <v>92</v>
      </c>
      <c r="D7473" t="s">
        <v>92</v>
      </c>
      <c r="E7473" t="s">
        <v>92</v>
      </c>
      <c r="F7473" t="s">
        <v>92</v>
      </c>
      <c r="G7473" s="23" t="s">
        <v>92</v>
      </c>
      <c r="H7473" s="24" t="s">
        <v>92</v>
      </c>
      <c r="I7473" t="s">
        <v>92</v>
      </c>
    </row>
    <row r="7474" spans="1:9">
      <c r="A7474" t="s">
        <v>92</v>
      </c>
      <c r="B7474" s="23" t="s">
        <v>92</v>
      </c>
      <c r="C7474" s="24" t="s">
        <v>92</v>
      </c>
      <c r="D7474" t="s">
        <v>92</v>
      </c>
      <c r="E7474" t="s">
        <v>92</v>
      </c>
      <c r="F7474" t="s">
        <v>92</v>
      </c>
      <c r="G7474" s="23" t="s">
        <v>92</v>
      </c>
      <c r="H7474" s="24" t="s">
        <v>92</v>
      </c>
      <c r="I7474" t="s">
        <v>92</v>
      </c>
    </row>
    <row r="7475" spans="1:9">
      <c r="A7475" t="s">
        <v>92</v>
      </c>
      <c r="B7475" s="23" t="s">
        <v>92</v>
      </c>
      <c r="C7475" s="24" t="s">
        <v>92</v>
      </c>
      <c r="D7475" t="s">
        <v>92</v>
      </c>
      <c r="E7475" t="s">
        <v>92</v>
      </c>
      <c r="F7475" t="s">
        <v>92</v>
      </c>
      <c r="G7475" s="23" t="s">
        <v>92</v>
      </c>
      <c r="H7475" s="24" t="s">
        <v>92</v>
      </c>
      <c r="I7475" t="s">
        <v>92</v>
      </c>
    </row>
    <row r="7476" spans="1:9">
      <c r="A7476" t="s">
        <v>92</v>
      </c>
      <c r="B7476" s="23" t="s">
        <v>92</v>
      </c>
      <c r="C7476" s="24" t="s">
        <v>92</v>
      </c>
      <c r="D7476" t="s">
        <v>92</v>
      </c>
      <c r="E7476" t="s">
        <v>92</v>
      </c>
      <c r="F7476" t="s">
        <v>92</v>
      </c>
      <c r="G7476" s="23" t="s">
        <v>92</v>
      </c>
      <c r="H7476" s="24" t="s">
        <v>92</v>
      </c>
      <c r="I7476" t="s">
        <v>92</v>
      </c>
    </row>
    <row r="7477" spans="1:9">
      <c r="A7477" t="s">
        <v>92</v>
      </c>
      <c r="B7477" s="23" t="s">
        <v>92</v>
      </c>
      <c r="C7477" s="24" t="s">
        <v>92</v>
      </c>
      <c r="D7477" t="s">
        <v>92</v>
      </c>
      <c r="E7477" t="s">
        <v>92</v>
      </c>
      <c r="F7477" t="s">
        <v>92</v>
      </c>
      <c r="G7477" s="23" t="s">
        <v>92</v>
      </c>
      <c r="H7477" s="24" t="s">
        <v>92</v>
      </c>
      <c r="I7477" t="s">
        <v>92</v>
      </c>
    </row>
    <row r="7478" spans="1:9">
      <c r="A7478" t="s">
        <v>92</v>
      </c>
      <c r="B7478" s="23" t="s">
        <v>92</v>
      </c>
      <c r="C7478" s="24" t="s">
        <v>92</v>
      </c>
      <c r="D7478" t="s">
        <v>92</v>
      </c>
      <c r="E7478" t="s">
        <v>92</v>
      </c>
      <c r="F7478" t="s">
        <v>92</v>
      </c>
      <c r="G7478" s="23" t="s">
        <v>92</v>
      </c>
      <c r="H7478" s="24" t="s">
        <v>92</v>
      </c>
      <c r="I7478" t="s">
        <v>92</v>
      </c>
    </row>
    <row r="7479" spans="1:9">
      <c r="A7479" t="s">
        <v>92</v>
      </c>
      <c r="B7479" s="23" t="s">
        <v>92</v>
      </c>
      <c r="C7479" s="24" t="s">
        <v>92</v>
      </c>
      <c r="D7479" t="s">
        <v>92</v>
      </c>
      <c r="E7479" t="s">
        <v>92</v>
      </c>
      <c r="F7479" t="s">
        <v>92</v>
      </c>
      <c r="G7479" s="23" t="s">
        <v>92</v>
      </c>
      <c r="H7479" s="24" t="s">
        <v>92</v>
      </c>
      <c r="I7479" t="s">
        <v>92</v>
      </c>
    </row>
    <row r="7480" spans="1:9">
      <c r="A7480" t="s">
        <v>92</v>
      </c>
      <c r="B7480" s="23" t="s">
        <v>92</v>
      </c>
      <c r="C7480" s="24" t="s">
        <v>92</v>
      </c>
      <c r="D7480" t="s">
        <v>92</v>
      </c>
      <c r="E7480" t="s">
        <v>92</v>
      </c>
      <c r="F7480" t="s">
        <v>92</v>
      </c>
      <c r="G7480" s="23" t="s">
        <v>92</v>
      </c>
      <c r="H7480" s="24" t="s">
        <v>92</v>
      </c>
      <c r="I7480" t="s">
        <v>92</v>
      </c>
    </row>
    <row r="7481" spans="1:9">
      <c r="A7481" t="s">
        <v>92</v>
      </c>
      <c r="B7481" s="23" t="s">
        <v>92</v>
      </c>
      <c r="C7481" s="24" t="s">
        <v>92</v>
      </c>
      <c r="D7481" t="s">
        <v>92</v>
      </c>
      <c r="E7481" t="s">
        <v>92</v>
      </c>
      <c r="F7481" t="s">
        <v>92</v>
      </c>
      <c r="G7481" s="23" t="s">
        <v>92</v>
      </c>
      <c r="H7481" s="24" t="s">
        <v>92</v>
      </c>
      <c r="I7481" t="s">
        <v>92</v>
      </c>
    </row>
    <row r="7482" spans="1:9">
      <c r="A7482" t="s">
        <v>92</v>
      </c>
      <c r="B7482" s="23" t="s">
        <v>92</v>
      </c>
      <c r="C7482" s="24" t="s">
        <v>92</v>
      </c>
      <c r="D7482" t="s">
        <v>92</v>
      </c>
      <c r="E7482" t="s">
        <v>92</v>
      </c>
      <c r="F7482" t="s">
        <v>92</v>
      </c>
      <c r="G7482" s="23" t="s">
        <v>92</v>
      </c>
      <c r="H7482" s="24" t="s">
        <v>92</v>
      </c>
      <c r="I7482" t="s">
        <v>92</v>
      </c>
    </row>
    <row r="7483" spans="1:9">
      <c r="A7483" t="s">
        <v>92</v>
      </c>
      <c r="B7483" s="23" t="s">
        <v>92</v>
      </c>
      <c r="C7483" s="24" t="s">
        <v>92</v>
      </c>
      <c r="D7483" t="s">
        <v>92</v>
      </c>
      <c r="E7483" t="s">
        <v>92</v>
      </c>
      <c r="F7483" t="s">
        <v>92</v>
      </c>
      <c r="G7483" s="23" t="s">
        <v>92</v>
      </c>
      <c r="H7483" s="24" t="s">
        <v>92</v>
      </c>
      <c r="I7483" t="s">
        <v>92</v>
      </c>
    </row>
    <row r="7484" spans="1:9">
      <c r="A7484" t="s">
        <v>92</v>
      </c>
      <c r="B7484" s="23" t="s">
        <v>92</v>
      </c>
      <c r="C7484" s="24" t="s">
        <v>92</v>
      </c>
      <c r="D7484" t="s">
        <v>92</v>
      </c>
      <c r="E7484" t="s">
        <v>92</v>
      </c>
      <c r="F7484" t="s">
        <v>92</v>
      </c>
      <c r="G7484" s="23" t="s">
        <v>92</v>
      </c>
      <c r="H7484" s="24" t="s">
        <v>92</v>
      </c>
      <c r="I7484" t="s">
        <v>92</v>
      </c>
    </row>
    <row r="7485" spans="1:9">
      <c r="A7485" t="s">
        <v>92</v>
      </c>
      <c r="B7485" s="23" t="s">
        <v>92</v>
      </c>
      <c r="C7485" s="24" t="s">
        <v>92</v>
      </c>
      <c r="D7485" t="s">
        <v>92</v>
      </c>
      <c r="E7485" t="s">
        <v>92</v>
      </c>
      <c r="F7485" t="s">
        <v>92</v>
      </c>
      <c r="G7485" s="23" t="s">
        <v>92</v>
      </c>
      <c r="H7485" s="24" t="s">
        <v>92</v>
      </c>
      <c r="I7485" t="s">
        <v>92</v>
      </c>
    </row>
    <row r="7486" spans="1:9">
      <c r="A7486" t="s">
        <v>92</v>
      </c>
      <c r="B7486" s="23" t="s">
        <v>92</v>
      </c>
      <c r="C7486" s="24" t="s">
        <v>92</v>
      </c>
      <c r="D7486" t="s">
        <v>92</v>
      </c>
      <c r="E7486" t="s">
        <v>92</v>
      </c>
      <c r="F7486" t="s">
        <v>92</v>
      </c>
      <c r="G7486" s="23" t="s">
        <v>92</v>
      </c>
      <c r="H7486" s="24" t="s">
        <v>92</v>
      </c>
      <c r="I7486" t="s">
        <v>92</v>
      </c>
    </row>
    <row r="7487" spans="1:9">
      <c r="A7487" t="s">
        <v>92</v>
      </c>
      <c r="B7487" s="23" t="s">
        <v>92</v>
      </c>
      <c r="C7487" s="24" t="s">
        <v>92</v>
      </c>
      <c r="D7487" t="s">
        <v>92</v>
      </c>
      <c r="E7487" t="s">
        <v>92</v>
      </c>
      <c r="F7487" t="s">
        <v>92</v>
      </c>
      <c r="G7487" s="23" t="s">
        <v>92</v>
      </c>
      <c r="H7487" s="24" t="s">
        <v>92</v>
      </c>
      <c r="I7487" t="s">
        <v>92</v>
      </c>
    </row>
    <row r="7488" spans="1:9">
      <c r="A7488" t="s">
        <v>92</v>
      </c>
      <c r="B7488" s="23" t="s">
        <v>92</v>
      </c>
      <c r="C7488" s="24" t="s">
        <v>92</v>
      </c>
      <c r="D7488" t="s">
        <v>92</v>
      </c>
      <c r="E7488" t="s">
        <v>92</v>
      </c>
      <c r="F7488" t="s">
        <v>92</v>
      </c>
      <c r="G7488" s="23" t="s">
        <v>92</v>
      </c>
      <c r="H7488" s="24" t="s">
        <v>92</v>
      </c>
      <c r="I7488" t="s">
        <v>92</v>
      </c>
    </row>
    <row r="7489" spans="1:9">
      <c r="A7489" t="s">
        <v>92</v>
      </c>
      <c r="B7489" s="23" t="s">
        <v>92</v>
      </c>
      <c r="C7489" s="24" t="s">
        <v>92</v>
      </c>
      <c r="D7489" t="s">
        <v>92</v>
      </c>
      <c r="E7489" t="s">
        <v>92</v>
      </c>
      <c r="F7489" t="s">
        <v>92</v>
      </c>
      <c r="G7489" s="23" t="s">
        <v>92</v>
      </c>
      <c r="H7489" s="24" t="s">
        <v>92</v>
      </c>
      <c r="I7489" t="s">
        <v>92</v>
      </c>
    </row>
    <row r="7490" spans="1:9">
      <c r="A7490" t="s">
        <v>92</v>
      </c>
      <c r="B7490" s="23" t="s">
        <v>92</v>
      </c>
      <c r="C7490" s="24" t="s">
        <v>92</v>
      </c>
      <c r="D7490" t="s">
        <v>92</v>
      </c>
      <c r="E7490" t="s">
        <v>92</v>
      </c>
      <c r="F7490" t="s">
        <v>92</v>
      </c>
      <c r="G7490" s="23" t="s">
        <v>92</v>
      </c>
      <c r="H7490" s="24" t="s">
        <v>92</v>
      </c>
      <c r="I7490" t="s">
        <v>92</v>
      </c>
    </row>
    <row r="7491" spans="1:9">
      <c r="A7491" t="s">
        <v>92</v>
      </c>
      <c r="B7491" s="23" t="s">
        <v>92</v>
      </c>
      <c r="C7491" s="24" t="s">
        <v>92</v>
      </c>
      <c r="D7491" t="s">
        <v>92</v>
      </c>
      <c r="E7491" t="s">
        <v>92</v>
      </c>
      <c r="F7491" t="s">
        <v>92</v>
      </c>
      <c r="G7491" s="23" t="s">
        <v>92</v>
      </c>
      <c r="H7491" s="24" t="s">
        <v>92</v>
      </c>
      <c r="I7491" t="s">
        <v>92</v>
      </c>
    </row>
    <row r="7492" spans="1:9">
      <c r="A7492" t="s">
        <v>92</v>
      </c>
      <c r="B7492" s="23" t="s">
        <v>92</v>
      </c>
      <c r="C7492" s="24" t="s">
        <v>92</v>
      </c>
      <c r="D7492" t="s">
        <v>92</v>
      </c>
      <c r="E7492" t="s">
        <v>92</v>
      </c>
      <c r="F7492" t="s">
        <v>92</v>
      </c>
      <c r="G7492" s="23" t="s">
        <v>92</v>
      </c>
      <c r="H7492" s="24" t="s">
        <v>92</v>
      </c>
      <c r="I7492" t="s">
        <v>92</v>
      </c>
    </row>
    <row r="7493" spans="1:9">
      <c r="A7493" t="s">
        <v>92</v>
      </c>
      <c r="B7493" s="23" t="s">
        <v>92</v>
      </c>
      <c r="C7493" s="24" t="s">
        <v>92</v>
      </c>
      <c r="D7493" t="s">
        <v>92</v>
      </c>
      <c r="E7493" t="s">
        <v>92</v>
      </c>
      <c r="F7493" t="s">
        <v>92</v>
      </c>
      <c r="G7493" s="23" t="s">
        <v>92</v>
      </c>
      <c r="H7493" s="24" t="s">
        <v>92</v>
      </c>
      <c r="I7493" t="s">
        <v>92</v>
      </c>
    </row>
    <row r="7494" spans="1:9">
      <c r="A7494" t="s">
        <v>92</v>
      </c>
      <c r="B7494" s="23" t="s">
        <v>92</v>
      </c>
      <c r="C7494" s="24" t="s">
        <v>92</v>
      </c>
      <c r="D7494" t="s">
        <v>92</v>
      </c>
      <c r="E7494" t="s">
        <v>92</v>
      </c>
      <c r="F7494" t="s">
        <v>92</v>
      </c>
      <c r="G7494" s="23" t="s">
        <v>92</v>
      </c>
      <c r="H7494" s="24" t="s">
        <v>92</v>
      </c>
      <c r="I7494" t="s">
        <v>92</v>
      </c>
    </row>
    <row r="7495" spans="1:9">
      <c r="A7495" t="s">
        <v>92</v>
      </c>
      <c r="B7495" s="23" t="s">
        <v>92</v>
      </c>
      <c r="C7495" s="24" t="s">
        <v>92</v>
      </c>
      <c r="D7495" t="s">
        <v>92</v>
      </c>
      <c r="E7495" t="s">
        <v>92</v>
      </c>
      <c r="F7495" t="s">
        <v>92</v>
      </c>
      <c r="G7495" s="23" t="s">
        <v>92</v>
      </c>
      <c r="H7495" s="24" t="s">
        <v>92</v>
      </c>
      <c r="I7495" t="s">
        <v>92</v>
      </c>
    </row>
    <row r="7496" spans="1:9">
      <c r="A7496" t="s">
        <v>92</v>
      </c>
      <c r="B7496" s="23" t="s">
        <v>92</v>
      </c>
      <c r="C7496" s="24" t="s">
        <v>92</v>
      </c>
      <c r="D7496" t="s">
        <v>92</v>
      </c>
      <c r="E7496" t="s">
        <v>92</v>
      </c>
      <c r="F7496" t="s">
        <v>92</v>
      </c>
      <c r="G7496" s="23" t="s">
        <v>92</v>
      </c>
      <c r="H7496" s="24" t="s">
        <v>92</v>
      </c>
      <c r="I7496" t="s">
        <v>92</v>
      </c>
    </row>
    <row r="7497" spans="1:9">
      <c r="A7497" t="s">
        <v>92</v>
      </c>
      <c r="B7497" s="23" t="s">
        <v>92</v>
      </c>
      <c r="C7497" s="24" t="s">
        <v>92</v>
      </c>
      <c r="D7497" t="s">
        <v>92</v>
      </c>
      <c r="E7497" t="s">
        <v>92</v>
      </c>
      <c r="F7497" t="s">
        <v>92</v>
      </c>
      <c r="G7497" s="23" t="s">
        <v>92</v>
      </c>
      <c r="H7497" s="24" t="s">
        <v>92</v>
      </c>
      <c r="I7497" t="s">
        <v>92</v>
      </c>
    </row>
    <row r="7498" spans="1:9">
      <c r="A7498" t="s">
        <v>92</v>
      </c>
      <c r="B7498" s="23" t="s">
        <v>92</v>
      </c>
      <c r="C7498" s="24" t="s">
        <v>92</v>
      </c>
      <c r="D7498" t="s">
        <v>92</v>
      </c>
      <c r="E7498" t="s">
        <v>92</v>
      </c>
      <c r="F7498" t="s">
        <v>92</v>
      </c>
      <c r="G7498" s="23" t="s">
        <v>92</v>
      </c>
      <c r="H7498" s="24" t="s">
        <v>92</v>
      </c>
      <c r="I7498" t="s">
        <v>92</v>
      </c>
    </row>
    <row r="7499" spans="1:9">
      <c r="A7499" t="s">
        <v>92</v>
      </c>
      <c r="B7499" s="23" t="s">
        <v>92</v>
      </c>
      <c r="C7499" s="24" t="s">
        <v>92</v>
      </c>
      <c r="D7499" t="s">
        <v>92</v>
      </c>
      <c r="E7499" t="s">
        <v>92</v>
      </c>
      <c r="F7499" t="s">
        <v>92</v>
      </c>
      <c r="G7499" s="23" t="s">
        <v>92</v>
      </c>
      <c r="H7499" s="24" t="s">
        <v>92</v>
      </c>
      <c r="I7499" t="s">
        <v>92</v>
      </c>
    </row>
    <row r="7500" spans="1:9">
      <c r="A7500" t="s">
        <v>92</v>
      </c>
      <c r="B7500" s="23" t="s">
        <v>92</v>
      </c>
      <c r="C7500" s="24" t="s">
        <v>92</v>
      </c>
      <c r="D7500" t="s">
        <v>92</v>
      </c>
      <c r="E7500" t="s">
        <v>92</v>
      </c>
      <c r="F7500" t="s">
        <v>92</v>
      </c>
      <c r="G7500" s="23" t="s">
        <v>92</v>
      </c>
      <c r="H7500" s="24" t="s">
        <v>92</v>
      </c>
      <c r="I7500" t="s">
        <v>92</v>
      </c>
    </row>
    <row r="7501" spans="1:9">
      <c r="A7501" t="s">
        <v>92</v>
      </c>
      <c r="B7501" s="23" t="s">
        <v>92</v>
      </c>
      <c r="C7501" s="24" t="s">
        <v>92</v>
      </c>
      <c r="D7501" t="s">
        <v>92</v>
      </c>
      <c r="E7501" t="s">
        <v>92</v>
      </c>
      <c r="F7501" t="s">
        <v>92</v>
      </c>
      <c r="G7501" s="23" t="s">
        <v>92</v>
      </c>
      <c r="H7501" s="24" t="s">
        <v>92</v>
      </c>
      <c r="I7501" t="s">
        <v>92</v>
      </c>
    </row>
    <row r="7502" spans="1:9">
      <c r="A7502" t="s">
        <v>92</v>
      </c>
      <c r="B7502" s="23" t="s">
        <v>92</v>
      </c>
      <c r="C7502" s="24" t="s">
        <v>92</v>
      </c>
      <c r="D7502" t="s">
        <v>92</v>
      </c>
      <c r="E7502" t="s">
        <v>92</v>
      </c>
      <c r="F7502" t="s">
        <v>92</v>
      </c>
      <c r="G7502" s="23" t="s">
        <v>92</v>
      </c>
      <c r="H7502" s="24" t="s">
        <v>92</v>
      </c>
      <c r="I7502" t="s">
        <v>92</v>
      </c>
    </row>
    <row r="7503" spans="1:9">
      <c r="A7503" t="s">
        <v>92</v>
      </c>
      <c r="B7503" s="23" t="s">
        <v>92</v>
      </c>
      <c r="C7503" s="24" t="s">
        <v>92</v>
      </c>
      <c r="D7503" t="s">
        <v>92</v>
      </c>
      <c r="E7503" t="s">
        <v>92</v>
      </c>
      <c r="F7503" t="s">
        <v>92</v>
      </c>
      <c r="G7503" s="23" t="s">
        <v>92</v>
      </c>
      <c r="H7503" s="24" t="s">
        <v>92</v>
      </c>
      <c r="I7503" t="s">
        <v>92</v>
      </c>
    </row>
    <row r="7504" spans="1:9">
      <c r="A7504" t="s">
        <v>92</v>
      </c>
      <c r="B7504" s="23" t="s">
        <v>92</v>
      </c>
      <c r="C7504" s="24" t="s">
        <v>92</v>
      </c>
      <c r="D7504" t="s">
        <v>92</v>
      </c>
      <c r="E7504" t="s">
        <v>92</v>
      </c>
      <c r="F7504" t="s">
        <v>92</v>
      </c>
      <c r="G7504" s="23" t="s">
        <v>92</v>
      </c>
      <c r="H7504" s="24" t="s">
        <v>92</v>
      </c>
      <c r="I7504" t="s">
        <v>92</v>
      </c>
    </row>
    <row r="7505" spans="1:9">
      <c r="A7505" t="s">
        <v>92</v>
      </c>
      <c r="B7505" s="23" t="s">
        <v>92</v>
      </c>
      <c r="C7505" s="24" t="s">
        <v>92</v>
      </c>
      <c r="D7505" t="s">
        <v>92</v>
      </c>
      <c r="E7505" t="s">
        <v>92</v>
      </c>
      <c r="F7505" t="s">
        <v>92</v>
      </c>
      <c r="G7505" s="23" t="s">
        <v>92</v>
      </c>
      <c r="H7505" s="24" t="s">
        <v>92</v>
      </c>
      <c r="I7505" t="s">
        <v>92</v>
      </c>
    </row>
    <row r="7506" spans="1:9">
      <c r="A7506" t="s">
        <v>92</v>
      </c>
      <c r="B7506" s="23" t="s">
        <v>92</v>
      </c>
      <c r="C7506" s="24" t="s">
        <v>92</v>
      </c>
      <c r="D7506" t="s">
        <v>92</v>
      </c>
      <c r="E7506" t="s">
        <v>92</v>
      </c>
      <c r="F7506" t="s">
        <v>92</v>
      </c>
      <c r="G7506" s="23" t="s">
        <v>92</v>
      </c>
      <c r="H7506" s="24" t="s">
        <v>92</v>
      </c>
      <c r="I7506" t="s">
        <v>92</v>
      </c>
    </row>
    <row r="7507" spans="1:9">
      <c r="A7507" t="s">
        <v>92</v>
      </c>
      <c r="B7507" s="23" t="s">
        <v>92</v>
      </c>
      <c r="C7507" s="24" t="s">
        <v>92</v>
      </c>
      <c r="D7507" t="s">
        <v>92</v>
      </c>
      <c r="E7507" t="s">
        <v>92</v>
      </c>
      <c r="F7507" t="s">
        <v>92</v>
      </c>
      <c r="G7507" s="23" t="s">
        <v>92</v>
      </c>
      <c r="H7507" s="24" t="s">
        <v>92</v>
      </c>
      <c r="I7507" t="s">
        <v>92</v>
      </c>
    </row>
    <row r="7508" spans="1:9">
      <c r="A7508" t="s">
        <v>92</v>
      </c>
      <c r="B7508" s="23" t="s">
        <v>92</v>
      </c>
      <c r="C7508" s="24" t="s">
        <v>92</v>
      </c>
      <c r="D7508" t="s">
        <v>92</v>
      </c>
      <c r="E7508" t="s">
        <v>92</v>
      </c>
      <c r="F7508" t="s">
        <v>92</v>
      </c>
      <c r="G7508" s="23" t="s">
        <v>92</v>
      </c>
      <c r="H7508" s="24" t="s">
        <v>92</v>
      </c>
      <c r="I7508" t="s">
        <v>92</v>
      </c>
    </row>
    <row r="7509" spans="1:9">
      <c r="A7509" t="s">
        <v>92</v>
      </c>
      <c r="B7509" s="23" t="s">
        <v>92</v>
      </c>
      <c r="C7509" s="24" t="s">
        <v>92</v>
      </c>
      <c r="D7509" t="s">
        <v>92</v>
      </c>
      <c r="E7509" t="s">
        <v>92</v>
      </c>
      <c r="F7509" t="s">
        <v>92</v>
      </c>
      <c r="G7509" s="23" t="s">
        <v>92</v>
      </c>
      <c r="H7509" s="24" t="s">
        <v>92</v>
      </c>
      <c r="I7509" t="s">
        <v>92</v>
      </c>
    </row>
    <row r="7510" spans="1:9">
      <c r="A7510" t="s">
        <v>92</v>
      </c>
      <c r="B7510" s="23" t="s">
        <v>92</v>
      </c>
      <c r="C7510" s="24" t="s">
        <v>92</v>
      </c>
      <c r="D7510" t="s">
        <v>92</v>
      </c>
      <c r="E7510" t="s">
        <v>92</v>
      </c>
      <c r="F7510" t="s">
        <v>92</v>
      </c>
      <c r="G7510" s="23" t="s">
        <v>92</v>
      </c>
      <c r="H7510" s="24" t="s">
        <v>92</v>
      </c>
      <c r="I7510" t="s">
        <v>92</v>
      </c>
    </row>
    <row r="7511" spans="1:9">
      <c r="A7511" t="s">
        <v>92</v>
      </c>
      <c r="B7511" s="23" t="s">
        <v>92</v>
      </c>
      <c r="C7511" s="24" t="s">
        <v>92</v>
      </c>
      <c r="D7511" t="s">
        <v>92</v>
      </c>
      <c r="E7511" t="s">
        <v>92</v>
      </c>
      <c r="F7511" t="s">
        <v>92</v>
      </c>
      <c r="G7511" s="23" t="s">
        <v>92</v>
      </c>
      <c r="H7511" s="24" t="s">
        <v>92</v>
      </c>
      <c r="I7511" t="s">
        <v>92</v>
      </c>
    </row>
    <row r="7512" spans="1:9">
      <c r="A7512" t="s">
        <v>92</v>
      </c>
      <c r="B7512" s="23" t="s">
        <v>92</v>
      </c>
      <c r="C7512" s="24" t="s">
        <v>92</v>
      </c>
      <c r="D7512" t="s">
        <v>92</v>
      </c>
      <c r="E7512" t="s">
        <v>92</v>
      </c>
      <c r="F7512" t="s">
        <v>92</v>
      </c>
      <c r="G7512" s="23" t="s">
        <v>92</v>
      </c>
      <c r="H7512" s="24" t="s">
        <v>92</v>
      </c>
      <c r="I7512" t="s">
        <v>92</v>
      </c>
    </row>
    <row r="7513" spans="1:9">
      <c r="A7513" t="s">
        <v>92</v>
      </c>
      <c r="B7513" s="23" t="s">
        <v>92</v>
      </c>
      <c r="C7513" s="24" t="s">
        <v>92</v>
      </c>
      <c r="D7513" t="s">
        <v>92</v>
      </c>
      <c r="E7513" t="s">
        <v>92</v>
      </c>
      <c r="F7513" t="s">
        <v>92</v>
      </c>
      <c r="G7513" s="23" t="s">
        <v>92</v>
      </c>
      <c r="H7513" s="24" t="s">
        <v>92</v>
      </c>
      <c r="I7513" t="s">
        <v>92</v>
      </c>
    </row>
    <row r="7514" spans="1:9">
      <c r="A7514" t="s">
        <v>92</v>
      </c>
      <c r="B7514" s="23" t="s">
        <v>92</v>
      </c>
      <c r="C7514" s="24" t="s">
        <v>92</v>
      </c>
      <c r="D7514" t="s">
        <v>92</v>
      </c>
      <c r="E7514" t="s">
        <v>92</v>
      </c>
      <c r="F7514" t="s">
        <v>92</v>
      </c>
      <c r="G7514" s="23" t="s">
        <v>92</v>
      </c>
      <c r="H7514" s="24" t="s">
        <v>92</v>
      </c>
      <c r="I7514" t="s">
        <v>92</v>
      </c>
    </row>
    <row r="7515" spans="1:9">
      <c r="A7515" t="s">
        <v>92</v>
      </c>
      <c r="B7515" s="23" t="s">
        <v>92</v>
      </c>
      <c r="C7515" s="24" t="s">
        <v>92</v>
      </c>
      <c r="D7515" t="s">
        <v>92</v>
      </c>
      <c r="E7515" t="s">
        <v>92</v>
      </c>
      <c r="F7515" t="s">
        <v>92</v>
      </c>
      <c r="G7515" s="23" t="s">
        <v>92</v>
      </c>
      <c r="H7515" s="24" t="s">
        <v>92</v>
      </c>
      <c r="I7515" t="s">
        <v>92</v>
      </c>
    </row>
    <row r="7516" spans="1:9">
      <c r="A7516" t="s">
        <v>92</v>
      </c>
      <c r="B7516" s="23" t="s">
        <v>92</v>
      </c>
      <c r="C7516" s="24" t="s">
        <v>92</v>
      </c>
      <c r="D7516" t="s">
        <v>92</v>
      </c>
      <c r="E7516" t="s">
        <v>92</v>
      </c>
      <c r="F7516" t="s">
        <v>92</v>
      </c>
      <c r="G7516" s="23" t="s">
        <v>92</v>
      </c>
      <c r="H7516" s="24" t="s">
        <v>92</v>
      </c>
      <c r="I7516" t="s">
        <v>92</v>
      </c>
    </row>
    <row r="7517" spans="1:9">
      <c r="A7517" t="s">
        <v>92</v>
      </c>
      <c r="B7517" s="23" t="s">
        <v>92</v>
      </c>
      <c r="C7517" s="24" t="s">
        <v>92</v>
      </c>
      <c r="D7517" t="s">
        <v>92</v>
      </c>
      <c r="E7517" t="s">
        <v>92</v>
      </c>
      <c r="F7517" t="s">
        <v>92</v>
      </c>
      <c r="G7517" s="23" t="s">
        <v>92</v>
      </c>
      <c r="H7517" s="24" t="s">
        <v>92</v>
      </c>
      <c r="I7517" t="s">
        <v>92</v>
      </c>
    </row>
    <row r="7518" spans="1:9">
      <c r="A7518" t="s">
        <v>92</v>
      </c>
      <c r="B7518" s="23" t="s">
        <v>92</v>
      </c>
      <c r="C7518" s="24" t="s">
        <v>92</v>
      </c>
      <c r="D7518" t="s">
        <v>92</v>
      </c>
      <c r="E7518" t="s">
        <v>92</v>
      </c>
      <c r="F7518" t="s">
        <v>92</v>
      </c>
      <c r="G7518" s="23" t="s">
        <v>92</v>
      </c>
      <c r="H7518" s="24" t="s">
        <v>92</v>
      </c>
      <c r="I7518" t="s">
        <v>92</v>
      </c>
    </row>
    <row r="7519" spans="1:9">
      <c r="A7519" t="s">
        <v>92</v>
      </c>
      <c r="B7519" s="23" t="s">
        <v>92</v>
      </c>
      <c r="C7519" s="24" t="s">
        <v>92</v>
      </c>
      <c r="D7519" t="s">
        <v>92</v>
      </c>
      <c r="E7519" t="s">
        <v>92</v>
      </c>
      <c r="F7519" t="s">
        <v>92</v>
      </c>
      <c r="G7519" s="23" t="s">
        <v>92</v>
      </c>
      <c r="H7519" s="24" t="s">
        <v>92</v>
      </c>
      <c r="I7519" t="s">
        <v>92</v>
      </c>
    </row>
    <row r="7520" spans="1:9">
      <c r="A7520" t="s">
        <v>92</v>
      </c>
      <c r="B7520" s="23" t="s">
        <v>92</v>
      </c>
      <c r="C7520" s="24" t="s">
        <v>92</v>
      </c>
      <c r="D7520" t="s">
        <v>92</v>
      </c>
      <c r="E7520" t="s">
        <v>92</v>
      </c>
      <c r="F7520" t="s">
        <v>92</v>
      </c>
      <c r="G7520" s="23" t="s">
        <v>92</v>
      </c>
      <c r="H7520" s="24" t="s">
        <v>92</v>
      </c>
      <c r="I7520" t="s">
        <v>92</v>
      </c>
    </row>
    <row r="7521" spans="1:9">
      <c r="A7521" t="s">
        <v>92</v>
      </c>
      <c r="B7521" s="23" t="s">
        <v>92</v>
      </c>
      <c r="C7521" s="24" t="s">
        <v>92</v>
      </c>
      <c r="D7521" t="s">
        <v>92</v>
      </c>
      <c r="E7521" t="s">
        <v>92</v>
      </c>
      <c r="F7521" t="s">
        <v>92</v>
      </c>
      <c r="G7521" s="23" t="s">
        <v>92</v>
      </c>
      <c r="H7521" s="24" t="s">
        <v>92</v>
      </c>
      <c r="I7521" t="s">
        <v>92</v>
      </c>
    </row>
    <row r="7522" spans="1:9">
      <c r="A7522" t="s">
        <v>92</v>
      </c>
      <c r="B7522" s="23" t="s">
        <v>92</v>
      </c>
      <c r="C7522" s="24" t="s">
        <v>92</v>
      </c>
      <c r="D7522" t="s">
        <v>92</v>
      </c>
      <c r="E7522" t="s">
        <v>92</v>
      </c>
      <c r="F7522" t="s">
        <v>92</v>
      </c>
      <c r="G7522" s="23" t="s">
        <v>92</v>
      </c>
      <c r="H7522" s="24" t="s">
        <v>92</v>
      </c>
      <c r="I7522" t="s">
        <v>92</v>
      </c>
    </row>
    <row r="7523" spans="1:9">
      <c r="A7523" t="s">
        <v>92</v>
      </c>
      <c r="B7523" s="23" t="s">
        <v>92</v>
      </c>
      <c r="C7523" s="24" t="s">
        <v>92</v>
      </c>
      <c r="D7523" t="s">
        <v>92</v>
      </c>
      <c r="E7523" t="s">
        <v>92</v>
      </c>
      <c r="F7523" t="s">
        <v>92</v>
      </c>
      <c r="G7523" s="23" t="s">
        <v>92</v>
      </c>
      <c r="H7523" s="24" t="s">
        <v>92</v>
      </c>
      <c r="I7523" t="s">
        <v>92</v>
      </c>
    </row>
    <row r="7524" spans="1:9">
      <c r="A7524" t="s">
        <v>92</v>
      </c>
      <c r="B7524" s="23" t="s">
        <v>92</v>
      </c>
      <c r="C7524" s="24" t="s">
        <v>92</v>
      </c>
      <c r="D7524" t="s">
        <v>92</v>
      </c>
      <c r="E7524" t="s">
        <v>92</v>
      </c>
      <c r="F7524" t="s">
        <v>92</v>
      </c>
      <c r="G7524" s="23" t="s">
        <v>92</v>
      </c>
      <c r="H7524" s="24" t="s">
        <v>92</v>
      </c>
      <c r="I7524" t="s">
        <v>92</v>
      </c>
    </row>
    <row r="7525" spans="1:9">
      <c r="A7525" t="s">
        <v>92</v>
      </c>
      <c r="B7525" s="23" t="s">
        <v>92</v>
      </c>
      <c r="C7525" s="24" t="s">
        <v>92</v>
      </c>
      <c r="D7525" t="s">
        <v>92</v>
      </c>
      <c r="E7525" t="s">
        <v>92</v>
      </c>
      <c r="F7525" t="s">
        <v>92</v>
      </c>
      <c r="G7525" s="23" t="s">
        <v>92</v>
      </c>
      <c r="H7525" s="24" t="s">
        <v>92</v>
      </c>
      <c r="I7525" t="s">
        <v>92</v>
      </c>
    </row>
    <row r="7526" spans="1:9">
      <c r="A7526" t="s">
        <v>92</v>
      </c>
      <c r="B7526" s="23" t="s">
        <v>92</v>
      </c>
      <c r="C7526" s="24" t="s">
        <v>92</v>
      </c>
      <c r="D7526" t="s">
        <v>92</v>
      </c>
      <c r="E7526" t="s">
        <v>92</v>
      </c>
      <c r="F7526" t="s">
        <v>92</v>
      </c>
      <c r="G7526" s="23" t="s">
        <v>92</v>
      </c>
      <c r="H7526" s="24" t="s">
        <v>92</v>
      </c>
      <c r="I7526" t="s">
        <v>92</v>
      </c>
    </row>
    <row r="7527" spans="1:9">
      <c r="A7527" t="s">
        <v>92</v>
      </c>
      <c r="B7527" s="23" t="s">
        <v>92</v>
      </c>
      <c r="C7527" s="24" t="s">
        <v>92</v>
      </c>
      <c r="D7527" t="s">
        <v>92</v>
      </c>
      <c r="E7527" t="s">
        <v>92</v>
      </c>
      <c r="F7527" t="s">
        <v>92</v>
      </c>
      <c r="G7527" s="23" t="s">
        <v>92</v>
      </c>
      <c r="H7527" s="24" t="s">
        <v>92</v>
      </c>
      <c r="I7527" t="s">
        <v>92</v>
      </c>
    </row>
    <row r="7528" spans="1:9">
      <c r="A7528" t="s">
        <v>92</v>
      </c>
      <c r="B7528" s="23" t="s">
        <v>92</v>
      </c>
      <c r="C7528" s="24" t="s">
        <v>92</v>
      </c>
      <c r="D7528" t="s">
        <v>92</v>
      </c>
      <c r="E7528" t="s">
        <v>92</v>
      </c>
      <c r="F7528" t="s">
        <v>92</v>
      </c>
      <c r="G7528" s="23" t="s">
        <v>92</v>
      </c>
      <c r="H7528" s="24" t="s">
        <v>92</v>
      </c>
      <c r="I7528" t="s">
        <v>92</v>
      </c>
    </row>
    <row r="7529" spans="1:9">
      <c r="A7529" t="s">
        <v>92</v>
      </c>
      <c r="B7529" s="23" t="s">
        <v>92</v>
      </c>
      <c r="C7529" s="24" t="s">
        <v>92</v>
      </c>
      <c r="D7529" t="s">
        <v>92</v>
      </c>
      <c r="E7529" t="s">
        <v>92</v>
      </c>
      <c r="F7529" t="s">
        <v>92</v>
      </c>
      <c r="G7529" s="23" t="s">
        <v>92</v>
      </c>
      <c r="H7529" s="24" t="s">
        <v>92</v>
      </c>
      <c r="I7529" t="s">
        <v>92</v>
      </c>
    </row>
    <row r="7530" spans="1:9">
      <c r="A7530" t="s">
        <v>92</v>
      </c>
      <c r="B7530" s="23" t="s">
        <v>92</v>
      </c>
      <c r="C7530" s="24" t="s">
        <v>92</v>
      </c>
      <c r="D7530" t="s">
        <v>92</v>
      </c>
      <c r="E7530" t="s">
        <v>92</v>
      </c>
      <c r="F7530" t="s">
        <v>92</v>
      </c>
      <c r="G7530" s="23" t="s">
        <v>92</v>
      </c>
      <c r="H7530" s="24" t="s">
        <v>92</v>
      </c>
      <c r="I7530" t="s">
        <v>92</v>
      </c>
    </row>
    <row r="7531" spans="1:9">
      <c r="A7531" t="s">
        <v>92</v>
      </c>
      <c r="B7531" s="23" t="s">
        <v>92</v>
      </c>
      <c r="C7531" s="24" t="s">
        <v>92</v>
      </c>
      <c r="D7531" t="s">
        <v>92</v>
      </c>
      <c r="E7531" t="s">
        <v>92</v>
      </c>
      <c r="F7531" t="s">
        <v>92</v>
      </c>
      <c r="G7531" s="23" t="s">
        <v>92</v>
      </c>
      <c r="H7531" s="24" t="s">
        <v>92</v>
      </c>
      <c r="I7531" t="s">
        <v>92</v>
      </c>
    </row>
    <row r="7532" spans="1:9">
      <c r="A7532" t="s">
        <v>92</v>
      </c>
      <c r="B7532" s="23" t="s">
        <v>92</v>
      </c>
      <c r="C7532" s="24" t="s">
        <v>92</v>
      </c>
      <c r="D7532" t="s">
        <v>92</v>
      </c>
      <c r="E7532" t="s">
        <v>92</v>
      </c>
      <c r="F7532" t="s">
        <v>92</v>
      </c>
      <c r="G7532" s="23" t="s">
        <v>92</v>
      </c>
      <c r="H7532" s="24" t="s">
        <v>92</v>
      </c>
      <c r="I7532" t="s">
        <v>92</v>
      </c>
    </row>
    <row r="7533" spans="1:9">
      <c r="A7533" t="s">
        <v>92</v>
      </c>
      <c r="B7533" s="23" t="s">
        <v>92</v>
      </c>
      <c r="C7533" s="24" t="s">
        <v>92</v>
      </c>
      <c r="D7533" t="s">
        <v>92</v>
      </c>
      <c r="E7533" t="s">
        <v>92</v>
      </c>
      <c r="F7533" t="s">
        <v>92</v>
      </c>
      <c r="G7533" s="23" t="s">
        <v>92</v>
      </c>
      <c r="H7533" s="24" t="s">
        <v>92</v>
      </c>
      <c r="I7533" t="s">
        <v>92</v>
      </c>
    </row>
    <row r="7534" spans="1:9">
      <c r="A7534" t="s">
        <v>92</v>
      </c>
      <c r="B7534" s="23" t="s">
        <v>92</v>
      </c>
      <c r="C7534" s="24" t="s">
        <v>92</v>
      </c>
      <c r="D7534" t="s">
        <v>92</v>
      </c>
      <c r="E7534" t="s">
        <v>92</v>
      </c>
      <c r="F7534" t="s">
        <v>92</v>
      </c>
      <c r="G7534" s="23" t="s">
        <v>92</v>
      </c>
      <c r="H7534" s="24" t="s">
        <v>92</v>
      </c>
      <c r="I7534" t="s">
        <v>92</v>
      </c>
    </row>
    <row r="7535" spans="1:9">
      <c r="A7535" t="s">
        <v>92</v>
      </c>
      <c r="B7535" s="23" t="s">
        <v>92</v>
      </c>
      <c r="C7535" s="24" t="s">
        <v>92</v>
      </c>
      <c r="D7535" t="s">
        <v>92</v>
      </c>
      <c r="E7535" t="s">
        <v>92</v>
      </c>
      <c r="F7535" t="s">
        <v>92</v>
      </c>
      <c r="G7535" s="23" t="s">
        <v>92</v>
      </c>
      <c r="H7535" s="24" t="s">
        <v>92</v>
      </c>
      <c r="I7535" t="s">
        <v>92</v>
      </c>
    </row>
    <row r="7536" spans="1:9">
      <c r="A7536" t="s">
        <v>92</v>
      </c>
      <c r="B7536" s="23" t="s">
        <v>92</v>
      </c>
      <c r="C7536" s="24" t="s">
        <v>92</v>
      </c>
      <c r="D7536" t="s">
        <v>92</v>
      </c>
      <c r="E7536" t="s">
        <v>92</v>
      </c>
      <c r="F7536" t="s">
        <v>92</v>
      </c>
      <c r="G7536" s="23" t="s">
        <v>92</v>
      </c>
      <c r="H7536" s="24" t="s">
        <v>92</v>
      </c>
      <c r="I7536" t="s">
        <v>92</v>
      </c>
    </row>
    <row r="7537" spans="1:9">
      <c r="A7537" t="s">
        <v>92</v>
      </c>
      <c r="B7537" s="23" t="s">
        <v>92</v>
      </c>
      <c r="C7537" s="24" t="s">
        <v>92</v>
      </c>
      <c r="D7537" t="s">
        <v>92</v>
      </c>
      <c r="E7537" t="s">
        <v>92</v>
      </c>
      <c r="F7537" t="s">
        <v>92</v>
      </c>
      <c r="G7537" s="23" t="s">
        <v>92</v>
      </c>
      <c r="H7537" s="24" t="s">
        <v>92</v>
      </c>
      <c r="I7537" t="s">
        <v>92</v>
      </c>
    </row>
    <row r="7538" spans="1:9">
      <c r="A7538" t="s">
        <v>92</v>
      </c>
      <c r="B7538" s="23" t="s">
        <v>92</v>
      </c>
      <c r="C7538" s="24" t="s">
        <v>92</v>
      </c>
      <c r="D7538" t="s">
        <v>92</v>
      </c>
      <c r="E7538" t="s">
        <v>92</v>
      </c>
      <c r="F7538" t="s">
        <v>92</v>
      </c>
      <c r="G7538" s="23" t="s">
        <v>92</v>
      </c>
      <c r="H7538" s="24" t="s">
        <v>92</v>
      </c>
      <c r="I7538" t="s">
        <v>92</v>
      </c>
    </row>
    <row r="7539" spans="1:9">
      <c r="A7539" t="s">
        <v>92</v>
      </c>
      <c r="B7539" s="23" t="s">
        <v>92</v>
      </c>
      <c r="C7539" s="24" t="s">
        <v>92</v>
      </c>
      <c r="D7539" t="s">
        <v>92</v>
      </c>
      <c r="E7539" t="s">
        <v>92</v>
      </c>
      <c r="F7539" t="s">
        <v>92</v>
      </c>
      <c r="G7539" s="23" t="s">
        <v>92</v>
      </c>
      <c r="H7539" s="24" t="s">
        <v>92</v>
      </c>
      <c r="I7539" t="s">
        <v>92</v>
      </c>
    </row>
    <row r="7540" spans="1:9">
      <c r="A7540" t="s">
        <v>92</v>
      </c>
      <c r="B7540" s="23" t="s">
        <v>92</v>
      </c>
      <c r="C7540" s="24" t="s">
        <v>92</v>
      </c>
      <c r="D7540" t="s">
        <v>92</v>
      </c>
      <c r="E7540" t="s">
        <v>92</v>
      </c>
      <c r="F7540" t="s">
        <v>92</v>
      </c>
      <c r="G7540" s="23" t="s">
        <v>92</v>
      </c>
      <c r="H7540" s="24" t="s">
        <v>92</v>
      </c>
      <c r="I7540" t="s">
        <v>92</v>
      </c>
    </row>
    <row r="7541" spans="1:9">
      <c r="A7541" t="s">
        <v>92</v>
      </c>
      <c r="B7541" s="23" t="s">
        <v>92</v>
      </c>
      <c r="C7541" s="24" t="s">
        <v>92</v>
      </c>
      <c r="D7541" t="s">
        <v>92</v>
      </c>
      <c r="E7541" t="s">
        <v>92</v>
      </c>
      <c r="F7541" t="s">
        <v>92</v>
      </c>
      <c r="G7541" s="23" t="s">
        <v>92</v>
      </c>
      <c r="H7541" s="24" t="s">
        <v>92</v>
      </c>
      <c r="I7541" t="s">
        <v>92</v>
      </c>
    </row>
    <row r="7542" spans="1:9">
      <c r="A7542" t="s">
        <v>92</v>
      </c>
      <c r="B7542" s="23" t="s">
        <v>92</v>
      </c>
      <c r="C7542" s="24" t="s">
        <v>92</v>
      </c>
      <c r="D7542" t="s">
        <v>92</v>
      </c>
      <c r="E7542" t="s">
        <v>92</v>
      </c>
      <c r="F7542" t="s">
        <v>92</v>
      </c>
      <c r="G7542" s="23" t="s">
        <v>92</v>
      </c>
      <c r="H7542" s="24" t="s">
        <v>92</v>
      </c>
      <c r="I7542" t="s">
        <v>92</v>
      </c>
    </row>
    <row r="7543" spans="1:9">
      <c r="A7543" t="s">
        <v>92</v>
      </c>
      <c r="B7543" s="23" t="s">
        <v>92</v>
      </c>
      <c r="C7543" s="24" t="s">
        <v>92</v>
      </c>
      <c r="D7543" t="s">
        <v>92</v>
      </c>
      <c r="E7543" t="s">
        <v>92</v>
      </c>
      <c r="F7543" t="s">
        <v>92</v>
      </c>
      <c r="G7543" s="23" t="s">
        <v>92</v>
      </c>
      <c r="H7543" s="24" t="s">
        <v>92</v>
      </c>
      <c r="I7543" t="s">
        <v>92</v>
      </c>
    </row>
    <row r="7544" spans="1:9">
      <c r="A7544" t="s">
        <v>92</v>
      </c>
      <c r="B7544" s="23" t="s">
        <v>92</v>
      </c>
      <c r="C7544" s="24" t="s">
        <v>92</v>
      </c>
      <c r="D7544" t="s">
        <v>92</v>
      </c>
      <c r="E7544" t="s">
        <v>92</v>
      </c>
      <c r="F7544" t="s">
        <v>92</v>
      </c>
      <c r="G7544" s="23" t="s">
        <v>92</v>
      </c>
      <c r="H7544" s="24" t="s">
        <v>92</v>
      </c>
      <c r="I7544" t="s">
        <v>92</v>
      </c>
    </row>
    <row r="7545" spans="1:9">
      <c r="A7545" t="s">
        <v>92</v>
      </c>
      <c r="B7545" s="23" t="s">
        <v>92</v>
      </c>
      <c r="C7545" s="24" t="s">
        <v>92</v>
      </c>
      <c r="D7545" t="s">
        <v>92</v>
      </c>
      <c r="E7545" t="s">
        <v>92</v>
      </c>
      <c r="F7545" t="s">
        <v>92</v>
      </c>
      <c r="G7545" s="23" t="s">
        <v>92</v>
      </c>
      <c r="H7545" s="24" t="s">
        <v>92</v>
      </c>
      <c r="I7545" t="s">
        <v>92</v>
      </c>
    </row>
    <row r="7546" spans="1:9">
      <c r="A7546" t="s">
        <v>92</v>
      </c>
      <c r="B7546" s="23" t="s">
        <v>92</v>
      </c>
      <c r="C7546" s="24" t="s">
        <v>92</v>
      </c>
      <c r="D7546" t="s">
        <v>92</v>
      </c>
      <c r="E7546" t="s">
        <v>92</v>
      </c>
      <c r="F7546" t="s">
        <v>92</v>
      </c>
      <c r="G7546" s="23" t="s">
        <v>92</v>
      </c>
      <c r="H7546" s="24" t="s">
        <v>92</v>
      </c>
      <c r="I7546" t="s">
        <v>92</v>
      </c>
    </row>
    <row r="7547" spans="1:9">
      <c r="A7547" t="s">
        <v>92</v>
      </c>
      <c r="B7547" s="23" t="s">
        <v>92</v>
      </c>
      <c r="C7547" s="24" t="s">
        <v>92</v>
      </c>
      <c r="D7547" t="s">
        <v>92</v>
      </c>
      <c r="E7547" t="s">
        <v>92</v>
      </c>
      <c r="F7547" t="s">
        <v>92</v>
      </c>
      <c r="G7547" s="23" t="s">
        <v>92</v>
      </c>
      <c r="H7547" s="24" t="s">
        <v>92</v>
      </c>
      <c r="I7547" t="s">
        <v>92</v>
      </c>
    </row>
    <row r="7548" spans="1:9">
      <c r="A7548" t="s">
        <v>92</v>
      </c>
      <c r="B7548" s="23" t="s">
        <v>92</v>
      </c>
      <c r="C7548" s="24" t="s">
        <v>92</v>
      </c>
      <c r="D7548" t="s">
        <v>92</v>
      </c>
      <c r="E7548" t="s">
        <v>92</v>
      </c>
      <c r="F7548" t="s">
        <v>92</v>
      </c>
      <c r="G7548" s="23" t="s">
        <v>92</v>
      </c>
      <c r="H7548" s="24" t="s">
        <v>92</v>
      </c>
      <c r="I7548" t="s">
        <v>92</v>
      </c>
    </row>
    <row r="7549" spans="1:9">
      <c r="A7549" t="s">
        <v>92</v>
      </c>
      <c r="B7549" s="23" t="s">
        <v>92</v>
      </c>
      <c r="C7549" s="24" t="s">
        <v>92</v>
      </c>
      <c r="D7549" t="s">
        <v>92</v>
      </c>
      <c r="E7549" t="s">
        <v>92</v>
      </c>
      <c r="F7549" t="s">
        <v>92</v>
      </c>
      <c r="G7549" s="23" t="s">
        <v>92</v>
      </c>
      <c r="H7549" s="24" t="s">
        <v>92</v>
      </c>
      <c r="I7549" t="s">
        <v>92</v>
      </c>
    </row>
    <row r="7550" spans="1:9">
      <c r="A7550" t="s">
        <v>92</v>
      </c>
      <c r="B7550" s="23" t="s">
        <v>92</v>
      </c>
      <c r="C7550" s="24" t="s">
        <v>92</v>
      </c>
      <c r="D7550" t="s">
        <v>92</v>
      </c>
      <c r="E7550" t="s">
        <v>92</v>
      </c>
      <c r="F7550" t="s">
        <v>92</v>
      </c>
      <c r="G7550" s="23" t="s">
        <v>92</v>
      </c>
      <c r="H7550" s="24" t="s">
        <v>92</v>
      </c>
      <c r="I7550" t="s">
        <v>92</v>
      </c>
    </row>
    <row r="7551" spans="1:9">
      <c r="A7551" t="s">
        <v>92</v>
      </c>
      <c r="B7551" s="23" t="s">
        <v>92</v>
      </c>
      <c r="C7551" s="24" t="s">
        <v>92</v>
      </c>
      <c r="D7551" t="s">
        <v>92</v>
      </c>
      <c r="E7551" t="s">
        <v>92</v>
      </c>
      <c r="F7551" t="s">
        <v>92</v>
      </c>
      <c r="G7551" s="23" t="s">
        <v>92</v>
      </c>
      <c r="H7551" s="24" t="s">
        <v>92</v>
      </c>
      <c r="I7551" t="s">
        <v>92</v>
      </c>
    </row>
    <row r="7552" spans="1:9">
      <c r="A7552" t="s">
        <v>92</v>
      </c>
      <c r="B7552" s="23" t="s">
        <v>92</v>
      </c>
      <c r="C7552" s="24" t="s">
        <v>92</v>
      </c>
      <c r="D7552" t="s">
        <v>92</v>
      </c>
      <c r="E7552" t="s">
        <v>92</v>
      </c>
      <c r="F7552" t="s">
        <v>92</v>
      </c>
      <c r="G7552" s="23" t="s">
        <v>92</v>
      </c>
      <c r="H7552" s="24" t="s">
        <v>92</v>
      </c>
      <c r="I7552" t="s">
        <v>92</v>
      </c>
    </row>
    <row r="7553" spans="1:9">
      <c r="A7553" t="s">
        <v>92</v>
      </c>
      <c r="B7553" s="23" t="s">
        <v>92</v>
      </c>
      <c r="C7553" s="24" t="s">
        <v>92</v>
      </c>
      <c r="D7553" t="s">
        <v>92</v>
      </c>
      <c r="E7553" t="s">
        <v>92</v>
      </c>
      <c r="F7553" t="s">
        <v>92</v>
      </c>
      <c r="G7553" s="23" t="s">
        <v>92</v>
      </c>
      <c r="H7553" s="24" t="s">
        <v>92</v>
      </c>
      <c r="I7553" t="s">
        <v>92</v>
      </c>
    </row>
    <row r="7554" spans="1:9">
      <c r="A7554" t="s">
        <v>92</v>
      </c>
      <c r="B7554" s="23" t="s">
        <v>92</v>
      </c>
      <c r="C7554" s="24" t="s">
        <v>92</v>
      </c>
      <c r="D7554" t="s">
        <v>92</v>
      </c>
      <c r="E7554" t="s">
        <v>92</v>
      </c>
      <c r="F7554" t="s">
        <v>92</v>
      </c>
      <c r="G7554" s="23" t="s">
        <v>92</v>
      </c>
      <c r="H7554" s="24" t="s">
        <v>92</v>
      </c>
      <c r="I7554" t="s">
        <v>92</v>
      </c>
    </row>
    <row r="7555" spans="1:9">
      <c r="A7555" t="s">
        <v>92</v>
      </c>
      <c r="B7555" s="23" t="s">
        <v>92</v>
      </c>
      <c r="C7555" s="24" t="s">
        <v>92</v>
      </c>
      <c r="D7555" t="s">
        <v>92</v>
      </c>
      <c r="E7555" t="s">
        <v>92</v>
      </c>
      <c r="F7555" t="s">
        <v>92</v>
      </c>
      <c r="G7555" s="23" t="s">
        <v>92</v>
      </c>
      <c r="H7555" s="24" t="s">
        <v>92</v>
      </c>
      <c r="I7555" t="s">
        <v>92</v>
      </c>
    </row>
    <row r="7556" spans="1:9">
      <c r="A7556" t="s">
        <v>92</v>
      </c>
      <c r="B7556" s="23" t="s">
        <v>92</v>
      </c>
      <c r="C7556" s="24" t="s">
        <v>92</v>
      </c>
      <c r="D7556" t="s">
        <v>92</v>
      </c>
      <c r="E7556" t="s">
        <v>92</v>
      </c>
      <c r="F7556" t="s">
        <v>92</v>
      </c>
      <c r="G7556" s="23" t="s">
        <v>92</v>
      </c>
      <c r="H7556" s="24" t="s">
        <v>92</v>
      </c>
      <c r="I7556" t="s">
        <v>92</v>
      </c>
    </row>
    <row r="7557" spans="1:9">
      <c r="A7557" t="s">
        <v>92</v>
      </c>
      <c r="B7557" s="23" t="s">
        <v>92</v>
      </c>
      <c r="C7557" s="24" t="s">
        <v>92</v>
      </c>
      <c r="D7557" t="s">
        <v>92</v>
      </c>
      <c r="E7557" t="s">
        <v>92</v>
      </c>
      <c r="F7557" t="s">
        <v>92</v>
      </c>
      <c r="G7557" s="23" t="s">
        <v>92</v>
      </c>
      <c r="H7557" s="24" t="s">
        <v>92</v>
      </c>
      <c r="I7557" t="s">
        <v>92</v>
      </c>
    </row>
    <row r="7558" spans="1:9">
      <c r="A7558" t="s">
        <v>92</v>
      </c>
      <c r="B7558" s="23" t="s">
        <v>92</v>
      </c>
      <c r="C7558" s="24" t="s">
        <v>92</v>
      </c>
      <c r="D7558" t="s">
        <v>92</v>
      </c>
      <c r="E7558" t="s">
        <v>92</v>
      </c>
      <c r="F7558" t="s">
        <v>92</v>
      </c>
      <c r="G7558" s="23" t="s">
        <v>92</v>
      </c>
      <c r="H7558" s="24" t="s">
        <v>92</v>
      </c>
      <c r="I7558" t="s">
        <v>92</v>
      </c>
    </row>
    <row r="7559" spans="1:9">
      <c r="A7559" t="s">
        <v>92</v>
      </c>
      <c r="B7559" s="23" t="s">
        <v>92</v>
      </c>
      <c r="C7559" s="24" t="s">
        <v>92</v>
      </c>
      <c r="D7559" t="s">
        <v>92</v>
      </c>
      <c r="E7559" t="s">
        <v>92</v>
      </c>
      <c r="F7559" t="s">
        <v>92</v>
      </c>
      <c r="G7559" s="23" t="s">
        <v>92</v>
      </c>
      <c r="H7559" s="24" t="s">
        <v>92</v>
      </c>
      <c r="I7559" t="s">
        <v>92</v>
      </c>
    </row>
    <row r="7560" spans="1:9">
      <c r="A7560" t="s">
        <v>92</v>
      </c>
      <c r="B7560" s="23" t="s">
        <v>92</v>
      </c>
      <c r="C7560" s="24" t="s">
        <v>92</v>
      </c>
      <c r="D7560" t="s">
        <v>92</v>
      </c>
      <c r="E7560" t="s">
        <v>92</v>
      </c>
      <c r="F7560" t="s">
        <v>92</v>
      </c>
      <c r="G7560" s="23" t="s">
        <v>92</v>
      </c>
      <c r="H7560" s="24" t="s">
        <v>92</v>
      </c>
      <c r="I7560" t="s">
        <v>92</v>
      </c>
    </row>
    <row r="7561" spans="1:9">
      <c r="A7561" t="s">
        <v>92</v>
      </c>
      <c r="B7561" s="23" t="s">
        <v>92</v>
      </c>
      <c r="C7561" s="24" t="s">
        <v>92</v>
      </c>
      <c r="D7561" t="s">
        <v>92</v>
      </c>
      <c r="E7561" t="s">
        <v>92</v>
      </c>
      <c r="F7561" t="s">
        <v>92</v>
      </c>
      <c r="G7561" s="23" t="s">
        <v>92</v>
      </c>
      <c r="H7561" s="24" t="s">
        <v>92</v>
      </c>
      <c r="I7561" t="s">
        <v>92</v>
      </c>
    </row>
    <row r="7562" spans="1:9">
      <c r="A7562" t="s">
        <v>92</v>
      </c>
      <c r="B7562" s="23" t="s">
        <v>92</v>
      </c>
      <c r="C7562" s="24" t="s">
        <v>92</v>
      </c>
      <c r="D7562" t="s">
        <v>92</v>
      </c>
      <c r="E7562" t="s">
        <v>92</v>
      </c>
      <c r="F7562" t="s">
        <v>92</v>
      </c>
      <c r="G7562" s="23" t="s">
        <v>92</v>
      </c>
      <c r="H7562" s="24" t="s">
        <v>92</v>
      </c>
      <c r="I7562" t="s">
        <v>92</v>
      </c>
    </row>
    <row r="7563" spans="1:9">
      <c r="A7563" t="s">
        <v>92</v>
      </c>
      <c r="B7563" s="23" t="s">
        <v>92</v>
      </c>
      <c r="C7563" s="24" t="s">
        <v>92</v>
      </c>
      <c r="D7563" t="s">
        <v>92</v>
      </c>
      <c r="E7563" t="s">
        <v>92</v>
      </c>
      <c r="F7563" t="s">
        <v>92</v>
      </c>
      <c r="G7563" s="23" t="s">
        <v>92</v>
      </c>
      <c r="H7563" s="24" t="s">
        <v>92</v>
      </c>
      <c r="I7563" t="s">
        <v>92</v>
      </c>
    </row>
    <row r="7564" spans="1:9">
      <c r="A7564" t="s">
        <v>92</v>
      </c>
      <c r="B7564" s="23" t="s">
        <v>92</v>
      </c>
      <c r="C7564" s="24" t="s">
        <v>92</v>
      </c>
      <c r="D7564" t="s">
        <v>92</v>
      </c>
      <c r="E7564" t="s">
        <v>92</v>
      </c>
      <c r="F7564" t="s">
        <v>92</v>
      </c>
      <c r="G7564" s="23" t="s">
        <v>92</v>
      </c>
      <c r="H7564" s="24" t="s">
        <v>92</v>
      </c>
      <c r="I7564" t="s">
        <v>92</v>
      </c>
    </row>
    <row r="7565" spans="1:9">
      <c r="A7565" t="s">
        <v>92</v>
      </c>
      <c r="B7565" s="23" t="s">
        <v>92</v>
      </c>
      <c r="C7565" s="24" t="s">
        <v>92</v>
      </c>
      <c r="D7565" t="s">
        <v>92</v>
      </c>
      <c r="E7565" t="s">
        <v>92</v>
      </c>
      <c r="F7565" t="s">
        <v>92</v>
      </c>
      <c r="G7565" s="23" t="s">
        <v>92</v>
      </c>
      <c r="H7565" s="24" t="s">
        <v>92</v>
      </c>
      <c r="I7565" t="s">
        <v>92</v>
      </c>
    </row>
    <row r="7566" spans="1:9">
      <c r="A7566" t="s">
        <v>92</v>
      </c>
      <c r="B7566" s="23" t="s">
        <v>92</v>
      </c>
      <c r="C7566" s="24" t="s">
        <v>92</v>
      </c>
      <c r="D7566" t="s">
        <v>92</v>
      </c>
      <c r="E7566" t="s">
        <v>92</v>
      </c>
      <c r="F7566" t="s">
        <v>92</v>
      </c>
      <c r="G7566" s="23" t="s">
        <v>92</v>
      </c>
      <c r="H7566" s="24" t="s">
        <v>92</v>
      </c>
      <c r="I7566" t="s">
        <v>92</v>
      </c>
    </row>
    <row r="7567" spans="1:9">
      <c r="A7567" t="s">
        <v>92</v>
      </c>
      <c r="B7567" s="23" t="s">
        <v>92</v>
      </c>
      <c r="C7567" s="24" t="s">
        <v>92</v>
      </c>
      <c r="D7567" t="s">
        <v>92</v>
      </c>
      <c r="E7567" t="s">
        <v>92</v>
      </c>
      <c r="F7567" t="s">
        <v>92</v>
      </c>
      <c r="G7567" s="23" t="s">
        <v>92</v>
      </c>
      <c r="H7567" s="24" t="s">
        <v>92</v>
      </c>
      <c r="I7567" t="s">
        <v>92</v>
      </c>
    </row>
    <row r="7568" spans="1:9">
      <c r="A7568" t="s">
        <v>92</v>
      </c>
      <c r="B7568" s="23" t="s">
        <v>92</v>
      </c>
      <c r="C7568" s="24" t="s">
        <v>92</v>
      </c>
      <c r="D7568" t="s">
        <v>92</v>
      </c>
      <c r="E7568" t="s">
        <v>92</v>
      </c>
      <c r="F7568" t="s">
        <v>92</v>
      </c>
      <c r="G7568" s="23" t="s">
        <v>92</v>
      </c>
      <c r="H7568" s="24" t="s">
        <v>92</v>
      </c>
      <c r="I7568" t="s">
        <v>92</v>
      </c>
    </row>
    <row r="7569" spans="1:9">
      <c r="A7569" t="s">
        <v>92</v>
      </c>
      <c r="B7569" s="23" t="s">
        <v>92</v>
      </c>
      <c r="C7569" s="24" t="s">
        <v>92</v>
      </c>
      <c r="D7569" t="s">
        <v>92</v>
      </c>
      <c r="E7569" t="s">
        <v>92</v>
      </c>
      <c r="F7569" t="s">
        <v>92</v>
      </c>
      <c r="G7569" s="23" t="s">
        <v>92</v>
      </c>
      <c r="H7569" s="24" t="s">
        <v>92</v>
      </c>
      <c r="I7569" t="s">
        <v>92</v>
      </c>
    </row>
    <row r="7570" spans="1:9">
      <c r="A7570" t="s">
        <v>92</v>
      </c>
      <c r="B7570" s="23" t="s">
        <v>92</v>
      </c>
      <c r="C7570" s="24" t="s">
        <v>92</v>
      </c>
      <c r="D7570" t="s">
        <v>92</v>
      </c>
      <c r="E7570" t="s">
        <v>92</v>
      </c>
      <c r="F7570" t="s">
        <v>92</v>
      </c>
      <c r="G7570" s="23" t="s">
        <v>92</v>
      </c>
      <c r="H7570" s="24" t="s">
        <v>92</v>
      </c>
      <c r="I7570" t="s">
        <v>92</v>
      </c>
    </row>
    <row r="7571" spans="1:9">
      <c r="A7571" t="s">
        <v>92</v>
      </c>
      <c r="B7571" s="23" t="s">
        <v>92</v>
      </c>
      <c r="C7571" s="24" t="s">
        <v>92</v>
      </c>
      <c r="D7571" t="s">
        <v>92</v>
      </c>
      <c r="E7571" t="s">
        <v>92</v>
      </c>
      <c r="F7571" t="s">
        <v>92</v>
      </c>
      <c r="G7571" s="23" t="s">
        <v>92</v>
      </c>
      <c r="H7571" s="24" t="s">
        <v>92</v>
      </c>
      <c r="I7571" t="s">
        <v>92</v>
      </c>
    </row>
    <row r="7572" spans="1:9">
      <c r="A7572" t="s">
        <v>92</v>
      </c>
      <c r="B7572" s="23" t="s">
        <v>92</v>
      </c>
      <c r="C7572" s="24" t="s">
        <v>92</v>
      </c>
      <c r="D7572" t="s">
        <v>92</v>
      </c>
      <c r="E7572" t="s">
        <v>92</v>
      </c>
      <c r="F7572" t="s">
        <v>92</v>
      </c>
      <c r="G7572" s="23" t="s">
        <v>92</v>
      </c>
      <c r="H7572" s="24" t="s">
        <v>92</v>
      </c>
      <c r="I7572" t="s">
        <v>92</v>
      </c>
    </row>
    <row r="7573" spans="1:9">
      <c r="A7573" t="s">
        <v>92</v>
      </c>
      <c r="B7573" s="23" t="s">
        <v>92</v>
      </c>
      <c r="C7573" s="24" t="s">
        <v>92</v>
      </c>
      <c r="D7573" t="s">
        <v>92</v>
      </c>
      <c r="E7573" t="s">
        <v>92</v>
      </c>
      <c r="F7573" t="s">
        <v>92</v>
      </c>
      <c r="G7573" s="23" t="s">
        <v>92</v>
      </c>
      <c r="H7573" s="24" t="s">
        <v>92</v>
      </c>
      <c r="I7573" t="s">
        <v>92</v>
      </c>
    </row>
    <row r="7574" spans="1:9">
      <c r="A7574" t="s">
        <v>92</v>
      </c>
      <c r="B7574" s="23" t="s">
        <v>92</v>
      </c>
      <c r="C7574" s="24" t="s">
        <v>92</v>
      </c>
      <c r="D7574" t="s">
        <v>92</v>
      </c>
      <c r="E7574" t="s">
        <v>92</v>
      </c>
      <c r="F7574" t="s">
        <v>92</v>
      </c>
      <c r="G7574" s="23" t="s">
        <v>92</v>
      </c>
      <c r="H7574" s="24" t="s">
        <v>92</v>
      </c>
      <c r="I7574" t="s">
        <v>92</v>
      </c>
    </row>
    <row r="7575" spans="1:9">
      <c r="A7575" t="s">
        <v>92</v>
      </c>
      <c r="B7575" s="23" t="s">
        <v>92</v>
      </c>
      <c r="C7575" s="24" t="s">
        <v>92</v>
      </c>
      <c r="D7575" t="s">
        <v>92</v>
      </c>
      <c r="E7575" t="s">
        <v>92</v>
      </c>
      <c r="F7575" t="s">
        <v>92</v>
      </c>
      <c r="G7575" s="23" t="s">
        <v>92</v>
      </c>
      <c r="H7575" s="24" t="s">
        <v>92</v>
      </c>
      <c r="I7575" t="s">
        <v>92</v>
      </c>
    </row>
    <row r="7576" spans="1:9">
      <c r="A7576" t="s">
        <v>92</v>
      </c>
      <c r="B7576" s="23" t="s">
        <v>92</v>
      </c>
      <c r="C7576" s="24" t="s">
        <v>92</v>
      </c>
      <c r="D7576" t="s">
        <v>92</v>
      </c>
      <c r="E7576" t="s">
        <v>92</v>
      </c>
      <c r="F7576" t="s">
        <v>92</v>
      </c>
      <c r="G7576" s="23" t="s">
        <v>92</v>
      </c>
      <c r="H7576" s="24" t="s">
        <v>92</v>
      </c>
      <c r="I7576" t="s">
        <v>92</v>
      </c>
    </row>
    <row r="7577" spans="1:9">
      <c r="A7577" t="s">
        <v>92</v>
      </c>
      <c r="B7577" s="23" t="s">
        <v>92</v>
      </c>
      <c r="C7577" s="24" t="s">
        <v>92</v>
      </c>
      <c r="D7577" t="s">
        <v>92</v>
      </c>
      <c r="E7577" t="s">
        <v>92</v>
      </c>
      <c r="F7577" t="s">
        <v>92</v>
      </c>
      <c r="G7577" s="23" t="s">
        <v>92</v>
      </c>
      <c r="H7577" s="24" t="s">
        <v>92</v>
      </c>
      <c r="I7577" t="s">
        <v>92</v>
      </c>
    </row>
    <row r="7578" spans="1:9">
      <c r="A7578" t="s">
        <v>92</v>
      </c>
      <c r="B7578" s="23" t="s">
        <v>92</v>
      </c>
      <c r="C7578" s="24" t="s">
        <v>92</v>
      </c>
      <c r="D7578" t="s">
        <v>92</v>
      </c>
      <c r="E7578" t="s">
        <v>92</v>
      </c>
      <c r="F7578" t="s">
        <v>92</v>
      </c>
      <c r="G7578" s="23" t="s">
        <v>92</v>
      </c>
      <c r="H7578" s="24" t="s">
        <v>92</v>
      </c>
      <c r="I7578" t="s">
        <v>92</v>
      </c>
    </row>
    <row r="7579" spans="1:9">
      <c r="A7579" t="s">
        <v>92</v>
      </c>
      <c r="B7579" s="23" t="s">
        <v>92</v>
      </c>
      <c r="C7579" s="24" t="s">
        <v>92</v>
      </c>
      <c r="D7579" t="s">
        <v>92</v>
      </c>
      <c r="E7579" t="s">
        <v>92</v>
      </c>
      <c r="F7579" t="s">
        <v>92</v>
      </c>
      <c r="G7579" s="23" t="s">
        <v>92</v>
      </c>
      <c r="H7579" s="24" t="s">
        <v>92</v>
      </c>
      <c r="I7579" t="s">
        <v>92</v>
      </c>
    </row>
    <row r="7580" spans="1:9">
      <c r="A7580" t="s">
        <v>92</v>
      </c>
      <c r="B7580" s="23" t="s">
        <v>92</v>
      </c>
      <c r="C7580" s="24" t="s">
        <v>92</v>
      </c>
      <c r="D7580" t="s">
        <v>92</v>
      </c>
      <c r="E7580" t="s">
        <v>92</v>
      </c>
      <c r="F7580" t="s">
        <v>92</v>
      </c>
      <c r="G7580" s="23" t="s">
        <v>92</v>
      </c>
      <c r="H7580" s="24" t="s">
        <v>92</v>
      </c>
      <c r="I7580" t="s">
        <v>92</v>
      </c>
    </row>
    <row r="7581" spans="1:9">
      <c r="A7581" t="s">
        <v>92</v>
      </c>
      <c r="B7581" s="23" t="s">
        <v>92</v>
      </c>
      <c r="C7581" s="24" t="s">
        <v>92</v>
      </c>
      <c r="D7581" t="s">
        <v>92</v>
      </c>
      <c r="E7581" t="s">
        <v>92</v>
      </c>
      <c r="F7581" t="s">
        <v>92</v>
      </c>
      <c r="G7581" s="23" t="s">
        <v>92</v>
      </c>
      <c r="H7581" s="24" t="s">
        <v>92</v>
      </c>
      <c r="I7581" t="s">
        <v>92</v>
      </c>
    </row>
    <row r="7582" spans="1:9">
      <c r="A7582" t="s">
        <v>92</v>
      </c>
      <c r="B7582" s="23" t="s">
        <v>92</v>
      </c>
      <c r="C7582" s="24" t="s">
        <v>92</v>
      </c>
      <c r="D7582" t="s">
        <v>92</v>
      </c>
      <c r="E7582" t="s">
        <v>92</v>
      </c>
      <c r="F7582" t="s">
        <v>92</v>
      </c>
      <c r="G7582" s="23" t="s">
        <v>92</v>
      </c>
      <c r="H7582" s="24" t="s">
        <v>92</v>
      </c>
      <c r="I7582" t="s">
        <v>92</v>
      </c>
    </row>
    <row r="7583" spans="1:9">
      <c r="A7583" t="s">
        <v>92</v>
      </c>
      <c r="B7583" s="23" t="s">
        <v>92</v>
      </c>
      <c r="C7583" s="24" t="s">
        <v>92</v>
      </c>
      <c r="D7583" t="s">
        <v>92</v>
      </c>
      <c r="E7583" t="s">
        <v>92</v>
      </c>
      <c r="F7583" t="s">
        <v>92</v>
      </c>
      <c r="G7583" s="23" t="s">
        <v>92</v>
      </c>
      <c r="H7583" s="24" t="s">
        <v>92</v>
      </c>
      <c r="I7583" t="s">
        <v>92</v>
      </c>
    </row>
    <row r="7584" spans="1:9">
      <c r="A7584" t="s">
        <v>92</v>
      </c>
      <c r="B7584" s="23" t="s">
        <v>92</v>
      </c>
      <c r="C7584" s="24" t="s">
        <v>92</v>
      </c>
      <c r="D7584" t="s">
        <v>92</v>
      </c>
      <c r="E7584" t="s">
        <v>92</v>
      </c>
      <c r="F7584" t="s">
        <v>92</v>
      </c>
      <c r="G7584" s="23" t="s">
        <v>92</v>
      </c>
      <c r="H7584" s="24" t="s">
        <v>92</v>
      </c>
      <c r="I7584" t="s">
        <v>92</v>
      </c>
    </row>
    <row r="7585" spans="1:9">
      <c r="A7585" t="s">
        <v>92</v>
      </c>
      <c r="B7585" s="23" t="s">
        <v>92</v>
      </c>
      <c r="C7585" s="24" t="s">
        <v>92</v>
      </c>
      <c r="D7585" t="s">
        <v>92</v>
      </c>
      <c r="E7585" t="s">
        <v>92</v>
      </c>
      <c r="F7585" t="s">
        <v>92</v>
      </c>
      <c r="G7585" s="23" t="s">
        <v>92</v>
      </c>
      <c r="H7585" s="24" t="s">
        <v>92</v>
      </c>
      <c r="I7585" t="s">
        <v>92</v>
      </c>
    </row>
    <row r="7586" spans="1:9">
      <c r="A7586" t="s">
        <v>92</v>
      </c>
      <c r="B7586" s="23" t="s">
        <v>92</v>
      </c>
      <c r="C7586" s="24" t="s">
        <v>92</v>
      </c>
      <c r="D7586" t="s">
        <v>92</v>
      </c>
      <c r="E7586" t="s">
        <v>92</v>
      </c>
      <c r="F7586" t="s">
        <v>92</v>
      </c>
      <c r="G7586" s="23" t="s">
        <v>92</v>
      </c>
      <c r="H7586" s="24" t="s">
        <v>92</v>
      </c>
      <c r="I7586" t="s">
        <v>92</v>
      </c>
    </row>
    <row r="7587" spans="1:9">
      <c r="A7587" t="s">
        <v>92</v>
      </c>
      <c r="B7587" s="23" t="s">
        <v>92</v>
      </c>
      <c r="C7587" s="24" t="s">
        <v>92</v>
      </c>
      <c r="D7587" t="s">
        <v>92</v>
      </c>
      <c r="E7587" t="s">
        <v>92</v>
      </c>
      <c r="F7587" t="s">
        <v>92</v>
      </c>
      <c r="G7587" s="23" t="s">
        <v>92</v>
      </c>
      <c r="H7587" s="24" t="s">
        <v>92</v>
      </c>
      <c r="I7587" t="s">
        <v>92</v>
      </c>
    </row>
    <row r="7588" spans="1:9">
      <c r="A7588" t="s">
        <v>92</v>
      </c>
      <c r="B7588" s="23" t="s">
        <v>92</v>
      </c>
      <c r="C7588" s="24" t="s">
        <v>92</v>
      </c>
      <c r="D7588" t="s">
        <v>92</v>
      </c>
      <c r="E7588" t="s">
        <v>92</v>
      </c>
      <c r="F7588" t="s">
        <v>92</v>
      </c>
      <c r="G7588" s="23" t="s">
        <v>92</v>
      </c>
      <c r="H7588" s="24" t="s">
        <v>92</v>
      </c>
      <c r="I7588" t="s">
        <v>92</v>
      </c>
    </row>
    <row r="7589" spans="1:9">
      <c r="A7589" t="s">
        <v>92</v>
      </c>
      <c r="B7589" s="23" t="s">
        <v>92</v>
      </c>
      <c r="C7589" s="24" t="s">
        <v>92</v>
      </c>
      <c r="D7589" t="s">
        <v>92</v>
      </c>
      <c r="E7589" t="s">
        <v>92</v>
      </c>
      <c r="F7589" t="s">
        <v>92</v>
      </c>
      <c r="G7589" s="23" t="s">
        <v>92</v>
      </c>
      <c r="H7589" s="24" t="s">
        <v>92</v>
      </c>
      <c r="I7589" t="s">
        <v>92</v>
      </c>
    </row>
    <row r="7590" spans="1:9">
      <c r="A7590" t="s">
        <v>92</v>
      </c>
      <c r="B7590" s="23" t="s">
        <v>92</v>
      </c>
      <c r="C7590" s="24" t="s">
        <v>92</v>
      </c>
      <c r="D7590" t="s">
        <v>92</v>
      </c>
      <c r="E7590" t="s">
        <v>92</v>
      </c>
      <c r="F7590" t="s">
        <v>92</v>
      </c>
      <c r="G7590" s="23" t="s">
        <v>92</v>
      </c>
      <c r="H7590" s="24" t="s">
        <v>92</v>
      </c>
      <c r="I7590" t="s">
        <v>92</v>
      </c>
    </row>
    <row r="7591" spans="1:9">
      <c r="A7591" t="s">
        <v>92</v>
      </c>
      <c r="B7591" s="23" t="s">
        <v>92</v>
      </c>
      <c r="C7591" s="24" t="s">
        <v>92</v>
      </c>
      <c r="D7591" t="s">
        <v>92</v>
      </c>
      <c r="E7591" t="s">
        <v>92</v>
      </c>
      <c r="F7591" t="s">
        <v>92</v>
      </c>
      <c r="G7591" s="23" t="s">
        <v>92</v>
      </c>
      <c r="H7591" s="24" t="s">
        <v>92</v>
      </c>
      <c r="I7591" t="s">
        <v>92</v>
      </c>
    </row>
    <row r="7592" spans="1:9">
      <c r="A7592" t="s">
        <v>92</v>
      </c>
      <c r="B7592" s="23" t="s">
        <v>92</v>
      </c>
      <c r="C7592" s="24" t="s">
        <v>92</v>
      </c>
      <c r="D7592" t="s">
        <v>92</v>
      </c>
      <c r="E7592" t="s">
        <v>92</v>
      </c>
      <c r="F7592" t="s">
        <v>92</v>
      </c>
      <c r="G7592" s="23" t="s">
        <v>92</v>
      </c>
      <c r="H7592" s="24" t="s">
        <v>92</v>
      </c>
      <c r="I7592" t="s">
        <v>92</v>
      </c>
    </row>
    <row r="7593" spans="1:9">
      <c r="A7593" t="s">
        <v>92</v>
      </c>
      <c r="B7593" s="23" t="s">
        <v>92</v>
      </c>
      <c r="C7593" s="24" t="s">
        <v>92</v>
      </c>
      <c r="D7593" t="s">
        <v>92</v>
      </c>
      <c r="E7593" t="s">
        <v>92</v>
      </c>
      <c r="F7593" t="s">
        <v>92</v>
      </c>
      <c r="G7593" s="23" t="s">
        <v>92</v>
      </c>
      <c r="H7593" s="24" t="s">
        <v>92</v>
      </c>
      <c r="I7593" t="s">
        <v>92</v>
      </c>
    </row>
    <row r="7594" spans="1:9">
      <c r="A7594" t="s">
        <v>92</v>
      </c>
      <c r="B7594" s="23" t="s">
        <v>92</v>
      </c>
      <c r="C7594" s="24" t="s">
        <v>92</v>
      </c>
      <c r="D7594" t="s">
        <v>92</v>
      </c>
      <c r="E7594" t="s">
        <v>92</v>
      </c>
      <c r="F7594" t="s">
        <v>92</v>
      </c>
      <c r="G7594" s="23" t="s">
        <v>92</v>
      </c>
      <c r="H7594" s="24" t="s">
        <v>92</v>
      </c>
      <c r="I7594" t="s">
        <v>92</v>
      </c>
    </row>
    <row r="7595" spans="1:9">
      <c r="A7595" t="s">
        <v>92</v>
      </c>
      <c r="B7595" s="23" t="s">
        <v>92</v>
      </c>
      <c r="C7595" s="24" t="s">
        <v>92</v>
      </c>
      <c r="D7595" t="s">
        <v>92</v>
      </c>
      <c r="E7595" t="s">
        <v>92</v>
      </c>
      <c r="F7595" t="s">
        <v>92</v>
      </c>
      <c r="G7595" s="23" t="s">
        <v>92</v>
      </c>
      <c r="H7595" s="24" t="s">
        <v>92</v>
      </c>
      <c r="I7595" t="s">
        <v>92</v>
      </c>
    </row>
    <row r="7596" spans="1:9">
      <c r="A7596" t="s">
        <v>92</v>
      </c>
      <c r="B7596" s="23" t="s">
        <v>92</v>
      </c>
      <c r="C7596" s="24" t="s">
        <v>92</v>
      </c>
      <c r="D7596" t="s">
        <v>92</v>
      </c>
      <c r="E7596" t="s">
        <v>92</v>
      </c>
      <c r="F7596" t="s">
        <v>92</v>
      </c>
      <c r="G7596" s="23" t="s">
        <v>92</v>
      </c>
      <c r="H7596" s="24" t="s">
        <v>92</v>
      </c>
      <c r="I7596" t="s">
        <v>92</v>
      </c>
    </row>
    <row r="7597" spans="1:9">
      <c r="A7597" t="s">
        <v>92</v>
      </c>
      <c r="B7597" s="23" t="s">
        <v>92</v>
      </c>
      <c r="C7597" s="24" t="s">
        <v>92</v>
      </c>
      <c r="D7597" t="s">
        <v>92</v>
      </c>
      <c r="E7597" t="s">
        <v>92</v>
      </c>
      <c r="F7597" t="s">
        <v>92</v>
      </c>
      <c r="G7597" s="23" t="s">
        <v>92</v>
      </c>
      <c r="H7597" s="24" t="s">
        <v>92</v>
      </c>
      <c r="I7597" t="s">
        <v>92</v>
      </c>
    </row>
    <row r="7598" spans="1:9">
      <c r="A7598" t="s">
        <v>92</v>
      </c>
      <c r="B7598" s="23" t="s">
        <v>92</v>
      </c>
      <c r="C7598" s="24" t="s">
        <v>92</v>
      </c>
      <c r="D7598" t="s">
        <v>92</v>
      </c>
      <c r="E7598" t="s">
        <v>92</v>
      </c>
      <c r="F7598" t="s">
        <v>92</v>
      </c>
      <c r="G7598" s="23" t="s">
        <v>92</v>
      </c>
      <c r="H7598" s="24" t="s">
        <v>92</v>
      </c>
      <c r="I7598" t="s">
        <v>92</v>
      </c>
    </row>
    <row r="7599" spans="1:9">
      <c r="A7599" t="s">
        <v>92</v>
      </c>
      <c r="B7599" s="23" t="s">
        <v>92</v>
      </c>
      <c r="C7599" s="24" t="s">
        <v>92</v>
      </c>
      <c r="D7599" t="s">
        <v>92</v>
      </c>
      <c r="E7599" t="s">
        <v>92</v>
      </c>
      <c r="F7599" t="s">
        <v>92</v>
      </c>
      <c r="G7599" s="23" t="s">
        <v>92</v>
      </c>
      <c r="H7599" s="24" t="s">
        <v>92</v>
      </c>
      <c r="I7599" t="s">
        <v>92</v>
      </c>
    </row>
    <row r="7600" spans="1:9">
      <c r="A7600" t="s">
        <v>92</v>
      </c>
      <c r="B7600" s="23" t="s">
        <v>92</v>
      </c>
      <c r="C7600" s="24" t="s">
        <v>92</v>
      </c>
      <c r="D7600" t="s">
        <v>92</v>
      </c>
      <c r="E7600" t="s">
        <v>92</v>
      </c>
      <c r="F7600" t="s">
        <v>92</v>
      </c>
      <c r="G7600" s="23" t="s">
        <v>92</v>
      </c>
      <c r="H7600" s="24" t="s">
        <v>92</v>
      </c>
      <c r="I7600" t="s">
        <v>92</v>
      </c>
    </row>
    <row r="7601" spans="1:9">
      <c r="A7601" t="s">
        <v>92</v>
      </c>
      <c r="B7601" s="23" t="s">
        <v>92</v>
      </c>
      <c r="C7601" s="24" t="s">
        <v>92</v>
      </c>
      <c r="D7601" t="s">
        <v>92</v>
      </c>
      <c r="E7601" t="s">
        <v>92</v>
      </c>
      <c r="F7601" t="s">
        <v>92</v>
      </c>
      <c r="G7601" s="23" t="s">
        <v>92</v>
      </c>
      <c r="H7601" s="24" t="s">
        <v>92</v>
      </c>
      <c r="I7601" t="s">
        <v>92</v>
      </c>
    </row>
    <row r="7602" spans="1:9">
      <c r="A7602" t="s">
        <v>92</v>
      </c>
      <c r="B7602" s="23" t="s">
        <v>92</v>
      </c>
      <c r="C7602" s="24" t="s">
        <v>92</v>
      </c>
      <c r="D7602" t="s">
        <v>92</v>
      </c>
      <c r="E7602" t="s">
        <v>92</v>
      </c>
      <c r="F7602" t="s">
        <v>92</v>
      </c>
      <c r="G7602" s="23" t="s">
        <v>92</v>
      </c>
      <c r="H7602" s="24" t="s">
        <v>92</v>
      </c>
      <c r="I7602" t="s">
        <v>92</v>
      </c>
    </row>
    <row r="7603" spans="1:9">
      <c r="A7603" t="s">
        <v>92</v>
      </c>
      <c r="B7603" s="23" t="s">
        <v>92</v>
      </c>
      <c r="C7603" s="24" t="s">
        <v>92</v>
      </c>
      <c r="D7603" t="s">
        <v>92</v>
      </c>
      <c r="E7603" t="s">
        <v>92</v>
      </c>
      <c r="F7603" t="s">
        <v>92</v>
      </c>
      <c r="G7603" s="23" t="s">
        <v>92</v>
      </c>
      <c r="H7603" s="24" t="s">
        <v>92</v>
      </c>
      <c r="I7603" t="s">
        <v>92</v>
      </c>
    </row>
    <row r="7604" spans="1:9">
      <c r="A7604" t="s">
        <v>92</v>
      </c>
      <c r="B7604" s="23" t="s">
        <v>92</v>
      </c>
      <c r="C7604" s="24" t="s">
        <v>92</v>
      </c>
      <c r="D7604" t="s">
        <v>92</v>
      </c>
      <c r="E7604" t="s">
        <v>92</v>
      </c>
      <c r="F7604" t="s">
        <v>92</v>
      </c>
      <c r="G7604" s="23" t="s">
        <v>92</v>
      </c>
      <c r="H7604" s="24" t="s">
        <v>92</v>
      </c>
      <c r="I7604" t="s">
        <v>92</v>
      </c>
    </row>
    <row r="7605" spans="1:9">
      <c r="A7605" t="s">
        <v>92</v>
      </c>
      <c r="B7605" s="23" t="s">
        <v>92</v>
      </c>
      <c r="C7605" s="24" t="s">
        <v>92</v>
      </c>
      <c r="D7605" t="s">
        <v>92</v>
      </c>
      <c r="E7605" t="s">
        <v>92</v>
      </c>
      <c r="F7605" t="s">
        <v>92</v>
      </c>
      <c r="G7605" s="23" t="s">
        <v>92</v>
      </c>
      <c r="H7605" s="24" t="s">
        <v>92</v>
      </c>
      <c r="I7605" t="s">
        <v>92</v>
      </c>
    </row>
    <row r="7606" spans="1:9">
      <c r="A7606" t="s">
        <v>92</v>
      </c>
      <c r="B7606" s="23" t="s">
        <v>92</v>
      </c>
      <c r="C7606" s="24" t="s">
        <v>92</v>
      </c>
      <c r="D7606" t="s">
        <v>92</v>
      </c>
      <c r="E7606" t="s">
        <v>92</v>
      </c>
      <c r="F7606" t="s">
        <v>92</v>
      </c>
      <c r="G7606" s="23" t="s">
        <v>92</v>
      </c>
      <c r="H7606" s="24" t="s">
        <v>92</v>
      </c>
      <c r="I7606" t="s">
        <v>92</v>
      </c>
    </row>
    <row r="7607" spans="1:9">
      <c r="A7607" t="s">
        <v>92</v>
      </c>
      <c r="B7607" s="23" t="s">
        <v>92</v>
      </c>
      <c r="C7607" s="24" t="s">
        <v>92</v>
      </c>
      <c r="D7607" t="s">
        <v>92</v>
      </c>
      <c r="E7607" t="s">
        <v>92</v>
      </c>
      <c r="F7607" t="s">
        <v>92</v>
      </c>
      <c r="G7607" s="23" t="s">
        <v>92</v>
      </c>
      <c r="H7607" s="24" t="s">
        <v>92</v>
      </c>
      <c r="I7607" t="s">
        <v>92</v>
      </c>
    </row>
    <row r="7608" spans="1:9">
      <c r="A7608" t="s">
        <v>92</v>
      </c>
      <c r="B7608" s="23" t="s">
        <v>92</v>
      </c>
      <c r="C7608" s="24" t="s">
        <v>92</v>
      </c>
      <c r="D7608" t="s">
        <v>92</v>
      </c>
      <c r="E7608" t="s">
        <v>92</v>
      </c>
      <c r="F7608" t="s">
        <v>92</v>
      </c>
      <c r="G7608" s="23" t="s">
        <v>92</v>
      </c>
      <c r="H7608" s="24" t="s">
        <v>92</v>
      </c>
      <c r="I7608" t="s">
        <v>92</v>
      </c>
    </row>
    <row r="7609" spans="1:9">
      <c r="A7609" t="s">
        <v>92</v>
      </c>
      <c r="B7609" s="23" t="s">
        <v>92</v>
      </c>
      <c r="C7609" s="24" t="s">
        <v>92</v>
      </c>
      <c r="D7609" t="s">
        <v>92</v>
      </c>
      <c r="E7609" t="s">
        <v>92</v>
      </c>
      <c r="F7609" t="s">
        <v>92</v>
      </c>
      <c r="G7609" s="23" t="s">
        <v>92</v>
      </c>
      <c r="H7609" s="24" t="s">
        <v>92</v>
      </c>
      <c r="I7609" t="s">
        <v>92</v>
      </c>
    </row>
    <row r="7610" spans="1:9">
      <c r="A7610" t="s">
        <v>92</v>
      </c>
      <c r="B7610" s="23" t="s">
        <v>92</v>
      </c>
      <c r="C7610" s="24" t="s">
        <v>92</v>
      </c>
      <c r="D7610" t="s">
        <v>92</v>
      </c>
      <c r="E7610" t="s">
        <v>92</v>
      </c>
      <c r="F7610" t="s">
        <v>92</v>
      </c>
      <c r="G7610" s="23" t="s">
        <v>92</v>
      </c>
      <c r="H7610" s="24" t="s">
        <v>92</v>
      </c>
      <c r="I7610" t="s">
        <v>92</v>
      </c>
    </row>
    <row r="7611" spans="1:9">
      <c r="A7611" t="s">
        <v>92</v>
      </c>
      <c r="B7611" s="23" t="s">
        <v>92</v>
      </c>
      <c r="C7611" s="24" t="s">
        <v>92</v>
      </c>
      <c r="D7611" t="s">
        <v>92</v>
      </c>
      <c r="E7611" t="s">
        <v>92</v>
      </c>
      <c r="F7611" t="s">
        <v>92</v>
      </c>
      <c r="G7611" s="23" t="s">
        <v>92</v>
      </c>
      <c r="H7611" s="24" t="s">
        <v>92</v>
      </c>
      <c r="I7611" t="s">
        <v>92</v>
      </c>
    </row>
    <row r="7612" spans="1:9">
      <c r="A7612" t="s">
        <v>92</v>
      </c>
      <c r="B7612" s="23" t="s">
        <v>92</v>
      </c>
      <c r="C7612" s="24" t="s">
        <v>92</v>
      </c>
      <c r="D7612" t="s">
        <v>92</v>
      </c>
      <c r="E7612" t="s">
        <v>92</v>
      </c>
      <c r="F7612" t="s">
        <v>92</v>
      </c>
      <c r="G7612" s="23" t="s">
        <v>92</v>
      </c>
      <c r="H7612" s="24" t="s">
        <v>92</v>
      </c>
      <c r="I7612" t="s">
        <v>92</v>
      </c>
    </row>
    <row r="7613" spans="1:9">
      <c r="A7613" t="s">
        <v>92</v>
      </c>
      <c r="B7613" s="23" t="s">
        <v>92</v>
      </c>
      <c r="C7613" s="24" t="s">
        <v>92</v>
      </c>
      <c r="D7613" t="s">
        <v>92</v>
      </c>
      <c r="E7613" t="s">
        <v>92</v>
      </c>
      <c r="F7613" t="s">
        <v>92</v>
      </c>
      <c r="G7613" s="23" t="s">
        <v>92</v>
      </c>
      <c r="H7613" s="24" t="s">
        <v>92</v>
      </c>
      <c r="I7613" t="s">
        <v>92</v>
      </c>
    </row>
    <row r="7614" spans="1:9">
      <c r="A7614" t="s">
        <v>92</v>
      </c>
      <c r="B7614" s="23" t="s">
        <v>92</v>
      </c>
      <c r="C7614" s="24" t="s">
        <v>92</v>
      </c>
      <c r="D7614" t="s">
        <v>92</v>
      </c>
      <c r="E7614" t="s">
        <v>92</v>
      </c>
      <c r="F7614" t="s">
        <v>92</v>
      </c>
      <c r="G7614" s="23" t="s">
        <v>92</v>
      </c>
      <c r="H7614" s="24" t="s">
        <v>92</v>
      </c>
      <c r="I7614" t="s">
        <v>92</v>
      </c>
    </row>
    <row r="7615" spans="1:9">
      <c r="A7615" t="s">
        <v>92</v>
      </c>
      <c r="B7615" s="23" t="s">
        <v>92</v>
      </c>
      <c r="C7615" s="24" t="s">
        <v>92</v>
      </c>
      <c r="D7615" t="s">
        <v>92</v>
      </c>
      <c r="E7615" t="s">
        <v>92</v>
      </c>
      <c r="F7615" t="s">
        <v>92</v>
      </c>
      <c r="G7615" s="23" t="s">
        <v>92</v>
      </c>
      <c r="H7615" s="24" t="s">
        <v>92</v>
      </c>
      <c r="I7615" t="s">
        <v>92</v>
      </c>
    </row>
    <row r="7616" spans="1:9">
      <c r="A7616" t="s">
        <v>92</v>
      </c>
      <c r="B7616" s="23" t="s">
        <v>92</v>
      </c>
      <c r="C7616" s="24" t="s">
        <v>92</v>
      </c>
      <c r="D7616" t="s">
        <v>92</v>
      </c>
      <c r="E7616" t="s">
        <v>92</v>
      </c>
      <c r="F7616" t="s">
        <v>92</v>
      </c>
      <c r="G7616" s="23" t="s">
        <v>92</v>
      </c>
      <c r="H7616" s="24" t="s">
        <v>92</v>
      </c>
      <c r="I7616" t="s">
        <v>92</v>
      </c>
    </row>
    <row r="7617" spans="1:9">
      <c r="A7617" t="s">
        <v>92</v>
      </c>
      <c r="B7617" s="23" t="s">
        <v>92</v>
      </c>
      <c r="C7617" s="24" t="s">
        <v>92</v>
      </c>
      <c r="D7617" t="s">
        <v>92</v>
      </c>
      <c r="E7617" t="s">
        <v>92</v>
      </c>
      <c r="F7617" t="s">
        <v>92</v>
      </c>
      <c r="G7617" s="23" t="s">
        <v>92</v>
      </c>
      <c r="H7617" s="24" t="s">
        <v>92</v>
      </c>
      <c r="I7617" t="s">
        <v>92</v>
      </c>
    </row>
    <row r="7618" spans="1:9">
      <c r="A7618" t="s">
        <v>92</v>
      </c>
      <c r="B7618" s="23" t="s">
        <v>92</v>
      </c>
      <c r="C7618" s="24" t="s">
        <v>92</v>
      </c>
      <c r="D7618" t="s">
        <v>92</v>
      </c>
      <c r="E7618" t="s">
        <v>92</v>
      </c>
      <c r="F7618" t="s">
        <v>92</v>
      </c>
      <c r="G7618" s="23" t="s">
        <v>92</v>
      </c>
      <c r="H7618" s="24" t="s">
        <v>92</v>
      </c>
      <c r="I7618" t="s">
        <v>92</v>
      </c>
    </row>
    <row r="7619" spans="1:9">
      <c r="A7619" t="s">
        <v>92</v>
      </c>
      <c r="B7619" s="23" t="s">
        <v>92</v>
      </c>
      <c r="C7619" s="24" t="s">
        <v>92</v>
      </c>
      <c r="D7619" t="s">
        <v>92</v>
      </c>
      <c r="E7619" t="s">
        <v>92</v>
      </c>
      <c r="F7619" t="s">
        <v>92</v>
      </c>
      <c r="G7619" s="23" t="s">
        <v>92</v>
      </c>
      <c r="H7619" s="24" t="s">
        <v>92</v>
      </c>
      <c r="I7619" t="s">
        <v>92</v>
      </c>
    </row>
    <row r="7620" spans="1:9">
      <c r="A7620" t="s">
        <v>92</v>
      </c>
      <c r="B7620" s="23" t="s">
        <v>92</v>
      </c>
      <c r="C7620" s="24" t="s">
        <v>92</v>
      </c>
      <c r="D7620" t="s">
        <v>92</v>
      </c>
      <c r="E7620" t="s">
        <v>92</v>
      </c>
      <c r="F7620" t="s">
        <v>92</v>
      </c>
      <c r="G7620" s="23" t="s">
        <v>92</v>
      </c>
      <c r="H7620" s="24" t="s">
        <v>92</v>
      </c>
      <c r="I7620" t="s">
        <v>92</v>
      </c>
    </row>
    <row r="7621" spans="1:9">
      <c r="A7621" t="s">
        <v>92</v>
      </c>
      <c r="B7621" s="23" t="s">
        <v>92</v>
      </c>
      <c r="C7621" s="24" t="s">
        <v>92</v>
      </c>
      <c r="D7621" t="s">
        <v>92</v>
      </c>
      <c r="E7621" t="s">
        <v>92</v>
      </c>
      <c r="F7621" t="s">
        <v>92</v>
      </c>
      <c r="G7621" s="23" t="s">
        <v>92</v>
      </c>
      <c r="H7621" s="24" t="s">
        <v>92</v>
      </c>
      <c r="I7621" t="s">
        <v>92</v>
      </c>
    </row>
    <row r="7622" spans="1:9">
      <c r="A7622" t="s">
        <v>92</v>
      </c>
      <c r="B7622" s="23" t="s">
        <v>92</v>
      </c>
      <c r="C7622" s="24" t="s">
        <v>92</v>
      </c>
      <c r="D7622" t="s">
        <v>92</v>
      </c>
      <c r="E7622" t="s">
        <v>92</v>
      </c>
      <c r="F7622" t="s">
        <v>92</v>
      </c>
      <c r="G7622" s="23" t="s">
        <v>92</v>
      </c>
      <c r="H7622" s="24" t="s">
        <v>92</v>
      </c>
      <c r="I7622" t="s">
        <v>92</v>
      </c>
    </row>
    <row r="7623" spans="1:9">
      <c r="A7623" t="s">
        <v>92</v>
      </c>
      <c r="B7623" s="23" t="s">
        <v>92</v>
      </c>
      <c r="C7623" s="24" t="s">
        <v>92</v>
      </c>
      <c r="D7623" t="s">
        <v>92</v>
      </c>
      <c r="E7623" t="s">
        <v>92</v>
      </c>
      <c r="F7623" t="s">
        <v>92</v>
      </c>
      <c r="G7623" s="23" t="s">
        <v>92</v>
      </c>
      <c r="H7623" s="24" t="s">
        <v>92</v>
      </c>
      <c r="I7623" t="s">
        <v>92</v>
      </c>
    </row>
    <row r="7624" spans="1:9">
      <c r="A7624" t="s">
        <v>92</v>
      </c>
      <c r="B7624" s="23" t="s">
        <v>92</v>
      </c>
      <c r="C7624" s="24" t="s">
        <v>92</v>
      </c>
      <c r="D7624" t="s">
        <v>92</v>
      </c>
      <c r="E7624" t="s">
        <v>92</v>
      </c>
      <c r="F7624" t="s">
        <v>92</v>
      </c>
      <c r="G7624" s="23" t="s">
        <v>92</v>
      </c>
      <c r="H7624" s="24" t="s">
        <v>92</v>
      </c>
      <c r="I7624" t="s">
        <v>92</v>
      </c>
    </row>
    <row r="7625" spans="1:9">
      <c r="A7625" t="s">
        <v>92</v>
      </c>
      <c r="B7625" s="23" t="s">
        <v>92</v>
      </c>
      <c r="C7625" s="24" t="s">
        <v>92</v>
      </c>
      <c r="D7625" t="s">
        <v>92</v>
      </c>
      <c r="E7625" t="s">
        <v>92</v>
      </c>
      <c r="F7625" t="s">
        <v>92</v>
      </c>
      <c r="G7625" s="23" t="s">
        <v>92</v>
      </c>
      <c r="H7625" s="24" t="s">
        <v>92</v>
      </c>
      <c r="I7625" t="s">
        <v>92</v>
      </c>
    </row>
    <row r="7626" spans="1:9">
      <c r="A7626" t="s">
        <v>92</v>
      </c>
      <c r="B7626" s="23" t="s">
        <v>92</v>
      </c>
      <c r="C7626" s="24" t="s">
        <v>92</v>
      </c>
      <c r="D7626" t="s">
        <v>92</v>
      </c>
      <c r="E7626" t="s">
        <v>92</v>
      </c>
      <c r="F7626" t="s">
        <v>92</v>
      </c>
      <c r="G7626" s="23" t="s">
        <v>92</v>
      </c>
      <c r="H7626" s="24" t="s">
        <v>92</v>
      </c>
      <c r="I7626" t="s">
        <v>92</v>
      </c>
    </row>
    <row r="7627" spans="1:9">
      <c r="A7627" t="s">
        <v>92</v>
      </c>
      <c r="B7627" s="23" t="s">
        <v>92</v>
      </c>
      <c r="C7627" s="24" t="s">
        <v>92</v>
      </c>
      <c r="D7627" t="s">
        <v>92</v>
      </c>
      <c r="E7627" t="s">
        <v>92</v>
      </c>
      <c r="F7627" t="s">
        <v>92</v>
      </c>
      <c r="G7627" s="23" t="s">
        <v>92</v>
      </c>
      <c r="H7627" s="24" t="s">
        <v>92</v>
      </c>
      <c r="I7627" t="s">
        <v>92</v>
      </c>
    </row>
    <row r="7628" spans="1:9">
      <c r="A7628" t="s">
        <v>92</v>
      </c>
      <c r="B7628" s="23" t="s">
        <v>92</v>
      </c>
      <c r="C7628" s="24" t="s">
        <v>92</v>
      </c>
      <c r="D7628" t="s">
        <v>92</v>
      </c>
      <c r="E7628" t="s">
        <v>92</v>
      </c>
      <c r="F7628" t="s">
        <v>92</v>
      </c>
      <c r="G7628" s="23" t="s">
        <v>92</v>
      </c>
      <c r="H7628" s="24" t="s">
        <v>92</v>
      </c>
      <c r="I7628" t="s">
        <v>92</v>
      </c>
    </row>
    <row r="7629" spans="1:9">
      <c r="A7629" t="s">
        <v>92</v>
      </c>
      <c r="B7629" s="23" t="s">
        <v>92</v>
      </c>
      <c r="C7629" s="24" t="s">
        <v>92</v>
      </c>
      <c r="D7629" t="s">
        <v>92</v>
      </c>
      <c r="E7629" t="s">
        <v>92</v>
      </c>
      <c r="F7629" t="s">
        <v>92</v>
      </c>
      <c r="G7629" s="23" t="s">
        <v>92</v>
      </c>
      <c r="H7629" s="24" t="s">
        <v>92</v>
      </c>
      <c r="I7629" t="s">
        <v>92</v>
      </c>
    </row>
    <row r="7630" spans="1:9">
      <c r="A7630" t="s">
        <v>92</v>
      </c>
      <c r="B7630" s="23" t="s">
        <v>92</v>
      </c>
      <c r="C7630" s="24" t="s">
        <v>92</v>
      </c>
      <c r="D7630" t="s">
        <v>92</v>
      </c>
      <c r="E7630" t="s">
        <v>92</v>
      </c>
      <c r="F7630" t="s">
        <v>92</v>
      </c>
      <c r="G7630" s="23" t="s">
        <v>92</v>
      </c>
      <c r="H7630" s="24" t="s">
        <v>92</v>
      </c>
      <c r="I7630" t="s">
        <v>92</v>
      </c>
    </row>
    <row r="7631" spans="1:9">
      <c r="A7631" t="s">
        <v>92</v>
      </c>
      <c r="B7631" s="23" t="s">
        <v>92</v>
      </c>
      <c r="C7631" s="24" t="s">
        <v>92</v>
      </c>
      <c r="D7631" t="s">
        <v>92</v>
      </c>
      <c r="E7631" t="s">
        <v>92</v>
      </c>
      <c r="F7631" t="s">
        <v>92</v>
      </c>
      <c r="G7631" s="23" t="s">
        <v>92</v>
      </c>
      <c r="H7631" s="24" t="s">
        <v>92</v>
      </c>
      <c r="I7631" t="s">
        <v>92</v>
      </c>
    </row>
    <row r="7632" spans="1:9">
      <c r="A7632" t="s">
        <v>92</v>
      </c>
      <c r="B7632" s="23" t="s">
        <v>92</v>
      </c>
      <c r="C7632" s="24" t="s">
        <v>92</v>
      </c>
      <c r="D7632" t="s">
        <v>92</v>
      </c>
      <c r="E7632" t="s">
        <v>92</v>
      </c>
      <c r="F7632" t="s">
        <v>92</v>
      </c>
      <c r="G7632" s="23" t="s">
        <v>92</v>
      </c>
      <c r="H7632" s="24" t="s">
        <v>92</v>
      </c>
      <c r="I7632" t="s">
        <v>92</v>
      </c>
    </row>
    <row r="7633" spans="1:9">
      <c r="A7633" t="s">
        <v>92</v>
      </c>
      <c r="B7633" s="23" t="s">
        <v>92</v>
      </c>
      <c r="C7633" s="24" t="s">
        <v>92</v>
      </c>
      <c r="D7633" t="s">
        <v>92</v>
      </c>
      <c r="E7633" t="s">
        <v>92</v>
      </c>
      <c r="F7633" t="s">
        <v>92</v>
      </c>
      <c r="G7633" s="23" t="s">
        <v>92</v>
      </c>
      <c r="H7633" s="24" t="s">
        <v>92</v>
      </c>
      <c r="I7633" t="s">
        <v>92</v>
      </c>
    </row>
    <row r="7634" spans="1:9">
      <c r="A7634" t="s">
        <v>92</v>
      </c>
      <c r="B7634" s="23" t="s">
        <v>92</v>
      </c>
      <c r="C7634" s="24" t="s">
        <v>92</v>
      </c>
      <c r="D7634" t="s">
        <v>92</v>
      </c>
      <c r="E7634" t="s">
        <v>92</v>
      </c>
      <c r="F7634" t="s">
        <v>92</v>
      </c>
      <c r="G7634" s="23" t="s">
        <v>92</v>
      </c>
      <c r="H7634" s="24" t="s">
        <v>92</v>
      </c>
      <c r="I7634" t="s">
        <v>92</v>
      </c>
    </row>
    <row r="7635" spans="1:9">
      <c r="A7635" t="s">
        <v>92</v>
      </c>
      <c r="B7635" s="23" t="s">
        <v>92</v>
      </c>
      <c r="C7635" s="24" t="s">
        <v>92</v>
      </c>
      <c r="D7635" t="s">
        <v>92</v>
      </c>
      <c r="E7635" t="s">
        <v>92</v>
      </c>
      <c r="F7635" t="s">
        <v>92</v>
      </c>
      <c r="G7635" s="23" t="s">
        <v>92</v>
      </c>
      <c r="H7635" s="24" t="s">
        <v>92</v>
      </c>
      <c r="I7635" t="s">
        <v>92</v>
      </c>
    </row>
    <row r="7636" spans="1:9">
      <c r="A7636" t="s">
        <v>92</v>
      </c>
      <c r="B7636" s="23" t="s">
        <v>92</v>
      </c>
      <c r="C7636" s="24" t="s">
        <v>92</v>
      </c>
      <c r="D7636" t="s">
        <v>92</v>
      </c>
      <c r="E7636" t="s">
        <v>92</v>
      </c>
      <c r="F7636" t="s">
        <v>92</v>
      </c>
      <c r="G7636" s="23" t="s">
        <v>92</v>
      </c>
      <c r="H7636" s="24" t="s">
        <v>92</v>
      </c>
      <c r="I7636" t="s">
        <v>92</v>
      </c>
    </row>
    <row r="7637" spans="1:9">
      <c r="A7637" t="s">
        <v>92</v>
      </c>
      <c r="B7637" s="23" t="s">
        <v>92</v>
      </c>
      <c r="C7637" s="24" t="s">
        <v>92</v>
      </c>
      <c r="D7637" t="s">
        <v>92</v>
      </c>
      <c r="E7637" t="s">
        <v>92</v>
      </c>
      <c r="F7637" t="s">
        <v>92</v>
      </c>
      <c r="G7637" s="23" t="s">
        <v>92</v>
      </c>
      <c r="H7637" s="24" t="s">
        <v>92</v>
      </c>
      <c r="I7637" t="s">
        <v>92</v>
      </c>
    </row>
    <row r="7638" spans="1:9">
      <c r="A7638" t="s">
        <v>92</v>
      </c>
      <c r="B7638" s="23" t="s">
        <v>92</v>
      </c>
      <c r="C7638" s="24" t="s">
        <v>92</v>
      </c>
      <c r="D7638" t="s">
        <v>92</v>
      </c>
      <c r="E7638" t="s">
        <v>92</v>
      </c>
      <c r="F7638" t="s">
        <v>92</v>
      </c>
      <c r="G7638" s="23" t="s">
        <v>92</v>
      </c>
      <c r="H7638" s="24" t="s">
        <v>92</v>
      </c>
      <c r="I7638" t="s">
        <v>92</v>
      </c>
    </row>
    <row r="7639" spans="1:9">
      <c r="A7639" t="s">
        <v>92</v>
      </c>
      <c r="B7639" s="23" t="s">
        <v>92</v>
      </c>
      <c r="C7639" s="24" t="s">
        <v>92</v>
      </c>
      <c r="D7639" t="s">
        <v>92</v>
      </c>
      <c r="E7639" t="s">
        <v>92</v>
      </c>
      <c r="F7639" t="s">
        <v>92</v>
      </c>
      <c r="G7639" s="23" t="s">
        <v>92</v>
      </c>
      <c r="H7639" s="24" t="s">
        <v>92</v>
      </c>
      <c r="I7639" t="s">
        <v>92</v>
      </c>
    </row>
    <row r="7640" spans="1:9">
      <c r="A7640" t="s">
        <v>92</v>
      </c>
      <c r="B7640" s="23" t="s">
        <v>92</v>
      </c>
      <c r="C7640" s="24" t="s">
        <v>92</v>
      </c>
      <c r="D7640" t="s">
        <v>92</v>
      </c>
      <c r="E7640" t="s">
        <v>92</v>
      </c>
      <c r="F7640" t="s">
        <v>92</v>
      </c>
      <c r="G7640" s="23" t="s">
        <v>92</v>
      </c>
      <c r="H7640" s="24" t="s">
        <v>92</v>
      </c>
      <c r="I7640" t="s">
        <v>92</v>
      </c>
    </row>
    <row r="7641" spans="1:9">
      <c r="A7641" t="s">
        <v>92</v>
      </c>
      <c r="B7641" s="23" t="s">
        <v>92</v>
      </c>
      <c r="C7641" s="24" t="s">
        <v>92</v>
      </c>
      <c r="D7641" t="s">
        <v>92</v>
      </c>
      <c r="E7641" t="s">
        <v>92</v>
      </c>
      <c r="F7641" t="s">
        <v>92</v>
      </c>
      <c r="G7641" s="23" t="s">
        <v>92</v>
      </c>
      <c r="H7641" s="24" t="s">
        <v>92</v>
      </c>
      <c r="I7641" t="s">
        <v>92</v>
      </c>
    </row>
    <row r="7642" spans="1:9">
      <c r="A7642" t="s">
        <v>92</v>
      </c>
      <c r="B7642" s="23" t="s">
        <v>92</v>
      </c>
      <c r="C7642" s="24" t="s">
        <v>92</v>
      </c>
      <c r="D7642" t="s">
        <v>92</v>
      </c>
      <c r="E7642" t="s">
        <v>92</v>
      </c>
      <c r="F7642" t="s">
        <v>92</v>
      </c>
      <c r="G7642" s="23" t="s">
        <v>92</v>
      </c>
      <c r="H7642" s="24" t="s">
        <v>92</v>
      </c>
      <c r="I7642" t="s">
        <v>92</v>
      </c>
    </row>
    <row r="7643" spans="1:9">
      <c r="A7643" t="s">
        <v>92</v>
      </c>
      <c r="B7643" s="23" t="s">
        <v>92</v>
      </c>
      <c r="C7643" s="24" t="s">
        <v>92</v>
      </c>
      <c r="D7643" t="s">
        <v>92</v>
      </c>
      <c r="E7643" t="s">
        <v>92</v>
      </c>
      <c r="F7643" t="s">
        <v>92</v>
      </c>
      <c r="G7643" s="23" t="s">
        <v>92</v>
      </c>
      <c r="H7643" s="24" t="s">
        <v>92</v>
      </c>
      <c r="I7643" t="s">
        <v>92</v>
      </c>
    </row>
    <row r="7644" spans="1:9">
      <c r="A7644" t="s">
        <v>92</v>
      </c>
      <c r="B7644" s="23" t="s">
        <v>92</v>
      </c>
      <c r="C7644" s="24" t="s">
        <v>92</v>
      </c>
      <c r="D7644" t="s">
        <v>92</v>
      </c>
      <c r="E7644" t="s">
        <v>92</v>
      </c>
      <c r="F7644" t="s">
        <v>92</v>
      </c>
      <c r="G7644" s="23" t="s">
        <v>92</v>
      </c>
      <c r="H7644" s="24" t="s">
        <v>92</v>
      </c>
      <c r="I7644" t="s">
        <v>92</v>
      </c>
    </row>
    <row r="7645" spans="1:9">
      <c r="A7645" t="s">
        <v>92</v>
      </c>
      <c r="B7645" s="23" t="s">
        <v>92</v>
      </c>
      <c r="C7645" s="24" t="s">
        <v>92</v>
      </c>
      <c r="D7645" t="s">
        <v>92</v>
      </c>
      <c r="E7645" t="s">
        <v>92</v>
      </c>
      <c r="F7645" t="s">
        <v>92</v>
      </c>
      <c r="G7645" s="23" t="s">
        <v>92</v>
      </c>
      <c r="H7645" s="24" t="s">
        <v>92</v>
      </c>
      <c r="I7645" t="s">
        <v>92</v>
      </c>
    </row>
    <row r="7646" spans="1:9">
      <c r="A7646" t="s">
        <v>92</v>
      </c>
      <c r="B7646" s="23" t="s">
        <v>92</v>
      </c>
      <c r="C7646" s="24" t="s">
        <v>92</v>
      </c>
      <c r="D7646" t="s">
        <v>92</v>
      </c>
      <c r="E7646" t="s">
        <v>92</v>
      </c>
      <c r="F7646" t="s">
        <v>92</v>
      </c>
      <c r="G7646" s="23" t="s">
        <v>92</v>
      </c>
      <c r="H7646" s="24" t="s">
        <v>92</v>
      </c>
      <c r="I7646" t="s">
        <v>92</v>
      </c>
    </row>
    <row r="7647" spans="1:9">
      <c r="A7647" t="s">
        <v>92</v>
      </c>
      <c r="B7647" s="23" t="s">
        <v>92</v>
      </c>
      <c r="C7647" s="24" t="s">
        <v>92</v>
      </c>
      <c r="D7647" t="s">
        <v>92</v>
      </c>
      <c r="E7647" t="s">
        <v>92</v>
      </c>
      <c r="F7647" t="s">
        <v>92</v>
      </c>
      <c r="G7647" s="23" t="s">
        <v>92</v>
      </c>
      <c r="H7647" s="24" t="s">
        <v>92</v>
      </c>
      <c r="I7647" t="s">
        <v>92</v>
      </c>
    </row>
    <row r="7648" spans="1:9">
      <c r="A7648" t="s">
        <v>92</v>
      </c>
      <c r="B7648" s="23" t="s">
        <v>92</v>
      </c>
      <c r="C7648" s="24" t="s">
        <v>92</v>
      </c>
      <c r="D7648" t="s">
        <v>92</v>
      </c>
      <c r="E7648" t="s">
        <v>92</v>
      </c>
      <c r="F7648" t="s">
        <v>92</v>
      </c>
      <c r="G7648" s="23" t="s">
        <v>92</v>
      </c>
      <c r="H7648" s="24" t="s">
        <v>92</v>
      </c>
      <c r="I7648" t="s">
        <v>92</v>
      </c>
    </row>
    <row r="7649" spans="1:9">
      <c r="A7649" t="s">
        <v>92</v>
      </c>
      <c r="B7649" s="23" t="s">
        <v>92</v>
      </c>
      <c r="C7649" s="24" t="s">
        <v>92</v>
      </c>
      <c r="D7649" t="s">
        <v>92</v>
      </c>
      <c r="E7649" t="s">
        <v>92</v>
      </c>
      <c r="F7649" t="s">
        <v>92</v>
      </c>
      <c r="G7649" s="23" t="s">
        <v>92</v>
      </c>
      <c r="H7649" s="24" t="s">
        <v>92</v>
      </c>
      <c r="I7649" t="s">
        <v>92</v>
      </c>
    </row>
    <row r="7650" spans="1:9">
      <c r="A7650" t="s">
        <v>92</v>
      </c>
      <c r="B7650" s="23" t="s">
        <v>92</v>
      </c>
      <c r="C7650" s="24" t="s">
        <v>92</v>
      </c>
      <c r="D7650" t="s">
        <v>92</v>
      </c>
      <c r="E7650" t="s">
        <v>92</v>
      </c>
      <c r="F7650" t="s">
        <v>92</v>
      </c>
      <c r="G7650" s="23" t="s">
        <v>92</v>
      </c>
      <c r="H7650" s="24" t="s">
        <v>92</v>
      </c>
      <c r="I7650" t="s">
        <v>92</v>
      </c>
    </row>
    <row r="7651" spans="1:9">
      <c r="A7651" t="s">
        <v>92</v>
      </c>
      <c r="B7651" s="23" t="s">
        <v>92</v>
      </c>
      <c r="C7651" s="24" t="s">
        <v>92</v>
      </c>
      <c r="D7651" t="s">
        <v>92</v>
      </c>
      <c r="E7651" t="s">
        <v>92</v>
      </c>
      <c r="F7651" t="s">
        <v>92</v>
      </c>
      <c r="G7651" s="23" t="s">
        <v>92</v>
      </c>
      <c r="H7651" s="24" t="s">
        <v>92</v>
      </c>
      <c r="I7651" t="s">
        <v>92</v>
      </c>
    </row>
    <row r="7652" spans="1:9">
      <c r="A7652" t="s">
        <v>92</v>
      </c>
      <c r="B7652" s="23" t="s">
        <v>92</v>
      </c>
      <c r="C7652" s="24" t="s">
        <v>92</v>
      </c>
      <c r="D7652" t="s">
        <v>92</v>
      </c>
      <c r="E7652" t="s">
        <v>92</v>
      </c>
      <c r="F7652" t="s">
        <v>92</v>
      </c>
      <c r="G7652" s="23" t="s">
        <v>92</v>
      </c>
      <c r="H7652" s="24" t="s">
        <v>92</v>
      </c>
      <c r="I7652" t="s">
        <v>92</v>
      </c>
    </row>
    <row r="7653" spans="1:9">
      <c r="A7653" t="s">
        <v>92</v>
      </c>
      <c r="B7653" s="23" t="s">
        <v>92</v>
      </c>
      <c r="C7653" s="24" t="s">
        <v>92</v>
      </c>
      <c r="D7653" t="s">
        <v>92</v>
      </c>
      <c r="E7653" t="s">
        <v>92</v>
      </c>
      <c r="F7653" t="s">
        <v>92</v>
      </c>
      <c r="G7653" s="23" t="s">
        <v>92</v>
      </c>
      <c r="H7653" s="24" t="s">
        <v>92</v>
      </c>
      <c r="I7653" t="s">
        <v>92</v>
      </c>
    </row>
    <row r="7654" spans="1:9">
      <c r="A7654" t="s">
        <v>92</v>
      </c>
      <c r="B7654" s="23" t="s">
        <v>92</v>
      </c>
      <c r="C7654" s="24" t="s">
        <v>92</v>
      </c>
      <c r="D7654" t="s">
        <v>92</v>
      </c>
      <c r="E7654" t="s">
        <v>92</v>
      </c>
      <c r="F7654" t="s">
        <v>92</v>
      </c>
      <c r="G7654" s="23" t="s">
        <v>92</v>
      </c>
      <c r="H7654" s="24" t="s">
        <v>92</v>
      </c>
      <c r="I7654" t="s">
        <v>92</v>
      </c>
    </row>
    <row r="7655" spans="1:9">
      <c r="A7655" t="s">
        <v>92</v>
      </c>
      <c r="B7655" s="23" t="s">
        <v>92</v>
      </c>
      <c r="C7655" s="24" t="s">
        <v>92</v>
      </c>
      <c r="D7655" t="s">
        <v>92</v>
      </c>
      <c r="E7655" t="s">
        <v>92</v>
      </c>
      <c r="F7655" t="s">
        <v>92</v>
      </c>
      <c r="G7655" s="23" t="s">
        <v>92</v>
      </c>
      <c r="H7655" s="24" t="s">
        <v>92</v>
      </c>
      <c r="I7655" t="s">
        <v>92</v>
      </c>
    </row>
    <row r="7656" spans="1:9">
      <c r="A7656" t="s">
        <v>92</v>
      </c>
      <c r="B7656" s="23" t="s">
        <v>92</v>
      </c>
      <c r="C7656" s="24" t="s">
        <v>92</v>
      </c>
      <c r="D7656" t="s">
        <v>92</v>
      </c>
      <c r="E7656" t="s">
        <v>92</v>
      </c>
      <c r="F7656" t="s">
        <v>92</v>
      </c>
      <c r="G7656" s="23" t="s">
        <v>92</v>
      </c>
      <c r="H7656" s="24" t="s">
        <v>92</v>
      </c>
      <c r="I7656" t="s">
        <v>92</v>
      </c>
    </row>
    <row r="7657" spans="1:9">
      <c r="A7657" t="s">
        <v>92</v>
      </c>
      <c r="B7657" s="23" t="s">
        <v>92</v>
      </c>
      <c r="C7657" s="24" t="s">
        <v>92</v>
      </c>
      <c r="D7657" t="s">
        <v>92</v>
      </c>
      <c r="E7657" t="s">
        <v>92</v>
      </c>
      <c r="F7657" t="s">
        <v>92</v>
      </c>
      <c r="G7657" s="23" t="s">
        <v>92</v>
      </c>
      <c r="H7657" s="24" t="s">
        <v>92</v>
      </c>
      <c r="I7657" t="s">
        <v>92</v>
      </c>
    </row>
    <row r="7658" spans="1:9">
      <c r="A7658" t="s">
        <v>92</v>
      </c>
      <c r="B7658" s="23" t="s">
        <v>92</v>
      </c>
      <c r="C7658" s="24" t="s">
        <v>92</v>
      </c>
      <c r="D7658" t="s">
        <v>92</v>
      </c>
      <c r="E7658" t="s">
        <v>92</v>
      </c>
      <c r="F7658" t="s">
        <v>92</v>
      </c>
      <c r="G7658" s="23" t="s">
        <v>92</v>
      </c>
      <c r="H7658" s="24" t="s">
        <v>92</v>
      </c>
      <c r="I7658" t="s">
        <v>92</v>
      </c>
    </row>
    <row r="7659" spans="1:9">
      <c r="A7659" t="s">
        <v>92</v>
      </c>
      <c r="B7659" s="23" t="s">
        <v>92</v>
      </c>
      <c r="C7659" s="24" t="s">
        <v>92</v>
      </c>
      <c r="D7659" t="s">
        <v>92</v>
      </c>
      <c r="E7659" t="s">
        <v>92</v>
      </c>
      <c r="F7659" t="s">
        <v>92</v>
      </c>
      <c r="G7659" s="23" t="s">
        <v>92</v>
      </c>
      <c r="H7659" s="24" t="s">
        <v>92</v>
      </c>
      <c r="I7659" t="s">
        <v>92</v>
      </c>
    </row>
    <row r="7660" spans="1:9">
      <c r="A7660" t="s">
        <v>92</v>
      </c>
      <c r="B7660" s="23" t="s">
        <v>92</v>
      </c>
      <c r="C7660" s="24" t="s">
        <v>92</v>
      </c>
      <c r="D7660" t="s">
        <v>92</v>
      </c>
      <c r="E7660" t="s">
        <v>92</v>
      </c>
      <c r="F7660" t="s">
        <v>92</v>
      </c>
      <c r="G7660" s="23" t="s">
        <v>92</v>
      </c>
      <c r="H7660" s="24" t="s">
        <v>92</v>
      </c>
      <c r="I7660" t="s">
        <v>92</v>
      </c>
    </row>
    <row r="7661" spans="1:9">
      <c r="A7661" t="s">
        <v>92</v>
      </c>
      <c r="B7661" s="23" t="s">
        <v>92</v>
      </c>
      <c r="C7661" s="24" t="s">
        <v>92</v>
      </c>
      <c r="D7661" t="s">
        <v>92</v>
      </c>
      <c r="E7661" t="s">
        <v>92</v>
      </c>
      <c r="F7661" t="s">
        <v>92</v>
      </c>
      <c r="G7661" s="23" t="s">
        <v>92</v>
      </c>
      <c r="H7661" s="24" t="s">
        <v>92</v>
      </c>
      <c r="I7661" t="s">
        <v>92</v>
      </c>
    </row>
    <row r="7662" spans="1:9">
      <c r="A7662" t="s">
        <v>92</v>
      </c>
      <c r="B7662" s="23" t="s">
        <v>92</v>
      </c>
      <c r="C7662" s="24" t="s">
        <v>92</v>
      </c>
      <c r="D7662" t="s">
        <v>92</v>
      </c>
      <c r="E7662" t="s">
        <v>92</v>
      </c>
      <c r="F7662" t="s">
        <v>92</v>
      </c>
      <c r="G7662" s="23" t="s">
        <v>92</v>
      </c>
      <c r="H7662" s="24" t="s">
        <v>92</v>
      </c>
      <c r="I7662" t="s">
        <v>92</v>
      </c>
    </row>
    <row r="7663" spans="1:9">
      <c r="A7663" t="s">
        <v>92</v>
      </c>
      <c r="B7663" s="23" t="s">
        <v>92</v>
      </c>
      <c r="C7663" s="24" t="s">
        <v>92</v>
      </c>
      <c r="D7663" t="s">
        <v>92</v>
      </c>
      <c r="E7663" t="s">
        <v>92</v>
      </c>
      <c r="F7663" t="s">
        <v>92</v>
      </c>
      <c r="G7663" s="23" t="s">
        <v>92</v>
      </c>
      <c r="H7663" s="24" t="s">
        <v>92</v>
      </c>
      <c r="I7663" t="s">
        <v>92</v>
      </c>
    </row>
    <row r="7664" spans="1:9">
      <c r="A7664" t="s">
        <v>92</v>
      </c>
      <c r="B7664" s="23" t="s">
        <v>92</v>
      </c>
      <c r="C7664" s="24" t="s">
        <v>92</v>
      </c>
      <c r="D7664" t="s">
        <v>92</v>
      </c>
      <c r="E7664" t="s">
        <v>92</v>
      </c>
      <c r="F7664" t="s">
        <v>92</v>
      </c>
      <c r="G7664" s="23" t="s">
        <v>92</v>
      </c>
      <c r="H7664" s="24" t="s">
        <v>92</v>
      </c>
      <c r="I7664" t="s">
        <v>92</v>
      </c>
    </row>
    <row r="7665" spans="1:9">
      <c r="A7665" t="s">
        <v>92</v>
      </c>
      <c r="B7665" s="23" t="s">
        <v>92</v>
      </c>
      <c r="C7665" s="24" t="s">
        <v>92</v>
      </c>
      <c r="D7665" t="s">
        <v>92</v>
      </c>
      <c r="E7665" t="s">
        <v>92</v>
      </c>
      <c r="F7665" t="s">
        <v>92</v>
      </c>
      <c r="G7665" s="23" t="s">
        <v>92</v>
      </c>
      <c r="H7665" s="24" t="s">
        <v>92</v>
      </c>
      <c r="I7665" t="s">
        <v>92</v>
      </c>
    </row>
    <row r="7666" spans="1:9">
      <c r="A7666" t="s">
        <v>92</v>
      </c>
      <c r="B7666" s="23" t="s">
        <v>92</v>
      </c>
      <c r="C7666" s="24" t="s">
        <v>92</v>
      </c>
      <c r="D7666" t="s">
        <v>92</v>
      </c>
      <c r="E7666" t="s">
        <v>92</v>
      </c>
      <c r="F7666" t="s">
        <v>92</v>
      </c>
      <c r="G7666" s="23" t="s">
        <v>92</v>
      </c>
      <c r="H7666" s="24" t="s">
        <v>92</v>
      </c>
      <c r="I7666" t="s">
        <v>92</v>
      </c>
    </row>
    <row r="7667" spans="1:9">
      <c r="A7667" t="s">
        <v>92</v>
      </c>
      <c r="B7667" s="23" t="s">
        <v>92</v>
      </c>
      <c r="C7667" s="24" t="s">
        <v>92</v>
      </c>
      <c r="D7667" t="s">
        <v>92</v>
      </c>
      <c r="E7667" t="s">
        <v>92</v>
      </c>
      <c r="F7667" t="s">
        <v>92</v>
      </c>
      <c r="G7667" s="23" t="s">
        <v>92</v>
      </c>
      <c r="H7667" s="24" t="s">
        <v>92</v>
      </c>
      <c r="I7667" t="s">
        <v>92</v>
      </c>
    </row>
    <row r="7668" spans="1:9">
      <c r="A7668" t="s">
        <v>92</v>
      </c>
      <c r="B7668" s="23" t="s">
        <v>92</v>
      </c>
      <c r="C7668" s="24" t="s">
        <v>92</v>
      </c>
      <c r="D7668" t="s">
        <v>92</v>
      </c>
      <c r="E7668" t="s">
        <v>92</v>
      </c>
      <c r="F7668" t="s">
        <v>92</v>
      </c>
      <c r="G7668" s="23" t="s">
        <v>92</v>
      </c>
      <c r="H7668" s="24" t="s">
        <v>92</v>
      </c>
      <c r="I7668" t="s">
        <v>92</v>
      </c>
    </row>
    <row r="7669" spans="1:9">
      <c r="A7669" t="s">
        <v>92</v>
      </c>
      <c r="B7669" s="23" t="s">
        <v>92</v>
      </c>
      <c r="C7669" s="24" t="s">
        <v>92</v>
      </c>
      <c r="D7669" t="s">
        <v>92</v>
      </c>
      <c r="E7669" t="s">
        <v>92</v>
      </c>
      <c r="F7669" t="s">
        <v>92</v>
      </c>
      <c r="G7669" s="23" t="s">
        <v>92</v>
      </c>
      <c r="H7669" s="24" t="s">
        <v>92</v>
      </c>
      <c r="I7669" t="s">
        <v>92</v>
      </c>
    </row>
    <row r="7670" spans="1:9">
      <c r="A7670" t="s">
        <v>92</v>
      </c>
      <c r="B7670" s="23" t="s">
        <v>92</v>
      </c>
      <c r="C7670" s="24" t="s">
        <v>92</v>
      </c>
      <c r="D7670" t="s">
        <v>92</v>
      </c>
      <c r="E7670" t="s">
        <v>92</v>
      </c>
      <c r="F7670" t="s">
        <v>92</v>
      </c>
      <c r="G7670" s="23" t="s">
        <v>92</v>
      </c>
      <c r="H7670" s="24" t="s">
        <v>92</v>
      </c>
      <c r="I7670" t="s">
        <v>92</v>
      </c>
    </row>
    <row r="7671" spans="1:9">
      <c r="A7671" t="s">
        <v>92</v>
      </c>
      <c r="B7671" s="23" t="s">
        <v>92</v>
      </c>
      <c r="C7671" s="24" t="s">
        <v>92</v>
      </c>
      <c r="D7671" t="s">
        <v>92</v>
      </c>
      <c r="E7671" t="s">
        <v>92</v>
      </c>
      <c r="F7671" t="s">
        <v>92</v>
      </c>
      <c r="G7671" s="23" t="s">
        <v>92</v>
      </c>
      <c r="H7671" s="24" t="s">
        <v>92</v>
      </c>
      <c r="I7671" t="s">
        <v>92</v>
      </c>
    </row>
    <row r="7672" spans="1:9">
      <c r="A7672" t="s">
        <v>92</v>
      </c>
      <c r="B7672" s="23" t="s">
        <v>92</v>
      </c>
      <c r="C7672" s="24" t="s">
        <v>92</v>
      </c>
      <c r="D7672" t="s">
        <v>92</v>
      </c>
      <c r="E7672" t="s">
        <v>92</v>
      </c>
      <c r="F7672" t="s">
        <v>92</v>
      </c>
      <c r="G7672" s="23" t="s">
        <v>92</v>
      </c>
      <c r="H7672" s="24" t="s">
        <v>92</v>
      </c>
      <c r="I7672" t="s">
        <v>92</v>
      </c>
    </row>
    <row r="7673" spans="1:9">
      <c r="A7673" t="s">
        <v>92</v>
      </c>
      <c r="B7673" s="23" t="s">
        <v>92</v>
      </c>
      <c r="C7673" s="24" t="s">
        <v>92</v>
      </c>
      <c r="D7673" t="s">
        <v>92</v>
      </c>
      <c r="E7673" t="s">
        <v>92</v>
      </c>
      <c r="F7673" t="s">
        <v>92</v>
      </c>
      <c r="G7673" s="23" t="s">
        <v>92</v>
      </c>
      <c r="H7673" s="24" t="s">
        <v>92</v>
      </c>
      <c r="I7673" t="s">
        <v>92</v>
      </c>
    </row>
    <row r="7674" spans="1:9">
      <c r="A7674" t="s">
        <v>92</v>
      </c>
      <c r="B7674" s="23" t="s">
        <v>92</v>
      </c>
      <c r="C7674" s="24" t="s">
        <v>92</v>
      </c>
      <c r="D7674" t="s">
        <v>92</v>
      </c>
      <c r="E7674" t="s">
        <v>92</v>
      </c>
      <c r="F7674" t="s">
        <v>92</v>
      </c>
      <c r="G7674" s="23" t="s">
        <v>92</v>
      </c>
      <c r="H7674" s="24" t="s">
        <v>92</v>
      </c>
      <c r="I7674" t="s">
        <v>92</v>
      </c>
    </row>
    <row r="7675" spans="1:9">
      <c r="A7675" t="s">
        <v>92</v>
      </c>
      <c r="B7675" s="23" t="s">
        <v>92</v>
      </c>
      <c r="C7675" s="24" t="s">
        <v>92</v>
      </c>
      <c r="D7675" t="s">
        <v>92</v>
      </c>
      <c r="E7675" t="s">
        <v>92</v>
      </c>
      <c r="F7675" t="s">
        <v>92</v>
      </c>
      <c r="G7675" s="23" t="s">
        <v>92</v>
      </c>
      <c r="H7675" s="24" t="s">
        <v>92</v>
      </c>
      <c r="I7675" t="s">
        <v>92</v>
      </c>
    </row>
    <row r="7676" spans="1:9">
      <c r="A7676" t="s">
        <v>92</v>
      </c>
      <c r="B7676" s="23" t="s">
        <v>92</v>
      </c>
      <c r="C7676" s="24" t="s">
        <v>92</v>
      </c>
      <c r="D7676" t="s">
        <v>92</v>
      </c>
      <c r="E7676" t="s">
        <v>92</v>
      </c>
      <c r="F7676" t="s">
        <v>92</v>
      </c>
      <c r="G7676" s="23" t="s">
        <v>92</v>
      </c>
      <c r="H7676" s="24" t="s">
        <v>92</v>
      </c>
      <c r="I7676" t="s">
        <v>92</v>
      </c>
    </row>
    <row r="7677" spans="1:9">
      <c r="A7677" t="s">
        <v>92</v>
      </c>
      <c r="B7677" s="23" t="s">
        <v>92</v>
      </c>
      <c r="C7677" s="24" t="s">
        <v>92</v>
      </c>
      <c r="D7677" t="s">
        <v>92</v>
      </c>
      <c r="E7677" t="s">
        <v>92</v>
      </c>
      <c r="F7677" t="s">
        <v>92</v>
      </c>
      <c r="G7677" s="23" t="s">
        <v>92</v>
      </c>
      <c r="H7677" s="24" t="s">
        <v>92</v>
      </c>
      <c r="I7677" t="s">
        <v>92</v>
      </c>
    </row>
    <row r="7678" spans="1:9">
      <c r="A7678" t="s">
        <v>92</v>
      </c>
      <c r="B7678" s="23" t="s">
        <v>92</v>
      </c>
      <c r="C7678" s="24" t="s">
        <v>92</v>
      </c>
      <c r="D7678" t="s">
        <v>92</v>
      </c>
      <c r="E7678" t="s">
        <v>92</v>
      </c>
      <c r="F7678" t="s">
        <v>92</v>
      </c>
      <c r="G7678" s="23" t="s">
        <v>92</v>
      </c>
      <c r="H7678" s="24" t="s">
        <v>92</v>
      </c>
      <c r="I7678" t="s">
        <v>92</v>
      </c>
    </row>
    <row r="7679" spans="1:9">
      <c r="A7679" t="s">
        <v>92</v>
      </c>
      <c r="B7679" s="23" t="s">
        <v>92</v>
      </c>
      <c r="C7679" s="24" t="s">
        <v>92</v>
      </c>
      <c r="D7679" t="s">
        <v>92</v>
      </c>
      <c r="E7679" t="s">
        <v>92</v>
      </c>
      <c r="F7679" t="s">
        <v>92</v>
      </c>
      <c r="G7679" s="23" t="s">
        <v>92</v>
      </c>
      <c r="H7679" s="24" t="s">
        <v>92</v>
      </c>
      <c r="I7679" t="s">
        <v>92</v>
      </c>
    </row>
    <row r="7680" spans="1:9">
      <c r="A7680" t="s">
        <v>92</v>
      </c>
      <c r="B7680" s="23" t="s">
        <v>92</v>
      </c>
      <c r="C7680" s="24" t="s">
        <v>92</v>
      </c>
      <c r="D7680" t="s">
        <v>92</v>
      </c>
      <c r="E7680" t="s">
        <v>92</v>
      </c>
      <c r="F7680" t="s">
        <v>92</v>
      </c>
      <c r="G7680" s="23" t="s">
        <v>92</v>
      </c>
      <c r="H7680" s="24" t="s">
        <v>92</v>
      </c>
      <c r="I7680" t="s">
        <v>92</v>
      </c>
    </row>
    <row r="7681" spans="1:9">
      <c r="A7681" t="s">
        <v>92</v>
      </c>
      <c r="B7681" s="23" t="s">
        <v>92</v>
      </c>
      <c r="C7681" s="24" t="s">
        <v>92</v>
      </c>
      <c r="D7681" t="s">
        <v>92</v>
      </c>
      <c r="E7681" t="s">
        <v>92</v>
      </c>
      <c r="F7681" t="s">
        <v>92</v>
      </c>
      <c r="G7681" s="23" t="s">
        <v>92</v>
      </c>
      <c r="H7681" s="24" t="s">
        <v>92</v>
      </c>
      <c r="I7681" t="s">
        <v>92</v>
      </c>
    </row>
    <row r="7682" spans="1:9">
      <c r="A7682" t="s">
        <v>92</v>
      </c>
      <c r="B7682" s="23" t="s">
        <v>92</v>
      </c>
      <c r="C7682" s="24" t="s">
        <v>92</v>
      </c>
      <c r="D7682" t="s">
        <v>92</v>
      </c>
      <c r="E7682" t="s">
        <v>92</v>
      </c>
      <c r="F7682" t="s">
        <v>92</v>
      </c>
      <c r="G7682" s="23" t="s">
        <v>92</v>
      </c>
      <c r="H7682" s="24" t="s">
        <v>92</v>
      </c>
      <c r="I7682" t="s">
        <v>92</v>
      </c>
    </row>
    <row r="7683" spans="1:9">
      <c r="A7683" t="s">
        <v>92</v>
      </c>
      <c r="B7683" s="23" t="s">
        <v>92</v>
      </c>
      <c r="C7683" s="24" t="s">
        <v>92</v>
      </c>
      <c r="D7683" t="s">
        <v>92</v>
      </c>
      <c r="E7683" t="s">
        <v>92</v>
      </c>
      <c r="F7683" t="s">
        <v>92</v>
      </c>
      <c r="G7683" s="23" t="s">
        <v>92</v>
      </c>
      <c r="H7683" s="24" t="s">
        <v>92</v>
      </c>
      <c r="I7683" t="s">
        <v>92</v>
      </c>
    </row>
    <row r="7684" spans="1:9">
      <c r="A7684" t="s">
        <v>92</v>
      </c>
      <c r="B7684" s="23" t="s">
        <v>92</v>
      </c>
      <c r="C7684" s="24" t="s">
        <v>92</v>
      </c>
      <c r="D7684" t="s">
        <v>92</v>
      </c>
      <c r="E7684" t="s">
        <v>92</v>
      </c>
      <c r="F7684" t="s">
        <v>92</v>
      </c>
      <c r="G7684" s="23" t="s">
        <v>92</v>
      </c>
      <c r="H7684" s="24" t="s">
        <v>92</v>
      </c>
      <c r="I7684" t="s">
        <v>92</v>
      </c>
    </row>
    <row r="7685" spans="1:9">
      <c r="A7685" t="s">
        <v>92</v>
      </c>
      <c r="B7685" s="23" t="s">
        <v>92</v>
      </c>
      <c r="C7685" s="24" t="s">
        <v>92</v>
      </c>
      <c r="D7685" t="s">
        <v>92</v>
      </c>
      <c r="E7685" t="s">
        <v>92</v>
      </c>
      <c r="F7685" t="s">
        <v>92</v>
      </c>
      <c r="G7685" s="23" t="s">
        <v>92</v>
      </c>
      <c r="H7685" s="24" t="s">
        <v>92</v>
      </c>
      <c r="I7685" t="s">
        <v>92</v>
      </c>
    </row>
    <row r="7686" spans="1:9">
      <c r="A7686" t="s">
        <v>92</v>
      </c>
      <c r="B7686" s="23" t="s">
        <v>92</v>
      </c>
      <c r="C7686" s="24" t="s">
        <v>92</v>
      </c>
      <c r="D7686" t="s">
        <v>92</v>
      </c>
      <c r="E7686" t="s">
        <v>92</v>
      </c>
      <c r="F7686" t="s">
        <v>92</v>
      </c>
      <c r="G7686" s="23" t="s">
        <v>92</v>
      </c>
      <c r="H7686" s="24" t="s">
        <v>92</v>
      </c>
      <c r="I7686" t="s">
        <v>92</v>
      </c>
    </row>
    <row r="7687" spans="1:9">
      <c r="A7687" t="s">
        <v>92</v>
      </c>
      <c r="B7687" s="23" t="s">
        <v>92</v>
      </c>
      <c r="C7687" s="24" t="s">
        <v>92</v>
      </c>
      <c r="D7687" t="s">
        <v>92</v>
      </c>
      <c r="E7687" t="s">
        <v>92</v>
      </c>
      <c r="F7687" t="s">
        <v>92</v>
      </c>
      <c r="G7687" s="23" t="s">
        <v>92</v>
      </c>
      <c r="H7687" s="24" t="s">
        <v>92</v>
      </c>
      <c r="I7687" t="s">
        <v>92</v>
      </c>
    </row>
    <row r="7688" spans="1:9">
      <c r="A7688" t="s">
        <v>92</v>
      </c>
      <c r="B7688" s="23" t="s">
        <v>92</v>
      </c>
      <c r="C7688" s="24" t="s">
        <v>92</v>
      </c>
      <c r="D7688" t="s">
        <v>92</v>
      </c>
      <c r="E7688" t="s">
        <v>92</v>
      </c>
      <c r="F7688" t="s">
        <v>92</v>
      </c>
      <c r="G7688" s="23" t="s">
        <v>92</v>
      </c>
      <c r="H7688" s="24" t="s">
        <v>92</v>
      </c>
      <c r="I7688" t="s">
        <v>92</v>
      </c>
    </row>
    <row r="7689" spans="1:9">
      <c r="A7689" t="s">
        <v>92</v>
      </c>
      <c r="B7689" s="23" t="s">
        <v>92</v>
      </c>
      <c r="C7689" s="24" t="s">
        <v>92</v>
      </c>
      <c r="D7689" t="s">
        <v>92</v>
      </c>
      <c r="E7689" t="s">
        <v>92</v>
      </c>
      <c r="F7689" t="s">
        <v>92</v>
      </c>
      <c r="G7689" s="23" t="s">
        <v>92</v>
      </c>
      <c r="H7689" s="24" t="s">
        <v>92</v>
      </c>
      <c r="I7689" t="s">
        <v>92</v>
      </c>
    </row>
    <row r="7690" spans="1:9">
      <c r="A7690" t="s">
        <v>92</v>
      </c>
      <c r="B7690" s="23" t="s">
        <v>92</v>
      </c>
      <c r="C7690" s="24" t="s">
        <v>92</v>
      </c>
      <c r="D7690" t="s">
        <v>92</v>
      </c>
      <c r="E7690" t="s">
        <v>92</v>
      </c>
      <c r="F7690" t="s">
        <v>92</v>
      </c>
      <c r="G7690" s="23" t="s">
        <v>92</v>
      </c>
      <c r="H7690" s="24" t="s">
        <v>92</v>
      </c>
      <c r="I7690" t="s">
        <v>92</v>
      </c>
    </row>
    <row r="7691" spans="1:9">
      <c r="A7691" t="s">
        <v>92</v>
      </c>
      <c r="B7691" s="23" t="s">
        <v>92</v>
      </c>
      <c r="C7691" s="24" t="s">
        <v>92</v>
      </c>
      <c r="D7691" t="s">
        <v>92</v>
      </c>
      <c r="E7691" t="s">
        <v>92</v>
      </c>
      <c r="F7691" t="s">
        <v>92</v>
      </c>
      <c r="G7691" s="23" t="s">
        <v>92</v>
      </c>
      <c r="H7691" s="24" t="s">
        <v>92</v>
      </c>
      <c r="I7691" t="s">
        <v>92</v>
      </c>
    </row>
    <row r="7692" spans="1:9">
      <c r="A7692" t="s">
        <v>92</v>
      </c>
      <c r="B7692" s="23" t="s">
        <v>92</v>
      </c>
      <c r="C7692" s="24" t="s">
        <v>92</v>
      </c>
      <c r="D7692" t="s">
        <v>92</v>
      </c>
      <c r="E7692" t="s">
        <v>92</v>
      </c>
      <c r="F7692" t="s">
        <v>92</v>
      </c>
      <c r="G7692" s="23" t="s">
        <v>92</v>
      </c>
      <c r="H7692" s="24" t="s">
        <v>92</v>
      </c>
      <c r="I7692" t="s">
        <v>92</v>
      </c>
    </row>
    <row r="7693" spans="1:9">
      <c r="A7693" t="s">
        <v>92</v>
      </c>
      <c r="B7693" s="23" t="s">
        <v>92</v>
      </c>
      <c r="C7693" s="24" t="s">
        <v>92</v>
      </c>
      <c r="D7693" t="s">
        <v>92</v>
      </c>
      <c r="E7693" t="s">
        <v>92</v>
      </c>
      <c r="F7693" t="s">
        <v>92</v>
      </c>
      <c r="G7693" s="23" t="s">
        <v>92</v>
      </c>
      <c r="H7693" s="24" t="s">
        <v>92</v>
      </c>
      <c r="I7693" t="s">
        <v>92</v>
      </c>
    </row>
    <row r="7694" spans="1:9">
      <c r="A7694" t="s">
        <v>92</v>
      </c>
      <c r="B7694" s="23" t="s">
        <v>92</v>
      </c>
      <c r="C7694" s="24" t="s">
        <v>92</v>
      </c>
      <c r="D7694" t="s">
        <v>92</v>
      </c>
      <c r="E7694" t="s">
        <v>92</v>
      </c>
      <c r="F7694" t="s">
        <v>92</v>
      </c>
      <c r="G7694" s="23" t="s">
        <v>92</v>
      </c>
      <c r="H7694" s="24" t="s">
        <v>92</v>
      </c>
      <c r="I7694" t="s">
        <v>92</v>
      </c>
    </row>
    <row r="7695" spans="1:9">
      <c r="A7695" t="s">
        <v>92</v>
      </c>
      <c r="B7695" s="23" t="s">
        <v>92</v>
      </c>
      <c r="C7695" s="24" t="s">
        <v>92</v>
      </c>
      <c r="D7695" t="s">
        <v>92</v>
      </c>
      <c r="E7695" t="s">
        <v>92</v>
      </c>
      <c r="F7695" t="s">
        <v>92</v>
      </c>
      <c r="G7695" s="23" t="s">
        <v>92</v>
      </c>
      <c r="H7695" s="24" t="s">
        <v>92</v>
      </c>
      <c r="I7695" t="s">
        <v>92</v>
      </c>
    </row>
    <row r="7696" spans="1:9">
      <c r="A7696" t="s">
        <v>92</v>
      </c>
      <c r="B7696" s="23" t="s">
        <v>92</v>
      </c>
      <c r="C7696" s="24" t="s">
        <v>92</v>
      </c>
      <c r="D7696" t="s">
        <v>92</v>
      </c>
      <c r="E7696" t="s">
        <v>92</v>
      </c>
      <c r="F7696" t="s">
        <v>92</v>
      </c>
      <c r="G7696" s="23" t="s">
        <v>92</v>
      </c>
      <c r="H7696" s="24" t="s">
        <v>92</v>
      </c>
      <c r="I7696" t="s">
        <v>92</v>
      </c>
    </row>
    <row r="7697" spans="1:9">
      <c r="A7697" t="s">
        <v>92</v>
      </c>
      <c r="B7697" s="23" t="s">
        <v>92</v>
      </c>
      <c r="C7697" s="24" t="s">
        <v>92</v>
      </c>
      <c r="D7697" t="s">
        <v>92</v>
      </c>
      <c r="E7697" t="s">
        <v>92</v>
      </c>
      <c r="F7697" t="s">
        <v>92</v>
      </c>
      <c r="G7697" s="23" t="s">
        <v>92</v>
      </c>
      <c r="H7697" s="24" t="s">
        <v>92</v>
      </c>
      <c r="I7697" t="s">
        <v>92</v>
      </c>
    </row>
    <row r="7698" spans="1:9">
      <c r="A7698" t="s">
        <v>92</v>
      </c>
      <c r="B7698" s="23" t="s">
        <v>92</v>
      </c>
      <c r="C7698" s="24" t="s">
        <v>92</v>
      </c>
      <c r="D7698" t="s">
        <v>92</v>
      </c>
      <c r="E7698" t="s">
        <v>92</v>
      </c>
      <c r="F7698" t="s">
        <v>92</v>
      </c>
      <c r="G7698" s="23" t="s">
        <v>92</v>
      </c>
      <c r="H7698" s="24" t="s">
        <v>92</v>
      </c>
      <c r="I7698" t="s">
        <v>92</v>
      </c>
    </row>
    <row r="7699" spans="1:9">
      <c r="A7699" t="s">
        <v>92</v>
      </c>
      <c r="B7699" s="23" t="s">
        <v>92</v>
      </c>
      <c r="C7699" s="24" t="s">
        <v>92</v>
      </c>
      <c r="D7699" t="s">
        <v>92</v>
      </c>
      <c r="E7699" t="s">
        <v>92</v>
      </c>
      <c r="F7699" t="s">
        <v>92</v>
      </c>
      <c r="G7699" s="23" t="s">
        <v>92</v>
      </c>
      <c r="H7699" s="24" t="s">
        <v>92</v>
      </c>
      <c r="I7699" t="s">
        <v>92</v>
      </c>
    </row>
    <row r="7700" spans="1:9">
      <c r="A7700" t="s">
        <v>92</v>
      </c>
      <c r="B7700" s="23" t="s">
        <v>92</v>
      </c>
      <c r="C7700" s="24" t="s">
        <v>92</v>
      </c>
      <c r="D7700" t="s">
        <v>92</v>
      </c>
      <c r="E7700" t="s">
        <v>92</v>
      </c>
      <c r="F7700" t="s">
        <v>92</v>
      </c>
      <c r="G7700" s="23" t="s">
        <v>92</v>
      </c>
      <c r="H7700" s="24" t="s">
        <v>92</v>
      </c>
      <c r="I7700" t="s">
        <v>92</v>
      </c>
    </row>
    <row r="7701" spans="1:9">
      <c r="A7701" t="s">
        <v>92</v>
      </c>
      <c r="B7701" s="23" t="s">
        <v>92</v>
      </c>
      <c r="C7701" s="24" t="s">
        <v>92</v>
      </c>
      <c r="D7701" t="s">
        <v>92</v>
      </c>
      <c r="E7701" t="s">
        <v>92</v>
      </c>
      <c r="F7701" t="s">
        <v>92</v>
      </c>
      <c r="G7701" s="23" t="s">
        <v>92</v>
      </c>
      <c r="H7701" s="24" t="s">
        <v>92</v>
      </c>
      <c r="I7701" t="s">
        <v>92</v>
      </c>
    </row>
    <row r="7702" spans="1:9">
      <c r="A7702" t="s">
        <v>92</v>
      </c>
      <c r="B7702" s="23" t="s">
        <v>92</v>
      </c>
      <c r="C7702" s="24" t="s">
        <v>92</v>
      </c>
      <c r="D7702" t="s">
        <v>92</v>
      </c>
      <c r="E7702" t="s">
        <v>92</v>
      </c>
      <c r="F7702" t="s">
        <v>92</v>
      </c>
      <c r="G7702" s="23" t="s">
        <v>92</v>
      </c>
      <c r="H7702" s="24" t="s">
        <v>92</v>
      </c>
      <c r="I7702" t="s">
        <v>92</v>
      </c>
    </row>
    <row r="7703" spans="1:9">
      <c r="A7703" t="s">
        <v>92</v>
      </c>
      <c r="B7703" s="23" t="s">
        <v>92</v>
      </c>
      <c r="C7703" s="24" t="s">
        <v>92</v>
      </c>
      <c r="D7703" t="s">
        <v>92</v>
      </c>
      <c r="E7703" t="s">
        <v>92</v>
      </c>
      <c r="F7703" t="s">
        <v>92</v>
      </c>
      <c r="G7703" s="23" t="s">
        <v>92</v>
      </c>
      <c r="H7703" s="24" t="s">
        <v>92</v>
      </c>
      <c r="I7703" t="s">
        <v>92</v>
      </c>
    </row>
    <row r="7704" spans="1:9">
      <c r="A7704" t="s">
        <v>92</v>
      </c>
      <c r="B7704" s="23" t="s">
        <v>92</v>
      </c>
      <c r="C7704" s="24" t="s">
        <v>92</v>
      </c>
      <c r="D7704" t="s">
        <v>92</v>
      </c>
      <c r="E7704" t="s">
        <v>92</v>
      </c>
      <c r="F7704" t="s">
        <v>92</v>
      </c>
      <c r="G7704" s="23" t="s">
        <v>92</v>
      </c>
      <c r="H7704" s="24" t="s">
        <v>92</v>
      </c>
      <c r="I7704" t="s">
        <v>92</v>
      </c>
    </row>
    <row r="7705" spans="1:9">
      <c r="A7705" t="s">
        <v>92</v>
      </c>
      <c r="B7705" s="23" t="s">
        <v>92</v>
      </c>
      <c r="C7705" s="24" t="s">
        <v>92</v>
      </c>
      <c r="D7705" t="s">
        <v>92</v>
      </c>
      <c r="E7705" t="s">
        <v>92</v>
      </c>
      <c r="F7705" t="s">
        <v>92</v>
      </c>
      <c r="G7705" s="23" t="s">
        <v>92</v>
      </c>
      <c r="H7705" s="24" t="s">
        <v>92</v>
      </c>
      <c r="I7705" t="s">
        <v>92</v>
      </c>
    </row>
    <row r="7706" spans="1:9">
      <c r="A7706" t="s">
        <v>92</v>
      </c>
      <c r="B7706" s="23" t="s">
        <v>92</v>
      </c>
      <c r="C7706" s="24" t="s">
        <v>92</v>
      </c>
      <c r="D7706" t="s">
        <v>92</v>
      </c>
      <c r="E7706" t="s">
        <v>92</v>
      </c>
      <c r="F7706" t="s">
        <v>92</v>
      </c>
      <c r="G7706" s="23" t="s">
        <v>92</v>
      </c>
      <c r="H7706" s="24" t="s">
        <v>92</v>
      </c>
      <c r="I7706" t="s">
        <v>92</v>
      </c>
    </row>
    <row r="7707" spans="1:9">
      <c r="A7707" t="s">
        <v>92</v>
      </c>
      <c r="B7707" s="23" t="s">
        <v>92</v>
      </c>
      <c r="C7707" s="24" t="s">
        <v>92</v>
      </c>
      <c r="D7707" t="s">
        <v>92</v>
      </c>
      <c r="E7707" t="s">
        <v>92</v>
      </c>
      <c r="F7707" t="s">
        <v>92</v>
      </c>
      <c r="G7707" s="23" t="s">
        <v>92</v>
      </c>
      <c r="H7707" s="24" t="s">
        <v>92</v>
      </c>
      <c r="I7707" t="s">
        <v>92</v>
      </c>
    </row>
    <row r="7708" spans="1:9">
      <c r="A7708" t="s">
        <v>92</v>
      </c>
      <c r="B7708" s="23" t="s">
        <v>92</v>
      </c>
      <c r="C7708" s="24" t="s">
        <v>92</v>
      </c>
      <c r="D7708" t="s">
        <v>92</v>
      </c>
      <c r="E7708" t="s">
        <v>92</v>
      </c>
      <c r="F7708" t="s">
        <v>92</v>
      </c>
      <c r="G7708" s="23" t="s">
        <v>92</v>
      </c>
      <c r="H7708" s="24" t="s">
        <v>92</v>
      </c>
      <c r="I7708" t="s">
        <v>92</v>
      </c>
    </row>
    <row r="7709" spans="1:9">
      <c r="A7709" t="s">
        <v>92</v>
      </c>
      <c r="B7709" s="23" t="s">
        <v>92</v>
      </c>
      <c r="C7709" s="24" t="s">
        <v>92</v>
      </c>
      <c r="D7709" t="s">
        <v>92</v>
      </c>
      <c r="E7709" t="s">
        <v>92</v>
      </c>
      <c r="F7709" t="s">
        <v>92</v>
      </c>
      <c r="G7709" s="23" t="s">
        <v>92</v>
      </c>
      <c r="H7709" s="24" t="s">
        <v>92</v>
      </c>
      <c r="I7709" t="s">
        <v>92</v>
      </c>
    </row>
    <row r="7710" spans="1:9">
      <c r="A7710" t="s">
        <v>92</v>
      </c>
      <c r="B7710" s="23" t="s">
        <v>92</v>
      </c>
      <c r="C7710" s="24" t="s">
        <v>92</v>
      </c>
      <c r="D7710" t="s">
        <v>92</v>
      </c>
      <c r="E7710" t="s">
        <v>92</v>
      </c>
      <c r="F7710" t="s">
        <v>92</v>
      </c>
      <c r="G7710" s="23" t="s">
        <v>92</v>
      </c>
      <c r="H7710" s="24" t="s">
        <v>92</v>
      </c>
      <c r="I7710" t="s">
        <v>92</v>
      </c>
    </row>
    <row r="7711" spans="1:9">
      <c r="A7711" t="s">
        <v>92</v>
      </c>
      <c r="B7711" s="23" t="s">
        <v>92</v>
      </c>
      <c r="C7711" s="24" t="s">
        <v>92</v>
      </c>
      <c r="D7711" t="s">
        <v>92</v>
      </c>
      <c r="E7711" t="s">
        <v>92</v>
      </c>
      <c r="F7711" t="s">
        <v>92</v>
      </c>
      <c r="G7711" s="23" t="s">
        <v>92</v>
      </c>
      <c r="H7711" s="24" t="s">
        <v>92</v>
      </c>
      <c r="I7711" t="s">
        <v>92</v>
      </c>
    </row>
    <row r="7712" spans="1:9">
      <c r="A7712" t="s">
        <v>92</v>
      </c>
      <c r="B7712" s="23" t="s">
        <v>92</v>
      </c>
      <c r="C7712" s="24" t="s">
        <v>92</v>
      </c>
      <c r="D7712" t="s">
        <v>92</v>
      </c>
      <c r="E7712" t="s">
        <v>92</v>
      </c>
      <c r="F7712" t="s">
        <v>92</v>
      </c>
      <c r="G7712" s="23" t="s">
        <v>92</v>
      </c>
      <c r="H7712" s="24" t="s">
        <v>92</v>
      </c>
      <c r="I7712" t="s">
        <v>92</v>
      </c>
    </row>
    <row r="7713" spans="1:9">
      <c r="A7713" t="s">
        <v>92</v>
      </c>
      <c r="B7713" s="23" t="s">
        <v>92</v>
      </c>
      <c r="C7713" s="24" t="s">
        <v>92</v>
      </c>
      <c r="D7713" t="s">
        <v>92</v>
      </c>
      <c r="E7713" t="s">
        <v>92</v>
      </c>
      <c r="F7713" t="s">
        <v>92</v>
      </c>
      <c r="G7713" s="23" t="s">
        <v>92</v>
      </c>
      <c r="H7713" s="24" t="s">
        <v>92</v>
      </c>
      <c r="I7713" t="s">
        <v>92</v>
      </c>
    </row>
    <row r="7714" spans="1:9">
      <c r="A7714" t="s">
        <v>92</v>
      </c>
      <c r="B7714" s="23" t="s">
        <v>92</v>
      </c>
      <c r="C7714" s="24" t="s">
        <v>92</v>
      </c>
      <c r="D7714" t="s">
        <v>92</v>
      </c>
      <c r="E7714" t="s">
        <v>92</v>
      </c>
      <c r="F7714" t="s">
        <v>92</v>
      </c>
      <c r="G7714" s="23" t="s">
        <v>92</v>
      </c>
      <c r="H7714" s="24" t="s">
        <v>92</v>
      </c>
      <c r="I7714" t="s">
        <v>92</v>
      </c>
    </row>
    <row r="7715" spans="1:9">
      <c r="A7715" t="s">
        <v>92</v>
      </c>
      <c r="B7715" s="23" t="s">
        <v>92</v>
      </c>
      <c r="C7715" s="24" t="s">
        <v>92</v>
      </c>
      <c r="D7715" t="s">
        <v>92</v>
      </c>
      <c r="E7715" t="s">
        <v>92</v>
      </c>
      <c r="F7715" t="s">
        <v>92</v>
      </c>
      <c r="G7715" s="23" t="s">
        <v>92</v>
      </c>
      <c r="H7715" s="24" t="s">
        <v>92</v>
      </c>
      <c r="I7715" t="s">
        <v>92</v>
      </c>
    </row>
    <row r="7716" spans="1:9">
      <c r="A7716" t="s">
        <v>92</v>
      </c>
      <c r="B7716" s="23" t="s">
        <v>92</v>
      </c>
      <c r="C7716" s="24" t="s">
        <v>92</v>
      </c>
      <c r="D7716" t="s">
        <v>92</v>
      </c>
      <c r="E7716" t="s">
        <v>92</v>
      </c>
      <c r="F7716" t="s">
        <v>92</v>
      </c>
      <c r="G7716" s="23" t="s">
        <v>92</v>
      </c>
      <c r="H7716" s="24" t="s">
        <v>92</v>
      </c>
      <c r="I7716" t="s">
        <v>92</v>
      </c>
    </row>
    <row r="7717" spans="1:9">
      <c r="A7717" t="s">
        <v>92</v>
      </c>
      <c r="B7717" s="23" t="s">
        <v>92</v>
      </c>
      <c r="C7717" s="24" t="s">
        <v>92</v>
      </c>
      <c r="D7717" t="s">
        <v>92</v>
      </c>
      <c r="E7717" t="s">
        <v>92</v>
      </c>
      <c r="F7717" t="s">
        <v>92</v>
      </c>
      <c r="G7717" s="23" t="s">
        <v>92</v>
      </c>
      <c r="H7717" s="24" t="s">
        <v>92</v>
      </c>
      <c r="I7717" t="s">
        <v>92</v>
      </c>
    </row>
    <row r="7718" spans="1:9">
      <c r="A7718" t="s">
        <v>92</v>
      </c>
      <c r="B7718" s="23" t="s">
        <v>92</v>
      </c>
      <c r="C7718" s="24" t="s">
        <v>92</v>
      </c>
      <c r="D7718" t="s">
        <v>92</v>
      </c>
      <c r="E7718" t="s">
        <v>92</v>
      </c>
      <c r="F7718" t="s">
        <v>92</v>
      </c>
      <c r="G7718" s="23" t="s">
        <v>92</v>
      </c>
      <c r="H7718" s="24" t="s">
        <v>92</v>
      </c>
      <c r="I7718" t="s">
        <v>92</v>
      </c>
    </row>
    <row r="7719" spans="1:9">
      <c r="A7719" t="s">
        <v>92</v>
      </c>
      <c r="B7719" s="23" t="s">
        <v>92</v>
      </c>
      <c r="C7719" s="24" t="s">
        <v>92</v>
      </c>
      <c r="D7719" t="s">
        <v>92</v>
      </c>
      <c r="E7719" t="s">
        <v>92</v>
      </c>
      <c r="F7719" t="s">
        <v>92</v>
      </c>
      <c r="G7719" s="23" t="s">
        <v>92</v>
      </c>
      <c r="H7719" s="24" t="s">
        <v>92</v>
      </c>
      <c r="I7719" t="s">
        <v>92</v>
      </c>
    </row>
    <row r="7720" spans="1:9">
      <c r="A7720" t="s">
        <v>92</v>
      </c>
      <c r="B7720" s="23" t="s">
        <v>92</v>
      </c>
      <c r="C7720" s="24" t="s">
        <v>92</v>
      </c>
      <c r="D7720" t="s">
        <v>92</v>
      </c>
      <c r="E7720" t="s">
        <v>92</v>
      </c>
      <c r="F7720" t="s">
        <v>92</v>
      </c>
      <c r="G7720" s="23" t="s">
        <v>92</v>
      </c>
      <c r="H7720" s="24" t="s">
        <v>92</v>
      </c>
      <c r="I7720" t="s">
        <v>92</v>
      </c>
    </row>
    <row r="7721" spans="1:9">
      <c r="A7721" t="s">
        <v>92</v>
      </c>
      <c r="B7721" s="23" t="s">
        <v>92</v>
      </c>
      <c r="C7721" s="24" t="s">
        <v>92</v>
      </c>
      <c r="D7721" t="s">
        <v>92</v>
      </c>
      <c r="E7721" t="s">
        <v>92</v>
      </c>
      <c r="F7721" t="s">
        <v>92</v>
      </c>
      <c r="G7721" s="23" t="s">
        <v>92</v>
      </c>
      <c r="H7721" s="24" t="s">
        <v>92</v>
      </c>
      <c r="I7721" t="s">
        <v>92</v>
      </c>
    </row>
    <row r="7722" spans="1:9">
      <c r="A7722" t="s">
        <v>92</v>
      </c>
      <c r="B7722" s="23" t="s">
        <v>92</v>
      </c>
      <c r="C7722" s="24" t="s">
        <v>92</v>
      </c>
      <c r="D7722" t="s">
        <v>92</v>
      </c>
      <c r="E7722" t="s">
        <v>92</v>
      </c>
      <c r="F7722" t="s">
        <v>92</v>
      </c>
      <c r="G7722" s="23" t="s">
        <v>92</v>
      </c>
      <c r="H7722" s="24" t="s">
        <v>92</v>
      </c>
      <c r="I7722" t="s">
        <v>92</v>
      </c>
    </row>
    <row r="7723" spans="1:9">
      <c r="A7723" t="s">
        <v>92</v>
      </c>
      <c r="B7723" s="23" t="s">
        <v>92</v>
      </c>
      <c r="C7723" s="24" t="s">
        <v>92</v>
      </c>
      <c r="D7723" t="s">
        <v>92</v>
      </c>
      <c r="E7723" t="s">
        <v>92</v>
      </c>
      <c r="F7723" t="s">
        <v>92</v>
      </c>
      <c r="G7723" s="23" t="s">
        <v>92</v>
      </c>
      <c r="H7723" s="24" t="s">
        <v>92</v>
      </c>
      <c r="I7723" t="s">
        <v>92</v>
      </c>
    </row>
    <row r="7724" spans="1:9">
      <c r="A7724" t="s">
        <v>92</v>
      </c>
      <c r="B7724" s="23" t="s">
        <v>92</v>
      </c>
      <c r="C7724" s="24" t="s">
        <v>92</v>
      </c>
      <c r="D7724" t="s">
        <v>92</v>
      </c>
      <c r="E7724" t="s">
        <v>92</v>
      </c>
      <c r="F7724" t="s">
        <v>92</v>
      </c>
      <c r="G7724" s="23" t="s">
        <v>92</v>
      </c>
      <c r="H7724" s="24" t="s">
        <v>92</v>
      </c>
      <c r="I7724" t="s">
        <v>92</v>
      </c>
    </row>
    <row r="7725" spans="1:9">
      <c r="A7725" t="s">
        <v>92</v>
      </c>
      <c r="B7725" s="23" t="s">
        <v>92</v>
      </c>
      <c r="C7725" s="24" t="s">
        <v>92</v>
      </c>
      <c r="D7725" t="s">
        <v>92</v>
      </c>
      <c r="E7725" t="s">
        <v>92</v>
      </c>
      <c r="F7725" t="s">
        <v>92</v>
      </c>
      <c r="G7725" s="23" t="s">
        <v>92</v>
      </c>
      <c r="H7725" s="24" t="s">
        <v>92</v>
      </c>
      <c r="I7725" t="s">
        <v>92</v>
      </c>
    </row>
    <row r="7726" spans="1:9">
      <c r="A7726" t="s">
        <v>92</v>
      </c>
      <c r="B7726" s="23" t="s">
        <v>92</v>
      </c>
      <c r="C7726" s="24" t="s">
        <v>92</v>
      </c>
      <c r="D7726" t="s">
        <v>92</v>
      </c>
      <c r="E7726" t="s">
        <v>92</v>
      </c>
      <c r="F7726" t="s">
        <v>92</v>
      </c>
      <c r="G7726" s="23" t="s">
        <v>92</v>
      </c>
      <c r="H7726" s="24" t="s">
        <v>92</v>
      </c>
      <c r="I7726" t="s">
        <v>92</v>
      </c>
    </row>
    <row r="7727" spans="1:9">
      <c r="A7727" t="s">
        <v>92</v>
      </c>
      <c r="B7727" s="23" t="s">
        <v>92</v>
      </c>
      <c r="C7727" s="24" t="s">
        <v>92</v>
      </c>
      <c r="D7727" t="s">
        <v>92</v>
      </c>
      <c r="E7727" t="s">
        <v>92</v>
      </c>
      <c r="F7727" t="s">
        <v>92</v>
      </c>
      <c r="G7727" s="23" t="s">
        <v>92</v>
      </c>
      <c r="H7727" s="24" t="s">
        <v>92</v>
      </c>
      <c r="I7727" t="s">
        <v>92</v>
      </c>
    </row>
    <row r="7728" spans="1:9">
      <c r="A7728" t="s">
        <v>92</v>
      </c>
      <c r="B7728" s="23" t="s">
        <v>92</v>
      </c>
      <c r="C7728" s="24" t="s">
        <v>92</v>
      </c>
      <c r="D7728" t="s">
        <v>92</v>
      </c>
      <c r="E7728" t="s">
        <v>92</v>
      </c>
      <c r="F7728" t="s">
        <v>92</v>
      </c>
      <c r="G7728" s="23" t="s">
        <v>92</v>
      </c>
      <c r="H7728" s="24" t="s">
        <v>92</v>
      </c>
      <c r="I7728" t="s">
        <v>92</v>
      </c>
    </row>
    <row r="7729" spans="1:9">
      <c r="A7729" t="s">
        <v>92</v>
      </c>
      <c r="B7729" s="23" t="s">
        <v>92</v>
      </c>
      <c r="C7729" s="24" t="s">
        <v>92</v>
      </c>
      <c r="D7729" t="s">
        <v>92</v>
      </c>
      <c r="E7729" t="s">
        <v>92</v>
      </c>
      <c r="F7729" t="s">
        <v>92</v>
      </c>
      <c r="G7729" s="23" t="s">
        <v>92</v>
      </c>
      <c r="H7729" s="24" t="s">
        <v>92</v>
      </c>
      <c r="I7729" t="s">
        <v>92</v>
      </c>
    </row>
    <row r="7730" spans="1:9">
      <c r="A7730" t="s">
        <v>92</v>
      </c>
      <c r="B7730" s="23" t="s">
        <v>92</v>
      </c>
      <c r="C7730" s="24" t="s">
        <v>92</v>
      </c>
      <c r="D7730" t="s">
        <v>92</v>
      </c>
      <c r="E7730" t="s">
        <v>92</v>
      </c>
      <c r="F7730" t="s">
        <v>92</v>
      </c>
      <c r="G7730" s="23" t="s">
        <v>92</v>
      </c>
      <c r="H7730" s="24" t="s">
        <v>92</v>
      </c>
      <c r="I7730" t="s">
        <v>92</v>
      </c>
    </row>
    <row r="7731" spans="1:9">
      <c r="A7731" t="s">
        <v>92</v>
      </c>
      <c r="B7731" s="23" t="s">
        <v>92</v>
      </c>
      <c r="C7731" s="24" t="s">
        <v>92</v>
      </c>
      <c r="D7731" t="s">
        <v>92</v>
      </c>
      <c r="E7731" t="s">
        <v>92</v>
      </c>
      <c r="F7731" t="s">
        <v>92</v>
      </c>
      <c r="G7731" s="23" t="s">
        <v>92</v>
      </c>
      <c r="H7731" s="24" t="s">
        <v>92</v>
      </c>
      <c r="I7731" t="s">
        <v>92</v>
      </c>
    </row>
    <row r="7732" spans="1:9">
      <c r="A7732" t="s">
        <v>92</v>
      </c>
      <c r="B7732" s="23" t="s">
        <v>92</v>
      </c>
      <c r="C7732" s="24" t="s">
        <v>92</v>
      </c>
      <c r="D7732" t="s">
        <v>92</v>
      </c>
      <c r="E7732" t="s">
        <v>92</v>
      </c>
      <c r="F7732" t="s">
        <v>92</v>
      </c>
      <c r="G7732" s="23" t="s">
        <v>92</v>
      </c>
      <c r="H7732" s="24" t="s">
        <v>92</v>
      </c>
      <c r="I7732" t="s">
        <v>92</v>
      </c>
    </row>
    <row r="7733" spans="1:9">
      <c r="A7733" t="s">
        <v>92</v>
      </c>
      <c r="B7733" s="23" t="s">
        <v>92</v>
      </c>
      <c r="C7733" s="24" t="s">
        <v>92</v>
      </c>
      <c r="D7733" t="s">
        <v>92</v>
      </c>
      <c r="E7733" t="s">
        <v>92</v>
      </c>
      <c r="F7733" t="s">
        <v>92</v>
      </c>
      <c r="G7733" s="23" t="s">
        <v>92</v>
      </c>
      <c r="H7733" s="24" t="s">
        <v>92</v>
      </c>
      <c r="I7733" t="s">
        <v>92</v>
      </c>
    </row>
    <row r="7734" spans="1:9">
      <c r="A7734" t="s">
        <v>92</v>
      </c>
      <c r="B7734" s="23" t="s">
        <v>92</v>
      </c>
      <c r="C7734" s="24" t="s">
        <v>92</v>
      </c>
      <c r="D7734" t="s">
        <v>92</v>
      </c>
      <c r="E7734" t="s">
        <v>92</v>
      </c>
      <c r="F7734" t="s">
        <v>92</v>
      </c>
      <c r="G7734" s="23" t="s">
        <v>92</v>
      </c>
      <c r="H7734" s="24" t="s">
        <v>92</v>
      </c>
      <c r="I7734" t="s">
        <v>92</v>
      </c>
    </row>
    <row r="7735" spans="1:9">
      <c r="A7735" t="s">
        <v>92</v>
      </c>
      <c r="B7735" s="23" t="s">
        <v>92</v>
      </c>
      <c r="C7735" s="24" t="s">
        <v>92</v>
      </c>
      <c r="D7735" t="s">
        <v>92</v>
      </c>
      <c r="E7735" t="s">
        <v>92</v>
      </c>
      <c r="F7735" t="s">
        <v>92</v>
      </c>
      <c r="G7735" s="23" t="s">
        <v>92</v>
      </c>
      <c r="H7735" s="24" t="s">
        <v>92</v>
      </c>
      <c r="I7735" t="s">
        <v>92</v>
      </c>
    </row>
    <row r="7736" spans="1:9">
      <c r="A7736" t="s">
        <v>92</v>
      </c>
      <c r="B7736" s="23" t="s">
        <v>92</v>
      </c>
      <c r="C7736" s="24" t="s">
        <v>92</v>
      </c>
      <c r="D7736" t="s">
        <v>92</v>
      </c>
      <c r="E7736" t="s">
        <v>92</v>
      </c>
      <c r="F7736" t="s">
        <v>92</v>
      </c>
      <c r="G7736" s="23" t="s">
        <v>92</v>
      </c>
      <c r="H7736" s="24" t="s">
        <v>92</v>
      </c>
      <c r="I7736" t="s">
        <v>92</v>
      </c>
    </row>
    <row r="7737" spans="1:9">
      <c r="A7737" t="s">
        <v>92</v>
      </c>
      <c r="B7737" s="23" t="s">
        <v>92</v>
      </c>
      <c r="C7737" s="24" t="s">
        <v>92</v>
      </c>
      <c r="D7737" t="s">
        <v>92</v>
      </c>
      <c r="E7737" t="s">
        <v>92</v>
      </c>
      <c r="F7737" t="s">
        <v>92</v>
      </c>
      <c r="G7737" s="23" t="s">
        <v>92</v>
      </c>
      <c r="H7737" s="24" t="s">
        <v>92</v>
      </c>
      <c r="I7737" t="s">
        <v>92</v>
      </c>
    </row>
    <row r="7738" spans="1:9">
      <c r="A7738" t="s">
        <v>92</v>
      </c>
      <c r="B7738" s="23" t="s">
        <v>92</v>
      </c>
      <c r="C7738" s="24" t="s">
        <v>92</v>
      </c>
      <c r="D7738" t="s">
        <v>92</v>
      </c>
      <c r="E7738" t="s">
        <v>92</v>
      </c>
      <c r="F7738" t="s">
        <v>92</v>
      </c>
      <c r="G7738" s="23" t="s">
        <v>92</v>
      </c>
      <c r="H7738" s="24" t="s">
        <v>92</v>
      </c>
      <c r="I7738" t="s">
        <v>92</v>
      </c>
    </row>
    <row r="7739" spans="1:9">
      <c r="A7739" t="s">
        <v>92</v>
      </c>
      <c r="B7739" s="23" t="s">
        <v>92</v>
      </c>
      <c r="C7739" s="24" t="s">
        <v>92</v>
      </c>
      <c r="D7739" t="s">
        <v>92</v>
      </c>
      <c r="E7739" t="s">
        <v>92</v>
      </c>
      <c r="F7739" t="s">
        <v>92</v>
      </c>
      <c r="G7739" s="23" t="s">
        <v>92</v>
      </c>
      <c r="H7739" s="24" t="s">
        <v>92</v>
      </c>
      <c r="I7739" t="s">
        <v>92</v>
      </c>
    </row>
    <row r="7740" spans="1:9">
      <c r="A7740" t="s">
        <v>92</v>
      </c>
      <c r="B7740" s="23" t="s">
        <v>92</v>
      </c>
      <c r="C7740" s="24" t="s">
        <v>92</v>
      </c>
      <c r="D7740" t="s">
        <v>92</v>
      </c>
      <c r="E7740" t="s">
        <v>92</v>
      </c>
      <c r="F7740" t="s">
        <v>92</v>
      </c>
      <c r="G7740" s="23" t="s">
        <v>92</v>
      </c>
      <c r="H7740" s="24" t="s">
        <v>92</v>
      </c>
      <c r="I7740" t="s">
        <v>92</v>
      </c>
    </row>
    <row r="7741" spans="1:9">
      <c r="A7741" t="s">
        <v>92</v>
      </c>
      <c r="B7741" s="23" t="s">
        <v>92</v>
      </c>
      <c r="C7741" s="24" t="s">
        <v>92</v>
      </c>
      <c r="D7741" t="s">
        <v>92</v>
      </c>
      <c r="E7741" t="s">
        <v>92</v>
      </c>
      <c r="F7741" t="s">
        <v>92</v>
      </c>
      <c r="G7741" s="23" t="s">
        <v>92</v>
      </c>
      <c r="H7741" s="24" t="s">
        <v>92</v>
      </c>
      <c r="I7741" t="s">
        <v>92</v>
      </c>
    </row>
    <row r="7742" spans="1:9">
      <c r="A7742" t="s">
        <v>92</v>
      </c>
      <c r="B7742" s="23" t="s">
        <v>92</v>
      </c>
      <c r="C7742" s="24" t="s">
        <v>92</v>
      </c>
      <c r="D7742" t="s">
        <v>92</v>
      </c>
      <c r="E7742" t="s">
        <v>92</v>
      </c>
      <c r="F7742" t="s">
        <v>92</v>
      </c>
      <c r="G7742" s="23" t="s">
        <v>92</v>
      </c>
      <c r="H7742" s="24" t="s">
        <v>92</v>
      </c>
      <c r="I7742" t="s">
        <v>92</v>
      </c>
    </row>
    <row r="7743" spans="1:9">
      <c r="A7743" t="s">
        <v>92</v>
      </c>
      <c r="B7743" s="23" t="s">
        <v>92</v>
      </c>
      <c r="C7743" s="24" t="s">
        <v>92</v>
      </c>
      <c r="D7743" t="s">
        <v>92</v>
      </c>
      <c r="E7743" t="s">
        <v>92</v>
      </c>
      <c r="F7743" t="s">
        <v>92</v>
      </c>
      <c r="G7743" s="23" t="s">
        <v>92</v>
      </c>
      <c r="H7743" s="24" t="s">
        <v>92</v>
      </c>
      <c r="I7743" t="s">
        <v>92</v>
      </c>
    </row>
    <row r="7744" spans="1:9">
      <c r="A7744" t="s">
        <v>92</v>
      </c>
      <c r="B7744" s="23" t="s">
        <v>92</v>
      </c>
      <c r="C7744" s="24" t="s">
        <v>92</v>
      </c>
      <c r="D7744" t="s">
        <v>92</v>
      </c>
      <c r="E7744" t="s">
        <v>92</v>
      </c>
      <c r="F7744" t="s">
        <v>92</v>
      </c>
      <c r="G7744" s="23" t="s">
        <v>92</v>
      </c>
      <c r="H7744" s="24" t="s">
        <v>92</v>
      </c>
      <c r="I7744" t="s">
        <v>92</v>
      </c>
    </row>
    <row r="7745" spans="1:9">
      <c r="A7745" t="s">
        <v>92</v>
      </c>
      <c r="B7745" s="23" t="s">
        <v>92</v>
      </c>
      <c r="C7745" s="24" t="s">
        <v>92</v>
      </c>
      <c r="D7745" t="s">
        <v>92</v>
      </c>
      <c r="E7745" t="s">
        <v>92</v>
      </c>
      <c r="F7745" t="s">
        <v>92</v>
      </c>
      <c r="G7745" s="23" t="s">
        <v>92</v>
      </c>
      <c r="H7745" s="24" t="s">
        <v>92</v>
      </c>
      <c r="I7745" t="s">
        <v>92</v>
      </c>
    </row>
    <row r="7746" spans="1:9">
      <c r="A7746" t="s">
        <v>92</v>
      </c>
      <c r="B7746" s="23" t="s">
        <v>92</v>
      </c>
      <c r="C7746" s="24" t="s">
        <v>92</v>
      </c>
      <c r="D7746" t="s">
        <v>92</v>
      </c>
      <c r="E7746" t="s">
        <v>92</v>
      </c>
      <c r="F7746" t="s">
        <v>92</v>
      </c>
      <c r="G7746" s="23" t="s">
        <v>92</v>
      </c>
      <c r="H7746" s="24" t="s">
        <v>92</v>
      </c>
      <c r="I7746" t="s">
        <v>92</v>
      </c>
    </row>
    <row r="7747" spans="1:9">
      <c r="A7747" t="s">
        <v>92</v>
      </c>
      <c r="B7747" s="23" t="s">
        <v>92</v>
      </c>
      <c r="C7747" s="24" t="s">
        <v>92</v>
      </c>
      <c r="D7747" t="s">
        <v>92</v>
      </c>
      <c r="E7747" t="s">
        <v>92</v>
      </c>
      <c r="F7747" t="s">
        <v>92</v>
      </c>
      <c r="G7747" s="23" t="s">
        <v>92</v>
      </c>
      <c r="H7747" s="24" t="s">
        <v>92</v>
      </c>
      <c r="I7747" t="s">
        <v>92</v>
      </c>
    </row>
    <row r="7748" spans="1:9">
      <c r="A7748" t="s">
        <v>92</v>
      </c>
      <c r="B7748" s="23" t="s">
        <v>92</v>
      </c>
      <c r="C7748" s="24" t="s">
        <v>92</v>
      </c>
      <c r="D7748" t="s">
        <v>92</v>
      </c>
      <c r="E7748" t="s">
        <v>92</v>
      </c>
      <c r="F7748" t="s">
        <v>92</v>
      </c>
      <c r="G7748" s="23" t="s">
        <v>92</v>
      </c>
      <c r="H7748" s="24" t="s">
        <v>92</v>
      </c>
      <c r="I7748" t="s">
        <v>92</v>
      </c>
    </row>
    <row r="7749" spans="1:9">
      <c r="A7749" t="s">
        <v>92</v>
      </c>
      <c r="B7749" s="23" t="s">
        <v>92</v>
      </c>
      <c r="C7749" s="24" t="s">
        <v>92</v>
      </c>
      <c r="D7749" t="s">
        <v>92</v>
      </c>
      <c r="E7749" t="s">
        <v>92</v>
      </c>
      <c r="F7749" t="s">
        <v>92</v>
      </c>
      <c r="G7749" s="23" t="s">
        <v>92</v>
      </c>
      <c r="H7749" s="24" t="s">
        <v>92</v>
      </c>
      <c r="I7749" t="s">
        <v>92</v>
      </c>
    </row>
    <row r="7750" spans="1:9">
      <c r="A7750" t="s">
        <v>92</v>
      </c>
      <c r="B7750" s="23" t="s">
        <v>92</v>
      </c>
      <c r="C7750" s="24" t="s">
        <v>92</v>
      </c>
      <c r="D7750" t="s">
        <v>92</v>
      </c>
      <c r="E7750" t="s">
        <v>92</v>
      </c>
      <c r="F7750" t="s">
        <v>92</v>
      </c>
      <c r="G7750" s="23" t="s">
        <v>92</v>
      </c>
      <c r="H7750" s="24" t="s">
        <v>92</v>
      </c>
      <c r="I7750" t="s">
        <v>92</v>
      </c>
    </row>
    <row r="7751" spans="1:9">
      <c r="A7751" t="s">
        <v>92</v>
      </c>
      <c r="B7751" s="23" t="s">
        <v>92</v>
      </c>
      <c r="C7751" s="24" t="s">
        <v>92</v>
      </c>
      <c r="D7751" t="s">
        <v>92</v>
      </c>
      <c r="E7751" t="s">
        <v>92</v>
      </c>
      <c r="F7751" t="s">
        <v>92</v>
      </c>
      <c r="G7751" s="23" t="s">
        <v>92</v>
      </c>
      <c r="H7751" s="24" t="s">
        <v>92</v>
      </c>
      <c r="I7751" t="s">
        <v>92</v>
      </c>
    </row>
    <row r="7752" spans="1:9">
      <c r="A7752" t="s">
        <v>92</v>
      </c>
      <c r="B7752" s="23" t="s">
        <v>92</v>
      </c>
      <c r="C7752" s="24" t="s">
        <v>92</v>
      </c>
      <c r="D7752" t="s">
        <v>92</v>
      </c>
      <c r="E7752" t="s">
        <v>92</v>
      </c>
      <c r="F7752" t="s">
        <v>92</v>
      </c>
      <c r="G7752" s="23" t="s">
        <v>92</v>
      </c>
      <c r="H7752" s="24" t="s">
        <v>92</v>
      </c>
      <c r="I7752" t="s">
        <v>92</v>
      </c>
    </row>
    <row r="7753" spans="1:9">
      <c r="A7753" t="s">
        <v>92</v>
      </c>
      <c r="B7753" s="23" t="s">
        <v>92</v>
      </c>
      <c r="C7753" s="24" t="s">
        <v>92</v>
      </c>
      <c r="D7753" t="s">
        <v>92</v>
      </c>
      <c r="E7753" t="s">
        <v>92</v>
      </c>
      <c r="F7753" t="s">
        <v>92</v>
      </c>
      <c r="G7753" s="23" t="s">
        <v>92</v>
      </c>
      <c r="H7753" s="24" t="s">
        <v>92</v>
      </c>
      <c r="I7753" t="s">
        <v>92</v>
      </c>
    </row>
    <row r="7754" spans="1:9">
      <c r="A7754" t="s">
        <v>92</v>
      </c>
      <c r="B7754" s="23" t="s">
        <v>92</v>
      </c>
      <c r="C7754" s="24" t="s">
        <v>92</v>
      </c>
      <c r="D7754" t="s">
        <v>92</v>
      </c>
      <c r="E7754" t="s">
        <v>92</v>
      </c>
      <c r="F7754" t="s">
        <v>92</v>
      </c>
      <c r="G7754" s="23" t="s">
        <v>92</v>
      </c>
      <c r="H7754" s="24" t="s">
        <v>92</v>
      </c>
      <c r="I7754" t="s">
        <v>92</v>
      </c>
    </row>
    <row r="7755" spans="1:9">
      <c r="A7755" t="s">
        <v>92</v>
      </c>
      <c r="B7755" s="23" t="s">
        <v>92</v>
      </c>
      <c r="C7755" s="24" t="s">
        <v>92</v>
      </c>
      <c r="D7755" t="s">
        <v>92</v>
      </c>
      <c r="E7755" t="s">
        <v>92</v>
      </c>
      <c r="F7755" t="s">
        <v>92</v>
      </c>
      <c r="G7755" s="23" t="s">
        <v>92</v>
      </c>
      <c r="H7755" s="24" t="s">
        <v>92</v>
      </c>
      <c r="I7755" t="s">
        <v>92</v>
      </c>
    </row>
    <row r="7756" spans="1:9">
      <c r="A7756" t="s">
        <v>92</v>
      </c>
      <c r="B7756" s="23" t="s">
        <v>92</v>
      </c>
      <c r="C7756" s="24" t="s">
        <v>92</v>
      </c>
      <c r="D7756" t="s">
        <v>92</v>
      </c>
      <c r="E7756" t="s">
        <v>92</v>
      </c>
      <c r="F7756" t="s">
        <v>92</v>
      </c>
      <c r="G7756" s="23" t="s">
        <v>92</v>
      </c>
      <c r="H7756" s="24" t="s">
        <v>92</v>
      </c>
      <c r="I7756" t="s">
        <v>92</v>
      </c>
    </row>
    <row r="7757" spans="1:9">
      <c r="A7757" t="s">
        <v>92</v>
      </c>
      <c r="B7757" s="23" t="s">
        <v>92</v>
      </c>
      <c r="C7757" s="24" t="s">
        <v>92</v>
      </c>
      <c r="D7757" t="s">
        <v>92</v>
      </c>
      <c r="E7757" t="s">
        <v>92</v>
      </c>
      <c r="F7757" t="s">
        <v>92</v>
      </c>
      <c r="G7757" s="23" t="s">
        <v>92</v>
      </c>
      <c r="H7757" s="24" t="s">
        <v>92</v>
      </c>
      <c r="I7757" t="s">
        <v>92</v>
      </c>
    </row>
    <row r="7758" spans="1:9">
      <c r="A7758" t="s">
        <v>92</v>
      </c>
      <c r="B7758" s="23" t="s">
        <v>92</v>
      </c>
      <c r="C7758" s="24" t="s">
        <v>92</v>
      </c>
      <c r="D7758" t="s">
        <v>92</v>
      </c>
      <c r="E7758" t="s">
        <v>92</v>
      </c>
      <c r="F7758" t="s">
        <v>92</v>
      </c>
      <c r="G7758" s="23" t="s">
        <v>92</v>
      </c>
      <c r="H7758" s="24" t="s">
        <v>92</v>
      </c>
      <c r="I7758" t="s">
        <v>92</v>
      </c>
    </row>
    <row r="7759" spans="1:9">
      <c r="A7759" t="s">
        <v>92</v>
      </c>
      <c r="B7759" s="23" t="s">
        <v>92</v>
      </c>
      <c r="C7759" s="24" t="s">
        <v>92</v>
      </c>
      <c r="D7759" t="s">
        <v>92</v>
      </c>
      <c r="E7759" t="s">
        <v>92</v>
      </c>
      <c r="F7759" t="s">
        <v>92</v>
      </c>
      <c r="G7759" s="23" t="s">
        <v>92</v>
      </c>
      <c r="H7759" s="24" t="s">
        <v>92</v>
      </c>
      <c r="I7759" t="s">
        <v>92</v>
      </c>
    </row>
    <row r="7760" spans="1:9">
      <c r="A7760" t="s">
        <v>92</v>
      </c>
      <c r="B7760" s="23" t="s">
        <v>92</v>
      </c>
      <c r="C7760" s="24" t="s">
        <v>92</v>
      </c>
      <c r="D7760" t="s">
        <v>92</v>
      </c>
      <c r="E7760" t="s">
        <v>92</v>
      </c>
      <c r="F7760" t="s">
        <v>92</v>
      </c>
      <c r="G7760" s="23" t="s">
        <v>92</v>
      </c>
      <c r="H7760" s="24" t="s">
        <v>92</v>
      </c>
      <c r="I7760" t="s">
        <v>92</v>
      </c>
    </row>
    <row r="7761" spans="1:9">
      <c r="A7761" t="s">
        <v>92</v>
      </c>
      <c r="B7761" s="23" t="s">
        <v>92</v>
      </c>
      <c r="C7761" s="24" t="s">
        <v>92</v>
      </c>
      <c r="D7761" t="s">
        <v>92</v>
      </c>
      <c r="E7761" t="s">
        <v>92</v>
      </c>
      <c r="F7761" t="s">
        <v>92</v>
      </c>
      <c r="G7761" s="23" t="s">
        <v>92</v>
      </c>
      <c r="H7761" s="24" t="s">
        <v>92</v>
      </c>
      <c r="I7761" t="s">
        <v>92</v>
      </c>
    </row>
    <row r="7762" spans="1:9">
      <c r="A7762" t="s">
        <v>92</v>
      </c>
      <c r="B7762" s="23" t="s">
        <v>92</v>
      </c>
      <c r="C7762" s="24" t="s">
        <v>92</v>
      </c>
      <c r="D7762" t="s">
        <v>92</v>
      </c>
      <c r="E7762" t="s">
        <v>92</v>
      </c>
      <c r="F7762" t="s">
        <v>92</v>
      </c>
      <c r="G7762" s="23" t="s">
        <v>92</v>
      </c>
      <c r="H7762" s="24" t="s">
        <v>92</v>
      </c>
      <c r="I7762" t="s">
        <v>92</v>
      </c>
    </row>
    <row r="7763" spans="1:9">
      <c r="A7763" t="s">
        <v>92</v>
      </c>
      <c r="B7763" s="23" t="s">
        <v>92</v>
      </c>
      <c r="C7763" s="24" t="s">
        <v>92</v>
      </c>
      <c r="D7763" t="s">
        <v>92</v>
      </c>
      <c r="E7763" t="s">
        <v>92</v>
      </c>
      <c r="F7763" t="s">
        <v>92</v>
      </c>
      <c r="G7763" s="23" t="s">
        <v>92</v>
      </c>
      <c r="H7763" s="24" t="s">
        <v>92</v>
      </c>
      <c r="I7763" t="s">
        <v>92</v>
      </c>
    </row>
    <row r="7764" spans="1:9">
      <c r="A7764" t="s">
        <v>92</v>
      </c>
      <c r="B7764" s="23" t="s">
        <v>92</v>
      </c>
      <c r="C7764" s="24" t="s">
        <v>92</v>
      </c>
      <c r="D7764" t="s">
        <v>92</v>
      </c>
      <c r="E7764" t="s">
        <v>92</v>
      </c>
      <c r="F7764" t="s">
        <v>92</v>
      </c>
      <c r="G7764" s="23" t="s">
        <v>92</v>
      </c>
      <c r="H7764" s="24" t="s">
        <v>92</v>
      </c>
      <c r="I7764" t="s">
        <v>92</v>
      </c>
    </row>
    <row r="7765" spans="1:9">
      <c r="A7765" t="s">
        <v>92</v>
      </c>
      <c r="B7765" s="23" t="s">
        <v>92</v>
      </c>
      <c r="C7765" s="24" t="s">
        <v>92</v>
      </c>
      <c r="D7765" t="s">
        <v>92</v>
      </c>
      <c r="E7765" t="s">
        <v>92</v>
      </c>
      <c r="F7765" t="s">
        <v>92</v>
      </c>
      <c r="G7765" s="23" t="s">
        <v>92</v>
      </c>
      <c r="H7765" s="24" t="s">
        <v>92</v>
      </c>
      <c r="I7765" t="s">
        <v>92</v>
      </c>
    </row>
    <row r="7766" spans="1:9">
      <c r="A7766" t="s">
        <v>92</v>
      </c>
      <c r="B7766" s="23" t="s">
        <v>92</v>
      </c>
      <c r="C7766" s="24" t="s">
        <v>92</v>
      </c>
      <c r="D7766" t="s">
        <v>92</v>
      </c>
      <c r="E7766" t="s">
        <v>92</v>
      </c>
      <c r="F7766" t="s">
        <v>92</v>
      </c>
      <c r="G7766" s="23" t="s">
        <v>92</v>
      </c>
      <c r="H7766" s="24" t="s">
        <v>92</v>
      </c>
      <c r="I7766" t="s">
        <v>92</v>
      </c>
    </row>
    <row r="7767" spans="1:9">
      <c r="A7767" t="s">
        <v>92</v>
      </c>
      <c r="B7767" s="23" t="s">
        <v>92</v>
      </c>
      <c r="C7767" s="24" t="s">
        <v>92</v>
      </c>
      <c r="D7767" t="s">
        <v>92</v>
      </c>
      <c r="E7767" t="s">
        <v>92</v>
      </c>
      <c r="F7767" t="s">
        <v>92</v>
      </c>
      <c r="G7767" s="23" t="s">
        <v>92</v>
      </c>
      <c r="H7767" s="24" t="s">
        <v>92</v>
      </c>
      <c r="I7767" t="s">
        <v>92</v>
      </c>
    </row>
    <row r="7768" spans="1:9">
      <c r="A7768" t="s">
        <v>92</v>
      </c>
      <c r="B7768" s="23" t="s">
        <v>92</v>
      </c>
      <c r="C7768" s="24" t="s">
        <v>92</v>
      </c>
      <c r="D7768" t="s">
        <v>92</v>
      </c>
      <c r="E7768" t="s">
        <v>92</v>
      </c>
      <c r="F7768" t="s">
        <v>92</v>
      </c>
      <c r="G7768" s="23" t="s">
        <v>92</v>
      </c>
      <c r="H7768" s="24" t="s">
        <v>92</v>
      </c>
      <c r="I7768" t="s">
        <v>92</v>
      </c>
    </row>
    <row r="7769" spans="1:9">
      <c r="A7769" t="s">
        <v>92</v>
      </c>
      <c r="B7769" s="23" t="s">
        <v>92</v>
      </c>
      <c r="C7769" s="24" t="s">
        <v>92</v>
      </c>
      <c r="D7769" t="s">
        <v>92</v>
      </c>
      <c r="E7769" t="s">
        <v>92</v>
      </c>
      <c r="F7769" t="s">
        <v>92</v>
      </c>
      <c r="G7769" s="23" t="s">
        <v>92</v>
      </c>
      <c r="H7769" s="24" t="s">
        <v>92</v>
      </c>
      <c r="I7769" t="s">
        <v>92</v>
      </c>
    </row>
    <row r="7770" spans="1:9">
      <c r="A7770" t="s">
        <v>92</v>
      </c>
      <c r="B7770" s="23" t="s">
        <v>92</v>
      </c>
      <c r="C7770" s="24" t="s">
        <v>92</v>
      </c>
      <c r="D7770" t="s">
        <v>92</v>
      </c>
      <c r="E7770" t="s">
        <v>92</v>
      </c>
      <c r="F7770" t="s">
        <v>92</v>
      </c>
      <c r="G7770" s="23" t="s">
        <v>92</v>
      </c>
      <c r="H7770" s="24" t="s">
        <v>92</v>
      </c>
      <c r="I7770" t="s">
        <v>92</v>
      </c>
    </row>
    <row r="7771" spans="1:9">
      <c r="A7771" t="s">
        <v>92</v>
      </c>
      <c r="B7771" s="23" t="s">
        <v>92</v>
      </c>
      <c r="C7771" s="24" t="s">
        <v>92</v>
      </c>
      <c r="D7771" t="s">
        <v>92</v>
      </c>
      <c r="E7771" t="s">
        <v>92</v>
      </c>
      <c r="F7771" t="s">
        <v>92</v>
      </c>
      <c r="G7771" s="23" t="s">
        <v>92</v>
      </c>
      <c r="H7771" s="24" t="s">
        <v>92</v>
      </c>
      <c r="I7771" t="s">
        <v>92</v>
      </c>
    </row>
    <row r="7772" spans="1:9">
      <c r="A7772" t="s">
        <v>92</v>
      </c>
      <c r="B7772" s="23" t="s">
        <v>92</v>
      </c>
      <c r="C7772" s="24" t="s">
        <v>92</v>
      </c>
      <c r="D7772" t="s">
        <v>92</v>
      </c>
      <c r="E7772" t="s">
        <v>92</v>
      </c>
      <c r="F7772" t="s">
        <v>92</v>
      </c>
      <c r="G7772" s="23" t="s">
        <v>92</v>
      </c>
      <c r="H7772" s="24" t="s">
        <v>92</v>
      </c>
      <c r="I7772" t="s">
        <v>92</v>
      </c>
    </row>
    <row r="7773" spans="1:9">
      <c r="A7773" t="s">
        <v>92</v>
      </c>
      <c r="B7773" s="23" t="s">
        <v>92</v>
      </c>
      <c r="C7773" s="24" t="s">
        <v>92</v>
      </c>
      <c r="D7773" t="s">
        <v>92</v>
      </c>
      <c r="E7773" t="s">
        <v>92</v>
      </c>
      <c r="F7773" t="s">
        <v>92</v>
      </c>
      <c r="G7773" s="23" t="s">
        <v>92</v>
      </c>
      <c r="H7773" s="24" t="s">
        <v>92</v>
      </c>
      <c r="I7773" t="s">
        <v>92</v>
      </c>
    </row>
    <row r="7774" spans="1:9">
      <c r="A7774" t="s">
        <v>92</v>
      </c>
      <c r="B7774" s="23" t="s">
        <v>92</v>
      </c>
      <c r="C7774" s="24" t="s">
        <v>92</v>
      </c>
      <c r="D7774" t="s">
        <v>92</v>
      </c>
      <c r="E7774" t="s">
        <v>92</v>
      </c>
      <c r="F7774" t="s">
        <v>92</v>
      </c>
      <c r="G7774" s="23" t="s">
        <v>92</v>
      </c>
      <c r="H7774" s="24" t="s">
        <v>92</v>
      </c>
      <c r="I7774" t="s">
        <v>92</v>
      </c>
    </row>
    <row r="7775" spans="1:9">
      <c r="A7775" t="s">
        <v>92</v>
      </c>
      <c r="B7775" s="23" t="s">
        <v>92</v>
      </c>
      <c r="C7775" s="24" t="s">
        <v>92</v>
      </c>
      <c r="D7775" t="s">
        <v>92</v>
      </c>
      <c r="E7775" t="s">
        <v>92</v>
      </c>
      <c r="F7775" t="s">
        <v>92</v>
      </c>
      <c r="G7775" s="23" t="s">
        <v>92</v>
      </c>
      <c r="H7775" s="24" t="s">
        <v>92</v>
      </c>
      <c r="I7775" t="s">
        <v>92</v>
      </c>
    </row>
    <row r="7776" spans="1:9">
      <c r="A7776" t="s">
        <v>92</v>
      </c>
      <c r="B7776" s="23" t="s">
        <v>92</v>
      </c>
      <c r="C7776" s="24" t="s">
        <v>92</v>
      </c>
      <c r="D7776" t="s">
        <v>92</v>
      </c>
      <c r="E7776" t="s">
        <v>92</v>
      </c>
      <c r="F7776" t="s">
        <v>92</v>
      </c>
      <c r="G7776" s="23" t="s">
        <v>92</v>
      </c>
      <c r="H7776" s="24" t="s">
        <v>92</v>
      </c>
      <c r="I7776" t="s">
        <v>92</v>
      </c>
    </row>
    <row r="7777" spans="1:9">
      <c r="A7777" t="s">
        <v>92</v>
      </c>
      <c r="B7777" s="23" t="s">
        <v>92</v>
      </c>
      <c r="C7777" s="24" t="s">
        <v>92</v>
      </c>
      <c r="D7777" t="s">
        <v>92</v>
      </c>
      <c r="E7777" t="s">
        <v>92</v>
      </c>
      <c r="F7777" t="s">
        <v>92</v>
      </c>
      <c r="G7777" s="23" t="s">
        <v>92</v>
      </c>
      <c r="H7777" s="24" t="s">
        <v>92</v>
      </c>
      <c r="I7777" t="s">
        <v>92</v>
      </c>
    </row>
    <row r="7778" spans="1:9">
      <c r="A7778" t="s">
        <v>92</v>
      </c>
      <c r="B7778" s="23" t="s">
        <v>92</v>
      </c>
      <c r="C7778" s="24" t="s">
        <v>92</v>
      </c>
      <c r="D7778" t="s">
        <v>92</v>
      </c>
      <c r="E7778" t="s">
        <v>92</v>
      </c>
      <c r="F7778" t="s">
        <v>92</v>
      </c>
      <c r="G7778" s="23" t="s">
        <v>92</v>
      </c>
      <c r="H7778" s="24" t="s">
        <v>92</v>
      </c>
      <c r="I7778" t="s">
        <v>92</v>
      </c>
    </row>
    <row r="7779" spans="1:9">
      <c r="A7779" t="s">
        <v>92</v>
      </c>
      <c r="B7779" s="23" t="s">
        <v>92</v>
      </c>
      <c r="C7779" s="24" t="s">
        <v>92</v>
      </c>
      <c r="D7779" t="s">
        <v>92</v>
      </c>
      <c r="E7779" t="s">
        <v>92</v>
      </c>
      <c r="F7779" t="s">
        <v>92</v>
      </c>
      <c r="G7779" s="23" t="s">
        <v>92</v>
      </c>
      <c r="H7779" s="24" t="s">
        <v>92</v>
      </c>
      <c r="I7779" t="s">
        <v>92</v>
      </c>
    </row>
    <row r="7780" spans="1:9">
      <c r="A7780" t="s">
        <v>92</v>
      </c>
      <c r="B7780" s="23" t="s">
        <v>92</v>
      </c>
      <c r="C7780" s="24" t="s">
        <v>92</v>
      </c>
      <c r="D7780" t="s">
        <v>92</v>
      </c>
      <c r="E7780" t="s">
        <v>92</v>
      </c>
      <c r="F7780" t="s">
        <v>92</v>
      </c>
      <c r="G7780" s="23" t="s">
        <v>92</v>
      </c>
      <c r="H7780" s="24" t="s">
        <v>92</v>
      </c>
      <c r="I7780" t="s">
        <v>92</v>
      </c>
    </row>
    <row r="7781" spans="1:9">
      <c r="A7781" t="s">
        <v>92</v>
      </c>
      <c r="B7781" s="23" t="s">
        <v>92</v>
      </c>
      <c r="C7781" s="24" t="s">
        <v>92</v>
      </c>
      <c r="D7781" t="s">
        <v>92</v>
      </c>
      <c r="E7781" t="s">
        <v>92</v>
      </c>
      <c r="F7781" t="s">
        <v>92</v>
      </c>
      <c r="G7781" s="23" t="s">
        <v>92</v>
      </c>
      <c r="H7781" s="24" t="s">
        <v>92</v>
      </c>
      <c r="I7781" t="s">
        <v>92</v>
      </c>
    </row>
    <row r="7782" spans="1:9">
      <c r="A7782" t="s">
        <v>92</v>
      </c>
      <c r="B7782" s="23" t="s">
        <v>92</v>
      </c>
      <c r="C7782" s="24" t="s">
        <v>92</v>
      </c>
      <c r="D7782" t="s">
        <v>92</v>
      </c>
      <c r="E7782" t="s">
        <v>92</v>
      </c>
      <c r="F7782" t="s">
        <v>92</v>
      </c>
      <c r="G7782" s="23" t="s">
        <v>92</v>
      </c>
      <c r="H7782" s="24" t="s">
        <v>92</v>
      </c>
      <c r="I7782" t="s">
        <v>92</v>
      </c>
    </row>
    <row r="7783" spans="1:9">
      <c r="A7783" t="s">
        <v>92</v>
      </c>
      <c r="B7783" s="23" t="s">
        <v>92</v>
      </c>
      <c r="C7783" s="24" t="s">
        <v>92</v>
      </c>
      <c r="D7783" t="s">
        <v>92</v>
      </c>
      <c r="E7783" t="s">
        <v>92</v>
      </c>
      <c r="F7783" t="s">
        <v>92</v>
      </c>
      <c r="G7783" s="23" t="s">
        <v>92</v>
      </c>
      <c r="H7783" s="24" t="s">
        <v>92</v>
      </c>
      <c r="I7783" t="s">
        <v>92</v>
      </c>
    </row>
    <row r="7784" spans="1:9">
      <c r="A7784" t="s">
        <v>92</v>
      </c>
      <c r="B7784" s="23" t="s">
        <v>92</v>
      </c>
      <c r="C7784" s="24" t="s">
        <v>92</v>
      </c>
      <c r="D7784" t="s">
        <v>92</v>
      </c>
      <c r="E7784" t="s">
        <v>92</v>
      </c>
      <c r="F7784" t="s">
        <v>92</v>
      </c>
      <c r="G7784" s="23" t="s">
        <v>92</v>
      </c>
      <c r="H7784" s="24" t="s">
        <v>92</v>
      </c>
      <c r="I7784" t="s">
        <v>92</v>
      </c>
    </row>
    <row r="7785" spans="1:9">
      <c r="A7785" t="s">
        <v>92</v>
      </c>
      <c r="B7785" s="23" t="s">
        <v>92</v>
      </c>
      <c r="C7785" s="24" t="s">
        <v>92</v>
      </c>
      <c r="D7785" t="s">
        <v>92</v>
      </c>
      <c r="E7785" t="s">
        <v>92</v>
      </c>
      <c r="F7785" t="s">
        <v>92</v>
      </c>
      <c r="G7785" s="23" t="s">
        <v>92</v>
      </c>
      <c r="H7785" s="24" t="s">
        <v>92</v>
      </c>
      <c r="I7785" t="s">
        <v>92</v>
      </c>
    </row>
    <row r="7786" spans="1:9">
      <c r="A7786" t="s">
        <v>92</v>
      </c>
      <c r="B7786" s="23" t="s">
        <v>92</v>
      </c>
      <c r="C7786" s="24" t="s">
        <v>92</v>
      </c>
      <c r="D7786" t="s">
        <v>92</v>
      </c>
      <c r="E7786" t="s">
        <v>92</v>
      </c>
      <c r="F7786" t="s">
        <v>92</v>
      </c>
      <c r="G7786" s="23" t="s">
        <v>92</v>
      </c>
      <c r="H7786" s="24" t="s">
        <v>92</v>
      </c>
      <c r="I7786" t="s">
        <v>92</v>
      </c>
    </row>
    <row r="7787" spans="1:9">
      <c r="A7787" t="s">
        <v>92</v>
      </c>
      <c r="B7787" s="23" t="s">
        <v>92</v>
      </c>
      <c r="C7787" s="24" t="s">
        <v>92</v>
      </c>
      <c r="D7787" t="s">
        <v>92</v>
      </c>
      <c r="E7787" t="s">
        <v>92</v>
      </c>
      <c r="F7787" t="s">
        <v>92</v>
      </c>
      <c r="G7787" s="23" t="s">
        <v>92</v>
      </c>
      <c r="H7787" s="24" t="s">
        <v>92</v>
      </c>
      <c r="I7787" t="s">
        <v>92</v>
      </c>
    </row>
    <row r="7788" spans="1:9">
      <c r="A7788" t="s">
        <v>92</v>
      </c>
      <c r="B7788" s="23" t="s">
        <v>92</v>
      </c>
      <c r="C7788" s="24" t="s">
        <v>92</v>
      </c>
      <c r="D7788" t="s">
        <v>92</v>
      </c>
      <c r="E7788" t="s">
        <v>92</v>
      </c>
      <c r="F7788" t="s">
        <v>92</v>
      </c>
      <c r="G7788" s="23" t="s">
        <v>92</v>
      </c>
      <c r="H7788" s="24" t="s">
        <v>92</v>
      </c>
      <c r="I7788" t="s">
        <v>92</v>
      </c>
    </row>
    <row r="7789" spans="1:9">
      <c r="A7789" t="s">
        <v>92</v>
      </c>
      <c r="B7789" s="23" t="s">
        <v>92</v>
      </c>
      <c r="C7789" s="24" t="s">
        <v>92</v>
      </c>
      <c r="D7789" t="s">
        <v>92</v>
      </c>
      <c r="E7789" t="s">
        <v>92</v>
      </c>
      <c r="F7789" t="s">
        <v>92</v>
      </c>
      <c r="G7789" s="23" t="s">
        <v>92</v>
      </c>
      <c r="H7789" s="24" t="s">
        <v>92</v>
      </c>
      <c r="I7789" t="s">
        <v>92</v>
      </c>
    </row>
    <row r="7790" spans="1:9">
      <c r="A7790" t="s">
        <v>92</v>
      </c>
      <c r="B7790" s="23" t="s">
        <v>92</v>
      </c>
      <c r="C7790" s="24" t="s">
        <v>92</v>
      </c>
      <c r="D7790" t="s">
        <v>92</v>
      </c>
      <c r="E7790" t="s">
        <v>92</v>
      </c>
      <c r="F7790" t="s">
        <v>92</v>
      </c>
      <c r="G7790" s="23" t="s">
        <v>92</v>
      </c>
      <c r="H7790" s="24" t="s">
        <v>92</v>
      </c>
      <c r="I7790" t="s">
        <v>92</v>
      </c>
    </row>
    <row r="7791" spans="1:9">
      <c r="A7791" t="s">
        <v>92</v>
      </c>
      <c r="B7791" s="23" t="s">
        <v>92</v>
      </c>
      <c r="C7791" s="24" t="s">
        <v>92</v>
      </c>
      <c r="D7791" t="s">
        <v>92</v>
      </c>
      <c r="E7791" t="s">
        <v>92</v>
      </c>
      <c r="F7791" t="s">
        <v>92</v>
      </c>
      <c r="G7791" s="23" t="s">
        <v>92</v>
      </c>
      <c r="H7791" s="24" t="s">
        <v>92</v>
      </c>
      <c r="I7791" t="s">
        <v>92</v>
      </c>
    </row>
    <row r="7792" spans="1:9">
      <c r="A7792" t="s">
        <v>92</v>
      </c>
      <c r="B7792" s="23" t="s">
        <v>92</v>
      </c>
      <c r="C7792" s="24" t="s">
        <v>92</v>
      </c>
      <c r="D7792" t="s">
        <v>92</v>
      </c>
      <c r="E7792" t="s">
        <v>92</v>
      </c>
      <c r="F7792" t="s">
        <v>92</v>
      </c>
      <c r="G7792" s="23" t="s">
        <v>92</v>
      </c>
      <c r="H7792" s="24" t="s">
        <v>92</v>
      </c>
      <c r="I7792" t="s">
        <v>92</v>
      </c>
    </row>
    <row r="7793" spans="1:9">
      <c r="A7793" t="s">
        <v>92</v>
      </c>
      <c r="B7793" s="23" t="s">
        <v>92</v>
      </c>
      <c r="C7793" s="24" t="s">
        <v>92</v>
      </c>
      <c r="D7793" t="s">
        <v>92</v>
      </c>
      <c r="E7793" t="s">
        <v>92</v>
      </c>
      <c r="F7793" t="s">
        <v>92</v>
      </c>
      <c r="G7793" s="23" t="s">
        <v>92</v>
      </c>
      <c r="H7793" s="24" t="s">
        <v>92</v>
      </c>
      <c r="I7793" t="s">
        <v>92</v>
      </c>
    </row>
    <row r="7794" spans="1:9">
      <c r="A7794" t="s">
        <v>92</v>
      </c>
      <c r="B7794" s="23" t="s">
        <v>92</v>
      </c>
      <c r="C7794" s="24" t="s">
        <v>92</v>
      </c>
      <c r="D7794" t="s">
        <v>92</v>
      </c>
      <c r="E7794" t="s">
        <v>92</v>
      </c>
      <c r="F7794" t="s">
        <v>92</v>
      </c>
      <c r="G7794" s="23" t="s">
        <v>92</v>
      </c>
      <c r="H7794" s="24" t="s">
        <v>92</v>
      </c>
      <c r="I7794" t="s">
        <v>92</v>
      </c>
    </row>
    <row r="7795" spans="1:9">
      <c r="A7795" t="s">
        <v>92</v>
      </c>
      <c r="B7795" s="23" t="s">
        <v>92</v>
      </c>
      <c r="C7795" s="24" t="s">
        <v>92</v>
      </c>
      <c r="D7795" t="s">
        <v>92</v>
      </c>
      <c r="E7795" t="s">
        <v>92</v>
      </c>
      <c r="F7795" t="s">
        <v>92</v>
      </c>
      <c r="G7795" s="23" t="s">
        <v>92</v>
      </c>
      <c r="H7795" s="24" t="s">
        <v>92</v>
      </c>
      <c r="I7795" t="s">
        <v>92</v>
      </c>
    </row>
    <row r="7796" spans="1:9">
      <c r="A7796" t="s">
        <v>92</v>
      </c>
      <c r="B7796" s="23" t="s">
        <v>92</v>
      </c>
      <c r="C7796" s="24" t="s">
        <v>92</v>
      </c>
      <c r="D7796" t="s">
        <v>92</v>
      </c>
      <c r="E7796" t="s">
        <v>92</v>
      </c>
      <c r="F7796" t="s">
        <v>92</v>
      </c>
      <c r="G7796" s="23" t="s">
        <v>92</v>
      </c>
      <c r="H7796" s="24" t="s">
        <v>92</v>
      </c>
      <c r="I7796" t="s">
        <v>92</v>
      </c>
    </row>
    <row r="7797" spans="1:9">
      <c r="A7797" t="s">
        <v>92</v>
      </c>
      <c r="B7797" s="23" t="s">
        <v>92</v>
      </c>
      <c r="C7797" s="24" t="s">
        <v>92</v>
      </c>
      <c r="D7797" t="s">
        <v>92</v>
      </c>
      <c r="E7797" t="s">
        <v>92</v>
      </c>
      <c r="F7797" t="s">
        <v>92</v>
      </c>
      <c r="G7797" s="23" t="s">
        <v>92</v>
      </c>
      <c r="H7797" s="24" t="s">
        <v>92</v>
      </c>
      <c r="I7797" t="s">
        <v>92</v>
      </c>
    </row>
    <row r="7798" spans="1:9">
      <c r="A7798" t="s">
        <v>92</v>
      </c>
      <c r="B7798" s="23" t="s">
        <v>92</v>
      </c>
      <c r="C7798" s="24" t="s">
        <v>92</v>
      </c>
      <c r="D7798" t="s">
        <v>92</v>
      </c>
      <c r="E7798" t="s">
        <v>92</v>
      </c>
      <c r="F7798" t="s">
        <v>92</v>
      </c>
      <c r="G7798" s="23" t="s">
        <v>92</v>
      </c>
      <c r="H7798" s="24" t="s">
        <v>92</v>
      </c>
      <c r="I7798" t="s">
        <v>92</v>
      </c>
    </row>
    <row r="7799" spans="1:9">
      <c r="A7799" t="s">
        <v>92</v>
      </c>
      <c r="B7799" s="23" t="s">
        <v>92</v>
      </c>
      <c r="C7799" s="24" t="s">
        <v>92</v>
      </c>
      <c r="D7799" t="s">
        <v>92</v>
      </c>
      <c r="E7799" t="s">
        <v>92</v>
      </c>
      <c r="F7799" t="s">
        <v>92</v>
      </c>
      <c r="G7799" s="23" t="s">
        <v>92</v>
      </c>
      <c r="H7799" s="24" t="s">
        <v>92</v>
      </c>
      <c r="I7799" t="s">
        <v>92</v>
      </c>
    </row>
    <row r="7800" spans="1:9">
      <c r="A7800" t="s">
        <v>92</v>
      </c>
      <c r="B7800" s="23" t="s">
        <v>92</v>
      </c>
      <c r="C7800" s="24" t="s">
        <v>92</v>
      </c>
      <c r="D7800" t="s">
        <v>92</v>
      </c>
      <c r="E7800" t="s">
        <v>92</v>
      </c>
      <c r="F7800" t="s">
        <v>92</v>
      </c>
      <c r="G7800" s="23" t="s">
        <v>92</v>
      </c>
      <c r="H7800" s="24" t="s">
        <v>92</v>
      </c>
      <c r="I7800" t="s">
        <v>92</v>
      </c>
    </row>
    <row r="7801" spans="1:9">
      <c r="A7801" t="s">
        <v>92</v>
      </c>
      <c r="B7801" s="23" t="s">
        <v>92</v>
      </c>
      <c r="C7801" s="24" t="s">
        <v>92</v>
      </c>
      <c r="D7801" t="s">
        <v>92</v>
      </c>
      <c r="E7801" t="s">
        <v>92</v>
      </c>
      <c r="F7801" t="s">
        <v>92</v>
      </c>
      <c r="G7801" s="23" t="s">
        <v>92</v>
      </c>
      <c r="H7801" s="24" t="s">
        <v>92</v>
      </c>
      <c r="I7801" t="s">
        <v>92</v>
      </c>
    </row>
    <row r="7802" spans="1:9">
      <c r="A7802" t="s">
        <v>92</v>
      </c>
      <c r="B7802" s="23" t="s">
        <v>92</v>
      </c>
      <c r="C7802" s="24" t="s">
        <v>92</v>
      </c>
      <c r="D7802" t="s">
        <v>92</v>
      </c>
      <c r="E7802" t="s">
        <v>92</v>
      </c>
      <c r="F7802" t="s">
        <v>92</v>
      </c>
      <c r="G7802" s="23" t="s">
        <v>92</v>
      </c>
      <c r="H7802" s="24" t="s">
        <v>92</v>
      </c>
      <c r="I7802" t="s">
        <v>92</v>
      </c>
    </row>
    <row r="7803" spans="1:9">
      <c r="A7803" t="s">
        <v>92</v>
      </c>
      <c r="B7803" s="23" t="s">
        <v>92</v>
      </c>
      <c r="C7803" s="24" t="s">
        <v>92</v>
      </c>
      <c r="D7803" t="s">
        <v>92</v>
      </c>
      <c r="E7803" t="s">
        <v>92</v>
      </c>
      <c r="F7803" t="s">
        <v>92</v>
      </c>
      <c r="G7803" s="23" t="s">
        <v>92</v>
      </c>
      <c r="H7803" s="24" t="s">
        <v>92</v>
      </c>
      <c r="I7803" t="s">
        <v>92</v>
      </c>
    </row>
    <row r="7804" spans="1:9">
      <c r="A7804" t="s">
        <v>92</v>
      </c>
      <c r="B7804" s="23" t="s">
        <v>92</v>
      </c>
      <c r="C7804" s="24" t="s">
        <v>92</v>
      </c>
      <c r="D7804" t="s">
        <v>92</v>
      </c>
      <c r="E7804" t="s">
        <v>92</v>
      </c>
      <c r="F7804" t="s">
        <v>92</v>
      </c>
      <c r="G7804" s="23" t="s">
        <v>92</v>
      </c>
      <c r="H7804" s="24" t="s">
        <v>92</v>
      </c>
      <c r="I7804" t="s">
        <v>92</v>
      </c>
    </row>
    <row r="7805" spans="1:9">
      <c r="A7805" t="s">
        <v>92</v>
      </c>
      <c r="B7805" s="23" t="s">
        <v>92</v>
      </c>
      <c r="C7805" s="24" t="s">
        <v>92</v>
      </c>
      <c r="D7805" t="s">
        <v>92</v>
      </c>
      <c r="E7805" t="s">
        <v>92</v>
      </c>
      <c r="F7805" t="s">
        <v>92</v>
      </c>
      <c r="G7805" s="23" t="s">
        <v>92</v>
      </c>
      <c r="H7805" s="24" t="s">
        <v>92</v>
      </c>
      <c r="I7805" t="s">
        <v>92</v>
      </c>
    </row>
    <row r="7806" spans="1:9">
      <c r="A7806" t="s">
        <v>92</v>
      </c>
      <c r="B7806" s="23" t="s">
        <v>92</v>
      </c>
      <c r="C7806" s="24" t="s">
        <v>92</v>
      </c>
      <c r="D7806" t="s">
        <v>92</v>
      </c>
      <c r="E7806" t="s">
        <v>92</v>
      </c>
      <c r="F7806" t="s">
        <v>92</v>
      </c>
      <c r="G7806" s="23" t="s">
        <v>92</v>
      </c>
      <c r="H7806" s="24" t="s">
        <v>92</v>
      </c>
      <c r="I7806" t="s">
        <v>92</v>
      </c>
    </row>
    <row r="7807" spans="1:9">
      <c r="A7807" t="s">
        <v>92</v>
      </c>
      <c r="B7807" s="23" t="s">
        <v>92</v>
      </c>
      <c r="C7807" s="24" t="s">
        <v>92</v>
      </c>
      <c r="D7807" t="s">
        <v>92</v>
      </c>
      <c r="E7807" t="s">
        <v>92</v>
      </c>
      <c r="F7807" t="s">
        <v>92</v>
      </c>
      <c r="G7807" s="23" t="s">
        <v>92</v>
      </c>
      <c r="H7807" s="24" t="s">
        <v>92</v>
      </c>
      <c r="I7807" t="s">
        <v>92</v>
      </c>
    </row>
    <row r="7808" spans="1:9">
      <c r="A7808" t="s">
        <v>92</v>
      </c>
      <c r="B7808" s="23" t="s">
        <v>92</v>
      </c>
      <c r="C7808" s="24" t="s">
        <v>92</v>
      </c>
      <c r="D7808" t="s">
        <v>92</v>
      </c>
      <c r="E7808" t="s">
        <v>92</v>
      </c>
      <c r="F7808" t="s">
        <v>92</v>
      </c>
      <c r="G7808" s="23" t="s">
        <v>92</v>
      </c>
      <c r="H7808" s="24" t="s">
        <v>92</v>
      </c>
      <c r="I7808" t="s">
        <v>92</v>
      </c>
    </row>
    <row r="7809" spans="1:9">
      <c r="A7809" t="s">
        <v>92</v>
      </c>
      <c r="B7809" s="23" t="s">
        <v>92</v>
      </c>
      <c r="C7809" s="24" t="s">
        <v>92</v>
      </c>
      <c r="D7809" t="s">
        <v>92</v>
      </c>
      <c r="E7809" t="s">
        <v>92</v>
      </c>
      <c r="F7809" t="s">
        <v>92</v>
      </c>
      <c r="G7809" s="23" t="s">
        <v>92</v>
      </c>
      <c r="H7809" s="24" t="s">
        <v>92</v>
      </c>
      <c r="I7809" t="s">
        <v>92</v>
      </c>
    </row>
    <row r="7810" spans="1:9">
      <c r="A7810" t="s">
        <v>92</v>
      </c>
      <c r="B7810" s="23" t="s">
        <v>92</v>
      </c>
      <c r="C7810" s="24" t="s">
        <v>92</v>
      </c>
      <c r="D7810" t="s">
        <v>92</v>
      </c>
      <c r="E7810" t="s">
        <v>92</v>
      </c>
      <c r="F7810" t="s">
        <v>92</v>
      </c>
      <c r="G7810" s="23" t="s">
        <v>92</v>
      </c>
      <c r="H7810" s="24" t="s">
        <v>92</v>
      </c>
      <c r="I7810" t="s">
        <v>92</v>
      </c>
    </row>
    <row r="7811" spans="1:9">
      <c r="A7811" t="s">
        <v>92</v>
      </c>
      <c r="B7811" s="23" t="s">
        <v>92</v>
      </c>
      <c r="C7811" s="24" t="s">
        <v>92</v>
      </c>
      <c r="D7811" t="s">
        <v>92</v>
      </c>
      <c r="E7811" t="s">
        <v>92</v>
      </c>
      <c r="F7811" t="s">
        <v>92</v>
      </c>
      <c r="G7811" s="23" t="s">
        <v>92</v>
      </c>
      <c r="H7811" s="24" t="s">
        <v>92</v>
      </c>
      <c r="I7811" t="s">
        <v>92</v>
      </c>
    </row>
    <row r="7812" spans="1:9">
      <c r="A7812" t="s">
        <v>92</v>
      </c>
      <c r="B7812" s="23" t="s">
        <v>92</v>
      </c>
      <c r="C7812" s="24" t="s">
        <v>92</v>
      </c>
      <c r="D7812" t="s">
        <v>92</v>
      </c>
      <c r="E7812" t="s">
        <v>92</v>
      </c>
      <c r="F7812" t="s">
        <v>92</v>
      </c>
      <c r="G7812" s="23" t="s">
        <v>92</v>
      </c>
      <c r="H7812" s="24" t="s">
        <v>92</v>
      </c>
      <c r="I7812" t="s">
        <v>92</v>
      </c>
    </row>
    <row r="7813" spans="1:9">
      <c r="A7813" t="s">
        <v>92</v>
      </c>
      <c r="B7813" s="23" t="s">
        <v>92</v>
      </c>
      <c r="C7813" s="24" t="s">
        <v>92</v>
      </c>
      <c r="D7813" t="s">
        <v>92</v>
      </c>
      <c r="E7813" t="s">
        <v>92</v>
      </c>
      <c r="F7813" t="s">
        <v>92</v>
      </c>
      <c r="G7813" s="23" t="s">
        <v>92</v>
      </c>
      <c r="H7813" s="24" t="s">
        <v>92</v>
      </c>
      <c r="I7813" t="s">
        <v>92</v>
      </c>
    </row>
    <row r="7814" spans="1:9">
      <c r="A7814" t="s">
        <v>92</v>
      </c>
      <c r="B7814" s="23" t="s">
        <v>92</v>
      </c>
      <c r="C7814" s="24" t="s">
        <v>92</v>
      </c>
      <c r="D7814" t="s">
        <v>92</v>
      </c>
      <c r="E7814" t="s">
        <v>92</v>
      </c>
      <c r="F7814" t="s">
        <v>92</v>
      </c>
      <c r="G7814" s="23" t="s">
        <v>92</v>
      </c>
      <c r="H7814" s="24" t="s">
        <v>92</v>
      </c>
      <c r="I7814" t="s">
        <v>92</v>
      </c>
    </row>
    <row r="7815" spans="1:9">
      <c r="A7815" t="s">
        <v>92</v>
      </c>
      <c r="B7815" s="23" t="s">
        <v>92</v>
      </c>
      <c r="C7815" s="24" t="s">
        <v>92</v>
      </c>
      <c r="D7815" t="s">
        <v>92</v>
      </c>
      <c r="E7815" t="s">
        <v>92</v>
      </c>
      <c r="F7815" t="s">
        <v>92</v>
      </c>
      <c r="G7815" s="23" t="s">
        <v>92</v>
      </c>
      <c r="H7815" s="24" t="s">
        <v>92</v>
      </c>
      <c r="I7815" t="s">
        <v>92</v>
      </c>
    </row>
    <row r="7816" spans="1:9">
      <c r="A7816" t="s">
        <v>92</v>
      </c>
      <c r="B7816" s="23" t="s">
        <v>92</v>
      </c>
      <c r="C7816" s="24" t="s">
        <v>92</v>
      </c>
      <c r="D7816" t="s">
        <v>92</v>
      </c>
      <c r="E7816" t="s">
        <v>92</v>
      </c>
      <c r="F7816" t="s">
        <v>92</v>
      </c>
      <c r="G7816" s="23" t="s">
        <v>92</v>
      </c>
      <c r="H7816" s="24" t="s">
        <v>92</v>
      </c>
      <c r="I7816" t="s">
        <v>92</v>
      </c>
    </row>
    <row r="7817" spans="1:9">
      <c r="A7817" t="s">
        <v>92</v>
      </c>
      <c r="B7817" s="23" t="s">
        <v>92</v>
      </c>
      <c r="C7817" s="24" t="s">
        <v>92</v>
      </c>
      <c r="D7817" t="s">
        <v>92</v>
      </c>
      <c r="E7817" t="s">
        <v>92</v>
      </c>
      <c r="F7817" t="s">
        <v>92</v>
      </c>
      <c r="G7817" s="23" t="s">
        <v>92</v>
      </c>
      <c r="H7817" s="24" t="s">
        <v>92</v>
      </c>
      <c r="I7817" t="s">
        <v>92</v>
      </c>
    </row>
    <row r="7818" spans="1:9">
      <c r="A7818" t="s">
        <v>92</v>
      </c>
      <c r="B7818" s="23" t="s">
        <v>92</v>
      </c>
      <c r="C7818" s="24" t="s">
        <v>92</v>
      </c>
      <c r="D7818" t="s">
        <v>92</v>
      </c>
      <c r="E7818" t="s">
        <v>92</v>
      </c>
      <c r="F7818" t="s">
        <v>92</v>
      </c>
      <c r="G7818" s="23" t="s">
        <v>92</v>
      </c>
      <c r="H7818" s="24" t="s">
        <v>92</v>
      </c>
      <c r="I7818" t="s">
        <v>92</v>
      </c>
    </row>
    <row r="7819" spans="1:9">
      <c r="A7819" t="s">
        <v>92</v>
      </c>
      <c r="B7819" s="23" t="s">
        <v>92</v>
      </c>
      <c r="C7819" s="24" t="s">
        <v>92</v>
      </c>
      <c r="D7819" t="s">
        <v>92</v>
      </c>
      <c r="E7819" t="s">
        <v>92</v>
      </c>
      <c r="F7819" t="s">
        <v>92</v>
      </c>
      <c r="G7819" s="23" t="s">
        <v>92</v>
      </c>
      <c r="H7819" s="24" t="s">
        <v>92</v>
      </c>
      <c r="I7819" t="s">
        <v>92</v>
      </c>
    </row>
    <row r="7820" spans="1:9">
      <c r="A7820" t="s">
        <v>92</v>
      </c>
      <c r="B7820" s="23" t="s">
        <v>92</v>
      </c>
      <c r="C7820" s="24" t="s">
        <v>92</v>
      </c>
      <c r="D7820" t="s">
        <v>92</v>
      </c>
      <c r="E7820" t="s">
        <v>92</v>
      </c>
      <c r="F7820" t="s">
        <v>92</v>
      </c>
      <c r="G7820" s="23" t="s">
        <v>92</v>
      </c>
      <c r="H7820" s="24" t="s">
        <v>92</v>
      </c>
      <c r="I7820" t="s">
        <v>92</v>
      </c>
    </row>
    <row r="7821" spans="1:9">
      <c r="A7821" t="s">
        <v>92</v>
      </c>
      <c r="B7821" s="23" t="s">
        <v>92</v>
      </c>
      <c r="C7821" s="24" t="s">
        <v>92</v>
      </c>
      <c r="D7821" t="s">
        <v>92</v>
      </c>
      <c r="E7821" t="s">
        <v>92</v>
      </c>
      <c r="F7821" t="s">
        <v>92</v>
      </c>
      <c r="G7821" s="23" t="s">
        <v>92</v>
      </c>
      <c r="H7821" s="24" t="s">
        <v>92</v>
      </c>
      <c r="I7821" t="s">
        <v>92</v>
      </c>
    </row>
    <row r="7822" spans="1:9">
      <c r="A7822" t="s">
        <v>92</v>
      </c>
      <c r="B7822" s="23" t="s">
        <v>92</v>
      </c>
      <c r="C7822" s="24" t="s">
        <v>92</v>
      </c>
      <c r="D7822" t="s">
        <v>92</v>
      </c>
      <c r="E7822" t="s">
        <v>92</v>
      </c>
      <c r="F7822" t="s">
        <v>92</v>
      </c>
      <c r="G7822" s="23" t="s">
        <v>92</v>
      </c>
      <c r="H7822" s="24" t="s">
        <v>92</v>
      </c>
      <c r="I7822" t="s">
        <v>92</v>
      </c>
    </row>
    <row r="7823" spans="1:9">
      <c r="A7823" t="s">
        <v>92</v>
      </c>
      <c r="B7823" s="23" t="s">
        <v>92</v>
      </c>
      <c r="C7823" s="24" t="s">
        <v>92</v>
      </c>
      <c r="D7823" t="s">
        <v>92</v>
      </c>
      <c r="E7823" t="s">
        <v>92</v>
      </c>
      <c r="F7823" t="s">
        <v>92</v>
      </c>
      <c r="G7823" s="23" t="s">
        <v>92</v>
      </c>
      <c r="H7823" s="24" t="s">
        <v>92</v>
      </c>
      <c r="I7823" t="s">
        <v>92</v>
      </c>
    </row>
    <row r="7824" spans="1:9">
      <c r="A7824" t="s">
        <v>92</v>
      </c>
      <c r="B7824" s="23" t="s">
        <v>92</v>
      </c>
      <c r="C7824" s="24" t="s">
        <v>92</v>
      </c>
      <c r="D7824" t="s">
        <v>92</v>
      </c>
      <c r="E7824" t="s">
        <v>92</v>
      </c>
      <c r="F7824" t="s">
        <v>92</v>
      </c>
      <c r="G7824" s="23" t="s">
        <v>92</v>
      </c>
      <c r="H7824" s="24" t="s">
        <v>92</v>
      </c>
      <c r="I7824" t="s">
        <v>92</v>
      </c>
    </row>
    <row r="7825" spans="1:9">
      <c r="A7825" t="s">
        <v>92</v>
      </c>
      <c r="B7825" s="23" t="s">
        <v>92</v>
      </c>
      <c r="C7825" s="24" t="s">
        <v>92</v>
      </c>
      <c r="D7825" t="s">
        <v>92</v>
      </c>
      <c r="E7825" t="s">
        <v>92</v>
      </c>
      <c r="F7825" t="s">
        <v>92</v>
      </c>
      <c r="G7825" s="23" t="s">
        <v>92</v>
      </c>
      <c r="H7825" s="24" t="s">
        <v>92</v>
      </c>
      <c r="I7825" t="s">
        <v>92</v>
      </c>
    </row>
    <row r="7826" spans="1:9">
      <c r="A7826" t="s">
        <v>92</v>
      </c>
      <c r="B7826" s="23" t="s">
        <v>92</v>
      </c>
      <c r="C7826" s="24" t="s">
        <v>92</v>
      </c>
      <c r="D7826" t="s">
        <v>92</v>
      </c>
      <c r="E7826" t="s">
        <v>92</v>
      </c>
      <c r="F7826" t="s">
        <v>92</v>
      </c>
      <c r="G7826" s="23" t="s">
        <v>92</v>
      </c>
      <c r="H7826" s="24" t="s">
        <v>92</v>
      </c>
      <c r="I7826" t="s">
        <v>92</v>
      </c>
    </row>
    <row r="7827" spans="1:9">
      <c r="A7827" t="s">
        <v>92</v>
      </c>
      <c r="B7827" s="23" t="s">
        <v>92</v>
      </c>
      <c r="C7827" s="24" t="s">
        <v>92</v>
      </c>
      <c r="D7827" t="s">
        <v>92</v>
      </c>
      <c r="E7827" t="s">
        <v>92</v>
      </c>
      <c r="F7827" t="s">
        <v>92</v>
      </c>
      <c r="G7827" s="23" t="s">
        <v>92</v>
      </c>
      <c r="H7827" s="24" t="s">
        <v>92</v>
      </c>
      <c r="I7827" t="s">
        <v>92</v>
      </c>
    </row>
    <row r="7828" spans="1:9">
      <c r="A7828" t="s">
        <v>92</v>
      </c>
      <c r="B7828" s="23" t="s">
        <v>92</v>
      </c>
      <c r="C7828" s="24" t="s">
        <v>92</v>
      </c>
      <c r="D7828" t="s">
        <v>92</v>
      </c>
      <c r="E7828" t="s">
        <v>92</v>
      </c>
      <c r="F7828" t="s">
        <v>92</v>
      </c>
      <c r="G7828" s="23" t="s">
        <v>92</v>
      </c>
      <c r="H7828" s="24" t="s">
        <v>92</v>
      </c>
      <c r="I7828" t="s">
        <v>92</v>
      </c>
    </row>
    <row r="7829" spans="1:9">
      <c r="A7829" t="s">
        <v>92</v>
      </c>
      <c r="B7829" s="23" t="s">
        <v>92</v>
      </c>
      <c r="C7829" s="24" t="s">
        <v>92</v>
      </c>
      <c r="D7829" t="s">
        <v>92</v>
      </c>
      <c r="E7829" t="s">
        <v>92</v>
      </c>
      <c r="F7829" t="s">
        <v>92</v>
      </c>
      <c r="G7829" s="23" t="s">
        <v>92</v>
      </c>
      <c r="H7829" s="24" t="s">
        <v>92</v>
      </c>
      <c r="I7829" t="s">
        <v>92</v>
      </c>
    </row>
    <row r="7830" spans="1:9">
      <c r="A7830" t="s">
        <v>92</v>
      </c>
      <c r="B7830" s="23" t="s">
        <v>92</v>
      </c>
      <c r="C7830" s="24" t="s">
        <v>92</v>
      </c>
      <c r="D7830" t="s">
        <v>92</v>
      </c>
      <c r="E7830" t="s">
        <v>92</v>
      </c>
      <c r="F7830" t="s">
        <v>92</v>
      </c>
      <c r="G7830" s="23" t="s">
        <v>92</v>
      </c>
      <c r="H7830" s="24" t="s">
        <v>92</v>
      </c>
      <c r="I7830" t="s">
        <v>92</v>
      </c>
    </row>
    <row r="7831" spans="1:9">
      <c r="A7831" t="s">
        <v>92</v>
      </c>
      <c r="B7831" s="23" t="s">
        <v>92</v>
      </c>
      <c r="C7831" s="24" t="s">
        <v>92</v>
      </c>
      <c r="D7831" t="s">
        <v>92</v>
      </c>
      <c r="E7831" t="s">
        <v>92</v>
      </c>
      <c r="F7831" t="s">
        <v>92</v>
      </c>
      <c r="G7831" s="23" t="s">
        <v>92</v>
      </c>
      <c r="H7831" s="24" t="s">
        <v>92</v>
      </c>
      <c r="I7831" t="s">
        <v>92</v>
      </c>
    </row>
    <row r="7832" spans="1:9">
      <c r="A7832" t="s">
        <v>92</v>
      </c>
      <c r="B7832" s="23" t="s">
        <v>92</v>
      </c>
      <c r="C7832" s="24" t="s">
        <v>92</v>
      </c>
      <c r="D7832" t="s">
        <v>92</v>
      </c>
      <c r="E7832" t="s">
        <v>92</v>
      </c>
      <c r="F7832" t="s">
        <v>92</v>
      </c>
      <c r="G7832" s="23" t="s">
        <v>92</v>
      </c>
      <c r="H7832" s="24" t="s">
        <v>92</v>
      </c>
      <c r="I7832" t="s">
        <v>92</v>
      </c>
    </row>
    <row r="7833" spans="1:9">
      <c r="A7833" t="s">
        <v>92</v>
      </c>
      <c r="B7833" s="23" t="s">
        <v>92</v>
      </c>
      <c r="C7833" s="24" t="s">
        <v>92</v>
      </c>
      <c r="D7833" t="s">
        <v>92</v>
      </c>
      <c r="E7833" t="s">
        <v>92</v>
      </c>
      <c r="F7833" t="s">
        <v>92</v>
      </c>
      <c r="G7833" s="23" t="s">
        <v>92</v>
      </c>
      <c r="H7833" s="24" t="s">
        <v>92</v>
      </c>
      <c r="I7833" t="s">
        <v>92</v>
      </c>
    </row>
    <row r="7834" spans="1:9">
      <c r="A7834" t="s">
        <v>92</v>
      </c>
      <c r="B7834" s="23" t="s">
        <v>92</v>
      </c>
      <c r="C7834" s="24" t="s">
        <v>92</v>
      </c>
      <c r="D7834" t="s">
        <v>92</v>
      </c>
      <c r="E7834" t="s">
        <v>92</v>
      </c>
      <c r="F7834" t="s">
        <v>92</v>
      </c>
      <c r="G7834" s="23" t="s">
        <v>92</v>
      </c>
      <c r="H7834" s="24" t="s">
        <v>92</v>
      </c>
      <c r="I7834" t="s">
        <v>92</v>
      </c>
    </row>
    <row r="7835" spans="1:9">
      <c r="A7835" t="s">
        <v>92</v>
      </c>
      <c r="B7835" s="23" t="s">
        <v>92</v>
      </c>
      <c r="C7835" s="24" t="s">
        <v>92</v>
      </c>
      <c r="D7835" t="s">
        <v>92</v>
      </c>
      <c r="E7835" t="s">
        <v>92</v>
      </c>
      <c r="F7835" t="s">
        <v>92</v>
      </c>
      <c r="G7835" s="23" t="s">
        <v>92</v>
      </c>
      <c r="H7835" s="24" t="s">
        <v>92</v>
      </c>
      <c r="I7835" t="s">
        <v>92</v>
      </c>
    </row>
    <row r="7836" spans="1:9">
      <c r="A7836" t="s">
        <v>92</v>
      </c>
      <c r="B7836" s="23" t="s">
        <v>92</v>
      </c>
      <c r="C7836" s="24" t="s">
        <v>92</v>
      </c>
      <c r="D7836" t="s">
        <v>92</v>
      </c>
      <c r="E7836" t="s">
        <v>92</v>
      </c>
      <c r="F7836" t="s">
        <v>92</v>
      </c>
      <c r="G7836" s="23" t="s">
        <v>92</v>
      </c>
      <c r="H7836" s="24" t="s">
        <v>92</v>
      </c>
      <c r="I7836" t="s">
        <v>92</v>
      </c>
    </row>
    <row r="7837" spans="1:9">
      <c r="A7837" t="s">
        <v>92</v>
      </c>
      <c r="B7837" s="23" t="s">
        <v>92</v>
      </c>
      <c r="C7837" s="24" t="s">
        <v>92</v>
      </c>
      <c r="D7837" t="s">
        <v>92</v>
      </c>
      <c r="E7837" t="s">
        <v>92</v>
      </c>
      <c r="F7837" t="s">
        <v>92</v>
      </c>
      <c r="G7837" s="23" t="s">
        <v>92</v>
      </c>
      <c r="H7837" s="24" t="s">
        <v>92</v>
      </c>
      <c r="I7837" t="s">
        <v>92</v>
      </c>
    </row>
    <row r="7838" spans="1:9">
      <c r="A7838" t="s">
        <v>92</v>
      </c>
      <c r="B7838" s="23" t="s">
        <v>92</v>
      </c>
      <c r="C7838" s="24" t="s">
        <v>92</v>
      </c>
      <c r="D7838" t="s">
        <v>92</v>
      </c>
      <c r="E7838" t="s">
        <v>92</v>
      </c>
      <c r="F7838" t="s">
        <v>92</v>
      </c>
      <c r="G7838" s="23" t="s">
        <v>92</v>
      </c>
      <c r="H7838" s="24" t="s">
        <v>92</v>
      </c>
      <c r="I7838" t="s">
        <v>92</v>
      </c>
    </row>
    <row r="7839" spans="1:9">
      <c r="A7839" t="s">
        <v>92</v>
      </c>
      <c r="B7839" s="23" t="s">
        <v>92</v>
      </c>
      <c r="C7839" s="24" t="s">
        <v>92</v>
      </c>
      <c r="D7839" t="s">
        <v>92</v>
      </c>
      <c r="E7839" t="s">
        <v>92</v>
      </c>
      <c r="F7839" t="s">
        <v>92</v>
      </c>
      <c r="G7839" s="23" t="s">
        <v>92</v>
      </c>
      <c r="H7839" s="24" t="s">
        <v>92</v>
      </c>
      <c r="I7839" t="s">
        <v>92</v>
      </c>
    </row>
    <row r="7840" spans="1:9">
      <c r="A7840" t="s">
        <v>92</v>
      </c>
      <c r="B7840" s="23" t="s">
        <v>92</v>
      </c>
      <c r="C7840" s="24" t="s">
        <v>92</v>
      </c>
      <c r="D7840" t="s">
        <v>92</v>
      </c>
      <c r="E7840" t="s">
        <v>92</v>
      </c>
      <c r="F7840" t="s">
        <v>92</v>
      </c>
      <c r="G7840" s="23" t="s">
        <v>92</v>
      </c>
      <c r="H7840" s="24" t="s">
        <v>92</v>
      </c>
      <c r="I7840" t="s">
        <v>92</v>
      </c>
    </row>
    <row r="7841" spans="1:9">
      <c r="A7841" t="s">
        <v>92</v>
      </c>
      <c r="B7841" s="23" t="s">
        <v>92</v>
      </c>
      <c r="C7841" s="24" t="s">
        <v>92</v>
      </c>
      <c r="D7841" t="s">
        <v>92</v>
      </c>
      <c r="E7841" t="s">
        <v>92</v>
      </c>
      <c r="F7841" t="s">
        <v>92</v>
      </c>
      <c r="G7841" s="23" t="s">
        <v>92</v>
      </c>
      <c r="H7841" s="24" t="s">
        <v>92</v>
      </c>
      <c r="I7841" t="s">
        <v>92</v>
      </c>
    </row>
    <row r="7842" spans="1:9">
      <c r="A7842" t="s">
        <v>92</v>
      </c>
      <c r="B7842" s="23" t="s">
        <v>92</v>
      </c>
      <c r="C7842" s="24" t="s">
        <v>92</v>
      </c>
      <c r="D7842" t="s">
        <v>92</v>
      </c>
      <c r="E7842" t="s">
        <v>92</v>
      </c>
      <c r="F7842" t="s">
        <v>92</v>
      </c>
      <c r="G7842" s="23" t="s">
        <v>92</v>
      </c>
      <c r="H7842" s="24" t="s">
        <v>92</v>
      </c>
      <c r="I7842" t="s">
        <v>92</v>
      </c>
    </row>
    <row r="7843" spans="1:9">
      <c r="A7843" t="s">
        <v>92</v>
      </c>
      <c r="B7843" s="23" t="s">
        <v>92</v>
      </c>
      <c r="C7843" s="24" t="s">
        <v>92</v>
      </c>
      <c r="D7843" t="s">
        <v>92</v>
      </c>
      <c r="E7843" t="s">
        <v>92</v>
      </c>
      <c r="F7843" t="s">
        <v>92</v>
      </c>
      <c r="G7843" s="23" t="s">
        <v>92</v>
      </c>
      <c r="H7843" s="24" t="s">
        <v>92</v>
      </c>
      <c r="I7843" t="s">
        <v>92</v>
      </c>
    </row>
    <row r="7844" spans="1:9">
      <c r="A7844" t="s">
        <v>92</v>
      </c>
      <c r="B7844" s="23" t="s">
        <v>92</v>
      </c>
      <c r="C7844" s="24" t="s">
        <v>92</v>
      </c>
      <c r="D7844" t="s">
        <v>92</v>
      </c>
      <c r="E7844" t="s">
        <v>92</v>
      </c>
      <c r="F7844" t="s">
        <v>92</v>
      </c>
      <c r="G7844" s="23" t="s">
        <v>92</v>
      </c>
      <c r="H7844" s="24" t="s">
        <v>92</v>
      </c>
      <c r="I7844" t="s">
        <v>92</v>
      </c>
    </row>
    <row r="7845" spans="1:9">
      <c r="A7845" t="s">
        <v>92</v>
      </c>
      <c r="B7845" s="23" t="s">
        <v>92</v>
      </c>
      <c r="C7845" s="24" t="s">
        <v>92</v>
      </c>
      <c r="D7845" t="s">
        <v>92</v>
      </c>
      <c r="E7845" t="s">
        <v>92</v>
      </c>
      <c r="F7845" t="s">
        <v>92</v>
      </c>
      <c r="G7845" s="23" t="s">
        <v>92</v>
      </c>
      <c r="H7845" s="24" t="s">
        <v>92</v>
      </c>
      <c r="I7845" t="s">
        <v>92</v>
      </c>
    </row>
    <row r="7846" spans="1:9">
      <c r="A7846" t="s">
        <v>92</v>
      </c>
      <c r="B7846" s="23" t="s">
        <v>92</v>
      </c>
      <c r="C7846" s="24" t="s">
        <v>92</v>
      </c>
      <c r="D7846" t="s">
        <v>92</v>
      </c>
      <c r="E7846" t="s">
        <v>92</v>
      </c>
      <c r="F7846" t="s">
        <v>92</v>
      </c>
      <c r="G7846" s="23" t="s">
        <v>92</v>
      </c>
      <c r="H7846" s="24" t="s">
        <v>92</v>
      </c>
      <c r="I7846" t="s">
        <v>92</v>
      </c>
    </row>
    <row r="7847" spans="1:9">
      <c r="A7847" t="s">
        <v>92</v>
      </c>
      <c r="B7847" s="23" t="s">
        <v>92</v>
      </c>
      <c r="C7847" s="24" t="s">
        <v>92</v>
      </c>
      <c r="D7847" t="s">
        <v>92</v>
      </c>
      <c r="E7847" t="s">
        <v>92</v>
      </c>
      <c r="F7847" t="s">
        <v>92</v>
      </c>
      <c r="G7847" s="23" t="s">
        <v>92</v>
      </c>
      <c r="H7847" s="24" t="s">
        <v>92</v>
      </c>
      <c r="I7847" t="s">
        <v>92</v>
      </c>
    </row>
    <row r="7848" spans="1:9">
      <c r="A7848" t="s">
        <v>92</v>
      </c>
      <c r="B7848" s="23" t="s">
        <v>92</v>
      </c>
      <c r="C7848" s="24" t="s">
        <v>92</v>
      </c>
      <c r="D7848" t="s">
        <v>92</v>
      </c>
      <c r="E7848" t="s">
        <v>92</v>
      </c>
      <c r="F7848" t="s">
        <v>92</v>
      </c>
      <c r="G7848" s="23" t="s">
        <v>92</v>
      </c>
      <c r="H7848" s="24" t="s">
        <v>92</v>
      </c>
      <c r="I7848" t="s">
        <v>92</v>
      </c>
    </row>
    <row r="7849" spans="1:9">
      <c r="A7849" t="s">
        <v>92</v>
      </c>
      <c r="B7849" s="23" t="s">
        <v>92</v>
      </c>
      <c r="C7849" s="24" t="s">
        <v>92</v>
      </c>
      <c r="D7849" t="s">
        <v>92</v>
      </c>
      <c r="E7849" t="s">
        <v>92</v>
      </c>
      <c r="F7849" t="s">
        <v>92</v>
      </c>
      <c r="G7849" s="23" t="s">
        <v>92</v>
      </c>
      <c r="H7849" s="24" t="s">
        <v>92</v>
      </c>
      <c r="I7849" t="s">
        <v>92</v>
      </c>
    </row>
    <row r="7850" spans="1:9">
      <c r="A7850" t="s">
        <v>92</v>
      </c>
      <c r="B7850" s="23" t="s">
        <v>92</v>
      </c>
      <c r="C7850" s="24" t="s">
        <v>92</v>
      </c>
      <c r="D7850" t="s">
        <v>92</v>
      </c>
      <c r="E7850" t="s">
        <v>92</v>
      </c>
      <c r="F7850" t="s">
        <v>92</v>
      </c>
      <c r="G7850" s="23" t="s">
        <v>92</v>
      </c>
      <c r="H7850" s="24" t="s">
        <v>92</v>
      </c>
      <c r="I7850" t="s">
        <v>92</v>
      </c>
    </row>
    <row r="7851" spans="1:9">
      <c r="A7851" t="s">
        <v>92</v>
      </c>
      <c r="B7851" s="23" t="s">
        <v>92</v>
      </c>
      <c r="C7851" s="24" t="s">
        <v>92</v>
      </c>
      <c r="D7851" t="s">
        <v>92</v>
      </c>
      <c r="E7851" t="s">
        <v>92</v>
      </c>
      <c r="F7851" t="s">
        <v>92</v>
      </c>
      <c r="G7851" s="23" t="s">
        <v>92</v>
      </c>
      <c r="H7851" s="24" t="s">
        <v>92</v>
      </c>
      <c r="I7851" t="s">
        <v>92</v>
      </c>
    </row>
    <row r="7852" spans="1:9">
      <c r="A7852" t="s">
        <v>92</v>
      </c>
      <c r="B7852" s="23" t="s">
        <v>92</v>
      </c>
      <c r="C7852" s="24" t="s">
        <v>92</v>
      </c>
      <c r="D7852" t="s">
        <v>92</v>
      </c>
      <c r="E7852" t="s">
        <v>92</v>
      </c>
      <c r="F7852" t="s">
        <v>92</v>
      </c>
      <c r="G7852" s="23" t="s">
        <v>92</v>
      </c>
      <c r="H7852" s="24" t="s">
        <v>92</v>
      </c>
      <c r="I7852" t="s">
        <v>92</v>
      </c>
    </row>
    <row r="7853" spans="1:9">
      <c r="A7853" t="s">
        <v>92</v>
      </c>
      <c r="B7853" s="23" t="s">
        <v>92</v>
      </c>
      <c r="C7853" s="24" t="s">
        <v>92</v>
      </c>
      <c r="D7853" t="s">
        <v>92</v>
      </c>
      <c r="E7853" t="s">
        <v>92</v>
      </c>
      <c r="F7853" t="s">
        <v>92</v>
      </c>
      <c r="G7853" s="23" t="s">
        <v>92</v>
      </c>
      <c r="H7853" s="24" t="s">
        <v>92</v>
      </c>
      <c r="I7853" t="s">
        <v>92</v>
      </c>
    </row>
    <row r="7854" spans="1:9">
      <c r="A7854" t="s">
        <v>92</v>
      </c>
      <c r="B7854" s="23" t="s">
        <v>92</v>
      </c>
      <c r="C7854" s="24" t="s">
        <v>92</v>
      </c>
      <c r="D7854" t="s">
        <v>92</v>
      </c>
      <c r="E7854" t="s">
        <v>92</v>
      </c>
      <c r="F7854" t="s">
        <v>92</v>
      </c>
      <c r="G7854" s="23" t="s">
        <v>92</v>
      </c>
      <c r="H7854" s="24" t="s">
        <v>92</v>
      </c>
      <c r="I7854" t="s">
        <v>92</v>
      </c>
    </row>
    <row r="7855" spans="1:9">
      <c r="A7855" t="s">
        <v>92</v>
      </c>
      <c r="B7855" s="23" t="s">
        <v>92</v>
      </c>
      <c r="C7855" s="24" t="s">
        <v>92</v>
      </c>
      <c r="D7855" t="s">
        <v>92</v>
      </c>
      <c r="E7855" t="s">
        <v>92</v>
      </c>
      <c r="F7855" t="s">
        <v>92</v>
      </c>
      <c r="G7855" s="23" t="s">
        <v>92</v>
      </c>
      <c r="H7855" s="24" t="s">
        <v>92</v>
      </c>
      <c r="I7855" t="s">
        <v>92</v>
      </c>
    </row>
    <row r="7856" spans="1:9">
      <c r="A7856" t="s">
        <v>92</v>
      </c>
      <c r="B7856" s="23" t="s">
        <v>92</v>
      </c>
      <c r="C7856" s="24" t="s">
        <v>92</v>
      </c>
      <c r="D7856" t="s">
        <v>92</v>
      </c>
      <c r="E7856" t="s">
        <v>92</v>
      </c>
      <c r="F7856" t="s">
        <v>92</v>
      </c>
      <c r="G7856" s="23" t="s">
        <v>92</v>
      </c>
      <c r="H7856" s="24" t="s">
        <v>92</v>
      </c>
      <c r="I7856" t="s">
        <v>92</v>
      </c>
    </row>
    <row r="7857" spans="1:9">
      <c r="A7857" t="s">
        <v>92</v>
      </c>
      <c r="B7857" s="23" t="s">
        <v>92</v>
      </c>
      <c r="C7857" s="24" t="s">
        <v>92</v>
      </c>
      <c r="D7857" t="s">
        <v>92</v>
      </c>
      <c r="E7857" t="s">
        <v>92</v>
      </c>
      <c r="F7857" t="s">
        <v>92</v>
      </c>
      <c r="G7857" s="23" t="s">
        <v>92</v>
      </c>
      <c r="H7857" s="24" t="s">
        <v>92</v>
      </c>
      <c r="I7857" t="s">
        <v>92</v>
      </c>
    </row>
    <row r="7858" spans="1:9">
      <c r="A7858" t="s">
        <v>92</v>
      </c>
      <c r="B7858" s="23" t="s">
        <v>92</v>
      </c>
      <c r="C7858" s="24" t="s">
        <v>92</v>
      </c>
      <c r="D7858" t="s">
        <v>92</v>
      </c>
      <c r="E7858" t="s">
        <v>92</v>
      </c>
      <c r="F7858" t="s">
        <v>92</v>
      </c>
      <c r="G7858" s="23" t="s">
        <v>92</v>
      </c>
      <c r="H7858" s="24" t="s">
        <v>92</v>
      </c>
      <c r="I7858" t="s">
        <v>92</v>
      </c>
    </row>
    <row r="7859" spans="1:9">
      <c r="A7859" t="s">
        <v>92</v>
      </c>
      <c r="B7859" s="23" t="s">
        <v>92</v>
      </c>
      <c r="C7859" s="24" t="s">
        <v>92</v>
      </c>
      <c r="D7859" t="s">
        <v>92</v>
      </c>
      <c r="E7859" t="s">
        <v>92</v>
      </c>
      <c r="F7859" t="s">
        <v>92</v>
      </c>
      <c r="G7859" s="23" t="s">
        <v>92</v>
      </c>
      <c r="H7859" s="24" t="s">
        <v>92</v>
      </c>
      <c r="I7859" t="s">
        <v>92</v>
      </c>
    </row>
    <row r="7860" spans="1:9">
      <c r="A7860" t="s">
        <v>92</v>
      </c>
      <c r="B7860" s="23" t="s">
        <v>92</v>
      </c>
      <c r="C7860" s="24" t="s">
        <v>92</v>
      </c>
      <c r="D7860" t="s">
        <v>92</v>
      </c>
      <c r="E7860" t="s">
        <v>92</v>
      </c>
      <c r="F7860" t="s">
        <v>92</v>
      </c>
      <c r="G7860" s="23" t="s">
        <v>92</v>
      </c>
      <c r="H7860" s="24" t="s">
        <v>92</v>
      </c>
      <c r="I7860" t="s">
        <v>92</v>
      </c>
    </row>
    <row r="7861" spans="1:9">
      <c r="A7861" t="s">
        <v>92</v>
      </c>
      <c r="B7861" s="23" t="s">
        <v>92</v>
      </c>
      <c r="C7861" s="24" t="s">
        <v>92</v>
      </c>
      <c r="D7861" t="s">
        <v>92</v>
      </c>
      <c r="E7861" t="s">
        <v>92</v>
      </c>
      <c r="F7861" t="s">
        <v>92</v>
      </c>
      <c r="G7861" s="23" t="s">
        <v>92</v>
      </c>
      <c r="H7861" s="24" t="s">
        <v>92</v>
      </c>
      <c r="I7861" t="s">
        <v>92</v>
      </c>
    </row>
    <row r="7862" spans="1:9">
      <c r="A7862" t="s">
        <v>92</v>
      </c>
      <c r="B7862" s="23" t="s">
        <v>92</v>
      </c>
      <c r="C7862" s="24" t="s">
        <v>92</v>
      </c>
      <c r="D7862" t="s">
        <v>92</v>
      </c>
      <c r="E7862" t="s">
        <v>92</v>
      </c>
      <c r="F7862" t="s">
        <v>92</v>
      </c>
      <c r="G7862" s="23" t="s">
        <v>92</v>
      </c>
      <c r="H7862" s="24" t="s">
        <v>92</v>
      </c>
      <c r="I7862" t="s">
        <v>92</v>
      </c>
    </row>
    <row r="7863" spans="1:9">
      <c r="A7863" t="s">
        <v>92</v>
      </c>
      <c r="B7863" s="23" t="s">
        <v>92</v>
      </c>
      <c r="C7863" s="24" t="s">
        <v>92</v>
      </c>
      <c r="D7863" t="s">
        <v>92</v>
      </c>
      <c r="E7863" t="s">
        <v>92</v>
      </c>
      <c r="F7863" t="s">
        <v>92</v>
      </c>
      <c r="G7863" s="23" t="s">
        <v>92</v>
      </c>
      <c r="H7863" s="24" t="s">
        <v>92</v>
      </c>
      <c r="I7863" t="s">
        <v>92</v>
      </c>
    </row>
    <row r="7864" spans="1:9">
      <c r="A7864" t="s">
        <v>92</v>
      </c>
      <c r="B7864" s="23" t="s">
        <v>92</v>
      </c>
      <c r="C7864" s="24" t="s">
        <v>92</v>
      </c>
      <c r="D7864" t="s">
        <v>92</v>
      </c>
      <c r="E7864" t="s">
        <v>92</v>
      </c>
      <c r="F7864" t="s">
        <v>92</v>
      </c>
      <c r="G7864" s="23" t="s">
        <v>92</v>
      </c>
      <c r="H7864" s="24" t="s">
        <v>92</v>
      </c>
      <c r="I7864" t="s">
        <v>92</v>
      </c>
    </row>
    <row r="7865" spans="1:9">
      <c r="A7865" t="s">
        <v>92</v>
      </c>
      <c r="B7865" s="23" t="s">
        <v>92</v>
      </c>
      <c r="C7865" s="24" t="s">
        <v>92</v>
      </c>
      <c r="D7865" t="s">
        <v>92</v>
      </c>
      <c r="E7865" t="s">
        <v>92</v>
      </c>
      <c r="F7865" t="s">
        <v>92</v>
      </c>
      <c r="G7865" s="23" t="s">
        <v>92</v>
      </c>
      <c r="H7865" s="24" t="s">
        <v>92</v>
      </c>
      <c r="I7865" t="s">
        <v>92</v>
      </c>
    </row>
    <row r="7866" spans="1:9">
      <c r="A7866" t="s">
        <v>92</v>
      </c>
      <c r="B7866" s="23" t="s">
        <v>92</v>
      </c>
      <c r="C7866" s="24" t="s">
        <v>92</v>
      </c>
      <c r="D7866" t="s">
        <v>92</v>
      </c>
      <c r="E7866" t="s">
        <v>92</v>
      </c>
      <c r="F7866" t="s">
        <v>92</v>
      </c>
      <c r="G7866" s="23" t="s">
        <v>92</v>
      </c>
      <c r="H7866" s="24" t="s">
        <v>92</v>
      </c>
      <c r="I7866" t="s">
        <v>92</v>
      </c>
    </row>
    <row r="7867" spans="1:9">
      <c r="A7867" t="s">
        <v>92</v>
      </c>
      <c r="B7867" s="23" t="s">
        <v>92</v>
      </c>
      <c r="C7867" s="24" t="s">
        <v>92</v>
      </c>
      <c r="D7867" t="s">
        <v>92</v>
      </c>
      <c r="E7867" t="s">
        <v>92</v>
      </c>
      <c r="F7867" t="s">
        <v>92</v>
      </c>
      <c r="G7867" s="23" t="s">
        <v>92</v>
      </c>
      <c r="H7867" s="24" t="s">
        <v>92</v>
      </c>
      <c r="I7867" t="s">
        <v>92</v>
      </c>
    </row>
    <row r="7868" spans="1:9">
      <c r="A7868" t="s">
        <v>92</v>
      </c>
      <c r="B7868" s="23" t="s">
        <v>92</v>
      </c>
      <c r="C7868" s="24" t="s">
        <v>92</v>
      </c>
      <c r="D7868" t="s">
        <v>92</v>
      </c>
      <c r="E7868" t="s">
        <v>92</v>
      </c>
      <c r="F7868" t="s">
        <v>92</v>
      </c>
      <c r="G7868" s="23" t="s">
        <v>92</v>
      </c>
      <c r="H7868" s="24" t="s">
        <v>92</v>
      </c>
      <c r="I7868" t="s">
        <v>92</v>
      </c>
    </row>
    <row r="7869" spans="1:9">
      <c r="A7869" t="s">
        <v>92</v>
      </c>
      <c r="B7869" s="23" t="s">
        <v>92</v>
      </c>
      <c r="C7869" s="24" t="s">
        <v>92</v>
      </c>
      <c r="D7869" t="s">
        <v>92</v>
      </c>
      <c r="E7869" t="s">
        <v>92</v>
      </c>
      <c r="F7869" t="s">
        <v>92</v>
      </c>
      <c r="G7869" s="23" t="s">
        <v>92</v>
      </c>
      <c r="H7869" s="24" t="s">
        <v>92</v>
      </c>
      <c r="I7869" t="s">
        <v>92</v>
      </c>
    </row>
    <row r="7870" spans="1:9">
      <c r="A7870" t="s">
        <v>92</v>
      </c>
      <c r="B7870" s="23" t="s">
        <v>92</v>
      </c>
      <c r="C7870" s="24" t="s">
        <v>92</v>
      </c>
      <c r="D7870" t="s">
        <v>92</v>
      </c>
      <c r="E7870" t="s">
        <v>92</v>
      </c>
      <c r="F7870" t="s">
        <v>92</v>
      </c>
      <c r="G7870" s="23" t="s">
        <v>92</v>
      </c>
      <c r="H7870" s="24" t="s">
        <v>92</v>
      </c>
      <c r="I7870" t="s">
        <v>92</v>
      </c>
    </row>
    <row r="7871" spans="1:9">
      <c r="A7871" t="s">
        <v>92</v>
      </c>
      <c r="B7871" s="23" t="s">
        <v>92</v>
      </c>
      <c r="C7871" s="24" t="s">
        <v>92</v>
      </c>
      <c r="D7871" t="s">
        <v>92</v>
      </c>
      <c r="E7871" t="s">
        <v>92</v>
      </c>
      <c r="F7871" t="s">
        <v>92</v>
      </c>
      <c r="G7871" s="23" t="s">
        <v>92</v>
      </c>
      <c r="H7871" s="24" t="s">
        <v>92</v>
      </c>
      <c r="I7871" t="s">
        <v>92</v>
      </c>
    </row>
    <row r="7872" spans="1:9">
      <c r="A7872" t="s">
        <v>92</v>
      </c>
      <c r="B7872" s="23" t="s">
        <v>92</v>
      </c>
      <c r="C7872" s="24" t="s">
        <v>92</v>
      </c>
      <c r="D7872" t="s">
        <v>92</v>
      </c>
      <c r="E7872" t="s">
        <v>92</v>
      </c>
      <c r="F7872" t="s">
        <v>92</v>
      </c>
      <c r="G7872" s="23" t="s">
        <v>92</v>
      </c>
      <c r="H7872" s="24" t="s">
        <v>92</v>
      </c>
      <c r="I7872" t="s">
        <v>92</v>
      </c>
    </row>
    <row r="7873" spans="1:9">
      <c r="A7873" t="s">
        <v>92</v>
      </c>
      <c r="B7873" s="23" t="s">
        <v>92</v>
      </c>
      <c r="C7873" s="24" t="s">
        <v>92</v>
      </c>
      <c r="D7873" t="s">
        <v>92</v>
      </c>
      <c r="E7873" t="s">
        <v>92</v>
      </c>
      <c r="F7873" t="s">
        <v>92</v>
      </c>
      <c r="G7873" s="23" t="s">
        <v>92</v>
      </c>
      <c r="H7873" s="24" t="s">
        <v>92</v>
      </c>
      <c r="I7873" t="s">
        <v>92</v>
      </c>
    </row>
    <row r="7874" spans="1:9">
      <c r="A7874" t="s">
        <v>92</v>
      </c>
      <c r="B7874" s="23" t="s">
        <v>92</v>
      </c>
      <c r="C7874" s="24" t="s">
        <v>92</v>
      </c>
      <c r="D7874" t="s">
        <v>92</v>
      </c>
      <c r="E7874" t="s">
        <v>92</v>
      </c>
      <c r="F7874" t="s">
        <v>92</v>
      </c>
      <c r="G7874" s="23" t="s">
        <v>92</v>
      </c>
      <c r="H7874" s="24" t="s">
        <v>92</v>
      </c>
      <c r="I7874" t="s">
        <v>92</v>
      </c>
    </row>
    <row r="7875" spans="1:9">
      <c r="A7875" t="s">
        <v>92</v>
      </c>
      <c r="B7875" s="23" t="s">
        <v>92</v>
      </c>
      <c r="C7875" s="24" t="s">
        <v>92</v>
      </c>
      <c r="D7875" t="s">
        <v>92</v>
      </c>
      <c r="E7875" t="s">
        <v>92</v>
      </c>
      <c r="F7875" t="s">
        <v>92</v>
      </c>
      <c r="G7875" s="23" t="s">
        <v>92</v>
      </c>
      <c r="H7875" s="24" t="s">
        <v>92</v>
      </c>
      <c r="I7875" t="s">
        <v>92</v>
      </c>
    </row>
    <row r="7876" spans="1:9">
      <c r="A7876" t="s">
        <v>92</v>
      </c>
      <c r="B7876" s="23" t="s">
        <v>92</v>
      </c>
      <c r="C7876" s="24" t="s">
        <v>92</v>
      </c>
      <c r="D7876" t="s">
        <v>92</v>
      </c>
      <c r="E7876" t="s">
        <v>92</v>
      </c>
      <c r="F7876" t="s">
        <v>92</v>
      </c>
      <c r="G7876" s="23" t="s">
        <v>92</v>
      </c>
      <c r="H7876" s="24" t="s">
        <v>92</v>
      </c>
      <c r="I7876" t="s">
        <v>92</v>
      </c>
    </row>
    <row r="7877" spans="1:9">
      <c r="A7877" t="s">
        <v>92</v>
      </c>
      <c r="B7877" s="23" t="s">
        <v>92</v>
      </c>
      <c r="C7877" s="24" t="s">
        <v>92</v>
      </c>
      <c r="D7877" t="s">
        <v>92</v>
      </c>
      <c r="E7877" t="s">
        <v>92</v>
      </c>
      <c r="F7877" t="s">
        <v>92</v>
      </c>
      <c r="G7877" s="23" t="s">
        <v>92</v>
      </c>
      <c r="H7877" s="24" t="s">
        <v>92</v>
      </c>
      <c r="I7877" t="s">
        <v>92</v>
      </c>
    </row>
    <row r="7878" spans="1:9">
      <c r="A7878" t="s">
        <v>92</v>
      </c>
      <c r="B7878" s="23" t="s">
        <v>92</v>
      </c>
      <c r="C7878" s="24" t="s">
        <v>92</v>
      </c>
      <c r="D7878" t="s">
        <v>92</v>
      </c>
      <c r="E7878" t="s">
        <v>92</v>
      </c>
      <c r="F7878" t="s">
        <v>92</v>
      </c>
      <c r="G7878" s="23" t="s">
        <v>92</v>
      </c>
      <c r="H7878" s="24" t="s">
        <v>92</v>
      </c>
      <c r="I7878" t="s">
        <v>92</v>
      </c>
    </row>
    <row r="7879" spans="1:9">
      <c r="A7879" t="s">
        <v>92</v>
      </c>
      <c r="B7879" s="23" t="s">
        <v>92</v>
      </c>
      <c r="C7879" s="24" t="s">
        <v>92</v>
      </c>
      <c r="D7879" t="s">
        <v>92</v>
      </c>
      <c r="E7879" t="s">
        <v>92</v>
      </c>
      <c r="F7879" t="s">
        <v>92</v>
      </c>
      <c r="G7879" s="23" t="s">
        <v>92</v>
      </c>
      <c r="H7879" s="24" t="s">
        <v>92</v>
      </c>
      <c r="I7879" t="s">
        <v>92</v>
      </c>
    </row>
    <row r="7880" spans="1:9">
      <c r="A7880" t="s">
        <v>92</v>
      </c>
      <c r="B7880" s="23" t="s">
        <v>92</v>
      </c>
      <c r="C7880" s="24" t="s">
        <v>92</v>
      </c>
      <c r="D7880" t="s">
        <v>92</v>
      </c>
      <c r="E7880" t="s">
        <v>92</v>
      </c>
      <c r="F7880" t="s">
        <v>92</v>
      </c>
      <c r="G7880" s="23" t="s">
        <v>92</v>
      </c>
      <c r="H7880" s="24" t="s">
        <v>92</v>
      </c>
      <c r="I7880" t="s">
        <v>92</v>
      </c>
    </row>
    <row r="7881" spans="1:9">
      <c r="A7881" t="s">
        <v>92</v>
      </c>
      <c r="B7881" s="23" t="s">
        <v>92</v>
      </c>
      <c r="C7881" s="24" t="s">
        <v>92</v>
      </c>
      <c r="D7881" t="s">
        <v>92</v>
      </c>
      <c r="E7881" t="s">
        <v>92</v>
      </c>
      <c r="F7881" t="s">
        <v>92</v>
      </c>
      <c r="G7881" s="23" t="s">
        <v>92</v>
      </c>
      <c r="H7881" s="24" t="s">
        <v>92</v>
      </c>
      <c r="I7881" t="s">
        <v>92</v>
      </c>
    </row>
    <row r="7882" spans="1:9">
      <c r="A7882" t="s">
        <v>92</v>
      </c>
      <c r="B7882" s="23" t="s">
        <v>92</v>
      </c>
      <c r="C7882" s="24" t="s">
        <v>92</v>
      </c>
      <c r="D7882" t="s">
        <v>92</v>
      </c>
      <c r="E7882" t="s">
        <v>92</v>
      </c>
      <c r="F7882" t="s">
        <v>92</v>
      </c>
      <c r="G7882" s="23" t="s">
        <v>92</v>
      </c>
      <c r="H7882" s="24" t="s">
        <v>92</v>
      </c>
      <c r="I7882" t="s">
        <v>92</v>
      </c>
    </row>
    <row r="7883" spans="1:9">
      <c r="A7883" t="s">
        <v>92</v>
      </c>
      <c r="B7883" s="23" t="s">
        <v>92</v>
      </c>
      <c r="C7883" s="24" t="s">
        <v>92</v>
      </c>
      <c r="D7883" t="s">
        <v>92</v>
      </c>
      <c r="E7883" t="s">
        <v>92</v>
      </c>
      <c r="F7883" t="s">
        <v>92</v>
      </c>
      <c r="G7883" s="23" t="s">
        <v>92</v>
      </c>
      <c r="H7883" s="24" t="s">
        <v>92</v>
      </c>
      <c r="I7883" t="s">
        <v>92</v>
      </c>
    </row>
    <row r="7884" spans="1:9">
      <c r="A7884" t="s">
        <v>92</v>
      </c>
      <c r="B7884" s="23" t="s">
        <v>92</v>
      </c>
      <c r="C7884" s="24" t="s">
        <v>92</v>
      </c>
      <c r="D7884" t="s">
        <v>92</v>
      </c>
      <c r="E7884" t="s">
        <v>92</v>
      </c>
      <c r="F7884" t="s">
        <v>92</v>
      </c>
      <c r="G7884" s="23" t="s">
        <v>92</v>
      </c>
      <c r="H7884" s="24" t="s">
        <v>92</v>
      </c>
      <c r="I7884" t="s">
        <v>92</v>
      </c>
    </row>
    <row r="7885" spans="1:9">
      <c r="A7885" t="s">
        <v>92</v>
      </c>
      <c r="B7885" s="23" t="s">
        <v>92</v>
      </c>
      <c r="C7885" s="24" t="s">
        <v>92</v>
      </c>
      <c r="D7885" t="s">
        <v>92</v>
      </c>
      <c r="E7885" t="s">
        <v>92</v>
      </c>
      <c r="F7885" t="s">
        <v>92</v>
      </c>
      <c r="G7885" s="23" t="s">
        <v>92</v>
      </c>
      <c r="H7885" s="24" t="s">
        <v>92</v>
      </c>
      <c r="I7885" t="s">
        <v>92</v>
      </c>
    </row>
    <row r="7886" spans="1:9">
      <c r="A7886" t="s">
        <v>92</v>
      </c>
      <c r="B7886" s="23" t="s">
        <v>92</v>
      </c>
      <c r="C7886" s="24" t="s">
        <v>92</v>
      </c>
      <c r="D7886" t="s">
        <v>92</v>
      </c>
      <c r="E7886" t="s">
        <v>92</v>
      </c>
      <c r="F7886" t="s">
        <v>92</v>
      </c>
      <c r="G7886" s="23" t="s">
        <v>92</v>
      </c>
      <c r="H7886" s="24" t="s">
        <v>92</v>
      </c>
      <c r="I7886" t="s">
        <v>92</v>
      </c>
    </row>
    <row r="7887" spans="1:9">
      <c r="A7887" t="s">
        <v>92</v>
      </c>
      <c r="B7887" s="23" t="s">
        <v>92</v>
      </c>
      <c r="C7887" s="24" t="s">
        <v>92</v>
      </c>
      <c r="D7887" t="s">
        <v>92</v>
      </c>
      <c r="E7887" t="s">
        <v>92</v>
      </c>
      <c r="F7887" t="s">
        <v>92</v>
      </c>
      <c r="G7887" s="23" t="s">
        <v>92</v>
      </c>
      <c r="H7887" s="24" t="s">
        <v>92</v>
      </c>
      <c r="I7887" t="s">
        <v>92</v>
      </c>
    </row>
    <row r="7888" spans="1:9">
      <c r="A7888" t="s">
        <v>92</v>
      </c>
      <c r="B7888" s="23" t="s">
        <v>92</v>
      </c>
      <c r="C7888" s="24" t="s">
        <v>92</v>
      </c>
      <c r="D7888" t="s">
        <v>92</v>
      </c>
      <c r="E7888" t="s">
        <v>92</v>
      </c>
      <c r="F7888" t="s">
        <v>92</v>
      </c>
      <c r="G7888" s="23" t="s">
        <v>92</v>
      </c>
      <c r="H7888" s="24" t="s">
        <v>92</v>
      </c>
      <c r="I7888" t="s">
        <v>92</v>
      </c>
    </row>
    <row r="7889" spans="1:9">
      <c r="A7889" t="s">
        <v>92</v>
      </c>
      <c r="B7889" s="23" t="s">
        <v>92</v>
      </c>
      <c r="C7889" s="24" t="s">
        <v>92</v>
      </c>
      <c r="D7889" t="s">
        <v>92</v>
      </c>
      <c r="E7889" t="s">
        <v>92</v>
      </c>
      <c r="F7889" t="s">
        <v>92</v>
      </c>
      <c r="G7889" s="23" t="s">
        <v>92</v>
      </c>
      <c r="H7889" s="24" t="s">
        <v>92</v>
      </c>
      <c r="I7889" t="s">
        <v>92</v>
      </c>
    </row>
    <row r="7890" spans="1:9">
      <c r="A7890" t="s">
        <v>92</v>
      </c>
      <c r="B7890" s="23" t="s">
        <v>92</v>
      </c>
      <c r="C7890" s="24" t="s">
        <v>92</v>
      </c>
      <c r="D7890" t="s">
        <v>92</v>
      </c>
      <c r="E7890" t="s">
        <v>92</v>
      </c>
      <c r="F7890" t="s">
        <v>92</v>
      </c>
      <c r="G7890" s="23" t="s">
        <v>92</v>
      </c>
      <c r="H7890" s="24" t="s">
        <v>92</v>
      </c>
      <c r="I7890" t="s">
        <v>92</v>
      </c>
    </row>
    <row r="7891" spans="1:9">
      <c r="A7891" t="s">
        <v>92</v>
      </c>
      <c r="B7891" s="23" t="s">
        <v>92</v>
      </c>
      <c r="C7891" s="24" t="s">
        <v>92</v>
      </c>
      <c r="D7891" t="s">
        <v>92</v>
      </c>
      <c r="E7891" t="s">
        <v>92</v>
      </c>
      <c r="F7891" t="s">
        <v>92</v>
      </c>
      <c r="G7891" s="23" t="s">
        <v>92</v>
      </c>
      <c r="H7891" s="24" t="s">
        <v>92</v>
      </c>
      <c r="I7891" t="s">
        <v>92</v>
      </c>
    </row>
    <row r="7892" spans="1:9">
      <c r="A7892" t="s">
        <v>92</v>
      </c>
      <c r="B7892" s="23" t="s">
        <v>92</v>
      </c>
      <c r="C7892" s="24" t="s">
        <v>92</v>
      </c>
      <c r="D7892" t="s">
        <v>92</v>
      </c>
      <c r="E7892" t="s">
        <v>92</v>
      </c>
      <c r="F7892" t="s">
        <v>92</v>
      </c>
      <c r="G7892" s="23" t="s">
        <v>92</v>
      </c>
      <c r="H7892" s="24" t="s">
        <v>92</v>
      </c>
      <c r="I7892" t="s">
        <v>92</v>
      </c>
    </row>
    <row r="7893" spans="1:9">
      <c r="A7893" t="s">
        <v>92</v>
      </c>
      <c r="B7893" s="23" t="s">
        <v>92</v>
      </c>
      <c r="C7893" s="24" t="s">
        <v>92</v>
      </c>
      <c r="D7893" t="s">
        <v>92</v>
      </c>
      <c r="E7893" t="s">
        <v>92</v>
      </c>
      <c r="F7893" t="s">
        <v>92</v>
      </c>
      <c r="G7893" s="23" t="s">
        <v>92</v>
      </c>
      <c r="H7893" s="24" t="s">
        <v>92</v>
      </c>
      <c r="I7893" t="s">
        <v>92</v>
      </c>
    </row>
    <row r="7894" spans="1:9">
      <c r="A7894" t="s">
        <v>92</v>
      </c>
      <c r="B7894" s="23" t="s">
        <v>92</v>
      </c>
      <c r="C7894" s="24" t="s">
        <v>92</v>
      </c>
      <c r="D7894" t="s">
        <v>92</v>
      </c>
      <c r="E7894" t="s">
        <v>92</v>
      </c>
      <c r="F7894" t="s">
        <v>92</v>
      </c>
      <c r="G7894" s="23" t="s">
        <v>92</v>
      </c>
      <c r="H7894" s="24" t="s">
        <v>92</v>
      </c>
      <c r="I7894" t="s">
        <v>92</v>
      </c>
    </row>
    <row r="7895" spans="1:9">
      <c r="A7895" t="s">
        <v>92</v>
      </c>
      <c r="B7895" s="23" t="s">
        <v>92</v>
      </c>
      <c r="C7895" s="24" t="s">
        <v>92</v>
      </c>
      <c r="D7895" t="s">
        <v>92</v>
      </c>
      <c r="E7895" t="s">
        <v>92</v>
      </c>
      <c r="F7895" t="s">
        <v>92</v>
      </c>
      <c r="G7895" s="23" t="s">
        <v>92</v>
      </c>
      <c r="H7895" s="24" t="s">
        <v>92</v>
      </c>
      <c r="I7895" t="s">
        <v>92</v>
      </c>
    </row>
    <row r="7896" spans="1:9">
      <c r="A7896" t="s">
        <v>92</v>
      </c>
      <c r="B7896" s="23" t="s">
        <v>92</v>
      </c>
      <c r="C7896" s="24" t="s">
        <v>92</v>
      </c>
      <c r="D7896" t="s">
        <v>92</v>
      </c>
      <c r="E7896" t="s">
        <v>92</v>
      </c>
      <c r="F7896" t="s">
        <v>92</v>
      </c>
      <c r="G7896" s="23" t="s">
        <v>92</v>
      </c>
      <c r="H7896" s="24" t="s">
        <v>92</v>
      </c>
      <c r="I7896" t="s">
        <v>92</v>
      </c>
    </row>
    <row r="7897" spans="1:9">
      <c r="A7897" t="s">
        <v>92</v>
      </c>
      <c r="B7897" s="23" t="s">
        <v>92</v>
      </c>
      <c r="C7897" s="24" t="s">
        <v>92</v>
      </c>
      <c r="D7897" t="s">
        <v>92</v>
      </c>
      <c r="E7897" t="s">
        <v>92</v>
      </c>
      <c r="F7897" t="s">
        <v>92</v>
      </c>
      <c r="G7897" s="23" t="s">
        <v>92</v>
      </c>
      <c r="H7897" s="24" t="s">
        <v>92</v>
      </c>
      <c r="I7897" t="s">
        <v>92</v>
      </c>
    </row>
    <row r="7898" spans="1:9">
      <c r="A7898" t="s">
        <v>92</v>
      </c>
      <c r="B7898" s="23" t="s">
        <v>92</v>
      </c>
      <c r="C7898" s="24" t="s">
        <v>92</v>
      </c>
      <c r="D7898" t="s">
        <v>92</v>
      </c>
      <c r="E7898" t="s">
        <v>92</v>
      </c>
      <c r="F7898" t="s">
        <v>92</v>
      </c>
      <c r="G7898" s="23" t="s">
        <v>92</v>
      </c>
      <c r="H7898" s="24" t="s">
        <v>92</v>
      </c>
      <c r="I7898" t="s">
        <v>92</v>
      </c>
    </row>
    <row r="7899" spans="1:9">
      <c r="A7899" t="s">
        <v>92</v>
      </c>
      <c r="B7899" s="23" t="s">
        <v>92</v>
      </c>
      <c r="C7899" s="24" t="s">
        <v>92</v>
      </c>
      <c r="D7899" t="s">
        <v>92</v>
      </c>
      <c r="E7899" t="s">
        <v>92</v>
      </c>
      <c r="F7899" t="s">
        <v>92</v>
      </c>
      <c r="G7899" s="23" t="s">
        <v>92</v>
      </c>
      <c r="H7899" s="24" t="s">
        <v>92</v>
      </c>
      <c r="I7899" t="s">
        <v>92</v>
      </c>
    </row>
    <row r="7900" spans="1:9">
      <c r="A7900" t="s">
        <v>92</v>
      </c>
      <c r="B7900" s="23" t="s">
        <v>92</v>
      </c>
      <c r="C7900" s="24" t="s">
        <v>92</v>
      </c>
      <c r="D7900" t="s">
        <v>92</v>
      </c>
      <c r="E7900" t="s">
        <v>92</v>
      </c>
      <c r="F7900" t="s">
        <v>92</v>
      </c>
      <c r="G7900" s="23" t="s">
        <v>92</v>
      </c>
      <c r="H7900" s="24" t="s">
        <v>92</v>
      </c>
      <c r="I7900" t="s">
        <v>92</v>
      </c>
    </row>
    <row r="7901" spans="1:9">
      <c r="A7901" t="s">
        <v>92</v>
      </c>
      <c r="B7901" s="23" t="s">
        <v>92</v>
      </c>
      <c r="C7901" s="24" t="s">
        <v>92</v>
      </c>
      <c r="D7901" t="s">
        <v>92</v>
      </c>
      <c r="E7901" t="s">
        <v>92</v>
      </c>
      <c r="F7901" t="s">
        <v>92</v>
      </c>
      <c r="G7901" s="23" t="s">
        <v>92</v>
      </c>
      <c r="H7901" s="24" t="s">
        <v>92</v>
      </c>
      <c r="I7901" t="s">
        <v>92</v>
      </c>
    </row>
    <row r="7902" spans="1:9">
      <c r="A7902" t="s">
        <v>92</v>
      </c>
      <c r="B7902" s="23" t="s">
        <v>92</v>
      </c>
      <c r="C7902" s="24" t="s">
        <v>92</v>
      </c>
      <c r="D7902" t="s">
        <v>92</v>
      </c>
      <c r="E7902" t="s">
        <v>92</v>
      </c>
      <c r="F7902" t="s">
        <v>92</v>
      </c>
      <c r="G7902" s="23" t="s">
        <v>92</v>
      </c>
      <c r="H7902" s="24" t="s">
        <v>92</v>
      </c>
      <c r="I7902" t="s">
        <v>92</v>
      </c>
    </row>
    <row r="7903" spans="1:9">
      <c r="A7903" t="s">
        <v>92</v>
      </c>
      <c r="B7903" s="23" t="s">
        <v>92</v>
      </c>
      <c r="C7903" s="24" t="s">
        <v>92</v>
      </c>
      <c r="D7903" t="s">
        <v>92</v>
      </c>
      <c r="E7903" t="s">
        <v>92</v>
      </c>
      <c r="F7903" t="s">
        <v>92</v>
      </c>
      <c r="G7903" s="23" t="s">
        <v>92</v>
      </c>
      <c r="H7903" s="24" t="s">
        <v>92</v>
      </c>
      <c r="I7903" t="s">
        <v>92</v>
      </c>
    </row>
    <row r="7904" spans="1:9">
      <c r="A7904" t="s">
        <v>92</v>
      </c>
      <c r="B7904" s="23" t="s">
        <v>92</v>
      </c>
      <c r="C7904" s="24" t="s">
        <v>92</v>
      </c>
      <c r="D7904" t="s">
        <v>92</v>
      </c>
      <c r="E7904" t="s">
        <v>92</v>
      </c>
      <c r="F7904" t="s">
        <v>92</v>
      </c>
      <c r="G7904" s="23" t="s">
        <v>92</v>
      </c>
      <c r="H7904" s="24" t="s">
        <v>92</v>
      </c>
      <c r="I7904" t="s">
        <v>92</v>
      </c>
    </row>
    <row r="7905" spans="1:9">
      <c r="A7905" t="s">
        <v>92</v>
      </c>
      <c r="B7905" s="23" t="s">
        <v>92</v>
      </c>
      <c r="C7905" s="24" t="s">
        <v>92</v>
      </c>
      <c r="D7905" t="s">
        <v>92</v>
      </c>
      <c r="E7905" t="s">
        <v>92</v>
      </c>
      <c r="F7905" t="s">
        <v>92</v>
      </c>
      <c r="G7905" s="23" t="s">
        <v>92</v>
      </c>
      <c r="H7905" s="24" t="s">
        <v>92</v>
      </c>
      <c r="I7905" t="s">
        <v>92</v>
      </c>
    </row>
    <row r="7906" spans="1:9">
      <c r="A7906" t="s">
        <v>92</v>
      </c>
      <c r="B7906" s="23" t="s">
        <v>92</v>
      </c>
      <c r="C7906" s="24" t="s">
        <v>92</v>
      </c>
      <c r="D7906" t="s">
        <v>92</v>
      </c>
      <c r="E7906" t="s">
        <v>92</v>
      </c>
      <c r="F7906" t="s">
        <v>92</v>
      </c>
      <c r="G7906" s="23" t="s">
        <v>92</v>
      </c>
      <c r="H7906" s="24" t="s">
        <v>92</v>
      </c>
      <c r="I7906" t="s">
        <v>92</v>
      </c>
    </row>
    <row r="7907" spans="1:9">
      <c r="A7907" t="s">
        <v>92</v>
      </c>
      <c r="B7907" s="23" t="s">
        <v>92</v>
      </c>
      <c r="C7907" s="24" t="s">
        <v>92</v>
      </c>
      <c r="D7907" t="s">
        <v>92</v>
      </c>
      <c r="E7907" t="s">
        <v>92</v>
      </c>
      <c r="F7907" t="s">
        <v>92</v>
      </c>
      <c r="G7907" s="23" t="s">
        <v>92</v>
      </c>
      <c r="H7907" s="24" t="s">
        <v>92</v>
      </c>
      <c r="I7907" t="s">
        <v>92</v>
      </c>
    </row>
    <row r="7908" spans="1:9">
      <c r="A7908" t="s">
        <v>92</v>
      </c>
      <c r="B7908" s="23" t="s">
        <v>92</v>
      </c>
      <c r="C7908" s="24" t="s">
        <v>92</v>
      </c>
      <c r="D7908" t="s">
        <v>92</v>
      </c>
      <c r="E7908" t="s">
        <v>92</v>
      </c>
      <c r="F7908" t="s">
        <v>92</v>
      </c>
      <c r="G7908" s="23" t="s">
        <v>92</v>
      </c>
      <c r="H7908" s="24" t="s">
        <v>92</v>
      </c>
      <c r="I7908" t="s">
        <v>92</v>
      </c>
    </row>
    <row r="7909" spans="1:9">
      <c r="A7909" t="s">
        <v>92</v>
      </c>
      <c r="B7909" s="23" t="s">
        <v>92</v>
      </c>
      <c r="C7909" s="24" t="s">
        <v>92</v>
      </c>
      <c r="D7909" t="s">
        <v>92</v>
      </c>
      <c r="E7909" t="s">
        <v>92</v>
      </c>
      <c r="F7909" t="s">
        <v>92</v>
      </c>
      <c r="G7909" s="23" t="s">
        <v>92</v>
      </c>
      <c r="H7909" s="24" t="s">
        <v>92</v>
      </c>
      <c r="I7909" t="s">
        <v>92</v>
      </c>
    </row>
    <row r="7910" spans="1:9">
      <c r="A7910" t="s">
        <v>92</v>
      </c>
      <c r="B7910" s="23" t="s">
        <v>92</v>
      </c>
      <c r="C7910" s="24" t="s">
        <v>92</v>
      </c>
      <c r="D7910" t="s">
        <v>92</v>
      </c>
      <c r="E7910" t="s">
        <v>92</v>
      </c>
      <c r="F7910" t="s">
        <v>92</v>
      </c>
      <c r="G7910" s="23" t="s">
        <v>92</v>
      </c>
      <c r="H7910" s="24" t="s">
        <v>92</v>
      </c>
      <c r="I7910" t="s">
        <v>92</v>
      </c>
    </row>
    <row r="7911" spans="1:9">
      <c r="A7911" t="s">
        <v>92</v>
      </c>
      <c r="B7911" s="23" t="s">
        <v>92</v>
      </c>
      <c r="C7911" s="24" t="s">
        <v>92</v>
      </c>
      <c r="D7911" t="s">
        <v>92</v>
      </c>
      <c r="E7911" t="s">
        <v>92</v>
      </c>
      <c r="F7911" t="s">
        <v>92</v>
      </c>
      <c r="G7911" s="23" t="s">
        <v>92</v>
      </c>
      <c r="H7911" s="24" t="s">
        <v>92</v>
      </c>
      <c r="I7911" t="s">
        <v>92</v>
      </c>
    </row>
    <row r="7912" spans="1:9">
      <c r="A7912" t="s">
        <v>92</v>
      </c>
      <c r="B7912" s="23" t="s">
        <v>92</v>
      </c>
      <c r="C7912" s="24" t="s">
        <v>92</v>
      </c>
      <c r="D7912" t="s">
        <v>92</v>
      </c>
      <c r="E7912" t="s">
        <v>92</v>
      </c>
      <c r="F7912" t="s">
        <v>92</v>
      </c>
      <c r="G7912" s="23" t="s">
        <v>92</v>
      </c>
      <c r="H7912" s="24" t="s">
        <v>92</v>
      </c>
      <c r="I7912" t="s">
        <v>92</v>
      </c>
    </row>
    <row r="7913" spans="1:9">
      <c r="A7913" t="s">
        <v>92</v>
      </c>
      <c r="B7913" s="23" t="s">
        <v>92</v>
      </c>
      <c r="C7913" s="24" t="s">
        <v>92</v>
      </c>
      <c r="D7913" t="s">
        <v>92</v>
      </c>
      <c r="E7913" t="s">
        <v>92</v>
      </c>
      <c r="F7913" t="s">
        <v>92</v>
      </c>
      <c r="G7913" s="23" t="s">
        <v>92</v>
      </c>
      <c r="H7913" s="24" t="s">
        <v>92</v>
      </c>
      <c r="I7913" t="s">
        <v>92</v>
      </c>
    </row>
    <row r="7914" spans="1:9">
      <c r="A7914" t="s">
        <v>92</v>
      </c>
      <c r="B7914" s="23" t="s">
        <v>92</v>
      </c>
      <c r="C7914" s="24" t="s">
        <v>92</v>
      </c>
      <c r="D7914" t="s">
        <v>92</v>
      </c>
      <c r="E7914" t="s">
        <v>92</v>
      </c>
      <c r="F7914" t="s">
        <v>92</v>
      </c>
      <c r="G7914" s="23" t="s">
        <v>92</v>
      </c>
      <c r="H7914" s="24" t="s">
        <v>92</v>
      </c>
      <c r="I7914" t="s">
        <v>92</v>
      </c>
    </row>
    <row r="7915" spans="1:9">
      <c r="A7915" t="s">
        <v>92</v>
      </c>
      <c r="B7915" s="23" t="s">
        <v>92</v>
      </c>
      <c r="C7915" s="24" t="s">
        <v>92</v>
      </c>
      <c r="D7915" t="s">
        <v>92</v>
      </c>
      <c r="E7915" t="s">
        <v>92</v>
      </c>
      <c r="F7915" t="s">
        <v>92</v>
      </c>
      <c r="G7915" s="23" t="s">
        <v>92</v>
      </c>
      <c r="H7915" s="24" t="s">
        <v>92</v>
      </c>
      <c r="I7915" t="s">
        <v>92</v>
      </c>
    </row>
    <row r="7916" spans="1:9">
      <c r="A7916" t="s">
        <v>92</v>
      </c>
      <c r="B7916" s="23" t="s">
        <v>92</v>
      </c>
      <c r="C7916" s="24" t="s">
        <v>92</v>
      </c>
      <c r="D7916" t="s">
        <v>92</v>
      </c>
      <c r="E7916" t="s">
        <v>92</v>
      </c>
      <c r="F7916" t="s">
        <v>92</v>
      </c>
      <c r="G7916" s="23" t="s">
        <v>92</v>
      </c>
      <c r="H7916" s="24" t="s">
        <v>92</v>
      </c>
      <c r="I7916" t="s">
        <v>92</v>
      </c>
    </row>
    <row r="7917" spans="1:9">
      <c r="A7917" t="s">
        <v>92</v>
      </c>
      <c r="B7917" s="23" t="s">
        <v>92</v>
      </c>
      <c r="C7917" s="24" t="s">
        <v>92</v>
      </c>
      <c r="D7917" t="s">
        <v>92</v>
      </c>
      <c r="E7917" t="s">
        <v>92</v>
      </c>
      <c r="F7917" t="s">
        <v>92</v>
      </c>
      <c r="G7917" s="23" t="s">
        <v>92</v>
      </c>
      <c r="H7917" s="24" t="s">
        <v>92</v>
      </c>
      <c r="I7917" t="s">
        <v>92</v>
      </c>
    </row>
    <row r="7918" spans="1:9">
      <c r="A7918" t="s">
        <v>92</v>
      </c>
      <c r="B7918" s="23" t="s">
        <v>92</v>
      </c>
      <c r="C7918" s="24" t="s">
        <v>92</v>
      </c>
      <c r="D7918" t="s">
        <v>92</v>
      </c>
      <c r="E7918" t="s">
        <v>92</v>
      </c>
      <c r="F7918" t="s">
        <v>92</v>
      </c>
      <c r="G7918" s="23" t="s">
        <v>92</v>
      </c>
      <c r="H7918" s="24" t="s">
        <v>92</v>
      </c>
      <c r="I7918" t="s">
        <v>92</v>
      </c>
    </row>
    <row r="7919" spans="1:9">
      <c r="A7919" t="s">
        <v>92</v>
      </c>
      <c r="B7919" s="23" t="s">
        <v>92</v>
      </c>
      <c r="C7919" s="24" t="s">
        <v>92</v>
      </c>
      <c r="D7919" t="s">
        <v>92</v>
      </c>
      <c r="E7919" t="s">
        <v>92</v>
      </c>
      <c r="F7919" t="s">
        <v>92</v>
      </c>
      <c r="G7919" s="23" t="s">
        <v>92</v>
      </c>
      <c r="H7919" s="24" t="s">
        <v>92</v>
      </c>
      <c r="I7919" t="s">
        <v>92</v>
      </c>
    </row>
    <row r="7920" spans="1:9">
      <c r="A7920" t="s">
        <v>92</v>
      </c>
      <c r="B7920" s="23" t="s">
        <v>92</v>
      </c>
      <c r="C7920" s="24" t="s">
        <v>92</v>
      </c>
      <c r="D7920" t="s">
        <v>92</v>
      </c>
      <c r="E7920" t="s">
        <v>92</v>
      </c>
      <c r="F7920" t="s">
        <v>92</v>
      </c>
      <c r="G7920" s="23" t="s">
        <v>92</v>
      </c>
      <c r="H7920" s="24" t="s">
        <v>92</v>
      </c>
      <c r="I7920" t="s">
        <v>92</v>
      </c>
    </row>
    <row r="7921" spans="1:9">
      <c r="A7921" t="s">
        <v>92</v>
      </c>
      <c r="B7921" s="23" t="s">
        <v>92</v>
      </c>
      <c r="C7921" s="24" t="s">
        <v>92</v>
      </c>
      <c r="D7921" t="s">
        <v>92</v>
      </c>
      <c r="E7921" t="s">
        <v>92</v>
      </c>
      <c r="F7921" t="s">
        <v>92</v>
      </c>
      <c r="G7921" s="23" t="s">
        <v>92</v>
      </c>
      <c r="H7921" s="24" t="s">
        <v>92</v>
      </c>
      <c r="I7921" t="s">
        <v>92</v>
      </c>
    </row>
    <row r="7922" spans="1:9">
      <c r="A7922" t="s">
        <v>92</v>
      </c>
      <c r="B7922" s="23" t="s">
        <v>92</v>
      </c>
      <c r="C7922" s="24" t="s">
        <v>92</v>
      </c>
      <c r="D7922" t="s">
        <v>92</v>
      </c>
      <c r="E7922" t="s">
        <v>92</v>
      </c>
      <c r="F7922" t="s">
        <v>92</v>
      </c>
      <c r="G7922" s="23" t="s">
        <v>92</v>
      </c>
      <c r="H7922" s="24" t="s">
        <v>92</v>
      </c>
      <c r="I7922" t="s">
        <v>92</v>
      </c>
    </row>
    <row r="7923" spans="1:9">
      <c r="A7923" t="s">
        <v>92</v>
      </c>
      <c r="B7923" s="23" t="s">
        <v>92</v>
      </c>
      <c r="C7923" s="24" t="s">
        <v>92</v>
      </c>
      <c r="D7923" t="s">
        <v>92</v>
      </c>
      <c r="E7923" t="s">
        <v>92</v>
      </c>
      <c r="F7923" t="s">
        <v>92</v>
      </c>
      <c r="G7923" s="23" t="s">
        <v>92</v>
      </c>
      <c r="H7923" s="24" t="s">
        <v>92</v>
      </c>
      <c r="I7923" t="s">
        <v>92</v>
      </c>
    </row>
    <row r="7924" spans="1:9">
      <c r="A7924" t="s">
        <v>92</v>
      </c>
      <c r="B7924" s="23" t="s">
        <v>92</v>
      </c>
      <c r="C7924" s="24" t="s">
        <v>92</v>
      </c>
      <c r="D7924" t="s">
        <v>92</v>
      </c>
      <c r="E7924" t="s">
        <v>92</v>
      </c>
      <c r="F7924" t="s">
        <v>92</v>
      </c>
      <c r="G7924" s="23" t="s">
        <v>92</v>
      </c>
      <c r="H7924" s="24" t="s">
        <v>92</v>
      </c>
      <c r="I7924" t="s">
        <v>92</v>
      </c>
    </row>
    <row r="7925" spans="1:9">
      <c r="A7925" t="s">
        <v>92</v>
      </c>
      <c r="B7925" s="23" t="s">
        <v>92</v>
      </c>
      <c r="C7925" s="24" t="s">
        <v>92</v>
      </c>
      <c r="D7925" t="s">
        <v>92</v>
      </c>
      <c r="E7925" t="s">
        <v>92</v>
      </c>
      <c r="F7925" t="s">
        <v>92</v>
      </c>
      <c r="G7925" s="23" t="s">
        <v>92</v>
      </c>
      <c r="H7925" s="24" t="s">
        <v>92</v>
      </c>
      <c r="I7925" t="s">
        <v>92</v>
      </c>
    </row>
    <row r="7926" spans="1:9">
      <c r="A7926" t="s">
        <v>92</v>
      </c>
      <c r="B7926" s="23" t="s">
        <v>92</v>
      </c>
      <c r="C7926" s="24" t="s">
        <v>92</v>
      </c>
      <c r="D7926" t="s">
        <v>92</v>
      </c>
      <c r="E7926" t="s">
        <v>92</v>
      </c>
      <c r="F7926" t="s">
        <v>92</v>
      </c>
      <c r="G7926" s="23" t="s">
        <v>92</v>
      </c>
      <c r="H7926" s="24" t="s">
        <v>92</v>
      </c>
      <c r="I7926" t="s">
        <v>92</v>
      </c>
    </row>
    <row r="7927" spans="1:9">
      <c r="A7927" t="s">
        <v>92</v>
      </c>
      <c r="B7927" s="23" t="s">
        <v>92</v>
      </c>
      <c r="C7927" s="24" t="s">
        <v>92</v>
      </c>
      <c r="D7927" t="s">
        <v>92</v>
      </c>
      <c r="E7927" t="s">
        <v>92</v>
      </c>
      <c r="F7927" t="s">
        <v>92</v>
      </c>
      <c r="G7927" s="23" t="s">
        <v>92</v>
      </c>
      <c r="H7927" s="24" t="s">
        <v>92</v>
      </c>
      <c r="I7927" t="s">
        <v>92</v>
      </c>
    </row>
    <row r="7928" spans="1:9">
      <c r="A7928" t="s">
        <v>92</v>
      </c>
      <c r="B7928" s="23" t="s">
        <v>92</v>
      </c>
      <c r="C7928" s="24" t="s">
        <v>92</v>
      </c>
      <c r="D7928" t="s">
        <v>92</v>
      </c>
      <c r="E7928" t="s">
        <v>92</v>
      </c>
      <c r="F7928" t="s">
        <v>92</v>
      </c>
      <c r="G7928" s="23" t="s">
        <v>92</v>
      </c>
      <c r="H7928" s="24" t="s">
        <v>92</v>
      </c>
      <c r="I7928" t="s">
        <v>92</v>
      </c>
    </row>
    <row r="7929" spans="1:9">
      <c r="A7929" t="s">
        <v>92</v>
      </c>
      <c r="B7929" s="23" t="s">
        <v>92</v>
      </c>
      <c r="C7929" s="24" t="s">
        <v>92</v>
      </c>
      <c r="D7929" t="s">
        <v>92</v>
      </c>
      <c r="E7929" t="s">
        <v>92</v>
      </c>
      <c r="F7929" t="s">
        <v>92</v>
      </c>
      <c r="G7929" s="23" t="s">
        <v>92</v>
      </c>
      <c r="H7929" s="24" t="s">
        <v>92</v>
      </c>
      <c r="I7929" t="s">
        <v>92</v>
      </c>
    </row>
    <row r="7930" spans="1:9">
      <c r="A7930" t="s">
        <v>92</v>
      </c>
      <c r="B7930" s="23" t="s">
        <v>92</v>
      </c>
      <c r="C7930" s="24" t="s">
        <v>92</v>
      </c>
      <c r="D7930" t="s">
        <v>92</v>
      </c>
      <c r="E7930" t="s">
        <v>92</v>
      </c>
      <c r="F7930" t="s">
        <v>92</v>
      </c>
      <c r="G7930" s="23" t="s">
        <v>92</v>
      </c>
      <c r="H7930" s="24" t="s">
        <v>92</v>
      </c>
      <c r="I7930" t="s">
        <v>92</v>
      </c>
    </row>
    <row r="7931" spans="1:9">
      <c r="A7931" t="s">
        <v>92</v>
      </c>
      <c r="B7931" s="23" t="s">
        <v>92</v>
      </c>
      <c r="C7931" s="24" t="s">
        <v>92</v>
      </c>
      <c r="D7931" t="s">
        <v>92</v>
      </c>
      <c r="E7931" t="s">
        <v>92</v>
      </c>
      <c r="F7931" t="s">
        <v>92</v>
      </c>
      <c r="G7931" s="23" t="s">
        <v>92</v>
      </c>
      <c r="H7931" s="24" t="s">
        <v>92</v>
      </c>
      <c r="I7931" t="s">
        <v>92</v>
      </c>
    </row>
    <row r="7932" spans="1:9">
      <c r="A7932" t="s">
        <v>92</v>
      </c>
      <c r="B7932" s="23" t="s">
        <v>92</v>
      </c>
      <c r="C7932" s="24" t="s">
        <v>92</v>
      </c>
      <c r="D7932" t="s">
        <v>92</v>
      </c>
      <c r="E7932" t="s">
        <v>92</v>
      </c>
      <c r="F7932" t="s">
        <v>92</v>
      </c>
      <c r="G7932" s="23" t="s">
        <v>92</v>
      </c>
      <c r="H7932" s="24" t="s">
        <v>92</v>
      </c>
      <c r="I7932" t="s">
        <v>92</v>
      </c>
    </row>
    <row r="7933" spans="1:9">
      <c r="A7933" t="s">
        <v>92</v>
      </c>
      <c r="B7933" s="23" t="s">
        <v>92</v>
      </c>
      <c r="C7933" s="24" t="s">
        <v>92</v>
      </c>
      <c r="D7933" t="s">
        <v>92</v>
      </c>
      <c r="E7933" t="s">
        <v>92</v>
      </c>
      <c r="F7933" t="s">
        <v>92</v>
      </c>
      <c r="G7933" s="23" t="s">
        <v>92</v>
      </c>
      <c r="H7933" s="24" t="s">
        <v>92</v>
      </c>
      <c r="I7933" t="s">
        <v>92</v>
      </c>
    </row>
    <row r="7934" spans="1:9">
      <c r="A7934" t="s">
        <v>92</v>
      </c>
      <c r="B7934" s="23" t="s">
        <v>92</v>
      </c>
      <c r="C7934" s="24" t="s">
        <v>92</v>
      </c>
      <c r="D7934" t="s">
        <v>92</v>
      </c>
      <c r="E7934" t="s">
        <v>92</v>
      </c>
      <c r="F7934" t="s">
        <v>92</v>
      </c>
      <c r="G7934" s="23" t="s">
        <v>92</v>
      </c>
      <c r="H7934" s="24" t="s">
        <v>92</v>
      </c>
      <c r="I7934" t="s">
        <v>92</v>
      </c>
    </row>
    <row r="7935" spans="1:9">
      <c r="A7935" t="s">
        <v>92</v>
      </c>
      <c r="B7935" s="23" t="s">
        <v>92</v>
      </c>
      <c r="C7935" s="24" t="s">
        <v>92</v>
      </c>
      <c r="D7935" t="s">
        <v>92</v>
      </c>
      <c r="E7935" t="s">
        <v>92</v>
      </c>
      <c r="F7935" t="s">
        <v>92</v>
      </c>
      <c r="G7935" s="23" t="s">
        <v>92</v>
      </c>
      <c r="H7935" s="24" t="s">
        <v>92</v>
      </c>
      <c r="I7935" t="s">
        <v>92</v>
      </c>
    </row>
    <row r="7936" spans="1:9">
      <c r="A7936" t="s">
        <v>92</v>
      </c>
      <c r="B7936" s="23" t="s">
        <v>92</v>
      </c>
      <c r="C7936" s="24" t="s">
        <v>92</v>
      </c>
      <c r="D7936" t="s">
        <v>92</v>
      </c>
      <c r="E7936" t="s">
        <v>92</v>
      </c>
      <c r="F7936" t="s">
        <v>92</v>
      </c>
      <c r="G7936" s="23" t="s">
        <v>92</v>
      </c>
      <c r="H7936" s="24" t="s">
        <v>92</v>
      </c>
      <c r="I7936" t="s">
        <v>92</v>
      </c>
    </row>
    <row r="7937" spans="1:9">
      <c r="A7937" t="s">
        <v>92</v>
      </c>
      <c r="B7937" s="23" t="s">
        <v>92</v>
      </c>
      <c r="C7937" s="24" t="s">
        <v>92</v>
      </c>
      <c r="D7937" t="s">
        <v>92</v>
      </c>
      <c r="E7937" t="s">
        <v>92</v>
      </c>
      <c r="F7937" t="s">
        <v>92</v>
      </c>
      <c r="G7937" s="23" t="s">
        <v>92</v>
      </c>
      <c r="H7937" s="24" t="s">
        <v>92</v>
      </c>
      <c r="I7937" t="s">
        <v>92</v>
      </c>
    </row>
    <row r="7938" spans="1:9">
      <c r="A7938" t="s">
        <v>92</v>
      </c>
      <c r="B7938" s="23" t="s">
        <v>92</v>
      </c>
      <c r="C7938" s="24" t="s">
        <v>92</v>
      </c>
      <c r="D7938" t="s">
        <v>92</v>
      </c>
      <c r="E7938" t="s">
        <v>92</v>
      </c>
      <c r="F7938" t="s">
        <v>92</v>
      </c>
      <c r="G7938" s="23" t="s">
        <v>92</v>
      </c>
      <c r="H7938" s="24" t="s">
        <v>92</v>
      </c>
      <c r="I7938" t="s">
        <v>92</v>
      </c>
    </row>
    <row r="7939" spans="1:9">
      <c r="A7939" t="s">
        <v>92</v>
      </c>
      <c r="B7939" s="23" t="s">
        <v>92</v>
      </c>
      <c r="C7939" s="24" t="s">
        <v>92</v>
      </c>
      <c r="D7939" t="s">
        <v>92</v>
      </c>
      <c r="E7939" t="s">
        <v>92</v>
      </c>
      <c r="F7939" t="s">
        <v>92</v>
      </c>
      <c r="G7939" s="23" t="s">
        <v>92</v>
      </c>
      <c r="H7939" s="24" t="s">
        <v>92</v>
      </c>
      <c r="I7939" t="s">
        <v>92</v>
      </c>
    </row>
    <row r="7940" spans="1:9">
      <c r="A7940" t="s">
        <v>92</v>
      </c>
      <c r="B7940" s="23" t="s">
        <v>92</v>
      </c>
      <c r="C7940" s="24" t="s">
        <v>92</v>
      </c>
      <c r="D7940" t="s">
        <v>92</v>
      </c>
      <c r="E7940" t="s">
        <v>92</v>
      </c>
      <c r="F7940" t="s">
        <v>92</v>
      </c>
      <c r="G7940" s="23" t="s">
        <v>92</v>
      </c>
      <c r="H7940" s="24" t="s">
        <v>92</v>
      </c>
      <c r="I7940" t="s">
        <v>92</v>
      </c>
    </row>
    <row r="7941" spans="1:9">
      <c r="A7941" t="s">
        <v>92</v>
      </c>
      <c r="B7941" s="23" t="s">
        <v>92</v>
      </c>
      <c r="C7941" s="24" t="s">
        <v>92</v>
      </c>
      <c r="D7941" t="s">
        <v>92</v>
      </c>
      <c r="E7941" t="s">
        <v>92</v>
      </c>
      <c r="F7941" t="s">
        <v>92</v>
      </c>
      <c r="G7941" s="23" t="s">
        <v>92</v>
      </c>
      <c r="H7941" s="24" t="s">
        <v>92</v>
      </c>
      <c r="I7941" t="s">
        <v>92</v>
      </c>
    </row>
    <row r="7942" spans="1:9">
      <c r="A7942" t="s">
        <v>92</v>
      </c>
      <c r="B7942" s="23" t="s">
        <v>92</v>
      </c>
      <c r="C7942" s="24" t="s">
        <v>92</v>
      </c>
      <c r="D7942" t="s">
        <v>92</v>
      </c>
      <c r="E7942" t="s">
        <v>92</v>
      </c>
      <c r="F7942" t="s">
        <v>92</v>
      </c>
      <c r="G7942" s="23" t="s">
        <v>92</v>
      </c>
      <c r="H7942" s="24" t="s">
        <v>92</v>
      </c>
      <c r="I7942" t="s">
        <v>92</v>
      </c>
    </row>
    <row r="7943" spans="1:9">
      <c r="A7943" t="s">
        <v>92</v>
      </c>
      <c r="B7943" s="23" t="s">
        <v>92</v>
      </c>
      <c r="C7943" s="24" t="s">
        <v>92</v>
      </c>
      <c r="D7943" t="s">
        <v>92</v>
      </c>
      <c r="E7943" t="s">
        <v>92</v>
      </c>
      <c r="F7943" t="s">
        <v>92</v>
      </c>
      <c r="G7943" s="23" t="s">
        <v>92</v>
      </c>
      <c r="H7943" s="24" t="s">
        <v>92</v>
      </c>
      <c r="I7943" t="s">
        <v>92</v>
      </c>
    </row>
    <row r="7944" spans="1:9">
      <c r="A7944" t="s">
        <v>92</v>
      </c>
      <c r="B7944" s="23" t="s">
        <v>92</v>
      </c>
      <c r="C7944" s="24" t="s">
        <v>92</v>
      </c>
      <c r="D7944" t="s">
        <v>92</v>
      </c>
      <c r="E7944" t="s">
        <v>92</v>
      </c>
      <c r="F7944" t="s">
        <v>92</v>
      </c>
      <c r="G7944" s="23" t="s">
        <v>92</v>
      </c>
      <c r="H7944" s="24" t="s">
        <v>92</v>
      </c>
      <c r="I7944" t="s">
        <v>92</v>
      </c>
    </row>
    <row r="7945" spans="1:9">
      <c r="A7945" t="s">
        <v>92</v>
      </c>
      <c r="B7945" s="23" t="s">
        <v>92</v>
      </c>
      <c r="C7945" s="24" t="s">
        <v>92</v>
      </c>
      <c r="D7945" t="s">
        <v>92</v>
      </c>
      <c r="E7945" t="s">
        <v>92</v>
      </c>
      <c r="F7945" t="s">
        <v>92</v>
      </c>
      <c r="G7945" s="23" t="s">
        <v>92</v>
      </c>
      <c r="H7945" s="24" t="s">
        <v>92</v>
      </c>
      <c r="I7945" t="s">
        <v>92</v>
      </c>
    </row>
    <row r="7946" spans="1:9">
      <c r="A7946" t="s">
        <v>92</v>
      </c>
      <c r="B7946" s="23" t="s">
        <v>92</v>
      </c>
      <c r="C7946" s="24" t="s">
        <v>92</v>
      </c>
      <c r="D7946" t="s">
        <v>92</v>
      </c>
      <c r="E7946" t="s">
        <v>92</v>
      </c>
      <c r="F7946" t="s">
        <v>92</v>
      </c>
      <c r="G7946" s="23" t="s">
        <v>92</v>
      </c>
      <c r="H7946" s="24" t="s">
        <v>92</v>
      </c>
      <c r="I7946" t="s">
        <v>92</v>
      </c>
    </row>
    <row r="7947" spans="1:9">
      <c r="A7947" t="s">
        <v>92</v>
      </c>
      <c r="B7947" s="23" t="s">
        <v>92</v>
      </c>
      <c r="C7947" s="24" t="s">
        <v>92</v>
      </c>
      <c r="D7947" t="s">
        <v>92</v>
      </c>
      <c r="E7947" t="s">
        <v>92</v>
      </c>
      <c r="F7947" t="s">
        <v>92</v>
      </c>
      <c r="G7947" s="23" t="s">
        <v>92</v>
      </c>
      <c r="H7947" s="24" t="s">
        <v>92</v>
      </c>
      <c r="I7947" t="s">
        <v>92</v>
      </c>
    </row>
    <row r="7948" spans="1:9">
      <c r="A7948" t="s">
        <v>92</v>
      </c>
      <c r="B7948" s="23" t="s">
        <v>92</v>
      </c>
      <c r="C7948" s="24" t="s">
        <v>92</v>
      </c>
      <c r="D7948" t="s">
        <v>92</v>
      </c>
      <c r="E7948" t="s">
        <v>92</v>
      </c>
      <c r="F7948" t="s">
        <v>92</v>
      </c>
      <c r="G7948" s="23" t="s">
        <v>92</v>
      </c>
      <c r="H7948" s="24" t="s">
        <v>92</v>
      </c>
      <c r="I7948" t="s">
        <v>92</v>
      </c>
    </row>
    <row r="7949" spans="1:9">
      <c r="A7949" t="s">
        <v>92</v>
      </c>
      <c r="B7949" s="23" t="s">
        <v>92</v>
      </c>
      <c r="C7949" s="24" t="s">
        <v>92</v>
      </c>
      <c r="D7949" t="s">
        <v>92</v>
      </c>
      <c r="E7949" t="s">
        <v>92</v>
      </c>
      <c r="F7949" t="s">
        <v>92</v>
      </c>
      <c r="G7949" s="23" t="s">
        <v>92</v>
      </c>
      <c r="H7949" s="24" t="s">
        <v>92</v>
      </c>
      <c r="I7949" t="s">
        <v>92</v>
      </c>
    </row>
    <row r="7950" spans="1:9">
      <c r="A7950" t="s">
        <v>92</v>
      </c>
      <c r="B7950" s="23" t="s">
        <v>92</v>
      </c>
      <c r="C7950" s="24" t="s">
        <v>92</v>
      </c>
      <c r="D7950" t="s">
        <v>92</v>
      </c>
      <c r="E7950" t="s">
        <v>92</v>
      </c>
      <c r="F7950" t="s">
        <v>92</v>
      </c>
      <c r="G7950" s="23" t="s">
        <v>92</v>
      </c>
      <c r="H7950" s="24" t="s">
        <v>92</v>
      </c>
      <c r="I7950" t="s">
        <v>92</v>
      </c>
    </row>
    <row r="7951" spans="1:9">
      <c r="A7951" t="s">
        <v>92</v>
      </c>
      <c r="B7951" s="23" t="s">
        <v>92</v>
      </c>
      <c r="C7951" s="24" t="s">
        <v>92</v>
      </c>
      <c r="D7951" t="s">
        <v>92</v>
      </c>
      <c r="E7951" t="s">
        <v>92</v>
      </c>
      <c r="F7951" t="s">
        <v>92</v>
      </c>
      <c r="G7951" s="23" t="s">
        <v>92</v>
      </c>
      <c r="H7951" s="24" t="s">
        <v>92</v>
      </c>
      <c r="I7951" t="s">
        <v>92</v>
      </c>
    </row>
    <row r="7952" spans="1:9">
      <c r="A7952" t="s">
        <v>92</v>
      </c>
      <c r="B7952" s="23" t="s">
        <v>92</v>
      </c>
      <c r="C7952" s="24" t="s">
        <v>92</v>
      </c>
      <c r="D7952" t="s">
        <v>92</v>
      </c>
      <c r="E7952" t="s">
        <v>92</v>
      </c>
      <c r="F7952" t="s">
        <v>92</v>
      </c>
      <c r="G7952" s="23" t="s">
        <v>92</v>
      </c>
      <c r="H7952" s="24" t="s">
        <v>92</v>
      </c>
      <c r="I7952" t="s">
        <v>92</v>
      </c>
    </row>
    <row r="7953" spans="1:9">
      <c r="A7953" t="s">
        <v>92</v>
      </c>
      <c r="B7953" s="23" t="s">
        <v>92</v>
      </c>
      <c r="C7953" s="24" t="s">
        <v>92</v>
      </c>
      <c r="D7953" t="s">
        <v>92</v>
      </c>
      <c r="E7953" t="s">
        <v>92</v>
      </c>
      <c r="F7953" t="s">
        <v>92</v>
      </c>
      <c r="G7953" s="23" t="s">
        <v>92</v>
      </c>
      <c r="H7953" s="24" t="s">
        <v>92</v>
      </c>
      <c r="I7953" t="s">
        <v>92</v>
      </c>
    </row>
    <row r="7954" spans="1:9">
      <c r="A7954" t="s">
        <v>92</v>
      </c>
      <c r="B7954" s="23" t="s">
        <v>92</v>
      </c>
      <c r="C7954" s="24" t="s">
        <v>92</v>
      </c>
      <c r="D7954" t="s">
        <v>92</v>
      </c>
      <c r="E7954" t="s">
        <v>92</v>
      </c>
      <c r="F7954" t="s">
        <v>92</v>
      </c>
      <c r="G7954" s="23" t="s">
        <v>92</v>
      </c>
      <c r="H7954" s="24" t="s">
        <v>92</v>
      </c>
      <c r="I7954" t="s">
        <v>92</v>
      </c>
    </row>
    <row r="7955" spans="1:9">
      <c r="A7955" t="s">
        <v>92</v>
      </c>
      <c r="B7955" s="23" t="s">
        <v>92</v>
      </c>
      <c r="C7955" s="24" t="s">
        <v>92</v>
      </c>
      <c r="D7955" t="s">
        <v>92</v>
      </c>
      <c r="E7955" t="s">
        <v>92</v>
      </c>
      <c r="F7955" t="s">
        <v>92</v>
      </c>
      <c r="G7955" s="23" t="s">
        <v>92</v>
      </c>
      <c r="H7955" s="24" t="s">
        <v>92</v>
      </c>
      <c r="I7955" t="s">
        <v>92</v>
      </c>
    </row>
    <row r="7956" spans="1:9">
      <c r="A7956" t="s">
        <v>92</v>
      </c>
      <c r="B7956" s="23" t="s">
        <v>92</v>
      </c>
      <c r="C7956" s="24" t="s">
        <v>92</v>
      </c>
      <c r="D7956" t="s">
        <v>92</v>
      </c>
      <c r="E7956" t="s">
        <v>92</v>
      </c>
      <c r="F7956" t="s">
        <v>92</v>
      </c>
      <c r="G7956" s="23" t="s">
        <v>92</v>
      </c>
      <c r="H7956" s="24" t="s">
        <v>92</v>
      </c>
      <c r="I7956" t="s">
        <v>92</v>
      </c>
    </row>
    <row r="7957" spans="1:9">
      <c r="A7957" t="s">
        <v>92</v>
      </c>
      <c r="B7957" s="23" t="s">
        <v>92</v>
      </c>
      <c r="C7957" s="24" t="s">
        <v>92</v>
      </c>
      <c r="D7957" t="s">
        <v>92</v>
      </c>
      <c r="E7957" t="s">
        <v>92</v>
      </c>
      <c r="F7957" t="s">
        <v>92</v>
      </c>
      <c r="G7957" s="23" t="s">
        <v>92</v>
      </c>
      <c r="H7957" s="24" t="s">
        <v>92</v>
      </c>
      <c r="I7957" t="s">
        <v>92</v>
      </c>
    </row>
    <row r="7958" spans="1:9">
      <c r="A7958" t="s">
        <v>92</v>
      </c>
      <c r="B7958" s="23" t="s">
        <v>92</v>
      </c>
      <c r="C7958" s="24" t="s">
        <v>92</v>
      </c>
      <c r="D7958" t="s">
        <v>92</v>
      </c>
      <c r="E7958" t="s">
        <v>92</v>
      </c>
      <c r="F7958" t="s">
        <v>92</v>
      </c>
      <c r="G7958" s="23" t="s">
        <v>92</v>
      </c>
      <c r="H7958" s="24" t="s">
        <v>92</v>
      </c>
      <c r="I7958" t="s">
        <v>92</v>
      </c>
    </row>
    <row r="7959" spans="1:9">
      <c r="A7959" t="s">
        <v>92</v>
      </c>
      <c r="B7959" s="23" t="s">
        <v>92</v>
      </c>
      <c r="C7959" s="24" t="s">
        <v>92</v>
      </c>
      <c r="D7959" t="s">
        <v>92</v>
      </c>
      <c r="E7959" t="s">
        <v>92</v>
      </c>
      <c r="F7959" t="s">
        <v>92</v>
      </c>
      <c r="G7959" s="23" t="s">
        <v>92</v>
      </c>
      <c r="H7959" s="24" t="s">
        <v>92</v>
      </c>
      <c r="I7959" t="s">
        <v>92</v>
      </c>
    </row>
    <row r="7960" spans="1:9">
      <c r="A7960" t="s">
        <v>92</v>
      </c>
      <c r="B7960" s="23" t="s">
        <v>92</v>
      </c>
      <c r="C7960" s="24" t="s">
        <v>92</v>
      </c>
      <c r="D7960" t="s">
        <v>92</v>
      </c>
      <c r="E7960" t="s">
        <v>92</v>
      </c>
      <c r="F7960" t="s">
        <v>92</v>
      </c>
      <c r="G7960" s="23" t="s">
        <v>92</v>
      </c>
      <c r="H7960" s="24" t="s">
        <v>92</v>
      </c>
      <c r="I7960" t="s">
        <v>92</v>
      </c>
    </row>
    <row r="7961" spans="1:9">
      <c r="A7961" t="s">
        <v>92</v>
      </c>
      <c r="B7961" s="23" t="s">
        <v>92</v>
      </c>
      <c r="C7961" s="24" t="s">
        <v>92</v>
      </c>
      <c r="D7961" t="s">
        <v>92</v>
      </c>
      <c r="E7961" t="s">
        <v>92</v>
      </c>
      <c r="F7961" t="s">
        <v>92</v>
      </c>
      <c r="G7961" s="23" t="s">
        <v>92</v>
      </c>
      <c r="H7961" s="24" t="s">
        <v>92</v>
      </c>
      <c r="I7961" t="s">
        <v>92</v>
      </c>
    </row>
    <row r="7962" spans="1:9">
      <c r="A7962" t="s">
        <v>92</v>
      </c>
      <c r="B7962" s="23" t="s">
        <v>92</v>
      </c>
      <c r="C7962" s="24" t="s">
        <v>92</v>
      </c>
      <c r="D7962" t="s">
        <v>92</v>
      </c>
      <c r="E7962" t="s">
        <v>92</v>
      </c>
      <c r="F7962" t="s">
        <v>92</v>
      </c>
      <c r="G7962" s="23" t="s">
        <v>92</v>
      </c>
      <c r="H7962" s="24" t="s">
        <v>92</v>
      </c>
      <c r="I7962" t="s">
        <v>92</v>
      </c>
    </row>
    <row r="7963" spans="1:9">
      <c r="A7963" t="s">
        <v>92</v>
      </c>
      <c r="B7963" s="23" t="s">
        <v>92</v>
      </c>
      <c r="C7963" s="24" t="s">
        <v>92</v>
      </c>
      <c r="D7963" t="s">
        <v>92</v>
      </c>
      <c r="E7963" t="s">
        <v>92</v>
      </c>
      <c r="F7963" t="s">
        <v>92</v>
      </c>
      <c r="G7963" s="23" t="s">
        <v>92</v>
      </c>
      <c r="H7963" s="24" t="s">
        <v>92</v>
      </c>
      <c r="I7963" t="s">
        <v>92</v>
      </c>
    </row>
    <row r="7964" spans="1:9">
      <c r="A7964" t="s">
        <v>92</v>
      </c>
      <c r="B7964" s="23" t="s">
        <v>92</v>
      </c>
      <c r="C7964" s="24" t="s">
        <v>92</v>
      </c>
      <c r="D7964" t="s">
        <v>92</v>
      </c>
      <c r="E7964" t="s">
        <v>92</v>
      </c>
      <c r="F7964" t="s">
        <v>92</v>
      </c>
      <c r="G7964" s="23" t="s">
        <v>92</v>
      </c>
      <c r="H7964" s="24" t="s">
        <v>92</v>
      </c>
      <c r="I7964" t="s">
        <v>92</v>
      </c>
    </row>
    <row r="7965" spans="1:9">
      <c r="A7965" t="s">
        <v>92</v>
      </c>
      <c r="B7965" s="23" t="s">
        <v>92</v>
      </c>
      <c r="C7965" s="24" t="s">
        <v>92</v>
      </c>
      <c r="D7965" t="s">
        <v>92</v>
      </c>
      <c r="E7965" t="s">
        <v>92</v>
      </c>
      <c r="F7965" t="s">
        <v>92</v>
      </c>
      <c r="G7965" s="23" t="s">
        <v>92</v>
      </c>
      <c r="H7965" s="24" t="s">
        <v>92</v>
      </c>
      <c r="I7965" t="s">
        <v>92</v>
      </c>
    </row>
    <row r="7966" spans="1:9">
      <c r="A7966" t="s">
        <v>92</v>
      </c>
      <c r="B7966" s="23" t="s">
        <v>92</v>
      </c>
      <c r="C7966" s="24" t="s">
        <v>92</v>
      </c>
      <c r="D7966" t="s">
        <v>92</v>
      </c>
      <c r="E7966" t="s">
        <v>92</v>
      </c>
      <c r="F7966" t="s">
        <v>92</v>
      </c>
      <c r="G7966" s="23" t="s">
        <v>92</v>
      </c>
      <c r="H7966" s="24" t="s">
        <v>92</v>
      </c>
      <c r="I7966" t="s">
        <v>92</v>
      </c>
    </row>
    <row r="7967" spans="1:9">
      <c r="A7967" t="s">
        <v>92</v>
      </c>
      <c r="B7967" s="23" t="s">
        <v>92</v>
      </c>
      <c r="C7967" s="24" t="s">
        <v>92</v>
      </c>
      <c r="D7967" t="s">
        <v>92</v>
      </c>
      <c r="E7967" t="s">
        <v>92</v>
      </c>
      <c r="F7967" t="s">
        <v>92</v>
      </c>
      <c r="G7967" s="23" t="s">
        <v>92</v>
      </c>
      <c r="H7967" s="24" t="s">
        <v>92</v>
      </c>
      <c r="I7967" t="s">
        <v>92</v>
      </c>
    </row>
    <row r="7968" spans="1:9">
      <c r="A7968" t="s">
        <v>92</v>
      </c>
      <c r="B7968" s="23" t="s">
        <v>92</v>
      </c>
      <c r="C7968" s="24" t="s">
        <v>92</v>
      </c>
      <c r="D7968" t="s">
        <v>92</v>
      </c>
      <c r="E7968" t="s">
        <v>92</v>
      </c>
      <c r="F7968" t="s">
        <v>92</v>
      </c>
      <c r="G7968" s="23" t="s">
        <v>92</v>
      </c>
      <c r="H7968" s="24" t="s">
        <v>92</v>
      </c>
      <c r="I7968" t="s">
        <v>92</v>
      </c>
    </row>
    <row r="7969" spans="1:9">
      <c r="A7969" t="s">
        <v>92</v>
      </c>
      <c r="B7969" s="23" t="s">
        <v>92</v>
      </c>
      <c r="C7969" s="24" t="s">
        <v>92</v>
      </c>
      <c r="D7969" t="s">
        <v>92</v>
      </c>
      <c r="E7969" t="s">
        <v>92</v>
      </c>
      <c r="F7969" t="s">
        <v>92</v>
      </c>
      <c r="G7969" s="23" t="s">
        <v>92</v>
      </c>
      <c r="H7969" s="24" t="s">
        <v>92</v>
      </c>
      <c r="I7969" t="s">
        <v>92</v>
      </c>
    </row>
    <row r="7970" spans="1:9">
      <c r="A7970" t="s">
        <v>92</v>
      </c>
      <c r="B7970" s="23" t="s">
        <v>92</v>
      </c>
      <c r="C7970" s="24" t="s">
        <v>92</v>
      </c>
      <c r="D7970" t="s">
        <v>92</v>
      </c>
      <c r="E7970" t="s">
        <v>92</v>
      </c>
      <c r="F7970" t="s">
        <v>92</v>
      </c>
      <c r="G7970" s="23" t="s">
        <v>92</v>
      </c>
      <c r="H7970" s="24" t="s">
        <v>92</v>
      </c>
      <c r="I7970" t="s">
        <v>92</v>
      </c>
    </row>
    <row r="7971" spans="1:9">
      <c r="A7971" t="s">
        <v>92</v>
      </c>
      <c r="B7971" s="23" t="s">
        <v>92</v>
      </c>
      <c r="C7971" s="24" t="s">
        <v>92</v>
      </c>
      <c r="D7971" t="s">
        <v>92</v>
      </c>
      <c r="E7971" t="s">
        <v>92</v>
      </c>
      <c r="F7971" t="s">
        <v>92</v>
      </c>
      <c r="G7971" s="23" t="s">
        <v>92</v>
      </c>
      <c r="H7971" s="24" t="s">
        <v>92</v>
      </c>
      <c r="I7971" t="s">
        <v>92</v>
      </c>
    </row>
    <row r="7972" spans="1:9">
      <c r="A7972" t="s">
        <v>92</v>
      </c>
      <c r="B7972" s="23" t="s">
        <v>92</v>
      </c>
      <c r="C7972" s="24" t="s">
        <v>92</v>
      </c>
      <c r="D7972" t="s">
        <v>92</v>
      </c>
      <c r="E7972" t="s">
        <v>92</v>
      </c>
      <c r="F7972" t="s">
        <v>92</v>
      </c>
      <c r="G7972" s="23" t="s">
        <v>92</v>
      </c>
      <c r="H7972" s="24" t="s">
        <v>92</v>
      </c>
      <c r="I7972" t="s">
        <v>92</v>
      </c>
    </row>
    <row r="7973" spans="1:9">
      <c r="A7973" t="s">
        <v>92</v>
      </c>
      <c r="B7973" s="23" t="s">
        <v>92</v>
      </c>
      <c r="C7973" s="24" t="s">
        <v>92</v>
      </c>
      <c r="D7973" t="s">
        <v>92</v>
      </c>
      <c r="E7973" t="s">
        <v>92</v>
      </c>
      <c r="F7973" t="s">
        <v>92</v>
      </c>
      <c r="G7973" s="23" t="s">
        <v>92</v>
      </c>
      <c r="H7973" s="24" t="s">
        <v>92</v>
      </c>
      <c r="I7973" t="s">
        <v>92</v>
      </c>
    </row>
    <row r="7974" spans="1:9">
      <c r="A7974" t="s">
        <v>92</v>
      </c>
      <c r="B7974" s="23" t="s">
        <v>92</v>
      </c>
      <c r="C7974" s="24" t="s">
        <v>92</v>
      </c>
      <c r="D7974" t="s">
        <v>92</v>
      </c>
      <c r="E7974" t="s">
        <v>92</v>
      </c>
      <c r="F7974" t="s">
        <v>92</v>
      </c>
      <c r="G7974" s="23" t="s">
        <v>92</v>
      </c>
      <c r="H7974" s="24" t="s">
        <v>92</v>
      </c>
      <c r="I7974" t="s">
        <v>92</v>
      </c>
    </row>
    <row r="7975" spans="1:9">
      <c r="A7975" t="s">
        <v>92</v>
      </c>
      <c r="B7975" s="23" t="s">
        <v>92</v>
      </c>
      <c r="C7975" s="24" t="s">
        <v>92</v>
      </c>
      <c r="D7975" t="s">
        <v>92</v>
      </c>
      <c r="E7975" t="s">
        <v>92</v>
      </c>
      <c r="F7975" t="s">
        <v>92</v>
      </c>
      <c r="G7975" s="23" t="s">
        <v>92</v>
      </c>
      <c r="H7975" s="24" t="s">
        <v>92</v>
      </c>
      <c r="I7975" t="s">
        <v>92</v>
      </c>
    </row>
    <row r="7976" spans="1:9">
      <c r="A7976" t="s">
        <v>92</v>
      </c>
      <c r="B7976" s="23" t="s">
        <v>92</v>
      </c>
      <c r="C7976" s="24" t="s">
        <v>92</v>
      </c>
      <c r="D7976" t="s">
        <v>92</v>
      </c>
      <c r="E7976" t="s">
        <v>92</v>
      </c>
      <c r="F7976" t="s">
        <v>92</v>
      </c>
      <c r="G7976" s="23" t="s">
        <v>92</v>
      </c>
      <c r="H7976" s="24" t="s">
        <v>92</v>
      </c>
      <c r="I7976" t="s">
        <v>92</v>
      </c>
    </row>
    <row r="7977" spans="1:9">
      <c r="A7977" t="s">
        <v>92</v>
      </c>
      <c r="B7977" s="23" t="s">
        <v>92</v>
      </c>
      <c r="C7977" s="24" t="s">
        <v>92</v>
      </c>
      <c r="D7977" t="s">
        <v>92</v>
      </c>
      <c r="E7977" t="s">
        <v>92</v>
      </c>
      <c r="F7977" t="s">
        <v>92</v>
      </c>
      <c r="G7977" s="23" t="s">
        <v>92</v>
      </c>
      <c r="H7977" s="24" t="s">
        <v>92</v>
      </c>
      <c r="I7977" t="s">
        <v>92</v>
      </c>
    </row>
    <row r="7978" spans="1:9">
      <c r="A7978" t="s">
        <v>92</v>
      </c>
      <c r="B7978" s="23" t="s">
        <v>92</v>
      </c>
      <c r="C7978" s="24" t="s">
        <v>92</v>
      </c>
      <c r="D7978" t="s">
        <v>92</v>
      </c>
      <c r="E7978" t="s">
        <v>92</v>
      </c>
      <c r="F7978" t="s">
        <v>92</v>
      </c>
      <c r="G7978" s="23" t="s">
        <v>92</v>
      </c>
      <c r="H7978" s="24" t="s">
        <v>92</v>
      </c>
      <c r="I7978" t="s">
        <v>92</v>
      </c>
    </row>
    <row r="7979" spans="1:9">
      <c r="A7979" t="s">
        <v>92</v>
      </c>
      <c r="B7979" s="23" t="s">
        <v>92</v>
      </c>
      <c r="C7979" s="24" t="s">
        <v>92</v>
      </c>
      <c r="D7979" t="s">
        <v>92</v>
      </c>
      <c r="E7979" t="s">
        <v>92</v>
      </c>
      <c r="F7979" t="s">
        <v>92</v>
      </c>
      <c r="G7979" s="23" t="s">
        <v>92</v>
      </c>
      <c r="H7979" s="24" t="s">
        <v>92</v>
      </c>
      <c r="I7979" t="s">
        <v>92</v>
      </c>
    </row>
    <row r="7980" spans="1:9">
      <c r="A7980" t="s">
        <v>92</v>
      </c>
      <c r="B7980" s="23" t="s">
        <v>92</v>
      </c>
      <c r="C7980" s="24" t="s">
        <v>92</v>
      </c>
      <c r="D7980" t="s">
        <v>92</v>
      </c>
      <c r="E7980" t="s">
        <v>92</v>
      </c>
      <c r="F7980" t="s">
        <v>92</v>
      </c>
      <c r="G7980" s="23" t="s">
        <v>92</v>
      </c>
      <c r="H7980" s="24" t="s">
        <v>92</v>
      </c>
      <c r="I7980" t="s">
        <v>92</v>
      </c>
    </row>
    <row r="7981" spans="1:9">
      <c r="A7981" t="s">
        <v>92</v>
      </c>
      <c r="B7981" s="23" t="s">
        <v>92</v>
      </c>
      <c r="C7981" s="24" t="s">
        <v>92</v>
      </c>
      <c r="D7981" t="s">
        <v>92</v>
      </c>
      <c r="E7981" t="s">
        <v>92</v>
      </c>
      <c r="F7981" t="s">
        <v>92</v>
      </c>
      <c r="G7981" s="23" t="s">
        <v>92</v>
      </c>
      <c r="H7981" s="24" t="s">
        <v>92</v>
      </c>
      <c r="I7981" t="s">
        <v>92</v>
      </c>
    </row>
    <row r="7982" spans="1:9">
      <c r="A7982" t="s">
        <v>92</v>
      </c>
      <c r="B7982" s="23" t="s">
        <v>92</v>
      </c>
      <c r="C7982" s="24" t="s">
        <v>92</v>
      </c>
      <c r="D7982" t="s">
        <v>92</v>
      </c>
      <c r="E7982" t="s">
        <v>92</v>
      </c>
      <c r="F7982" t="s">
        <v>92</v>
      </c>
      <c r="G7982" s="23" t="s">
        <v>92</v>
      </c>
      <c r="H7982" s="24" t="s">
        <v>92</v>
      </c>
      <c r="I7982" t="s">
        <v>92</v>
      </c>
    </row>
    <row r="7983" spans="1:9">
      <c r="A7983" t="s">
        <v>92</v>
      </c>
      <c r="B7983" s="23" t="s">
        <v>92</v>
      </c>
      <c r="C7983" s="24" t="s">
        <v>92</v>
      </c>
      <c r="D7983" t="s">
        <v>92</v>
      </c>
      <c r="E7983" t="s">
        <v>92</v>
      </c>
      <c r="F7983" t="s">
        <v>92</v>
      </c>
      <c r="G7983" s="23" t="s">
        <v>92</v>
      </c>
      <c r="H7983" s="24" t="s">
        <v>92</v>
      </c>
      <c r="I7983" t="s">
        <v>92</v>
      </c>
    </row>
    <row r="7984" spans="1:9">
      <c r="A7984" t="s">
        <v>92</v>
      </c>
      <c r="B7984" s="23" t="s">
        <v>92</v>
      </c>
      <c r="C7984" s="24" t="s">
        <v>92</v>
      </c>
      <c r="D7984" t="s">
        <v>92</v>
      </c>
      <c r="E7984" t="s">
        <v>92</v>
      </c>
      <c r="F7984" t="s">
        <v>92</v>
      </c>
      <c r="G7984" s="23" t="s">
        <v>92</v>
      </c>
      <c r="H7984" s="24" t="s">
        <v>92</v>
      </c>
      <c r="I7984" t="s">
        <v>92</v>
      </c>
    </row>
    <row r="7985" spans="1:9">
      <c r="A7985" t="s">
        <v>92</v>
      </c>
      <c r="B7985" s="23" t="s">
        <v>92</v>
      </c>
      <c r="C7985" s="24" t="s">
        <v>92</v>
      </c>
      <c r="D7985" t="s">
        <v>92</v>
      </c>
      <c r="E7985" t="s">
        <v>92</v>
      </c>
      <c r="F7985" t="s">
        <v>92</v>
      </c>
      <c r="G7985" s="23" t="s">
        <v>92</v>
      </c>
      <c r="H7985" s="24" t="s">
        <v>92</v>
      </c>
      <c r="I7985" t="s">
        <v>92</v>
      </c>
    </row>
    <row r="7986" spans="1:9">
      <c r="A7986" t="s">
        <v>92</v>
      </c>
      <c r="B7986" s="23" t="s">
        <v>92</v>
      </c>
      <c r="C7986" s="24" t="s">
        <v>92</v>
      </c>
      <c r="D7986" t="s">
        <v>92</v>
      </c>
      <c r="E7986" t="s">
        <v>92</v>
      </c>
      <c r="F7986" t="s">
        <v>92</v>
      </c>
      <c r="G7986" s="23" t="s">
        <v>92</v>
      </c>
      <c r="H7986" s="24" t="s">
        <v>92</v>
      </c>
      <c r="I7986" t="s">
        <v>92</v>
      </c>
    </row>
    <row r="7987" spans="1:9">
      <c r="A7987" t="s">
        <v>92</v>
      </c>
      <c r="B7987" s="23" t="s">
        <v>92</v>
      </c>
      <c r="C7987" s="24" t="s">
        <v>92</v>
      </c>
      <c r="D7987" t="s">
        <v>92</v>
      </c>
      <c r="E7987" t="s">
        <v>92</v>
      </c>
      <c r="F7987" t="s">
        <v>92</v>
      </c>
      <c r="G7987" s="23" t="s">
        <v>92</v>
      </c>
      <c r="H7987" s="24" t="s">
        <v>92</v>
      </c>
      <c r="I7987" t="s">
        <v>92</v>
      </c>
    </row>
    <row r="7988" spans="1:9">
      <c r="A7988" t="s">
        <v>92</v>
      </c>
      <c r="B7988" s="23" t="s">
        <v>92</v>
      </c>
      <c r="C7988" s="24" t="s">
        <v>92</v>
      </c>
      <c r="D7988" t="s">
        <v>92</v>
      </c>
      <c r="E7988" t="s">
        <v>92</v>
      </c>
      <c r="F7988" t="s">
        <v>92</v>
      </c>
      <c r="G7988" s="23" t="s">
        <v>92</v>
      </c>
      <c r="H7988" s="24" t="s">
        <v>92</v>
      </c>
      <c r="I7988" t="s">
        <v>92</v>
      </c>
    </row>
    <row r="7989" spans="1:9">
      <c r="A7989" t="s">
        <v>92</v>
      </c>
      <c r="B7989" s="23" t="s">
        <v>92</v>
      </c>
      <c r="C7989" s="24" t="s">
        <v>92</v>
      </c>
      <c r="D7989" t="s">
        <v>92</v>
      </c>
      <c r="E7989" t="s">
        <v>92</v>
      </c>
      <c r="F7989" t="s">
        <v>92</v>
      </c>
      <c r="G7989" s="23" t="s">
        <v>92</v>
      </c>
      <c r="H7989" s="24" t="s">
        <v>92</v>
      </c>
      <c r="I7989" t="s">
        <v>92</v>
      </c>
    </row>
    <row r="7990" spans="1:9">
      <c r="A7990" t="s">
        <v>92</v>
      </c>
      <c r="B7990" s="23" t="s">
        <v>92</v>
      </c>
      <c r="C7990" s="24" t="s">
        <v>92</v>
      </c>
      <c r="D7990" t="s">
        <v>92</v>
      </c>
      <c r="E7990" t="s">
        <v>92</v>
      </c>
      <c r="F7990" t="s">
        <v>92</v>
      </c>
      <c r="G7990" s="23" t="s">
        <v>92</v>
      </c>
      <c r="H7990" s="24" t="s">
        <v>92</v>
      </c>
      <c r="I7990" t="s">
        <v>92</v>
      </c>
    </row>
    <row r="7991" spans="1:9">
      <c r="A7991" t="s">
        <v>92</v>
      </c>
      <c r="B7991" s="23" t="s">
        <v>92</v>
      </c>
      <c r="C7991" s="24" t="s">
        <v>92</v>
      </c>
      <c r="D7991" t="s">
        <v>92</v>
      </c>
      <c r="E7991" t="s">
        <v>92</v>
      </c>
      <c r="F7991" t="s">
        <v>92</v>
      </c>
      <c r="G7991" s="23" t="s">
        <v>92</v>
      </c>
      <c r="H7991" s="24" t="s">
        <v>92</v>
      </c>
      <c r="I7991" t="s">
        <v>92</v>
      </c>
    </row>
    <row r="7992" spans="1:9">
      <c r="A7992" t="s">
        <v>92</v>
      </c>
      <c r="B7992" s="23" t="s">
        <v>92</v>
      </c>
      <c r="C7992" s="24" t="s">
        <v>92</v>
      </c>
      <c r="D7992" t="s">
        <v>92</v>
      </c>
      <c r="E7992" t="s">
        <v>92</v>
      </c>
      <c r="F7992" t="s">
        <v>92</v>
      </c>
      <c r="G7992" s="23" t="s">
        <v>92</v>
      </c>
      <c r="H7992" s="24" t="s">
        <v>92</v>
      </c>
      <c r="I7992" t="s">
        <v>92</v>
      </c>
    </row>
    <row r="7993" spans="1:9">
      <c r="A7993" t="s">
        <v>92</v>
      </c>
      <c r="B7993" s="23" t="s">
        <v>92</v>
      </c>
      <c r="C7993" s="24" t="s">
        <v>92</v>
      </c>
      <c r="D7993" t="s">
        <v>92</v>
      </c>
      <c r="E7993" t="s">
        <v>92</v>
      </c>
      <c r="F7993" t="s">
        <v>92</v>
      </c>
      <c r="G7993" s="23" t="s">
        <v>92</v>
      </c>
      <c r="H7993" s="24" t="s">
        <v>92</v>
      </c>
      <c r="I7993" t="s">
        <v>92</v>
      </c>
    </row>
    <row r="7994" spans="1:9">
      <c r="A7994" t="s">
        <v>92</v>
      </c>
      <c r="B7994" s="23" t="s">
        <v>92</v>
      </c>
      <c r="C7994" s="24" t="s">
        <v>92</v>
      </c>
      <c r="D7994" t="s">
        <v>92</v>
      </c>
      <c r="E7994" t="s">
        <v>92</v>
      </c>
      <c r="F7994" t="s">
        <v>92</v>
      </c>
      <c r="G7994" s="23" t="s">
        <v>92</v>
      </c>
      <c r="H7994" s="24" t="s">
        <v>92</v>
      </c>
      <c r="I7994" t="s">
        <v>92</v>
      </c>
    </row>
    <row r="7995" spans="1:9">
      <c r="A7995" t="s">
        <v>92</v>
      </c>
      <c r="B7995" s="23" t="s">
        <v>92</v>
      </c>
      <c r="C7995" s="24" t="s">
        <v>92</v>
      </c>
      <c r="D7995" t="s">
        <v>92</v>
      </c>
      <c r="E7995" t="s">
        <v>92</v>
      </c>
      <c r="F7995" t="s">
        <v>92</v>
      </c>
      <c r="G7995" s="23" t="s">
        <v>92</v>
      </c>
      <c r="H7995" s="24" t="s">
        <v>92</v>
      </c>
      <c r="I7995" t="s">
        <v>92</v>
      </c>
    </row>
    <row r="7996" spans="1:9">
      <c r="A7996" t="s">
        <v>92</v>
      </c>
      <c r="B7996" s="23" t="s">
        <v>92</v>
      </c>
      <c r="C7996" s="24" t="s">
        <v>92</v>
      </c>
      <c r="D7996" t="s">
        <v>92</v>
      </c>
      <c r="E7996" t="s">
        <v>92</v>
      </c>
      <c r="F7996" t="s">
        <v>92</v>
      </c>
      <c r="G7996" s="23" t="s">
        <v>92</v>
      </c>
      <c r="H7996" s="24" t="s">
        <v>92</v>
      </c>
      <c r="I7996" t="s">
        <v>92</v>
      </c>
    </row>
    <row r="7997" spans="1:9">
      <c r="A7997" t="s">
        <v>92</v>
      </c>
      <c r="B7997" s="23" t="s">
        <v>92</v>
      </c>
      <c r="C7997" s="24" t="s">
        <v>92</v>
      </c>
      <c r="D7997" t="s">
        <v>92</v>
      </c>
      <c r="E7997" t="s">
        <v>92</v>
      </c>
      <c r="F7997" t="s">
        <v>92</v>
      </c>
      <c r="G7997" s="23" t="s">
        <v>92</v>
      </c>
      <c r="H7997" s="24" t="s">
        <v>92</v>
      </c>
      <c r="I7997" t="s">
        <v>92</v>
      </c>
    </row>
    <row r="7998" spans="1:9">
      <c r="A7998" t="s">
        <v>92</v>
      </c>
      <c r="B7998" s="23" t="s">
        <v>92</v>
      </c>
      <c r="C7998" s="24" t="s">
        <v>92</v>
      </c>
      <c r="D7998" t="s">
        <v>92</v>
      </c>
      <c r="E7998" t="s">
        <v>92</v>
      </c>
      <c r="F7998" t="s">
        <v>92</v>
      </c>
      <c r="G7998" s="23" t="s">
        <v>92</v>
      </c>
      <c r="H7998" s="24" t="s">
        <v>92</v>
      </c>
      <c r="I7998" t="s">
        <v>92</v>
      </c>
    </row>
    <row r="7999" spans="1:9">
      <c r="A7999" t="s">
        <v>92</v>
      </c>
      <c r="B7999" s="23" t="s">
        <v>92</v>
      </c>
      <c r="C7999" s="24" t="s">
        <v>92</v>
      </c>
      <c r="D7999" t="s">
        <v>92</v>
      </c>
      <c r="E7999" t="s">
        <v>92</v>
      </c>
      <c r="F7999" t="s">
        <v>92</v>
      </c>
      <c r="G7999" s="23" t="s">
        <v>92</v>
      </c>
      <c r="H7999" s="24" t="s">
        <v>92</v>
      </c>
      <c r="I7999" t="s">
        <v>92</v>
      </c>
    </row>
    <row r="8000" spans="1:9">
      <c r="A8000" t="s">
        <v>92</v>
      </c>
      <c r="B8000" s="23" t="s">
        <v>92</v>
      </c>
      <c r="C8000" s="24" t="s">
        <v>92</v>
      </c>
      <c r="D8000" t="s">
        <v>92</v>
      </c>
      <c r="E8000" t="s">
        <v>92</v>
      </c>
      <c r="F8000" t="s">
        <v>92</v>
      </c>
      <c r="G8000" s="23" t="s">
        <v>92</v>
      </c>
      <c r="H8000" s="24" t="s">
        <v>92</v>
      </c>
      <c r="I8000" t="s">
        <v>92</v>
      </c>
    </row>
    <row r="8001" spans="1:9">
      <c r="A8001" t="s">
        <v>92</v>
      </c>
      <c r="B8001" s="23" t="s">
        <v>92</v>
      </c>
      <c r="C8001" s="24" t="s">
        <v>92</v>
      </c>
      <c r="D8001" t="s">
        <v>92</v>
      </c>
      <c r="E8001" t="s">
        <v>92</v>
      </c>
      <c r="F8001" t="s">
        <v>92</v>
      </c>
      <c r="G8001" s="23" t="s">
        <v>92</v>
      </c>
      <c r="H8001" s="24" t="s">
        <v>92</v>
      </c>
      <c r="I8001" t="s">
        <v>92</v>
      </c>
    </row>
    <row r="8002" spans="1:9">
      <c r="A8002" t="s">
        <v>92</v>
      </c>
      <c r="B8002" s="23" t="s">
        <v>92</v>
      </c>
      <c r="C8002" s="24" t="s">
        <v>92</v>
      </c>
      <c r="D8002" t="s">
        <v>92</v>
      </c>
      <c r="E8002" t="s">
        <v>92</v>
      </c>
      <c r="F8002" t="s">
        <v>92</v>
      </c>
      <c r="G8002" s="23" t="s">
        <v>92</v>
      </c>
      <c r="H8002" s="24" t="s">
        <v>92</v>
      </c>
      <c r="I8002" t="s">
        <v>92</v>
      </c>
    </row>
    <row r="8003" spans="1:9">
      <c r="A8003" t="s">
        <v>92</v>
      </c>
      <c r="B8003" s="23" t="s">
        <v>92</v>
      </c>
      <c r="C8003" s="24" t="s">
        <v>92</v>
      </c>
      <c r="D8003" t="s">
        <v>92</v>
      </c>
      <c r="E8003" t="s">
        <v>92</v>
      </c>
      <c r="F8003" t="s">
        <v>92</v>
      </c>
      <c r="G8003" s="23" t="s">
        <v>92</v>
      </c>
      <c r="H8003" s="24" t="s">
        <v>92</v>
      </c>
      <c r="I8003" t="s">
        <v>92</v>
      </c>
    </row>
    <row r="8004" spans="1:9">
      <c r="A8004" t="s">
        <v>92</v>
      </c>
      <c r="B8004" s="23" t="s">
        <v>92</v>
      </c>
      <c r="C8004" s="24" t="s">
        <v>92</v>
      </c>
      <c r="D8004" t="s">
        <v>92</v>
      </c>
      <c r="E8004" t="s">
        <v>92</v>
      </c>
      <c r="F8004" t="s">
        <v>92</v>
      </c>
      <c r="G8004" s="23" t="s">
        <v>92</v>
      </c>
      <c r="H8004" s="24" t="s">
        <v>92</v>
      </c>
      <c r="I8004" t="s">
        <v>92</v>
      </c>
    </row>
    <row r="8005" spans="1:9">
      <c r="A8005" t="s">
        <v>92</v>
      </c>
      <c r="B8005" s="23" t="s">
        <v>92</v>
      </c>
      <c r="C8005" s="24" t="s">
        <v>92</v>
      </c>
      <c r="D8005" t="s">
        <v>92</v>
      </c>
      <c r="E8005" t="s">
        <v>92</v>
      </c>
      <c r="F8005" t="s">
        <v>92</v>
      </c>
      <c r="G8005" s="23" t="s">
        <v>92</v>
      </c>
      <c r="H8005" s="24" t="s">
        <v>92</v>
      </c>
      <c r="I8005" t="s">
        <v>92</v>
      </c>
    </row>
    <row r="8006" spans="1:9">
      <c r="A8006" t="s">
        <v>92</v>
      </c>
      <c r="B8006" s="23" t="s">
        <v>92</v>
      </c>
      <c r="C8006" s="24" t="s">
        <v>92</v>
      </c>
      <c r="D8006" t="s">
        <v>92</v>
      </c>
      <c r="E8006" t="s">
        <v>92</v>
      </c>
      <c r="F8006" t="s">
        <v>92</v>
      </c>
      <c r="G8006" s="23" t="s">
        <v>92</v>
      </c>
      <c r="H8006" s="24" t="s">
        <v>92</v>
      </c>
      <c r="I8006" t="s">
        <v>92</v>
      </c>
    </row>
    <row r="8007" spans="1:9">
      <c r="A8007" t="s">
        <v>92</v>
      </c>
      <c r="B8007" s="23" t="s">
        <v>92</v>
      </c>
      <c r="C8007" s="24" t="s">
        <v>92</v>
      </c>
      <c r="D8007" t="s">
        <v>92</v>
      </c>
      <c r="E8007" t="s">
        <v>92</v>
      </c>
      <c r="F8007" t="s">
        <v>92</v>
      </c>
      <c r="G8007" s="23" t="s">
        <v>92</v>
      </c>
      <c r="H8007" s="24" t="s">
        <v>92</v>
      </c>
      <c r="I8007" t="s">
        <v>92</v>
      </c>
    </row>
    <row r="8008" spans="1:9">
      <c r="A8008" t="s">
        <v>92</v>
      </c>
      <c r="B8008" s="23" t="s">
        <v>92</v>
      </c>
      <c r="C8008" s="24" t="s">
        <v>92</v>
      </c>
      <c r="D8008" t="s">
        <v>92</v>
      </c>
      <c r="E8008" t="s">
        <v>92</v>
      </c>
      <c r="F8008" t="s">
        <v>92</v>
      </c>
      <c r="G8008" s="23" t="s">
        <v>92</v>
      </c>
      <c r="H8008" s="24" t="s">
        <v>92</v>
      </c>
      <c r="I8008" t="s">
        <v>92</v>
      </c>
    </row>
    <row r="8009" spans="1:9">
      <c r="A8009" t="s">
        <v>92</v>
      </c>
      <c r="B8009" s="23" t="s">
        <v>92</v>
      </c>
      <c r="C8009" s="24" t="s">
        <v>92</v>
      </c>
      <c r="D8009" t="s">
        <v>92</v>
      </c>
      <c r="E8009" t="s">
        <v>92</v>
      </c>
      <c r="F8009" t="s">
        <v>92</v>
      </c>
      <c r="G8009" s="23" t="s">
        <v>92</v>
      </c>
      <c r="H8009" s="24" t="s">
        <v>92</v>
      </c>
      <c r="I8009" t="s">
        <v>92</v>
      </c>
    </row>
    <row r="8010" spans="1:9">
      <c r="A8010" t="s">
        <v>92</v>
      </c>
      <c r="B8010" s="23" t="s">
        <v>92</v>
      </c>
      <c r="C8010" s="24" t="s">
        <v>92</v>
      </c>
      <c r="D8010" t="s">
        <v>92</v>
      </c>
      <c r="E8010" t="s">
        <v>92</v>
      </c>
      <c r="F8010" t="s">
        <v>92</v>
      </c>
      <c r="G8010" s="23" t="s">
        <v>92</v>
      </c>
      <c r="H8010" s="24" t="s">
        <v>92</v>
      </c>
      <c r="I8010" t="s">
        <v>92</v>
      </c>
    </row>
    <row r="8011" spans="1:9">
      <c r="A8011" t="s">
        <v>92</v>
      </c>
      <c r="B8011" s="23" t="s">
        <v>92</v>
      </c>
      <c r="C8011" s="24" t="s">
        <v>92</v>
      </c>
      <c r="D8011" t="s">
        <v>92</v>
      </c>
      <c r="E8011" t="s">
        <v>92</v>
      </c>
      <c r="F8011" t="s">
        <v>92</v>
      </c>
      <c r="G8011" s="23" t="s">
        <v>92</v>
      </c>
      <c r="H8011" s="24" t="s">
        <v>92</v>
      </c>
      <c r="I8011" t="s">
        <v>92</v>
      </c>
    </row>
    <row r="8012" spans="1:9">
      <c r="A8012" t="s">
        <v>92</v>
      </c>
      <c r="B8012" s="23" t="s">
        <v>92</v>
      </c>
      <c r="C8012" s="24" t="s">
        <v>92</v>
      </c>
      <c r="D8012" t="s">
        <v>92</v>
      </c>
      <c r="E8012" t="s">
        <v>92</v>
      </c>
      <c r="F8012" t="s">
        <v>92</v>
      </c>
      <c r="G8012" s="23" t="s">
        <v>92</v>
      </c>
      <c r="H8012" s="24" t="s">
        <v>92</v>
      </c>
      <c r="I8012" t="s">
        <v>92</v>
      </c>
    </row>
    <row r="8013" spans="1:9">
      <c r="A8013" t="s">
        <v>92</v>
      </c>
      <c r="B8013" s="23" t="s">
        <v>92</v>
      </c>
      <c r="C8013" s="24" t="s">
        <v>92</v>
      </c>
      <c r="D8013" t="s">
        <v>92</v>
      </c>
      <c r="E8013" t="s">
        <v>92</v>
      </c>
      <c r="F8013" t="s">
        <v>92</v>
      </c>
      <c r="G8013" s="23" t="s">
        <v>92</v>
      </c>
      <c r="H8013" s="24" t="s">
        <v>92</v>
      </c>
      <c r="I8013" t="s">
        <v>92</v>
      </c>
    </row>
    <row r="8014" spans="1:9">
      <c r="A8014" t="s">
        <v>92</v>
      </c>
      <c r="B8014" s="23" t="s">
        <v>92</v>
      </c>
      <c r="C8014" s="24" t="s">
        <v>92</v>
      </c>
      <c r="D8014" t="s">
        <v>92</v>
      </c>
      <c r="E8014" t="s">
        <v>92</v>
      </c>
      <c r="F8014" t="s">
        <v>92</v>
      </c>
      <c r="G8014" s="23" t="s">
        <v>92</v>
      </c>
      <c r="H8014" s="24" t="s">
        <v>92</v>
      </c>
      <c r="I8014" t="s">
        <v>92</v>
      </c>
    </row>
    <row r="8015" spans="1:9">
      <c r="A8015" t="s">
        <v>92</v>
      </c>
      <c r="B8015" s="23" t="s">
        <v>92</v>
      </c>
      <c r="C8015" s="24" t="s">
        <v>92</v>
      </c>
      <c r="D8015" t="s">
        <v>92</v>
      </c>
      <c r="E8015" t="s">
        <v>92</v>
      </c>
      <c r="F8015" t="s">
        <v>92</v>
      </c>
      <c r="G8015" s="23" t="s">
        <v>92</v>
      </c>
      <c r="H8015" s="24" t="s">
        <v>92</v>
      </c>
      <c r="I8015" t="s">
        <v>92</v>
      </c>
    </row>
    <row r="8016" spans="1:9">
      <c r="A8016" t="s">
        <v>92</v>
      </c>
      <c r="B8016" s="23" t="s">
        <v>92</v>
      </c>
      <c r="C8016" s="24" t="s">
        <v>92</v>
      </c>
      <c r="D8016" t="s">
        <v>92</v>
      </c>
      <c r="E8016" t="s">
        <v>92</v>
      </c>
      <c r="F8016" t="s">
        <v>92</v>
      </c>
      <c r="G8016" s="23" t="s">
        <v>92</v>
      </c>
      <c r="H8016" s="24" t="s">
        <v>92</v>
      </c>
      <c r="I8016" t="s">
        <v>92</v>
      </c>
    </row>
    <row r="8017" spans="1:9">
      <c r="A8017" t="s">
        <v>92</v>
      </c>
      <c r="B8017" s="23" t="s">
        <v>92</v>
      </c>
      <c r="C8017" s="24" t="s">
        <v>92</v>
      </c>
      <c r="D8017" t="s">
        <v>92</v>
      </c>
      <c r="E8017" t="s">
        <v>92</v>
      </c>
      <c r="F8017" t="s">
        <v>92</v>
      </c>
      <c r="G8017" s="23" t="s">
        <v>92</v>
      </c>
      <c r="H8017" s="24" t="s">
        <v>92</v>
      </c>
      <c r="I8017" t="s">
        <v>92</v>
      </c>
    </row>
    <row r="8018" spans="1:9">
      <c r="A8018" t="s">
        <v>92</v>
      </c>
      <c r="B8018" s="23" t="s">
        <v>92</v>
      </c>
      <c r="C8018" s="24" t="s">
        <v>92</v>
      </c>
      <c r="D8018" t="s">
        <v>92</v>
      </c>
      <c r="E8018" t="s">
        <v>92</v>
      </c>
      <c r="F8018" t="s">
        <v>92</v>
      </c>
      <c r="G8018" s="23" t="s">
        <v>92</v>
      </c>
      <c r="H8018" s="24" t="s">
        <v>92</v>
      </c>
      <c r="I8018" t="s">
        <v>92</v>
      </c>
    </row>
    <row r="8019" spans="1:9">
      <c r="A8019" t="s">
        <v>92</v>
      </c>
      <c r="B8019" s="23" t="s">
        <v>92</v>
      </c>
      <c r="C8019" s="24" t="s">
        <v>92</v>
      </c>
      <c r="D8019" t="s">
        <v>92</v>
      </c>
      <c r="E8019" t="s">
        <v>92</v>
      </c>
      <c r="F8019" t="s">
        <v>92</v>
      </c>
      <c r="G8019" s="23" t="s">
        <v>92</v>
      </c>
      <c r="H8019" s="24" t="s">
        <v>92</v>
      </c>
      <c r="I8019" t="s">
        <v>92</v>
      </c>
    </row>
    <row r="8020" spans="1:9">
      <c r="A8020" t="s">
        <v>92</v>
      </c>
      <c r="B8020" s="23" t="s">
        <v>92</v>
      </c>
      <c r="C8020" s="24" t="s">
        <v>92</v>
      </c>
      <c r="D8020" t="s">
        <v>92</v>
      </c>
      <c r="E8020" t="s">
        <v>92</v>
      </c>
      <c r="F8020" t="s">
        <v>92</v>
      </c>
      <c r="G8020" s="23" t="s">
        <v>92</v>
      </c>
      <c r="H8020" s="24" t="s">
        <v>92</v>
      </c>
      <c r="I8020" t="s">
        <v>92</v>
      </c>
    </row>
    <row r="8021" spans="1:9">
      <c r="A8021" t="s">
        <v>92</v>
      </c>
      <c r="B8021" s="23" t="s">
        <v>92</v>
      </c>
      <c r="C8021" s="24" t="s">
        <v>92</v>
      </c>
      <c r="D8021" t="s">
        <v>92</v>
      </c>
      <c r="E8021" t="s">
        <v>92</v>
      </c>
      <c r="F8021" t="s">
        <v>92</v>
      </c>
      <c r="G8021" s="23" t="s">
        <v>92</v>
      </c>
      <c r="H8021" s="24" t="s">
        <v>92</v>
      </c>
      <c r="I8021" t="s">
        <v>92</v>
      </c>
    </row>
    <row r="8022" spans="1:9">
      <c r="A8022" t="s">
        <v>92</v>
      </c>
      <c r="B8022" s="23" t="s">
        <v>92</v>
      </c>
      <c r="C8022" s="24" t="s">
        <v>92</v>
      </c>
      <c r="D8022" t="s">
        <v>92</v>
      </c>
      <c r="E8022" t="s">
        <v>92</v>
      </c>
      <c r="F8022" t="s">
        <v>92</v>
      </c>
      <c r="G8022" s="23" t="s">
        <v>92</v>
      </c>
      <c r="H8022" s="24" t="s">
        <v>92</v>
      </c>
      <c r="I8022" t="s">
        <v>92</v>
      </c>
    </row>
    <row r="8023" spans="1:9">
      <c r="A8023" t="s">
        <v>92</v>
      </c>
      <c r="B8023" s="23" t="s">
        <v>92</v>
      </c>
      <c r="C8023" s="24" t="s">
        <v>92</v>
      </c>
      <c r="D8023" t="s">
        <v>92</v>
      </c>
      <c r="E8023" t="s">
        <v>92</v>
      </c>
      <c r="F8023" t="s">
        <v>92</v>
      </c>
      <c r="G8023" s="23" t="s">
        <v>92</v>
      </c>
      <c r="H8023" s="24" t="s">
        <v>92</v>
      </c>
      <c r="I8023" t="s">
        <v>92</v>
      </c>
    </row>
    <row r="8024" spans="1:9">
      <c r="A8024" t="s">
        <v>92</v>
      </c>
      <c r="B8024" s="23" t="s">
        <v>92</v>
      </c>
      <c r="C8024" s="24" t="s">
        <v>92</v>
      </c>
      <c r="D8024" t="s">
        <v>92</v>
      </c>
      <c r="E8024" t="s">
        <v>92</v>
      </c>
      <c r="F8024" t="s">
        <v>92</v>
      </c>
      <c r="G8024" s="23" t="s">
        <v>92</v>
      </c>
      <c r="H8024" s="24" t="s">
        <v>92</v>
      </c>
      <c r="I8024" t="s">
        <v>92</v>
      </c>
    </row>
    <row r="8025" spans="1:9">
      <c r="A8025" t="s">
        <v>92</v>
      </c>
      <c r="B8025" s="23" t="s">
        <v>92</v>
      </c>
      <c r="C8025" s="24" t="s">
        <v>92</v>
      </c>
      <c r="D8025" t="s">
        <v>92</v>
      </c>
      <c r="E8025" t="s">
        <v>92</v>
      </c>
      <c r="F8025" t="s">
        <v>92</v>
      </c>
      <c r="G8025" s="23" t="s">
        <v>92</v>
      </c>
      <c r="H8025" s="24" t="s">
        <v>92</v>
      </c>
      <c r="I8025" t="s">
        <v>92</v>
      </c>
    </row>
    <row r="8026" spans="1:9">
      <c r="A8026" t="s">
        <v>92</v>
      </c>
      <c r="B8026" s="23" t="s">
        <v>92</v>
      </c>
      <c r="C8026" s="24" t="s">
        <v>92</v>
      </c>
      <c r="D8026" t="s">
        <v>92</v>
      </c>
      <c r="E8026" t="s">
        <v>92</v>
      </c>
      <c r="F8026" t="s">
        <v>92</v>
      </c>
      <c r="G8026" s="23" t="s">
        <v>92</v>
      </c>
      <c r="H8026" s="24" t="s">
        <v>92</v>
      </c>
      <c r="I8026" t="s">
        <v>92</v>
      </c>
    </row>
    <row r="8027" spans="1:9">
      <c r="A8027" t="s">
        <v>92</v>
      </c>
      <c r="B8027" s="23" t="s">
        <v>92</v>
      </c>
      <c r="C8027" s="24" t="s">
        <v>92</v>
      </c>
      <c r="D8027" t="s">
        <v>92</v>
      </c>
      <c r="E8027" t="s">
        <v>92</v>
      </c>
      <c r="F8027" t="s">
        <v>92</v>
      </c>
      <c r="G8027" s="23" t="s">
        <v>92</v>
      </c>
      <c r="H8027" s="24" t="s">
        <v>92</v>
      </c>
      <c r="I8027" t="s">
        <v>92</v>
      </c>
    </row>
    <row r="8028" spans="1:9">
      <c r="A8028" t="s">
        <v>92</v>
      </c>
      <c r="B8028" s="23" t="s">
        <v>92</v>
      </c>
      <c r="C8028" s="24" t="s">
        <v>92</v>
      </c>
      <c r="D8028" t="s">
        <v>92</v>
      </c>
      <c r="E8028" t="s">
        <v>92</v>
      </c>
      <c r="F8028" t="s">
        <v>92</v>
      </c>
      <c r="G8028" s="23" t="s">
        <v>92</v>
      </c>
      <c r="H8028" s="24" t="s">
        <v>92</v>
      </c>
      <c r="I8028" t="s">
        <v>92</v>
      </c>
    </row>
    <row r="8029" spans="1:9">
      <c r="A8029" t="s">
        <v>92</v>
      </c>
      <c r="B8029" s="23" t="s">
        <v>92</v>
      </c>
      <c r="C8029" s="24" t="s">
        <v>92</v>
      </c>
      <c r="D8029" t="s">
        <v>92</v>
      </c>
      <c r="E8029" t="s">
        <v>92</v>
      </c>
      <c r="F8029" t="s">
        <v>92</v>
      </c>
      <c r="G8029" s="23" t="s">
        <v>92</v>
      </c>
      <c r="H8029" s="24" t="s">
        <v>92</v>
      </c>
      <c r="I8029" t="s">
        <v>92</v>
      </c>
    </row>
    <row r="8030" spans="1:9">
      <c r="A8030" t="s">
        <v>92</v>
      </c>
      <c r="B8030" s="23" t="s">
        <v>92</v>
      </c>
      <c r="C8030" s="24" t="s">
        <v>92</v>
      </c>
      <c r="D8030" t="s">
        <v>92</v>
      </c>
      <c r="E8030" t="s">
        <v>92</v>
      </c>
      <c r="F8030" t="s">
        <v>92</v>
      </c>
      <c r="G8030" s="23" t="s">
        <v>92</v>
      </c>
      <c r="H8030" s="24" t="s">
        <v>92</v>
      </c>
      <c r="I8030" t="s">
        <v>92</v>
      </c>
    </row>
    <row r="8031" spans="1:9">
      <c r="A8031" t="s">
        <v>92</v>
      </c>
      <c r="B8031" s="23" t="s">
        <v>92</v>
      </c>
      <c r="C8031" s="24" t="s">
        <v>92</v>
      </c>
      <c r="D8031" t="s">
        <v>92</v>
      </c>
      <c r="E8031" t="s">
        <v>92</v>
      </c>
      <c r="F8031" t="s">
        <v>92</v>
      </c>
      <c r="G8031" s="23" t="s">
        <v>92</v>
      </c>
      <c r="H8031" s="24" t="s">
        <v>92</v>
      </c>
      <c r="I8031" t="s">
        <v>92</v>
      </c>
    </row>
    <row r="8032" spans="1:9">
      <c r="A8032" t="s">
        <v>92</v>
      </c>
      <c r="B8032" s="23" t="s">
        <v>92</v>
      </c>
      <c r="C8032" s="24" t="s">
        <v>92</v>
      </c>
      <c r="D8032" t="s">
        <v>92</v>
      </c>
      <c r="E8032" t="s">
        <v>92</v>
      </c>
      <c r="F8032" t="s">
        <v>92</v>
      </c>
      <c r="G8032" s="23" t="s">
        <v>92</v>
      </c>
      <c r="H8032" s="24" t="s">
        <v>92</v>
      </c>
      <c r="I8032" t="s">
        <v>92</v>
      </c>
    </row>
    <row r="8033" spans="1:9">
      <c r="A8033" t="s">
        <v>92</v>
      </c>
      <c r="B8033" s="23" t="s">
        <v>92</v>
      </c>
      <c r="C8033" s="24" t="s">
        <v>92</v>
      </c>
      <c r="D8033" t="s">
        <v>92</v>
      </c>
      <c r="E8033" t="s">
        <v>92</v>
      </c>
      <c r="F8033" t="s">
        <v>92</v>
      </c>
      <c r="G8033" s="23" t="s">
        <v>92</v>
      </c>
      <c r="H8033" s="24" t="s">
        <v>92</v>
      </c>
      <c r="I8033" t="s">
        <v>92</v>
      </c>
    </row>
    <row r="8034" spans="1:9">
      <c r="A8034" t="s">
        <v>92</v>
      </c>
      <c r="B8034" s="23" t="s">
        <v>92</v>
      </c>
      <c r="C8034" s="24" t="s">
        <v>92</v>
      </c>
      <c r="D8034" t="s">
        <v>92</v>
      </c>
      <c r="E8034" t="s">
        <v>92</v>
      </c>
      <c r="F8034" t="s">
        <v>92</v>
      </c>
      <c r="G8034" s="23" t="s">
        <v>92</v>
      </c>
      <c r="H8034" s="24" t="s">
        <v>92</v>
      </c>
      <c r="I8034" t="s">
        <v>92</v>
      </c>
    </row>
    <row r="8035" spans="1:9">
      <c r="A8035" t="s">
        <v>92</v>
      </c>
      <c r="B8035" s="23" t="s">
        <v>92</v>
      </c>
      <c r="C8035" s="24" t="s">
        <v>92</v>
      </c>
      <c r="D8035" t="s">
        <v>92</v>
      </c>
      <c r="E8035" t="s">
        <v>92</v>
      </c>
      <c r="F8035" t="s">
        <v>92</v>
      </c>
      <c r="G8035" s="23" t="s">
        <v>92</v>
      </c>
      <c r="H8035" s="24" t="s">
        <v>92</v>
      </c>
      <c r="I8035" t="s">
        <v>92</v>
      </c>
    </row>
    <row r="8036" spans="1:9">
      <c r="A8036" t="s">
        <v>92</v>
      </c>
      <c r="B8036" s="23" t="s">
        <v>92</v>
      </c>
      <c r="C8036" s="24" t="s">
        <v>92</v>
      </c>
      <c r="D8036" t="s">
        <v>92</v>
      </c>
      <c r="E8036" t="s">
        <v>92</v>
      </c>
      <c r="F8036" t="s">
        <v>92</v>
      </c>
      <c r="G8036" s="23" t="s">
        <v>92</v>
      </c>
      <c r="H8036" s="24" t="s">
        <v>92</v>
      </c>
      <c r="I8036" t="s">
        <v>92</v>
      </c>
    </row>
    <row r="8037" spans="1:9">
      <c r="A8037" t="s">
        <v>92</v>
      </c>
      <c r="B8037" s="23" t="s">
        <v>92</v>
      </c>
      <c r="C8037" s="24" t="s">
        <v>92</v>
      </c>
      <c r="D8037" t="s">
        <v>92</v>
      </c>
      <c r="E8037" t="s">
        <v>92</v>
      </c>
      <c r="F8037" t="s">
        <v>92</v>
      </c>
      <c r="G8037" s="23" t="s">
        <v>92</v>
      </c>
      <c r="H8037" s="24" t="s">
        <v>92</v>
      </c>
      <c r="I8037" t="s">
        <v>92</v>
      </c>
    </row>
    <row r="8038" spans="1:9">
      <c r="A8038" t="s">
        <v>92</v>
      </c>
      <c r="B8038" s="23" t="s">
        <v>92</v>
      </c>
      <c r="C8038" s="24" t="s">
        <v>92</v>
      </c>
      <c r="D8038" t="s">
        <v>92</v>
      </c>
      <c r="E8038" t="s">
        <v>92</v>
      </c>
      <c r="F8038" t="s">
        <v>92</v>
      </c>
      <c r="G8038" s="23" t="s">
        <v>92</v>
      </c>
      <c r="H8038" s="24" t="s">
        <v>92</v>
      </c>
      <c r="I8038" t="s">
        <v>92</v>
      </c>
    </row>
    <row r="8039" spans="1:9">
      <c r="A8039" t="s">
        <v>92</v>
      </c>
      <c r="B8039" s="23" t="s">
        <v>92</v>
      </c>
      <c r="C8039" s="24" t="s">
        <v>92</v>
      </c>
      <c r="D8039" t="s">
        <v>92</v>
      </c>
      <c r="E8039" t="s">
        <v>92</v>
      </c>
      <c r="F8039" t="s">
        <v>92</v>
      </c>
      <c r="G8039" s="23" t="s">
        <v>92</v>
      </c>
      <c r="H8039" s="24" t="s">
        <v>92</v>
      </c>
      <c r="I8039" t="s">
        <v>92</v>
      </c>
    </row>
    <row r="8040" spans="1:9">
      <c r="A8040" t="s">
        <v>92</v>
      </c>
      <c r="B8040" s="23" t="s">
        <v>92</v>
      </c>
      <c r="C8040" s="24" t="s">
        <v>92</v>
      </c>
      <c r="D8040" t="s">
        <v>92</v>
      </c>
      <c r="E8040" t="s">
        <v>92</v>
      </c>
      <c r="F8040" t="s">
        <v>92</v>
      </c>
      <c r="G8040" s="23" t="s">
        <v>92</v>
      </c>
      <c r="H8040" s="24" t="s">
        <v>92</v>
      </c>
      <c r="I8040" t="s">
        <v>92</v>
      </c>
    </row>
    <row r="8041" spans="1:9">
      <c r="A8041" t="s">
        <v>92</v>
      </c>
      <c r="B8041" s="23" t="s">
        <v>92</v>
      </c>
      <c r="C8041" s="24" t="s">
        <v>92</v>
      </c>
      <c r="D8041" t="s">
        <v>92</v>
      </c>
      <c r="E8041" t="s">
        <v>92</v>
      </c>
      <c r="F8041" t="s">
        <v>92</v>
      </c>
      <c r="G8041" s="23" t="s">
        <v>92</v>
      </c>
      <c r="H8041" s="24" t="s">
        <v>92</v>
      </c>
      <c r="I8041" t="s">
        <v>92</v>
      </c>
    </row>
    <row r="8042" spans="1:9">
      <c r="A8042" t="s">
        <v>92</v>
      </c>
      <c r="B8042" s="23" t="s">
        <v>92</v>
      </c>
      <c r="C8042" s="24" t="s">
        <v>92</v>
      </c>
      <c r="D8042" t="s">
        <v>92</v>
      </c>
      <c r="E8042" t="s">
        <v>92</v>
      </c>
      <c r="F8042" t="s">
        <v>92</v>
      </c>
      <c r="G8042" s="23" t="s">
        <v>92</v>
      </c>
      <c r="H8042" s="24" t="s">
        <v>92</v>
      </c>
      <c r="I8042" t="s">
        <v>92</v>
      </c>
    </row>
    <row r="8043" spans="1:9">
      <c r="A8043" t="s">
        <v>92</v>
      </c>
      <c r="B8043" s="23" t="s">
        <v>92</v>
      </c>
      <c r="C8043" s="24" t="s">
        <v>92</v>
      </c>
      <c r="D8043" t="s">
        <v>92</v>
      </c>
      <c r="E8043" t="s">
        <v>92</v>
      </c>
      <c r="F8043" t="s">
        <v>92</v>
      </c>
      <c r="G8043" s="23" t="s">
        <v>92</v>
      </c>
      <c r="H8043" s="24" t="s">
        <v>92</v>
      </c>
      <c r="I8043" t="s">
        <v>92</v>
      </c>
    </row>
    <row r="8044" spans="1:9">
      <c r="A8044" t="s">
        <v>92</v>
      </c>
      <c r="B8044" s="23" t="s">
        <v>92</v>
      </c>
      <c r="C8044" s="24" t="s">
        <v>92</v>
      </c>
      <c r="D8044" t="s">
        <v>92</v>
      </c>
      <c r="E8044" t="s">
        <v>92</v>
      </c>
      <c r="F8044" t="s">
        <v>92</v>
      </c>
      <c r="G8044" s="23" t="s">
        <v>92</v>
      </c>
      <c r="H8044" s="24" t="s">
        <v>92</v>
      </c>
      <c r="I8044" t="s">
        <v>92</v>
      </c>
    </row>
    <row r="8045" spans="1:9">
      <c r="A8045" t="s">
        <v>92</v>
      </c>
      <c r="B8045" s="23" t="s">
        <v>92</v>
      </c>
      <c r="C8045" s="24" t="s">
        <v>92</v>
      </c>
      <c r="D8045" t="s">
        <v>92</v>
      </c>
      <c r="E8045" t="s">
        <v>92</v>
      </c>
      <c r="F8045" t="s">
        <v>92</v>
      </c>
      <c r="G8045" s="23" t="s">
        <v>92</v>
      </c>
      <c r="H8045" s="24" t="s">
        <v>92</v>
      </c>
      <c r="I8045" t="s">
        <v>92</v>
      </c>
    </row>
    <row r="8046" spans="1:9">
      <c r="A8046" t="s">
        <v>92</v>
      </c>
      <c r="B8046" s="23" t="s">
        <v>92</v>
      </c>
      <c r="C8046" s="24" t="s">
        <v>92</v>
      </c>
      <c r="D8046" t="s">
        <v>92</v>
      </c>
      <c r="E8046" t="s">
        <v>92</v>
      </c>
      <c r="F8046" t="s">
        <v>92</v>
      </c>
      <c r="G8046" s="23" t="s">
        <v>92</v>
      </c>
      <c r="H8046" s="24" t="s">
        <v>92</v>
      </c>
      <c r="I8046" t="s">
        <v>92</v>
      </c>
    </row>
    <row r="8047" spans="1:9">
      <c r="A8047" t="s">
        <v>92</v>
      </c>
      <c r="B8047" s="23" t="s">
        <v>92</v>
      </c>
      <c r="C8047" s="24" t="s">
        <v>92</v>
      </c>
      <c r="D8047" t="s">
        <v>92</v>
      </c>
      <c r="E8047" t="s">
        <v>92</v>
      </c>
      <c r="F8047" t="s">
        <v>92</v>
      </c>
      <c r="G8047" s="23" t="s">
        <v>92</v>
      </c>
      <c r="H8047" s="24" t="s">
        <v>92</v>
      </c>
      <c r="I8047" t="s">
        <v>92</v>
      </c>
    </row>
    <row r="8048" spans="1:9">
      <c r="A8048" t="s">
        <v>92</v>
      </c>
      <c r="B8048" s="23" t="s">
        <v>92</v>
      </c>
      <c r="C8048" s="24" t="s">
        <v>92</v>
      </c>
      <c r="D8048" t="s">
        <v>92</v>
      </c>
      <c r="E8048" t="s">
        <v>92</v>
      </c>
      <c r="F8048" t="s">
        <v>92</v>
      </c>
      <c r="G8048" s="23" t="s">
        <v>92</v>
      </c>
      <c r="H8048" s="24" t="s">
        <v>92</v>
      </c>
      <c r="I8048" t="s">
        <v>92</v>
      </c>
    </row>
    <row r="8049" spans="1:9">
      <c r="A8049" t="s">
        <v>92</v>
      </c>
      <c r="B8049" s="23" t="s">
        <v>92</v>
      </c>
      <c r="C8049" s="24" t="s">
        <v>92</v>
      </c>
      <c r="D8049" t="s">
        <v>92</v>
      </c>
      <c r="E8049" t="s">
        <v>92</v>
      </c>
      <c r="F8049" t="s">
        <v>92</v>
      </c>
      <c r="G8049" s="23" t="s">
        <v>92</v>
      </c>
      <c r="H8049" s="24" t="s">
        <v>92</v>
      </c>
      <c r="I8049" t="s">
        <v>92</v>
      </c>
    </row>
    <row r="8050" spans="1:9">
      <c r="A8050" t="s">
        <v>92</v>
      </c>
      <c r="B8050" s="23" t="s">
        <v>92</v>
      </c>
      <c r="C8050" s="24" t="s">
        <v>92</v>
      </c>
      <c r="D8050" t="s">
        <v>92</v>
      </c>
      <c r="E8050" t="s">
        <v>92</v>
      </c>
      <c r="F8050" t="s">
        <v>92</v>
      </c>
      <c r="G8050" s="23" t="s">
        <v>92</v>
      </c>
      <c r="H8050" s="24" t="s">
        <v>92</v>
      </c>
      <c r="I8050" t="s">
        <v>92</v>
      </c>
    </row>
    <row r="8051" spans="1:9">
      <c r="A8051" t="s">
        <v>92</v>
      </c>
      <c r="B8051" s="23" t="s">
        <v>92</v>
      </c>
      <c r="C8051" s="24" t="s">
        <v>92</v>
      </c>
      <c r="D8051" t="s">
        <v>92</v>
      </c>
      <c r="E8051" t="s">
        <v>92</v>
      </c>
      <c r="F8051" t="s">
        <v>92</v>
      </c>
      <c r="G8051" s="23" t="s">
        <v>92</v>
      </c>
      <c r="H8051" s="24" t="s">
        <v>92</v>
      </c>
      <c r="I8051" t="s">
        <v>92</v>
      </c>
    </row>
    <row r="8052" spans="1:9">
      <c r="A8052" t="s">
        <v>92</v>
      </c>
      <c r="B8052" s="23" t="s">
        <v>92</v>
      </c>
      <c r="C8052" s="24" t="s">
        <v>92</v>
      </c>
      <c r="D8052" t="s">
        <v>92</v>
      </c>
      <c r="E8052" t="s">
        <v>92</v>
      </c>
      <c r="F8052" t="s">
        <v>92</v>
      </c>
      <c r="G8052" s="23" t="s">
        <v>92</v>
      </c>
      <c r="H8052" s="24" t="s">
        <v>92</v>
      </c>
      <c r="I8052" t="s">
        <v>92</v>
      </c>
    </row>
    <row r="8053" spans="1:9">
      <c r="A8053" t="s">
        <v>92</v>
      </c>
      <c r="B8053" s="23" t="s">
        <v>92</v>
      </c>
      <c r="C8053" s="24" t="s">
        <v>92</v>
      </c>
      <c r="D8053" t="s">
        <v>92</v>
      </c>
      <c r="E8053" t="s">
        <v>92</v>
      </c>
      <c r="F8053" t="s">
        <v>92</v>
      </c>
      <c r="G8053" s="23" t="s">
        <v>92</v>
      </c>
      <c r="H8053" s="24" t="s">
        <v>92</v>
      </c>
      <c r="I8053" t="s">
        <v>92</v>
      </c>
    </row>
    <row r="8054" spans="1:9">
      <c r="A8054" t="s">
        <v>92</v>
      </c>
      <c r="B8054" s="23" t="s">
        <v>92</v>
      </c>
      <c r="C8054" s="24" t="s">
        <v>92</v>
      </c>
      <c r="D8054" t="s">
        <v>92</v>
      </c>
      <c r="E8054" t="s">
        <v>92</v>
      </c>
      <c r="F8054" t="s">
        <v>92</v>
      </c>
      <c r="G8054" s="23" t="s">
        <v>92</v>
      </c>
      <c r="H8054" s="24" t="s">
        <v>92</v>
      </c>
      <c r="I8054" t="s">
        <v>92</v>
      </c>
    </row>
    <row r="8055" spans="1:9">
      <c r="A8055" t="s">
        <v>92</v>
      </c>
      <c r="B8055" s="23" t="s">
        <v>92</v>
      </c>
      <c r="C8055" s="24" t="s">
        <v>92</v>
      </c>
      <c r="D8055" t="s">
        <v>92</v>
      </c>
      <c r="E8055" t="s">
        <v>92</v>
      </c>
      <c r="F8055" t="s">
        <v>92</v>
      </c>
      <c r="G8055" s="23" t="s">
        <v>92</v>
      </c>
      <c r="H8055" s="24" t="s">
        <v>92</v>
      </c>
      <c r="I8055" t="s">
        <v>92</v>
      </c>
    </row>
    <row r="8056" spans="1:9">
      <c r="A8056" t="s">
        <v>92</v>
      </c>
      <c r="B8056" s="23" t="s">
        <v>92</v>
      </c>
      <c r="C8056" s="24" t="s">
        <v>92</v>
      </c>
      <c r="D8056" t="s">
        <v>92</v>
      </c>
      <c r="E8056" t="s">
        <v>92</v>
      </c>
      <c r="F8056" t="s">
        <v>92</v>
      </c>
      <c r="G8056" s="23" t="s">
        <v>92</v>
      </c>
      <c r="H8056" s="24" t="s">
        <v>92</v>
      </c>
      <c r="I8056" t="s">
        <v>92</v>
      </c>
    </row>
    <row r="8057" spans="1:9">
      <c r="A8057" t="s">
        <v>92</v>
      </c>
      <c r="B8057" s="23" t="s">
        <v>92</v>
      </c>
      <c r="C8057" s="24" t="s">
        <v>92</v>
      </c>
      <c r="D8057" t="s">
        <v>92</v>
      </c>
      <c r="E8057" t="s">
        <v>92</v>
      </c>
      <c r="F8057" t="s">
        <v>92</v>
      </c>
      <c r="G8057" s="23" t="s">
        <v>92</v>
      </c>
      <c r="H8057" s="24" t="s">
        <v>92</v>
      </c>
      <c r="I8057" t="s">
        <v>92</v>
      </c>
    </row>
    <row r="8058" spans="1:9">
      <c r="A8058" t="s">
        <v>92</v>
      </c>
      <c r="B8058" s="23" t="s">
        <v>92</v>
      </c>
      <c r="C8058" s="24" t="s">
        <v>92</v>
      </c>
      <c r="D8058" t="s">
        <v>92</v>
      </c>
      <c r="E8058" t="s">
        <v>92</v>
      </c>
      <c r="F8058" t="s">
        <v>92</v>
      </c>
      <c r="G8058" s="23" t="s">
        <v>92</v>
      </c>
      <c r="H8058" s="24" t="s">
        <v>92</v>
      </c>
      <c r="I8058" t="s">
        <v>92</v>
      </c>
    </row>
    <row r="8059" spans="1:9">
      <c r="A8059" t="s">
        <v>92</v>
      </c>
      <c r="B8059" s="23" t="s">
        <v>92</v>
      </c>
      <c r="C8059" s="24" t="s">
        <v>92</v>
      </c>
      <c r="D8059" t="s">
        <v>92</v>
      </c>
      <c r="E8059" t="s">
        <v>92</v>
      </c>
      <c r="F8059" t="s">
        <v>92</v>
      </c>
      <c r="G8059" s="23" t="s">
        <v>92</v>
      </c>
      <c r="H8059" s="24" t="s">
        <v>92</v>
      </c>
      <c r="I8059" t="s">
        <v>92</v>
      </c>
    </row>
    <row r="8060" spans="1:9">
      <c r="A8060" t="s">
        <v>92</v>
      </c>
      <c r="B8060" s="23" t="s">
        <v>92</v>
      </c>
      <c r="C8060" s="24" t="s">
        <v>92</v>
      </c>
      <c r="D8060" t="s">
        <v>92</v>
      </c>
      <c r="E8060" t="s">
        <v>92</v>
      </c>
      <c r="F8060" t="s">
        <v>92</v>
      </c>
      <c r="G8060" s="23" t="s">
        <v>92</v>
      </c>
      <c r="H8060" s="24" t="s">
        <v>92</v>
      </c>
      <c r="I8060" t="s">
        <v>92</v>
      </c>
    </row>
    <row r="8061" spans="1:9">
      <c r="A8061" t="s">
        <v>92</v>
      </c>
      <c r="B8061" s="23" t="s">
        <v>92</v>
      </c>
      <c r="C8061" s="24" t="s">
        <v>92</v>
      </c>
      <c r="D8061" t="s">
        <v>92</v>
      </c>
      <c r="E8061" t="s">
        <v>92</v>
      </c>
      <c r="F8061" t="s">
        <v>92</v>
      </c>
      <c r="G8061" s="23" t="s">
        <v>92</v>
      </c>
      <c r="H8061" s="24" t="s">
        <v>92</v>
      </c>
      <c r="I8061" t="s">
        <v>92</v>
      </c>
    </row>
    <row r="8062" spans="1:9">
      <c r="A8062" t="s">
        <v>92</v>
      </c>
      <c r="B8062" s="23" t="s">
        <v>92</v>
      </c>
      <c r="C8062" s="24" t="s">
        <v>92</v>
      </c>
      <c r="D8062" t="s">
        <v>92</v>
      </c>
      <c r="E8062" t="s">
        <v>92</v>
      </c>
      <c r="F8062" t="s">
        <v>92</v>
      </c>
      <c r="G8062" s="23" t="s">
        <v>92</v>
      </c>
      <c r="H8062" s="24" t="s">
        <v>92</v>
      </c>
      <c r="I8062" t="s">
        <v>92</v>
      </c>
    </row>
    <row r="8063" spans="1:9">
      <c r="A8063" t="s">
        <v>92</v>
      </c>
      <c r="B8063" s="23" t="s">
        <v>92</v>
      </c>
      <c r="C8063" s="24" t="s">
        <v>92</v>
      </c>
      <c r="D8063" t="s">
        <v>92</v>
      </c>
      <c r="E8063" t="s">
        <v>92</v>
      </c>
      <c r="F8063" t="s">
        <v>92</v>
      </c>
      <c r="G8063" s="23" t="s">
        <v>92</v>
      </c>
      <c r="H8063" s="24" t="s">
        <v>92</v>
      </c>
      <c r="I8063" t="s">
        <v>92</v>
      </c>
    </row>
    <row r="8064" spans="1:9">
      <c r="A8064" t="s">
        <v>92</v>
      </c>
      <c r="B8064" s="23" t="s">
        <v>92</v>
      </c>
      <c r="C8064" s="24" t="s">
        <v>92</v>
      </c>
      <c r="D8064" t="s">
        <v>92</v>
      </c>
      <c r="E8064" t="s">
        <v>92</v>
      </c>
      <c r="F8064" t="s">
        <v>92</v>
      </c>
      <c r="G8064" s="23" t="s">
        <v>92</v>
      </c>
      <c r="H8064" s="24" t="s">
        <v>92</v>
      </c>
      <c r="I8064" t="s">
        <v>92</v>
      </c>
    </row>
    <row r="8065" spans="1:9">
      <c r="A8065" t="s">
        <v>92</v>
      </c>
      <c r="B8065" s="23" t="s">
        <v>92</v>
      </c>
      <c r="C8065" s="24" t="s">
        <v>92</v>
      </c>
      <c r="D8065" t="s">
        <v>92</v>
      </c>
      <c r="E8065" t="s">
        <v>92</v>
      </c>
      <c r="F8065" t="s">
        <v>92</v>
      </c>
      <c r="G8065" s="23" t="s">
        <v>92</v>
      </c>
      <c r="H8065" s="24" t="s">
        <v>92</v>
      </c>
      <c r="I8065" t="s">
        <v>92</v>
      </c>
    </row>
    <row r="8066" spans="1:9">
      <c r="A8066" t="s">
        <v>92</v>
      </c>
      <c r="B8066" s="23" t="s">
        <v>92</v>
      </c>
      <c r="C8066" s="24" t="s">
        <v>92</v>
      </c>
      <c r="D8066" t="s">
        <v>92</v>
      </c>
      <c r="E8066" t="s">
        <v>92</v>
      </c>
      <c r="F8066" t="s">
        <v>92</v>
      </c>
      <c r="G8066" s="23" t="s">
        <v>92</v>
      </c>
      <c r="H8066" s="24" t="s">
        <v>92</v>
      </c>
      <c r="I8066" t="s">
        <v>92</v>
      </c>
    </row>
    <row r="8067" spans="1:9">
      <c r="A8067" t="s">
        <v>92</v>
      </c>
      <c r="B8067" s="23" t="s">
        <v>92</v>
      </c>
      <c r="C8067" s="24" t="s">
        <v>92</v>
      </c>
      <c r="D8067" t="s">
        <v>92</v>
      </c>
      <c r="E8067" t="s">
        <v>92</v>
      </c>
      <c r="F8067" t="s">
        <v>92</v>
      </c>
      <c r="G8067" s="23" t="s">
        <v>92</v>
      </c>
      <c r="H8067" s="24" t="s">
        <v>92</v>
      </c>
      <c r="I8067" t="s">
        <v>92</v>
      </c>
    </row>
    <row r="8068" spans="1:9">
      <c r="A8068" t="s">
        <v>92</v>
      </c>
      <c r="B8068" s="23" t="s">
        <v>92</v>
      </c>
      <c r="C8068" s="24" t="s">
        <v>92</v>
      </c>
      <c r="D8068" t="s">
        <v>92</v>
      </c>
      <c r="E8068" t="s">
        <v>92</v>
      </c>
      <c r="F8068" t="s">
        <v>92</v>
      </c>
      <c r="G8068" s="23" t="s">
        <v>92</v>
      </c>
      <c r="H8068" s="24" t="s">
        <v>92</v>
      </c>
      <c r="I8068" t="s">
        <v>92</v>
      </c>
    </row>
    <row r="8069" spans="1:9">
      <c r="A8069" t="s">
        <v>92</v>
      </c>
      <c r="B8069" s="23" t="s">
        <v>92</v>
      </c>
      <c r="C8069" s="24" t="s">
        <v>92</v>
      </c>
      <c r="D8069" t="s">
        <v>92</v>
      </c>
      <c r="E8069" t="s">
        <v>92</v>
      </c>
      <c r="F8069" t="s">
        <v>92</v>
      </c>
      <c r="G8069" s="23" t="s">
        <v>92</v>
      </c>
      <c r="H8069" s="24" t="s">
        <v>92</v>
      </c>
      <c r="I8069" t="s">
        <v>92</v>
      </c>
    </row>
    <row r="8070" spans="1:9">
      <c r="A8070" t="s">
        <v>92</v>
      </c>
      <c r="B8070" s="23" t="s">
        <v>92</v>
      </c>
      <c r="C8070" s="24" t="s">
        <v>92</v>
      </c>
      <c r="D8070" t="s">
        <v>92</v>
      </c>
      <c r="E8070" t="s">
        <v>92</v>
      </c>
      <c r="F8070" t="s">
        <v>92</v>
      </c>
      <c r="G8070" s="23" t="s">
        <v>92</v>
      </c>
      <c r="H8070" s="24" t="s">
        <v>92</v>
      </c>
      <c r="I8070" t="s">
        <v>92</v>
      </c>
    </row>
    <row r="8071" spans="1:9">
      <c r="A8071" t="s">
        <v>92</v>
      </c>
      <c r="B8071" s="23" t="s">
        <v>92</v>
      </c>
      <c r="C8071" s="24" t="s">
        <v>92</v>
      </c>
      <c r="D8071" t="s">
        <v>92</v>
      </c>
      <c r="E8071" t="s">
        <v>92</v>
      </c>
      <c r="F8071" t="s">
        <v>92</v>
      </c>
      <c r="G8071" s="23" t="s">
        <v>92</v>
      </c>
      <c r="H8071" s="24" t="s">
        <v>92</v>
      </c>
      <c r="I8071" t="s">
        <v>92</v>
      </c>
    </row>
    <row r="8072" spans="1:9">
      <c r="A8072" t="s">
        <v>92</v>
      </c>
      <c r="B8072" s="23" t="s">
        <v>92</v>
      </c>
      <c r="C8072" s="24" t="s">
        <v>92</v>
      </c>
      <c r="D8072" t="s">
        <v>92</v>
      </c>
      <c r="E8072" t="s">
        <v>92</v>
      </c>
      <c r="F8072" t="s">
        <v>92</v>
      </c>
      <c r="G8072" s="23" t="s">
        <v>92</v>
      </c>
      <c r="H8072" s="24" t="s">
        <v>92</v>
      </c>
      <c r="I8072" t="s">
        <v>92</v>
      </c>
    </row>
    <row r="8073" spans="1:9">
      <c r="A8073" t="s">
        <v>92</v>
      </c>
      <c r="B8073" s="23" t="s">
        <v>92</v>
      </c>
      <c r="C8073" s="24" t="s">
        <v>92</v>
      </c>
      <c r="D8073" t="s">
        <v>92</v>
      </c>
      <c r="E8073" t="s">
        <v>92</v>
      </c>
      <c r="F8073" t="s">
        <v>92</v>
      </c>
      <c r="G8073" s="23" t="s">
        <v>92</v>
      </c>
      <c r="H8073" s="24" t="s">
        <v>92</v>
      </c>
      <c r="I8073" t="s">
        <v>92</v>
      </c>
    </row>
    <row r="8074" spans="1:9">
      <c r="A8074" t="s">
        <v>92</v>
      </c>
      <c r="B8074" s="23" t="s">
        <v>92</v>
      </c>
      <c r="C8074" s="24" t="s">
        <v>92</v>
      </c>
      <c r="D8074" t="s">
        <v>92</v>
      </c>
      <c r="E8074" t="s">
        <v>92</v>
      </c>
      <c r="F8074" t="s">
        <v>92</v>
      </c>
      <c r="G8074" s="23" t="s">
        <v>92</v>
      </c>
      <c r="H8074" s="24" t="s">
        <v>92</v>
      </c>
      <c r="I8074" t="s">
        <v>92</v>
      </c>
    </row>
    <row r="8075" spans="1:9">
      <c r="A8075" t="s">
        <v>92</v>
      </c>
      <c r="B8075" s="23" t="s">
        <v>92</v>
      </c>
      <c r="C8075" s="24" t="s">
        <v>92</v>
      </c>
      <c r="D8075" t="s">
        <v>92</v>
      </c>
      <c r="E8075" t="s">
        <v>92</v>
      </c>
      <c r="F8075" t="s">
        <v>92</v>
      </c>
      <c r="G8075" s="23" t="s">
        <v>92</v>
      </c>
      <c r="H8075" s="24" t="s">
        <v>92</v>
      </c>
      <c r="I8075" t="s">
        <v>92</v>
      </c>
    </row>
    <row r="8076" spans="1:9">
      <c r="A8076" t="s">
        <v>92</v>
      </c>
      <c r="B8076" s="23" t="s">
        <v>92</v>
      </c>
      <c r="C8076" s="24" t="s">
        <v>92</v>
      </c>
      <c r="D8076" t="s">
        <v>92</v>
      </c>
      <c r="E8076" t="s">
        <v>92</v>
      </c>
      <c r="F8076" t="s">
        <v>92</v>
      </c>
      <c r="G8076" s="23" t="s">
        <v>92</v>
      </c>
      <c r="H8076" s="24" t="s">
        <v>92</v>
      </c>
      <c r="I8076" t="s">
        <v>92</v>
      </c>
    </row>
    <row r="8077" spans="1:9">
      <c r="A8077" t="s">
        <v>92</v>
      </c>
      <c r="B8077" s="23" t="s">
        <v>92</v>
      </c>
      <c r="C8077" s="24" t="s">
        <v>92</v>
      </c>
      <c r="D8077" t="s">
        <v>92</v>
      </c>
      <c r="E8077" t="s">
        <v>92</v>
      </c>
      <c r="F8077" t="s">
        <v>92</v>
      </c>
      <c r="G8077" s="23" t="s">
        <v>92</v>
      </c>
      <c r="H8077" s="24" t="s">
        <v>92</v>
      </c>
      <c r="I8077" t="s">
        <v>92</v>
      </c>
    </row>
    <row r="8078" spans="1:9">
      <c r="A8078" t="s">
        <v>92</v>
      </c>
      <c r="B8078" s="23" t="s">
        <v>92</v>
      </c>
      <c r="C8078" s="24" t="s">
        <v>92</v>
      </c>
      <c r="D8078" t="s">
        <v>92</v>
      </c>
      <c r="E8078" t="s">
        <v>92</v>
      </c>
      <c r="F8078" t="s">
        <v>92</v>
      </c>
      <c r="G8078" s="23" t="s">
        <v>92</v>
      </c>
      <c r="H8078" s="24" t="s">
        <v>92</v>
      </c>
      <c r="I8078" t="s">
        <v>92</v>
      </c>
    </row>
    <row r="8079" spans="1:9">
      <c r="A8079" t="s">
        <v>92</v>
      </c>
      <c r="B8079" s="23" t="s">
        <v>92</v>
      </c>
      <c r="C8079" s="24" t="s">
        <v>92</v>
      </c>
      <c r="D8079" t="s">
        <v>92</v>
      </c>
      <c r="E8079" t="s">
        <v>92</v>
      </c>
      <c r="F8079" t="s">
        <v>92</v>
      </c>
      <c r="G8079" s="23" t="s">
        <v>92</v>
      </c>
      <c r="H8079" s="24" t="s">
        <v>92</v>
      </c>
      <c r="I8079" t="s">
        <v>92</v>
      </c>
    </row>
    <row r="8080" spans="1:9">
      <c r="A8080" t="s">
        <v>92</v>
      </c>
      <c r="B8080" s="23" t="s">
        <v>92</v>
      </c>
      <c r="C8080" s="24" t="s">
        <v>92</v>
      </c>
      <c r="D8080" t="s">
        <v>92</v>
      </c>
      <c r="E8080" t="s">
        <v>92</v>
      </c>
      <c r="F8080" t="s">
        <v>92</v>
      </c>
      <c r="G8080" s="23" t="s">
        <v>92</v>
      </c>
      <c r="H8080" s="24" t="s">
        <v>92</v>
      </c>
      <c r="I8080" t="s">
        <v>92</v>
      </c>
    </row>
    <row r="8081" spans="1:9">
      <c r="A8081" t="s">
        <v>92</v>
      </c>
      <c r="B8081" s="23" t="s">
        <v>92</v>
      </c>
      <c r="C8081" s="24" t="s">
        <v>92</v>
      </c>
      <c r="D8081" t="s">
        <v>92</v>
      </c>
      <c r="E8081" t="s">
        <v>92</v>
      </c>
      <c r="F8081" t="s">
        <v>92</v>
      </c>
      <c r="G8081" s="23" t="s">
        <v>92</v>
      </c>
      <c r="H8081" s="24" t="s">
        <v>92</v>
      </c>
      <c r="I8081" t="s">
        <v>92</v>
      </c>
    </row>
    <row r="8082" spans="1:9">
      <c r="A8082" t="s">
        <v>92</v>
      </c>
      <c r="B8082" s="23" t="s">
        <v>92</v>
      </c>
      <c r="C8082" s="24" t="s">
        <v>92</v>
      </c>
      <c r="D8082" t="s">
        <v>92</v>
      </c>
      <c r="E8082" t="s">
        <v>92</v>
      </c>
      <c r="F8082" t="s">
        <v>92</v>
      </c>
      <c r="G8082" s="23" t="s">
        <v>92</v>
      </c>
      <c r="H8082" s="24" t="s">
        <v>92</v>
      </c>
      <c r="I8082" t="s">
        <v>92</v>
      </c>
    </row>
    <row r="8083" spans="1:9">
      <c r="A8083" t="s">
        <v>92</v>
      </c>
      <c r="B8083" s="23" t="s">
        <v>92</v>
      </c>
      <c r="C8083" s="24" t="s">
        <v>92</v>
      </c>
      <c r="D8083" t="s">
        <v>92</v>
      </c>
      <c r="E8083" t="s">
        <v>92</v>
      </c>
      <c r="F8083" t="s">
        <v>92</v>
      </c>
      <c r="G8083" s="23" t="s">
        <v>92</v>
      </c>
      <c r="H8083" s="24" t="s">
        <v>92</v>
      </c>
      <c r="I8083" t="s">
        <v>92</v>
      </c>
    </row>
    <row r="8084" spans="1:9">
      <c r="A8084" t="s">
        <v>92</v>
      </c>
      <c r="B8084" s="23" t="s">
        <v>92</v>
      </c>
      <c r="C8084" s="24" t="s">
        <v>92</v>
      </c>
      <c r="D8084" t="s">
        <v>92</v>
      </c>
      <c r="E8084" t="s">
        <v>92</v>
      </c>
      <c r="F8084" t="s">
        <v>92</v>
      </c>
      <c r="G8084" s="23" t="s">
        <v>92</v>
      </c>
      <c r="H8084" s="24" t="s">
        <v>92</v>
      </c>
      <c r="I8084" t="s">
        <v>92</v>
      </c>
    </row>
    <row r="8085" spans="1:9">
      <c r="A8085" t="s">
        <v>92</v>
      </c>
      <c r="B8085" s="23" t="s">
        <v>92</v>
      </c>
      <c r="C8085" s="24" t="s">
        <v>92</v>
      </c>
      <c r="D8085" t="s">
        <v>92</v>
      </c>
      <c r="E8085" t="s">
        <v>92</v>
      </c>
      <c r="F8085" t="s">
        <v>92</v>
      </c>
      <c r="G8085" s="23" t="s">
        <v>92</v>
      </c>
      <c r="H8085" s="24" t="s">
        <v>92</v>
      </c>
      <c r="I8085" t="s">
        <v>92</v>
      </c>
    </row>
    <row r="8086" spans="1:9">
      <c r="A8086" t="s">
        <v>92</v>
      </c>
      <c r="B8086" s="23" t="s">
        <v>92</v>
      </c>
      <c r="C8086" s="24" t="s">
        <v>92</v>
      </c>
      <c r="D8086" t="s">
        <v>92</v>
      </c>
      <c r="E8086" t="s">
        <v>92</v>
      </c>
      <c r="F8086" t="s">
        <v>92</v>
      </c>
      <c r="G8086" s="23" t="s">
        <v>92</v>
      </c>
      <c r="H8086" s="24" t="s">
        <v>92</v>
      </c>
      <c r="I8086" t="s">
        <v>92</v>
      </c>
    </row>
    <row r="8087" spans="1:9">
      <c r="A8087" t="s">
        <v>92</v>
      </c>
      <c r="B8087" s="23" t="s">
        <v>92</v>
      </c>
      <c r="C8087" s="24" t="s">
        <v>92</v>
      </c>
      <c r="D8087" t="s">
        <v>92</v>
      </c>
      <c r="E8087" t="s">
        <v>92</v>
      </c>
      <c r="F8087" t="s">
        <v>92</v>
      </c>
      <c r="G8087" s="23" t="s">
        <v>92</v>
      </c>
      <c r="H8087" s="24" t="s">
        <v>92</v>
      </c>
      <c r="I8087" t="s">
        <v>92</v>
      </c>
    </row>
    <row r="8088" spans="1:9">
      <c r="A8088" t="s">
        <v>92</v>
      </c>
      <c r="B8088" s="23" t="s">
        <v>92</v>
      </c>
      <c r="C8088" s="24" t="s">
        <v>92</v>
      </c>
      <c r="D8088" t="s">
        <v>92</v>
      </c>
      <c r="E8088" t="s">
        <v>92</v>
      </c>
      <c r="F8088" t="s">
        <v>92</v>
      </c>
      <c r="G8088" s="23" t="s">
        <v>92</v>
      </c>
      <c r="H8088" s="24" t="s">
        <v>92</v>
      </c>
      <c r="I8088" t="s">
        <v>92</v>
      </c>
    </row>
    <row r="8089" spans="1:9">
      <c r="A8089" t="s">
        <v>92</v>
      </c>
      <c r="B8089" s="23" t="s">
        <v>92</v>
      </c>
      <c r="C8089" s="24" t="s">
        <v>92</v>
      </c>
      <c r="D8089" t="s">
        <v>92</v>
      </c>
      <c r="E8089" t="s">
        <v>92</v>
      </c>
      <c r="F8089" t="s">
        <v>92</v>
      </c>
      <c r="G8089" s="23" t="s">
        <v>92</v>
      </c>
      <c r="H8089" s="24" t="s">
        <v>92</v>
      </c>
      <c r="I8089" t="s">
        <v>92</v>
      </c>
    </row>
    <row r="8090" spans="1:9">
      <c r="A8090" t="s">
        <v>92</v>
      </c>
      <c r="B8090" s="23" t="s">
        <v>92</v>
      </c>
      <c r="C8090" s="24" t="s">
        <v>92</v>
      </c>
      <c r="D8090" t="s">
        <v>92</v>
      </c>
      <c r="E8090" t="s">
        <v>92</v>
      </c>
      <c r="F8090" t="s">
        <v>92</v>
      </c>
      <c r="G8090" s="23" t="s">
        <v>92</v>
      </c>
      <c r="H8090" s="24" t="s">
        <v>92</v>
      </c>
      <c r="I8090" t="s">
        <v>92</v>
      </c>
    </row>
    <row r="8091" spans="1:9">
      <c r="A8091" t="s">
        <v>92</v>
      </c>
      <c r="B8091" s="23" t="s">
        <v>92</v>
      </c>
      <c r="C8091" s="24" t="s">
        <v>92</v>
      </c>
      <c r="D8091" t="s">
        <v>92</v>
      </c>
      <c r="E8091" t="s">
        <v>92</v>
      </c>
      <c r="F8091" t="s">
        <v>92</v>
      </c>
      <c r="G8091" s="23" t="s">
        <v>92</v>
      </c>
      <c r="H8091" s="24" t="s">
        <v>92</v>
      </c>
      <c r="I8091" t="s">
        <v>92</v>
      </c>
    </row>
    <row r="8092" spans="1:9">
      <c r="A8092" t="s">
        <v>92</v>
      </c>
      <c r="B8092" s="23" t="s">
        <v>92</v>
      </c>
      <c r="C8092" s="24" t="s">
        <v>92</v>
      </c>
      <c r="D8092" t="s">
        <v>92</v>
      </c>
      <c r="E8092" t="s">
        <v>92</v>
      </c>
      <c r="F8092" t="s">
        <v>92</v>
      </c>
      <c r="G8092" s="23" t="s">
        <v>92</v>
      </c>
      <c r="H8092" s="24" t="s">
        <v>92</v>
      </c>
      <c r="I8092" t="s">
        <v>92</v>
      </c>
    </row>
    <row r="8093" spans="1:9">
      <c r="A8093" t="s">
        <v>92</v>
      </c>
      <c r="B8093" s="23" t="s">
        <v>92</v>
      </c>
      <c r="C8093" s="24" t="s">
        <v>92</v>
      </c>
      <c r="D8093" t="s">
        <v>92</v>
      </c>
      <c r="E8093" t="s">
        <v>92</v>
      </c>
      <c r="F8093" t="s">
        <v>92</v>
      </c>
      <c r="G8093" s="23" t="s">
        <v>92</v>
      </c>
      <c r="H8093" s="24" t="s">
        <v>92</v>
      </c>
      <c r="I8093" t="s">
        <v>92</v>
      </c>
    </row>
    <row r="8094" spans="1:9">
      <c r="A8094" t="s">
        <v>92</v>
      </c>
      <c r="B8094" s="23" t="s">
        <v>92</v>
      </c>
      <c r="C8094" s="24" t="s">
        <v>92</v>
      </c>
      <c r="D8094" t="s">
        <v>92</v>
      </c>
      <c r="E8094" t="s">
        <v>92</v>
      </c>
      <c r="F8094" t="s">
        <v>92</v>
      </c>
      <c r="G8094" s="23" t="s">
        <v>92</v>
      </c>
      <c r="H8094" s="24" t="s">
        <v>92</v>
      </c>
      <c r="I8094" t="s">
        <v>92</v>
      </c>
    </row>
    <row r="8095" spans="1:9">
      <c r="A8095" t="s">
        <v>92</v>
      </c>
      <c r="B8095" s="23" t="s">
        <v>92</v>
      </c>
      <c r="C8095" s="24" t="s">
        <v>92</v>
      </c>
      <c r="D8095" t="s">
        <v>92</v>
      </c>
      <c r="E8095" t="s">
        <v>92</v>
      </c>
      <c r="F8095" t="s">
        <v>92</v>
      </c>
      <c r="G8095" s="23" t="s">
        <v>92</v>
      </c>
      <c r="H8095" s="24" t="s">
        <v>92</v>
      </c>
      <c r="I8095" t="s">
        <v>92</v>
      </c>
    </row>
    <row r="8096" spans="1:9">
      <c r="A8096" t="s">
        <v>92</v>
      </c>
      <c r="B8096" s="23" t="s">
        <v>92</v>
      </c>
      <c r="C8096" s="24" t="s">
        <v>92</v>
      </c>
      <c r="D8096" t="s">
        <v>92</v>
      </c>
      <c r="E8096" t="s">
        <v>92</v>
      </c>
      <c r="F8096" t="s">
        <v>92</v>
      </c>
      <c r="G8096" s="23" t="s">
        <v>92</v>
      </c>
      <c r="H8096" s="24" t="s">
        <v>92</v>
      </c>
      <c r="I8096" t="s">
        <v>92</v>
      </c>
    </row>
    <row r="8097" spans="1:9">
      <c r="A8097" t="s">
        <v>92</v>
      </c>
      <c r="B8097" s="23" t="s">
        <v>92</v>
      </c>
      <c r="C8097" s="24" t="s">
        <v>92</v>
      </c>
      <c r="D8097" t="s">
        <v>92</v>
      </c>
      <c r="E8097" t="s">
        <v>92</v>
      </c>
      <c r="F8097" t="s">
        <v>92</v>
      </c>
      <c r="G8097" s="23" t="s">
        <v>92</v>
      </c>
      <c r="H8097" s="24" t="s">
        <v>92</v>
      </c>
      <c r="I8097" t="s">
        <v>92</v>
      </c>
    </row>
    <row r="8098" spans="1:9">
      <c r="A8098" t="s">
        <v>92</v>
      </c>
      <c r="B8098" s="23" t="s">
        <v>92</v>
      </c>
      <c r="C8098" s="24" t="s">
        <v>92</v>
      </c>
      <c r="D8098" t="s">
        <v>92</v>
      </c>
      <c r="E8098" t="s">
        <v>92</v>
      </c>
      <c r="F8098" t="s">
        <v>92</v>
      </c>
      <c r="G8098" s="23" t="s">
        <v>92</v>
      </c>
      <c r="H8098" s="24" t="s">
        <v>92</v>
      </c>
      <c r="I8098" t="s">
        <v>92</v>
      </c>
    </row>
    <row r="8099" spans="1:9">
      <c r="A8099" t="s">
        <v>92</v>
      </c>
      <c r="B8099" s="23" t="s">
        <v>92</v>
      </c>
      <c r="C8099" s="24" t="s">
        <v>92</v>
      </c>
      <c r="D8099" t="s">
        <v>92</v>
      </c>
      <c r="E8099" t="s">
        <v>92</v>
      </c>
      <c r="F8099" t="s">
        <v>92</v>
      </c>
      <c r="G8099" s="23" t="s">
        <v>92</v>
      </c>
      <c r="H8099" s="24" t="s">
        <v>92</v>
      </c>
      <c r="I8099" t="s">
        <v>92</v>
      </c>
    </row>
    <row r="8100" spans="1:9">
      <c r="A8100" t="s">
        <v>92</v>
      </c>
      <c r="B8100" s="23" t="s">
        <v>92</v>
      </c>
      <c r="C8100" s="24" t="s">
        <v>92</v>
      </c>
      <c r="D8100" t="s">
        <v>92</v>
      </c>
      <c r="E8100" t="s">
        <v>92</v>
      </c>
      <c r="F8100" t="s">
        <v>92</v>
      </c>
      <c r="G8100" s="23" t="s">
        <v>92</v>
      </c>
      <c r="H8100" s="24" t="s">
        <v>92</v>
      </c>
      <c r="I8100" t="s">
        <v>92</v>
      </c>
    </row>
    <row r="8101" spans="1:9">
      <c r="A8101" t="s">
        <v>92</v>
      </c>
      <c r="B8101" s="23" t="s">
        <v>92</v>
      </c>
      <c r="C8101" s="24" t="s">
        <v>92</v>
      </c>
      <c r="D8101" t="s">
        <v>92</v>
      </c>
      <c r="E8101" t="s">
        <v>92</v>
      </c>
      <c r="F8101" t="s">
        <v>92</v>
      </c>
      <c r="G8101" s="23" t="s">
        <v>92</v>
      </c>
      <c r="H8101" s="24" t="s">
        <v>92</v>
      </c>
      <c r="I8101" t="s">
        <v>92</v>
      </c>
    </row>
    <row r="8102" spans="1:9">
      <c r="A8102" t="s">
        <v>92</v>
      </c>
      <c r="B8102" s="23" t="s">
        <v>92</v>
      </c>
      <c r="C8102" s="24" t="s">
        <v>92</v>
      </c>
      <c r="D8102" t="s">
        <v>92</v>
      </c>
      <c r="E8102" t="s">
        <v>92</v>
      </c>
      <c r="F8102" t="s">
        <v>92</v>
      </c>
      <c r="G8102" s="23" t="s">
        <v>92</v>
      </c>
      <c r="H8102" s="24" t="s">
        <v>92</v>
      </c>
      <c r="I8102" t="s">
        <v>92</v>
      </c>
    </row>
    <row r="8103" spans="1:9">
      <c r="A8103" t="s">
        <v>92</v>
      </c>
      <c r="B8103" s="23" t="s">
        <v>92</v>
      </c>
      <c r="C8103" s="24" t="s">
        <v>92</v>
      </c>
      <c r="D8103" t="s">
        <v>92</v>
      </c>
      <c r="E8103" t="s">
        <v>92</v>
      </c>
      <c r="F8103" t="s">
        <v>92</v>
      </c>
      <c r="G8103" s="23" t="s">
        <v>92</v>
      </c>
      <c r="H8103" s="24" t="s">
        <v>92</v>
      </c>
      <c r="I8103" t="s">
        <v>92</v>
      </c>
    </row>
    <row r="8104" spans="1:9">
      <c r="A8104" t="s">
        <v>92</v>
      </c>
      <c r="B8104" s="23" t="s">
        <v>92</v>
      </c>
      <c r="C8104" s="24" t="s">
        <v>92</v>
      </c>
      <c r="D8104" t="s">
        <v>92</v>
      </c>
      <c r="E8104" t="s">
        <v>92</v>
      </c>
      <c r="F8104" t="s">
        <v>92</v>
      </c>
      <c r="G8104" s="23" t="s">
        <v>92</v>
      </c>
      <c r="H8104" s="24" t="s">
        <v>92</v>
      </c>
      <c r="I8104" t="s">
        <v>92</v>
      </c>
    </row>
    <row r="8105" spans="1:9">
      <c r="A8105" t="s">
        <v>92</v>
      </c>
      <c r="B8105" s="23" t="s">
        <v>92</v>
      </c>
      <c r="C8105" s="24" t="s">
        <v>92</v>
      </c>
      <c r="D8105" t="s">
        <v>92</v>
      </c>
      <c r="E8105" t="s">
        <v>92</v>
      </c>
      <c r="F8105" t="s">
        <v>92</v>
      </c>
      <c r="G8105" s="23" t="s">
        <v>92</v>
      </c>
      <c r="H8105" s="24" t="s">
        <v>92</v>
      </c>
      <c r="I8105" t="s">
        <v>92</v>
      </c>
    </row>
    <row r="8106" spans="1:9">
      <c r="A8106" t="s">
        <v>92</v>
      </c>
      <c r="B8106" s="23" t="s">
        <v>92</v>
      </c>
      <c r="C8106" s="24" t="s">
        <v>92</v>
      </c>
      <c r="D8106" t="s">
        <v>92</v>
      </c>
      <c r="E8106" t="s">
        <v>92</v>
      </c>
      <c r="F8106" t="s">
        <v>92</v>
      </c>
      <c r="G8106" s="23" t="s">
        <v>92</v>
      </c>
      <c r="H8106" s="24" t="s">
        <v>92</v>
      </c>
      <c r="I8106" t="s">
        <v>92</v>
      </c>
    </row>
    <row r="8107" spans="1:9">
      <c r="A8107" t="s">
        <v>92</v>
      </c>
      <c r="B8107" s="23" t="s">
        <v>92</v>
      </c>
      <c r="C8107" s="24" t="s">
        <v>92</v>
      </c>
      <c r="D8107" t="s">
        <v>92</v>
      </c>
      <c r="E8107" t="s">
        <v>92</v>
      </c>
      <c r="F8107" t="s">
        <v>92</v>
      </c>
      <c r="G8107" s="23" t="s">
        <v>92</v>
      </c>
      <c r="H8107" s="24" t="s">
        <v>92</v>
      </c>
      <c r="I8107" t="s">
        <v>92</v>
      </c>
    </row>
    <row r="8108" spans="1:9">
      <c r="A8108" t="s">
        <v>92</v>
      </c>
      <c r="B8108" s="23" t="s">
        <v>92</v>
      </c>
      <c r="C8108" s="24" t="s">
        <v>92</v>
      </c>
      <c r="D8108" t="s">
        <v>92</v>
      </c>
      <c r="E8108" t="s">
        <v>92</v>
      </c>
      <c r="F8108" t="s">
        <v>92</v>
      </c>
      <c r="G8108" s="23" t="s">
        <v>92</v>
      </c>
      <c r="H8108" s="24" t="s">
        <v>92</v>
      </c>
      <c r="I8108" t="s">
        <v>92</v>
      </c>
    </row>
    <row r="8109" spans="1:9">
      <c r="A8109" t="s">
        <v>92</v>
      </c>
      <c r="B8109" s="23" t="s">
        <v>92</v>
      </c>
      <c r="C8109" s="24" t="s">
        <v>92</v>
      </c>
      <c r="D8109" t="s">
        <v>92</v>
      </c>
      <c r="E8109" t="s">
        <v>92</v>
      </c>
      <c r="F8109" t="s">
        <v>92</v>
      </c>
      <c r="G8109" s="23" t="s">
        <v>92</v>
      </c>
      <c r="H8109" s="24" t="s">
        <v>92</v>
      </c>
      <c r="I8109" t="s">
        <v>92</v>
      </c>
    </row>
    <row r="8110" spans="1:9">
      <c r="A8110" t="s">
        <v>92</v>
      </c>
      <c r="B8110" s="23" t="s">
        <v>92</v>
      </c>
      <c r="C8110" s="24" t="s">
        <v>92</v>
      </c>
      <c r="D8110" t="s">
        <v>92</v>
      </c>
      <c r="E8110" t="s">
        <v>92</v>
      </c>
      <c r="F8110" t="s">
        <v>92</v>
      </c>
      <c r="G8110" s="23" t="s">
        <v>92</v>
      </c>
      <c r="H8110" s="24" t="s">
        <v>92</v>
      </c>
      <c r="I8110" t="s">
        <v>92</v>
      </c>
    </row>
    <row r="8111" spans="1:9">
      <c r="A8111" t="s">
        <v>92</v>
      </c>
      <c r="B8111" s="23" t="s">
        <v>92</v>
      </c>
      <c r="C8111" s="24" t="s">
        <v>92</v>
      </c>
      <c r="D8111" t="s">
        <v>92</v>
      </c>
      <c r="E8111" t="s">
        <v>92</v>
      </c>
      <c r="F8111" t="s">
        <v>92</v>
      </c>
      <c r="G8111" s="23" t="s">
        <v>92</v>
      </c>
      <c r="H8111" s="24" t="s">
        <v>92</v>
      </c>
      <c r="I8111" t="s">
        <v>92</v>
      </c>
    </row>
    <row r="8112" spans="1:9">
      <c r="A8112" t="s">
        <v>92</v>
      </c>
      <c r="B8112" s="23" t="s">
        <v>92</v>
      </c>
      <c r="C8112" s="24" t="s">
        <v>92</v>
      </c>
      <c r="D8112" t="s">
        <v>92</v>
      </c>
      <c r="E8112" t="s">
        <v>92</v>
      </c>
      <c r="F8112" t="s">
        <v>92</v>
      </c>
      <c r="G8112" s="23" t="s">
        <v>92</v>
      </c>
      <c r="H8112" s="24" t="s">
        <v>92</v>
      </c>
      <c r="I8112" t="s">
        <v>92</v>
      </c>
    </row>
    <row r="8113" spans="1:9">
      <c r="A8113" t="s">
        <v>92</v>
      </c>
      <c r="B8113" s="23" t="s">
        <v>92</v>
      </c>
      <c r="C8113" s="24" t="s">
        <v>92</v>
      </c>
      <c r="D8113" t="s">
        <v>92</v>
      </c>
      <c r="E8113" t="s">
        <v>92</v>
      </c>
      <c r="F8113" t="s">
        <v>92</v>
      </c>
      <c r="G8113" s="23" t="s">
        <v>92</v>
      </c>
      <c r="H8113" s="24" t="s">
        <v>92</v>
      </c>
      <c r="I8113" t="s">
        <v>92</v>
      </c>
    </row>
    <row r="8114" spans="1:9">
      <c r="A8114" t="s">
        <v>92</v>
      </c>
      <c r="B8114" s="23" t="s">
        <v>92</v>
      </c>
      <c r="C8114" s="24" t="s">
        <v>92</v>
      </c>
      <c r="D8114" t="s">
        <v>92</v>
      </c>
      <c r="E8114" t="s">
        <v>92</v>
      </c>
      <c r="F8114" t="s">
        <v>92</v>
      </c>
      <c r="G8114" s="23" t="s">
        <v>92</v>
      </c>
      <c r="H8114" s="24" t="s">
        <v>92</v>
      </c>
      <c r="I8114" t="s">
        <v>92</v>
      </c>
    </row>
    <row r="8115" spans="1:9">
      <c r="A8115" t="s">
        <v>92</v>
      </c>
      <c r="B8115" s="23" t="s">
        <v>92</v>
      </c>
      <c r="C8115" s="24" t="s">
        <v>92</v>
      </c>
      <c r="D8115" t="s">
        <v>92</v>
      </c>
      <c r="E8115" t="s">
        <v>92</v>
      </c>
      <c r="F8115" t="s">
        <v>92</v>
      </c>
      <c r="G8115" s="23" t="s">
        <v>92</v>
      </c>
      <c r="H8115" s="24" t="s">
        <v>92</v>
      </c>
      <c r="I8115" t="s">
        <v>92</v>
      </c>
    </row>
    <row r="8116" spans="1:9">
      <c r="A8116" t="s">
        <v>92</v>
      </c>
      <c r="B8116" s="23" t="s">
        <v>92</v>
      </c>
      <c r="C8116" s="24" t="s">
        <v>92</v>
      </c>
      <c r="D8116" t="s">
        <v>92</v>
      </c>
      <c r="E8116" t="s">
        <v>92</v>
      </c>
      <c r="F8116" t="s">
        <v>92</v>
      </c>
      <c r="G8116" s="23" t="s">
        <v>92</v>
      </c>
      <c r="H8116" s="24" t="s">
        <v>92</v>
      </c>
      <c r="I8116" t="s">
        <v>92</v>
      </c>
    </row>
    <row r="8117" spans="1:9">
      <c r="A8117" t="s">
        <v>92</v>
      </c>
      <c r="B8117" s="23" t="s">
        <v>92</v>
      </c>
      <c r="C8117" s="24" t="s">
        <v>92</v>
      </c>
      <c r="D8117" t="s">
        <v>92</v>
      </c>
      <c r="E8117" t="s">
        <v>92</v>
      </c>
      <c r="F8117" t="s">
        <v>92</v>
      </c>
      <c r="G8117" s="23" t="s">
        <v>92</v>
      </c>
      <c r="H8117" s="24" t="s">
        <v>92</v>
      </c>
      <c r="I8117" t="s">
        <v>92</v>
      </c>
    </row>
    <row r="8118" spans="1:9">
      <c r="A8118" t="s">
        <v>92</v>
      </c>
      <c r="B8118" s="23" t="s">
        <v>92</v>
      </c>
      <c r="C8118" s="24" t="s">
        <v>92</v>
      </c>
      <c r="D8118" t="s">
        <v>92</v>
      </c>
      <c r="E8118" t="s">
        <v>92</v>
      </c>
      <c r="F8118" t="s">
        <v>92</v>
      </c>
      <c r="G8118" s="23" t="s">
        <v>92</v>
      </c>
      <c r="H8118" s="24" t="s">
        <v>92</v>
      </c>
      <c r="I8118" t="s">
        <v>92</v>
      </c>
    </row>
    <row r="8119" spans="1:9">
      <c r="A8119" t="s">
        <v>92</v>
      </c>
      <c r="B8119" s="23" t="s">
        <v>92</v>
      </c>
      <c r="C8119" s="24" t="s">
        <v>92</v>
      </c>
      <c r="D8119" t="s">
        <v>92</v>
      </c>
      <c r="E8119" t="s">
        <v>92</v>
      </c>
      <c r="F8119" t="s">
        <v>92</v>
      </c>
      <c r="G8119" s="23" t="s">
        <v>92</v>
      </c>
      <c r="H8119" s="24" t="s">
        <v>92</v>
      </c>
      <c r="I8119" t="s">
        <v>92</v>
      </c>
    </row>
    <row r="8120" spans="1:9">
      <c r="A8120" t="s">
        <v>92</v>
      </c>
      <c r="B8120" s="23" t="s">
        <v>92</v>
      </c>
      <c r="C8120" s="24" t="s">
        <v>92</v>
      </c>
      <c r="D8120" t="s">
        <v>92</v>
      </c>
      <c r="E8120" t="s">
        <v>92</v>
      </c>
      <c r="F8120" t="s">
        <v>92</v>
      </c>
      <c r="G8120" s="23" t="s">
        <v>92</v>
      </c>
      <c r="H8120" s="24" t="s">
        <v>92</v>
      </c>
      <c r="I8120" t="s">
        <v>92</v>
      </c>
    </row>
    <row r="8121" spans="1:9">
      <c r="A8121" t="s">
        <v>92</v>
      </c>
      <c r="B8121" s="23" t="s">
        <v>92</v>
      </c>
      <c r="C8121" s="24" t="s">
        <v>92</v>
      </c>
      <c r="D8121" t="s">
        <v>92</v>
      </c>
      <c r="E8121" t="s">
        <v>92</v>
      </c>
      <c r="F8121" t="s">
        <v>92</v>
      </c>
      <c r="G8121" s="23" t="s">
        <v>92</v>
      </c>
      <c r="H8121" s="24" t="s">
        <v>92</v>
      </c>
      <c r="I8121" t="s">
        <v>92</v>
      </c>
    </row>
    <row r="8122" spans="1:9">
      <c r="A8122" t="s">
        <v>92</v>
      </c>
      <c r="B8122" s="23" t="s">
        <v>92</v>
      </c>
      <c r="C8122" s="24" t="s">
        <v>92</v>
      </c>
      <c r="D8122" t="s">
        <v>92</v>
      </c>
      <c r="E8122" t="s">
        <v>92</v>
      </c>
      <c r="F8122" t="s">
        <v>92</v>
      </c>
      <c r="G8122" s="23" t="s">
        <v>92</v>
      </c>
      <c r="H8122" s="24" t="s">
        <v>92</v>
      </c>
      <c r="I8122" t="s">
        <v>92</v>
      </c>
    </row>
    <row r="8123" spans="1:9">
      <c r="A8123" t="s">
        <v>92</v>
      </c>
      <c r="B8123" s="23" t="s">
        <v>92</v>
      </c>
      <c r="C8123" s="24" t="s">
        <v>92</v>
      </c>
      <c r="D8123" t="s">
        <v>92</v>
      </c>
      <c r="E8123" t="s">
        <v>92</v>
      </c>
      <c r="F8123" t="s">
        <v>92</v>
      </c>
      <c r="G8123" s="23" t="s">
        <v>92</v>
      </c>
      <c r="H8123" s="24" t="s">
        <v>92</v>
      </c>
      <c r="I8123" t="s">
        <v>92</v>
      </c>
    </row>
    <row r="8124" spans="1:9">
      <c r="A8124" t="s">
        <v>92</v>
      </c>
      <c r="B8124" s="23" t="s">
        <v>92</v>
      </c>
      <c r="C8124" s="24" t="s">
        <v>92</v>
      </c>
      <c r="D8124" t="s">
        <v>92</v>
      </c>
      <c r="E8124" t="s">
        <v>92</v>
      </c>
      <c r="F8124" t="s">
        <v>92</v>
      </c>
      <c r="G8124" s="23" t="s">
        <v>92</v>
      </c>
      <c r="H8124" s="24" t="s">
        <v>92</v>
      </c>
      <c r="I8124" t="s">
        <v>92</v>
      </c>
    </row>
    <row r="8125" spans="1:9">
      <c r="A8125" t="s">
        <v>92</v>
      </c>
      <c r="B8125" s="23" t="s">
        <v>92</v>
      </c>
      <c r="C8125" s="24" t="s">
        <v>92</v>
      </c>
      <c r="D8125" t="s">
        <v>92</v>
      </c>
      <c r="E8125" t="s">
        <v>92</v>
      </c>
      <c r="F8125" t="s">
        <v>92</v>
      </c>
      <c r="G8125" s="23" t="s">
        <v>92</v>
      </c>
      <c r="H8125" s="24" t="s">
        <v>92</v>
      </c>
      <c r="I8125" t="s">
        <v>92</v>
      </c>
    </row>
    <row r="8126" spans="1:9">
      <c r="A8126" t="s">
        <v>92</v>
      </c>
      <c r="B8126" s="23" t="s">
        <v>92</v>
      </c>
      <c r="C8126" s="24" t="s">
        <v>92</v>
      </c>
      <c r="D8126" t="s">
        <v>92</v>
      </c>
      <c r="E8126" t="s">
        <v>92</v>
      </c>
      <c r="F8126" t="s">
        <v>92</v>
      </c>
      <c r="G8126" s="23" t="s">
        <v>92</v>
      </c>
      <c r="H8126" s="24" t="s">
        <v>92</v>
      </c>
      <c r="I8126" t="s">
        <v>92</v>
      </c>
    </row>
    <row r="8127" spans="1:9">
      <c r="A8127" t="s">
        <v>92</v>
      </c>
      <c r="B8127" s="23" t="s">
        <v>92</v>
      </c>
      <c r="C8127" s="24" t="s">
        <v>92</v>
      </c>
      <c r="D8127" t="s">
        <v>92</v>
      </c>
      <c r="E8127" t="s">
        <v>92</v>
      </c>
      <c r="F8127" t="s">
        <v>92</v>
      </c>
      <c r="G8127" s="23" t="s">
        <v>92</v>
      </c>
      <c r="H8127" s="24" t="s">
        <v>92</v>
      </c>
      <c r="I8127" t="s">
        <v>92</v>
      </c>
    </row>
    <row r="8128" spans="1:9">
      <c r="A8128" t="s">
        <v>92</v>
      </c>
      <c r="B8128" s="23" t="s">
        <v>92</v>
      </c>
      <c r="C8128" s="24" t="s">
        <v>92</v>
      </c>
      <c r="D8128" t="s">
        <v>92</v>
      </c>
      <c r="E8128" t="s">
        <v>92</v>
      </c>
      <c r="F8128" t="s">
        <v>92</v>
      </c>
      <c r="G8128" s="23" t="s">
        <v>92</v>
      </c>
      <c r="H8128" s="24" t="s">
        <v>92</v>
      </c>
      <c r="I8128" t="s">
        <v>92</v>
      </c>
    </row>
    <row r="8129" spans="1:9">
      <c r="A8129" t="s">
        <v>92</v>
      </c>
      <c r="B8129" s="23" t="s">
        <v>92</v>
      </c>
      <c r="C8129" s="24" t="s">
        <v>92</v>
      </c>
      <c r="D8129" t="s">
        <v>92</v>
      </c>
      <c r="E8129" t="s">
        <v>92</v>
      </c>
      <c r="F8129" t="s">
        <v>92</v>
      </c>
      <c r="G8129" s="23" t="s">
        <v>92</v>
      </c>
      <c r="H8129" s="24" t="s">
        <v>92</v>
      </c>
      <c r="I8129" t="s">
        <v>92</v>
      </c>
    </row>
    <row r="8130" spans="1:9">
      <c r="A8130" t="s">
        <v>92</v>
      </c>
      <c r="B8130" s="23" t="s">
        <v>92</v>
      </c>
      <c r="C8130" s="24" t="s">
        <v>92</v>
      </c>
      <c r="D8130" t="s">
        <v>92</v>
      </c>
      <c r="E8130" t="s">
        <v>92</v>
      </c>
      <c r="F8130" t="s">
        <v>92</v>
      </c>
      <c r="G8130" s="23" t="s">
        <v>92</v>
      </c>
      <c r="H8130" s="24" t="s">
        <v>92</v>
      </c>
      <c r="I8130" t="s">
        <v>92</v>
      </c>
    </row>
    <row r="8131" spans="1:9">
      <c r="A8131" t="s">
        <v>92</v>
      </c>
      <c r="B8131" s="23" t="s">
        <v>92</v>
      </c>
      <c r="C8131" s="24" t="s">
        <v>92</v>
      </c>
      <c r="D8131" t="s">
        <v>92</v>
      </c>
      <c r="E8131" t="s">
        <v>92</v>
      </c>
      <c r="F8131" t="s">
        <v>92</v>
      </c>
      <c r="G8131" s="23" t="s">
        <v>92</v>
      </c>
      <c r="H8131" s="24" t="s">
        <v>92</v>
      </c>
      <c r="I8131" t="s">
        <v>92</v>
      </c>
    </row>
    <row r="8132" spans="1:9">
      <c r="A8132" t="s">
        <v>92</v>
      </c>
      <c r="B8132" s="23" t="s">
        <v>92</v>
      </c>
      <c r="C8132" s="24" t="s">
        <v>92</v>
      </c>
      <c r="D8132" t="s">
        <v>92</v>
      </c>
      <c r="E8132" t="s">
        <v>92</v>
      </c>
      <c r="F8132" t="s">
        <v>92</v>
      </c>
      <c r="G8132" s="23" t="s">
        <v>92</v>
      </c>
      <c r="H8132" s="24" t="s">
        <v>92</v>
      </c>
      <c r="I8132" t="s">
        <v>92</v>
      </c>
    </row>
    <row r="8133" spans="1:9">
      <c r="A8133" t="s">
        <v>92</v>
      </c>
      <c r="B8133" s="23" t="s">
        <v>92</v>
      </c>
      <c r="C8133" s="24" t="s">
        <v>92</v>
      </c>
      <c r="D8133" t="s">
        <v>92</v>
      </c>
      <c r="E8133" t="s">
        <v>92</v>
      </c>
      <c r="F8133" t="s">
        <v>92</v>
      </c>
      <c r="G8133" s="23" t="s">
        <v>92</v>
      </c>
      <c r="H8133" s="24" t="s">
        <v>92</v>
      </c>
      <c r="I8133" t="s">
        <v>92</v>
      </c>
    </row>
    <row r="8134" spans="1:9">
      <c r="A8134" t="s">
        <v>92</v>
      </c>
      <c r="B8134" s="23" t="s">
        <v>92</v>
      </c>
      <c r="C8134" s="24" t="s">
        <v>92</v>
      </c>
      <c r="D8134" t="s">
        <v>92</v>
      </c>
      <c r="E8134" t="s">
        <v>92</v>
      </c>
      <c r="F8134" t="s">
        <v>92</v>
      </c>
      <c r="G8134" s="23" t="s">
        <v>92</v>
      </c>
      <c r="H8134" s="24" t="s">
        <v>92</v>
      </c>
      <c r="I8134" t="s">
        <v>92</v>
      </c>
    </row>
    <row r="8135" spans="1:9">
      <c r="A8135" t="s">
        <v>92</v>
      </c>
      <c r="B8135" s="23" t="s">
        <v>92</v>
      </c>
      <c r="C8135" s="24" t="s">
        <v>92</v>
      </c>
      <c r="D8135" t="s">
        <v>92</v>
      </c>
      <c r="E8135" t="s">
        <v>92</v>
      </c>
      <c r="F8135" t="s">
        <v>92</v>
      </c>
      <c r="G8135" s="23" t="s">
        <v>92</v>
      </c>
      <c r="H8135" s="24" t="s">
        <v>92</v>
      </c>
      <c r="I8135" t="s">
        <v>92</v>
      </c>
    </row>
    <row r="8136" spans="1:9">
      <c r="A8136" t="s">
        <v>92</v>
      </c>
      <c r="B8136" s="23" t="s">
        <v>92</v>
      </c>
      <c r="C8136" s="24" t="s">
        <v>92</v>
      </c>
      <c r="D8136" t="s">
        <v>92</v>
      </c>
      <c r="E8136" t="s">
        <v>92</v>
      </c>
      <c r="F8136" t="s">
        <v>92</v>
      </c>
      <c r="G8136" s="23" t="s">
        <v>92</v>
      </c>
      <c r="H8136" s="24" t="s">
        <v>92</v>
      </c>
      <c r="I8136" t="s">
        <v>92</v>
      </c>
    </row>
    <row r="8137" spans="1:9">
      <c r="A8137" t="s">
        <v>92</v>
      </c>
      <c r="B8137" s="23" t="s">
        <v>92</v>
      </c>
      <c r="C8137" s="24" t="s">
        <v>92</v>
      </c>
      <c r="D8137" t="s">
        <v>92</v>
      </c>
      <c r="E8137" t="s">
        <v>92</v>
      </c>
      <c r="F8137" t="s">
        <v>92</v>
      </c>
      <c r="G8137" s="23" t="s">
        <v>92</v>
      </c>
      <c r="H8137" s="24" t="s">
        <v>92</v>
      </c>
      <c r="I8137" t="s">
        <v>92</v>
      </c>
    </row>
    <row r="8138" spans="1:9">
      <c r="A8138" t="s">
        <v>92</v>
      </c>
      <c r="B8138" s="23" t="s">
        <v>92</v>
      </c>
      <c r="C8138" s="24" t="s">
        <v>92</v>
      </c>
      <c r="D8138" t="s">
        <v>92</v>
      </c>
      <c r="E8138" t="s">
        <v>92</v>
      </c>
      <c r="F8138" t="s">
        <v>92</v>
      </c>
      <c r="G8138" s="23" t="s">
        <v>92</v>
      </c>
      <c r="H8138" s="24" t="s">
        <v>92</v>
      </c>
      <c r="I8138" t="s">
        <v>92</v>
      </c>
    </row>
    <row r="8139" spans="1:9">
      <c r="A8139" t="s">
        <v>92</v>
      </c>
      <c r="B8139" s="23" t="s">
        <v>92</v>
      </c>
      <c r="C8139" s="24" t="s">
        <v>92</v>
      </c>
      <c r="D8139" t="s">
        <v>92</v>
      </c>
      <c r="E8139" t="s">
        <v>92</v>
      </c>
      <c r="F8139" t="s">
        <v>92</v>
      </c>
      <c r="G8139" s="23" t="s">
        <v>92</v>
      </c>
      <c r="H8139" s="24" t="s">
        <v>92</v>
      </c>
      <c r="I8139" t="s">
        <v>92</v>
      </c>
    </row>
    <row r="8140" spans="1:9">
      <c r="A8140" t="s">
        <v>92</v>
      </c>
      <c r="B8140" s="23" t="s">
        <v>92</v>
      </c>
      <c r="C8140" s="24" t="s">
        <v>92</v>
      </c>
      <c r="D8140" t="s">
        <v>92</v>
      </c>
      <c r="E8140" t="s">
        <v>92</v>
      </c>
      <c r="F8140" t="s">
        <v>92</v>
      </c>
      <c r="G8140" s="23" t="s">
        <v>92</v>
      </c>
      <c r="H8140" s="24" t="s">
        <v>92</v>
      </c>
      <c r="I8140" t="s">
        <v>92</v>
      </c>
    </row>
    <row r="8141" spans="1:9">
      <c r="A8141" t="s">
        <v>92</v>
      </c>
      <c r="B8141" s="23" t="s">
        <v>92</v>
      </c>
      <c r="C8141" s="24" t="s">
        <v>92</v>
      </c>
      <c r="D8141" t="s">
        <v>92</v>
      </c>
      <c r="E8141" t="s">
        <v>92</v>
      </c>
      <c r="F8141" t="s">
        <v>92</v>
      </c>
      <c r="G8141" s="23" t="s">
        <v>92</v>
      </c>
      <c r="H8141" s="24" t="s">
        <v>92</v>
      </c>
      <c r="I8141" t="s">
        <v>92</v>
      </c>
    </row>
    <row r="8142" spans="1:9">
      <c r="A8142" t="s">
        <v>92</v>
      </c>
      <c r="B8142" s="23" t="s">
        <v>92</v>
      </c>
      <c r="C8142" s="24" t="s">
        <v>92</v>
      </c>
      <c r="D8142" t="s">
        <v>92</v>
      </c>
      <c r="E8142" t="s">
        <v>92</v>
      </c>
      <c r="F8142" t="s">
        <v>92</v>
      </c>
      <c r="G8142" s="23" t="s">
        <v>92</v>
      </c>
      <c r="H8142" s="24" t="s">
        <v>92</v>
      </c>
      <c r="I8142" t="s">
        <v>92</v>
      </c>
    </row>
    <row r="8143" spans="1:9">
      <c r="A8143" t="s">
        <v>92</v>
      </c>
      <c r="B8143" s="23" t="s">
        <v>92</v>
      </c>
      <c r="C8143" s="24" t="s">
        <v>92</v>
      </c>
      <c r="D8143" t="s">
        <v>92</v>
      </c>
      <c r="E8143" t="s">
        <v>92</v>
      </c>
      <c r="F8143" t="s">
        <v>92</v>
      </c>
      <c r="G8143" s="23" t="s">
        <v>92</v>
      </c>
      <c r="H8143" s="24" t="s">
        <v>92</v>
      </c>
      <c r="I8143" t="s">
        <v>92</v>
      </c>
    </row>
    <row r="8144" spans="1:9">
      <c r="A8144" t="s">
        <v>92</v>
      </c>
      <c r="B8144" s="23" t="s">
        <v>92</v>
      </c>
      <c r="C8144" s="24" t="s">
        <v>92</v>
      </c>
      <c r="D8144" t="s">
        <v>92</v>
      </c>
      <c r="E8144" t="s">
        <v>92</v>
      </c>
      <c r="F8144" t="s">
        <v>92</v>
      </c>
      <c r="G8144" s="23" t="s">
        <v>92</v>
      </c>
      <c r="H8144" s="24" t="s">
        <v>92</v>
      </c>
      <c r="I8144" t="s">
        <v>92</v>
      </c>
    </row>
    <row r="8145" spans="1:9">
      <c r="A8145" t="s">
        <v>92</v>
      </c>
      <c r="B8145" s="23" t="s">
        <v>92</v>
      </c>
      <c r="C8145" s="24" t="s">
        <v>92</v>
      </c>
      <c r="D8145" t="s">
        <v>92</v>
      </c>
      <c r="E8145" t="s">
        <v>92</v>
      </c>
      <c r="F8145" t="s">
        <v>92</v>
      </c>
      <c r="G8145" s="23" t="s">
        <v>92</v>
      </c>
      <c r="H8145" s="24" t="s">
        <v>92</v>
      </c>
      <c r="I8145" t="s">
        <v>92</v>
      </c>
    </row>
    <row r="8146" spans="1:9">
      <c r="A8146" t="s">
        <v>92</v>
      </c>
      <c r="B8146" s="23" t="s">
        <v>92</v>
      </c>
      <c r="C8146" s="24" t="s">
        <v>92</v>
      </c>
      <c r="D8146" t="s">
        <v>92</v>
      </c>
      <c r="E8146" t="s">
        <v>92</v>
      </c>
      <c r="F8146" t="s">
        <v>92</v>
      </c>
      <c r="G8146" s="23" t="s">
        <v>92</v>
      </c>
      <c r="H8146" s="24" t="s">
        <v>92</v>
      </c>
      <c r="I8146" t="s">
        <v>92</v>
      </c>
    </row>
    <row r="8147" spans="1:9">
      <c r="A8147" t="s">
        <v>92</v>
      </c>
      <c r="B8147" s="23" t="s">
        <v>92</v>
      </c>
      <c r="C8147" s="24" t="s">
        <v>92</v>
      </c>
      <c r="D8147" t="s">
        <v>92</v>
      </c>
      <c r="E8147" t="s">
        <v>92</v>
      </c>
      <c r="F8147" t="s">
        <v>92</v>
      </c>
      <c r="G8147" s="23" t="s">
        <v>92</v>
      </c>
      <c r="H8147" s="24" t="s">
        <v>92</v>
      </c>
      <c r="I8147" t="s">
        <v>92</v>
      </c>
    </row>
    <row r="8148" spans="1:9">
      <c r="A8148" t="s">
        <v>92</v>
      </c>
      <c r="B8148" s="23" t="s">
        <v>92</v>
      </c>
      <c r="C8148" s="24" t="s">
        <v>92</v>
      </c>
      <c r="D8148" t="s">
        <v>92</v>
      </c>
      <c r="E8148" t="s">
        <v>92</v>
      </c>
      <c r="F8148" t="s">
        <v>92</v>
      </c>
      <c r="G8148" s="23" t="s">
        <v>92</v>
      </c>
      <c r="H8148" s="24" t="s">
        <v>92</v>
      </c>
      <c r="I8148" t="s">
        <v>92</v>
      </c>
    </row>
    <row r="8149" spans="1:9">
      <c r="A8149" t="s">
        <v>92</v>
      </c>
      <c r="B8149" s="23" t="s">
        <v>92</v>
      </c>
      <c r="C8149" s="24" t="s">
        <v>92</v>
      </c>
      <c r="D8149" t="s">
        <v>92</v>
      </c>
      <c r="E8149" t="s">
        <v>92</v>
      </c>
      <c r="F8149" t="s">
        <v>92</v>
      </c>
      <c r="G8149" s="23" t="s">
        <v>92</v>
      </c>
      <c r="H8149" s="24" t="s">
        <v>92</v>
      </c>
      <c r="I8149" t="s">
        <v>92</v>
      </c>
    </row>
    <row r="8150" spans="1:9">
      <c r="A8150" t="s">
        <v>92</v>
      </c>
      <c r="B8150" s="23" t="s">
        <v>92</v>
      </c>
      <c r="C8150" s="24" t="s">
        <v>92</v>
      </c>
      <c r="D8150" t="s">
        <v>92</v>
      </c>
      <c r="E8150" t="s">
        <v>92</v>
      </c>
      <c r="F8150" t="s">
        <v>92</v>
      </c>
      <c r="G8150" s="23" t="s">
        <v>92</v>
      </c>
      <c r="H8150" s="24" t="s">
        <v>92</v>
      </c>
      <c r="I8150" t="s">
        <v>92</v>
      </c>
    </row>
    <row r="8151" spans="1:9">
      <c r="A8151" t="s">
        <v>92</v>
      </c>
      <c r="B8151" s="23" t="s">
        <v>92</v>
      </c>
      <c r="C8151" s="24" t="s">
        <v>92</v>
      </c>
      <c r="D8151" t="s">
        <v>92</v>
      </c>
      <c r="E8151" t="s">
        <v>92</v>
      </c>
      <c r="F8151" t="s">
        <v>92</v>
      </c>
      <c r="G8151" s="23" t="s">
        <v>92</v>
      </c>
      <c r="H8151" s="24" t="s">
        <v>92</v>
      </c>
      <c r="I8151" t="s">
        <v>92</v>
      </c>
    </row>
    <row r="8152" spans="1:9">
      <c r="A8152" t="s">
        <v>92</v>
      </c>
      <c r="B8152" s="23" t="s">
        <v>92</v>
      </c>
      <c r="C8152" s="24" t="s">
        <v>92</v>
      </c>
      <c r="D8152" t="s">
        <v>92</v>
      </c>
      <c r="E8152" t="s">
        <v>92</v>
      </c>
      <c r="F8152" t="s">
        <v>92</v>
      </c>
      <c r="G8152" s="23" t="s">
        <v>92</v>
      </c>
      <c r="H8152" s="24" t="s">
        <v>92</v>
      </c>
      <c r="I8152" t="s">
        <v>92</v>
      </c>
    </row>
    <row r="8153" spans="1:9">
      <c r="A8153" t="s">
        <v>92</v>
      </c>
      <c r="B8153" s="23" t="s">
        <v>92</v>
      </c>
      <c r="C8153" s="24" t="s">
        <v>92</v>
      </c>
      <c r="D8153" t="s">
        <v>92</v>
      </c>
      <c r="E8153" t="s">
        <v>92</v>
      </c>
      <c r="F8153" t="s">
        <v>92</v>
      </c>
      <c r="G8153" s="23" t="s">
        <v>92</v>
      </c>
      <c r="H8153" s="24" t="s">
        <v>92</v>
      </c>
      <c r="I8153" t="s">
        <v>92</v>
      </c>
    </row>
    <row r="8154" spans="1:9">
      <c r="A8154" t="s">
        <v>92</v>
      </c>
      <c r="B8154" s="23" t="s">
        <v>92</v>
      </c>
      <c r="C8154" s="24" t="s">
        <v>92</v>
      </c>
      <c r="D8154" t="s">
        <v>92</v>
      </c>
      <c r="E8154" t="s">
        <v>92</v>
      </c>
      <c r="F8154" t="s">
        <v>92</v>
      </c>
      <c r="G8154" s="23" t="s">
        <v>92</v>
      </c>
      <c r="H8154" s="24" t="s">
        <v>92</v>
      </c>
      <c r="I8154" t="s">
        <v>92</v>
      </c>
    </row>
    <row r="8155" spans="1:9">
      <c r="A8155" t="s">
        <v>92</v>
      </c>
      <c r="B8155" s="23" t="s">
        <v>92</v>
      </c>
      <c r="C8155" s="24" t="s">
        <v>92</v>
      </c>
      <c r="D8155" t="s">
        <v>92</v>
      </c>
      <c r="E8155" t="s">
        <v>92</v>
      </c>
      <c r="F8155" t="s">
        <v>92</v>
      </c>
      <c r="G8155" s="23" t="s">
        <v>92</v>
      </c>
      <c r="H8155" s="24" t="s">
        <v>92</v>
      </c>
      <c r="I8155" t="s">
        <v>92</v>
      </c>
    </row>
    <row r="8156" spans="1:9">
      <c r="A8156" t="s">
        <v>92</v>
      </c>
      <c r="B8156" s="23" t="s">
        <v>92</v>
      </c>
      <c r="C8156" s="24" t="s">
        <v>92</v>
      </c>
      <c r="D8156" t="s">
        <v>92</v>
      </c>
      <c r="E8156" t="s">
        <v>92</v>
      </c>
      <c r="F8156" t="s">
        <v>92</v>
      </c>
      <c r="G8156" s="23" t="s">
        <v>92</v>
      </c>
      <c r="H8156" s="24" t="s">
        <v>92</v>
      </c>
      <c r="I8156" t="s">
        <v>92</v>
      </c>
    </row>
    <row r="8157" spans="1:9">
      <c r="A8157" t="s">
        <v>92</v>
      </c>
      <c r="B8157" s="23" t="s">
        <v>92</v>
      </c>
      <c r="C8157" s="24" t="s">
        <v>92</v>
      </c>
      <c r="D8157" t="s">
        <v>92</v>
      </c>
      <c r="E8157" t="s">
        <v>92</v>
      </c>
      <c r="F8157" t="s">
        <v>92</v>
      </c>
      <c r="G8157" s="23" t="s">
        <v>92</v>
      </c>
      <c r="H8157" s="24" t="s">
        <v>92</v>
      </c>
      <c r="I8157" t="s">
        <v>92</v>
      </c>
    </row>
    <row r="8158" spans="1:9">
      <c r="A8158" t="s">
        <v>92</v>
      </c>
      <c r="B8158" s="23" t="s">
        <v>92</v>
      </c>
      <c r="C8158" s="24" t="s">
        <v>92</v>
      </c>
      <c r="D8158" t="s">
        <v>92</v>
      </c>
      <c r="E8158" t="s">
        <v>92</v>
      </c>
      <c r="F8158" t="s">
        <v>92</v>
      </c>
      <c r="G8158" s="23" t="s">
        <v>92</v>
      </c>
      <c r="H8158" s="24" t="s">
        <v>92</v>
      </c>
      <c r="I8158" t="s">
        <v>92</v>
      </c>
    </row>
    <row r="8159" spans="1:9">
      <c r="A8159" t="s">
        <v>92</v>
      </c>
      <c r="B8159" s="23" t="s">
        <v>92</v>
      </c>
      <c r="C8159" s="24" t="s">
        <v>92</v>
      </c>
      <c r="D8159" t="s">
        <v>92</v>
      </c>
      <c r="E8159" t="s">
        <v>92</v>
      </c>
      <c r="F8159" t="s">
        <v>92</v>
      </c>
      <c r="G8159" s="23" t="s">
        <v>92</v>
      </c>
      <c r="H8159" s="24" t="s">
        <v>92</v>
      </c>
      <c r="I8159" t="s">
        <v>92</v>
      </c>
    </row>
    <row r="8160" spans="1:9">
      <c r="A8160" t="s">
        <v>92</v>
      </c>
      <c r="B8160" s="23" t="s">
        <v>92</v>
      </c>
      <c r="C8160" s="24" t="s">
        <v>92</v>
      </c>
      <c r="D8160" t="s">
        <v>92</v>
      </c>
      <c r="E8160" t="s">
        <v>92</v>
      </c>
      <c r="F8160" t="s">
        <v>92</v>
      </c>
      <c r="G8160" s="23" t="s">
        <v>92</v>
      </c>
      <c r="H8160" s="24" t="s">
        <v>92</v>
      </c>
      <c r="I8160" t="s">
        <v>92</v>
      </c>
    </row>
    <row r="8161" spans="1:9">
      <c r="A8161" t="s">
        <v>92</v>
      </c>
      <c r="B8161" s="23" t="s">
        <v>92</v>
      </c>
      <c r="C8161" s="24" t="s">
        <v>92</v>
      </c>
      <c r="D8161" t="s">
        <v>92</v>
      </c>
      <c r="E8161" t="s">
        <v>92</v>
      </c>
      <c r="F8161" t="s">
        <v>92</v>
      </c>
      <c r="G8161" s="23" t="s">
        <v>92</v>
      </c>
      <c r="H8161" s="24" t="s">
        <v>92</v>
      </c>
      <c r="I8161" t="s">
        <v>92</v>
      </c>
    </row>
    <row r="8162" spans="1:9">
      <c r="A8162" t="s">
        <v>92</v>
      </c>
      <c r="B8162" s="23" t="s">
        <v>92</v>
      </c>
      <c r="C8162" s="24" t="s">
        <v>92</v>
      </c>
      <c r="D8162" t="s">
        <v>92</v>
      </c>
      <c r="E8162" t="s">
        <v>92</v>
      </c>
      <c r="F8162" t="s">
        <v>92</v>
      </c>
      <c r="G8162" s="23" t="s">
        <v>92</v>
      </c>
      <c r="H8162" s="24" t="s">
        <v>92</v>
      </c>
      <c r="I8162" t="s">
        <v>92</v>
      </c>
    </row>
    <row r="8163" spans="1:9">
      <c r="A8163" t="s">
        <v>92</v>
      </c>
      <c r="B8163" s="23" t="s">
        <v>92</v>
      </c>
      <c r="C8163" s="24" t="s">
        <v>92</v>
      </c>
      <c r="D8163" t="s">
        <v>92</v>
      </c>
      <c r="E8163" t="s">
        <v>92</v>
      </c>
      <c r="F8163" t="s">
        <v>92</v>
      </c>
      <c r="G8163" s="23" t="s">
        <v>92</v>
      </c>
      <c r="H8163" s="24" t="s">
        <v>92</v>
      </c>
      <c r="I8163" t="s">
        <v>92</v>
      </c>
    </row>
    <row r="8164" spans="1:9">
      <c r="A8164" t="s">
        <v>92</v>
      </c>
      <c r="B8164" s="23" t="s">
        <v>92</v>
      </c>
      <c r="C8164" s="24" t="s">
        <v>92</v>
      </c>
      <c r="D8164" t="s">
        <v>92</v>
      </c>
      <c r="E8164" t="s">
        <v>92</v>
      </c>
      <c r="F8164" t="s">
        <v>92</v>
      </c>
      <c r="G8164" s="23" t="s">
        <v>92</v>
      </c>
      <c r="H8164" s="24" t="s">
        <v>92</v>
      </c>
      <c r="I8164" t="s">
        <v>92</v>
      </c>
    </row>
    <row r="8165" spans="1:9">
      <c r="A8165" t="s">
        <v>92</v>
      </c>
      <c r="B8165" s="23" t="s">
        <v>92</v>
      </c>
      <c r="C8165" s="24" t="s">
        <v>92</v>
      </c>
      <c r="D8165" t="s">
        <v>92</v>
      </c>
      <c r="E8165" t="s">
        <v>92</v>
      </c>
      <c r="F8165" t="s">
        <v>92</v>
      </c>
      <c r="G8165" s="23" t="s">
        <v>92</v>
      </c>
      <c r="H8165" s="24" t="s">
        <v>92</v>
      </c>
      <c r="I8165" t="s">
        <v>92</v>
      </c>
    </row>
    <row r="8166" spans="1:9">
      <c r="A8166" t="s">
        <v>92</v>
      </c>
      <c r="B8166" s="23" t="s">
        <v>92</v>
      </c>
      <c r="C8166" s="24" t="s">
        <v>92</v>
      </c>
      <c r="D8166" t="s">
        <v>92</v>
      </c>
      <c r="E8166" t="s">
        <v>92</v>
      </c>
      <c r="F8166" t="s">
        <v>92</v>
      </c>
      <c r="G8166" s="23" t="s">
        <v>92</v>
      </c>
      <c r="H8166" s="24" t="s">
        <v>92</v>
      </c>
      <c r="I8166" t="s">
        <v>92</v>
      </c>
    </row>
    <row r="8167" spans="1:9">
      <c r="A8167" t="s">
        <v>92</v>
      </c>
      <c r="B8167" s="23" t="s">
        <v>92</v>
      </c>
      <c r="C8167" s="24" t="s">
        <v>92</v>
      </c>
      <c r="D8167" t="s">
        <v>92</v>
      </c>
      <c r="E8167" t="s">
        <v>92</v>
      </c>
      <c r="F8167" t="s">
        <v>92</v>
      </c>
      <c r="G8167" s="23" t="s">
        <v>92</v>
      </c>
      <c r="H8167" s="24" t="s">
        <v>92</v>
      </c>
      <c r="I8167" t="s">
        <v>92</v>
      </c>
    </row>
    <row r="8168" spans="1:9">
      <c r="A8168" t="s">
        <v>92</v>
      </c>
      <c r="B8168" s="23" t="s">
        <v>92</v>
      </c>
      <c r="C8168" s="24" t="s">
        <v>92</v>
      </c>
      <c r="D8168" t="s">
        <v>92</v>
      </c>
      <c r="E8168" t="s">
        <v>92</v>
      </c>
      <c r="F8168" t="s">
        <v>92</v>
      </c>
      <c r="G8168" s="23" t="s">
        <v>92</v>
      </c>
      <c r="H8168" s="24" t="s">
        <v>92</v>
      </c>
      <c r="I8168" t="s">
        <v>92</v>
      </c>
    </row>
    <row r="8169" spans="1:9">
      <c r="A8169" t="s">
        <v>92</v>
      </c>
      <c r="B8169" s="23" t="s">
        <v>92</v>
      </c>
      <c r="C8169" s="24" t="s">
        <v>92</v>
      </c>
      <c r="D8169" t="s">
        <v>92</v>
      </c>
      <c r="E8169" t="s">
        <v>92</v>
      </c>
      <c r="F8169" t="s">
        <v>92</v>
      </c>
      <c r="G8169" s="23" t="s">
        <v>92</v>
      </c>
      <c r="H8169" s="24" t="s">
        <v>92</v>
      </c>
      <c r="I8169" t="s">
        <v>92</v>
      </c>
    </row>
    <row r="8170" spans="1:9">
      <c r="A8170" t="s">
        <v>92</v>
      </c>
      <c r="B8170" s="23" t="s">
        <v>92</v>
      </c>
      <c r="C8170" s="24" t="s">
        <v>92</v>
      </c>
      <c r="D8170" t="s">
        <v>92</v>
      </c>
      <c r="E8170" t="s">
        <v>92</v>
      </c>
      <c r="F8170" t="s">
        <v>92</v>
      </c>
      <c r="G8170" s="23" t="s">
        <v>92</v>
      </c>
      <c r="H8170" s="24" t="s">
        <v>92</v>
      </c>
      <c r="I8170" t="s">
        <v>92</v>
      </c>
    </row>
    <row r="8171" spans="1:9">
      <c r="A8171" t="s">
        <v>92</v>
      </c>
      <c r="B8171" s="23" t="s">
        <v>92</v>
      </c>
      <c r="C8171" s="24" t="s">
        <v>92</v>
      </c>
      <c r="D8171" t="s">
        <v>92</v>
      </c>
      <c r="E8171" t="s">
        <v>92</v>
      </c>
      <c r="F8171" t="s">
        <v>92</v>
      </c>
      <c r="G8171" s="23" t="s">
        <v>92</v>
      </c>
      <c r="H8171" s="24" t="s">
        <v>92</v>
      </c>
      <c r="I8171" t="s">
        <v>92</v>
      </c>
    </row>
    <row r="8172" spans="1:9">
      <c r="A8172" t="s">
        <v>92</v>
      </c>
      <c r="B8172" s="23" t="s">
        <v>92</v>
      </c>
      <c r="C8172" s="24" t="s">
        <v>92</v>
      </c>
      <c r="D8172" t="s">
        <v>92</v>
      </c>
      <c r="E8172" t="s">
        <v>92</v>
      </c>
      <c r="F8172" t="s">
        <v>92</v>
      </c>
      <c r="G8172" s="23" t="s">
        <v>92</v>
      </c>
      <c r="H8172" s="24" t="s">
        <v>92</v>
      </c>
      <c r="I8172" t="s">
        <v>92</v>
      </c>
    </row>
    <row r="8173" spans="1:9">
      <c r="A8173" t="s">
        <v>92</v>
      </c>
      <c r="B8173" s="23" t="s">
        <v>92</v>
      </c>
      <c r="C8173" s="24" t="s">
        <v>92</v>
      </c>
      <c r="D8173" t="s">
        <v>92</v>
      </c>
      <c r="E8173" t="s">
        <v>92</v>
      </c>
      <c r="F8173" t="s">
        <v>92</v>
      </c>
      <c r="G8173" s="23" t="s">
        <v>92</v>
      </c>
      <c r="H8173" s="24" t="s">
        <v>92</v>
      </c>
      <c r="I8173" t="s">
        <v>92</v>
      </c>
    </row>
    <row r="8174" spans="1:9">
      <c r="A8174" t="s">
        <v>92</v>
      </c>
      <c r="B8174" s="23" t="s">
        <v>92</v>
      </c>
      <c r="C8174" s="24" t="s">
        <v>92</v>
      </c>
      <c r="D8174" t="s">
        <v>92</v>
      </c>
      <c r="E8174" t="s">
        <v>92</v>
      </c>
      <c r="F8174" t="s">
        <v>92</v>
      </c>
      <c r="G8174" s="23" t="s">
        <v>92</v>
      </c>
      <c r="H8174" s="24" t="s">
        <v>92</v>
      </c>
      <c r="I8174" t="s">
        <v>92</v>
      </c>
    </row>
    <row r="8175" spans="1:9">
      <c r="A8175" t="s">
        <v>92</v>
      </c>
      <c r="B8175" s="23" t="s">
        <v>92</v>
      </c>
      <c r="C8175" s="24" t="s">
        <v>92</v>
      </c>
      <c r="D8175" t="s">
        <v>92</v>
      </c>
      <c r="E8175" t="s">
        <v>92</v>
      </c>
      <c r="F8175" t="s">
        <v>92</v>
      </c>
      <c r="G8175" s="23" t="s">
        <v>92</v>
      </c>
      <c r="H8175" s="24" t="s">
        <v>92</v>
      </c>
      <c r="I8175" t="s">
        <v>92</v>
      </c>
    </row>
    <row r="8176" spans="1:9">
      <c r="A8176" t="s">
        <v>92</v>
      </c>
      <c r="B8176" s="23" t="s">
        <v>92</v>
      </c>
      <c r="C8176" s="24" t="s">
        <v>92</v>
      </c>
      <c r="D8176" t="s">
        <v>92</v>
      </c>
      <c r="E8176" t="s">
        <v>92</v>
      </c>
      <c r="F8176" t="s">
        <v>92</v>
      </c>
      <c r="G8176" s="23" t="s">
        <v>92</v>
      </c>
      <c r="H8176" s="24" t="s">
        <v>92</v>
      </c>
      <c r="I8176" t="s">
        <v>92</v>
      </c>
    </row>
    <row r="8177" spans="1:9">
      <c r="A8177" t="s">
        <v>92</v>
      </c>
      <c r="B8177" s="23" t="s">
        <v>92</v>
      </c>
      <c r="C8177" s="24" t="s">
        <v>92</v>
      </c>
      <c r="D8177" t="s">
        <v>92</v>
      </c>
      <c r="E8177" t="s">
        <v>92</v>
      </c>
      <c r="F8177" t="s">
        <v>92</v>
      </c>
      <c r="G8177" s="23" t="s">
        <v>92</v>
      </c>
      <c r="H8177" s="24" t="s">
        <v>92</v>
      </c>
      <c r="I8177" t="s">
        <v>92</v>
      </c>
    </row>
    <row r="8178" spans="1:9">
      <c r="A8178" t="s">
        <v>92</v>
      </c>
      <c r="B8178" s="23" t="s">
        <v>92</v>
      </c>
      <c r="C8178" s="24" t="s">
        <v>92</v>
      </c>
      <c r="D8178" t="s">
        <v>92</v>
      </c>
      <c r="E8178" t="s">
        <v>92</v>
      </c>
      <c r="F8178" t="s">
        <v>92</v>
      </c>
      <c r="G8178" s="23" t="s">
        <v>92</v>
      </c>
      <c r="H8178" s="24" t="s">
        <v>92</v>
      </c>
      <c r="I8178" t="s">
        <v>92</v>
      </c>
    </row>
    <row r="8179" spans="1:9">
      <c r="A8179" t="s">
        <v>92</v>
      </c>
      <c r="B8179" s="23" t="s">
        <v>92</v>
      </c>
      <c r="C8179" s="24" t="s">
        <v>92</v>
      </c>
      <c r="D8179" t="s">
        <v>92</v>
      </c>
      <c r="E8179" t="s">
        <v>92</v>
      </c>
      <c r="F8179" t="s">
        <v>92</v>
      </c>
      <c r="G8179" s="23" t="s">
        <v>92</v>
      </c>
      <c r="H8179" s="24" t="s">
        <v>92</v>
      </c>
      <c r="I8179" t="s">
        <v>92</v>
      </c>
    </row>
    <row r="8180" spans="1:9">
      <c r="A8180" t="s">
        <v>92</v>
      </c>
      <c r="B8180" s="23" t="s">
        <v>92</v>
      </c>
      <c r="C8180" s="24" t="s">
        <v>92</v>
      </c>
      <c r="D8180" t="s">
        <v>92</v>
      </c>
      <c r="E8180" t="s">
        <v>92</v>
      </c>
      <c r="F8180" t="s">
        <v>92</v>
      </c>
      <c r="G8180" s="23" t="s">
        <v>92</v>
      </c>
      <c r="H8180" s="24" t="s">
        <v>92</v>
      </c>
      <c r="I8180" t="s">
        <v>92</v>
      </c>
    </row>
    <row r="8181" spans="1:9">
      <c r="A8181" t="s">
        <v>92</v>
      </c>
      <c r="B8181" s="23" t="s">
        <v>92</v>
      </c>
      <c r="C8181" s="24" t="s">
        <v>92</v>
      </c>
      <c r="D8181" t="s">
        <v>92</v>
      </c>
      <c r="E8181" t="s">
        <v>92</v>
      </c>
      <c r="F8181" t="s">
        <v>92</v>
      </c>
      <c r="G8181" s="23" t="s">
        <v>92</v>
      </c>
      <c r="H8181" s="24" t="s">
        <v>92</v>
      </c>
      <c r="I8181" t="s">
        <v>92</v>
      </c>
    </row>
    <row r="8182" spans="1:9">
      <c r="A8182" t="s">
        <v>92</v>
      </c>
      <c r="B8182" s="23" t="s">
        <v>92</v>
      </c>
      <c r="C8182" s="24" t="s">
        <v>92</v>
      </c>
      <c r="D8182" t="s">
        <v>92</v>
      </c>
      <c r="E8182" t="s">
        <v>92</v>
      </c>
      <c r="F8182" t="s">
        <v>92</v>
      </c>
      <c r="G8182" s="23" t="s">
        <v>92</v>
      </c>
      <c r="H8182" s="24" t="s">
        <v>92</v>
      </c>
      <c r="I8182" t="s">
        <v>92</v>
      </c>
    </row>
    <row r="8183" spans="1:9">
      <c r="A8183" t="s">
        <v>92</v>
      </c>
      <c r="B8183" s="23" t="s">
        <v>92</v>
      </c>
      <c r="C8183" s="24" t="s">
        <v>92</v>
      </c>
      <c r="D8183" t="s">
        <v>92</v>
      </c>
      <c r="E8183" t="s">
        <v>92</v>
      </c>
      <c r="F8183" t="s">
        <v>92</v>
      </c>
      <c r="G8183" s="23" t="s">
        <v>92</v>
      </c>
      <c r="H8183" s="24" t="s">
        <v>92</v>
      </c>
      <c r="I8183" t="s">
        <v>92</v>
      </c>
    </row>
    <row r="8184" spans="1:9">
      <c r="A8184" t="s">
        <v>92</v>
      </c>
      <c r="B8184" s="23" t="s">
        <v>92</v>
      </c>
      <c r="C8184" s="24" t="s">
        <v>92</v>
      </c>
      <c r="D8184" t="s">
        <v>92</v>
      </c>
      <c r="E8184" t="s">
        <v>92</v>
      </c>
      <c r="F8184" t="s">
        <v>92</v>
      </c>
      <c r="G8184" s="23" t="s">
        <v>92</v>
      </c>
      <c r="H8184" s="24" t="s">
        <v>92</v>
      </c>
      <c r="I8184" t="s">
        <v>92</v>
      </c>
    </row>
    <row r="8185" spans="1:9">
      <c r="A8185" t="s">
        <v>92</v>
      </c>
      <c r="B8185" s="23" t="s">
        <v>92</v>
      </c>
      <c r="C8185" s="24" t="s">
        <v>92</v>
      </c>
      <c r="D8185" t="s">
        <v>92</v>
      </c>
      <c r="E8185" t="s">
        <v>92</v>
      </c>
      <c r="F8185" t="s">
        <v>92</v>
      </c>
      <c r="G8185" s="23" t="s">
        <v>92</v>
      </c>
      <c r="H8185" s="24" t="s">
        <v>92</v>
      </c>
      <c r="I8185" t="s">
        <v>92</v>
      </c>
    </row>
    <row r="8186" spans="1:9">
      <c r="A8186" t="s">
        <v>92</v>
      </c>
      <c r="B8186" s="23" t="s">
        <v>92</v>
      </c>
      <c r="C8186" s="24" t="s">
        <v>92</v>
      </c>
      <c r="D8186" t="s">
        <v>92</v>
      </c>
      <c r="E8186" t="s">
        <v>92</v>
      </c>
      <c r="F8186" t="s">
        <v>92</v>
      </c>
      <c r="G8186" s="23" t="s">
        <v>92</v>
      </c>
      <c r="H8186" s="24" t="s">
        <v>92</v>
      </c>
      <c r="I8186" t="s">
        <v>92</v>
      </c>
    </row>
    <row r="8187" spans="1:9">
      <c r="A8187" t="s">
        <v>92</v>
      </c>
      <c r="B8187" s="23" t="s">
        <v>92</v>
      </c>
      <c r="C8187" s="24" t="s">
        <v>92</v>
      </c>
      <c r="D8187" t="s">
        <v>92</v>
      </c>
      <c r="E8187" t="s">
        <v>92</v>
      </c>
      <c r="F8187" t="s">
        <v>92</v>
      </c>
      <c r="G8187" s="23" t="s">
        <v>92</v>
      </c>
      <c r="H8187" s="24" t="s">
        <v>92</v>
      </c>
      <c r="I8187" t="s">
        <v>92</v>
      </c>
    </row>
    <row r="8188" spans="1:9">
      <c r="A8188" t="s">
        <v>92</v>
      </c>
      <c r="B8188" s="23" t="s">
        <v>92</v>
      </c>
      <c r="C8188" s="24" t="s">
        <v>92</v>
      </c>
      <c r="D8188" t="s">
        <v>92</v>
      </c>
      <c r="E8188" t="s">
        <v>92</v>
      </c>
      <c r="F8188" t="s">
        <v>92</v>
      </c>
      <c r="G8188" s="23" t="s">
        <v>92</v>
      </c>
      <c r="H8188" s="24" t="s">
        <v>92</v>
      </c>
      <c r="I8188" t="s">
        <v>92</v>
      </c>
    </row>
    <row r="8189" spans="1:9">
      <c r="A8189" t="s">
        <v>92</v>
      </c>
      <c r="B8189" s="23" t="s">
        <v>92</v>
      </c>
      <c r="C8189" s="24" t="s">
        <v>92</v>
      </c>
      <c r="D8189" t="s">
        <v>92</v>
      </c>
      <c r="E8189" t="s">
        <v>92</v>
      </c>
      <c r="F8189" t="s">
        <v>92</v>
      </c>
      <c r="G8189" s="23" t="s">
        <v>92</v>
      </c>
      <c r="H8189" s="24" t="s">
        <v>92</v>
      </c>
      <c r="I8189" t="s">
        <v>92</v>
      </c>
    </row>
    <row r="8190" spans="1:9">
      <c r="A8190" t="s">
        <v>92</v>
      </c>
      <c r="B8190" s="23" t="s">
        <v>92</v>
      </c>
      <c r="C8190" s="24" t="s">
        <v>92</v>
      </c>
      <c r="D8190" t="s">
        <v>92</v>
      </c>
      <c r="E8190" t="s">
        <v>92</v>
      </c>
      <c r="F8190" t="s">
        <v>92</v>
      </c>
      <c r="G8190" s="23" t="s">
        <v>92</v>
      </c>
      <c r="H8190" s="24" t="s">
        <v>92</v>
      </c>
      <c r="I8190" t="s">
        <v>92</v>
      </c>
    </row>
    <row r="8191" spans="1:9">
      <c r="A8191" t="s">
        <v>92</v>
      </c>
      <c r="B8191" s="23" t="s">
        <v>92</v>
      </c>
      <c r="C8191" s="24" t="s">
        <v>92</v>
      </c>
      <c r="D8191" t="s">
        <v>92</v>
      </c>
      <c r="E8191" t="s">
        <v>92</v>
      </c>
      <c r="F8191" t="s">
        <v>92</v>
      </c>
      <c r="G8191" s="23" t="s">
        <v>92</v>
      </c>
      <c r="H8191" s="24" t="s">
        <v>92</v>
      </c>
      <c r="I8191" t="s">
        <v>92</v>
      </c>
    </row>
    <row r="8192" spans="1:9">
      <c r="A8192" t="s">
        <v>92</v>
      </c>
      <c r="B8192" s="23" t="s">
        <v>92</v>
      </c>
      <c r="C8192" s="24" t="s">
        <v>92</v>
      </c>
      <c r="D8192" t="s">
        <v>92</v>
      </c>
      <c r="E8192" t="s">
        <v>92</v>
      </c>
      <c r="F8192" t="s">
        <v>92</v>
      </c>
      <c r="G8192" s="23" t="s">
        <v>92</v>
      </c>
      <c r="H8192" s="24" t="s">
        <v>92</v>
      </c>
      <c r="I8192" t="s">
        <v>92</v>
      </c>
    </row>
    <row r="8193" spans="1:9">
      <c r="A8193" t="s">
        <v>92</v>
      </c>
      <c r="B8193" s="23" t="s">
        <v>92</v>
      </c>
      <c r="C8193" s="24" t="s">
        <v>92</v>
      </c>
      <c r="D8193" t="s">
        <v>92</v>
      </c>
      <c r="E8193" t="s">
        <v>92</v>
      </c>
      <c r="F8193" t="s">
        <v>92</v>
      </c>
      <c r="G8193" s="23" t="s">
        <v>92</v>
      </c>
      <c r="H8193" s="24" t="s">
        <v>92</v>
      </c>
      <c r="I8193" t="s">
        <v>92</v>
      </c>
    </row>
    <row r="8194" spans="1:9">
      <c r="A8194" t="s">
        <v>92</v>
      </c>
      <c r="B8194" s="23" t="s">
        <v>92</v>
      </c>
      <c r="C8194" s="24" t="s">
        <v>92</v>
      </c>
      <c r="D8194" t="s">
        <v>92</v>
      </c>
      <c r="E8194" t="s">
        <v>92</v>
      </c>
      <c r="F8194" t="s">
        <v>92</v>
      </c>
      <c r="G8194" s="23" t="s">
        <v>92</v>
      </c>
      <c r="H8194" s="24" t="s">
        <v>92</v>
      </c>
      <c r="I8194" t="s">
        <v>92</v>
      </c>
    </row>
    <row r="8195" spans="1:9">
      <c r="A8195" t="s">
        <v>92</v>
      </c>
      <c r="B8195" s="23" t="s">
        <v>92</v>
      </c>
      <c r="C8195" s="24" t="s">
        <v>92</v>
      </c>
      <c r="D8195" t="s">
        <v>92</v>
      </c>
      <c r="E8195" t="s">
        <v>92</v>
      </c>
      <c r="F8195" t="s">
        <v>92</v>
      </c>
      <c r="G8195" s="23" t="s">
        <v>92</v>
      </c>
      <c r="H8195" s="24" t="s">
        <v>92</v>
      </c>
      <c r="I8195" t="s">
        <v>92</v>
      </c>
    </row>
    <row r="8196" spans="1:9">
      <c r="A8196" t="s">
        <v>92</v>
      </c>
      <c r="B8196" s="23" t="s">
        <v>92</v>
      </c>
      <c r="C8196" s="24" t="s">
        <v>92</v>
      </c>
      <c r="D8196" t="s">
        <v>92</v>
      </c>
      <c r="E8196" t="s">
        <v>92</v>
      </c>
      <c r="F8196" t="s">
        <v>92</v>
      </c>
      <c r="G8196" s="23" t="s">
        <v>92</v>
      </c>
      <c r="H8196" s="24" t="s">
        <v>92</v>
      </c>
      <c r="I8196" t="s">
        <v>92</v>
      </c>
    </row>
    <row r="8197" spans="1:9">
      <c r="A8197" t="s">
        <v>92</v>
      </c>
      <c r="B8197" s="23" t="s">
        <v>92</v>
      </c>
      <c r="C8197" s="24" t="s">
        <v>92</v>
      </c>
      <c r="D8197" t="s">
        <v>92</v>
      </c>
      <c r="E8197" t="s">
        <v>92</v>
      </c>
      <c r="F8197" t="s">
        <v>92</v>
      </c>
      <c r="G8197" s="23" t="s">
        <v>92</v>
      </c>
      <c r="H8197" s="24" t="s">
        <v>92</v>
      </c>
      <c r="I8197" t="s">
        <v>92</v>
      </c>
    </row>
    <row r="8198" spans="1:9">
      <c r="A8198" t="s">
        <v>92</v>
      </c>
      <c r="B8198" s="23" t="s">
        <v>92</v>
      </c>
      <c r="C8198" s="24" t="s">
        <v>92</v>
      </c>
      <c r="D8198" t="s">
        <v>92</v>
      </c>
      <c r="E8198" t="s">
        <v>92</v>
      </c>
      <c r="F8198" t="s">
        <v>92</v>
      </c>
      <c r="G8198" s="23" t="s">
        <v>92</v>
      </c>
      <c r="H8198" s="24" t="s">
        <v>92</v>
      </c>
      <c r="I8198" t="s">
        <v>92</v>
      </c>
    </row>
    <row r="8199" spans="1:9">
      <c r="A8199" t="s">
        <v>92</v>
      </c>
      <c r="B8199" s="23" t="s">
        <v>92</v>
      </c>
      <c r="C8199" s="24" t="s">
        <v>92</v>
      </c>
      <c r="D8199" t="s">
        <v>92</v>
      </c>
      <c r="E8199" t="s">
        <v>92</v>
      </c>
      <c r="F8199" t="s">
        <v>92</v>
      </c>
      <c r="G8199" s="23" t="s">
        <v>92</v>
      </c>
      <c r="H8199" s="24" t="s">
        <v>92</v>
      </c>
      <c r="I8199" t="s">
        <v>92</v>
      </c>
    </row>
    <row r="8200" spans="1:9">
      <c r="A8200" t="s">
        <v>92</v>
      </c>
      <c r="B8200" s="23" t="s">
        <v>92</v>
      </c>
      <c r="C8200" s="24" t="s">
        <v>92</v>
      </c>
      <c r="D8200" t="s">
        <v>92</v>
      </c>
      <c r="E8200" t="s">
        <v>92</v>
      </c>
      <c r="F8200" t="s">
        <v>92</v>
      </c>
      <c r="G8200" s="23" t="s">
        <v>92</v>
      </c>
      <c r="H8200" s="24" t="s">
        <v>92</v>
      </c>
      <c r="I8200" t="s">
        <v>92</v>
      </c>
    </row>
    <row r="8201" spans="1:9">
      <c r="A8201" t="s">
        <v>92</v>
      </c>
      <c r="B8201" s="23" t="s">
        <v>92</v>
      </c>
      <c r="C8201" s="24" t="s">
        <v>92</v>
      </c>
      <c r="D8201" t="s">
        <v>92</v>
      </c>
      <c r="E8201" t="s">
        <v>92</v>
      </c>
      <c r="F8201" t="s">
        <v>92</v>
      </c>
      <c r="G8201" s="23" t="s">
        <v>92</v>
      </c>
      <c r="H8201" s="24" t="s">
        <v>92</v>
      </c>
      <c r="I8201" t="s">
        <v>92</v>
      </c>
    </row>
    <row r="8202" spans="1:9">
      <c r="A8202" t="s">
        <v>92</v>
      </c>
      <c r="B8202" s="23" t="s">
        <v>92</v>
      </c>
      <c r="C8202" s="24" t="s">
        <v>92</v>
      </c>
      <c r="D8202" t="s">
        <v>92</v>
      </c>
      <c r="E8202" t="s">
        <v>92</v>
      </c>
      <c r="F8202" t="s">
        <v>92</v>
      </c>
      <c r="G8202" s="23" t="s">
        <v>92</v>
      </c>
      <c r="H8202" s="24" t="s">
        <v>92</v>
      </c>
      <c r="I8202" t="s">
        <v>92</v>
      </c>
    </row>
    <row r="8203" spans="1:9">
      <c r="A8203" t="s">
        <v>92</v>
      </c>
      <c r="B8203" s="23" t="s">
        <v>92</v>
      </c>
      <c r="C8203" s="24" t="s">
        <v>92</v>
      </c>
      <c r="D8203" t="s">
        <v>92</v>
      </c>
      <c r="E8203" t="s">
        <v>92</v>
      </c>
      <c r="F8203" t="s">
        <v>92</v>
      </c>
      <c r="G8203" s="23" t="s">
        <v>92</v>
      </c>
      <c r="H8203" s="24" t="s">
        <v>92</v>
      </c>
      <c r="I8203" t="s">
        <v>92</v>
      </c>
    </row>
    <row r="8204" spans="1:9">
      <c r="A8204" t="s">
        <v>92</v>
      </c>
      <c r="B8204" s="23" t="s">
        <v>92</v>
      </c>
      <c r="C8204" s="24" t="s">
        <v>92</v>
      </c>
      <c r="D8204" t="s">
        <v>92</v>
      </c>
      <c r="E8204" t="s">
        <v>92</v>
      </c>
      <c r="F8204" t="s">
        <v>92</v>
      </c>
      <c r="G8204" s="23" t="s">
        <v>92</v>
      </c>
      <c r="H8204" s="24" t="s">
        <v>92</v>
      </c>
      <c r="I8204" t="s">
        <v>92</v>
      </c>
    </row>
    <row r="8205" spans="1:9">
      <c r="A8205" t="s">
        <v>92</v>
      </c>
      <c r="B8205" s="23" t="s">
        <v>92</v>
      </c>
      <c r="C8205" s="24" t="s">
        <v>92</v>
      </c>
      <c r="D8205" t="s">
        <v>92</v>
      </c>
      <c r="E8205" t="s">
        <v>92</v>
      </c>
      <c r="F8205" t="s">
        <v>92</v>
      </c>
      <c r="G8205" s="23" t="s">
        <v>92</v>
      </c>
      <c r="H8205" s="24" t="s">
        <v>92</v>
      </c>
      <c r="I8205" t="s">
        <v>92</v>
      </c>
    </row>
    <row r="8206" spans="1:9">
      <c r="A8206" t="s">
        <v>92</v>
      </c>
      <c r="B8206" s="23" t="s">
        <v>92</v>
      </c>
      <c r="C8206" s="24" t="s">
        <v>92</v>
      </c>
      <c r="D8206" t="s">
        <v>92</v>
      </c>
      <c r="E8206" t="s">
        <v>92</v>
      </c>
      <c r="F8206" t="s">
        <v>92</v>
      </c>
      <c r="G8206" s="23" t="s">
        <v>92</v>
      </c>
      <c r="H8206" s="24" t="s">
        <v>92</v>
      </c>
      <c r="I8206" t="s">
        <v>92</v>
      </c>
    </row>
    <row r="8207" spans="1:9">
      <c r="A8207" t="s">
        <v>92</v>
      </c>
      <c r="B8207" s="23" t="s">
        <v>92</v>
      </c>
      <c r="C8207" s="24" t="s">
        <v>92</v>
      </c>
      <c r="D8207" t="s">
        <v>92</v>
      </c>
      <c r="E8207" t="s">
        <v>92</v>
      </c>
      <c r="F8207" t="s">
        <v>92</v>
      </c>
      <c r="G8207" s="23" t="s">
        <v>92</v>
      </c>
      <c r="H8207" s="24" t="s">
        <v>92</v>
      </c>
      <c r="I8207" t="s">
        <v>92</v>
      </c>
    </row>
    <row r="8208" spans="1:9">
      <c r="A8208" t="s">
        <v>92</v>
      </c>
      <c r="B8208" s="23" t="s">
        <v>92</v>
      </c>
      <c r="C8208" s="24" t="s">
        <v>92</v>
      </c>
      <c r="D8208" t="s">
        <v>92</v>
      </c>
      <c r="E8208" t="s">
        <v>92</v>
      </c>
      <c r="F8208" t="s">
        <v>92</v>
      </c>
      <c r="G8208" s="23" t="s">
        <v>92</v>
      </c>
      <c r="H8208" s="24" t="s">
        <v>92</v>
      </c>
      <c r="I8208" t="s">
        <v>92</v>
      </c>
    </row>
    <row r="8209" spans="1:9">
      <c r="A8209" t="s">
        <v>92</v>
      </c>
      <c r="B8209" s="23" t="s">
        <v>92</v>
      </c>
      <c r="C8209" s="24" t="s">
        <v>92</v>
      </c>
      <c r="D8209" t="s">
        <v>92</v>
      </c>
      <c r="E8209" t="s">
        <v>92</v>
      </c>
      <c r="F8209" t="s">
        <v>92</v>
      </c>
      <c r="G8209" s="23" t="s">
        <v>92</v>
      </c>
      <c r="H8209" s="24" t="s">
        <v>92</v>
      </c>
      <c r="I8209" t="s">
        <v>92</v>
      </c>
    </row>
    <row r="8210" spans="1:9">
      <c r="A8210" t="s">
        <v>92</v>
      </c>
      <c r="B8210" s="23" t="s">
        <v>92</v>
      </c>
      <c r="C8210" s="24" t="s">
        <v>92</v>
      </c>
      <c r="D8210" t="s">
        <v>92</v>
      </c>
      <c r="E8210" t="s">
        <v>92</v>
      </c>
      <c r="F8210" t="s">
        <v>92</v>
      </c>
      <c r="G8210" s="23" t="s">
        <v>92</v>
      </c>
      <c r="H8210" s="24" t="s">
        <v>92</v>
      </c>
      <c r="I8210" t="s">
        <v>92</v>
      </c>
    </row>
    <row r="8211" spans="1:9">
      <c r="A8211" t="s">
        <v>92</v>
      </c>
      <c r="B8211" s="23" t="s">
        <v>92</v>
      </c>
      <c r="C8211" s="24" t="s">
        <v>92</v>
      </c>
      <c r="D8211" t="s">
        <v>92</v>
      </c>
      <c r="E8211" t="s">
        <v>92</v>
      </c>
      <c r="F8211" t="s">
        <v>92</v>
      </c>
      <c r="G8211" s="23" t="s">
        <v>92</v>
      </c>
      <c r="H8211" s="24" t="s">
        <v>92</v>
      </c>
      <c r="I8211" t="s">
        <v>92</v>
      </c>
    </row>
    <row r="8212" spans="1:9">
      <c r="A8212" t="s">
        <v>92</v>
      </c>
      <c r="B8212" s="23" t="s">
        <v>92</v>
      </c>
      <c r="C8212" s="24" t="s">
        <v>92</v>
      </c>
      <c r="D8212" t="s">
        <v>92</v>
      </c>
      <c r="E8212" t="s">
        <v>92</v>
      </c>
      <c r="F8212" t="s">
        <v>92</v>
      </c>
      <c r="G8212" s="23" t="s">
        <v>92</v>
      </c>
      <c r="H8212" s="24" t="s">
        <v>92</v>
      </c>
      <c r="I8212" t="s">
        <v>92</v>
      </c>
    </row>
    <row r="8213" spans="1:9">
      <c r="A8213" t="s">
        <v>92</v>
      </c>
      <c r="B8213" s="23" t="s">
        <v>92</v>
      </c>
      <c r="C8213" s="24" t="s">
        <v>92</v>
      </c>
      <c r="D8213" t="s">
        <v>92</v>
      </c>
      <c r="E8213" t="s">
        <v>92</v>
      </c>
      <c r="F8213" t="s">
        <v>92</v>
      </c>
      <c r="G8213" s="23" t="s">
        <v>92</v>
      </c>
      <c r="H8213" s="24" t="s">
        <v>92</v>
      </c>
      <c r="I8213" t="s">
        <v>92</v>
      </c>
    </row>
    <row r="8214" spans="1:9">
      <c r="A8214" t="s">
        <v>92</v>
      </c>
      <c r="B8214" s="23" t="s">
        <v>92</v>
      </c>
      <c r="C8214" s="24" t="s">
        <v>92</v>
      </c>
      <c r="D8214" t="s">
        <v>92</v>
      </c>
      <c r="E8214" t="s">
        <v>92</v>
      </c>
      <c r="F8214" t="s">
        <v>92</v>
      </c>
      <c r="G8214" s="23" t="s">
        <v>92</v>
      </c>
      <c r="H8214" s="24" t="s">
        <v>92</v>
      </c>
      <c r="I8214" t="s">
        <v>92</v>
      </c>
    </row>
    <row r="8215" spans="1:9">
      <c r="A8215" t="s">
        <v>92</v>
      </c>
      <c r="B8215" s="23" t="s">
        <v>92</v>
      </c>
      <c r="C8215" s="24" t="s">
        <v>92</v>
      </c>
      <c r="D8215" t="s">
        <v>92</v>
      </c>
      <c r="E8215" t="s">
        <v>92</v>
      </c>
      <c r="F8215" t="s">
        <v>92</v>
      </c>
      <c r="G8215" s="23" t="s">
        <v>92</v>
      </c>
      <c r="H8215" s="24" t="s">
        <v>92</v>
      </c>
      <c r="I8215" t="s">
        <v>92</v>
      </c>
    </row>
    <row r="8216" spans="1:9">
      <c r="A8216" t="s">
        <v>92</v>
      </c>
      <c r="B8216" s="23" t="s">
        <v>92</v>
      </c>
      <c r="C8216" s="24" t="s">
        <v>92</v>
      </c>
      <c r="D8216" t="s">
        <v>92</v>
      </c>
      <c r="E8216" t="s">
        <v>92</v>
      </c>
      <c r="F8216" t="s">
        <v>92</v>
      </c>
      <c r="G8216" s="23" t="s">
        <v>92</v>
      </c>
      <c r="H8216" s="24" t="s">
        <v>92</v>
      </c>
      <c r="I8216" t="s">
        <v>92</v>
      </c>
    </row>
    <row r="8217" spans="1:9">
      <c r="A8217" t="s">
        <v>92</v>
      </c>
      <c r="B8217" s="23" t="s">
        <v>92</v>
      </c>
      <c r="C8217" s="24" t="s">
        <v>92</v>
      </c>
      <c r="D8217" t="s">
        <v>92</v>
      </c>
      <c r="E8217" t="s">
        <v>92</v>
      </c>
      <c r="F8217" t="s">
        <v>92</v>
      </c>
      <c r="G8217" s="23" t="s">
        <v>92</v>
      </c>
      <c r="H8217" s="24" t="s">
        <v>92</v>
      </c>
      <c r="I8217" t="s">
        <v>92</v>
      </c>
    </row>
    <row r="8218" spans="1:9">
      <c r="A8218" t="s">
        <v>92</v>
      </c>
      <c r="B8218" s="23" t="s">
        <v>92</v>
      </c>
      <c r="C8218" s="24" t="s">
        <v>92</v>
      </c>
      <c r="D8218" t="s">
        <v>92</v>
      </c>
      <c r="E8218" t="s">
        <v>92</v>
      </c>
      <c r="F8218" t="s">
        <v>92</v>
      </c>
      <c r="G8218" s="23" t="s">
        <v>92</v>
      </c>
      <c r="H8218" s="24" t="s">
        <v>92</v>
      </c>
      <c r="I8218" t="s">
        <v>92</v>
      </c>
    </row>
    <row r="8219" spans="1:9">
      <c r="A8219" t="s">
        <v>92</v>
      </c>
      <c r="B8219" s="23" t="s">
        <v>92</v>
      </c>
      <c r="C8219" s="24" t="s">
        <v>92</v>
      </c>
      <c r="D8219" t="s">
        <v>92</v>
      </c>
      <c r="E8219" t="s">
        <v>92</v>
      </c>
      <c r="F8219" t="s">
        <v>92</v>
      </c>
      <c r="G8219" s="23" t="s">
        <v>92</v>
      </c>
      <c r="H8219" s="24" t="s">
        <v>92</v>
      </c>
      <c r="I8219" t="s">
        <v>92</v>
      </c>
    </row>
    <row r="8220" spans="1:9">
      <c r="A8220" t="s">
        <v>92</v>
      </c>
      <c r="B8220" s="23" t="s">
        <v>92</v>
      </c>
      <c r="C8220" s="24" t="s">
        <v>92</v>
      </c>
      <c r="D8220" t="s">
        <v>92</v>
      </c>
      <c r="E8220" t="s">
        <v>92</v>
      </c>
      <c r="F8220" t="s">
        <v>92</v>
      </c>
      <c r="G8220" s="23" t="s">
        <v>92</v>
      </c>
      <c r="H8220" s="24" t="s">
        <v>92</v>
      </c>
      <c r="I8220" t="s">
        <v>92</v>
      </c>
    </row>
    <row r="8221" spans="1:9">
      <c r="A8221" t="s">
        <v>92</v>
      </c>
      <c r="B8221" s="23" t="s">
        <v>92</v>
      </c>
      <c r="C8221" s="24" t="s">
        <v>92</v>
      </c>
      <c r="D8221" t="s">
        <v>92</v>
      </c>
      <c r="E8221" t="s">
        <v>92</v>
      </c>
      <c r="F8221" t="s">
        <v>92</v>
      </c>
      <c r="G8221" s="23" t="s">
        <v>92</v>
      </c>
      <c r="H8221" s="24" t="s">
        <v>92</v>
      </c>
      <c r="I8221" t="s">
        <v>92</v>
      </c>
    </row>
    <row r="8222" spans="1:9">
      <c r="A8222" t="s">
        <v>92</v>
      </c>
      <c r="B8222" s="23" t="s">
        <v>92</v>
      </c>
      <c r="C8222" s="24" t="s">
        <v>92</v>
      </c>
      <c r="D8222" t="s">
        <v>92</v>
      </c>
      <c r="E8222" t="s">
        <v>92</v>
      </c>
      <c r="F8222" t="s">
        <v>92</v>
      </c>
      <c r="G8222" s="23" t="s">
        <v>92</v>
      </c>
      <c r="H8222" s="24" t="s">
        <v>92</v>
      </c>
      <c r="I8222" t="s">
        <v>92</v>
      </c>
    </row>
    <row r="8223" spans="1:9">
      <c r="A8223" t="s">
        <v>92</v>
      </c>
      <c r="B8223" s="23" t="s">
        <v>92</v>
      </c>
      <c r="C8223" s="24" t="s">
        <v>92</v>
      </c>
      <c r="D8223" t="s">
        <v>92</v>
      </c>
      <c r="E8223" t="s">
        <v>92</v>
      </c>
      <c r="F8223" t="s">
        <v>92</v>
      </c>
      <c r="G8223" s="23" t="s">
        <v>92</v>
      </c>
      <c r="H8223" s="24" t="s">
        <v>92</v>
      </c>
      <c r="I8223" t="s">
        <v>92</v>
      </c>
    </row>
    <row r="8224" spans="1:9">
      <c r="A8224" t="s">
        <v>92</v>
      </c>
      <c r="B8224" s="23" t="s">
        <v>92</v>
      </c>
      <c r="C8224" s="24" t="s">
        <v>92</v>
      </c>
      <c r="D8224" t="s">
        <v>92</v>
      </c>
      <c r="E8224" t="s">
        <v>92</v>
      </c>
      <c r="F8224" t="s">
        <v>92</v>
      </c>
      <c r="G8224" s="23" t="s">
        <v>92</v>
      </c>
      <c r="H8224" s="24" t="s">
        <v>92</v>
      </c>
      <c r="I8224" t="s">
        <v>92</v>
      </c>
    </row>
    <row r="8225" spans="1:9">
      <c r="A8225" t="s">
        <v>92</v>
      </c>
      <c r="B8225" s="23" t="s">
        <v>92</v>
      </c>
      <c r="C8225" s="24" t="s">
        <v>92</v>
      </c>
      <c r="D8225" t="s">
        <v>92</v>
      </c>
      <c r="E8225" t="s">
        <v>92</v>
      </c>
      <c r="F8225" t="s">
        <v>92</v>
      </c>
      <c r="G8225" s="23" t="s">
        <v>92</v>
      </c>
      <c r="H8225" s="24" t="s">
        <v>92</v>
      </c>
      <c r="I8225" t="s">
        <v>92</v>
      </c>
    </row>
    <row r="8226" spans="1:9">
      <c r="A8226" t="s">
        <v>92</v>
      </c>
      <c r="B8226" s="23" t="s">
        <v>92</v>
      </c>
      <c r="C8226" s="24" t="s">
        <v>92</v>
      </c>
      <c r="D8226" t="s">
        <v>92</v>
      </c>
      <c r="E8226" t="s">
        <v>92</v>
      </c>
      <c r="F8226" t="s">
        <v>92</v>
      </c>
      <c r="G8226" s="23" t="s">
        <v>92</v>
      </c>
      <c r="H8226" s="24" t="s">
        <v>92</v>
      </c>
      <c r="I8226" t="s">
        <v>92</v>
      </c>
    </row>
    <row r="8227" spans="1:9">
      <c r="A8227" t="s">
        <v>92</v>
      </c>
      <c r="B8227" s="23" t="s">
        <v>92</v>
      </c>
      <c r="C8227" s="24" t="s">
        <v>92</v>
      </c>
      <c r="D8227" t="s">
        <v>92</v>
      </c>
      <c r="E8227" t="s">
        <v>92</v>
      </c>
      <c r="F8227" t="s">
        <v>92</v>
      </c>
      <c r="G8227" s="23" t="s">
        <v>92</v>
      </c>
      <c r="H8227" s="24" t="s">
        <v>92</v>
      </c>
      <c r="I8227" t="s">
        <v>92</v>
      </c>
    </row>
    <row r="8228" spans="1:9">
      <c r="A8228" t="s">
        <v>92</v>
      </c>
      <c r="B8228" s="23" t="s">
        <v>92</v>
      </c>
      <c r="C8228" s="24" t="s">
        <v>92</v>
      </c>
      <c r="D8228" t="s">
        <v>92</v>
      </c>
      <c r="E8228" t="s">
        <v>92</v>
      </c>
      <c r="F8228" t="s">
        <v>92</v>
      </c>
      <c r="G8228" s="23" t="s">
        <v>92</v>
      </c>
      <c r="H8228" s="24" t="s">
        <v>92</v>
      </c>
      <c r="I8228" t="s">
        <v>92</v>
      </c>
    </row>
    <row r="8229" spans="1:9">
      <c r="A8229" t="s">
        <v>92</v>
      </c>
      <c r="B8229" s="23" t="s">
        <v>92</v>
      </c>
      <c r="C8229" s="24" t="s">
        <v>92</v>
      </c>
      <c r="D8229" t="s">
        <v>92</v>
      </c>
      <c r="E8229" t="s">
        <v>92</v>
      </c>
      <c r="F8229" t="s">
        <v>92</v>
      </c>
      <c r="G8229" s="23" t="s">
        <v>92</v>
      </c>
      <c r="H8229" s="24" t="s">
        <v>92</v>
      </c>
      <c r="I8229" t="s">
        <v>92</v>
      </c>
    </row>
    <row r="8230" spans="1:9">
      <c r="A8230" t="s">
        <v>92</v>
      </c>
      <c r="B8230" s="23" t="s">
        <v>92</v>
      </c>
      <c r="C8230" s="24" t="s">
        <v>92</v>
      </c>
      <c r="D8230" t="s">
        <v>92</v>
      </c>
      <c r="E8230" t="s">
        <v>92</v>
      </c>
      <c r="F8230" t="s">
        <v>92</v>
      </c>
      <c r="G8230" s="23" t="s">
        <v>92</v>
      </c>
      <c r="H8230" s="24" t="s">
        <v>92</v>
      </c>
      <c r="I8230" t="s">
        <v>92</v>
      </c>
    </row>
    <row r="8231" spans="1:9">
      <c r="A8231" t="s">
        <v>92</v>
      </c>
      <c r="B8231" s="23" t="s">
        <v>92</v>
      </c>
      <c r="C8231" s="24" t="s">
        <v>92</v>
      </c>
      <c r="D8231" t="s">
        <v>92</v>
      </c>
      <c r="E8231" t="s">
        <v>92</v>
      </c>
      <c r="F8231" t="s">
        <v>92</v>
      </c>
      <c r="G8231" s="23" t="s">
        <v>92</v>
      </c>
      <c r="H8231" s="24" t="s">
        <v>92</v>
      </c>
      <c r="I8231" t="s">
        <v>92</v>
      </c>
    </row>
    <row r="8232" spans="1:9">
      <c r="A8232" t="s">
        <v>92</v>
      </c>
      <c r="B8232" s="23" t="s">
        <v>92</v>
      </c>
      <c r="C8232" s="24" t="s">
        <v>92</v>
      </c>
      <c r="D8232" t="s">
        <v>92</v>
      </c>
      <c r="E8232" t="s">
        <v>92</v>
      </c>
      <c r="F8232" t="s">
        <v>92</v>
      </c>
      <c r="G8232" s="23" t="s">
        <v>92</v>
      </c>
      <c r="H8232" s="24" t="s">
        <v>92</v>
      </c>
      <c r="I8232" t="s">
        <v>92</v>
      </c>
    </row>
    <row r="8233" spans="1:9">
      <c r="A8233" t="s">
        <v>92</v>
      </c>
      <c r="B8233" s="23" t="s">
        <v>92</v>
      </c>
      <c r="C8233" s="24" t="s">
        <v>92</v>
      </c>
      <c r="D8233" t="s">
        <v>92</v>
      </c>
      <c r="E8233" t="s">
        <v>92</v>
      </c>
      <c r="F8233" t="s">
        <v>92</v>
      </c>
      <c r="G8233" s="23" t="s">
        <v>92</v>
      </c>
      <c r="H8233" s="24" t="s">
        <v>92</v>
      </c>
      <c r="I8233" t="s">
        <v>92</v>
      </c>
    </row>
    <row r="8234" spans="1:9">
      <c r="A8234" t="s">
        <v>92</v>
      </c>
      <c r="B8234" s="23" t="s">
        <v>92</v>
      </c>
      <c r="C8234" s="24" t="s">
        <v>92</v>
      </c>
      <c r="D8234" t="s">
        <v>92</v>
      </c>
      <c r="E8234" t="s">
        <v>92</v>
      </c>
      <c r="F8234" t="s">
        <v>92</v>
      </c>
      <c r="G8234" s="23" t="s">
        <v>92</v>
      </c>
      <c r="H8234" s="24" t="s">
        <v>92</v>
      </c>
      <c r="I8234" t="s">
        <v>92</v>
      </c>
    </row>
    <row r="8235" spans="1:9">
      <c r="A8235" t="s">
        <v>92</v>
      </c>
      <c r="B8235" s="23" t="s">
        <v>92</v>
      </c>
      <c r="C8235" s="24" t="s">
        <v>92</v>
      </c>
      <c r="D8235" t="s">
        <v>92</v>
      </c>
      <c r="E8235" t="s">
        <v>92</v>
      </c>
      <c r="F8235" t="s">
        <v>92</v>
      </c>
      <c r="G8235" s="23" t="s">
        <v>92</v>
      </c>
      <c r="H8235" s="24" t="s">
        <v>92</v>
      </c>
      <c r="I8235" t="s">
        <v>92</v>
      </c>
    </row>
    <row r="8236" spans="1:9">
      <c r="A8236" t="s">
        <v>92</v>
      </c>
      <c r="B8236" s="23" t="s">
        <v>92</v>
      </c>
      <c r="C8236" s="24" t="s">
        <v>92</v>
      </c>
      <c r="D8236" t="s">
        <v>92</v>
      </c>
      <c r="E8236" t="s">
        <v>92</v>
      </c>
      <c r="F8236" t="s">
        <v>92</v>
      </c>
      <c r="G8236" s="23" t="s">
        <v>92</v>
      </c>
      <c r="H8236" s="24" t="s">
        <v>92</v>
      </c>
      <c r="I8236" t="s">
        <v>92</v>
      </c>
    </row>
    <row r="8237" spans="1:9">
      <c r="A8237" t="s">
        <v>92</v>
      </c>
      <c r="B8237" s="23" t="s">
        <v>92</v>
      </c>
      <c r="C8237" s="24" t="s">
        <v>92</v>
      </c>
      <c r="D8237" t="s">
        <v>92</v>
      </c>
      <c r="E8237" t="s">
        <v>92</v>
      </c>
      <c r="F8237" t="s">
        <v>92</v>
      </c>
      <c r="G8237" s="23" t="s">
        <v>92</v>
      </c>
      <c r="H8237" s="24" t="s">
        <v>92</v>
      </c>
      <c r="I8237" t="s">
        <v>92</v>
      </c>
    </row>
    <row r="8238" spans="1:9">
      <c r="A8238" t="s">
        <v>92</v>
      </c>
      <c r="B8238" s="23" t="s">
        <v>92</v>
      </c>
      <c r="C8238" s="24" t="s">
        <v>92</v>
      </c>
      <c r="D8238" t="s">
        <v>92</v>
      </c>
      <c r="E8238" t="s">
        <v>92</v>
      </c>
      <c r="F8238" t="s">
        <v>92</v>
      </c>
      <c r="G8238" s="23" t="s">
        <v>92</v>
      </c>
      <c r="H8238" s="24" t="s">
        <v>92</v>
      </c>
      <c r="I8238" t="s">
        <v>92</v>
      </c>
    </row>
    <row r="8239" spans="1:9">
      <c r="A8239" t="s">
        <v>92</v>
      </c>
      <c r="B8239" s="23" t="s">
        <v>92</v>
      </c>
      <c r="C8239" s="24" t="s">
        <v>92</v>
      </c>
      <c r="D8239" t="s">
        <v>92</v>
      </c>
      <c r="E8239" t="s">
        <v>92</v>
      </c>
      <c r="F8239" t="s">
        <v>92</v>
      </c>
      <c r="G8239" s="23" t="s">
        <v>92</v>
      </c>
      <c r="H8239" s="24" t="s">
        <v>92</v>
      </c>
      <c r="I8239" t="s">
        <v>92</v>
      </c>
    </row>
    <row r="8240" spans="1:9">
      <c r="A8240" t="s">
        <v>92</v>
      </c>
      <c r="B8240" s="23" t="s">
        <v>92</v>
      </c>
      <c r="C8240" s="24" t="s">
        <v>92</v>
      </c>
      <c r="D8240" t="s">
        <v>92</v>
      </c>
      <c r="E8240" t="s">
        <v>92</v>
      </c>
      <c r="F8240" t="s">
        <v>92</v>
      </c>
      <c r="G8240" s="23" t="s">
        <v>92</v>
      </c>
      <c r="H8240" s="24" t="s">
        <v>92</v>
      </c>
      <c r="I8240" t="s">
        <v>92</v>
      </c>
    </row>
    <row r="8241" spans="1:9">
      <c r="A8241" t="s">
        <v>92</v>
      </c>
      <c r="B8241" s="23" t="s">
        <v>92</v>
      </c>
      <c r="C8241" s="24" t="s">
        <v>92</v>
      </c>
      <c r="D8241" t="s">
        <v>92</v>
      </c>
      <c r="E8241" t="s">
        <v>92</v>
      </c>
      <c r="F8241" t="s">
        <v>92</v>
      </c>
      <c r="G8241" s="23" t="s">
        <v>92</v>
      </c>
      <c r="H8241" s="24" t="s">
        <v>92</v>
      </c>
      <c r="I8241" t="s">
        <v>92</v>
      </c>
    </row>
    <row r="8242" spans="1:9">
      <c r="A8242" t="s">
        <v>92</v>
      </c>
      <c r="B8242" s="23" t="s">
        <v>92</v>
      </c>
      <c r="C8242" s="24" t="s">
        <v>92</v>
      </c>
      <c r="D8242" t="s">
        <v>92</v>
      </c>
      <c r="E8242" t="s">
        <v>92</v>
      </c>
      <c r="F8242" t="s">
        <v>92</v>
      </c>
      <c r="G8242" s="23" t="s">
        <v>92</v>
      </c>
      <c r="H8242" s="24" t="s">
        <v>92</v>
      </c>
      <c r="I8242" t="s">
        <v>92</v>
      </c>
    </row>
    <row r="8243" spans="1:9">
      <c r="A8243" t="s">
        <v>92</v>
      </c>
      <c r="B8243" s="23" t="s">
        <v>92</v>
      </c>
      <c r="C8243" s="24" t="s">
        <v>92</v>
      </c>
      <c r="D8243" t="s">
        <v>92</v>
      </c>
      <c r="E8243" t="s">
        <v>92</v>
      </c>
      <c r="F8243" t="s">
        <v>92</v>
      </c>
      <c r="G8243" s="23" t="s">
        <v>92</v>
      </c>
      <c r="H8243" s="24" t="s">
        <v>92</v>
      </c>
      <c r="I8243" t="s">
        <v>92</v>
      </c>
    </row>
    <row r="8244" spans="1:9">
      <c r="A8244" t="s">
        <v>92</v>
      </c>
      <c r="B8244" s="23" t="s">
        <v>92</v>
      </c>
      <c r="C8244" s="24" t="s">
        <v>92</v>
      </c>
      <c r="D8244" t="s">
        <v>92</v>
      </c>
      <c r="E8244" t="s">
        <v>92</v>
      </c>
      <c r="F8244" t="s">
        <v>92</v>
      </c>
      <c r="G8244" s="23" t="s">
        <v>92</v>
      </c>
      <c r="H8244" s="24" t="s">
        <v>92</v>
      </c>
      <c r="I8244" t="s">
        <v>92</v>
      </c>
    </row>
    <row r="8245" spans="1:9">
      <c r="A8245" t="s">
        <v>92</v>
      </c>
      <c r="B8245" s="23" t="s">
        <v>92</v>
      </c>
      <c r="C8245" s="24" t="s">
        <v>92</v>
      </c>
      <c r="D8245" t="s">
        <v>92</v>
      </c>
      <c r="E8245" t="s">
        <v>92</v>
      </c>
      <c r="F8245" t="s">
        <v>92</v>
      </c>
      <c r="G8245" s="23" t="s">
        <v>92</v>
      </c>
      <c r="H8245" s="24" t="s">
        <v>92</v>
      </c>
      <c r="I8245" t="s">
        <v>92</v>
      </c>
    </row>
    <row r="8246" spans="1:9">
      <c r="A8246" t="s">
        <v>92</v>
      </c>
      <c r="B8246" s="23" t="s">
        <v>92</v>
      </c>
      <c r="C8246" s="24" t="s">
        <v>92</v>
      </c>
      <c r="D8246" t="s">
        <v>92</v>
      </c>
      <c r="E8246" t="s">
        <v>92</v>
      </c>
      <c r="F8246" t="s">
        <v>92</v>
      </c>
      <c r="G8246" s="23" t="s">
        <v>92</v>
      </c>
      <c r="H8246" s="24" t="s">
        <v>92</v>
      </c>
      <c r="I8246" t="s">
        <v>92</v>
      </c>
    </row>
    <row r="8247" spans="1:9">
      <c r="A8247" t="s">
        <v>92</v>
      </c>
      <c r="B8247" s="23" t="s">
        <v>92</v>
      </c>
      <c r="C8247" s="24" t="s">
        <v>92</v>
      </c>
      <c r="D8247" t="s">
        <v>92</v>
      </c>
      <c r="E8247" t="s">
        <v>92</v>
      </c>
      <c r="F8247" t="s">
        <v>92</v>
      </c>
      <c r="G8247" s="23" t="s">
        <v>92</v>
      </c>
      <c r="H8247" s="24" t="s">
        <v>92</v>
      </c>
      <c r="I8247" t="s">
        <v>92</v>
      </c>
    </row>
    <row r="8248" spans="1:9">
      <c r="A8248" t="s">
        <v>92</v>
      </c>
      <c r="B8248" s="23" t="s">
        <v>92</v>
      </c>
      <c r="C8248" s="24" t="s">
        <v>92</v>
      </c>
      <c r="D8248" t="s">
        <v>92</v>
      </c>
      <c r="E8248" t="s">
        <v>92</v>
      </c>
      <c r="F8248" t="s">
        <v>92</v>
      </c>
      <c r="G8248" s="23" t="s">
        <v>92</v>
      </c>
      <c r="H8248" s="24" t="s">
        <v>92</v>
      </c>
      <c r="I8248" t="s">
        <v>92</v>
      </c>
    </row>
    <row r="8249" spans="1:9">
      <c r="A8249" t="s">
        <v>92</v>
      </c>
      <c r="B8249" s="23" t="s">
        <v>92</v>
      </c>
      <c r="C8249" s="24" t="s">
        <v>92</v>
      </c>
      <c r="D8249" t="s">
        <v>92</v>
      </c>
      <c r="E8249" t="s">
        <v>92</v>
      </c>
      <c r="F8249" t="s">
        <v>92</v>
      </c>
      <c r="G8249" s="23" t="s">
        <v>92</v>
      </c>
      <c r="H8249" s="24" t="s">
        <v>92</v>
      </c>
      <c r="I8249" t="s">
        <v>92</v>
      </c>
    </row>
    <row r="8250" spans="1:9">
      <c r="A8250" t="s">
        <v>92</v>
      </c>
      <c r="B8250" s="23" t="s">
        <v>92</v>
      </c>
      <c r="C8250" s="24" t="s">
        <v>92</v>
      </c>
      <c r="D8250" t="s">
        <v>92</v>
      </c>
      <c r="E8250" t="s">
        <v>92</v>
      </c>
      <c r="F8250" t="s">
        <v>92</v>
      </c>
      <c r="G8250" s="23" t="s">
        <v>92</v>
      </c>
      <c r="H8250" s="24" t="s">
        <v>92</v>
      </c>
      <c r="I8250" t="s">
        <v>92</v>
      </c>
    </row>
    <row r="8251" spans="1:9">
      <c r="A8251" t="s">
        <v>92</v>
      </c>
      <c r="B8251" s="23" t="s">
        <v>92</v>
      </c>
      <c r="C8251" s="24" t="s">
        <v>92</v>
      </c>
      <c r="D8251" t="s">
        <v>92</v>
      </c>
      <c r="E8251" t="s">
        <v>92</v>
      </c>
      <c r="F8251" t="s">
        <v>92</v>
      </c>
      <c r="G8251" s="23" t="s">
        <v>92</v>
      </c>
      <c r="H8251" s="24" t="s">
        <v>92</v>
      </c>
      <c r="I8251" t="s">
        <v>92</v>
      </c>
    </row>
    <row r="8252" spans="1:9">
      <c r="A8252" t="s">
        <v>92</v>
      </c>
      <c r="B8252" s="23" t="s">
        <v>92</v>
      </c>
      <c r="C8252" s="24" t="s">
        <v>92</v>
      </c>
      <c r="D8252" t="s">
        <v>92</v>
      </c>
      <c r="E8252" t="s">
        <v>92</v>
      </c>
      <c r="F8252" t="s">
        <v>92</v>
      </c>
      <c r="G8252" s="23" t="s">
        <v>92</v>
      </c>
      <c r="H8252" s="24" t="s">
        <v>92</v>
      </c>
      <c r="I8252" t="s">
        <v>92</v>
      </c>
    </row>
    <row r="8253" spans="1:9">
      <c r="A8253" t="s">
        <v>92</v>
      </c>
      <c r="B8253" s="23" t="s">
        <v>92</v>
      </c>
      <c r="C8253" s="24" t="s">
        <v>92</v>
      </c>
      <c r="D8253" t="s">
        <v>92</v>
      </c>
      <c r="E8253" t="s">
        <v>92</v>
      </c>
      <c r="F8253" t="s">
        <v>92</v>
      </c>
      <c r="G8253" s="23" t="s">
        <v>92</v>
      </c>
      <c r="H8253" s="24" t="s">
        <v>92</v>
      </c>
      <c r="I8253" t="s">
        <v>92</v>
      </c>
    </row>
    <row r="8254" spans="1:9">
      <c r="A8254" t="s">
        <v>92</v>
      </c>
      <c r="B8254" s="23" t="s">
        <v>92</v>
      </c>
      <c r="C8254" s="24" t="s">
        <v>92</v>
      </c>
      <c r="D8254" t="s">
        <v>92</v>
      </c>
      <c r="E8254" t="s">
        <v>92</v>
      </c>
      <c r="F8254" t="s">
        <v>92</v>
      </c>
      <c r="G8254" s="23" t="s">
        <v>92</v>
      </c>
      <c r="H8254" s="24" t="s">
        <v>92</v>
      </c>
      <c r="I8254" t="s">
        <v>92</v>
      </c>
    </row>
    <row r="8255" spans="1:9">
      <c r="A8255" t="s">
        <v>92</v>
      </c>
      <c r="B8255" s="23" t="s">
        <v>92</v>
      </c>
      <c r="C8255" s="24" t="s">
        <v>92</v>
      </c>
      <c r="D8255" t="s">
        <v>92</v>
      </c>
      <c r="E8255" t="s">
        <v>92</v>
      </c>
      <c r="F8255" t="s">
        <v>92</v>
      </c>
      <c r="G8255" s="23" t="s">
        <v>92</v>
      </c>
      <c r="H8255" s="24" t="s">
        <v>92</v>
      </c>
      <c r="I8255" t="s">
        <v>92</v>
      </c>
    </row>
    <row r="8256" spans="1:9">
      <c r="A8256" t="s">
        <v>92</v>
      </c>
      <c r="B8256" s="23" t="s">
        <v>92</v>
      </c>
      <c r="C8256" s="24" t="s">
        <v>92</v>
      </c>
      <c r="D8256" t="s">
        <v>92</v>
      </c>
      <c r="E8256" t="s">
        <v>92</v>
      </c>
      <c r="F8256" t="s">
        <v>92</v>
      </c>
      <c r="G8256" s="23" t="s">
        <v>92</v>
      </c>
      <c r="H8256" s="24" t="s">
        <v>92</v>
      </c>
      <c r="I8256" t="s">
        <v>92</v>
      </c>
    </row>
    <row r="8257" spans="1:9">
      <c r="A8257" t="s">
        <v>92</v>
      </c>
      <c r="B8257" s="23" t="s">
        <v>92</v>
      </c>
      <c r="C8257" s="24" t="s">
        <v>92</v>
      </c>
      <c r="D8257" t="s">
        <v>92</v>
      </c>
      <c r="E8257" t="s">
        <v>92</v>
      </c>
      <c r="F8257" t="s">
        <v>92</v>
      </c>
      <c r="G8257" s="23" t="s">
        <v>92</v>
      </c>
      <c r="H8257" s="24" t="s">
        <v>92</v>
      </c>
      <c r="I8257" t="s">
        <v>92</v>
      </c>
    </row>
    <row r="8258" spans="1:9">
      <c r="A8258" t="s">
        <v>92</v>
      </c>
      <c r="B8258" s="23" t="s">
        <v>92</v>
      </c>
      <c r="C8258" s="24" t="s">
        <v>92</v>
      </c>
      <c r="D8258" t="s">
        <v>92</v>
      </c>
      <c r="E8258" t="s">
        <v>92</v>
      </c>
      <c r="F8258" t="s">
        <v>92</v>
      </c>
      <c r="G8258" s="23" t="s">
        <v>92</v>
      </c>
      <c r="H8258" s="24" t="s">
        <v>92</v>
      </c>
      <c r="I8258" t="s">
        <v>92</v>
      </c>
    </row>
    <row r="8259" spans="1:9">
      <c r="A8259" t="s">
        <v>92</v>
      </c>
      <c r="B8259" s="23" t="s">
        <v>92</v>
      </c>
      <c r="C8259" s="24" t="s">
        <v>92</v>
      </c>
      <c r="D8259" t="s">
        <v>92</v>
      </c>
      <c r="E8259" t="s">
        <v>92</v>
      </c>
      <c r="F8259" t="s">
        <v>92</v>
      </c>
      <c r="G8259" s="23" t="s">
        <v>92</v>
      </c>
      <c r="H8259" s="24" t="s">
        <v>92</v>
      </c>
      <c r="I8259" t="s">
        <v>92</v>
      </c>
    </row>
    <row r="8260" spans="1:9">
      <c r="A8260" t="s">
        <v>92</v>
      </c>
      <c r="B8260" s="23" t="s">
        <v>92</v>
      </c>
      <c r="C8260" s="24" t="s">
        <v>92</v>
      </c>
      <c r="D8260" t="s">
        <v>92</v>
      </c>
      <c r="E8260" t="s">
        <v>92</v>
      </c>
      <c r="F8260" t="s">
        <v>92</v>
      </c>
      <c r="G8260" s="23" t="s">
        <v>92</v>
      </c>
      <c r="H8260" s="24" t="s">
        <v>92</v>
      </c>
      <c r="I8260" t="s">
        <v>92</v>
      </c>
    </row>
    <row r="8261" spans="1:9">
      <c r="A8261" t="s">
        <v>92</v>
      </c>
      <c r="B8261" s="23" t="s">
        <v>92</v>
      </c>
      <c r="C8261" s="24" t="s">
        <v>92</v>
      </c>
      <c r="D8261" t="s">
        <v>92</v>
      </c>
      <c r="E8261" t="s">
        <v>92</v>
      </c>
      <c r="F8261" t="s">
        <v>92</v>
      </c>
      <c r="G8261" s="23" t="s">
        <v>92</v>
      </c>
      <c r="H8261" s="24" t="s">
        <v>92</v>
      </c>
      <c r="I8261" t="s">
        <v>92</v>
      </c>
    </row>
    <row r="8262" spans="1:9">
      <c r="A8262" t="s">
        <v>92</v>
      </c>
      <c r="B8262" s="23" t="s">
        <v>92</v>
      </c>
      <c r="C8262" s="24" t="s">
        <v>92</v>
      </c>
      <c r="D8262" t="s">
        <v>92</v>
      </c>
      <c r="E8262" t="s">
        <v>92</v>
      </c>
      <c r="F8262" t="s">
        <v>92</v>
      </c>
      <c r="G8262" s="23" t="s">
        <v>92</v>
      </c>
      <c r="H8262" s="24" t="s">
        <v>92</v>
      </c>
      <c r="I8262" t="s">
        <v>92</v>
      </c>
    </row>
    <row r="8263" spans="1:9">
      <c r="A8263" t="s">
        <v>92</v>
      </c>
      <c r="B8263" s="23" t="s">
        <v>92</v>
      </c>
      <c r="C8263" s="24" t="s">
        <v>92</v>
      </c>
      <c r="D8263" t="s">
        <v>92</v>
      </c>
      <c r="E8263" t="s">
        <v>92</v>
      </c>
      <c r="F8263" t="s">
        <v>92</v>
      </c>
      <c r="G8263" s="23" t="s">
        <v>92</v>
      </c>
      <c r="H8263" s="24" t="s">
        <v>92</v>
      </c>
      <c r="I8263" t="s">
        <v>92</v>
      </c>
    </row>
    <row r="8264" spans="1:9">
      <c r="A8264" t="s">
        <v>92</v>
      </c>
      <c r="B8264" s="23" t="s">
        <v>92</v>
      </c>
      <c r="C8264" s="24" t="s">
        <v>92</v>
      </c>
      <c r="D8264" t="s">
        <v>92</v>
      </c>
      <c r="E8264" t="s">
        <v>92</v>
      </c>
      <c r="F8264" t="s">
        <v>92</v>
      </c>
      <c r="G8264" s="23" t="s">
        <v>92</v>
      </c>
      <c r="H8264" s="24" t="s">
        <v>92</v>
      </c>
      <c r="I8264" t="s">
        <v>92</v>
      </c>
    </row>
    <row r="8265" spans="1:9">
      <c r="A8265" t="s">
        <v>92</v>
      </c>
      <c r="B8265" s="23" t="s">
        <v>92</v>
      </c>
      <c r="C8265" s="24" t="s">
        <v>92</v>
      </c>
      <c r="D8265" t="s">
        <v>92</v>
      </c>
      <c r="E8265" t="s">
        <v>92</v>
      </c>
      <c r="F8265" t="s">
        <v>92</v>
      </c>
      <c r="G8265" s="23" t="s">
        <v>92</v>
      </c>
      <c r="H8265" s="24" t="s">
        <v>92</v>
      </c>
      <c r="I8265" t="s">
        <v>92</v>
      </c>
    </row>
    <row r="8266" spans="1:9">
      <c r="A8266" t="s">
        <v>92</v>
      </c>
      <c r="B8266" s="23" t="s">
        <v>92</v>
      </c>
      <c r="C8266" s="24" t="s">
        <v>92</v>
      </c>
      <c r="D8266" t="s">
        <v>92</v>
      </c>
      <c r="E8266" t="s">
        <v>92</v>
      </c>
      <c r="F8266" t="s">
        <v>92</v>
      </c>
      <c r="G8266" s="23" t="s">
        <v>92</v>
      </c>
      <c r="H8266" s="24" t="s">
        <v>92</v>
      </c>
      <c r="I8266" t="s">
        <v>92</v>
      </c>
    </row>
    <row r="8267" spans="1:9">
      <c r="A8267" t="s">
        <v>92</v>
      </c>
      <c r="B8267" s="23" t="s">
        <v>92</v>
      </c>
      <c r="C8267" s="24" t="s">
        <v>92</v>
      </c>
      <c r="D8267" t="s">
        <v>92</v>
      </c>
      <c r="E8267" t="s">
        <v>92</v>
      </c>
      <c r="F8267" t="s">
        <v>92</v>
      </c>
      <c r="G8267" s="23" t="s">
        <v>92</v>
      </c>
      <c r="H8267" s="24" t="s">
        <v>92</v>
      </c>
      <c r="I8267" t="s">
        <v>92</v>
      </c>
    </row>
    <row r="8268" spans="1:9">
      <c r="A8268" t="s">
        <v>92</v>
      </c>
      <c r="B8268" s="23" t="s">
        <v>92</v>
      </c>
      <c r="C8268" s="24" t="s">
        <v>92</v>
      </c>
      <c r="D8268" t="s">
        <v>92</v>
      </c>
      <c r="E8268" t="s">
        <v>92</v>
      </c>
      <c r="F8268" t="s">
        <v>92</v>
      </c>
      <c r="G8268" s="23" t="s">
        <v>92</v>
      </c>
      <c r="H8268" s="24" t="s">
        <v>92</v>
      </c>
      <c r="I8268" t="s">
        <v>92</v>
      </c>
    </row>
    <row r="8269" spans="1:9">
      <c r="A8269" t="s">
        <v>92</v>
      </c>
      <c r="B8269" s="23" t="s">
        <v>92</v>
      </c>
      <c r="C8269" s="24" t="s">
        <v>92</v>
      </c>
      <c r="D8269" t="s">
        <v>92</v>
      </c>
      <c r="E8269" t="s">
        <v>92</v>
      </c>
      <c r="F8269" t="s">
        <v>92</v>
      </c>
      <c r="G8269" s="23" t="s">
        <v>92</v>
      </c>
      <c r="H8269" s="24" t="s">
        <v>92</v>
      </c>
      <c r="I8269" t="s">
        <v>92</v>
      </c>
    </row>
    <row r="8270" spans="1:9">
      <c r="A8270" t="s">
        <v>92</v>
      </c>
      <c r="B8270" s="23" t="s">
        <v>92</v>
      </c>
      <c r="C8270" s="24" t="s">
        <v>92</v>
      </c>
      <c r="D8270" t="s">
        <v>92</v>
      </c>
      <c r="E8270" t="s">
        <v>92</v>
      </c>
      <c r="F8270" t="s">
        <v>92</v>
      </c>
      <c r="G8270" s="23" t="s">
        <v>92</v>
      </c>
      <c r="H8270" s="24" t="s">
        <v>92</v>
      </c>
      <c r="I8270" t="s">
        <v>92</v>
      </c>
    </row>
    <row r="8271" spans="1:9">
      <c r="A8271" t="s">
        <v>92</v>
      </c>
      <c r="B8271" s="23" t="s">
        <v>92</v>
      </c>
      <c r="C8271" s="24" t="s">
        <v>92</v>
      </c>
      <c r="D8271" t="s">
        <v>92</v>
      </c>
      <c r="E8271" t="s">
        <v>92</v>
      </c>
      <c r="F8271" t="s">
        <v>92</v>
      </c>
      <c r="G8271" s="23" t="s">
        <v>92</v>
      </c>
      <c r="H8271" s="24" t="s">
        <v>92</v>
      </c>
      <c r="I8271" t="s">
        <v>92</v>
      </c>
    </row>
    <row r="8272" spans="1:9">
      <c r="A8272" t="s">
        <v>92</v>
      </c>
      <c r="B8272" s="23" t="s">
        <v>92</v>
      </c>
      <c r="C8272" s="24" t="s">
        <v>92</v>
      </c>
      <c r="D8272" t="s">
        <v>92</v>
      </c>
      <c r="E8272" t="s">
        <v>92</v>
      </c>
      <c r="F8272" t="s">
        <v>92</v>
      </c>
      <c r="G8272" s="23" t="s">
        <v>92</v>
      </c>
      <c r="H8272" s="24" t="s">
        <v>92</v>
      </c>
      <c r="I8272" t="s">
        <v>92</v>
      </c>
    </row>
    <row r="8273" spans="1:9">
      <c r="A8273" t="s">
        <v>92</v>
      </c>
      <c r="B8273" s="23" t="s">
        <v>92</v>
      </c>
      <c r="C8273" s="24" t="s">
        <v>92</v>
      </c>
      <c r="D8273" t="s">
        <v>92</v>
      </c>
      <c r="E8273" t="s">
        <v>92</v>
      </c>
      <c r="F8273" t="s">
        <v>92</v>
      </c>
      <c r="G8273" s="23" t="s">
        <v>92</v>
      </c>
      <c r="H8273" s="24" t="s">
        <v>92</v>
      </c>
      <c r="I8273" t="s">
        <v>92</v>
      </c>
    </row>
    <row r="8274" spans="1:9">
      <c r="A8274" t="s">
        <v>92</v>
      </c>
      <c r="B8274" s="23" t="s">
        <v>92</v>
      </c>
      <c r="C8274" s="24" t="s">
        <v>92</v>
      </c>
      <c r="D8274" t="s">
        <v>92</v>
      </c>
      <c r="E8274" t="s">
        <v>92</v>
      </c>
      <c r="F8274" t="s">
        <v>92</v>
      </c>
      <c r="G8274" s="23" t="s">
        <v>92</v>
      </c>
      <c r="H8274" s="24" t="s">
        <v>92</v>
      </c>
      <c r="I8274" t="s">
        <v>92</v>
      </c>
    </row>
    <row r="8275" spans="1:9">
      <c r="A8275" t="s">
        <v>92</v>
      </c>
      <c r="B8275" s="23" t="s">
        <v>92</v>
      </c>
      <c r="C8275" s="24" t="s">
        <v>92</v>
      </c>
      <c r="D8275" t="s">
        <v>92</v>
      </c>
      <c r="E8275" t="s">
        <v>92</v>
      </c>
      <c r="F8275" t="s">
        <v>92</v>
      </c>
      <c r="G8275" s="23" t="s">
        <v>92</v>
      </c>
      <c r="H8275" s="24" t="s">
        <v>92</v>
      </c>
      <c r="I8275" t="s">
        <v>92</v>
      </c>
    </row>
    <row r="8276" spans="1:9">
      <c r="A8276" t="s">
        <v>92</v>
      </c>
      <c r="B8276" s="23" t="s">
        <v>92</v>
      </c>
      <c r="C8276" s="24" t="s">
        <v>92</v>
      </c>
      <c r="D8276" t="s">
        <v>92</v>
      </c>
      <c r="E8276" t="s">
        <v>92</v>
      </c>
      <c r="F8276" t="s">
        <v>92</v>
      </c>
      <c r="G8276" s="23" t="s">
        <v>92</v>
      </c>
      <c r="H8276" s="24" t="s">
        <v>92</v>
      </c>
      <c r="I8276" t="s">
        <v>92</v>
      </c>
    </row>
    <row r="8277" spans="1:9">
      <c r="A8277" t="s">
        <v>92</v>
      </c>
      <c r="B8277" s="23" t="s">
        <v>92</v>
      </c>
      <c r="C8277" s="24" t="s">
        <v>92</v>
      </c>
      <c r="D8277" t="s">
        <v>92</v>
      </c>
      <c r="E8277" t="s">
        <v>92</v>
      </c>
      <c r="F8277" t="s">
        <v>92</v>
      </c>
      <c r="G8277" s="23" t="s">
        <v>92</v>
      </c>
      <c r="H8277" s="24" t="s">
        <v>92</v>
      </c>
      <c r="I8277" t="s">
        <v>92</v>
      </c>
    </row>
    <row r="8278" spans="1:9">
      <c r="A8278" t="s">
        <v>92</v>
      </c>
      <c r="B8278" s="23" t="s">
        <v>92</v>
      </c>
      <c r="C8278" s="24" t="s">
        <v>92</v>
      </c>
      <c r="D8278" t="s">
        <v>92</v>
      </c>
      <c r="E8278" t="s">
        <v>92</v>
      </c>
      <c r="F8278" t="s">
        <v>92</v>
      </c>
      <c r="G8278" s="23" t="s">
        <v>92</v>
      </c>
      <c r="H8278" s="24" t="s">
        <v>92</v>
      </c>
      <c r="I8278" t="s">
        <v>92</v>
      </c>
    </row>
    <row r="8279" spans="1:9">
      <c r="A8279" t="s">
        <v>92</v>
      </c>
      <c r="B8279" s="23" t="s">
        <v>92</v>
      </c>
      <c r="C8279" s="24" t="s">
        <v>92</v>
      </c>
      <c r="D8279" t="s">
        <v>92</v>
      </c>
      <c r="E8279" t="s">
        <v>92</v>
      </c>
      <c r="F8279" t="s">
        <v>92</v>
      </c>
      <c r="G8279" s="23" t="s">
        <v>92</v>
      </c>
      <c r="H8279" s="24" t="s">
        <v>92</v>
      </c>
      <c r="I8279" t="s">
        <v>92</v>
      </c>
    </row>
    <row r="8280" spans="1:9">
      <c r="A8280" t="s">
        <v>92</v>
      </c>
      <c r="B8280" s="23" t="s">
        <v>92</v>
      </c>
      <c r="C8280" s="24" t="s">
        <v>92</v>
      </c>
      <c r="D8280" t="s">
        <v>92</v>
      </c>
      <c r="E8280" t="s">
        <v>92</v>
      </c>
      <c r="F8280" t="s">
        <v>92</v>
      </c>
      <c r="G8280" s="23" t="s">
        <v>92</v>
      </c>
      <c r="H8280" s="24" t="s">
        <v>92</v>
      </c>
      <c r="I8280" t="s">
        <v>92</v>
      </c>
    </row>
    <row r="8281" spans="1:9">
      <c r="A8281" t="s">
        <v>92</v>
      </c>
      <c r="B8281" s="23" t="s">
        <v>92</v>
      </c>
      <c r="C8281" s="24" t="s">
        <v>92</v>
      </c>
      <c r="D8281" t="s">
        <v>92</v>
      </c>
      <c r="E8281" t="s">
        <v>92</v>
      </c>
      <c r="F8281" t="s">
        <v>92</v>
      </c>
      <c r="G8281" s="23" t="s">
        <v>92</v>
      </c>
      <c r="H8281" s="24" t="s">
        <v>92</v>
      </c>
      <c r="I8281" t="s">
        <v>92</v>
      </c>
    </row>
    <row r="8282" spans="1:9">
      <c r="A8282" t="s">
        <v>92</v>
      </c>
      <c r="B8282" s="23" t="s">
        <v>92</v>
      </c>
      <c r="C8282" s="24" t="s">
        <v>92</v>
      </c>
      <c r="D8282" t="s">
        <v>92</v>
      </c>
      <c r="E8282" t="s">
        <v>92</v>
      </c>
      <c r="F8282" t="s">
        <v>92</v>
      </c>
      <c r="G8282" s="23" t="s">
        <v>92</v>
      </c>
      <c r="H8282" s="24" t="s">
        <v>92</v>
      </c>
      <c r="I8282" t="s">
        <v>92</v>
      </c>
    </row>
    <row r="8283" spans="1:9">
      <c r="A8283" t="s">
        <v>92</v>
      </c>
      <c r="B8283" s="23" t="s">
        <v>92</v>
      </c>
      <c r="C8283" s="24" t="s">
        <v>92</v>
      </c>
      <c r="D8283" t="s">
        <v>92</v>
      </c>
      <c r="E8283" t="s">
        <v>92</v>
      </c>
      <c r="F8283" t="s">
        <v>92</v>
      </c>
      <c r="G8283" s="23" t="s">
        <v>92</v>
      </c>
      <c r="H8283" s="24" t="s">
        <v>92</v>
      </c>
      <c r="I8283" t="s">
        <v>92</v>
      </c>
    </row>
    <row r="8284" spans="1:9">
      <c r="A8284" t="s">
        <v>92</v>
      </c>
      <c r="B8284" s="23" t="s">
        <v>92</v>
      </c>
      <c r="C8284" s="24" t="s">
        <v>92</v>
      </c>
      <c r="D8284" t="s">
        <v>92</v>
      </c>
      <c r="E8284" t="s">
        <v>92</v>
      </c>
      <c r="F8284" t="s">
        <v>92</v>
      </c>
      <c r="G8284" s="23" t="s">
        <v>92</v>
      </c>
      <c r="H8284" s="24" t="s">
        <v>92</v>
      </c>
      <c r="I8284" t="s">
        <v>92</v>
      </c>
    </row>
    <row r="8285" spans="1:9">
      <c r="A8285" t="s">
        <v>92</v>
      </c>
      <c r="B8285" s="23" t="s">
        <v>92</v>
      </c>
      <c r="C8285" s="24" t="s">
        <v>92</v>
      </c>
      <c r="D8285" t="s">
        <v>92</v>
      </c>
      <c r="E8285" t="s">
        <v>92</v>
      </c>
      <c r="F8285" t="s">
        <v>92</v>
      </c>
      <c r="G8285" s="23" t="s">
        <v>92</v>
      </c>
      <c r="H8285" s="24" t="s">
        <v>92</v>
      </c>
      <c r="I8285" t="s">
        <v>92</v>
      </c>
    </row>
    <row r="8286" spans="1:9">
      <c r="A8286" t="s">
        <v>92</v>
      </c>
      <c r="B8286" s="23" t="s">
        <v>92</v>
      </c>
      <c r="C8286" s="24" t="s">
        <v>92</v>
      </c>
      <c r="D8286" t="s">
        <v>92</v>
      </c>
      <c r="E8286" t="s">
        <v>92</v>
      </c>
      <c r="F8286" t="s">
        <v>92</v>
      </c>
      <c r="G8286" s="23" t="s">
        <v>92</v>
      </c>
      <c r="H8286" s="24" t="s">
        <v>92</v>
      </c>
      <c r="I8286" t="s">
        <v>92</v>
      </c>
    </row>
    <row r="8287" spans="1:9">
      <c r="A8287" t="s">
        <v>92</v>
      </c>
      <c r="B8287" s="23" t="s">
        <v>92</v>
      </c>
      <c r="C8287" s="24" t="s">
        <v>92</v>
      </c>
      <c r="D8287" t="s">
        <v>92</v>
      </c>
      <c r="E8287" t="s">
        <v>92</v>
      </c>
      <c r="F8287" t="s">
        <v>92</v>
      </c>
      <c r="G8287" s="23" t="s">
        <v>92</v>
      </c>
      <c r="H8287" s="24" t="s">
        <v>92</v>
      </c>
      <c r="I8287" t="s">
        <v>92</v>
      </c>
    </row>
    <row r="8288" spans="1:9">
      <c r="A8288" t="s">
        <v>92</v>
      </c>
      <c r="B8288" s="23" t="s">
        <v>92</v>
      </c>
      <c r="C8288" s="24" t="s">
        <v>92</v>
      </c>
      <c r="D8288" t="s">
        <v>92</v>
      </c>
      <c r="E8288" t="s">
        <v>92</v>
      </c>
      <c r="F8288" t="s">
        <v>92</v>
      </c>
      <c r="G8288" s="23" t="s">
        <v>92</v>
      </c>
      <c r="H8288" s="24" t="s">
        <v>92</v>
      </c>
      <c r="I8288" t="s">
        <v>92</v>
      </c>
    </row>
    <row r="8289" spans="1:9">
      <c r="A8289" t="s">
        <v>92</v>
      </c>
      <c r="B8289" s="23" t="s">
        <v>92</v>
      </c>
      <c r="C8289" s="24" t="s">
        <v>92</v>
      </c>
      <c r="D8289" t="s">
        <v>92</v>
      </c>
      <c r="E8289" t="s">
        <v>92</v>
      </c>
      <c r="F8289" t="s">
        <v>92</v>
      </c>
      <c r="G8289" s="23" t="s">
        <v>92</v>
      </c>
      <c r="H8289" s="24" t="s">
        <v>92</v>
      </c>
      <c r="I8289" t="s">
        <v>92</v>
      </c>
    </row>
    <row r="8290" spans="1:9">
      <c r="A8290" t="s">
        <v>92</v>
      </c>
      <c r="B8290" s="23" t="s">
        <v>92</v>
      </c>
      <c r="C8290" s="24" t="s">
        <v>92</v>
      </c>
      <c r="D8290" t="s">
        <v>92</v>
      </c>
      <c r="E8290" t="s">
        <v>92</v>
      </c>
      <c r="F8290" t="s">
        <v>92</v>
      </c>
      <c r="G8290" s="23" t="s">
        <v>92</v>
      </c>
      <c r="H8290" s="24" t="s">
        <v>92</v>
      </c>
      <c r="I8290" t="s">
        <v>92</v>
      </c>
    </row>
    <row r="8291" spans="1:9">
      <c r="A8291" t="s">
        <v>92</v>
      </c>
      <c r="B8291" s="23" t="s">
        <v>92</v>
      </c>
      <c r="C8291" s="24" t="s">
        <v>92</v>
      </c>
      <c r="D8291" t="s">
        <v>92</v>
      </c>
      <c r="E8291" t="s">
        <v>92</v>
      </c>
      <c r="F8291" t="s">
        <v>92</v>
      </c>
      <c r="G8291" s="23" t="s">
        <v>92</v>
      </c>
      <c r="H8291" s="24" t="s">
        <v>92</v>
      </c>
      <c r="I8291" t="s">
        <v>92</v>
      </c>
    </row>
    <row r="8292" spans="1:9">
      <c r="A8292" t="s">
        <v>92</v>
      </c>
      <c r="B8292" s="23" t="s">
        <v>92</v>
      </c>
      <c r="C8292" s="24" t="s">
        <v>92</v>
      </c>
      <c r="D8292" t="s">
        <v>92</v>
      </c>
      <c r="E8292" t="s">
        <v>92</v>
      </c>
      <c r="F8292" t="s">
        <v>92</v>
      </c>
      <c r="G8292" s="23" t="s">
        <v>92</v>
      </c>
      <c r="H8292" s="24" t="s">
        <v>92</v>
      </c>
      <c r="I8292" t="s">
        <v>92</v>
      </c>
    </row>
    <row r="8293" spans="1:9">
      <c r="A8293" t="s">
        <v>92</v>
      </c>
      <c r="B8293" s="23" t="s">
        <v>92</v>
      </c>
      <c r="C8293" s="24" t="s">
        <v>92</v>
      </c>
      <c r="D8293" t="s">
        <v>92</v>
      </c>
      <c r="E8293" t="s">
        <v>92</v>
      </c>
      <c r="F8293" t="s">
        <v>92</v>
      </c>
      <c r="G8293" s="23" t="s">
        <v>92</v>
      </c>
      <c r="H8293" s="24" t="s">
        <v>92</v>
      </c>
      <c r="I8293" t="s">
        <v>92</v>
      </c>
    </row>
    <row r="8294" spans="1:9">
      <c r="A8294" t="s">
        <v>92</v>
      </c>
      <c r="B8294" s="23" t="s">
        <v>92</v>
      </c>
      <c r="C8294" s="24" t="s">
        <v>92</v>
      </c>
      <c r="D8294" t="s">
        <v>92</v>
      </c>
      <c r="E8294" t="s">
        <v>92</v>
      </c>
      <c r="F8294" t="s">
        <v>92</v>
      </c>
      <c r="G8294" s="23" t="s">
        <v>92</v>
      </c>
      <c r="H8294" s="24" t="s">
        <v>92</v>
      </c>
      <c r="I8294" t="s">
        <v>92</v>
      </c>
    </row>
    <row r="8295" spans="1:9">
      <c r="A8295" t="s">
        <v>92</v>
      </c>
      <c r="B8295" s="23" t="s">
        <v>92</v>
      </c>
      <c r="C8295" s="24" t="s">
        <v>92</v>
      </c>
      <c r="D8295" t="s">
        <v>92</v>
      </c>
      <c r="E8295" t="s">
        <v>92</v>
      </c>
      <c r="F8295" t="s">
        <v>92</v>
      </c>
      <c r="G8295" s="23" t="s">
        <v>92</v>
      </c>
      <c r="H8295" s="24" t="s">
        <v>92</v>
      </c>
      <c r="I8295" t="s">
        <v>92</v>
      </c>
    </row>
    <row r="8296" spans="1:9">
      <c r="A8296" t="s">
        <v>92</v>
      </c>
      <c r="B8296" s="23" t="s">
        <v>92</v>
      </c>
      <c r="C8296" s="24" t="s">
        <v>92</v>
      </c>
      <c r="D8296" t="s">
        <v>92</v>
      </c>
      <c r="E8296" t="s">
        <v>92</v>
      </c>
      <c r="F8296" t="s">
        <v>92</v>
      </c>
      <c r="G8296" s="23" t="s">
        <v>92</v>
      </c>
      <c r="H8296" s="24" t="s">
        <v>92</v>
      </c>
      <c r="I8296" t="s">
        <v>92</v>
      </c>
    </row>
    <row r="8297" spans="1:9">
      <c r="A8297" t="s">
        <v>92</v>
      </c>
      <c r="B8297" s="23" t="s">
        <v>92</v>
      </c>
      <c r="C8297" s="24" t="s">
        <v>92</v>
      </c>
      <c r="D8297" t="s">
        <v>92</v>
      </c>
      <c r="E8297" t="s">
        <v>92</v>
      </c>
      <c r="F8297" t="s">
        <v>92</v>
      </c>
      <c r="G8297" s="23" t="s">
        <v>92</v>
      </c>
      <c r="H8297" s="24" t="s">
        <v>92</v>
      </c>
      <c r="I8297" t="s">
        <v>92</v>
      </c>
    </row>
    <row r="8298" spans="1:9">
      <c r="A8298" t="s">
        <v>92</v>
      </c>
      <c r="B8298" s="23" t="s">
        <v>92</v>
      </c>
      <c r="C8298" s="24" t="s">
        <v>92</v>
      </c>
      <c r="D8298" t="s">
        <v>92</v>
      </c>
      <c r="E8298" t="s">
        <v>92</v>
      </c>
      <c r="F8298" t="s">
        <v>92</v>
      </c>
      <c r="G8298" s="23" t="s">
        <v>92</v>
      </c>
      <c r="H8298" s="24" t="s">
        <v>92</v>
      </c>
      <c r="I8298" t="s">
        <v>92</v>
      </c>
    </row>
    <row r="8299" spans="1:9">
      <c r="A8299" t="s">
        <v>92</v>
      </c>
      <c r="B8299" s="23" t="s">
        <v>92</v>
      </c>
      <c r="C8299" s="24" t="s">
        <v>92</v>
      </c>
      <c r="D8299" t="s">
        <v>92</v>
      </c>
      <c r="E8299" t="s">
        <v>92</v>
      </c>
      <c r="F8299" t="s">
        <v>92</v>
      </c>
      <c r="G8299" s="23" t="s">
        <v>92</v>
      </c>
      <c r="H8299" s="24" t="s">
        <v>92</v>
      </c>
      <c r="I8299" t="s">
        <v>92</v>
      </c>
    </row>
    <row r="8300" spans="1:9">
      <c r="A8300" t="s">
        <v>92</v>
      </c>
      <c r="B8300" s="23" t="s">
        <v>92</v>
      </c>
      <c r="C8300" s="24" t="s">
        <v>92</v>
      </c>
      <c r="D8300" t="s">
        <v>92</v>
      </c>
      <c r="E8300" t="s">
        <v>92</v>
      </c>
      <c r="F8300" t="s">
        <v>92</v>
      </c>
      <c r="G8300" s="23" t="s">
        <v>92</v>
      </c>
      <c r="H8300" s="24" t="s">
        <v>92</v>
      </c>
      <c r="I8300" t="s">
        <v>92</v>
      </c>
    </row>
    <row r="8301" spans="1:9">
      <c r="A8301" t="s">
        <v>92</v>
      </c>
      <c r="B8301" s="23" t="s">
        <v>92</v>
      </c>
      <c r="C8301" s="24" t="s">
        <v>92</v>
      </c>
      <c r="D8301" t="s">
        <v>92</v>
      </c>
      <c r="E8301" t="s">
        <v>92</v>
      </c>
      <c r="F8301" t="s">
        <v>92</v>
      </c>
      <c r="G8301" s="23" t="s">
        <v>92</v>
      </c>
      <c r="H8301" s="24" t="s">
        <v>92</v>
      </c>
      <c r="I8301" t="s">
        <v>92</v>
      </c>
    </row>
    <row r="8302" spans="1:9">
      <c r="A8302" t="s">
        <v>92</v>
      </c>
      <c r="B8302" s="23" t="s">
        <v>92</v>
      </c>
      <c r="C8302" s="24" t="s">
        <v>92</v>
      </c>
      <c r="D8302" t="s">
        <v>92</v>
      </c>
      <c r="E8302" t="s">
        <v>92</v>
      </c>
      <c r="F8302" t="s">
        <v>92</v>
      </c>
      <c r="G8302" s="23" t="s">
        <v>92</v>
      </c>
      <c r="H8302" s="24" t="s">
        <v>92</v>
      </c>
      <c r="I8302" t="s">
        <v>92</v>
      </c>
    </row>
    <row r="8303" spans="1:9">
      <c r="A8303" t="s">
        <v>92</v>
      </c>
      <c r="B8303" s="23" t="s">
        <v>92</v>
      </c>
      <c r="C8303" s="24" t="s">
        <v>92</v>
      </c>
      <c r="D8303" t="s">
        <v>92</v>
      </c>
      <c r="E8303" t="s">
        <v>92</v>
      </c>
      <c r="F8303" t="s">
        <v>92</v>
      </c>
      <c r="G8303" s="23" t="s">
        <v>92</v>
      </c>
      <c r="H8303" s="24" t="s">
        <v>92</v>
      </c>
      <c r="I8303" t="s">
        <v>92</v>
      </c>
    </row>
    <row r="8304" spans="1:9">
      <c r="A8304" t="s">
        <v>92</v>
      </c>
      <c r="B8304" s="23" t="s">
        <v>92</v>
      </c>
      <c r="C8304" s="24" t="s">
        <v>92</v>
      </c>
      <c r="D8304" t="s">
        <v>92</v>
      </c>
      <c r="E8304" t="s">
        <v>92</v>
      </c>
      <c r="F8304" t="s">
        <v>92</v>
      </c>
      <c r="G8304" s="23" t="s">
        <v>92</v>
      </c>
      <c r="H8304" s="24" t="s">
        <v>92</v>
      </c>
      <c r="I8304" t="s">
        <v>92</v>
      </c>
    </row>
    <row r="8305" spans="1:9">
      <c r="A8305" t="s">
        <v>92</v>
      </c>
      <c r="B8305" s="23" t="s">
        <v>92</v>
      </c>
      <c r="C8305" s="24" t="s">
        <v>92</v>
      </c>
      <c r="D8305" t="s">
        <v>92</v>
      </c>
      <c r="E8305" t="s">
        <v>92</v>
      </c>
      <c r="F8305" t="s">
        <v>92</v>
      </c>
      <c r="G8305" s="23" t="s">
        <v>92</v>
      </c>
      <c r="H8305" s="24" t="s">
        <v>92</v>
      </c>
      <c r="I8305" t="s">
        <v>92</v>
      </c>
    </row>
    <row r="8306" spans="1:9">
      <c r="A8306" t="s">
        <v>92</v>
      </c>
      <c r="B8306" s="23" t="s">
        <v>92</v>
      </c>
      <c r="C8306" s="24" t="s">
        <v>92</v>
      </c>
      <c r="D8306" t="s">
        <v>92</v>
      </c>
      <c r="E8306" t="s">
        <v>92</v>
      </c>
      <c r="F8306" t="s">
        <v>92</v>
      </c>
      <c r="G8306" s="23" t="s">
        <v>92</v>
      </c>
      <c r="H8306" s="24" t="s">
        <v>92</v>
      </c>
      <c r="I8306" t="s">
        <v>92</v>
      </c>
    </row>
    <row r="8307" spans="1:9">
      <c r="A8307" t="s">
        <v>92</v>
      </c>
      <c r="B8307" s="23" t="s">
        <v>92</v>
      </c>
      <c r="C8307" s="24" t="s">
        <v>92</v>
      </c>
      <c r="D8307" t="s">
        <v>92</v>
      </c>
      <c r="E8307" t="s">
        <v>92</v>
      </c>
      <c r="F8307" t="s">
        <v>92</v>
      </c>
      <c r="G8307" s="23" t="s">
        <v>92</v>
      </c>
      <c r="H8307" s="24" t="s">
        <v>92</v>
      </c>
      <c r="I8307" t="s">
        <v>92</v>
      </c>
    </row>
    <row r="8308" spans="1:9">
      <c r="A8308" t="s">
        <v>92</v>
      </c>
      <c r="B8308" s="23" t="s">
        <v>92</v>
      </c>
      <c r="C8308" s="24" t="s">
        <v>92</v>
      </c>
      <c r="D8308" t="s">
        <v>92</v>
      </c>
      <c r="E8308" t="s">
        <v>92</v>
      </c>
      <c r="F8308" t="s">
        <v>92</v>
      </c>
      <c r="G8308" s="23" t="s">
        <v>92</v>
      </c>
      <c r="H8308" s="24" t="s">
        <v>92</v>
      </c>
      <c r="I8308" t="s">
        <v>92</v>
      </c>
    </row>
    <row r="8309" spans="1:9">
      <c r="A8309" t="s">
        <v>92</v>
      </c>
      <c r="B8309" s="23" t="s">
        <v>92</v>
      </c>
      <c r="C8309" s="24" t="s">
        <v>92</v>
      </c>
      <c r="D8309" t="s">
        <v>92</v>
      </c>
      <c r="E8309" t="s">
        <v>92</v>
      </c>
      <c r="F8309" t="s">
        <v>92</v>
      </c>
      <c r="G8309" s="23" t="s">
        <v>92</v>
      </c>
      <c r="H8309" s="24" t="s">
        <v>92</v>
      </c>
      <c r="I8309" t="s">
        <v>92</v>
      </c>
    </row>
    <row r="8310" spans="1:9">
      <c r="A8310" t="s">
        <v>92</v>
      </c>
      <c r="B8310" s="23" t="s">
        <v>92</v>
      </c>
      <c r="C8310" s="24" t="s">
        <v>92</v>
      </c>
      <c r="D8310" t="s">
        <v>92</v>
      </c>
      <c r="E8310" t="s">
        <v>92</v>
      </c>
      <c r="F8310" t="s">
        <v>92</v>
      </c>
      <c r="G8310" s="23" t="s">
        <v>92</v>
      </c>
      <c r="H8310" s="24" t="s">
        <v>92</v>
      </c>
      <c r="I8310" t="s">
        <v>92</v>
      </c>
    </row>
    <row r="8311" spans="1:9">
      <c r="A8311" t="s">
        <v>92</v>
      </c>
      <c r="B8311" s="23" t="s">
        <v>92</v>
      </c>
      <c r="C8311" s="24" t="s">
        <v>92</v>
      </c>
      <c r="D8311" t="s">
        <v>92</v>
      </c>
      <c r="E8311" t="s">
        <v>92</v>
      </c>
      <c r="F8311" t="s">
        <v>92</v>
      </c>
      <c r="G8311" s="23" t="s">
        <v>92</v>
      </c>
      <c r="H8311" s="24" t="s">
        <v>92</v>
      </c>
      <c r="I8311" t="s">
        <v>92</v>
      </c>
    </row>
    <row r="8312" spans="1:9">
      <c r="A8312" t="s">
        <v>92</v>
      </c>
      <c r="B8312" s="23" t="s">
        <v>92</v>
      </c>
      <c r="C8312" s="24" t="s">
        <v>92</v>
      </c>
      <c r="D8312" t="s">
        <v>92</v>
      </c>
      <c r="E8312" t="s">
        <v>92</v>
      </c>
      <c r="F8312" t="s">
        <v>92</v>
      </c>
      <c r="G8312" s="23" t="s">
        <v>92</v>
      </c>
      <c r="H8312" s="24" t="s">
        <v>92</v>
      </c>
      <c r="I8312" t="s">
        <v>92</v>
      </c>
    </row>
    <row r="8313" spans="1:9">
      <c r="A8313" t="s">
        <v>92</v>
      </c>
      <c r="B8313" s="23" t="s">
        <v>92</v>
      </c>
      <c r="C8313" s="24" t="s">
        <v>92</v>
      </c>
      <c r="D8313" t="s">
        <v>92</v>
      </c>
      <c r="E8313" t="s">
        <v>92</v>
      </c>
      <c r="F8313" t="s">
        <v>92</v>
      </c>
      <c r="G8313" s="23" t="s">
        <v>92</v>
      </c>
      <c r="H8313" s="24" t="s">
        <v>92</v>
      </c>
      <c r="I8313" t="s">
        <v>92</v>
      </c>
    </row>
    <row r="8314" spans="1:9">
      <c r="A8314" t="s">
        <v>92</v>
      </c>
      <c r="B8314" s="23" t="s">
        <v>92</v>
      </c>
      <c r="C8314" s="24" t="s">
        <v>92</v>
      </c>
      <c r="D8314" t="s">
        <v>92</v>
      </c>
      <c r="E8314" t="s">
        <v>92</v>
      </c>
      <c r="F8314" t="s">
        <v>92</v>
      </c>
      <c r="G8314" s="23" t="s">
        <v>92</v>
      </c>
      <c r="H8314" s="24" t="s">
        <v>92</v>
      </c>
      <c r="I8314" t="s">
        <v>92</v>
      </c>
    </row>
    <row r="8315" spans="1:9">
      <c r="A8315" t="s">
        <v>92</v>
      </c>
      <c r="B8315" s="23" t="s">
        <v>92</v>
      </c>
      <c r="C8315" s="24" t="s">
        <v>92</v>
      </c>
      <c r="D8315" t="s">
        <v>92</v>
      </c>
      <c r="E8315" t="s">
        <v>92</v>
      </c>
      <c r="F8315" t="s">
        <v>92</v>
      </c>
      <c r="G8315" s="23" t="s">
        <v>92</v>
      </c>
      <c r="H8315" s="24" t="s">
        <v>92</v>
      </c>
      <c r="I8315" t="s">
        <v>92</v>
      </c>
    </row>
    <row r="8316" spans="1:9">
      <c r="A8316" t="s">
        <v>92</v>
      </c>
      <c r="B8316" s="23" t="s">
        <v>92</v>
      </c>
      <c r="C8316" s="24" t="s">
        <v>92</v>
      </c>
      <c r="D8316" t="s">
        <v>92</v>
      </c>
      <c r="E8316" t="s">
        <v>92</v>
      </c>
      <c r="F8316" t="s">
        <v>92</v>
      </c>
      <c r="G8316" s="23" t="s">
        <v>92</v>
      </c>
      <c r="H8316" s="24" t="s">
        <v>92</v>
      </c>
      <c r="I8316" t="s">
        <v>92</v>
      </c>
    </row>
    <row r="8317" spans="1:9">
      <c r="A8317" t="s">
        <v>92</v>
      </c>
      <c r="B8317" s="23" t="s">
        <v>92</v>
      </c>
      <c r="C8317" s="24" t="s">
        <v>92</v>
      </c>
      <c r="D8317" t="s">
        <v>92</v>
      </c>
      <c r="E8317" t="s">
        <v>92</v>
      </c>
      <c r="F8317" t="s">
        <v>92</v>
      </c>
      <c r="G8317" s="23" t="s">
        <v>92</v>
      </c>
      <c r="H8317" s="24" t="s">
        <v>92</v>
      </c>
      <c r="I8317" t="s">
        <v>92</v>
      </c>
    </row>
    <row r="8318" spans="1:9">
      <c r="A8318" t="s">
        <v>92</v>
      </c>
      <c r="B8318" s="23" t="s">
        <v>92</v>
      </c>
      <c r="C8318" s="24" t="s">
        <v>92</v>
      </c>
      <c r="D8318" t="s">
        <v>92</v>
      </c>
      <c r="E8318" t="s">
        <v>92</v>
      </c>
      <c r="F8318" t="s">
        <v>92</v>
      </c>
      <c r="G8318" s="23" t="s">
        <v>92</v>
      </c>
      <c r="H8318" s="24" t="s">
        <v>92</v>
      </c>
      <c r="I8318" t="s">
        <v>92</v>
      </c>
    </row>
    <row r="8319" spans="1:9">
      <c r="A8319" t="s">
        <v>92</v>
      </c>
      <c r="B8319" s="23" t="s">
        <v>92</v>
      </c>
      <c r="C8319" s="24" t="s">
        <v>92</v>
      </c>
      <c r="D8319" t="s">
        <v>92</v>
      </c>
      <c r="E8319" t="s">
        <v>92</v>
      </c>
      <c r="F8319" t="s">
        <v>92</v>
      </c>
      <c r="G8319" s="23" t="s">
        <v>92</v>
      </c>
      <c r="H8319" s="24" t="s">
        <v>92</v>
      </c>
      <c r="I8319" t="s">
        <v>92</v>
      </c>
    </row>
    <row r="8320" spans="1:9">
      <c r="A8320" t="s">
        <v>92</v>
      </c>
      <c r="B8320" s="23" t="s">
        <v>92</v>
      </c>
      <c r="C8320" s="24" t="s">
        <v>92</v>
      </c>
      <c r="D8320" t="s">
        <v>92</v>
      </c>
      <c r="E8320" t="s">
        <v>92</v>
      </c>
      <c r="F8320" t="s">
        <v>92</v>
      </c>
      <c r="G8320" s="23" t="s">
        <v>92</v>
      </c>
      <c r="H8320" s="24" t="s">
        <v>92</v>
      </c>
      <c r="I8320" t="s">
        <v>92</v>
      </c>
    </row>
    <row r="8321" spans="1:9">
      <c r="A8321" t="s">
        <v>92</v>
      </c>
      <c r="B8321" s="23" t="s">
        <v>92</v>
      </c>
      <c r="C8321" s="24" t="s">
        <v>92</v>
      </c>
      <c r="D8321" t="s">
        <v>92</v>
      </c>
      <c r="E8321" t="s">
        <v>92</v>
      </c>
      <c r="F8321" t="s">
        <v>92</v>
      </c>
      <c r="G8321" s="23" t="s">
        <v>92</v>
      </c>
      <c r="H8321" s="24" t="s">
        <v>92</v>
      </c>
      <c r="I8321" t="s">
        <v>92</v>
      </c>
    </row>
    <row r="8322" spans="1:9">
      <c r="A8322" t="s">
        <v>92</v>
      </c>
      <c r="B8322" s="23" t="s">
        <v>92</v>
      </c>
      <c r="C8322" s="24" t="s">
        <v>92</v>
      </c>
      <c r="D8322" t="s">
        <v>92</v>
      </c>
      <c r="E8322" t="s">
        <v>92</v>
      </c>
      <c r="F8322" t="s">
        <v>92</v>
      </c>
      <c r="G8322" s="23" t="s">
        <v>92</v>
      </c>
      <c r="H8322" s="24" t="s">
        <v>92</v>
      </c>
      <c r="I8322" t="s">
        <v>92</v>
      </c>
    </row>
    <row r="8323" spans="1:9">
      <c r="A8323" t="s">
        <v>92</v>
      </c>
      <c r="B8323" s="23" t="s">
        <v>92</v>
      </c>
      <c r="C8323" s="24" t="s">
        <v>92</v>
      </c>
      <c r="D8323" t="s">
        <v>92</v>
      </c>
      <c r="E8323" t="s">
        <v>92</v>
      </c>
      <c r="F8323" t="s">
        <v>92</v>
      </c>
      <c r="G8323" s="23" t="s">
        <v>92</v>
      </c>
      <c r="H8323" s="24" t="s">
        <v>92</v>
      </c>
      <c r="I8323" t="s">
        <v>92</v>
      </c>
    </row>
    <row r="8324" spans="1:9">
      <c r="A8324" t="s">
        <v>92</v>
      </c>
      <c r="B8324" s="23" t="s">
        <v>92</v>
      </c>
      <c r="C8324" s="24" t="s">
        <v>92</v>
      </c>
      <c r="D8324" t="s">
        <v>92</v>
      </c>
      <c r="E8324" t="s">
        <v>92</v>
      </c>
      <c r="F8324" t="s">
        <v>92</v>
      </c>
      <c r="G8324" s="23" t="s">
        <v>92</v>
      </c>
      <c r="H8324" s="24" t="s">
        <v>92</v>
      </c>
      <c r="I8324" t="s">
        <v>92</v>
      </c>
    </row>
    <row r="8325" spans="1:9">
      <c r="A8325" t="s">
        <v>92</v>
      </c>
      <c r="B8325" s="23" t="s">
        <v>92</v>
      </c>
      <c r="C8325" s="24" t="s">
        <v>92</v>
      </c>
      <c r="D8325" t="s">
        <v>92</v>
      </c>
      <c r="E8325" t="s">
        <v>92</v>
      </c>
      <c r="F8325" t="s">
        <v>92</v>
      </c>
      <c r="G8325" s="23" t="s">
        <v>92</v>
      </c>
      <c r="H8325" s="24" t="s">
        <v>92</v>
      </c>
      <c r="I8325" t="s">
        <v>92</v>
      </c>
    </row>
    <row r="8326" spans="1:9">
      <c r="A8326" t="s">
        <v>92</v>
      </c>
      <c r="B8326" s="23" t="s">
        <v>92</v>
      </c>
      <c r="C8326" s="24" t="s">
        <v>92</v>
      </c>
      <c r="D8326" t="s">
        <v>92</v>
      </c>
      <c r="E8326" t="s">
        <v>92</v>
      </c>
      <c r="F8326" t="s">
        <v>92</v>
      </c>
      <c r="G8326" s="23" t="s">
        <v>92</v>
      </c>
      <c r="H8326" s="24" t="s">
        <v>92</v>
      </c>
      <c r="I8326" t="s">
        <v>92</v>
      </c>
    </row>
    <row r="8327" spans="1:9">
      <c r="A8327" t="s">
        <v>92</v>
      </c>
      <c r="B8327" s="23" t="s">
        <v>92</v>
      </c>
      <c r="C8327" s="24" t="s">
        <v>92</v>
      </c>
      <c r="D8327" t="s">
        <v>92</v>
      </c>
      <c r="E8327" t="s">
        <v>92</v>
      </c>
      <c r="F8327" t="s">
        <v>92</v>
      </c>
      <c r="G8327" s="23" t="s">
        <v>92</v>
      </c>
      <c r="H8327" s="24" t="s">
        <v>92</v>
      </c>
      <c r="I8327" t="s">
        <v>92</v>
      </c>
    </row>
    <row r="8328" spans="1:9">
      <c r="A8328" t="s">
        <v>92</v>
      </c>
      <c r="B8328" s="23" t="s">
        <v>92</v>
      </c>
      <c r="C8328" s="24" t="s">
        <v>92</v>
      </c>
      <c r="D8328" t="s">
        <v>92</v>
      </c>
      <c r="E8328" t="s">
        <v>92</v>
      </c>
      <c r="F8328" t="s">
        <v>92</v>
      </c>
      <c r="G8328" s="23" t="s">
        <v>92</v>
      </c>
      <c r="H8328" s="24" t="s">
        <v>92</v>
      </c>
      <c r="I8328" t="s">
        <v>92</v>
      </c>
    </row>
    <row r="8329" spans="1:9">
      <c r="A8329" t="s">
        <v>92</v>
      </c>
      <c r="B8329" s="23" t="s">
        <v>92</v>
      </c>
      <c r="C8329" s="24" t="s">
        <v>92</v>
      </c>
      <c r="D8329" t="s">
        <v>92</v>
      </c>
      <c r="E8329" t="s">
        <v>92</v>
      </c>
      <c r="F8329" t="s">
        <v>92</v>
      </c>
      <c r="G8329" s="23" t="s">
        <v>92</v>
      </c>
      <c r="H8329" s="24" t="s">
        <v>92</v>
      </c>
      <c r="I8329" t="s">
        <v>92</v>
      </c>
    </row>
    <row r="8330" spans="1:9">
      <c r="A8330" t="s">
        <v>92</v>
      </c>
      <c r="B8330" s="23" t="s">
        <v>92</v>
      </c>
      <c r="C8330" s="24" t="s">
        <v>92</v>
      </c>
      <c r="D8330" t="s">
        <v>92</v>
      </c>
      <c r="E8330" t="s">
        <v>92</v>
      </c>
      <c r="F8330" t="s">
        <v>92</v>
      </c>
      <c r="G8330" s="23" t="s">
        <v>92</v>
      </c>
      <c r="H8330" s="24" t="s">
        <v>92</v>
      </c>
      <c r="I8330" t="s">
        <v>92</v>
      </c>
    </row>
    <row r="8331" spans="1:9">
      <c r="A8331" t="s">
        <v>92</v>
      </c>
      <c r="B8331" s="23" t="s">
        <v>92</v>
      </c>
      <c r="C8331" s="24" t="s">
        <v>92</v>
      </c>
      <c r="D8331" t="s">
        <v>92</v>
      </c>
      <c r="E8331" t="s">
        <v>92</v>
      </c>
      <c r="F8331" t="s">
        <v>92</v>
      </c>
      <c r="G8331" s="23" t="s">
        <v>92</v>
      </c>
      <c r="H8331" s="24" t="s">
        <v>92</v>
      </c>
      <c r="I8331" t="s">
        <v>92</v>
      </c>
    </row>
    <row r="8332" spans="1:9">
      <c r="A8332" t="s">
        <v>92</v>
      </c>
      <c r="B8332" s="23" t="s">
        <v>92</v>
      </c>
      <c r="C8332" s="24" t="s">
        <v>92</v>
      </c>
      <c r="D8332" t="s">
        <v>92</v>
      </c>
      <c r="E8332" t="s">
        <v>92</v>
      </c>
      <c r="F8332" t="s">
        <v>92</v>
      </c>
      <c r="G8332" s="23" t="s">
        <v>92</v>
      </c>
      <c r="H8332" s="24" t="s">
        <v>92</v>
      </c>
      <c r="I8332" t="s">
        <v>92</v>
      </c>
    </row>
    <row r="8333" spans="1:9">
      <c r="A8333" t="s">
        <v>92</v>
      </c>
      <c r="B8333" s="23" t="s">
        <v>92</v>
      </c>
      <c r="C8333" s="24" t="s">
        <v>92</v>
      </c>
      <c r="D8333" t="s">
        <v>92</v>
      </c>
      <c r="E8333" t="s">
        <v>92</v>
      </c>
      <c r="F8333" t="s">
        <v>92</v>
      </c>
      <c r="G8333" s="23" t="s">
        <v>92</v>
      </c>
      <c r="H8333" s="24" t="s">
        <v>92</v>
      </c>
      <c r="I8333" t="s">
        <v>92</v>
      </c>
    </row>
    <row r="8334" spans="1:9">
      <c r="A8334" t="s">
        <v>92</v>
      </c>
      <c r="B8334" s="23" t="s">
        <v>92</v>
      </c>
      <c r="C8334" s="24" t="s">
        <v>92</v>
      </c>
      <c r="D8334" t="s">
        <v>92</v>
      </c>
      <c r="E8334" t="s">
        <v>92</v>
      </c>
      <c r="F8334" t="s">
        <v>92</v>
      </c>
      <c r="G8334" s="23" t="s">
        <v>92</v>
      </c>
      <c r="H8334" s="24" t="s">
        <v>92</v>
      </c>
      <c r="I8334" t="s">
        <v>92</v>
      </c>
    </row>
    <row r="8335" spans="1:9">
      <c r="A8335" t="s">
        <v>92</v>
      </c>
      <c r="B8335" s="23" t="s">
        <v>92</v>
      </c>
      <c r="C8335" s="24" t="s">
        <v>92</v>
      </c>
      <c r="D8335" t="s">
        <v>92</v>
      </c>
      <c r="E8335" t="s">
        <v>92</v>
      </c>
      <c r="F8335" t="s">
        <v>92</v>
      </c>
      <c r="G8335" s="23" t="s">
        <v>92</v>
      </c>
      <c r="H8335" s="24" t="s">
        <v>92</v>
      </c>
      <c r="I8335" t="s">
        <v>92</v>
      </c>
    </row>
    <row r="8336" spans="1:9">
      <c r="A8336" t="s">
        <v>92</v>
      </c>
      <c r="B8336" s="23" t="s">
        <v>92</v>
      </c>
      <c r="C8336" s="24" t="s">
        <v>92</v>
      </c>
      <c r="D8336" t="s">
        <v>92</v>
      </c>
      <c r="E8336" t="s">
        <v>92</v>
      </c>
      <c r="F8336" t="s">
        <v>92</v>
      </c>
      <c r="G8336" s="23" t="s">
        <v>92</v>
      </c>
      <c r="H8336" s="24" t="s">
        <v>92</v>
      </c>
      <c r="I8336" t="s">
        <v>92</v>
      </c>
    </row>
    <row r="8337" spans="1:9">
      <c r="A8337" t="s">
        <v>92</v>
      </c>
      <c r="B8337" s="23" t="s">
        <v>92</v>
      </c>
      <c r="C8337" s="24" t="s">
        <v>92</v>
      </c>
      <c r="D8337" t="s">
        <v>92</v>
      </c>
      <c r="E8337" t="s">
        <v>92</v>
      </c>
      <c r="F8337" t="s">
        <v>92</v>
      </c>
      <c r="G8337" s="23" t="s">
        <v>92</v>
      </c>
      <c r="H8337" s="24" t="s">
        <v>92</v>
      </c>
      <c r="I8337" t="s">
        <v>92</v>
      </c>
    </row>
    <row r="8338" spans="1:9">
      <c r="A8338" t="s">
        <v>92</v>
      </c>
      <c r="B8338" s="23" t="s">
        <v>92</v>
      </c>
      <c r="C8338" s="24" t="s">
        <v>92</v>
      </c>
      <c r="D8338" t="s">
        <v>92</v>
      </c>
      <c r="E8338" t="s">
        <v>92</v>
      </c>
      <c r="F8338" t="s">
        <v>92</v>
      </c>
      <c r="G8338" s="23" t="s">
        <v>92</v>
      </c>
      <c r="H8338" s="24" t="s">
        <v>92</v>
      </c>
      <c r="I8338" t="s">
        <v>92</v>
      </c>
    </row>
    <row r="8339" spans="1:9">
      <c r="A8339" t="s">
        <v>92</v>
      </c>
      <c r="B8339" s="23" t="s">
        <v>92</v>
      </c>
      <c r="C8339" s="24" t="s">
        <v>92</v>
      </c>
      <c r="D8339" t="s">
        <v>92</v>
      </c>
      <c r="E8339" t="s">
        <v>92</v>
      </c>
      <c r="F8339" t="s">
        <v>92</v>
      </c>
      <c r="G8339" s="23" t="s">
        <v>92</v>
      </c>
      <c r="H8339" s="24" t="s">
        <v>92</v>
      </c>
      <c r="I8339" t="s">
        <v>92</v>
      </c>
    </row>
    <row r="8340" spans="1:9">
      <c r="A8340" t="s">
        <v>92</v>
      </c>
      <c r="B8340" s="23" t="s">
        <v>92</v>
      </c>
      <c r="C8340" s="24" t="s">
        <v>92</v>
      </c>
      <c r="D8340" t="s">
        <v>92</v>
      </c>
      <c r="E8340" t="s">
        <v>92</v>
      </c>
      <c r="F8340" t="s">
        <v>92</v>
      </c>
      <c r="G8340" s="23" t="s">
        <v>92</v>
      </c>
      <c r="H8340" s="24" t="s">
        <v>92</v>
      </c>
      <c r="I8340" t="s">
        <v>92</v>
      </c>
    </row>
    <row r="8341" spans="1:9">
      <c r="A8341" t="s">
        <v>92</v>
      </c>
      <c r="B8341" s="23" t="s">
        <v>92</v>
      </c>
      <c r="C8341" s="24" t="s">
        <v>92</v>
      </c>
      <c r="D8341" t="s">
        <v>92</v>
      </c>
      <c r="E8341" t="s">
        <v>92</v>
      </c>
      <c r="F8341" t="s">
        <v>92</v>
      </c>
      <c r="G8341" s="23" t="s">
        <v>92</v>
      </c>
      <c r="H8341" s="24" t="s">
        <v>92</v>
      </c>
      <c r="I8341" t="s">
        <v>92</v>
      </c>
    </row>
    <row r="8342" spans="1:9">
      <c r="A8342" t="s">
        <v>92</v>
      </c>
      <c r="B8342" s="23" t="s">
        <v>92</v>
      </c>
      <c r="C8342" s="24" t="s">
        <v>92</v>
      </c>
      <c r="D8342" t="s">
        <v>92</v>
      </c>
      <c r="E8342" t="s">
        <v>92</v>
      </c>
      <c r="F8342" t="s">
        <v>92</v>
      </c>
      <c r="G8342" s="23" t="s">
        <v>92</v>
      </c>
      <c r="H8342" s="24" t="s">
        <v>92</v>
      </c>
      <c r="I8342" t="s">
        <v>92</v>
      </c>
    </row>
    <row r="8343" spans="1:9">
      <c r="A8343" t="s">
        <v>92</v>
      </c>
      <c r="B8343" s="23" t="s">
        <v>92</v>
      </c>
      <c r="C8343" s="24" t="s">
        <v>92</v>
      </c>
      <c r="D8343" t="s">
        <v>92</v>
      </c>
      <c r="E8343" t="s">
        <v>92</v>
      </c>
      <c r="F8343" t="s">
        <v>92</v>
      </c>
      <c r="G8343" s="23" t="s">
        <v>92</v>
      </c>
      <c r="H8343" s="24" t="s">
        <v>92</v>
      </c>
      <c r="I8343" t="s">
        <v>92</v>
      </c>
    </row>
    <row r="8344" spans="1:9">
      <c r="A8344" t="s">
        <v>92</v>
      </c>
      <c r="B8344" s="23" t="s">
        <v>92</v>
      </c>
      <c r="C8344" s="24" t="s">
        <v>92</v>
      </c>
      <c r="D8344" t="s">
        <v>92</v>
      </c>
      <c r="E8344" t="s">
        <v>92</v>
      </c>
      <c r="F8344" t="s">
        <v>92</v>
      </c>
      <c r="G8344" s="23" t="s">
        <v>92</v>
      </c>
      <c r="H8344" s="24" t="s">
        <v>92</v>
      </c>
      <c r="I8344" t="s">
        <v>92</v>
      </c>
    </row>
    <row r="8345" spans="1:9">
      <c r="A8345" t="s">
        <v>92</v>
      </c>
      <c r="B8345" s="23" t="s">
        <v>92</v>
      </c>
      <c r="C8345" s="24" t="s">
        <v>92</v>
      </c>
      <c r="D8345" t="s">
        <v>92</v>
      </c>
      <c r="E8345" t="s">
        <v>92</v>
      </c>
      <c r="F8345" t="s">
        <v>92</v>
      </c>
      <c r="G8345" s="23" t="s">
        <v>92</v>
      </c>
      <c r="H8345" s="24" t="s">
        <v>92</v>
      </c>
      <c r="I8345" t="s">
        <v>92</v>
      </c>
    </row>
    <row r="8346" spans="1:9">
      <c r="A8346" t="s">
        <v>92</v>
      </c>
      <c r="B8346" s="23" t="s">
        <v>92</v>
      </c>
      <c r="C8346" s="24" t="s">
        <v>92</v>
      </c>
      <c r="D8346" t="s">
        <v>92</v>
      </c>
      <c r="E8346" t="s">
        <v>92</v>
      </c>
      <c r="F8346" t="s">
        <v>92</v>
      </c>
      <c r="G8346" s="23" t="s">
        <v>92</v>
      </c>
      <c r="H8346" s="24" t="s">
        <v>92</v>
      </c>
      <c r="I8346" t="s">
        <v>92</v>
      </c>
    </row>
    <row r="8347" spans="1:9">
      <c r="A8347" t="s">
        <v>92</v>
      </c>
      <c r="B8347" s="23" t="s">
        <v>92</v>
      </c>
      <c r="C8347" s="24" t="s">
        <v>92</v>
      </c>
      <c r="D8347" t="s">
        <v>92</v>
      </c>
      <c r="E8347" t="s">
        <v>92</v>
      </c>
      <c r="F8347" t="s">
        <v>92</v>
      </c>
      <c r="G8347" s="23" t="s">
        <v>92</v>
      </c>
      <c r="H8347" s="24" t="s">
        <v>92</v>
      </c>
      <c r="I8347" t="s">
        <v>92</v>
      </c>
    </row>
    <row r="8348" spans="1:9">
      <c r="A8348" t="s">
        <v>92</v>
      </c>
      <c r="B8348" s="23" t="s">
        <v>92</v>
      </c>
      <c r="C8348" s="24" t="s">
        <v>92</v>
      </c>
      <c r="D8348" t="s">
        <v>92</v>
      </c>
      <c r="E8348" t="s">
        <v>92</v>
      </c>
      <c r="F8348" t="s">
        <v>92</v>
      </c>
      <c r="G8348" s="23" t="s">
        <v>92</v>
      </c>
      <c r="H8348" s="24" t="s">
        <v>92</v>
      </c>
      <c r="I8348" t="s">
        <v>92</v>
      </c>
    </row>
    <row r="8349" spans="1:9">
      <c r="A8349" t="s">
        <v>92</v>
      </c>
      <c r="B8349" s="23" t="s">
        <v>92</v>
      </c>
      <c r="C8349" s="24" t="s">
        <v>92</v>
      </c>
      <c r="D8349" t="s">
        <v>92</v>
      </c>
      <c r="E8349" t="s">
        <v>92</v>
      </c>
      <c r="F8349" t="s">
        <v>92</v>
      </c>
      <c r="G8349" s="23" t="s">
        <v>92</v>
      </c>
      <c r="H8349" s="24" t="s">
        <v>92</v>
      </c>
      <c r="I8349" t="s">
        <v>92</v>
      </c>
    </row>
    <row r="8350" spans="1:9">
      <c r="A8350" t="s">
        <v>92</v>
      </c>
      <c r="B8350" s="23" t="s">
        <v>92</v>
      </c>
      <c r="C8350" s="24" t="s">
        <v>92</v>
      </c>
      <c r="D8350" t="s">
        <v>92</v>
      </c>
      <c r="E8350" t="s">
        <v>92</v>
      </c>
      <c r="F8350" t="s">
        <v>92</v>
      </c>
      <c r="G8350" s="23" t="s">
        <v>92</v>
      </c>
      <c r="H8350" s="24" t="s">
        <v>92</v>
      </c>
      <c r="I8350" t="s">
        <v>92</v>
      </c>
    </row>
    <row r="8351" spans="1:9">
      <c r="A8351" t="s">
        <v>92</v>
      </c>
      <c r="B8351" s="23" t="s">
        <v>92</v>
      </c>
      <c r="C8351" s="24" t="s">
        <v>92</v>
      </c>
      <c r="D8351" t="s">
        <v>92</v>
      </c>
      <c r="E8351" t="s">
        <v>92</v>
      </c>
      <c r="F8351" t="s">
        <v>92</v>
      </c>
      <c r="G8351" s="23" t="s">
        <v>92</v>
      </c>
      <c r="H8351" s="24" t="s">
        <v>92</v>
      </c>
      <c r="I8351" t="s">
        <v>92</v>
      </c>
    </row>
    <row r="8352" spans="1:9">
      <c r="A8352" t="s">
        <v>92</v>
      </c>
      <c r="B8352" s="23" t="s">
        <v>92</v>
      </c>
      <c r="C8352" s="24" t="s">
        <v>92</v>
      </c>
      <c r="D8352" t="s">
        <v>92</v>
      </c>
      <c r="E8352" t="s">
        <v>92</v>
      </c>
      <c r="F8352" t="s">
        <v>92</v>
      </c>
      <c r="G8352" s="23" t="s">
        <v>92</v>
      </c>
      <c r="H8352" s="24" t="s">
        <v>92</v>
      </c>
      <c r="I8352" t="s">
        <v>92</v>
      </c>
    </row>
    <row r="8353" spans="1:9">
      <c r="A8353" t="s">
        <v>92</v>
      </c>
      <c r="B8353" s="23" t="s">
        <v>92</v>
      </c>
      <c r="C8353" s="24" t="s">
        <v>92</v>
      </c>
      <c r="D8353" t="s">
        <v>92</v>
      </c>
      <c r="E8353" t="s">
        <v>92</v>
      </c>
      <c r="F8353" t="s">
        <v>92</v>
      </c>
      <c r="G8353" s="23" t="s">
        <v>92</v>
      </c>
      <c r="H8353" s="24" t="s">
        <v>92</v>
      </c>
      <c r="I8353" t="s">
        <v>92</v>
      </c>
    </row>
    <row r="8354" spans="1:9">
      <c r="A8354" t="s">
        <v>92</v>
      </c>
      <c r="B8354" s="23" t="s">
        <v>92</v>
      </c>
      <c r="C8354" s="24" t="s">
        <v>92</v>
      </c>
      <c r="D8354" t="s">
        <v>92</v>
      </c>
      <c r="E8354" t="s">
        <v>92</v>
      </c>
      <c r="F8354" t="s">
        <v>92</v>
      </c>
      <c r="G8354" s="23" t="s">
        <v>92</v>
      </c>
      <c r="H8354" s="24" t="s">
        <v>92</v>
      </c>
      <c r="I8354" t="s">
        <v>92</v>
      </c>
    </row>
    <row r="8355" spans="1:9">
      <c r="A8355" t="s">
        <v>92</v>
      </c>
      <c r="B8355" s="23" t="s">
        <v>92</v>
      </c>
      <c r="C8355" s="24" t="s">
        <v>92</v>
      </c>
      <c r="D8355" t="s">
        <v>92</v>
      </c>
      <c r="E8355" t="s">
        <v>92</v>
      </c>
      <c r="F8355" t="s">
        <v>92</v>
      </c>
      <c r="G8355" s="23" t="s">
        <v>92</v>
      </c>
      <c r="H8355" s="24" t="s">
        <v>92</v>
      </c>
      <c r="I8355" t="s">
        <v>92</v>
      </c>
    </row>
    <row r="8356" spans="1:9">
      <c r="A8356" t="s">
        <v>92</v>
      </c>
      <c r="B8356" s="23" t="s">
        <v>92</v>
      </c>
      <c r="C8356" s="24" t="s">
        <v>92</v>
      </c>
      <c r="D8356" t="s">
        <v>92</v>
      </c>
      <c r="E8356" t="s">
        <v>92</v>
      </c>
      <c r="F8356" t="s">
        <v>92</v>
      </c>
      <c r="G8356" s="23" t="s">
        <v>92</v>
      </c>
      <c r="H8356" s="24" t="s">
        <v>92</v>
      </c>
      <c r="I8356" t="s">
        <v>92</v>
      </c>
    </row>
    <row r="8357" spans="1:9">
      <c r="A8357" t="s">
        <v>92</v>
      </c>
      <c r="B8357" s="23" t="s">
        <v>92</v>
      </c>
      <c r="C8357" s="24" t="s">
        <v>92</v>
      </c>
      <c r="D8357" t="s">
        <v>92</v>
      </c>
      <c r="E8357" t="s">
        <v>92</v>
      </c>
      <c r="F8357" t="s">
        <v>92</v>
      </c>
      <c r="G8357" s="23" t="s">
        <v>92</v>
      </c>
      <c r="H8357" s="24" t="s">
        <v>92</v>
      </c>
      <c r="I8357" t="s">
        <v>92</v>
      </c>
    </row>
    <row r="8358" spans="1:9">
      <c r="A8358" t="s">
        <v>92</v>
      </c>
      <c r="B8358" s="23" t="s">
        <v>92</v>
      </c>
      <c r="C8358" s="24" t="s">
        <v>92</v>
      </c>
      <c r="D8358" t="s">
        <v>92</v>
      </c>
      <c r="E8358" t="s">
        <v>92</v>
      </c>
      <c r="F8358" t="s">
        <v>92</v>
      </c>
      <c r="G8358" s="23" t="s">
        <v>92</v>
      </c>
      <c r="H8358" s="24" t="s">
        <v>92</v>
      </c>
      <c r="I8358" t="s">
        <v>92</v>
      </c>
    </row>
    <row r="8359" spans="1:9">
      <c r="A8359" t="s">
        <v>92</v>
      </c>
      <c r="B8359" s="23" t="s">
        <v>92</v>
      </c>
      <c r="C8359" s="24" t="s">
        <v>92</v>
      </c>
      <c r="D8359" t="s">
        <v>92</v>
      </c>
      <c r="E8359" t="s">
        <v>92</v>
      </c>
      <c r="F8359" t="s">
        <v>92</v>
      </c>
      <c r="G8359" s="23" t="s">
        <v>92</v>
      </c>
      <c r="H8359" s="24" t="s">
        <v>92</v>
      </c>
      <c r="I8359" t="s">
        <v>92</v>
      </c>
    </row>
    <row r="8360" spans="1:9">
      <c r="A8360" t="s">
        <v>92</v>
      </c>
      <c r="B8360" s="23" t="s">
        <v>92</v>
      </c>
      <c r="C8360" s="24" t="s">
        <v>92</v>
      </c>
      <c r="D8360" t="s">
        <v>92</v>
      </c>
      <c r="E8360" t="s">
        <v>92</v>
      </c>
      <c r="F8360" t="s">
        <v>92</v>
      </c>
      <c r="G8360" s="23" t="s">
        <v>92</v>
      </c>
      <c r="H8360" s="24" t="s">
        <v>92</v>
      </c>
      <c r="I8360" t="s">
        <v>92</v>
      </c>
    </row>
    <row r="8361" spans="1:9">
      <c r="A8361" t="s">
        <v>92</v>
      </c>
      <c r="B8361" s="23" t="s">
        <v>92</v>
      </c>
      <c r="C8361" s="24" t="s">
        <v>92</v>
      </c>
      <c r="D8361" t="s">
        <v>92</v>
      </c>
      <c r="E8361" t="s">
        <v>92</v>
      </c>
      <c r="F8361" t="s">
        <v>92</v>
      </c>
      <c r="G8361" s="23" t="s">
        <v>92</v>
      </c>
      <c r="H8361" s="24" t="s">
        <v>92</v>
      </c>
      <c r="I8361" t="s">
        <v>92</v>
      </c>
    </row>
    <row r="8362" spans="1:9">
      <c r="A8362" t="s">
        <v>92</v>
      </c>
      <c r="B8362" s="23" t="s">
        <v>92</v>
      </c>
      <c r="C8362" s="24" t="s">
        <v>92</v>
      </c>
      <c r="D8362" t="s">
        <v>92</v>
      </c>
      <c r="E8362" t="s">
        <v>92</v>
      </c>
      <c r="F8362" t="s">
        <v>92</v>
      </c>
      <c r="G8362" s="23" t="s">
        <v>92</v>
      </c>
      <c r="H8362" s="24" t="s">
        <v>92</v>
      </c>
      <c r="I8362" t="s">
        <v>92</v>
      </c>
    </row>
    <row r="8363" spans="1:9">
      <c r="A8363" t="s">
        <v>92</v>
      </c>
      <c r="B8363" s="23" t="s">
        <v>92</v>
      </c>
      <c r="C8363" s="24" t="s">
        <v>92</v>
      </c>
      <c r="D8363" t="s">
        <v>92</v>
      </c>
      <c r="E8363" t="s">
        <v>92</v>
      </c>
      <c r="F8363" t="s">
        <v>92</v>
      </c>
      <c r="G8363" s="23" t="s">
        <v>92</v>
      </c>
      <c r="H8363" s="24" t="s">
        <v>92</v>
      </c>
      <c r="I8363" t="s">
        <v>92</v>
      </c>
    </row>
    <row r="8364" spans="1:9">
      <c r="A8364" t="s">
        <v>92</v>
      </c>
      <c r="B8364" s="23" t="s">
        <v>92</v>
      </c>
      <c r="C8364" s="24" t="s">
        <v>92</v>
      </c>
      <c r="D8364" t="s">
        <v>92</v>
      </c>
      <c r="E8364" t="s">
        <v>92</v>
      </c>
      <c r="F8364" t="s">
        <v>92</v>
      </c>
      <c r="G8364" s="23" t="s">
        <v>92</v>
      </c>
      <c r="H8364" s="24" t="s">
        <v>92</v>
      </c>
      <c r="I8364" t="s">
        <v>92</v>
      </c>
    </row>
    <row r="8365" spans="1:9">
      <c r="A8365" t="s">
        <v>92</v>
      </c>
      <c r="B8365" s="23" t="s">
        <v>92</v>
      </c>
      <c r="C8365" s="24" t="s">
        <v>92</v>
      </c>
      <c r="D8365" t="s">
        <v>92</v>
      </c>
      <c r="E8365" t="s">
        <v>92</v>
      </c>
      <c r="F8365" t="s">
        <v>92</v>
      </c>
      <c r="G8365" s="23" t="s">
        <v>92</v>
      </c>
      <c r="H8365" s="24" t="s">
        <v>92</v>
      </c>
      <c r="I8365" t="s">
        <v>92</v>
      </c>
    </row>
    <row r="8366" spans="1:9">
      <c r="A8366" t="s">
        <v>92</v>
      </c>
      <c r="B8366" s="23" t="s">
        <v>92</v>
      </c>
      <c r="C8366" s="24" t="s">
        <v>92</v>
      </c>
      <c r="D8366" t="s">
        <v>92</v>
      </c>
      <c r="E8366" t="s">
        <v>92</v>
      </c>
      <c r="F8366" t="s">
        <v>92</v>
      </c>
      <c r="G8366" s="23" t="s">
        <v>92</v>
      </c>
      <c r="H8366" s="24" t="s">
        <v>92</v>
      </c>
      <c r="I8366" t="s">
        <v>92</v>
      </c>
    </row>
    <row r="8367" spans="1:9">
      <c r="A8367" t="s">
        <v>92</v>
      </c>
      <c r="B8367" s="23" t="s">
        <v>92</v>
      </c>
      <c r="C8367" s="24" t="s">
        <v>92</v>
      </c>
      <c r="D8367" t="s">
        <v>92</v>
      </c>
      <c r="E8367" t="s">
        <v>92</v>
      </c>
      <c r="F8367" t="s">
        <v>92</v>
      </c>
      <c r="G8367" s="23" t="s">
        <v>92</v>
      </c>
      <c r="H8367" s="24" t="s">
        <v>92</v>
      </c>
      <c r="I8367" t="s">
        <v>92</v>
      </c>
    </row>
    <row r="8368" spans="1:9">
      <c r="A8368" t="s">
        <v>92</v>
      </c>
      <c r="B8368" s="23" t="s">
        <v>92</v>
      </c>
      <c r="C8368" s="24" t="s">
        <v>92</v>
      </c>
      <c r="D8368" t="s">
        <v>92</v>
      </c>
      <c r="E8368" t="s">
        <v>92</v>
      </c>
      <c r="F8368" t="s">
        <v>92</v>
      </c>
      <c r="G8368" s="23" t="s">
        <v>92</v>
      </c>
      <c r="H8368" s="24" t="s">
        <v>92</v>
      </c>
      <c r="I8368" t="s">
        <v>92</v>
      </c>
    </row>
    <row r="8369" spans="1:9">
      <c r="A8369" t="s">
        <v>92</v>
      </c>
      <c r="B8369" s="23" t="s">
        <v>92</v>
      </c>
      <c r="C8369" s="24" t="s">
        <v>92</v>
      </c>
      <c r="D8369" t="s">
        <v>92</v>
      </c>
      <c r="E8369" t="s">
        <v>92</v>
      </c>
      <c r="F8369" t="s">
        <v>92</v>
      </c>
      <c r="G8369" s="23" t="s">
        <v>92</v>
      </c>
      <c r="H8369" s="24" t="s">
        <v>92</v>
      </c>
      <c r="I8369" t="s">
        <v>92</v>
      </c>
    </row>
    <row r="8370" spans="1:9">
      <c r="A8370" t="s">
        <v>92</v>
      </c>
      <c r="B8370" s="23" t="s">
        <v>92</v>
      </c>
      <c r="C8370" s="24" t="s">
        <v>92</v>
      </c>
      <c r="D8370" t="s">
        <v>92</v>
      </c>
      <c r="E8370" t="s">
        <v>92</v>
      </c>
      <c r="F8370" t="s">
        <v>92</v>
      </c>
      <c r="G8370" s="23" t="s">
        <v>92</v>
      </c>
      <c r="H8370" s="24" t="s">
        <v>92</v>
      </c>
      <c r="I8370" t="s">
        <v>92</v>
      </c>
    </row>
    <row r="8371" spans="1:9">
      <c r="A8371" t="s">
        <v>92</v>
      </c>
      <c r="B8371" s="23" t="s">
        <v>92</v>
      </c>
      <c r="C8371" s="24" t="s">
        <v>92</v>
      </c>
      <c r="D8371" t="s">
        <v>92</v>
      </c>
      <c r="E8371" t="s">
        <v>92</v>
      </c>
      <c r="F8371" t="s">
        <v>92</v>
      </c>
      <c r="G8371" s="23" t="s">
        <v>92</v>
      </c>
      <c r="H8371" s="24" t="s">
        <v>92</v>
      </c>
      <c r="I8371" t="s">
        <v>92</v>
      </c>
    </row>
    <row r="8372" spans="1:9">
      <c r="A8372" t="s">
        <v>92</v>
      </c>
      <c r="B8372" s="23" t="s">
        <v>92</v>
      </c>
      <c r="C8372" s="24" t="s">
        <v>92</v>
      </c>
      <c r="D8372" t="s">
        <v>92</v>
      </c>
      <c r="E8372" t="s">
        <v>92</v>
      </c>
      <c r="F8372" t="s">
        <v>92</v>
      </c>
      <c r="G8372" s="23" t="s">
        <v>92</v>
      </c>
      <c r="H8372" s="24" t="s">
        <v>92</v>
      </c>
      <c r="I8372" t="s">
        <v>92</v>
      </c>
    </row>
    <row r="8373" spans="1:9">
      <c r="A8373" t="s">
        <v>92</v>
      </c>
      <c r="B8373" s="23" t="s">
        <v>92</v>
      </c>
      <c r="C8373" s="24" t="s">
        <v>92</v>
      </c>
      <c r="D8373" t="s">
        <v>92</v>
      </c>
      <c r="E8373" t="s">
        <v>92</v>
      </c>
      <c r="F8373" t="s">
        <v>92</v>
      </c>
      <c r="G8373" s="23" t="s">
        <v>92</v>
      </c>
      <c r="H8373" s="24" t="s">
        <v>92</v>
      </c>
      <c r="I8373" t="s">
        <v>92</v>
      </c>
    </row>
    <row r="8374" spans="1:9">
      <c r="A8374" t="s">
        <v>92</v>
      </c>
      <c r="B8374" s="23" t="s">
        <v>92</v>
      </c>
      <c r="C8374" s="24" t="s">
        <v>92</v>
      </c>
      <c r="D8374" t="s">
        <v>92</v>
      </c>
      <c r="E8374" t="s">
        <v>92</v>
      </c>
      <c r="F8374" t="s">
        <v>92</v>
      </c>
      <c r="G8374" s="23" t="s">
        <v>92</v>
      </c>
      <c r="H8374" s="24" t="s">
        <v>92</v>
      </c>
      <c r="I8374" t="s">
        <v>92</v>
      </c>
    </row>
    <row r="8375" spans="1:9">
      <c r="A8375" t="s">
        <v>92</v>
      </c>
      <c r="B8375" s="23" t="s">
        <v>92</v>
      </c>
      <c r="C8375" s="24" t="s">
        <v>92</v>
      </c>
      <c r="D8375" t="s">
        <v>92</v>
      </c>
      <c r="E8375" t="s">
        <v>92</v>
      </c>
      <c r="F8375" t="s">
        <v>92</v>
      </c>
      <c r="G8375" s="23" t="s">
        <v>92</v>
      </c>
      <c r="H8375" s="24" t="s">
        <v>92</v>
      </c>
      <c r="I8375" t="s">
        <v>92</v>
      </c>
    </row>
    <row r="8376" spans="1:9">
      <c r="A8376" t="s">
        <v>92</v>
      </c>
      <c r="B8376" s="23" t="s">
        <v>92</v>
      </c>
      <c r="C8376" s="24" t="s">
        <v>92</v>
      </c>
      <c r="D8376" t="s">
        <v>92</v>
      </c>
      <c r="E8376" t="s">
        <v>92</v>
      </c>
      <c r="F8376" t="s">
        <v>92</v>
      </c>
      <c r="G8376" s="23" t="s">
        <v>92</v>
      </c>
      <c r="H8376" s="24" t="s">
        <v>92</v>
      </c>
      <c r="I8376" t="s">
        <v>92</v>
      </c>
    </row>
    <row r="8377" spans="1:9">
      <c r="A8377" t="s">
        <v>92</v>
      </c>
      <c r="B8377" s="23" t="s">
        <v>92</v>
      </c>
      <c r="C8377" s="24" t="s">
        <v>92</v>
      </c>
      <c r="D8377" t="s">
        <v>92</v>
      </c>
      <c r="E8377" t="s">
        <v>92</v>
      </c>
      <c r="F8377" t="s">
        <v>92</v>
      </c>
      <c r="G8377" s="23" t="s">
        <v>92</v>
      </c>
      <c r="H8377" s="24" t="s">
        <v>92</v>
      </c>
      <c r="I8377" t="s">
        <v>92</v>
      </c>
    </row>
    <row r="8378" spans="1:9">
      <c r="A8378" t="s">
        <v>92</v>
      </c>
      <c r="B8378" s="23" t="s">
        <v>92</v>
      </c>
      <c r="C8378" s="24" t="s">
        <v>92</v>
      </c>
      <c r="D8378" t="s">
        <v>92</v>
      </c>
      <c r="E8378" t="s">
        <v>92</v>
      </c>
      <c r="F8378" t="s">
        <v>92</v>
      </c>
      <c r="G8378" s="23" t="s">
        <v>92</v>
      </c>
      <c r="H8378" s="24" t="s">
        <v>92</v>
      </c>
      <c r="I8378" t="s">
        <v>92</v>
      </c>
    </row>
    <row r="8379" spans="1:9">
      <c r="A8379" t="s">
        <v>92</v>
      </c>
      <c r="B8379" s="23" t="s">
        <v>92</v>
      </c>
      <c r="C8379" s="24" t="s">
        <v>92</v>
      </c>
      <c r="D8379" t="s">
        <v>92</v>
      </c>
      <c r="E8379" t="s">
        <v>92</v>
      </c>
      <c r="F8379" t="s">
        <v>92</v>
      </c>
      <c r="G8379" s="23" t="s">
        <v>92</v>
      </c>
      <c r="H8379" s="24" t="s">
        <v>92</v>
      </c>
      <c r="I8379" t="s">
        <v>92</v>
      </c>
    </row>
    <row r="8380" spans="1:9">
      <c r="A8380" t="s">
        <v>92</v>
      </c>
      <c r="B8380" s="23" t="s">
        <v>92</v>
      </c>
      <c r="C8380" s="24" t="s">
        <v>92</v>
      </c>
      <c r="D8380" t="s">
        <v>92</v>
      </c>
      <c r="E8380" t="s">
        <v>92</v>
      </c>
      <c r="F8380" t="s">
        <v>92</v>
      </c>
      <c r="G8380" s="23" t="s">
        <v>92</v>
      </c>
      <c r="H8380" s="24" t="s">
        <v>92</v>
      </c>
      <c r="I8380" t="s">
        <v>92</v>
      </c>
    </row>
    <row r="8381" spans="1:9">
      <c r="A8381" t="s">
        <v>92</v>
      </c>
      <c r="B8381" s="23" t="s">
        <v>92</v>
      </c>
      <c r="C8381" s="24" t="s">
        <v>92</v>
      </c>
      <c r="D8381" t="s">
        <v>92</v>
      </c>
      <c r="E8381" t="s">
        <v>92</v>
      </c>
      <c r="F8381" t="s">
        <v>92</v>
      </c>
      <c r="G8381" s="23" t="s">
        <v>92</v>
      </c>
      <c r="H8381" s="24" t="s">
        <v>92</v>
      </c>
      <c r="I8381" t="s">
        <v>92</v>
      </c>
    </row>
    <row r="8382" spans="1:9">
      <c r="A8382" t="s">
        <v>92</v>
      </c>
      <c r="B8382" s="23" t="s">
        <v>92</v>
      </c>
      <c r="C8382" s="24" t="s">
        <v>92</v>
      </c>
      <c r="D8382" t="s">
        <v>92</v>
      </c>
      <c r="E8382" t="s">
        <v>92</v>
      </c>
      <c r="F8382" t="s">
        <v>92</v>
      </c>
      <c r="G8382" s="23" t="s">
        <v>92</v>
      </c>
      <c r="H8382" s="24" t="s">
        <v>92</v>
      </c>
      <c r="I8382" t="s">
        <v>92</v>
      </c>
    </row>
    <row r="8383" spans="1:9">
      <c r="A8383" t="s">
        <v>92</v>
      </c>
      <c r="B8383" s="23" t="s">
        <v>92</v>
      </c>
      <c r="C8383" s="24" t="s">
        <v>92</v>
      </c>
      <c r="D8383" t="s">
        <v>92</v>
      </c>
      <c r="E8383" t="s">
        <v>92</v>
      </c>
      <c r="F8383" t="s">
        <v>92</v>
      </c>
      <c r="G8383" s="23" t="s">
        <v>92</v>
      </c>
      <c r="H8383" s="24" t="s">
        <v>92</v>
      </c>
      <c r="I8383" t="s">
        <v>92</v>
      </c>
    </row>
    <row r="8384" spans="1:9">
      <c r="A8384" t="s">
        <v>92</v>
      </c>
      <c r="B8384" s="23" t="s">
        <v>92</v>
      </c>
      <c r="C8384" s="24" t="s">
        <v>92</v>
      </c>
      <c r="D8384" t="s">
        <v>92</v>
      </c>
      <c r="E8384" t="s">
        <v>92</v>
      </c>
      <c r="F8384" t="s">
        <v>92</v>
      </c>
      <c r="G8384" s="23" t="s">
        <v>92</v>
      </c>
      <c r="H8384" s="24" t="s">
        <v>92</v>
      </c>
      <c r="I8384" t="s">
        <v>92</v>
      </c>
    </row>
    <row r="8385" spans="1:9">
      <c r="A8385" t="s">
        <v>92</v>
      </c>
      <c r="B8385" s="23" t="s">
        <v>92</v>
      </c>
      <c r="C8385" s="24" t="s">
        <v>92</v>
      </c>
      <c r="D8385" t="s">
        <v>92</v>
      </c>
      <c r="E8385" t="s">
        <v>92</v>
      </c>
      <c r="F8385" t="s">
        <v>92</v>
      </c>
      <c r="G8385" s="23" t="s">
        <v>92</v>
      </c>
      <c r="H8385" s="24" t="s">
        <v>92</v>
      </c>
      <c r="I8385" t="s">
        <v>92</v>
      </c>
    </row>
    <row r="8386" spans="1:9">
      <c r="A8386" t="s">
        <v>92</v>
      </c>
      <c r="B8386" s="23" t="s">
        <v>92</v>
      </c>
      <c r="C8386" s="24" t="s">
        <v>92</v>
      </c>
      <c r="D8386" t="s">
        <v>92</v>
      </c>
      <c r="E8386" t="s">
        <v>92</v>
      </c>
      <c r="F8386" t="s">
        <v>92</v>
      </c>
      <c r="G8386" s="23" t="s">
        <v>92</v>
      </c>
      <c r="H8386" s="24" t="s">
        <v>92</v>
      </c>
      <c r="I8386" t="s">
        <v>92</v>
      </c>
    </row>
    <row r="8387" spans="1:9">
      <c r="A8387" t="s">
        <v>92</v>
      </c>
      <c r="B8387" s="23" t="s">
        <v>92</v>
      </c>
      <c r="C8387" s="24" t="s">
        <v>92</v>
      </c>
      <c r="D8387" t="s">
        <v>92</v>
      </c>
      <c r="E8387" t="s">
        <v>92</v>
      </c>
      <c r="F8387" t="s">
        <v>92</v>
      </c>
      <c r="G8387" s="23" t="s">
        <v>92</v>
      </c>
      <c r="H8387" s="24" t="s">
        <v>92</v>
      </c>
      <c r="I8387" t="s">
        <v>92</v>
      </c>
    </row>
    <row r="8388" spans="1:9">
      <c r="A8388" t="s">
        <v>92</v>
      </c>
      <c r="B8388" s="23" t="s">
        <v>92</v>
      </c>
      <c r="C8388" s="24" t="s">
        <v>92</v>
      </c>
      <c r="D8388" t="s">
        <v>92</v>
      </c>
      <c r="E8388" t="s">
        <v>92</v>
      </c>
      <c r="F8388" t="s">
        <v>92</v>
      </c>
      <c r="G8388" s="23" t="s">
        <v>92</v>
      </c>
      <c r="H8388" s="24" t="s">
        <v>92</v>
      </c>
      <c r="I8388" t="s">
        <v>92</v>
      </c>
    </row>
    <row r="8389" spans="1:9">
      <c r="A8389" t="s">
        <v>92</v>
      </c>
      <c r="B8389" s="23" t="s">
        <v>92</v>
      </c>
      <c r="C8389" s="24" t="s">
        <v>92</v>
      </c>
      <c r="D8389" t="s">
        <v>92</v>
      </c>
      <c r="E8389" t="s">
        <v>92</v>
      </c>
      <c r="F8389" t="s">
        <v>92</v>
      </c>
      <c r="G8389" s="23" t="s">
        <v>92</v>
      </c>
      <c r="H8389" s="24" t="s">
        <v>92</v>
      </c>
      <c r="I8389" t="s">
        <v>92</v>
      </c>
    </row>
    <row r="8390" spans="1:9">
      <c r="A8390" t="s">
        <v>92</v>
      </c>
      <c r="B8390" s="23" t="s">
        <v>92</v>
      </c>
      <c r="C8390" s="24" t="s">
        <v>92</v>
      </c>
      <c r="D8390" t="s">
        <v>92</v>
      </c>
      <c r="E8390" t="s">
        <v>92</v>
      </c>
      <c r="F8390" t="s">
        <v>92</v>
      </c>
      <c r="G8390" s="23" t="s">
        <v>92</v>
      </c>
      <c r="H8390" s="24" t="s">
        <v>92</v>
      </c>
      <c r="I8390" t="s">
        <v>92</v>
      </c>
    </row>
    <row r="8391" spans="1:9">
      <c r="A8391" t="s">
        <v>92</v>
      </c>
      <c r="B8391" s="23" t="s">
        <v>92</v>
      </c>
      <c r="C8391" s="24" t="s">
        <v>92</v>
      </c>
      <c r="D8391" t="s">
        <v>92</v>
      </c>
      <c r="E8391" t="s">
        <v>92</v>
      </c>
      <c r="F8391" t="s">
        <v>92</v>
      </c>
      <c r="G8391" s="23" t="s">
        <v>92</v>
      </c>
      <c r="H8391" s="24" t="s">
        <v>92</v>
      </c>
      <c r="I8391" t="s">
        <v>92</v>
      </c>
    </row>
    <row r="8392" spans="1:9">
      <c r="A8392" t="s">
        <v>92</v>
      </c>
      <c r="B8392" s="23" t="s">
        <v>92</v>
      </c>
      <c r="C8392" s="24" t="s">
        <v>92</v>
      </c>
      <c r="D8392" t="s">
        <v>92</v>
      </c>
      <c r="E8392" t="s">
        <v>92</v>
      </c>
      <c r="F8392" t="s">
        <v>92</v>
      </c>
      <c r="G8392" s="23" t="s">
        <v>92</v>
      </c>
      <c r="H8392" s="24" t="s">
        <v>92</v>
      </c>
      <c r="I8392" t="s">
        <v>92</v>
      </c>
    </row>
    <row r="8393" spans="1:9">
      <c r="A8393" t="s">
        <v>92</v>
      </c>
      <c r="B8393" s="23" t="s">
        <v>92</v>
      </c>
      <c r="C8393" s="24" t="s">
        <v>92</v>
      </c>
      <c r="D8393" t="s">
        <v>92</v>
      </c>
      <c r="E8393" t="s">
        <v>92</v>
      </c>
      <c r="F8393" t="s">
        <v>92</v>
      </c>
      <c r="G8393" s="23" t="s">
        <v>92</v>
      </c>
      <c r="H8393" s="24" t="s">
        <v>92</v>
      </c>
      <c r="I8393" t="s">
        <v>92</v>
      </c>
    </row>
    <row r="8394" spans="1:9">
      <c r="A8394" t="s">
        <v>92</v>
      </c>
      <c r="B8394" s="23" t="s">
        <v>92</v>
      </c>
      <c r="C8394" s="24" t="s">
        <v>92</v>
      </c>
      <c r="D8394" t="s">
        <v>92</v>
      </c>
      <c r="E8394" t="s">
        <v>92</v>
      </c>
      <c r="F8394" t="s">
        <v>92</v>
      </c>
      <c r="G8394" s="23" t="s">
        <v>92</v>
      </c>
      <c r="H8394" s="24" t="s">
        <v>92</v>
      </c>
      <c r="I8394" t="s">
        <v>92</v>
      </c>
    </row>
    <row r="8395" spans="1:9">
      <c r="A8395" t="s">
        <v>92</v>
      </c>
      <c r="B8395" s="23" t="s">
        <v>92</v>
      </c>
      <c r="C8395" s="24" t="s">
        <v>92</v>
      </c>
      <c r="D8395" t="s">
        <v>92</v>
      </c>
      <c r="E8395" t="s">
        <v>92</v>
      </c>
      <c r="F8395" t="s">
        <v>92</v>
      </c>
      <c r="G8395" s="23" t="s">
        <v>92</v>
      </c>
      <c r="H8395" s="24" t="s">
        <v>92</v>
      </c>
      <c r="I8395" t="s">
        <v>92</v>
      </c>
    </row>
    <row r="8396" spans="1:9">
      <c r="A8396" t="s">
        <v>92</v>
      </c>
      <c r="B8396" s="23" t="s">
        <v>92</v>
      </c>
      <c r="C8396" s="24" t="s">
        <v>92</v>
      </c>
      <c r="D8396" t="s">
        <v>92</v>
      </c>
      <c r="E8396" t="s">
        <v>92</v>
      </c>
      <c r="F8396" t="s">
        <v>92</v>
      </c>
      <c r="G8396" s="23" t="s">
        <v>92</v>
      </c>
      <c r="H8396" s="24" t="s">
        <v>92</v>
      </c>
      <c r="I8396" t="s">
        <v>92</v>
      </c>
    </row>
    <row r="8397" spans="1:9">
      <c r="A8397" t="s">
        <v>92</v>
      </c>
      <c r="B8397" s="23" t="s">
        <v>92</v>
      </c>
      <c r="C8397" s="24" t="s">
        <v>92</v>
      </c>
      <c r="D8397" t="s">
        <v>92</v>
      </c>
      <c r="E8397" t="s">
        <v>92</v>
      </c>
      <c r="F8397" t="s">
        <v>92</v>
      </c>
      <c r="G8397" s="23" t="s">
        <v>92</v>
      </c>
      <c r="H8397" s="24" t="s">
        <v>92</v>
      </c>
      <c r="I8397" t="s">
        <v>92</v>
      </c>
    </row>
    <row r="8398" spans="1:9">
      <c r="A8398" t="s">
        <v>92</v>
      </c>
      <c r="B8398" s="23" t="s">
        <v>92</v>
      </c>
      <c r="C8398" s="24" t="s">
        <v>92</v>
      </c>
      <c r="D8398" t="s">
        <v>92</v>
      </c>
      <c r="E8398" t="s">
        <v>92</v>
      </c>
      <c r="F8398" t="s">
        <v>92</v>
      </c>
      <c r="G8398" s="23" t="s">
        <v>92</v>
      </c>
      <c r="H8398" s="24" t="s">
        <v>92</v>
      </c>
      <c r="I8398" t="s">
        <v>92</v>
      </c>
    </row>
    <row r="8399" spans="1:9">
      <c r="A8399" t="s">
        <v>92</v>
      </c>
      <c r="B8399" s="23" t="s">
        <v>92</v>
      </c>
      <c r="C8399" s="24" t="s">
        <v>92</v>
      </c>
      <c r="D8399" t="s">
        <v>92</v>
      </c>
      <c r="E8399" t="s">
        <v>92</v>
      </c>
      <c r="F8399" t="s">
        <v>92</v>
      </c>
      <c r="G8399" s="23" t="s">
        <v>92</v>
      </c>
      <c r="H8399" s="24" t="s">
        <v>92</v>
      </c>
      <c r="I8399" t="s">
        <v>92</v>
      </c>
    </row>
    <row r="8400" spans="1:9">
      <c r="A8400" t="s">
        <v>92</v>
      </c>
      <c r="B8400" s="23" t="s">
        <v>92</v>
      </c>
      <c r="C8400" s="24" t="s">
        <v>92</v>
      </c>
      <c r="D8400" t="s">
        <v>92</v>
      </c>
      <c r="E8400" t="s">
        <v>92</v>
      </c>
      <c r="F8400" t="s">
        <v>92</v>
      </c>
      <c r="G8400" s="23" t="s">
        <v>92</v>
      </c>
      <c r="H8400" s="24" t="s">
        <v>92</v>
      </c>
      <c r="I8400" t="s">
        <v>92</v>
      </c>
    </row>
    <row r="8401" spans="1:9">
      <c r="A8401" t="s">
        <v>92</v>
      </c>
      <c r="B8401" s="23" t="s">
        <v>92</v>
      </c>
      <c r="C8401" s="24" t="s">
        <v>92</v>
      </c>
      <c r="D8401" t="s">
        <v>92</v>
      </c>
      <c r="E8401" t="s">
        <v>92</v>
      </c>
      <c r="F8401" t="s">
        <v>92</v>
      </c>
      <c r="G8401" s="23" t="s">
        <v>92</v>
      </c>
      <c r="H8401" s="24" t="s">
        <v>92</v>
      </c>
      <c r="I8401" t="s">
        <v>92</v>
      </c>
    </row>
    <row r="8402" spans="1:9">
      <c r="A8402" t="s">
        <v>92</v>
      </c>
      <c r="B8402" s="23" t="s">
        <v>92</v>
      </c>
      <c r="C8402" s="24" t="s">
        <v>92</v>
      </c>
      <c r="D8402" t="s">
        <v>92</v>
      </c>
      <c r="E8402" t="s">
        <v>92</v>
      </c>
      <c r="F8402" t="s">
        <v>92</v>
      </c>
      <c r="G8402" s="23" t="s">
        <v>92</v>
      </c>
      <c r="H8402" s="24" t="s">
        <v>92</v>
      </c>
      <c r="I8402" t="s">
        <v>92</v>
      </c>
    </row>
    <row r="8403" spans="1:9">
      <c r="A8403" t="s">
        <v>92</v>
      </c>
      <c r="B8403" s="23" t="s">
        <v>92</v>
      </c>
      <c r="C8403" s="24" t="s">
        <v>92</v>
      </c>
      <c r="D8403" t="s">
        <v>92</v>
      </c>
      <c r="E8403" t="s">
        <v>92</v>
      </c>
      <c r="F8403" t="s">
        <v>92</v>
      </c>
      <c r="G8403" s="23" t="s">
        <v>92</v>
      </c>
      <c r="H8403" s="24" t="s">
        <v>92</v>
      </c>
      <c r="I8403" t="s">
        <v>92</v>
      </c>
    </row>
    <row r="8404" spans="1:9">
      <c r="A8404" t="s">
        <v>92</v>
      </c>
      <c r="B8404" s="23" t="s">
        <v>92</v>
      </c>
      <c r="C8404" s="24" t="s">
        <v>92</v>
      </c>
      <c r="D8404" t="s">
        <v>92</v>
      </c>
      <c r="E8404" t="s">
        <v>92</v>
      </c>
      <c r="F8404" t="s">
        <v>92</v>
      </c>
      <c r="G8404" s="23" t="s">
        <v>92</v>
      </c>
      <c r="H8404" s="24" t="s">
        <v>92</v>
      </c>
      <c r="I8404" t="s">
        <v>92</v>
      </c>
    </row>
    <row r="8405" spans="1:9">
      <c r="A8405" t="s">
        <v>92</v>
      </c>
      <c r="B8405" s="23" t="s">
        <v>92</v>
      </c>
      <c r="C8405" s="24" t="s">
        <v>92</v>
      </c>
      <c r="D8405" t="s">
        <v>92</v>
      </c>
      <c r="E8405" t="s">
        <v>92</v>
      </c>
      <c r="F8405" t="s">
        <v>92</v>
      </c>
      <c r="G8405" s="23" t="s">
        <v>92</v>
      </c>
      <c r="H8405" s="24" t="s">
        <v>92</v>
      </c>
      <c r="I8405" t="s">
        <v>92</v>
      </c>
    </row>
    <row r="8406" spans="1:9">
      <c r="A8406" t="s">
        <v>92</v>
      </c>
      <c r="B8406" s="23" t="s">
        <v>92</v>
      </c>
      <c r="C8406" s="24" t="s">
        <v>92</v>
      </c>
      <c r="D8406" t="s">
        <v>92</v>
      </c>
      <c r="E8406" t="s">
        <v>92</v>
      </c>
      <c r="F8406" t="s">
        <v>92</v>
      </c>
      <c r="G8406" s="23" t="s">
        <v>92</v>
      </c>
      <c r="H8406" s="24" t="s">
        <v>92</v>
      </c>
      <c r="I8406" t="s">
        <v>92</v>
      </c>
    </row>
    <row r="8407" spans="1:9">
      <c r="A8407" t="s">
        <v>92</v>
      </c>
      <c r="B8407" s="23" t="s">
        <v>92</v>
      </c>
      <c r="C8407" s="24" t="s">
        <v>92</v>
      </c>
      <c r="D8407" t="s">
        <v>92</v>
      </c>
      <c r="E8407" t="s">
        <v>92</v>
      </c>
      <c r="F8407" t="s">
        <v>92</v>
      </c>
      <c r="G8407" s="23" t="s">
        <v>92</v>
      </c>
      <c r="H8407" s="24" t="s">
        <v>92</v>
      </c>
      <c r="I8407" t="s">
        <v>92</v>
      </c>
    </row>
    <row r="8408" spans="1:9">
      <c r="A8408" t="s">
        <v>92</v>
      </c>
      <c r="B8408" s="23" t="s">
        <v>92</v>
      </c>
      <c r="C8408" s="24" t="s">
        <v>92</v>
      </c>
      <c r="D8408" t="s">
        <v>92</v>
      </c>
      <c r="E8408" t="s">
        <v>92</v>
      </c>
      <c r="F8408" t="s">
        <v>92</v>
      </c>
      <c r="G8408" s="23" t="s">
        <v>92</v>
      </c>
      <c r="H8408" s="24" t="s">
        <v>92</v>
      </c>
      <c r="I8408" t="s">
        <v>92</v>
      </c>
    </row>
    <row r="8409" spans="1:9">
      <c r="A8409" t="s">
        <v>92</v>
      </c>
      <c r="B8409" s="23" t="s">
        <v>92</v>
      </c>
      <c r="C8409" s="24" t="s">
        <v>92</v>
      </c>
      <c r="D8409" t="s">
        <v>92</v>
      </c>
      <c r="E8409" t="s">
        <v>92</v>
      </c>
      <c r="F8409" t="s">
        <v>92</v>
      </c>
      <c r="G8409" s="23" t="s">
        <v>92</v>
      </c>
      <c r="H8409" s="24" t="s">
        <v>92</v>
      </c>
      <c r="I8409" t="s">
        <v>92</v>
      </c>
    </row>
    <row r="8410" spans="1:9">
      <c r="A8410" t="s">
        <v>92</v>
      </c>
      <c r="B8410" s="23" t="s">
        <v>92</v>
      </c>
      <c r="C8410" s="24" t="s">
        <v>92</v>
      </c>
      <c r="D8410" t="s">
        <v>92</v>
      </c>
      <c r="E8410" t="s">
        <v>92</v>
      </c>
      <c r="F8410" t="s">
        <v>92</v>
      </c>
      <c r="G8410" s="23" t="s">
        <v>92</v>
      </c>
      <c r="H8410" s="24" t="s">
        <v>92</v>
      </c>
      <c r="I8410" t="s">
        <v>92</v>
      </c>
    </row>
    <row r="8411" spans="1:9">
      <c r="A8411" t="s">
        <v>92</v>
      </c>
      <c r="B8411" s="23" t="s">
        <v>92</v>
      </c>
      <c r="C8411" s="24" t="s">
        <v>92</v>
      </c>
      <c r="D8411" t="s">
        <v>92</v>
      </c>
      <c r="E8411" t="s">
        <v>92</v>
      </c>
      <c r="F8411" t="s">
        <v>92</v>
      </c>
      <c r="G8411" s="23" t="s">
        <v>92</v>
      </c>
      <c r="H8411" s="24" t="s">
        <v>92</v>
      </c>
      <c r="I8411" t="s">
        <v>92</v>
      </c>
    </row>
    <row r="8412" spans="1:9">
      <c r="A8412" t="s">
        <v>92</v>
      </c>
      <c r="B8412" s="23" t="s">
        <v>92</v>
      </c>
      <c r="C8412" s="24" t="s">
        <v>92</v>
      </c>
      <c r="D8412" t="s">
        <v>92</v>
      </c>
      <c r="E8412" t="s">
        <v>92</v>
      </c>
      <c r="F8412" t="s">
        <v>92</v>
      </c>
      <c r="G8412" s="23" t="s">
        <v>92</v>
      </c>
      <c r="H8412" s="24" t="s">
        <v>92</v>
      </c>
      <c r="I8412" t="s">
        <v>92</v>
      </c>
    </row>
    <row r="8413" spans="1:9">
      <c r="A8413" t="s">
        <v>92</v>
      </c>
      <c r="B8413" s="23" t="s">
        <v>92</v>
      </c>
      <c r="C8413" s="24" t="s">
        <v>92</v>
      </c>
      <c r="D8413" t="s">
        <v>92</v>
      </c>
      <c r="E8413" t="s">
        <v>92</v>
      </c>
      <c r="F8413" t="s">
        <v>92</v>
      </c>
      <c r="G8413" s="23" t="s">
        <v>92</v>
      </c>
      <c r="H8413" s="24" t="s">
        <v>92</v>
      </c>
      <c r="I8413" t="s">
        <v>92</v>
      </c>
    </row>
    <row r="8414" spans="1:9">
      <c r="A8414" t="s">
        <v>92</v>
      </c>
      <c r="B8414" s="23" t="s">
        <v>92</v>
      </c>
      <c r="C8414" s="24" t="s">
        <v>92</v>
      </c>
      <c r="D8414" t="s">
        <v>92</v>
      </c>
      <c r="E8414" t="s">
        <v>92</v>
      </c>
      <c r="F8414" t="s">
        <v>92</v>
      </c>
      <c r="G8414" s="23" t="s">
        <v>92</v>
      </c>
      <c r="H8414" s="24" t="s">
        <v>92</v>
      </c>
      <c r="I8414" t="s">
        <v>92</v>
      </c>
    </row>
    <row r="8415" spans="1:9">
      <c r="A8415" t="s">
        <v>92</v>
      </c>
      <c r="B8415" s="23" t="s">
        <v>92</v>
      </c>
      <c r="C8415" s="24" t="s">
        <v>92</v>
      </c>
      <c r="D8415" t="s">
        <v>92</v>
      </c>
      <c r="E8415" t="s">
        <v>92</v>
      </c>
      <c r="F8415" t="s">
        <v>92</v>
      </c>
      <c r="G8415" s="23" t="s">
        <v>92</v>
      </c>
      <c r="H8415" s="24" t="s">
        <v>92</v>
      </c>
      <c r="I8415" t="s">
        <v>92</v>
      </c>
    </row>
    <row r="8416" spans="1:9">
      <c r="A8416" t="s">
        <v>92</v>
      </c>
      <c r="B8416" s="23" t="s">
        <v>92</v>
      </c>
      <c r="C8416" s="24" t="s">
        <v>92</v>
      </c>
      <c r="D8416" t="s">
        <v>92</v>
      </c>
      <c r="E8416" t="s">
        <v>92</v>
      </c>
      <c r="F8416" t="s">
        <v>92</v>
      </c>
      <c r="G8416" s="23" t="s">
        <v>92</v>
      </c>
      <c r="H8416" s="24" t="s">
        <v>92</v>
      </c>
      <c r="I8416" t="s">
        <v>92</v>
      </c>
    </row>
    <row r="8417" spans="1:9">
      <c r="A8417" t="s">
        <v>92</v>
      </c>
      <c r="B8417" s="23" t="s">
        <v>92</v>
      </c>
      <c r="C8417" s="24" t="s">
        <v>92</v>
      </c>
      <c r="D8417" t="s">
        <v>92</v>
      </c>
      <c r="E8417" t="s">
        <v>92</v>
      </c>
      <c r="F8417" t="s">
        <v>92</v>
      </c>
      <c r="G8417" s="23" t="s">
        <v>92</v>
      </c>
      <c r="H8417" s="24" t="s">
        <v>92</v>
      </c>
      <c r="I8417" t="s">
        <v>92</v>
      </c>
    </row>
    <row r="8418" spans="1:9">
      <c r="A8418" t="s">
        <v>92</v>
      </c>
      <c r="B8418" s="23" t="s">
        <v>92</v>
      </c>
      <c r="C8418" s="24" t="s">
        <v>92</v>
      </c>
      <c r="D8418" t="s">
        <v>92</v>
      </c>
      <c r="E8418" t="s">
        <v>92</v>
      </c>
      <c r="F8418" t="s">
        <v>92</v>
      </c>
      <c r="G8418" s="23" t="s">
        <v>92</v>
      </c>
      <c r="H8418" s="24" t="s">
        <v>92</v>
      </c>
      <c r="I8418" t="s">
        <v>92</v>
      </c>
    </row>
    <row r="8419" spans="1:9">
      <c r="A8419" t="s">
        <v>92</v>
      </c>
      <c r="B8419" s="23" t="s">
        <v>92</v>
      </c>
      <c r="C8419" s="24" t="s">
        <v>92</v>
      </c>
      <c r="D8419" t="s">
        <v>92</v>
      </c>
      <c r="E8419" t="s">
        <v>92</v>
      </c>
      <c r="F8419" t="s">
        <v>92</v>
      </c>
      <c r="G8419" s="23" t="s">
        <v>92</v>
      </c>
      <c r="H8419" s="24" t="s">
        <v>92</v>
      </c>
      <c r="I8419" t="s">
        <v>92</v>
      </c>
    </row>
    <row r="8420" spans="1:9">
      <c r="A8420" t="s">
        <v>92</v>
      </c>
      <c r="B8420" s="23" t="s">
        <v>92</v>
      </c>
      <c r="C8420" s="24" t="s">
        <v>92</v>
      </c>
      <c r="D8420" t="s">
        <v>92</v>
      </c>
      <c r="E8420" t="s">
        <v>92</v>
      </c>
      <c r="F8420" t="s">
        <v>92</v>
      </c>
      <c r="G8420" s="23" t="s">
        <v>92</v>
      </c>
      <c r="H8420" s="24" t="s">
        <v>92</v>
      </c>
      <c r="I8420" t="s">
        <v>92</v>
      </c>
    </row>
    <row r="8421" spans="1:9">
      <c r="A8421" t="s">
        <v>92</v>
      </c>
      <c r="B8421" s="23" t="s">
        <v>92</v>
      </c>
      <c r="C8421" s="24" t="s">
        <v>92</v>
      </c>
      <c r="D8421" t="s">
        <v>92</v>
      </c>
      <c r="E8421" t="s">
        <v>92</v>
      </c>
      <c r="F8421" t="s">
        <v>92</v>
      </c>
      <c r="G8421" s="23" t="s">
        <v>92</v>
      </c>
      <c r="H8421" s="24" t="s">
        <v>92</v>
      </c>
      <c r="I8421" t="s">
        <v>92</v>
      </c>
    </row>
    <row r="8422" spans="1:9">
      <c r="A8422" t="s">
        <v>92</v>
      </c>
      <c r="B8422" s="23" t="s">
        <v>92</v>
      </c>
      <c r="C8422" s="24" t="s">
        <v>92</v>
      </c>
      <c r="D8422" t="s">
        <v>92</v>
      </c>
      <c r="E8422" t="s">
        <v>92</v>
      </c>
      <c r="F8422" t="s">
        <v>92</v>
      </c>
      <c r="G8422" s="23" t="s">
        <v>92</v>
      </c>
      <c r="H8422" s="24" t="s">
        <v>92</v>
      </c>
      <c r="I8422" t="s">
        <v>92</v>
      </c>
    </row>
    <row r="8423" spans="1:9">
      <c r="A8423" t="s">
        <v>92</v>
      </c>
      <c r="B8423" s="23" t="s">
        <v>92</v>
      </c>
      <c r="C8423" s="24" t="s">
        <v>92</v>
      </c>
      <c r="D8423" t="s">
        <v>92</v>
      </c>
      <c r="E8423" t="s">
        <v>92</v>
      </c>
      <c r="F8423" t="s">
        <v>92</v>
      </c>
      <c r="G8423" s="23" t="s">
        <v>92</v>
      </c>
      <c r="H8423" s="24" t="s">
        <v>92</v>
      </c>
      <c r="I8423" t="s">
        <v>92</v>
      </c>
    </row>
    <row r="8424" spans="1:9">
      <c r="A8424" t="s">
        <v>92</v>
      </c>
      <c r="B8424" s="23" t="s">
        <v>92</v>
      </c>
      <c r="C8424" s="24" t="s">
        <v>92</v>
      </c>
      <c r="D8424" t="s">
        <v>92</v>
      </c>
      <c r="E8424" t="s">
        <v>92</v>
      </c>
      <c r="F8424" t="s">
        <v>92</v>
      </c>
      <c r="G8424" s="23" t="s">
        <v>92</v>
      </c>
      <c r="H8424" s="24" t="s">
        <v>92</v>
      </c>
      <c r="I8424" t="s">
        <v>92</v>
      </c>
    </row>
    <row r="8425" spans="1:9">
      <c r="A8425" t="s">
        <v>92</v>
      </c>
      <c r="B8425" s="23" t="s">
        <v>92</v>
      </c>
      <c r="C8425" s="24" t="s">
        <v>92</v>
      </c>
      <c r="D8425" t="s">
        <v>92</v>
      </c>
      <c r="E8425" t="s">
        <v>92</v>
      </c>
      <c r="F8425" t="s">
        <v>92</v>
      </c>
      <c r="G8425" s="23" t="s">
        <v>92</v>
      </c>
      <c r="H8425" s="24" t="s">
        <v>92</v>
      </c>
      <c r="I8425" t="s">
        <v>92</v>
      </c>
    </row>
    <row r="8426" spans="1:9">
      <c r="A8426" t="s">
        <v>92</v>
      </c>
      <c r="B8426" s="23" t="s">
        <v>92</v>
      </c>
      <c r="C8426" s="24" t="s">
        <v>92</v>
      </c>
      <c r="D8426" t="s">
        <v>92</v>
      </c>
      <c r="E8426" t="s">
        <v>92</v>
      </c>
      <c r="F8426" t="s">
        <v>92</v>
      </c>
      <c r="G8426" s="23" t="s">
        <v>92</v>
      </c>
      <c r="H8426" s="24" t="s">
        <v>92</v>
      </c>
      <c r="I8426" t="s">
        <v>92</v>
      </c>
    </row>
    <row r="8427" spans="1:9">
      <c r="A8427" t="s">
        <v>92</v>
      </c>
      <c r="B8427" s="23" t="s">
        <v>92</v>
      </c>
      <c r="C8427" s="24" t="s">
        <v>92</v>
      </c>
      <c r="D8427" t="s">
        <v>92</v>
      </c>
      <c r="E8427" t="s">
        <v>92</v>
      </c>
      <c r="F8427" t="s">
        <v>92</v>
      </c>
      <c r="G8427" s="23" t="s">
        <v>92</v>
      </c>
      <c r="H8427" s="24" t="s">
        <v>92</v>
      </c>
      <c r="I8427" t="s">
        <v>92</v>
      </c>
    </row>
    <row r="8428" spans="1:9">
      <c r="A8428" t="s">
        <v>92</v>
      </c>
      <c r="B8428" s="23" t="s">
        <v>92</v>
      </c>
      <c r="C8428" s="24" t="s">
        <v>92</v>
      </c>
      <c r="D8428" t="s">
        <v>92</v>
      </c>
      <c r="E8428" t="s">
        <v>92</v>
      </c>
      <c r="F8428" t="s">
        <v>92</v>
      </c>
      <c r="G8428" s="23" t="s">
        <v>92</v>
      </c>
      <c r="H8428" s="24" t="s">
        <v>92</v>
      </c>
      <c r="I8428" t="s">
        <v>92</v>
      </c>
    </row>
    <row r="8429" spans="1:9">
      <c r="A8429" t="s">
        <v>92</v>
      </c>
      <c r="B8429" s="23" t="s">
        <v>92</v>
      </c>
      <c r="C8429" s="24" t="s">
        <v>92</v>
      </c>
      <c r="D8429" t="s">
        <v>92</v>
      </c>
      <c r="E8429" t="s">
        <v>92</v>
      </c>
      <c r="F8429" t="s">
        <v>92</v>
      </c>
      <c r="G8429" s="23" t="s">
        <v>92</v>
      </c>
      <c r="H8429" s="24" t="s">
        <v>92</v>
      </c>
      <c r="I8429" t="s">
        <v>92</v>
      </c>
    </row>
    <row r="8430" spans="1:9">
      <c r="A8430" t="s">
        <v>92</v>
      </c>
      <c r="B8430" s="23" t="s">
        <v>92</v>
      </c>
      <c r="C8430" s="24" t="s">
        <v>92</v>
      </c>
      <c r="D8430" t="s">
        <v>92</v>
      </c>
      <c r="E8430" t="s">
        <v>92</v>
      </c>
      <c r="F8430" t="s">
        <v>92</v>
      </c>
      <c r="G8430" s="23" t="s">
        <v>92</v>
      </c>
      <c r="H8430" s="24" t="s">
        <v>92</v>
      </c>
      <c r="I8430" t="s">
        <v>92</v>
      </c>
    </row>
    <row r="8431" spans="1:9">
      <c r="A8431" t="s">
        <v>92</v>
      </c>
      <c r="B8431" s="23" t="s">
        <v>92</v>
      </c>
      <c r="C8431" s="24" t="s">
        <v>92</v>
      </c>
      <c r="D8431" t="s">
        <v>92</v>
      </c>
      <c r="E8431" t="s">
        <v>92</v>
      </c>
      <c r="F8431" t="s">
        <v>92</v>
      </c>
      <c r="G8431" s="23" t="s">
        <v>92</v>
      </c>
      <c r="H8431" s="24" t="s">
        <v>92</v>
      </c>
      <c r="I8431" t="s">
        <v>92</v>
      </c>
    </row>
    <row r="8432" spans="1:9">
      <c r="A8432" t="s">
        <v>92</v>
      </c>
      <c r="B8432" s="23" t="s">
        <v>92</v>
      </c>
      <c r="C8432" s="24" t="s">
        <v>92</v>
      </c>
      <c r="D8432" t="s">
        <v>92</v>
      </c>
      <c r="E8432" t="s">
        <v>92</v>
      </c>
      <c r="F8432" t="s">
        <v>92</v>
      </c>
      <c r="G8432" s="23" t="s">
        <v>92</v>
      </c>
      <c r="H8432" s="24" t="s">
        <v>92</v>
      </c>
      <c r="I8432" t="s">
        <v>92</v>
      </c>
    </row>
    <row r="8433" spans="1:9">
      <c r="A8433" t="s">
        <v>92</v>
      </c>
      <c r="B8433" s="23" t="s">
        <v>92</v>
      </c>
      <c r="C8433" s="24" t="s">
        <v>92</v>
      </c>
      <c r="D8433" t="s">
        <v>92</v>
      </c>
      <c r="E8433" t="s">
        <v>92</v>
      </c>
      <c r="F8433" t="s">
        <v>92</v>
      </c>
      <c r="G8433" s="23" t="s">
        <v>92</v>
      </c>
      <c r="H8433" s="24" t="s">
        <v>92</v>
      </c>
      <c r="I8433" t="s">
        <v>92</v>
      </c>
    </row>
    <row r="8434" spans="1:9">
      <c r="A8434" t="s">
        <v>92</v>
      </c>
      <c r="B8434" s="23" t="s">
        <v>92</v>
      </c>
      <c r="C8434" s="24" t="s">
        <v>92</v>
      </c>
      <c r="D8434" t="s">
        <v>92</v>
      </c>
      <c r="E8434" t="s">
        <v>92</v>
      </c>
      <c r="F8434" t="s">
        <v>92</v>
      </c>
      <c r="G8434" s="23" t="s">
        <v>92</v>
      </c>
      <c r="H8434" s="24" t="s">
        <v>92</v>
      </c>
      <c r="I8434" t="s">
        <v>92</v>
      </c>
    </row>
    <row r="8435" spans="1:9">
      <c r="A8435" t="s">
        <v>92</v>
      </c>
      <c r="B8435" s="23" t="s">
        <v>92</v>
      </c>
      <c r="C8435" s="24" t="s">
        <v>92</v>
      </c>
      <c r="D8435" t="s">
        <v>92</v>
      </c>
      <c r="E8435" t="s">
        <v>92</v>
      </c>
      <c r="F8435" t="s">
        <v>92</v>
      </c>
      <c r="G8435" s="23" t="s">
        <v>92</v>
      </c>
      <c r="H8435" s="24" t="s">
        <v>92</v>
      </c>
      <c r="I8435" t="s">
        <v>92</v>
      </c>
    </row>
    <row r="8436" spans="1:9">
      <c r="A8436" t="s">
        <v>92</v>
      </c>
      <c r="B8436" s="23" t="s">
        <v>92</v>
      </c>
      <c r="C8436" s="24" t="s">
        <v>92</v>
      </c>
      <c r="D8436" t="s">
        <v>92</v>
      </c>
      <c r="E8436" t="s">
        <v>92</v>
      </c>
      <c r="F8436" t="s">
        <v>92</v>
      </c>
      <c r="G8436" s="23" t="s">
        <v>92</v>
      </c>
      <c r="H8436" s="24" t="s">
        <v>92</v>
      </c>
      <c r="I8436" t="s">
        <v>92</v>
      </c>
    </row>
    <row r="8437" spans="1:9">
      <c r="A8437" t="s">
        <v>92</v>
      </c>
      <c r="B8437" s="23" t="s">
        <v>92</v>
      </c>
      <c r="C8437" s="24" t="s">
        <v>92</v>
      </c>
      <c r="D8437" t="s">
        <v>92</v>
      </c>
      <c r="E8437" t="s">
        <v>92</v>
      </c>
      <c r="F8437" t="s">
        <v>92</v>
      </c>
      <c r="G8437" s="23" t="s">
        <v>92</v>
      </c>
      <c r="H8437" s="24" t="s">
        <v>92</v>
      </c>
      <c r="I8437" t="s">
        <v>92</v>
      </c>
    </row>
    <row r="8438" spans="1:9">
      <c r="A8438" t="s">
        <v>92</v>
      </c>
      <c r="B8438" s="23" t="s">
        <v>92</v>
      </c>
      <c r="C8438" s="24" t="s">
        <v>92</v>
      </c>
      <c r="D8438" t="s">
        <v>92</v>
      </c>
      <c r="E8438" t="s">
        <v>92</v>
      </c>
      <c r="F8438" t="s">
        <v>92</v>
      </c>
      <c r="G8438" s="23" t="s">
        <v>92</v>
      </c>
      <c r="H8438" s="24" t="s">
        <v>92</v>
      </c>
      <c r="I8438" t="s">
        <v>92</v>
      </c>
    </row>
    <row r="8439" spans="1:9">
      <c r="A8439" t="s">
        <v>92</v>
      </c>
      <c r="B8439" s="23" t="s">
        <v>92</v>
      </c>
      <c r="C8439" s="24" t="s">
        <v>92</v>
      </c>
      <c r="D8439" t="s">
        <v>92</v>
      </c>
      <c r="E8439" t="s">
        <v>92</v>
      </c>
      <c r="F8439" t="s">
        <v>92</v>
      </c>
      <c r="G8439" s="23" t="s">
        <v>92</v>
      </c>
      <c r="H8439" s="24" t="s">
        <v>92</v>
      </c>
      <c r="I8439" t="s">
        <v>92</v>
      </c>
    </row>
    <row r="8440" spans="1:9">
      <c r="A8440" t="s">
        <v>92</v>
      </c>
      <c r="B8440" s="23" t="s">
        <v>92</v>
      </c>
      <c r="C8440" s="24" t="s">
        <v>92</v>
      </c>
      <c r="D8440" t="s">
        <v>92</v>
      </c>
      <c r="E8440" t="s">
        <v>92</v>
      </c>
      <c r="F8440" t="s">
        <v>92</v>
      </c>
      <c r="G8440" s="23" t="s">
        <v>92</v>
      </c>
      <c r="H8440" s="24" t="s">
        <v>92</v>
      </c>
      <c r="I8440" t="s">
        <v>92</v>
      </c>
    </row>
    <row r="8441" spans="1:9">
      <c r="A8441" t="s">
        <v>92</v>
      </c>
      <c r="B8441" s="23" t="s">
        <v>92</v>
      </c>
      <c r="C8441" s="24" t="s">
        <v>92</v>
      </c>
      <c r="D8441" t="s">
        <v>92</v>
      </c>
      <c r="E8441" t="s">
        <v>92</v>
      </c>
      <c r="F8441" t="s">
        <v>92</v>
      </c>
      <c r="G8441" s="23" t="s">
        <v>92</v>
      </c>
      <c r="H8441" s="24" t="s">
        <v>92</v>
      </c>
      <c r="I8441" t="s">
        <v>92</v>
      </c>
    </row>
    <row r="8442" spans="1:9">
      <c r="A8442" t="s">
        <v>92</v>
      </c>
      <c r="B8442" s="23" t="s">
        <v>92</v>
      </c>
      <c r="C8442" s="24" t="s">
        <v>92</v>
      </c>
      <c r="D8442" t="s">
        <v>92</v>
      </c>
      <c r="E8442" t="s">
        <v>92</v>
      </c>
      <c r="F8442" t="s">
        <v>92</v>
      </c>
      <c r="G8442" s="23" t="s">
        <v>92</v>
      </c>
      <c r="H8442" s="24" t="s">
        <v>92</v>
      </c>
      <c r="I8442" t="s">
        <v>92</v>
      </c>
    </row>
    <row r="8443" spans="1:9">
      <c r="A8443" t="s">
        <v>92</v>
      </c>
      <c r="B8443" s="23" t="s">
        <v>92</v>
      </c>
      <c r="C8443" s="24" t="s">
        <v>92</v>
      </c>
      <c r="D8443" t="s">
        <v>92</v>
      </c>
      <c r="E8443" t="s">
        <v>92</v>
      </c>
      <c r="F8443" t="s">
        <v>92</v>
      </c>
      <c r="G8443" s="23" t="s">
        <v>92</v>
      </c>
      <c r="H8443" s="24" t="s">
        <v>92</v>
      </c>
      <c r="I8443" t="s">
        <v>92</v>
      </c>
    </row>
    <row r="8444" spans="1:9">
      <c r="A8444" t="s">
        <v>92</v>
      </c>
      <c r="B8444" s="23" t="s">
        <v>92</v>
      </c>
      <c r="C8444" s="24" t="s">
        <v>92</v>
      </c>
      <c r="D8444" t="s">
        <v>92</v>
      </c>
      <c r="E8444" t="s">
        <v>92</v>
      </c>
      <c r="F8444" t="s">
        <v>92</v>
      </c>
      <c r="G8444" s="23" t="s">
        <v>92</v>
      </c>
      <c r="H8444" s="24" t="s">
        <v>92</v>
      </c>
      <c r="I8444" t="s">
        <v>92</v>
      </c>
    </row>
    <row r="8445" spans="1:9">
      <c r="A8445" t="s">
        <v>92</v>
      </c>
      <c r="B8445" s="23" t="s">
        <v>92</v>
      </c>
      <c r="C8445" s="24" t="s">
        <v>92</v>
      </c>
      <c r="D8445" t="s">
        <v>92</v>
      </c>
      <c r="E8445" t="s">
        <v>92</v>
      </c>
      <c r="F8445" t="s">
        <v>92</v>
      </c>
      <c r="G8445" s="23" t="s">
        <v>92</v>
      </c>
      <c r="H8445" s="24" t="s">
        <v>92</v>
      </c>
      <c r="I8445" t="s">
        <v>92</v>
      </c>
    </row>
    <row r="8446" spans="1:9">
      <c r="A8446" t="s">
        <v>92</v>
      </c>
      <c r="B8446" s="23" t="s">
        <v>92</v>
      </c>
      <c r="C8446" s="24" t="s">
        <v>92</v>
      </c>
      <c r="D8446" t="s">
        <v>92</v>
      </c>
      <c r="E8446" t="s">
        <v>92</v>
      </c>
      <c r="F8446" t="s">
        <v>92</v>
      </c>
      <c r="G8446" s="23" t="s">
        <v>92</v>
      </c>
      <c r="H8446" s="24" t="s">
        <v>92</v>
      </c>
      <c r="I8446" t="s">
        <v>92</v>
      </c>
    </row>
    <row r="8447" spans="1:9">
      <c r="A8447" t="s">
        <v>92</v>
      </c>
      <c r="B8447" s="23" t="s">
        <v>92</v>
      </c>
      <c r="C8447" s="24" t="s">
        <v>92</v>
      </c>
      <c r="D8447" t="s">
        <v>92</v>
      </c>
      <c r="E8447" t="s">
        <v>92</v>
      </c>
      <c r="F8447" t="s">
        <v>92</v>
      </c>
      <c r="G8447" s="23" t="s">
        <v>92</v>
      </c>
      <c r="H8447" s="24" t="s">
        <v>92</v>
      </c>
      <c r="I8447" t="s">
        <v>92</v>
      </c>
    </row>
    <row r="8448" spans="1:9">
      <c r="A8448" t="s">
        <v>92</v>
      </c>
      <c r="B8448" s="23" t="s">
        <v>92</v>
      </c>
      <c r="C8448" s="24" t="s">
        <v>92</v>
      </c>
      <c r="D8448" t="s">
        <v>92</v>
      </c>
      <c r="E8448" t="s">
        <v>92</v>
      </c>
      <c r="F8448" t="s">
        <v>92</v>
      </c>
      <c r="G8448" s="23" t="s">
        <v>92</v>
      </c>
      <c r="H8448" s="24" t="s">
        <v>92</v>
      </c>
      <c r="I8448" t="s">
        <v>92</v>
      </c>
    </row>
    <row r="8449" spans="1:9">
      <c r="A8449" t="s">
        <v>92</v>
      </c>
      <c r="B8449" s="23" t="s">
        <v>92</v>
      </c>
      <c r="C8449" s="24" t="s">
        <v>92</v>
      </c>
      <c r="D8449" t="s">
        <v>92</v>
      </c>
      <c r="E8449" t="s">
        <v>92</v>
      </c>
      <c r="F8449" t="s">
        <v>92</v>
      </c>
      <c r="G8449" s="23" t="s">
        <v>92</v>
      </c>
      <c r="H8449" s="24" t="s">
        <v>92</v>
      </c>
      <c r="I8449" t="s">
        <v>92</v>
      </c>
    </row>
    <row r="8450" spans="1:9">
      <c r="A8450" t="s">
        <v>92</v>
      </c>
      <c r="B8450" s="23" t="s">
        <v>92</v>
      </c>
      <c r="C8450" s="24" t="s">
        <v>92</v>
      </c>
      <c r="D8450" t="s">
        <v>92</v>
      </c>
      <c r="E8450" t="s">
        <v>92</v>
      </c>
      <c r="F8450" t="s">
        <v>92</v>
      </c>
      <c r="G8450" s="23" t="s">
        <v>92</v>
      </c>
      <c r="H8450" s="24" t="s">
        <v>92</v>
      </c>
      <c r="I8450" t="s">
        <v>92</v>
      </c>
    </row>
    <row r="8451" spans="1:9">
      <c r="A8451" t="s">
        <v>92</v>
      </c>
      <c r="B8451" s="23" t="s">
        <v>92</v>
      </c>
      <c r="C8451" s="24" t="s">
        <v>92</v>
      </c>
      <c r="D8451" t="s">
        <v>92</v>
      </c>
      <c r="E8451" t="s">
        <v>92</v>
      </c>
      <c r="F8451" t="s">
        <v>92</v>
      </c>
      <c r="G8451" s="23" t="s">
        <v>92</v>
      </c>
      <c r="H8451" s="24" t="s">
        <v>92</v>
      </c>
      <c r="I8451" t="s">
        <v>92</v>
      </c>
    </row>
    <row r="8452" spans="1:9">
      <c r="A8452" t="s">
        <v>92</v>
      </c>
      <c r="B8452" s="23" t="s">
        <v>92</v>
      </c>
      <c r="C8452" s="24" t="s">
        <v>92</v>
      </c>
      <c r="D8452" t="s">
        <v>92</v>
      </c>
      <c r="E8452" t="s">
        <v>92</v>
      </c>
      <c r="F8452" t="s">
        <v>92</v>
      </c>
      <c r="G8452" s="23" t="s">
        <v>92</v>
      </c>
      <c r="H8452" s="24" t="s">
        <v>92</v>
      </c>
      <c r="I8452" t="s">
        <v>92</v>
      </c>
    </row>
    <row r="8453" spans="1:9">
      <c r="A8453" t="s">
        <v>92</v>
      </c>
      <c r="B8453" s="23" t="s">
        <v>92</v>
      </c>
      <c r="C8453" s="24" t="s">
        <v>92</v>
      </c>
      <c r="D8453" t="s">
        <v>92</v>
      </c>
      <c r="E8453" t="s">
        <v>92</v>
      </c>
      <c r="F8453" t="s">
        <v>92</v>
      </c>
      <c r="G8453" s="23" t="s">
        <v>92</v>
      </c>
      <c r="H8453" s="24" t="s">
        <v>92</v>
      </c>
      <c r="I8453" t="s">
        <v>92</v>
      </c>
    </row>
    <row r="8454" spans="1:9">
      <c r="A8454" t="s">
        <v>92</v>
      </c>
      <c r="B8454" s="23" t="s">
        <v>92</v>
      </c>
      <c r="C8454" s="24" t="s">
        <v>92</v>
      </c>
      <c r="D8454" t="s">
        <v>92</v>
      </c>
      <c r="E8454" t="s">
        <v>92</v>
      </c>
      <c r="F8454" t="s">
        <v>92</v>
      </c>
      <c r="G8454" s="23" t="s">
        <v>92</v>
      </c>
      <c r="H8454" s="24" t="s">
        <v>92</v>
      </c>
      <c r="I8454" t="s">
        <v>92</v>
      </c>
    </row>
    <row r="8455" spans="1:9">
      <c r="A8455" t="s">
        <v>92</v>
      </c>
      <c r="B8455" s="23" t="s">
        <v>92</v>
      </c>
      <c r="C8455" s="24" t="s">
        <v>92</v>
      </c>
      <c r="D8455" t="s">
        <v>92</v>
      </c>
      <c r="E8455" t="s">
        <v>92</v>
      </c>
      <c r="F8455" t="s">
        <v>92</v>
      </c>
      <c r="G8455" s="23" t="s">
        <v>92</v>
      </c>
      <c r="H8455" s="24" t="s">
        <v>92</v>
      </c>
      <c r="I8455" t="s">
        <v>92</v>
      </c>
    </row>
    <row r="8456" spans="1:9">
      <c r="A8456" t="s">
        <v>92</v>
      </c>
      <c r="B8456" s="23" t="s">
        <v>92</v>
      </c>
      <c r="C8456" s="24" t="s">
        <v>92</v>
      </c>
      <c r="D8456" t="s">
        <v>92</v>
      </c>
      <c r="E8456" t="s">
        <v>92</v>
      </c>
      <c r="F8456" t="s">
        <v>92</v>
      </c>
      <c r="G8456" s="23" t="s">
        <v>92</v>
      </c>
      <c r="H8456" s="24" t="s">
        <v>92</v>
      </c>
      <c r="I8456" t="s">
        <v>92</v>
      </c>
    </row>
    <row r="8457" spans="1:9">
      <c r="A8457" t="s">
        <v>92</v>
      </c>
      <c r="B8457" s="23" t="s">
        <v>92</v>
      </c>
      <c r="C8457" s="24" t="s">
        <v>92</v>
      </c>
      <c r="D8457" t="s">
        <v>92</v>
      </c>
      <c r="E8457" t="s">
        <v>92</v>
      </c>
      <c r="F8457" t="s">
        <v>92</v>
      </c>
      <c r="G8457" s="23" t="s">
        <v>92</v>
      </c>
      <c r="H8457" s="24" t="s">
        <v>92</v>
      </c>
      <c r="I8457" t="s">
        <v>92</v>
      </c>
    </row>
    <row r="8458" spans="1:9">
      <c r="A8458" t="s">
        <v>92</v>
      </c>
      <c r="B8458" s="23" t="s">
        <v>92</v>
      </c>
      <c r="C8458" s="24" t="s">
        <v>92</v>
      </c>
      <c r="D8458" t="s">
        <v>92</v>
      </c>
      <c r="E8458" t="s">
        <v>92</v>
      </c>
      <c r="F8458" t="s">
        <v>92</v>
      </c>
      <c r="G8458" s="23" t="s">
        <v>92</v>
      </c>
      <c r="H8458" s="24" t="s">
        <v>92</v>
      </c>
      <c r="I8458" t="s">
        <v>92</v>
      </c>
    </row>
    <row r="8459" spans="1:9">
      <c r="A8459" t="s">
        <v>92</v>
      </c>
      <c r="B8459" s="23" t="s">
        <v>92</v>
      </c>
      <c r="C8459" s="24" t="s">
        <v>92</v>
      </c>
      <c r="D8459" t="s">
        <v>92</v>
      </c>
      <c r="E8459" t="s">
        <v>92</v>
      </c>
      <c r="F8459" t="s">
        <v>92</v>
      </c>
      <c r="G8459" s="23" t="s">
        <v>92</v>
      </c>
      <c r="H8459" s="24" t="s">
        <v>92</v>
      </c>
      <c r="I8459" t="s">
        <v>92</v>
      </c>
    </row>
    <row r="8460" spans="1:9">
      <c r="A8460" t="s">
        <v>92</v>
      </c>
      <c r="B8460" s="23" t="s">
        <v>92</v>
      </c>
      <c r="C8460" s="24" t="s">
        <v>92</v>
      </c>
      <c r="D8460" t="s">
        <v>92</v>
      </c>
      <c r="E8460" t="s">
        <v>92</v>
      </c>
      <c r="F8460" t="s">
        <v>92</v>
      </c>
      <c r="G8460" s="23" t="s">
        <v>92</v>
      </c>
      <c r="H8460" s="24" t="s">
        <v>92</v>
      </c>
      <c r="I8460" t="s">
        <v>92</v>
      </c>
    </row>
    <row r="8461" spans="1:9">
      <c r="A8461" t="s">
        <v>92</v>
      </c>
      <c r="B8461" s="23" t="s">
        <v>92</v>
      </c>
      <c r="C8461" s="24" t="s">
        <v>92</v>
      </c>
      <c r="D8461" t="s">
        <v>92</v>
      </c>
      <c r="E8461" t="s">
        <v>92</v>
      </c>
      <c r="F8461" t="s">
        <v>92</v>
      </c>
      <c r="G8461" s="23" t="s">
        <v>92</v>
      </c>
      <c r="H8461" s="24" t="s">
        <v>92</v>
      </c>
      <c r="I8461" t="s">
        <v>92</v>
      </c>
    </row>
    <row r="8462" spans="1:9">
      <c r="A8462" t="s">
        <v>92</v>
      </c>
      <c r="B8462" s="23" t="s">
        <v>92</v>
      </c>
      <c r="C8462" s="24" t="s">
        <v>92</v>
      </c>
      <c r="D8462" t="s">
        <v>92</v>
      </c>
      <c r="E8462" t="s">
        <v>92</v>
      </c>
      <c r="F8462" t="s">
        <v>92</v>
      </c>
      <c r="G8462" s="23" t="s">
        <v>92</v>
      </c>
      <c r="H8462" s="24" t="s">
        <v>92</v>
      </c>
      <c r="I8462" t="s">
        <v>92</v>
      </c>
    </row>
    <row r="8463" spans="1:9">
      <c r="A8463" t="s">
        <v>92</v>
      </c>
      <c r="B8463" s="23" t="s">
        <v>92</v>
      </c>
      <c r="C8463" s="24" t="s">
        <v>92</v>
      </c>
      <c r="D8463" t="s">
        <v>92</v>
      </c>
      <c r="E8463" t="s">
        <v>92</v>
      </c>
      <c r="F8463" t="s">
        <v>92</v>
      </c>
      <c r="G8463" s="23" t="s">
        <v>92</v>
      </c>
      <c r="H8463" s="24" t="s">
        <v>92</v>
      </c>
      <c r="I8463" t="s">
        <v>92</v>
      </c>
    </row>
    <row r="8464" spans="1:9">
      <c r="A8464" t="s">
        <v>92</v>
      </c>
      <c r="B8464" s="23" t="s">
        <v>92</v>
      </c>
      <c r="C8464" s="24" t="s">
        <v>92</v>
      </c>
      <c r="D8464" t="s">
        <v>92</v>
      </c>
      <c r="E8464" t="s">
        <v>92</v>
      </c>
      <c r="F8464" t="s">
        <v>92</v>
      </c>
      <c r="G8464" s="23" t="s">
        <v>92</v>
      </c>
      <c r="H8464" s="24" t="s">
        <v>92</v>
      </c>
      <c r="I8464" t="s">
        <v>92</v>
      </c>
    </row>
    <row r="8465" spans="1:9">
      <c r="A8465" t="s">
        <v>92</v>
      </c>
      <c r="B8465" s="23" t="s">
        <v>92</v>
      </c>
      <c r="C8465" s="24" t="s">
        <v>92</v>
      </c>
      <c r="D8465" t="s">
        <v>92</v>
      </c>
      <c r="E8465" t="s">
        <v>92</v>
      </c>
      <c r="F8465" t="s">
        <v>92</v>
      </c>
      <c r="G8465" s="23" t="s">
        <v>92</v>
      </c>
      <c r="H8465" s="24" t="s">
        <v>92</v>
      </c>
      <c r="I8465" t="s">
        <v>92</v>
      </c>
    </row>
    <row r="8466" spans="1:9">
      <c r="A8466" t="s">
        <v>92</v>
      </c>
      <c r="B8466" s="23" t="s">
        <v>92</v>
      </c>
      <c r="C8466" s="24" t="s">
        <v>92</v>
      </c>
      <c r="D8466" t="s">
        <v>92</v>
      </c>
      <c r="E8466" t="s">
        <v>92</v>
      </c>
      <c r="F8466" t="s">
        <v>92</v>
      </c>
      <c r="G8466" s="23" t="s">
        <v>92</v>
      </c>
      <c r="H8466" s="24" t="s">
        <v>92</v>
      </c>
      <c r="I8466" t="s">
        <v>92</v>
      </c>
    </row>
    <row r="8467" spans="1:9">
      <c r="A8467" t="s">
        <v>92</v>
      </c>
      <c r="B8467" s="23" t="s">
        <v>92</v>
      </c>
      <c r="C8467" s="24" t="s">
        <v>92</v>
      </c>
      <c r="D8467" t="s">
        <v>92</v>
      </c>
      <c r="E8467" t="s">
        <v>92</v>
      </c>
      <c r="F8467" t="s">
        <v>92</v>
      </c>
      <c r="G8467" s="23" t="s">
        <v>92</v>
      </c>
      <c r="H8467" s="24" t="s">
        <v>92</v>
      </c>
      <c r="I8467" t="s">
        <v>92</v>
      </c>
    </row>
    <row r="8468" spans="1:9">
      <c r="A8468" t="s">
        <v>92</v>
      </c>
      <c r="B8468" s="23" t="s">
        <v>92</v>
      </c>
      <c r="C8468" s="24" t="s">
        <v>92</v>
      </c>
      <c r="D8468" t="s">
        <v>92</v>
      </c>
      <c r="E8468" t="s">
        <v>92</v>
      </c>
      <c r="F8468" t="s">
        <v>92</v>
      </c>
      <c r="G8468" s="23" t="s">
        <v>92</v>
      </c>
      <c r="H8468" s="24" t="s">
        <v>92</v>
      </c>
      <c r="I8468" t="s">
        <v>92</v>
      </c>
    </row>
    <row r="8469" spans="1:9">
      <c r="A8469" t="s">
        <v>92</v>
      </c>
      <c r="B8469" s="23" t="s">
        <v>92</v>
      </c>
      <c r="C8469" s="24" t="s">
        <v>92</v>
      </c>
      <c r="D8469" t="s">
        <v>92</v>
      </c>
      <c r="E8469" t="s">
        <v>92</v>
      </c>
      <c r="F8469" t="s">
        <v>92</v>
      </c>
      <c r="G8469" s="23" t="s">
        <v>92</v>
      </c>
      <c r="H8469" s="24" t="s">
        <v>92</v>
      </c>
      <c r="I8469" t="s">
        <v>92</v>
      </c>
    </row>
    <row r="8470" spans="1:9">
      <c r="A8470" t="s">
        <v>92</v>
      </c>
      <c r="B8470" s="23" t="s">
        <v>92</v>
      </c>
      <c r="C8470" s="24" t="s">
        <v>92</v>
      </c>
      <c r="D8470" t="s">
        <v>92</v>
      </c>
      <c r="E8470" t="s">
        <v>92</v>
      </c>
      <c r="F8470" t="s">
        <v>92</v>
      </c>
      <c r="G8470" s="23" t="s">
        <v>92</v>
      </c>
      <c r="H8470" s="24" t="s">
        <v>92</v>
      </c>
      <c r="I8470" t="s">
        <v>92</v>
      </c>
    </row>
    <row r="8471" spans="1:9">
      <c r="A8471" t="s">
        <v>92</v>
      </c>
      <c r="B8471" s="23" t="s">
        <v>92</v>
      </c>
      <c r="C8471" s="24" t="s">
        <v>92</v>
      </c>
      <c r="D8471" t="s">
        <v>92</v>
      </c>
      <c r="E8471" t="s">
        <v>92</v>
      </c>
      <c r="F8471" t="s">
        <v>92</v>
      </c>
      <c r="G8471" s="23" t="s">
        <v>92</v>
      </c>
      <c r="H8471" s="24" t="s">
        <v>92</v>
      </c>
      <c r="I8471" t="s">
        <v>92</v>
      </c>
    </row>
    <row r="8472" spans="1:9">
      <c r="A8472" t="s">
        <v>92</v>
      </c>
      <c r="B8472" s="23" t="s">
        <v>92</v>
      </c>
      <c r="C8472" s="24" t="s">
        <v>92</v>
      </c>
      <c r="D8472" t="s">
        <v>92</v>
      </c>
      <c r="E8472" t="s">
        <v>92</v>
      </c>
      <c r="F8472" t="s">
        <v>92</v>
      </c>
      <c r="G8472" s="23" t="s">
        <v>92</v>
      </c>
      <c r="H8472" s="24" t="s">
        <v>92</v>
      </c>
      <c r="I8472" t="s">
        <v>92</v>
      </c>
    </row>
    <row r="8473" spans="1:9">
      <c r="A8473" t="s">
        <v>92</v>
      </c>
      <c r="B8473" s="23" t="s">
        <v>92</v>
      </c>
      <c r="C8473" s="24" t="s">
        <v>92</v>
      </c>
      <c r="D8473" t="s">
        <v>92</v>
      </c>
      <c r="E8473" t="s">
        <v>92</v>
      </c>
      <c r="F8473" t="s">
        <v>92</v>
      </c>
      <c r="G8473" s="23" t="s">
        <v>92</v>
      </c>
      <c r="H8473" s="24" t="s">
        <v>92</v>
      </c>
      <c r="I8473" t="s">
        <v>92</v>
      </c>
    </row>
    <row r="8474" spans="1:9">
      <c r="A8474" t="s">
        <v>92</v>
      </c>
      <c r="B8474" s="23" t="s">
        <v>92</v>
      </c>
      <c r="C8474" s="24" t="s">
        <v>92</v>
      </c>
      <c r="D8474" t="s">
        <v>92</v>
      </c>
      <c r="E8474" t="s">
        <v>92</v>
      </c>
      <c r="F8474" t="s">
        <v>92</v>
      </c>
      <c r="G8474" s="23" t="s">
        <v>92</v>
      </c>
      <c r="H8474" s="24" t="s">
        <v>92</v>
      </c>
      <c r="I8474" t="s">
        <v>92</v>
      </c>
    </row>
    <row r="8475" spans="1:9">
      <c r="A8475" t="s">
        <v>92</v>
      </c>
      <c r="B8475" s="23" t="s">
        <v>92</v>
      </c>
      <c r="C8475" s="24" t="s">
        <v>92</v>
      </c>
      <c r="D8475" t="s">
        <v>92</v>
      </c>
      <c r="E8475" t="s">
        <v>92</v>
      </c>
      <c r="F8475" t="s">
        <v>92</v>
      </c>
      <c r="G8475" s="23" t="s">
        <v>92</v>
      </c>
      <c r="H8475" s="24" t="s">
        <v>92</v>
      </c>
      <c r="I8475" t="s">
        <v>92</v>
      </c>
    </row>
    <row r="8476" spans="1:9">
      <c r="A8476" t="s">
        <v>92</v>
      </c>
      <c r="B8476" s="23" t="s">
        <v>92</v>
      </c>
      <c r="C8476" s="24" t="s">
        <v>92</v>
      </c>
      <c r="D8476" t="s">
        <v>92</v>
      </c>
      <c r="E8476" t="s">
        <v>92</v>
      </c>
      <c r="F8476" t="s">
        <v>92</v>
      </c>
      <c r="G8476" s="23" t="s">
        <v>92</v>
      </c>
      <c r="H8476" s="24" t="s">
        <v>92</v>
      </c>
      <c r="I8476" t="s">
        <v>92</v>
      </c>
    </row>
    <row r="8477" spans="1:9">
      <c r="A8477" t="s">
        <v>92</v>
      </c>
      <c r="B8477" s="23" t="s">
        <v>92</v>
      </c>
      <c r="C8477" s="24" t="s">
        <v>92</v>
      </c>
      <c r="D8477" t="s">
        <v>92</v>
      </c>
      <c r="E8477" t="s">
        <v>92</v>
      </c>
      <c r="F8477" t="s">
        <v>92</v>
      </c>
      <c r="G8477" s="23" t="s">
        <v>92</v>
      </c>
      <c r="H8477" s="24" t="s">
        <v>92</v>
      </c>
      <c r="I8477" t="s">
        <v>92</v>
      </c>
    </row>
    <row r="8478" spans="1:9">
      <c r="A8478" t="s">
        <v>92</v>
      </c>
      <c r="B8478" s="23" t="s">
        <v>92</v>
      </c>
      <c r="C8478" s="24" t="s">
        <v>92</v>
      </c>
      <c r="D8478" t="s">
        <v>92</v>
      </c>
      <c r="E8478" t="s">
        <v>92</v>
      </c>
      <c r="F8478" t="s">
        <v>92</v>
      </c>
      <c r="G8478" s="23" t="s">
        <v>92</v>
      </c>
      <c r="H8478" s="24" t="s">
        <v>92</v>
      </c>
      <c r="I8478" t="s">
        <v>92</v>
      </c>
    </row>
    <row r="8479" spans="1:9">
      <c r="A8479" t="s">
        <v>92</v>
      </c>
      <c r="B8479" s="23" t="s">
        <v>92</v>
      </c>
      <c r="C8479" s="24" t="s">
        <v>92</v>
      </c>
      <c r="D8479" t="s">
        <v>92</v>
      </c>
      <c r="E8479" t="s">
        <v>92</v>
      </c>
      <c r="F8479" t="s">
        <v>92</v>
      </c>
      <c r="G8479" s="23" t="s">
        <v>92</v>
      </c>
      <c r="H8479" s="24" t="s">
        <v>92</v>
      </c>
      <c r="I8479" t="s">
        <v>92</v>
      </c>
    </row>
    <row r="8480" spans="1:9">
      <c r="A8480" t="s">
        <v>92</v>
      </c>
      <c r="B8480" s="23" t="s">
        <v>92</v>
      </c>
      <c r="C8480" s="24" t="s">
        <v>92</v>
      </c>
      <c r="D8480" t="s">
        <v>92</v>
      </c>
      <c r="E8480" t="s">
        <v>92</v>
      </c>
      <c r="F8480" t="s">
        <v>92</v>
      </c>
      <c r="G8480" s="23" t="s">
        <v>92</v>
      </c>
      <c r="H8480" s="24" t="s">
        <v>92</v>
      </c>
      <c r="I8480" t="s">
        <v>92</v>
      </c>
    </row>
    <row r="8481" spans="1:9">
      <c r="A8481" t="s">
        <v>92</v>
      </c>
      <c r="B8481" s="23" t="s">
        <v>92</v>
      </c>
      <c r="C8481" s="24" t="s">
        <v>92</v>
      </c>
      <c r="D8481" t="s">
        <v>92</v>
      </c>
      <c r="E8481" t="s">
        <v>92</v>
      </c>
      <c r="F8481" t="s">
        <v>92</v>
      </c>
      <c r="G8481" s="23" t="s">
        <v>92</v>
      </c>
      <c r="H8481" s="24" t="s">
        <v>92</v>
      </c>
      <c r="I8481" t="s">
        <v>92</v>
      </c>
    </row>
    <row r="8482" spans="1:9">
      <c r="A8482" t="s">
        <v>92</v>
      </c>
      <c r="B8482" s="23" t="s">
        <v>92</v>
      </c>
      <c r="C8482" s="24" t="s">
        <v>92</v>
      </c>
      <c r="D8482" t="s">
        <v>92</v>
      </c>
      <c r="E8482" t="s">
        <v>92</v>
      </c>
      <c r="F8482" t="s">
        <v>92</v>
      </c>
      <c r="G8482" s="23" t="s">
        <v>92</v>
      </c>
      <c r="H8482" s="24" t="s">
        <v>92</v>
      </c>
      <c r="I8482" t="s">
        <v>92</v>
      </c>
    </row>
    <row r="8483" spans="1:9">
      <c r="A8483" t="s">
        <v>92</v>
      </c>
      <c r="B8483" s="23" t="s">
        <v>92</v>
      </c>
      <c r="C8483" s="24" t="s">
        <v>92</v>
      </c>
      <c r="D8483" t="s">
        <v>92</v>
      </c>
      <c r="E8483" t="s">
        <v>92</v>
      </c>
      <c r="F8483" t="s">
        <v>92</v>
      </c>
      <c r="G8483" s="23" t="s">
        <v>92</v>
      </c>
      <c r="H8483" s="24" t="s">
        <v>92</v>
      </c>
      <c r="I8483" t="s">
        <v>92</v>
      </c>
    </row>
    <row r="8484" spans="1:9">
      <c r="A8484" t="s">
        <v>92</v>
      </c>
      <c r="B8484" s="23" t="s">
        <v>92</v>
      </c>
      <c r="C8484" s="24" t="s">
        <v>92</v>
      </c>
      <c r="D8484" t="s">
        <v>92</v>
      </c>
      <c r="E8484" t="s">
        <v>92</v>
      </c>
      <c r="F8484" t="s">
        <v>92</v>
      </c>
      <c r="G8484" s="23" t="s">
        <v>92</v>
      </c>
      <c r="H8484" s="24" t="s">
        <v>92</v>
      </c>
      <c r="I8484" t="s">
        <v>92</v>
      </c>
    </row>
    <row r="8485" spans="1:9">
      <c r="A8485" t="s">
        <v>92</v>
      </c>
      <c r="B8485" s="23" t="s">
        <v>92</v>
      </c>
      <c r="C8485" s="24" t="s">
        <v>92</v>
      </c>
      <c r="D8485" t="s">
        <v>92</v>
      </c>
      <c r="E8485" t="s">
        <v>92</v>
      </c>
      <c r="F8485" t="s">
        <v>92</v>
      </c>
      <c r="G8485" s="23" t="s">
        <v>92</v>
      </c>
      <c r="H8485" s="24" t="s">
        <v>92</v>
      </c>
      <c r="I8485" t="s">
        <v>92</v>
      </c>
    </row>
    <row r="8486" spans="1:9">
      <c r="A8486" t="s">
        <v>92</v>
      </c>
      <c r="B8486" s="23" t="s">
        <v>92</v>
      </c>
      <c r="C8486" s="24" t="s">
        <v>92</v>
      </c>
      <c r="D8486" t="s">
        <v>92</v>
      </c>
      <c r="E8486" t="s">
        <v>92</v>
      </c>
      <c r="F8486" t="s">
        <v>92</v>
      </c>
      <c r="G8486" s="23" t="s">
        <v>92</v>
      </c>
      <c r="H8486" s="24" t="s">
        <v>92</v>
      </c>
      <c r="I8486" t="s">
        <v>92</v>
      </c>
    </row>
    <row r="8487" spans="1:9">
      <c r="A8487" t="s">
        <v>92</v>
      </c>
      <c r="B8487" s="23" t="s">
        <v>92</v>
      </c>
      <c r="C8487" s="24" t="s">
        <v>92</v>
      </c>
      <c r="D8487" t="s">
        <v>92</v>
      </c>
      <c r="E8487" t="s">
        <v>92</v>
      </c>
      <c r="F8487" t="s">
        <v>92</v>
      </c>
      <c r="G8487" s="23" t="s">
        <v>92</v>
      </c>
      <c r="H8487" s="24" t="s">
        <v>92</v>
      </c>
      <c r="I8487" t="s">
        <v>92</v>
      </c>
    </row>
    <row r="8488" spans="1:9">
      <c r="A8488" t="s">
        <v>92</v>
      </c>
      <c r="B8488" s="23" t="s">
        <v>92</v>
      </c>
      <c r="C8488" s="24" t="s">
        <v>92</v>
      </c>
      <c r="D8488" t="s">
        <v>92</v>
      </c>
      <c r="E8488" t="s">
        <v>92</v>
      </c>
      <c r="F8488" t="s">
        <v>92</v>
      </c>
      <c r="G8488" s="23" t="s">
        <v>92</v>
      </c>
      <c r="H8488" s="24" t="s">
        <v>92</v>
      </c>
      <c r="I8488" t="s">
        <v>92</v>
      </c>
    </row>
    <row r="8489" spans="1:9">
      <c r="A8489" t="s">
        <v>92</v>
      </c>
      <c r="B8489" s="23" t="s">
        <v>92</v>
      </c>
      <c r="C8489" s="24" t="s">
        <v>92</v>
      </c>
      <c r="D8489" t="s">
        <v>92</v>
      </c>
      <c r="E8489" t="s">
        <v>92</v>
      </c>
      <c r="F8489" t="s">
        <v>92</v>
      </c>
      <c r="G8489" s="23" t="s">
        <v>92</v>
      </c>
      <c r="H8489" s="24" t="s">
        <v>92</v>
      </c>
      <c r="I8489" t="s">
        <v>92</v>
      </c>
    </row>
    <row r="8490" spans="1:9">
      <c r="A8490" t="s">
        <v>92</v>
      </c>
      <c r="B8490" s="23" t="s">
        <v>92</v>
      </c>
      <c r="C8490" s="24" t="s">
        <v>92</v>
      </c>
      <c r="D8490" t="s">
        <v>92</v>
      </c>
      <c r="E8490" t="s">
        <v>92</v>
      </c>
      <c r="F8490" t="s">
        <v>92</v>
      </c>
      <c r="G8490" s="23" t="s">
        <v>92</v>
      </c>
      <c r="H8490" s="24" t="s">
        <v>92</v>
      </c>
      <c r="I8490" t="s">
        <v>92</v>
      </c>
    </row>
    <row r="8491" spans="1:9">
      <c r="A8491" t="s">
        <v>92</v>
      </c>
      <c r="B8491" s="23" t="s">
        <v>92</v>
      </c>
      <c r="C8491" s="24" t="s">
        <v>92</v>
      </c>
      <c r="D8491" t="s">
        <v>92</v>
      </c>
      <c r="E8491" t="s">
        <v>92</v>
      </c>
      <c r="F8491" t="s">
        <v>92</v>
      </c>
      <c r="G8491" s="23" t="s">
        <v>92</v>
      </c>
      <c r="H8491" s="24" t="s">
        <v>92</v>
      </c>
      <c r="I8491" t="s">
        <v>92</v>
      </c>
    </row>
    <row r="8492" spans="1:9">
      <c r="A8492" t="s">
        <v>92</v>
      </c>
      <c r="B8492" s="23" t="s">
        <v>92</v>
      </c>
      <c r="C8492" s="24" t="s">
        <v>92</v>
      </c>
      <c r="D8492" t="s">
        <v>92</v>
      </c>
      <c r="E8492" t="s">
        <v>92</v>
      </c>
      <c r="F8492" t="s">
        <v>92</v>
      </c>
      <c r="G8492" s="23" t="s">
        <v>92</v>
      </c>
      <c r="H8492" s="24" t="s">
        <v>92</v>
      </c>
      <c r="I8492" t="s">
        <v>92</v>
      </c>
    </row>
    <row r="8493" spans="1:9">
      <c r="A8493" t="s">
        <v>92</v>
      </c>
      <c r="B8493" s="23" t="s">
        <v>92</v>
      </c>
      <c r="C8493" s="24" t="s">
        <v>92</v>
      </c>
      <c r="D8493" t="s">
        <v>92</v>
      </c>
      <c r="E8493" t="s">
        <v>92</v>
      </c>
      <c r="F8493" t="s">
        <v>92</v>
      </c>
      <c r="G8493" s="23" t="s">
        <v>92</v>
      </c>
      <c r="H8493" s="24" t="s">
        <v>92</v>
      </c>
      <c r="I8493" t="s">
        <v>92</v>
      </c>
    </row>
    <row r="8494" spans="1:9">
      <c r="A8494" t="s">
        <v>92</v>
      </c>
      <c r="B8494" s="23" t="s">
        <v>92</v>
      </c>
      <c r="C8494" s="24" t="s">
        <v>92</v>
      </c>
      <c r="D8494" t="s">
        <v>92</v>
      </c>
      <c r="E8494" t="s">
        <v>92</v>
      </c>
      <c r="F8494" t="s">
        <v>92</v>
      </c>
      <c r="G8494" s="23" t="s">
        <v>92</v>
      </c>
      <c r="H8494" s="24" t="s">
        <v>92</v>
      </c>
      <c r="I8494" t="s">
        <v>92</v>
      </c>
    </row>
    <row r="8495" spans="1:9">
      <c r="A8495" t="s">
        <v>92</v>
      </c>
      <c r="B8495" s="23" t="s">
        <v>92</v>
      </c>
      <c r="C8495" s="24" t="s">
        <v>92</v>
      </c>
      <c r="D8495" t="s">
        <v>92</v>
      </c>
      <c r="E8495" t="s">
        <v>92</v>
      </c>
      <c r="F8495" t="s">
        <v>92</v>
      </c>
      <c r="G8495" s="23" t="s">
        <v>92</v>
      </c>
      <c r="H8495" s="24" t="s">
        <v>92</v>
      </c>
      <c r="I8495" t="s">
        <v>92</v>
      </c>
    </row>
    <row r="8496" spans="1:9">
      <c r="A8496" t="s">
        <v>92</v>
      </c>
      <c r="B8496" s="23" t="s">
        <v>92</v>
      </c>
      <c r="C8496" s="24" t="s">
        <v>92</v>
      </c>
      <c r="D8496" t="s">
        <v>92</v>
      </c>
      <c r="E8496" t="s">
        <v>92</v>
      </c>
      <c r="F8496" t="s">
        <v>92</v>
      </c>
      <c r="G8496" s="23" t="s">
        <v>92</v>
      </c>
      <c r="H8496" s="24" t="s">
        <v>92</v>
      </c>
      <c r="I8496" t="s">
        <v>92</v>
      </c>
    </row>
    <row r="8497" spans="1:9">
      <c r="A8497" t="s">
        <v>92</v>
      </c>
      <c r="B8497" s="23" t="s">
        <v>92</v>
      </c>
      <c r="C8497" s="24" t="s">
        <v>92</v>
      </c>
      <c r="D8497" t="s">
        <v>92</v>
      </c>
      <c r="E8497" t="s">
        <v>92</v>
      </c>
      <c r="F8497" t="s">
        <v>92</v>
      </c>
      <c r="G8497" s="23" t="s">
        <v>92</v>
      </c>
      <c r="H8497" s="24" t="s">
        <v>92</v>
      </c>
      <c r="I8497" t="s">
        <v>92</v>
      </c>
    </row>
    <row r="8498" spans="1:9">
      <c r="A8498" t="s">
        <v>92</v>
      </c>
      <c r="B8498" s="23" t="s">
        <v>92</v>
      </c>
      <c r="C8498" s="24" t="s">
        <v>92</v>
      </c>
      <c r="D8498" t="s">
        <v>92</v>
      </c>
      <c r="E8498" t="s">
        <v>92</v>
      </c>
      <c r="F8498" t="s">
        <v>92</v>
      </c>
      <c r="G8498" s="23" t="s">
        <v>92</v>
      </c>
      <c r="H8498" s="24" t="s">
        <v>92</v>
      </c>
      <c r="I8498" t="s">
        <v>92</v>
      </c>
    </row>
    <row r="8499" spans="1:9">
      <c r="A8499" t="s">
        <v>92</v>
      </c>
      <c r="B8499" s="23" t="s">
        <v>92</v>
      </c>
      <c r="C8499" s="24" t="s">
        <v>92</v>
      </c>
      <c r="D8499" t="s">
        <v>92</v>
      </c>
      <c r="E8499" t="s">
        <v>92</v>
      </c>
      <c r="F8499" t="s">
        <v>92</v>
      </c>
      <c r="G8499" s="23" t="s">
        <v>92</v>
      </c>
      <c r="H8499" s="24" t="s">
        <v>92</v>
      </c>
      <c r="I8499" t="s">
        <v>92</v>
      </c>
    </row>
    <row r="8500" spans="1:9">
      <c r="A8500" t="s">
        <v>92</v>
      </c>
      <c r="B8500" s="23" t="s">
        <v>92</v>
      </c>
      <c r="C8500" s="24" t="s">
        <v>92</v>
      </c>
      <c r="D8500" t="s">
        <v>92</v>
      </c>
      <c r="E8500" t="s">
        <v>92</v>
      </c>
      <c r="F8500" t="s">
        <v>92</v>
      </c>
      <c r="G8500" s="23" t="s">
        <v>92</v>
      </c>
      <c r="H8500" s="24" t="s">
        <v>92</v>
      </c>
      <c r="I8500" t="s">
        <v>92</v>
      </c>
    </row>
    <row r="8501" spans="1:9">
      <c r="A8501" t="s">
        <v>92</v>
      </c>
      <c r="B8501" s="23" t="s">
        <v>92</v>
      </c>
      <c r="C8501" s="24" t="s">
        <v>92</v>
      </c>
      <c r="D8501" t="s">
        <v>92</v>
      </c>
      <c r="E8501" t="s">
        <v>92</v>
      </c>
      <c r="F8501" t="s">
        <v>92</v>
      </c>
      <c r="G8501" s="23" t="s">
        <v>92</v>
      </c>
      <c r="H8501" s="24" t="s">
        <v>92</v>
      </c>
      <c r="I8501" t="s">
        <v>92</v>
      </c>
    </row>
    <row r="8502" spans="1:9">
      <c r="A8502" t="s">
        <v>92</v>
      </c>
      <c r="B8502" s="23" t="s">
        <v>92</v>
      </c>
      <c r="C8502" s="24" t="s">
        <v>92</v>
      </c>
      <c r="D8502" t="s">
        <v>92</v>
      </c>
      <c r="E8502" t="s">
        <v>92</v>
      </c>
      <c r="F8502" t="s">
        <v>92</v>
      </c>
      <c r="G8502" s="23" t="s">
        <v>92</v>
      </c>
      <c r="H8502" s="24" t="s">
        <v>92</v>
      </c>
      <c r="I8502" t="s">
        <v>92</v>
      </c>
    </row>
    <row r="8503" spans="1:9">
      <c r="A8503" t="s">
        <v>92</v>
      </c>
      <c r="B8503" s="23" t="s">
        <v>92</v>
      </c>
      <c r="C8503" s="24" t="s">
        <v>92</v>
      </c>
      <c r="D8503" t="s">
        <v>92</v>
      </c>
      <c r="E8503" t="s">
        <v>92</v>
      </c>
      <c r="F8503" t="s">
        <v>92</v>
      </c>
      <c r="G8503" s="23" t="s">
        <v>92</v>
      </c>
      <c r="H8503" s="24" t="s">
        <v>92</v>
      </c>
      <c r="I8503" t="s">
        <v>92</v>
      </c>
    </row>
    <row r="8504" spans="1:9">
      <c r="A8504" t="s">
        <v>92</v>
      </c>
      <c r="B8504" s="23" t="s">
        <v>92</v>
      </c>
      <c r="C8504" s="24" t="s">
        <v>92</v>
      </c>
      <c r="D8504" t="s">
        <v>92</v>
      </c>
      <c r="E8504" t="s">
        <v>92</v>
      </c>
      <c r="F8504" t="s">
        <v>92</v>
      </c>
      <c r="G8504" s="23" t="s">
        <v>92</v>
      </c>
      <c r="H8504" s="24" t="s">
        <v>92</v>
      </c>
      <c r="I8504" t="s">
        <v>92</v>
      </c>
    </row>
    <row r="8505" spans="1:9">
      <c r="A8505" t="s">
        <v>92</v>
      </c>
      <c r="B8505" s="23" t="s">
        <v>92</v>
      </c>
      <c r="C8505" s="24" t="s">
        <v>92</v>
      </c>
      <c r="D8505" t="s">
        <v>92</v>
      </c>
      <c r="E8505" t="s">
        <v>92</v>
      </c>
      <c r="F8505" t="s">
        <v>92</v>
      </c>
      <c r="G8505" s="23" t="s">
        <v>92</v>
      </c>
      <c r="H8505" s="24" t="s">
        <v>92</v>
      </c>
      <c r="I8505" t="s">
        <v>92</v>
      </c>
    </row>
    <row r="8506" spans="1:9">
      <c r="A8506" t="s">
        <v>92</v>
      </c>
      <c r="B8506" s="23" t="s">
        <v>92</v>
      </c>
      <c r="C8506" s="24" t="s">
        <v>92</v>
      </c>
      <c r="D8506" t="s">
        <v>92</v>
      </c>
      <c r="E8506" t="s">
        <v>92</v>
      </c>
      <c r="F8506" t="s">
        <v>92</v>
      </c>
      <c r="G8506" s="23" t="s">
        <v>92</v>
      </c>
      <c r="H8506" s="24" t="s">
        <v>92</v>
      </c>
      <c r="I8506" t="s">
        <v>92</v>
      </c>
    </row>
    <row r="8507" spans="1:9">
      <c r="A8507" t="s">
        <v>92</v>
      </c>
      <c r="B8507" s="23" t="s">
        <v>92</v>
      </c>
      <c r="C8507" s="24" t="s">
        <v>92</v>
      </c>
      <c r="D8507" t="s">
        <v>92</v>
      </c>
      <c r="E8507" t="s">
        <v>92</v>
      </c>
      <c r="F8507" t="s">
        <v>92</v>
      </c>
      <c r="G8507" s="23" t="s">
        <v>92</v>
      </c>
      <c r="H8507" s="24" t="s">
        <v>92</v>
      </c>
      <c r="I8507" t="s">
        <v>92</v>
      </c>
    </row>
    <row r="8508" spans="1:9">
      <c r="A8508" t="s">
        <v>92</v>
      </c>
      <c r="B8508" s="23" t="s">
        <v>92</v>
      </c>
      <c r="C8508" s="24" t="s">
        <v>92</v>
      </c>
      <c r="D8508" t="s">
        <v>92</v>
      </c>
      <c r="E8508" t="s">
        <v>92</v>
      </c>
      <c r="F8508" t="s">
        <v>92</v>
      </c>
      <c r="G8508" s="23" t="s">
        <v>92</v>
      </c>
      <c r="H8508" s="24" t="s">
        <v>92</v>
      </c>
      <c r="I8508" t="s">
        <v>92</v>
      </c>
    </row>
    <row r="8509" spans="1:9">
      <c r="A8509" t="s">
        <v>92</v>
      </c>
      <c r="B8509" s="23" t="s">
        <v>92</v>
      </c>
      <c r="C8509" s="24" t="s">
        <v>92</v>
      </c>
      <c r="D8509" t="s">
        <v>92</v>
      </c>
      <c r="E8509" t="s">
        <v>92</v>
      </c>
      <c r="F8509" t="s">
        <v>92</v>
      </c>
      <c r="G8509" s="23" t="s">
        <v>92</v>
      </c>
      <c r="H8509" s="24" t="s">
        <v>92</v>
      </c>
      <c r="I8509" t="s">
        <v>92</v>
      </c>
    </row>
    <row r="8510" spans="1:9">
      <c r="A8510" t="s">
        <v>92</v>
      </c>
      <c r="B8510" s="23" t="s">
        <v>92</v>
      </c>
      <c r="C8510" s="24" t="s">
        <v>92</v>
      </c>
      <c r="D8510" t="s">
        <v>92</v>
      </c>
      <c r="E8510" t="s">
        <v>92</v>
      </c>
      <c r="F8510" t="s">
        <v>92</v>
      </c>
      <c r="G8510" s="23" t="s">
        <v>92</v>
      </c>
      <c r="H8510" s="24" t="s">
        <v>92</v>
      </c>
      <c r="I8510" t="s">
        <v>92</v>
      </c>
    </row>
    <row r="8511" spans="1:9">
      <c r="A8511" t="s">
        <v>92</v>
      </c>
      <c r="B8511" s="23" t="s">
        <v>92</v>
      </c>
      <c r="C8511" s="24" t="s">
        <v>92</v>
      </c>
      <c r="D8511" t="s">
        <v>92</v>
      </c>
      <c r="E8511" t="s">
        <v>92</v>
      </c>
      <c r="F8511" t="s">
        <v>92</v>
      </c>
      <c r="G8511" s="23" t="s">
        <v>92</v>
      </c>
      <c r="H8511" s="24" t="s">
        <v>92</v>
      </c>
      <c r="I8511" t="s">
        <v>92</v>
      </c>
    </row>
    <row r="8512" spans="1:9">
      <c r="A8512" t="s">
        <v>92</v>
      </c>
      <c r="B8512" s="23" t="s">
        <v>92</v>
      </c>
      <c r="C8512" s="24" t="s">
        <v>92</v>
      </c>
      <c r="D8512" t="s">
        <v>92</v>
      </c>
      <c r="E8512" t="s">
        <v>92</v>
      </c>
      <c r="F8512" t="s">
        <v>92</v>
      </c>
      <c r="G8512" s="23" t="s">
        <v>92</v>
      </c>
      <c r="H8512" s="24" t="s">
        <v>92</v>
      </c>
      <c r="I8512" t="s">
        <v>92</v>
      </c>
    </row>
    <row r="8513" spans="1:9">
      <c r="A8513" t="s">
        <v>92</v>
      </c>
      <c r="B8513" s="23" t="s">
        <v>92</v>
      </c>
      <c r="C8513" s="24" t="s">
        <v>92</v>
      </c>
      <c r="D8513" t="s">
        <v>92</v>
      </c>
      <c r="E8513" t="s">
        <v>92</v>
      </c>
      <c r="F8513" t="s">
        <v>92</v>
      </c>
      <c r="G8513" s="23" t="s">
        <v>92</v>
      </c>
      <c r="H8513" s="24" t="s">
        <v>92</v>
      </c>
      <c r="I8513" t="s">
        <v>92</v>
      </c>
    </row>
    <row r="8514" spans="1:9">
      <c r="A8514" t="s">
        <v>92</v>
      </c>
      <c r="B8514" s="23" t="s">
        <v>92</v>
      </c>
      <c r="C8514" s="24" t="s">
        <v>92</v>
      </c>
      <c r="D8514" t="s">
        <v>92</v>
      </c>
      <c r="E8514" t="s">
        <v>92</v>
      </c>
      <c r="F8514" t="s">
        <v>92</v>
      </c>
      <c r="G8514" s="23" t="s">
        <v>92</v>
      </c>
      <c r="H8514" s="24" t="s">
        <v>92</v>
      </c>
      <c r="I8514" t="s">
        <v>92</v>
      </c>
    </row>
    <row r="8515" spans="1:9">
      <c r="A8515" t="s">
        <v>92</v>
      </c>
      <c r="B8515" s="23" t="s">
        <v>92</v>
      </c>
      <c r="C8515" s="24" t="s">
        <v>92</v>
      </c>
      <c r="D8515" t="s">
        <v>92</v>
      </c>
      <c r="E8515" t="s">
        <v>92</v>
      </c>
      <c r="F8515" t="s">
        <v>92</v>
      </c>
      <c r="G8515" s="23" t="s">
        <v>92</v>
      </c>
      <c r="H8515" s="24" t="s">
        <v>92</v>
      </c>
      <c r="I8515" t="s">
        <v>92</v>
      </c>
    </row>
    <row r="8516" spans="1:9">
      <c r="A8516" t="s">
        <v>92</v>
      </c>
      <c r="B8516" s="23" t="s">
        <v>92</v>
      </c>
      <c r="C8516" s="24" t="s">
        <v>92</v>
      </c>
      <c r="D8516" t="s">
        <v>92</v>
      </c>
      <c r="E8516" t="s">
        <v>92</v>
      </c>
      <c r="F8516" t="s">
        <v>92</v>
      </c>
      <c r="G8516" s="23" t="s">
        <v>92</v>
      </c>
      <c r="H8516" s="24" t="s">
        <v>92</v>
      </c>
      <c r="I8516" t="s">
        <v>92</v>
      </c>
    </row>
    <row r="8517" spans="1:9">
      <c r="A8517" t="s">
        <v>92</v>
      </c>
      <c r="B8517" s="23" t="s">
        <v>92</v>
      </c>
      <c r="C8517" s="24" t="s">
        <v>92</v>
      </c>
      <c r="D8517" t="s">
        <v>92</v>
      </c>
      <c r="E8517" t="s">
        <v>92</v>
      </c>
      <c r="F8517" t="s">
        <v>92</v>
      </c>
      <c r="G8517" s="23" t="s">
        <v>92</v>
      </c>
      <c r="H8517" s="24" t="s">
        <v>92</v>
      </c>
      <c r="I8517" t="s">
        <v>92</v>
      </c>
    </row>
    <row r="8518" spans="1:9">
      <c r="A8518" t="s">
        <v>92</v>
      </c>
      <c r="B8518" s="23" t="s">
        <v>92</v>
      </c>
      <c r="C8518" s="24" t="s">
        <v>92</v>
      </c>
      <c r="D8518" t="s">
        <v>92</v>
      </c>
      <c r="E8518" t="s">
        <v>92</v>
      </c>
      <c r="F8518" t="s">
        <v>92</v>
      </c>
      <c r="G8518" s="23" t="s">
        <v>92</v>
      </c>
      <c r="H8518" s="24" t="s">
        <v>92</v>
      </c>
      <c r="I8518" t="s">
        <v>92</v>
      </c>
    </row>
    <row r="8519" spans="1:9">
      <c r="A8519" t="s">
        <v>92</v>
      </c>
      <c r="B8519" s="23" t="s">
        <v>92</v>
      </c>
      <c r="C8519" s="24" t="s">
        <v>92</v>
      </c>
      <c r="D8519" t="s">
        <v>92</v>
      </c>
      <c r="E8519" t="s">
        <v>92</v>
      </c>
      <c r="F8519" t="s">
        <v>92</v>
      </c>
      <c r="G8519" s="23" t="s">
        <v>92</v>
      </c>
      <c r="H8519" s="24" t="s">
        <v>92</v>
      </c>
      <c r="I8519" t="s">
        <v>92</v>
      </c>
    </row>
    <row r="8520" spans="1:9">
      <c r="A8520" t="s">
        <v>92</v>
      </c>
      <c r="B8520" s="23" t="s">
        <v>92</v>
      </c>
      <c r="C8520" s="24" t="s">
        <v>92</v>
      </c>
      <c r="D8520" t="s">
        <v>92</v>
      </c>
      <c r="E8520" t="s">
        <v>92</v>
      </c>
      <c r="F8520" t="s">
        <v>92</v>
      </c>
      <c r="G8520" s="23" t="s">
        <v>92</v>
      </c>
      <c r="H8520" s="24" t="s">
        <v>92</v>
      </c>
      <c r="I8520" t="s">
        <v>92</v>
      </c>
    </row>
    <row r="8521" spans="1:9">
      <c r="A8521" t="s">
        <v>92</v>
      </c>
      <c r="B8521" s="23" t="s">
        <v>92</v>
      </c>
      <c r="C8521" s="24" t="s">
        <v>92</v>
      </c>
      <c r="D8521" t="s">
        <v>92</v>
      </c>
      <c r="E8521" t="s">
        <v>92</v>
      </c>
      <c r="F8521" t="s">
        <v>92</v>
      </c>
      <c r="G8521" s="23" t="s">
        <v>92</v>
      </c>
      <c r="H8521" s="24" t="s">
        <v>92</v>
      </c>
      <c r="I8521" t="s">
        <v>92</v>
      </c>
    </row>
    <row r="8522" spans="1:9">
      <c r="A8522" t="s">
        <v>92</v>
      </c>
      <c r="B8522" s="23" t="s">
        <v>92</v>
      </c>
      <c r="C8522" s="24" t="s">
        <v>92</v>
      </c>
      <c r="D8522" t="s">
        <v>92</v>
      </c>
      <c r="E8522" t="s">
        <v>92</v>
      </c>
      <c r="F8522" t="s">
        <v>92</v>
      </c>
      <c r="G8522" s="23" t="s">
        <v>92</v>
      </c>
      <c r="H8522" s="24" t="s">
        <v>92</v>
      </c>
      <c r="I8522" t="s">
        <v>92</v>
      </c>
    </row>
    <row r="8523" spans="1:9">
      <c r="A8523" t="s">
        <v>92</v>
      </c>
      <c r="B8523" s="23" t="s">
        <v>92</v>
      </c>
      <c r="C8523" s="24" t="s">
        <v>92</v>
      </c>
      <c r="D8523" t="s">
        <v>92</v>
      </c>
      <c r="E8523" t="s">
        <v>92</v>
      </c>
      <c r="F8523" t="s">
        <v>92</v>
      </c>
      <c r="G8523" s="23" t="s">
        <v>92</v>
      </c>
      <c r="H8523" s="24" t="s">
        <v>92</v>
      </c>
      <c r="I8523" t="s">
        <v>92</v>
      </c>
    </row>
    <row r="8524" spans="1:9">
      <c r="A8524" t="s">
        <v>92</v>
      </c>
      <c r="B8524" s="23" t="s">
        <v>92</v>
      </c>
      <c r="C8524" s="24" t="s">
        <v>92</v>
      </c>
      <c r="D8524" t="s">
        <v>92</v>
      </c>
      <c r="E8524" t="s">
        <v>92</v>
      </c>
      <c r="F8524" t="s">
        <v>92</v>
      </c>
      <c r="G8524" s="23" t="s">
        <v>92</v>
      </c>
      <c r="H8524" s="24" t="s">
        <v>92</v>
      </c>
      <c r="I8524" t="s">
        <v>92</v>
      </c>
    </row>
    <row r="8525" spans="1:9">
      <c r="A8525" t="s">
        <v>92</v>
      </c>
      <c r="B8525" s="23" t="s">
        <v>92</v>
      </c>
      <c r="C8525" s="24" t="s">
        <v>92</v>
      </c>
      <c r="D8525" t="s">
        <v>92</v>
      </c>
      <c r="E8525" t="s">
        <v>92</v>
      </c>
      <c r="F8525" t="s">
        <v>92</v>
      </c>
      <c r="G8525" s="23" t="s">
        <v>92</v>
      </c>
      <c r="H8525" s="24" t="s">
        <v>92</v>
      </c>
      <c r="I8525" t="s">
        <v>92</v>
      </c>
    </row>
    <row r="8526" spans="1:9">
      <c r="A8526" t="s">
        <v>92</v>
      </c>
      <c r="B8526" s="23" t="s">
        <v>92</v>
      </c>
      <c r="C8526" s="24" t="s">
        <v>92</v>
      </c>
      <c r="D8526" t="s">
        <v>92</v>
      </c>
      <c r="E8526" t="s">
        <v>92</v>
      </c>
      <c r="F8526" t="s">
        <v>92</v>
      </c>
      <c r="G8526" s="23" t="s">
        <v>92</v>
      </c>
      <c r="H8526" s="24" t="s">
        <v>92</v>
      </c>
      <c r="I8526" t="s">
        <v>92</v>
      </c>
    </row>
    <row r="8527" spans="1:9">
      <c r="A8527" t="s">
        <v>92</v>
      </c>
      <c r="B8527" s="23" t="s">
        <v>92</v>
      </c>
      <c r="C8527" s="24" t="s">
        <v>92</v>
      </c>
      <c r="D8527" t="s">
        <v>92</v>
      </c>
      <c r="E8527" t="s">
        <v>92</v>
      </c>
      <c r="F8527" t="s">
        <v>92</v>
      </c>
      <c r="G8527" s="23" t="s">
        <v>92</v>
      </c>
      <c r="H8527" s="24" t="s">
        <v>92</v>
      </c>
      <c r="I8527" t="s">
        <v>92</v>
      </c>
    </row>
    <row r="8528" spans="1:9">
      <c r="A8528" t="s">
        <v>92</v>
      </c>
      <c r="B8528" s="23" t="s">
        <v>92</v>
      </c>
      <c r="C8528" s="24" t="s">
        <v>92</v>
      </c>
      <c r="D8528" t="s">
        <v>92</v>
      </c>
      <c r="E8528" t="s">
        <v>92</v>
      </c>
      <c r="F8528" t="s">
        <v>92</v>
      </c>
      <c r="G8528" s="23" t="s">
        <v>92</v>
      </c>
      <c r="H8528" s="24" t="s">
        <v>92</v>
      </c>
      <c r="I8528" t="s">
        <v>92</v>
      </c>
    </row>
    <row r="8529" spans="1:9">
      <c r="A8529" t="s">
        <v>92</v>
      </c>
      <c r="B8529" s="23" t="s">
        <v>92</v>
      </c>
      <c r="C8529" s="24" t="s">
        <v>92</v>
      </c>
      <c r="D8529" t="s">
        <v>92</v>
      </c>
      <c r="E8529" t="s">
        <v>92</v>
      </c>
      <c r="F8529" t="s">
        <v>92</v>
      </c>
      <c r="G8529" s="23" t="s">
        <v>92</v>
      </c>
      <c r="H8529" s="24" t="s">
        <v>92</v>
      </c>
      <c r="I8529" t="s">
        <v>92</v>
      </c>
    </row>
    <row r="8530" spans="1:9">
      <c r="A8530" t="s">
        <v>92</v>
      </c>
      <c r="B8530" s="23" t="s">
        <v>92</v>
      </c>
      <c r="C8530" s="24" t="s">
        <v>92</v>
      </c>
      <c r="D8530" t="s">
        <v>92</v>
      </c>
      <c r="E8530" t="s">
        <v>92</v>
      </c>
      <c r="F8530" t="s">
        <v>92</v>
      </c>
      <c r="G8530" s="23" t="s">
        <v>92</v>
      </c>
      <c r="H8530" s="24" t="s">
        <v>92</v>
      </c>
      <c r="I8530" t="s">
        <v>92</v>
      </c>
    </row>
    <row r="8531" spans="1:9">
      <c r="A8531" t="s">
        <v>92</v>
      </c>
      <c r="B8531" s="23" t="s">
        <v>92</v>
      </c>
      <c r="C8531" s="24" t="s">
        <v>92</v>
      </c>
      <c r="D8531" t="s">
        <v>92</v>
      </c>
      <c r="E8531" t="s">
        <v>92</v>
      </c>
      <c r="F8531" t="s">
        <v>92</v>
      </c>
      <c r="G8531" s="23" t="s">
        <v>92</v>
      </c>
      <c r="H8531" s="24" t="s">
        <v>92</v>
      </c>
      <c r="I8531" t="s">
        <v>92</v>
      </c>
    </row>
    <row r="8532" spans="1:9">
      <c r="A8532" t="s">
        <v>92</v>
      </c>
      <c r="B8532" s="23" t="s">
        <v>92</v>
      </c>
      <c r="C8532" s="24" t="s">
        <v>92</v>
      </c>
      <c r="D8532" t="s">
        <v>92</v>
      </c>
      <c r="E8532" t="s">
        <v>92</v>
      </c>
      <c r="F8532" t="s">
        <v>92</v>
      </c>
      <c r="G8532" s="23" t="s">
        <v>92</v>
      </c>
      <c r="H8532" s="24" t="s">
        <v>92</v>
      </c>
      <c r="I8532" t="s">
        <v>92</v>
      </c>
    </row>
    <row r="8533" spans="1:9">
      <c r="A8533" t="s">
        <v>92</v>
      </c>
      <c r="B8533" s="23" t="s">
        <v>92</v>
      </c>
      <c r="C8533" s="24" t="s">
        <v>92</v>
      </c>
      <c r="D8533" t="s">
        <v>92</v>
      </c>
      <c r="E8533" t="s">
        <v>92</v>
      </c>
      <c r="F8533" t="s">
        <v>92</v>
      </c>
      <c r="G8533" s="23" t="s">
        <v>92</v>
      </c>
      <c r="H8533" s="24" t="s">
        <v>92</v>
      </c>
      <c r="I8533" t="s">
        <v>92</v>
      </c>
    </row>
    <row r="8534" spans="1:9">
      <c r="A8534" t="s">
        <v>92</v>
      </c>
      <c r="B8534" s="23" t="s">
        <v>92</v>
      </c>
      <c r="C8534" s="24" t="s">
        <v>92</v>
      </c>
      <c r="D8534" t="s">
        <v>92</v>
      </c>
      <c r="E8534" t="s">
        <v>92</v>
      </c>
      <c r="F8534" t="s">
        <v>92</v>
      </c>
      <c r="G8534" s="23" t="s">
        <v>92</v>
      </c>
      <c r="H8534" s="24" t="s">
        <v>92</v>
      </c>
      <c r="I8534" t="s">
        <v>92</v>
      </c>
    </row>
    <row r="8535" spans="1:9">
      <c r="A8535" t="s">
        <v>92</v>
      </c>
      <c r="B8535" s="23" t="s">
        <v>92</v>
      </c>
      <c r="C8535" s="24" t="s">
        <v>92</v>
      </c>
      <c r="D8535" t="s">
        <v>92</v>
      </c>
      <c r="E8535" t="s">
        <v>92</v>
      </c>
      <c r="F8535" t="s">
        <v>92</v>
      </c>
      <c r="G8535" s="23" t="s">
        <v>92</v>
      </c>
      <c r="H8535" s="24" t="s">
        <v>92</v>
      </c>
      <c r="I8535" t="s">
        <v>92</v>
      </c>
    </row>
    <row r="8536" spans="1:9">
      <c r="A8536" t="s">
        <v>92</v>
      </c>
      <c r="B8536" s="23" t="s">
        <v>92</v>
      </c>
      <c r="C8536" s="24" t="s">
        <v>92</v>
      </c>
      <c r="D8536" t="s">
        <v>92</v>
      </c>
      <c r="E8536" t="s">
        <v>92</v>
      </c>
      <c r="F8536" t="s">
        <v>92</v>
      </c>
      <c r="G8536" s="23" t="s">
        <v>92</v>
      </c>
      <c r="H8536" s="24" t="s">
        <v>92</v>
      </c>
      <c r="I8536" t="s">
        <v>92</v>
      </c>
    </row>
    <row r="8537" spans="1:9">
      <c r="A8537" t="s">
        <v>92</v>
      </c>
      <c r="B8537" s="23" t="s">
        <v>92</v>
      </c>
      <c r="C8537" s="24" t="s">
        <v>92</v>
      </c>
      <c r="D8537" t="s">
        <v>92</v>
      </c>
      <c r="E8537" t="s">
        <v>92</v>
      </c>
      <c r="F8537" t="s">
        <v>92</v>
      </c>
      <c r="G8537" s="23" t="s">
        <v>92</v>
      </c>
      <c r="H8537" s="24" t="s">
        <v>92</v>
      </c>
      <c r="I8537" t="s">
        <v>92</v>
      </c>
    </row>
    <row r="8538" spans="1:9">
      <c r="A8538" t="s">
        <v>92</v>
      </c>
      <c r="B8538" s="23" t="s">
        <v>92</v>
      </c>
      <c r="C8538" s="24" t="s">
        <v>92</v>
      </c>
      <c r="D8538" t="s">
        <v>92</v>
      </c>
      <c r="E8538" t="s">
        <v>92</v>
      </c>
      <c r="F8538" t="s">
        <v>92</v>
      </c>
      <c r="G8538" s="23" t="s">
        <v>92</v>
      </c>
      <c r="H8538" s="24" t="s">
        <v>92</v>
      </c>
      <c r="I8538" t="s">
        <v>92</v>
      </c>
    </row>
    <row r="8539" spans="1:9">
      <c r="A8539" t="s">
        <v>92</v>
      </c>
      <c r="B8539" s="23" t="s">
        <v>92</v>
      </c>
      <c r="C8539" s="24" t="s">
        <v>92</v>
      </c>
      <c r="D8539" t="s">
        <v>92</v>
      </c>
      <c r="E8539" t="s">
        <v>92</v>
      </c>
      <c r="F8539" t="s">
        <v>92</v>
      </c>
      <c r="G8539" s="23" t="s">
        <v>92</v>
      </c>
      <c r="H8539" s="24" t="s">
        <v>92</v>
      </c>
      <c r="I8539" t="s">
        <v>92</v>
      </c>
    </row>
    <row r="8540" spans="1:9">
      <c r="A8540" t="s">
        <v>92</v>
      </c>
      <c r="B8540" s="23" t="s">
        <v>92</v>
      </c>
      <c r="C8540" s="24" t="s">
        <v>92</v>
      </c>
      <c r="D8540" t="s">
        <v>92</v>
      </c>
      <c r="E8540" t="s">
        <v>92</v>
      </c>
      <c r="F8540" t="s">
        <v>92</v>
      </c>
      <c r="G8540" s="23" t="s">
        <v>92</v>
      </c>
      <c r="H8540" s="24" t="s">
        <v>92</v>
      </c>
      <c r="I8540" t="s">
        <v>92</v>
      </c>
    </row>
    <row r="8541" spans="1:9">
      <c r="A8541" t="s">
        <v>92</v>
      </c>
      <c r="B8541" s="23" t="s">
        <v>92</v>
      </c>
      <c r="C8541" s="24" t="s">
        <v>92</v>
      </c>
      <c r="D8541" t="s">
        <v>92</v>
      </c>
      <c r="E8541" t="s">
        <v>92</v>
      </c>
      <c r="F8541" t="s">
        <v>92</v>
      </c>
      <c r="G8541" s="23" t="s">
        <v>92</v>
      </c>
      <c r="H8541" s="24" t="s">
        <v>92</v>
      </c>
      <c r="I8541" t="s">
        <v>92</v>
      </c>
    </row>
    <row r="8542" spans="1:9">
      <c r="A8542" t="s">
        <v>92</v>
      </c>
      <c r="B8542" s="23" t="s">
        <v>92</v>
      </c>
      <c r="C8542" s="24" t="s">
        <v>92</v>
      </c>
      <c r="D8542" t="s">
        <v>92</v>
      </c>
      <c r="E8542" t="s">
        <v>92</v>
      </c>
      <c r="F8542" t="s">
        <v>92</v>
      </c>
      <c r="G8542" s="23" t="s">
        <v>92</v>
      </c>
      <c r="H8542" s="24" t="s">
        <v>92</v>
      </c>
      <c r="I8542" t="s">
        <v>92</v>
      </c>
    </row>
    <row r="8543" spans="1:9">
      <c r="A8543" t="s">
        <v>92</v>
      </c>
      <c r="B8543" s="23" t="s">
        <v>92</v>
      </c>
      <c r="C8543" s="24" t="s">
        <v>92</v>
      </c>
      <c r="D8543" t="s">
        <v>92</v>
      </c>
      <c r="E8543" t="s">
        <v>92</v>
      </c>
      <c r="F8543" t="s">
        <v>92</v>
      </c>
      <c r="G8543" s="23" t="s">
        <v>92</v>
      </c>
      <c r="H8543" s="24" t="s">
        <v>92</v>
      </c>
      <c r="I8543" t="s">
        <v>92</v>
      </c>
    </row>
    <row r="8544" spans="1:9">
      <c r="A8544" t="s">
        <v>92</v>
      </c>
      <c r="B8544" s="23" t="s">
        <v>92</v>
      </c>
      <c r="C8544" s="24" t="s">
        <v>92</v>
      </c>
      <c r="D8544" t="s">
        <v>92</v>
      </c>
      <c r="E8544" t="s">
        <v>92</v>
      </c>
      <c r="F8544" t="s">
        <v>92</v>
      </c>
      <c r="G8544" s="23" t="s">
        <v>92</v>
      </c>
      <c r="H8544" s="24" t="s">
        <v>92</v>
      </c>
      <c r="I8544" t="s">
        <v>92</v>
      </c>
    </row>
    <row r="8545" spans="1:9">
      <c r="A8545" t="s">
        <v>92</v>
      </c>
      <c r="B8545" s="23" t="s">
        <v>92</v>
      </c>
      <c r="C8545" s="24" t="s">
        <v>92</v>
      </c>
      <c r="D8545" t="s">
        <v>92</v>
      </c>
      <c r="E8545" t="s">
        <v>92</v>
      </c>
      <c r="F8545" t="s">
        <v>92</v>
      </c>
      <c r="G8545" s="23" t="s">
        <v>92</v>
      </c>
      <c r="H8545" s="24" t="s">
        <v>92</v>
      </c>
      <c r="I8545" t="s">
        <v>92</v>
      </c>
    </row>
    <row r="8546" spans="1:9">
      <c r="A8546" t="s">
        <v>92</v>
      </c>
      <c r="B8546" s="23" t="s">
        <v>92</v>
      </c>
      <c r="C8546" s="24" t="s">
        <v>92</v>
      </c>
      <c r="D8546" t="s">
        <v>92</v>
      </c>
      <c r="E8546" t="s">
        <v>92</v>
      </c>
      <c r="F8546" t="s">
        <v>92</v>
      </c>
      <c r="G8546" s="23" t="s">
        <v>92</v>
      </c>
      <c r="H8546" s="24" t="s">
        <v>92</v>
      </c>
      <c r="I8546" t="s">
        <v>92</v>
      </c>
    </row>
    <row r="8547" spans="1:9">
      <c r="A8547" t="s">
        <v>92</v>
      </c>
      <c r="B8547" s="23" t="s">
        <v>92</v>
      </c>
      <c r="C8547" s="24" t="s">
        <v>92</v>
      </c>
      <c r="D8547" t="s">
        <v>92</v>
      </c>
      <c r="E8547" t="s">
        <v>92</v>
      </c>
      <c r="F8547" t="s">
        <v>92</v>
      </c>
      <c r="G8547" s="23" t="s">
        <v>92</v>
      </c>
      <c r="H8547" s="24" t="s">
        <v>92</v>
      </c>
      <c r="I8547" t="s">
        <v>92</v>
      </c>
    </row>
    <row r="8548" spans="1:9">
      <c r="A8548" t="s">
        <v>92</v>
      </c>
      <c r="B8548" s="23" t="s">
        <v>92</v>
      </c>
      <c r="C8548" s="24" t="s">
        <v>92</v>
      </c>
      <c r="D8548" t="s">
        <v>92</v>
      </c>
      <c r="E8548" t="s">
        <v>92</v>
      </c>
      <c r="F8548" t="s">
        <v>92</v>
      </c>
      <c r="G8548" s="23" t="s">
        <v>92</v>
      </c>
      <c r="H8548" s="24" t="s">
        <v>92</v>
      </c>
      <c r="I8548" t="s">
        <v>92</v>
      </c>
    </row>
    <row r="8549" spans="1:9">
      <c r="A8549" t="s">
        <v>92</v>
      </c>
      <c r="B8549" s="23" t="s">
        <v>92</v>
      </c>
      <c r="C8549" s="24" t="s">
        <v>92</v>
      </c>
      <c r="D8549" t="s">
        <v>92</v>
      </c>
      <c r="E8549" t="s">
        <v>92</v>
      </c>
      <c r="F8549" t="s">
        <v>92</v>
      </c>
      <c r="G8549" s="23" t="s">
        <v>92</v>
      </c>
      <c r="H8549" s="24" t="s">
        <v>92</v>
      </c>
      <c r="I8549" t="s">
        <v>92</v>
      </c>
    </row>
    <row r="8550" spans="1:9">
      <c r="A8550" t="s">
        <v>92</v>
      </c>
      <c r="B8550" s="23" t="s">
        <v>92</v>
      </c>
      <c r="C8550" s="24" t="s">
        <v>92</v>
      </c>
      <c r="D8550" t="s">
        <v>92</v>
      </c>
      <c r="E8550" t="s">
        <v>92</v>
      </c>
      <c r="F8550" t="s">
        <v>92</v>
      </c>
      <c r="G8550" s="23" t="s">
        <v>92</v>
      </c>
      <c r="H8550" s="24" t="s">
        <v>92</v>
      </c>
      <c r="I8550" t="s">
        <v>92</v>
      </c>
    </row>
    <row r="8551" spans="1:9">
      <c r="A8551" t="s">
        <v>92</v>
      </c>
      <c r="B8551" s="23" t="s">
        <v>92</v>
      </c>
      <c r="C8551" s="24" t="s">
        <v>92</v>
      </c>
      <c r="D8551" t="s">
        <v>92</v>
      </c>
      <c r="E8551" t="s">
        <v>92</v>
      </c>
      <c r="F8551" t="s">
        <v>92</v>
      </c>
      <c r="G8551" s="23" t="s">
        <v>92</v>
      </c>
      <c r="H8551" s="24" t="s">
        <v>92</v>
      </c>
      <c r="I8551" t="s">
        <v>92</v>
      </c>
    </row>
    <row r="8552" spans="1:9">
      <c r="A8552" t="s">
        <v>92</v>
      </c>
      <c r="B8552" s="23" t="s">
        <v>92</v>
      </c>
      <c r="C8552" s="24" t="s">
        <v>92</v>
      </c>
      <c r="D8552" t="s">
        <v>92</v>
      </c>
      <c r="E8552" t="s">
        <v>92</v>
      </c>
      <c r="F8552" t="s">
        <v>92</v>
      </c>
      <c r="G8552" s="23" t="s">
        <v>92</v>
      </c>
      <c r="H8552" s="24" t="s">
        <v>92</v>
      </c>
      <c r="I8552" t="s">
        <v>92</v>
      </c>
    </row>
    <row r="8553" spans="1:9">
      <c r="A8553" t="s">
        <v>92</v>
      </c>
      <c r="B8553" s="23" t="s">
        <v>92</v>
      </c>
      <c r="C8553" s="24" t="s">
        <v>92</v>
      </c>
      <c r="D8553" t="s">
        <v>92</v>
      </c>
      <c r="E8553" t="s">
        <v>92</v>
      </c>
      <c r="F8553" t="s">
        <v>92</v>
      </c>
      <c r="G8553" s="23" t="s">
        <v>92</v>
      </c>
      <c r="H8553" s="24" t="s">
        <v>92</v>
      </c>
      <c r="I8553" t="s">
        <v>92</v>
      </c>
    </row>
    <row r="8554" spans="1:9">
      <c r="A8554" t="s">
        <v>92</v>
      </c>
      <c r="B8554" s="23" t="s">
        <v>92</v>
      </c>
      <c r="C8554" s="24" t="s">
        <v>92</v>
      </c>
      <c r="D8554" t="s">
        <v>92</v>
      </c>
      <c r="E8554" t="s">
        <v>92</v>
      </c>
      <c r="F8554" t="s">
        <v>92</v>
      </c>
      <c r="G8554" s="23" t="s">
        <v>92</v>
      </c>
      <c r="H8554" s="24" t="s">
        <v>92</v>
      </c>
      <c r="I8554" t="s">
        <v>92</v>
      </c>
    </row>
    <row r="8555" spans="1:9">
      <c r="A8555" t="s">
        <v>92</v>
      </c>
      <c r="B8555" s="23" t="s">
        <v>92</v>
      </c>
      <c r="C8555" s="24" t="s">
        <v>92</v>
      </c>
      <c r="D8555" t="s">
        <v>92</v>
      </c>
      <c r="E8555" t="s">
        <v>92</v>
      </c>
      <c r="F8555" t="s">
        <v>92</v>
      </c>
      <c r="G8555" s="23" t="s">
        <v>92</v>
      </c>
      <c r="H8555" s="24" t="s">
        <v>92</v>
      </c>
      <c r="I8555" t="s">
        <v>92</v>
      </c>
    </row>
    <row r="8556" spans="1:9">
      <c r="A8556" t="s">
        <v>92</v>
      </c>
      <c r="B8556" s="23" t="s">
        <v>92</v>
      </c>
      <c r="C8556" s="24" t="s">
        <v>92</v>
      </c>
      <c r="D8556" t="s">
        <v>92</v>
      </c>
      <c r="E8556" t="s">
        <v>92</v>
      </c>
      <c r="F8556" t="s">
        <v>92</v>
      </c>
      <c r="G8556" s="23" t="s">
        <v>92</v>
      </c>
      <c r="H8556" s="24" t="s">
        <v>92</v>
      </c>
      <c r="I8556" t="s">
        <v>92</v>
      </c>
    </row>
    <row r="8557" spans="1:9">
      <c r="A8557" t="s">
        <v>92</v>
      </c>
      <c r="B8557" s="23" t="s">
        <v>92</v>
      </c>
      <c r="C8557" s="24" t="s">
        <v>92</v>
      </c>
      <c r="D8557" t="s">
        <v>92</v>
      </c>
      <c r="E8557" t="s">
        <v>92</v>
      </c>
      <c r="F8557" t="s">
        <v>92</v>
      </c>
      <c r="G8557" s="23" t="s">
        <v>92</v>
      </c>
      <c r="H8557" s="24" t="s">
        <v>92</v>
      </c>
      <c r="I8557" t="s">
        <v>92</v>
      </c>
    </row>
    <row r="8558" spans="1:9">
      <c r="A8558" t="s">
        <v>92</v>
      </c>
      <c r="B8558" s="23" t="s">
        <v>92</v>
      </c>
      <c r="C8558" s="24" t="s">
        <v>92</v>
      </c>
      <c r="D8558" t="s">
        <v>92</v>
      </c>
      <c r="E8558" t="s">
        <v>92</v>
      </c>
      <c r="F8558" t="s">
        <v>92</v>
      </c>
      <c r="G8558" s="23" t="s">
        <v>92</v>
      </c>
      <c r="H8558" s="24" t="s">
        <v>92</v>
      </c>
      <c r="I8558" t="s">
        <v>92</v>
      </c>
    </row>
    <row r="8559" spans="1:9">
      <c r="A8559" t="s">
        <v>92</v>
      </c>
      <c r="B8559" s="23" t="s">
        <v>92</v>
      </c>
      <c r="C8559" s="24" t="s">
        <v>92</v>
      </c>
      <c r="D8559" t="s">
        <v>92</v>
      </c>
      <c r="E8559" t="s">
        <v>92</v>
      </c>
      <c r="F8559" t="s">
        <v>92</v>
      </c>
      <c r="G8559" s="23" t="s">
        <v>92</v>
      </c>
      <c r="H8559" s="24" t="s">
        <v>92</v>
      </c>
      <c r="I8559" t="s">
        <v>92</v>
      </c>
    </row>
    <row r="8560" spans="1:9">
      <c r="A8560" t="s">
        <v>92</v>
      </c>
      <c r="B8560" s="23" t="s">
        <v>92</v>
      </c>
      <c r="C8560" s="24" t="s">
        <v>92</v>
      </c>
      <c r="D8560" t="s">
        <v>92</v>
      </c>
      <c r="E8560" t="s">
        <v>92</v>
      </c>
      <c r="F8560" t="s">
        <v>92</v>
      </c>
      <c r="G8560" s="23" t="s">
        <v>92</v>
      </c>
      <c r="H8560" s="24" t="s">
        <v>92</v>
      </c>
      <c r="I8560" t="s">
        <v>92</v>
      </c>
    </row>
    <row r="8561" spans="1:9">
      <c r="A8561" t="s">
        <v>92</v>
      </c>
      <c r="B8561" s="23" t="s">
        <v>92</v>
      </c>
      <c r="C8561" s="24" t="s">
        <v>92</v>
      </c>
      <c r="D8561" t="s">
        <v>92</v>
      </c>
      <c r="E8561" t="s">
        <v>92</v>
      </c>
      <c r="F8561" t="s">
        <v>92</v>
      </c>
      <c r="G8561" s="23" t="s">
        <v>92</v>
      </c>
      <c r="H8561" s="24" t="s">
        <v>92</v>
      </c>
      <c r="I8561" t="s">
        <v>92</v>
      </c>
    </row>
    <row r="8562" spans="1:9">
      <c r="A8562" t="s">
        <v>92</v>
      </c>
      <c r="B8562" s="23" t="s">
        <v>92</v>
      </c>
      <c r="C8562" s="24" t="s">
        <v>92</v>
      </c>
      <c r="D8562" t="s">
        <v>92</v>
      </c>
      <c r="E8562" t="s">
        <v>92</v>
      </c>
      <c r="F8562" t="s">
        <v>92</v>
      </c>
      <c r="G8562" s="23" t="s">
        <v>92</v>
      </c>
      <c r="H8562" s="24" t="s">
        <v>92</v>
      </c>
      <c r="I8562" t="s">
        <v>92</v>
      </c>
    </row>
    <row r="8563" spans="1:9">
      <c r="A8563" t="s">
        <v>92</v>
      </c>
      <c r="B8563" s="23" t="s">
        <v>92</v>
      </c>
      <c r="C8563" s="24" t="s">
        <v>92</v>
      </c>
      <c r="D8563" t="s">
        <v>92</v>
      </c>
      <c r="E8563" t="s">
        <v>92</v>
      </c>
      <c r="F8563" t="s">
        <v>92</v>
      </c>
      <c r="G8563" s="23" t="s">
        <v>92</v>
      </c>
      <c r="H8563" s="24" t="s">
        <v>92</v>
      </c>
      <c r="I8563" t="s">
        <v>92</v>
      </c>
    </row>
    <row r="8564" spans="1:9">
      <c r="A8564" t="s">
        <v>92</v>
      </c>
      <c r="B8564" s="23" t="s">
        <v>92</v>
      </c>
      <c r="C8564" s="24" t="s">
        <v>92</v>
      </c>
      <c r="D8564" t="s">
        <v>92</v>
      </c>
      <c r="E8564" t="s">
        <v>92</v>
      </c>
      <c r="F8564" t="s">
        <v>92</v>
      </c>
      <c r="G8564" s="23" t="s">
        <v>92</v>
      </c>
      <c r="H8564" s="24" t="s">
        <v>92</v>
      </c>
      <c r="I8564" t="s">
        <v>92</v>
      </c>
    </row>
    <row r="8565" spans="1:9">
      <c r="A8565" t="s">
        <v>92</v>
      </c>
      <c r="B8565" s="23" t="s">
        <v>92</v>
      </c>
      <c r="C8565" s="24" t="s">
        <v>92</v>
      </c>
      <c r="D8565" t="s">
        <v>92</v>
      </c>
      <c r="E8565" t="s">
        <v>92</v>
      </c>
      <c r="F8565" t="s">
        <v>92</v>
      </c>
      <c r="G8565" s="23" t="s">
        <v>92</v>
      </c>
      <c r="H8565" s="24" t="s">
        <v>92</v>
      </c>
      <c r="I8565" t="s">
        <v>92</v>
      </c>
    </row>
    <row r="8566" spans="1:9">
      <c r="A8566" t="s">
        <v>92</v>
      </c>
      <c r="B8566" s="23" t="s">
        <v>92</v>
      </c>
      <c r="C8566" s="24" t="s">
        <v>92</v>
      </c>
      <c r="D8566" t="s">
        <v>92</v>
      </c>
      <c r="E8566" t="s">
        <v>92</v>
      </c>
      <c r="F8566" t="s">
        <v>92</v>
      </c>
      <c r="G8566" s="23" t="s">
        <v>92</v>
      </c>
      <c r="H8566" s="24" t="s">
        <v>92</v>
      </c>
      <c r="I8566" t="s">
        <v>92</v>
      </c>
    </row>
    <row r="8567" spans="1:9">
      <c r="A8567" t="s">
        <v>92</v>
      </c>
      <c r="B8567" s="23" t="s">
        <v>92</v>
      </c>
      <c r="C8567" s="24" t="s">
        <v>92</v>
      </c>
      <c r="D8567" t="s">
        <v>92</v>
      </c>
      <c r="E8567" t="s">
        <v>92</v>
      </c>
      <c r="F8567" t="s">
        <v>92</v>
      </c>
      <c r="G8567" s="23" t="s">
        <v>92</v>
      </c>
      <c r="H8567" s="24" t="s">
        <v>92</v>
      </c>
      <c r="I8567" t="s">
        <v>92</v>
      </c>
    </row>
    <row r="8568" spans="1:9">
      <c r="A8568" t="s">
        <v>92</v>
      </c>
      <c r="B8568" s="23" t="s">
        <v>92</v>
      </c>
      <c r="C8568" s="24" t="s">
        <v>92</v>
      </c>
      <c r="D8568" t="s">
        <v>92</v>
      </c>
      <c r="E8568" t="s">
        <v>92</v>
      </c>
      <c r="F8568" t="s">
        <v>92</v>
      </c>
      <c r="G8568" s="23" t="s">
        <v>92</v>
      </c>
      <c r="H8568" s="24" t="s">
        <v>92</v>
      </c>
      <c r="I8568" t="s">
        <v>92</v>
      </c>
    </row>
    <row r="8569" spans="1:9">
      <c r="A8569" t="s">
        <v>92</v>
      </c>
      <c r="B8569" s="23" t="s">
        <v>92</v>
      </c>
      <c r="C8569" s="24" t="s">
        <v>92</v>
      </c>
      <c r="D8569" t="s">
        <v>92</v>
      </c>
      <c r="E8569" t="s">
        <v>92</v>
      </c>
      <c r="F8569" t="s">
        <v>92</v>
      </c>
      <c r="G8569" s="23" t="s">
        <v>92</v>
      </c>
      <c r="H8569" s="24" t="s">
        <v>92</v>
      </c>
      <c r="I8569" t="s">
        <v>92</v>
      </c>
    </row>
    <row r="8570" spans="1:9">
      <c r="A8570" t="s">
        <v>92</v>
      </c>
      <c r="B8570" s="23" t="s">
        <v>92</v>
      </c>
      <c r="C8570" s="24" t="s">
        <v>92</v>
      </c>
      <c r="D8570" t="s">
        <v>92</v>
      </c>
      <c r="E8570" t="s">
        <v>92</v>
      </c>
      <c r="F8570" t="s">
        <v>92</v>
      </c>
      <c r="G8570" s="23" t="s">
        <v>92</v>
      </c>
      <c r="H8570" s="24" t="s">
        <v>92</v>
      </c>
      <c r="I8570" t="s">
        <v>92</v>
      </c>
    </row>
    <row r="8571" spans="1:9">
      <c r="A8571" t="s">
        <v>92</v>
      </c>
      <c r="B8571" s="23" t="s">
        <v>92</v>
      </c>
      <c r="C8571" s="24" t="s">
        <v>92</v>
      </c>
      <c r="D8571" t="s">
        <v>92</v>
      </c>
      <c r="E8571" t="s">
        <v>92</v>
      </c>
      <c r="F8571" t="s">
        <v>92</v>
      </c>
      <c r="G8571" s="23" t="s">
        <v>92</v>
      </c>
      <c r="H8571" s="24" t="s">
        <v>92</v>
      </c>
      <c r="I8571" t="s">
        <v>92</v>
      </c>
    </row>
    <row r="8572" spans="1:9">
      <c r="A8572" t="s">
        <v>92</v>
      </c>
      <c r="B8572" s="23" t="s">
        <v>92</v>
      </c>
      <c r="C8572" s="24" t="s">
        <v>92</v>
      </c>
      <c r="D8572" t="s">
        <v>92</v>
      </c>
      <c r="E8572" t="s">
        <v>92</v>
      </c>
      <c r="F8572" t="s">
        <v>92</v>
      </c>
      <c r="G8572" s="23" t="s">
        <v>92</v>
      </c>
      <c r="H8572" s="24" t="s">
        <v>92</v>
      </c>
      <c r="I8572" t="s">
        <v>92</v>
      </c>
    </row>
    <row r="8573" spans="1:9">
      <c r="A8573" t="s">
        <v>92</v>
      </c>
      <c r="B8573" s="23" t="s">
        <v>92</v>
      </c>
      <c r="C8573" s="24" t="s">
        <v>92</v>
      </c>
      <c r="D8573" t="s">
        <v>92</v>
      </c>
      <c r="E8573" t="s">
        <v>92</v>
      </c>
      <c r="F8573" t="s">
        <v>92</v>
      </c>
      <c r="G8573" s="23" t="s">
        <v>92</v>
      </c>
      <c r="H8573" s="24" t="s">
        <v>92</v>
      </c>
      <c r="I8573" t="s">
        <v>92</v>
      </c>
    </row>
    <row r="8574" spans="1:9">
      <c r="A8574" t="s">
        <v>92</v>
      </c>
      <c r="B8574" s="23" t="s">
        <v>92</v>
      </c>
      <c r="C8574" s="24" t="s">
        <v>92</v>
      </c>
      <c r="D8574" t="s">
        <v>92</v>
      </c>
      <c r="E8574" t="s">
        <v>92</v>
      </c>
      <c r="F8574" t="s">
        <v>92</v>
      </c>
      <c r="G8574" s="23" t="s">
        <v>92</v>
      </c>
      <c r="H8574" s="24" t="s">
        <v>92</v>
      </c>
      <c r="I8574" t="s">
        <v>92</v>
      </c>
    </row>
    <row r="8575" spans="1:9">
      <c r="A8575" t="s">
        <v>92</v>
      </c>
      <c r="B8575" s="23" t="s">
        <v>92</v>
      </c>
      <c r="C8575" s="24" t="s">
        <v>92</v>
      </c>
      <c r="D8575" t="s">
        <v>92</v>
      </c>
      <c r="E8575" t="s">
        <v>92</v>
      </c>
      <c r="F8575" t="s">
        <v>92</v>
      </c>
      <c r="G8575" s="23" t="s">
        <v>92</v>
      </c>
      <c r="H8575" s="24" t="s">
        <v>92</v>
      </c>
      <c r="I8575" t="s">
        <v>92</v>
      </c>
    </row>
    <row r="8576" spans="1:9">
      <c r="A8576" t="s">
        <v>92</v>
      </c>
      <c r="B8576" s="23" t="s">
        <v>92</v>
      </c>
      <c r="C8576" s="24" t="s">
        <v>92</v>
      </c>
      <c r="D8576" t="s">
        <v>92</v>
      </c>
      <c r="E8576" t="s">
        <v>92</v>
      </c>
      <c r="F8576" t="s">
        <v>92</v>
      </c>
      <c r="G8576" s="23" t="s">
        <v>92</v>
      </c>
      <c r="H8576" s="24" t="s">
        <v>92</v>
      </c>
      <c r="I8576" t="s">
        <v>92</v>
      </c>
    </row>
    <row r="8577" spans="1:9">
      <c r="A8577" t="s">
        <v>92</v>
      </c>
      <c r="B8577" s="23" t="s">
        <v>92</v>
      </c>
      <c r="C8577" s="24" t="s">
        <v>92</v>
      </c>
      <c r="D8577" t="s">
        <v>92</v>
      </c>
      <c r="E8577" t="s">
        <v>92</v>
      </c>
      <c r="F8577" t="s">
        <v>92</v>
      </c>
      <c r="G8577" s="23" t="s">
        <v>92</v>
      </c>
      <c r="H8577" s="24" t="s">
        <v>92</v>
      </c>
      <c r="I8577" t="s">
        <v>92</v>
      </c>
    </row>
    <row r="8578" spans="1:9">
      <c r="A8578" t="s">
        <v>92</v>
      </c>
      <c r="B8578" s="23" t="s">
        <v>92</v>
      </c>
      <c r="C8578" s="24" t="s">
        <v>92</v>
      </c>
      <c r="D8578" t="s">
        <v>92</v>
      </c>
      <c r="E8578" t="s">
        <v>92</v>
      </c>
      <c r="F8578" t="s">
        <v>92</v>
      </c>
      <c r="G8578" s="23" t="s">
        <v>92</v>
      </c>
      <c r="H8578" s="24" t="s">
        <v>92</v>
      </c>
      <c r="I8578" t="s">
        <v>92</v>
      </c>
    </row>
    <row r="8579" spans="1:9">
      <c r="A8579" t="s">
        <v>92</v>
      </c>
      <c r="B8579" s="23" t="s">
        <v>92</v>
      </c>
      <c r="C8579" s="24" t="s">
        <v>92</v>
      </c>
      <c r="D8579" t="s">
        <v>92</v>
      </c>
      <c r="E8579" t="s">
        <v>92</v>
      </c>
      <c r="F8579" t="s">
        <v>92</v>
      </c>
      <c r="G8579" s="23" t="s">
        <v>92</v>
      </c>
      <c r="H8579" s="24" t="s">
        <v>92</v>
      </c>
      <c r="I8579" t="s">
        <v>92</v>
      </c>
    </row>
    <row r="8580" spans="1:9">
      <c r="A8580" t="s">
        <v>92</v>
      </c>
      <c r="B8580" s="23" t="s">
        <v>92</v>
      </c>
      <c r="C8580" s="24" t="s">
        <v>92</v>
      </c>
      <c r="D8580" t="s">
        <v>92</v>
      </c>
      <c r="E8580" t="s">
        <v>92</v>
      </c>
      <c r="F8580" t="s">
        <v>92</v>
      </c>
      <c r="G8580" s="23" t="s">
        <v>92</v>
      </c>
      <c r="H8580" s="24" t="s">
        <v>92</v>
      </c>
      <c r="I8580" t="s">
        <v>92</v>
      </c>
    </row>
    <row r="8581" spans="1:9">
      <c r="A8581" t="s">
        <v>92</v>
      </c>
      <c r="B8581" s="23" t="s">
        <v>92</v>
      </c>
      <c r="C8581" s="24" t="s">
        <v>92</v>
      </c>
      <c r="D8581" t="s">
        <v>92</v>
      </c>
      <c r="E8581" t="s">
        <v>92</v>
      </c>
      <c r="F8581" t="s">
        <v>92</v>
      </c>
      <c r="G8581" s="23" t="s">
        <v>92</v>
      </c>
      <c r="H8581" s="24" t="s">
        <v>92</v>
      </c>
      <c r="I8581" t="s">
        <v>92</v>
      </c>
    </row>
    <row r="8582" spans="1:9">
      <c r="A8582" t="s">
        <v>92</v>
      </c>
      <c r="B8582" s="23" t="s">
        <v>92</v>
      </c>
      <c r="C8582" s="24" t="s">
        <v>92</v>
      </c>
      <c r="D8582" t="s">
        <v>92</v>
      </c>
      <c r="E8582" t="s">
        <v>92</v>
      </c>
      <c r="F8582" t="s">
        <v>92</v>
      </c>
      <c r="G8582" s="23" t="s">
        <v>92</v>
      </c>
      <c r="H8582" s="24" t="s">
        <v>92</v>
      </c>
      <c r="I8582" t="s">
        <v>92</v>
      </c>
    </row>
    <row r="8583" spans="1:9">
      <c r="A8583" t="s">
        <v>92</v>
      </c>
      <c r="B8583" s="23" t="s">
        <v>92</v>
      </c>
      <c r="C8583" s="24" t="s">
        <v>92</v>
      </c>
      <c r="D8583" t="s">
        <v>92</v>
      </c>
      <c r="E8583" t="s">
        <v>92</v>
      </c>
      <c r="F8583" t="s">
        <v>92</v>
      </c>
      <c r="G8583" s="23" t="s">
        <v>92</v>
      </c>
      <c r="H8583" s="24" t="s">
        <v>92</v>
      </c>
      <c r="I8583" t="s">
        <v>92</v>
      </c>
    </row>
    <row r="8584" spans="1:9">
      <c r="A8584" t="s">
        <v>92</v>
      </c>
      <c r="B8584" s="23" t="s">
        <v>92</v>
      </c>
      <c r="C8584" s="24" t="s">
        <v>92</v>
      </c>
      <c r="D8584" t="s">
        <v>92</v>
      </c>
      <c r="E8584" t="s">
        <v>92</v>
      </c>
      <c r="F8584" t="s">
        <v>92</v>
      </c>
      <c r="G8584" s="23" t="s">
        <v>92</v>
      </c>
      <c r="H8584" s="24" t="s">
        <v>92</v>
      </c>
      <c r="I8584" t="s">
        <v>92</v>
      </c>
    </row>
    <row r="8585" spans="1:9">
      <c r="A8585" t="s">
        <v>92</v>
      </c>
      <c r="B8585" s="23" t="s">
        <v>92</v>
      </c>
      <c r="C8585" s="24" t="s">
        <v>92</v>
      </c>
      <c r="D8585" t="s">
        <v>92</v>
      </c>
      <c r="E8585" t="s">
        <v>92</v>
      </c>
      <c r="F8585" t="s">
        <v>92</v>
      </c>
      <c r="G8585" s="23" t="s">
        <v>92</v>
      </c>
      <c r="H8585" s="24" t="s">
        <v>92</v>
      </c>
      <c r="I8585" t="s">
        <v>92</v>
      </c>
    </row>
    <row r="8586" spans="1:9">
      <c r="A8586" t="s">
        <v>92</v>
      </c>
      <c r="B8586" s="23" t="s">
        <v>92</v>
      </c>
      <c r="C8586" s="24" t="s">
        <v>92</v>
      </c>
      <c r="D8586" t="s">
        <v>92</v>
      </c>
      <c r="E8586" t="s">
        <v>92</v>
      </c>
      <c r="F8586" t="s">
        <v>92</v>
      </c>
      <c r="G8586" s="23" t="s">
        <v>92</v>
      </c>
      <c r="H8586" s="24" t="s">
        <v>92</v>
      </c>
      <c r="I8586" t="s">
        <v>92</v>
      </c>
    </row>
    <row r="8587" spans="1:9">
      <c r="A8587" t="s">
        <v>92</v>
      </c>
      <c r="B8587" s="23" t="s">
        <v>92</v>
      </c>
      <c r="C8587" s="24" t="s">
        <v>92</v>
      </c>
      <c r="D8587" t="s">
        <v>92</v>
      </c>
      <c r="E8587" t="s">
        <v>92</v>
      </c>
      <c r="F8587" t="s">
        <v>92</v>
      </c>
      <c r="G8587" s="23" t="s">
        <v>92</v>
      </c>
      <c r="H8587" s="24" t="s">
        <v>92</v>
      </c>
      <c r="I8587" t="s">
        <v>92</v>
      </c>
    </row>
    <row r="8588" spans="1:9">
      <c r="A8588" t="s">
        <v>92</v>
      </c>
      <c r="B8588" s="23" t="s">
        <v>92</v>
      </c>
      <c r="C8588" s="24" t="s">
        <v>92</v>
      </c>
      <c r="D8588" t="s">
        <v>92</v>
      </c>
      <c r="E8588" t="s">
        <v>92</v>
      </c>
      <c r="F8588" t="s">
        <v>92</v>
      </c>
      <c r="G8588" s="23" t="s">
        <v>92</v>
      </c>
      <c r="H8588" s="24" t="s">
        <v>92</v>
      </c>
      <c r="I8588" t="s">
        <v>92</v>
      </c>
    </row>
    <row r="8589" spans="1:9">
      <c r="A8589" t="s">
        <v>92</v>
      </c>
      <c r="B8589" s="23" t="s">
        <v>92</v>
      </c>
      <c r="C8589" s="24" t="s">
        <v>92</v>
      </c>
      <c r="D8589" t="s">
        <v>92</v>
      </c>
      <c r="E8589" t="s">
        <v>92</v>
      </c>
      <c r="F8589" t="s">
        <v>92</v>
      </c>
      <c r="G8589" s="23" t="s">
        <v>92</v>
      </c>
      <c r="H8589" s="24" t="s">
        <v>92</v>
      </c>
      <c r="I8589" t="s">
        <v>92</v>
      </c>
    </row>
    <row r="8590" spans="1:9">
      <c r="A8590" t="s">
        <v>92</v>
      </c>
      <c r="B8590" s="23" t="s">
        <v>92</v>
      </c>
      <c r="C8590" s="24" t="s">
        <v>92</v>
      </c>
      <c r="D8590" t="s">
        <v>92</v>
      </c>
      <c r="E8590" t="s">
        <v>92</v>
      </c>
      <c r="F8590" t="s">
        <v>92</v>
      </c>
      <c r="G8590" s="23" t="s">
        <v>92</v>
      </c>
      <c r="H8590" s="24" t="s">
        <v>92</v>
      </c>
      <c r="I8590" t="s">
        <v>92</v>
      </c>
    </row>
    <row r="8591" spans="1:9">
      <c r="A8591" t="s">
        <v>92</v>
      </c>
      <c r="B8591" s="23" t="s">
        <v>92</v>
      </c>
      <c r="C8591" s="24" t="s">
        <v>92</v>
      </c>
      <c r="D8591" t="s">
        <v>92</v>
      </c>
      <c r="E8591" t="s">
        <v>92</v>
      </c>
      <c r="F8591" t="s">
        <v>92</v>
      </c>
      <c r="G8591" s="23" t="s">
        <v>92</v>
      </c>
      <c r="H8591" s="24" t="s">
        <v>92</v>
      </c>
      <c r="I8591" t="s">
        <v>92</v>
      </c>
    </row>
    <row r="8592" spans="1:9">
      <c r="A8592" t="s">
        <v>92</v>
      </c>
      <c r="B8592" s="23" t="s">
        <v>92</v>
      </c>
      <c r="C8592" s="24" t="s">
        <v>92</v>
      </c>
      <c r="D8592" t="s">
        <v>92</v>
      </c>
      <c r="E8592" t="s">
        <v>92</v>
      </c>
      <c r="F8592" t="s">
        <v>92</v>
      </c>
      <c r="G8592" s="23" t="s">
        <v>92</v>
      </c>
      <c r="H8592" s="24" t="s">
        <v>92</v>
      </c>
      <c r="I8592" t="s">
        <v>92</v>
      </c>
    </row>
    <row r="8593" spans="1:9">
      <c r="A8593" t="s">
        <v>92</v>
      </c>
      <c r="B8593" s="23" t="s">
        <v>92</v>
      </c>
      <c r="C8593" s="24" t="s">
        <v>92</v>
      </c>
      <c r="D8593" t="s">
        <v>92</v>
      </c>
      <c r="E8593" t="s">
        <v>92</v>
      </c>
      <c r="F8593" t="s">
        <v>92</v>
      </c>
      <c r="G8593" s="23" t="s">
        <v>92</v>
      </c>
      <c r="H8593" s="24" t="s">
        <v>92</v>
      </c>
      <c r="I8593" t="s">
        <v>92</v>
      </c>
    </row>
    <row r="8594" spans="1:9">
      <c r="A8594" t="s">
        <v>92</v>
      </c>
      <c r="B8594" s="23" t="s">
        <v>92</v>
      </c>
      <c r="C8594" s="24" t="s">
        <v>92</v>
      </c>
      <c r="D8594" t="s">
        <v>92</v>
      </c>
      <c r="E8594" t="s">
        <v>92</v>
      </c>
      <c r="F8594" t="s">
        <v>92</v>
      </c>
      <c r="G8594" s="23" t="s">
        <v>92</v>
      </c>
      <c r="H8594" s="24" t="s">
        <v>92</v>
      </c>
      <c r="I8594" t="s">
        <v>92</v>
      </c>
    </row>
    <row r="8595" spans="1:9">
      <c r="A8595" t="s">
        <v>92</v>
      </c>
      <c r="B8595" s="23" t="s">
        <v>92</v>
      </c>
      <c r="C8595" s="24" t="s">
        <v>92</v>
      </c>
      <c r="D8595" t="s">
        <v>92</v>
      </c>
      <c r="E8595" t="s">
        <v>92</v>
      </c>
      <c r="F8595" t="s">
        <v>92</v>
      </c>
      <c r="G8595" s="23" t="s">
        <v>92</v>
      </c>
      <c r="H8595" s="24" t="s">
        <v>92</v>
      </c>
      <c r="I8595" t="s">
        <v>92</v>
      </c>
    </row>
    <row r="8596" spans="1:9">
      <c r="A8596" t="s">
        <v>92</v>
      </c>
      <c r="B8596" s="23" t="s">
        <v>92</v>
      </c>
      <c r="C8596" s="24" t="s">
        <v>92</v>
      </c>
      <c r="D8596" t="s">
        <v>92</v>
      </c>
      <c r="E8596" t="s">
        <v>92</v>
      </c>
      <c r="F8596" t="s">
        <v>92</v>
      </c>
      <c r="G8596" s="23" t="s">
        <v>92</v>
      </c>
      <c r="H8596" s="24" t="s">
        <v>92</v>
      </c>
      <c r="I8596" t="s">
        <v>92</v>
      </c>
    </row>
    <row r="8597" spans="1:9">
      <c r="A8597" t="s">
        <v>92</v>
      </c>
      <c r="B8597" s="23" t="s">
        <v>92</v>
      </c>
      <c r="C8597" s="24" t="s">
        <v>92</v>
      </c>
      <c r="D8597" t="s">
        <v>92</v>
      </c>
      <c r="E8597" t="s">
        <v>92</v>
      </c>
      <c r="F8597" t="s">
        <v>92</v>
      </c>
      <c r="G8597" s="23" t="s">
        <v>92</v>
      </c>
      <c r="H8597" s="24" t="s">
        <v>92</v>
      </c>
      <c r="I8597" t="s">
        <v>92</v>
      </c>
    </row>
    <row r="8598" spans="1:9">
      <c r="A8598" t="s">
        <v>92</v>
      </c>
      <c r="B8598" s="23" t="s">
        <v>92</v>
      </c>
      <c r="C8598" s="24" t="s">
        <v>92</v>
      </c>
      <c r="D8598" t="s">
        <v>92</v>
      </c>
      <c r="E8598" t="s">
        <v>92</v>
      </c>
      <c r="F8598" t="s">
        <v>92</v>
      </c>
      <c r="G8598" s="23" t="s">
        <v>92</v>
      </c>
      <c r="H8598" s="24" t="s">
        <v>92</v>
      </c>
      <c r="I8598" t="s">
        <v>92</v>
      </c>
    </row>
    <row r="8599" spans="1:9">
      <c r="A8599" t="s">
        <v>92</v>
      </c>
      <c r="B8599" s="23" t="s">
        <v>92</v>
      </c>
      <c r="C8599" s="24" t="s">
        <v>92</v>
      </c>
      <c r="D8599" t="s">
        <v>92</v>
      </c>
      <c r="E8599" t="s">
        <v>92</v>
      </c>
      <c r="F8599" t="s">
        <v>92</v>
      </c>
      <c r="G8599" s="23" t="s">
        <v>92</v>
      </c>
      <c r="H8599" s="24" t="s">
        <v>92</v>
      </c>
      <c r="I8599" t="s">
        <v>92</v>
      </c>
    </row>
    <row r="8600" spans="1:9">
      <c r="A8600" t="s">
        <v>92</v>
      </c>
      <c r="B8600" s="23" t="s">
        <v>92</v>
      </c>
      <c r="C8600" s="24" t="s">
        <v>92</v>
      </c>
      <c r="D8600" t="s">
        <v>92</v>
      </c>
      <c r="E8600" t="s">
        <v>92</v>
      </c>
      <c r="F8600" t="s">
        <v>92</v>
      </c>
      <c r="G8600" s="23" t="s">
        <v>92</v>
      </c>
      <c r="H8600" s="24" t="s">
        <v>92</v>
      </c>
      <c r="I8600" t="s">
        <v>92</v>
      </c>
    </row>
    <row r="8601" spans="1:9">
      <c r="A8601" t="s">
        <v>92</v>
      </c>
      <c r="B8601" s="23" t="s">
        <v>92</v>
      </c>
      <c r="C8601" s="24" t="s">
        <v>92</v>
      </c>
      <c r="D8601" t="s">
        <v>92</v>
      </c>
      <c r="E8601" t="s">
        <v>92</v>
      </c>
      <c r="F8601" t="s">
        <v>92</v>
      </c>
      <c r="G8601" s="23" t="s">
        <v>92</v>
      </c>
      <c r="H8601" s="24" t="s">
        <v>92</v>
      </c>
      <c r="I8601" t="s">
        <v>92</v>
      </c>
    </row>
    <row r="8602" spans="1:9">
      <c r="A8602" t="s">
        <v>92</v>
      </c>
      <c r="B8602" s="23" t="s">
        <v>92</v>
      </c>
      <c r="C8602" s="24" t="s">
        <v>92</v>
      </c>
      <c r="D8602" t="s">
        <v>92</v>
      </c>
      <c r="E8602" t="s">
        <v>92</v>
      </c>
      <c r="F8602" t="s">
        <v>92</v>
      </c>
      <c r="G8602" s="23" t="s">
        <v>92</v>
      </c>
      <c r="H8602" s="24" t="s">
        <v>92</v>
      </c>
      <c r="I8602" t="s">
        <v>92</v>
      </c>
    </row>
    <row r="8603" spans="1:9">
      <c r="A8603" t="s">
        <v>92</v>
      </c>
      <c r="B8603" s="23" t="s">
        <v>92</v>
      </c>
      <c r="C8603" s="24" t="s">
        <v>92</v>
      </c>
      <c r="D8603" t="s">
        <v>92</v>
      </c>
      <c r="E8603" t="s">
        <v>92</v>
      </c>
      <c r="F8603" t="s">
        <v>92</v>
      </c>
      <c r="G8603" s="23" t="s">
        <v>92</v>
      </c>
      <c r="H8603" s="24" t="s">
        <v>92</v>
      </c>
      <c r="I8603" t="s">
        <v>92</v>
      </c>
    </row>
    <row r="8604" spans="1:9">
      <c r="A8604" t="s">
        <v>92</v>
      </c>
      <c r="B8604" s="23" t="s">
        <v>92</v>
      </c>
      <c r="C8604" s="24" t="s">
        <v>92</v>
      </c>
      <c r="D8604" t="s">
        <v>92</v>
      </c>
      <c r="E8604" t="s">
        <v>92</v>
      </c>
      <c r="F8604" t="s">
        <v>92</v>
      </c>
      <c r="G8604" s="23" t="s">
        <v>92</v>
      </c>
      <c r="H8604" s="24" t="s">
        <v>92</v>
      </c>
      <c r="I8604" t="s">
        <v>92</v>
      </c>
    </row>
    <row r="8605" spans="1:9">
      <c r="A8605" t="s">
        <v>92</v>
      </c>
      <c r="B8605" s="23" t="s">
        <v>92</v>
      </c>
      <c r="C8605" s="24" t="s">
        <v>92</v>
      </c>
      <c r="D8605" t="s">
        <v>92</v>
      </c>
      <c r="E8605" t="s">
        <v>92</v>
      </c>
      <c r="F8605" t="s">
        <v>92</v>
      </c>
      <c r="G8605" s="23" t="s">
        <v>92</v>
      </c>
      <c r="H8605" s="24" t="s">
        <v>92</v>
      </c>
      <c r="I8605" t="s">
        <v>92</v>
      </c>
    </row>
    <row r="8606" spans="1:9">
      <c r="A8606" t="s">
        <v>92</v>
      </c>
      <c r="B8606" s="23" t="s">
        <v>92</v>
      </c>
      <c r="C8606" s="24" t="s">
        <v>92</v>
      </c>
      <c r="D8606" t="s">
        <v>92</v>
      </c>
      <c r="E8606" t="s">
        <v>92</v>
      </c>
      <c r="F8606" t="s">
        <v>92</v>
      </c>
      <c r="G8606" s="23" t="s">
        <v>92</v>
      </c>
      <c r="H8606" s="24" t="s">
        <v>92</v>
      </c>
      <c r="I8606" t="s">
        <v>92</v>
      </c>
    </row>
    <row r="8607" spans="1:9">
      <c r="A8607" t="s">
        <v>92</v>
      </c>
      <c r="B8607" s="23" t="s">
        <v>92</v>
      </c>
      <c r="C8607" s="24" t="s">
        <v>92</v>
      </c>
      <c r="D8607" t="s">
        <v>92</v>
      </c>
      <c r="E8607" t="s">
        <v>92</v>
      </c>
      <c r="F8607" t="s">
        <v>92</v>
      </c>
      <c r="G8607" s="23" t="s">
        <v>92</v>
      </c>
      <c r="H8607" s="24" t="s">
        <v>92</v>
      </c>
      <c r="I8607" t="s">
        <v>92</v>
      </c>
    </row>
    <row r="8608" spans="1:9">
      <c r="A8608" t="s">
        <v>92</v>
      </c>
      <c r="B8608" s="23" t="s">
        <v>92</v>
      </c>
      <c r="C8608" s="24" t="s">
        <v>92</v>
      </c>
      <c r="D8608" t="s">
        <v>92</v>
      </c>
      <c r="E8608" t="s">
        <v>92</v>
      </c>
      <c r="F8608" t="s">
        <v>92</v>
      </c>
      <c r="G8608" s="23" t="s">
        <v>92</v>
      </c>
      <c r="H8608" s="24" t="s">
        <v>92</v>
      </c>
      <c r="I8608" t="s">
        <v>92</v>
      </c>
    </row>
    <row r="8609" spans="1:9">
      <c r="A8609" t="s">
        <v>92</v>
      </c>
      <c r="B8609" s="23" t="s">
        <v>92</v>
      </c>
      <c r="C8609" s="24" t="s">
        <v>92</v>
      </c>
      <c r="D8609" t="s">
        <v>92</v>
      </c>
      <c r="E8609" t="s">
        <v>92</v>
      </c>
      <c r="F8609" t="s">
        <v>92</v>
      </c>
      <c r="G8609" s="23" t="s">
        <v>92</v>
      </c>
      <c r="H8609" s="24" t="s">
        <v>92</v>
      </c>
      <c r="I8609" t="s">
        <v>92</v>
      </c>
    </row>
    <row r="8610" spans="1:9">
      <c r="A8610" t="s">
        <v>92</v>
      </c>
      <c r="B8610" s="23" t="s">
        <v>92</v>
      </c>
      <c r="C8610" s="24" t="s">
        <v>92</v>
      </c>
      <c r="D8610" t="s">
        <v>92</v>
      </c>
      <c r="E8610" t="s">
        <v>92</v>
      </c>
      <c r="F8610" t="s">
        <v>92</v>
      </c>
      <c r="G8610" s="23" t="s">
        <v>92</v>
      </c>
      <c r="H8610" s="24" t="s">
        <v>92</v>
      </c>
      <c r="I8610" t="s">
        <v>92</v>
      </c>
    </row>
    <row r="8611" spans="1:9">
      <c r="A8611" t="s">
        <v>92</v>
      </c>
      <c r="B8611" s="23" t="s">
        <v>92</v>
      </c>
      <c r="C8611" s="24" t="s">
        <v>92</v>
      </c>
      <c r="D8611" t="s">
        <v>92</v>
      </c>
      <c r="E8611" t="s">
        <v>92</v>
      </c>
      <c r="F8611" t="s">
        <v>92</v>
      </c>
      <c r="G8611" s="23" t="s">
        <v>92</v>
      </c>
      <c r="H8611" s="24" t="s">
        <v>92</v>
      </c>
      <c r="I8611" t="s">
        <v>92</v>
      </c>
    </row>
    <row r="8612" spans="1:9">
      <c r="A8612" t="s">
        <v>92</v>
      </c>
      <c r="B8612" s="23" t="s">
        <v>92</v>
      </c>
      <c r="C8612" s="24" t="s">
        <v>92</v>
      </c>
      <c r="D8612" t="s">
        <v>92</v>
      </c>
      <c r="E8612" t="s">
        <v>92</v>
      </c>
      <c r="F8612" t="s">
        <v>92</v>
      </c>
      <c r="G8612" s="23" t="s">
        <v>92</v>
      </c>
      <c r="H8612" s="24" t="s">
        <v>92</v>
      </c>
      <c r="I8612" t="s">
        <v>92</v>
      </c>
    </row>
    <row r="8613" spans="1:9">
      <c r="A8613" t="s">
        <v>92</v>
      </c>
      <c r="B8613" s="23" t="s">
        <v>92</v>
      </c>
      <c r="C8613" s="24" t="s">
        <v>92</v>
      </c>
      <c r="D8613" t="s">
        <v>92</v>
      </c>
      <c r="E8613" t="s">
        <v>92</v>
      </c>
      <c r="F8613" t="s">
        <v>92</v>
      </c>
      <c r="G8613" s="23" t="s">
        <v>92</v>
      </c>
      <c r="H8613" s="24" t="s">
        <v>92</v>
      </c>
      <c r="I8613" t="s">
        <v>92</v>
      </c>
    </row>
    <row r="8614" spans="1:9">
      <c r="A8614" t="s">
        <v>92</v>
      </c>
      <c r="B8614" s="23" t="s">
        <v>92</v>
      </c>
      <c r="C8614" s="24" t="s">
        <v>92</v>
      </c>
      <c r="D8614" t="s">
        <v>92</v>
      </c>
      <c r="E8614" t="s">
        <v>92</v>
      </c>
      <c r="F8614" t="s">
        <v>92</v>
      </c>
      <c r="G8614" s="23" t="s">
        <v>92</v>
      </c>
      <c r="H8614" s="24" t="s">
        <v>92</v>
      </c>
      <c r="I8614" t="s">
        <v>92</v>
      </c>
    </row>
    <row r="8615" spans="1:9">
      <c r="A8615" t="s">
        <v>92</v>
      </c>
      <c r="B8615" s="23" t="s">
        <v>92</v>
      </c>
      <c r="C8615" s="24" t="s">
        <v>92</v>
      </c>
      <c r="D8615" t="s">
        <v>92</v>
      </c>
      <c r="E8615" t="s">
        <v>92</v>
      </c>
      <c r="F8615" t="s">
        <v>92</v>
      </c>
      <c r="G8615" s="23" t="s">
        <v>92</v>
      </c>
      <c r="H8615" s="24" t="s">
        <v>92</v>
      </c>
      <c r="I8615" t="s">
        <v>92</v>
      </c>
    </row>
    <row r="8616" spans="1:9">
      <c r="A8616" t="s">
        <v>92</v>
      </c>
      <c r="B8616" s="23" t="s">
        <v>92</v>
      </c>
      <c r="C8616" s="24" t="s">
        <v>92</v>
      </c>
      <c r="D8616" t="s">
        <v>92</v>
      </c>
      <c r="E8616" t="s">
        <v>92</v>
      </c>
      <c r="F8616" t="s">
        <v>92</v>
      </c>
      <c r="G8616" s="23" t="s">
        <v>92</v>
      </c>
      <c r="H8616" s="24" t="s">
        <v>92</v>
      </c>
      <c r="I8616" t="s">
        <v>92</v>
      </c>
    </row>
    <row r="8617" spans="1:9">
      <c r="A8617" t="s">
        <v>92</v>
      </c>
      <c r="B8617" s="23" t="s">
        <v>92</v>
      </c>
      <c r="C8617" s="24" t="s">
        <v>92</v>
      </c>
      <c r="D8617" t="s">
        <v>92</v>
      </c>
      <c r="E8617" t="s">
        <v>92</v>
      </c>
      <c r="F8617" t="s">
        <v>92</v>
      </c>
      <c r="G8617" s="23" t="s">
        <v>92</v>
      </c>
      <c r="H8617" s="24" t="s">
        <v>92</v>
      </c>
      <c r="I8617" t="s">
        <v>92</v>
      </c>
    </row>
    <row r="8618" spans="1:9">
      <c r="A8618" t="s">
        <v>92</v>
      </c>
      <c r="B8618" s="23" t="s">
        <v>92</v>
      </c>
      <c r="C8618" s="24" t="s">
        <v>92</v>
      </c>
      <c r="D8618" t="s">
        <v>92</v>
      </c>
      <c r="E8618" t="s">
        <v>92</v>
      </c>
      <c r="F8618" t="s">
        <v>92</v>
      </c>
      <c r="G8618" s="23" t="s">
        <v>92</v>
      </c>
      <c r="H8618" s="24" t="s">
        <v>92</v>
      </c>
      <c r="I8618" t="s">
        <v>92</v>
      </c>
    </row>
    <row r="8619" spans="1:9">
      <c r="A8619" t="s">
        <v>92</v>
      </c>
      <c r="B8619" s="23" t="s">
        <v>92</v>
      </c>
      <c r="C8619" s="24" t="s">
        <v>92</v>
      </c>
      <c r="D8619" t="s">
        <v>92</v>
      </c>
      <c r="E8619" t="s">
        <v>92</v>
      </c>
      <c r="F8619" t="s">
        <v>92</v>
      </c>
      <c r="G8619" s="23" t="s">
        <v>92</v>
      </c>
      <c r="H8619" s="24" t="s">
        <v>92</v>
      </c>
      <c r="I8619" t="s">
        <v>92</v>
      </c>
    </row>
    <row r="8620" spans="1:9">
      <c r="A8620" t="s">
        <v>92</v>
      </c>
      <c r="B8620" s="23" t="s">
        <v>92</v>
      </c>
      <c r="C8620" s="24" t="s">
        <v>92</v>
      </c>
      <c r="D8620" t="s">
        <v>92</v>
      </c>
      <c r="E8620" t="s">
        <v>92</v>
      </c>
      <c r="F8620" t="s">
        <v>92</v>
      </c>
      <c r="G8620" s="23" t="s">
        <v>92</v>
      </c>
      <c r="H8620" s="24" t="s">
        <v>92</v>
      </c>
      <c r="I8620" t="s">
        <v>92</v>
      </c>
    </row>
    <row r="8621" spans="1:9">
      <c r="A8621" t="s">
        <v>92</v>
      </c>
      <c r="B8621" s="23" t="s">
        <v>92</v>
      </c>
      <c r="C8621" s="24" t="s">
        <v>92</v>
      </c>
      <c r="D8621" t="s">
        <v>92</v>
      </c>
      <c r="E8621" t="s">
        <v>92</v>
      </c>
      <c r="F8621" t="s">
        <v>92</v>
      </c>
      <c r="G8621" s="23" t="s">
        <v>92</v>
      </c>
      <c r="H8621" s="24" t="s">
        <v>92</v>
      </c>
      <c r="I8621" t="s">
        <v>92</v>
      </c>
    </row>
    <row r="8622" spans="1:9">
      <c r="A8622" t="s">
        <v>92</v>
      </c>
      <c r="B8622" s="23" t="s">
        <v>92</v>
      </c>
      <c r="C8622" s="24" t="s">
        <v>92</v>
      </c>
      <c r="D8622" t="s">
        <v>92</v>
      </c>
      <c r="E8622" t="s">
        <v>92</v>
      </c>
      <c r="F8622" t="s">
        <v>92</v>
      </c>
      <c r="G8622" s="23" t="s">
        <v>92</v>
      </c>
      <c r="H8622" s="24" t="s">
        <v>92</v>
      </c>
      <c r="I8622" t="s">
        <v>92</v>
      </c>
    </row>
    <row r="8623" spans="1:9">
      <c r="A8623" t="s">
        <v>92</v>
      </c>
      <c r="B8623" s="23" t="s">
        <v>92</v>
      </c>
      <c r="C8623" s="24" t="s">
        <v>92</v>
      </c>
      <c r="D8623" t="s">
        <v>92</v>
      </c>
      <c r="E8623" t="s">
        <v>92</v>
      </c>
      <c r="F8623" t="s">
        <v>92</v>
      </c>
      <c r="G8623" s="23" t="s">
        <v>92</v>
      </c>
      <c r="H8623" s="24" t="s">
        <v>92</v>
      </c>
      <c r="I8623" t="s">
        <v>92</v>
      </c>
    </row>
    <row r="8624" spans="1:9">
      <c r="A8624" t="s">
        <v>92</v>
      </c>
      <c r="B8624" s="23" t="s">
        <v>92</v>
      </c>
      <c r="C8624" s="24" t="s">
        <v>92</v>
      </c>
      <c r="D8624" t="s">
        <v>92</v>
      </c>
      <c r="E8624" t="s">
        <v>92</v>
      </c>
      <c r="F8624" t="s">
        <v>92</v>
      </c>
      <c r="G8624" s="23" t="s">
        <v>92</v>
      </c>
      <c r="H8624" s="24" t="s">
        <v>92</v>
      </c>
      <c r="I8624" t="s">
        <v>92</v>
      </c>
    </row>
    <row r="8625" spans="1:9">
      <c r="A8625" t="s">
        <v>92</v>
      </c>
      <c r="B8625" s="23" t="s">
        <v>92</v>
      </c>
      <c r="C8625" s="24" t="s">
        <v>92</v>
      </c>
      <c r="D8625" t="s">
        <v>92</v>
      </c>
      <c r="E8625" t="s">
        <v>92</v>
      </c>
      <c r="F8625" t="s">
        <v>92</v>
      </c>
      <c r="G8625" s="23" t="s">
        <v>92</v>
      </c>
      <c r="H8625" s="24" t="s">
        <v>92</v>
      </c>
      <c r="I8625" t="s">
        <v>92</v>
      </c>
    </row>
    <row r="8626" spans="1:9">
      <c r="A8626" t="s">
        <v>92</v>
      </c>
      <c r="B8626" s="23" t="s">
        <v>92</v>
      </c>
      <c r="C8626" s="24" t="s">
        <v>92</v>
      </c>
      <c r="D8626" t="s">
        <v>92</v>
      </c>
      <c r="E8626" t="s">
        <v>92</v>
      </c>
      <c r="F8626" t="s">
        <v>92</v>
      </c>
      <c r="G8626" s="23" t="s">
        <v>92</v>
      </c>
      <c r="H8626" s="24" t="s">
        <v>92</v>
      </c>
      <c r="I8626" t="s">
        <v>92</v>
      </c>
    </row>
    <row r="8627" spans="1:9">
      <c r="A8627" t="s">
        <v>92</v>
      </c>
      <c r="B8627" s="23" t="s">
        <v>92</v>
      </c>
      <c r="C8627" s="24" t="s">
        <v>92</v>
      </c>
      <c r="D8627" t="s">
        <v>92</v>
      </c>
      <c r="E8627" t="s">
        <v>92</v>
      </c>
      <c r="F8627" t="s">
        <v>92</v>
      </c>
      <c r="G8627" s="23" t="s">
        <v>92</v>
      </c>
      <c r="H8627" s="24" t="s">
        <v>92</v>
      </c>
      <c r="I8627" t="s">
        <v>92</v>
      </c>
    </row>
    <row r="8628" spans="1:9">
      <c r="A8628" t="s">
        <v>92</v>
      </c>
      <c r="B8628" s="23" t="s">
        <v>92</v>
      </c>
      <c r="C8628" s="24" t="s">
        <v>92</v>
      </c>
      <c r="D8628" t="s">
        <v>92</v>
      </c>
      <c r="E8628" t="s">
        <v>92</v>
      </c>
      <c r="F8628" t="s">
        <v>92</v>
      </c>
      <c r="G8628" s="23" t="s">
        <v>92</v>
      </c>
      <c r="H8628" s="24" t="s">
        <v>92</v>
      </c>
      <c r="I8628" t="s">
        <v>92</v>
      </c>
    </row>
    <row r="8629" spans="1:9">
      <c r="A8629" t="s">
        <v>92</v>
      </c>
      <c r="B8629" s="23" t="s">
        <v>92</v>
      </c>
      <c r="C8629" s="24" t="s">
        <v>92</v>
      </c>
      <c r="D8629" t="s">
        <v>92</v>
      </c>
      <c r="E8629" t="s">
        <v>92</v>
      </c>
      <c r="F8629" t="s">
        <v>92</v>
      </c>
      <c r="G8629" s="23" t="s">
        <v>92</v>
      </c>
      <c r="H8629" s="24" t="s">
        <v>92</v>
      </c>
      <c r="I8629" t="s">
        <v>92</v>
      </c>
    </row>
    <row r="8630" spans="1:9">
      <c r="A8630" t="s">
        <v>92</v>
      </c>
      <c r="B8630" s="23" t="s">
        <v>92</v>
      </c>
      <c r="C8630" s="24" t="s">
        <v>92</v>
      </c>
      <c r="D8630" t="s">
        <v>92</v>
      </c>
      <c r="E8630" t="s">
        <v>92</v>
      </c>
      <c r="F8630" t="s">
        <v>92</v>
      </c>
      <c r="G8630" s="23" t="s">
        <v>92</v>
      </c>
      <c r="H8630" s="24" t="s">
        <v>92</v>
      </c>
      <c r="I8630" t="s">
        <v>92</v>
      </c>
    </row>
    <row r="8631" spans="1:9">
      <c r="A8631" t="s">
        <v>92</v>
      </c>
      <c r="B8631" s="23" t="s">
        <v>92</v>
      </c>
      <c r="C8631" s="24" t="s">
        <v>92</v>
      </c>
      <c r="D8631" t="s">
        <v>92</v>
      </c>
      <c r="E8631" t="s">
        <v>92</v>
      </c>
      <c r="F8631" t="s">
        <v>92</v>
      </c>
      <c r="G8631" s="23" t="s">
        <v>92</v>
      </c>
      <c r="H8631" s="24" t="s">
        <v>92</v>
      </c>
      <c r="I8631" t="s">
        <v>92</v>
      </c>
    </row>
    <row r="8632" spans="1:9">
      <c r="A8632" t="s">
        <v>92</v>
      </c>
      <c r="B8632" s="23" t="s">
        <v>92</v>
      </c>
      <c r="C8632" s="24" t="s">
        <v>92</v>
      </c>
      <c r="D8632" t="s">
        <v>92</v>
      </c>
      <c r="E8632" t="s">
        <v>92</v>
      </c>
      <c r="F8632" t="s">
        <v>92</v>
      </c>
      <c r="G8632" s="23" t="s">
        <v>92</v>
      </c>
      <c r="H8632" s="24" t="s">
        <v>92</v>
      </c>
      <c r="I8632" t="s">
        <v>92</v>
      </c>
    </row>
    <row r="8633" spans="1:9">
      <c r="A8633" t="s">
        <v>92</v>
      </c>
      <c r="B8633" s="23" t="s">
        <v>92</v>
      </c>
      <c r="C8633" s="24" t="s">
        <v>92</v>
      </c>
      <c r="D8633" t="s">
        <v>92</v>
      </c>
      <c r="E8633" t="s">
        <v>92</v>
      </c>
      <c r="F8633" t="s">
        <v>92</v>
      </c>
      <c r="G8633" s="23" t="s">
        <v>92</v>
      </c>
      <c r="H8633" s="24" t="s">
        <v>92</v>
      </c>
      <c r="I8633" t="s">
        <v>92</v>
      </c>
    </row>
    <row r="8634" spans="1:9">
      <c r="A8634" t="s">
        <v>92</v>
      </c>
      <c r="B8634" s="23" t="s">
        <v>92</v>
      </c>
      <c r="C8634" s="24" t="s">
        <v>92</v>
      </c>
      <c r="D8634" t="s">
        <v>92</v>
      </c>
      <c r="E8634" t="s">
        <v>92</v>
      </c>
      <c r="F8634" t="s">
        <v>92</v>
      </c>
      <c r="G8634" s="23" t="s">
        <v>92</v>
      </c>
      <c r="H8634" s="24" t="s">
        <v>92</v>
      </c>
      <c r="I8634" t="s">
        <v>92</v>
      </c>
    </row>
    <row r="8635" spans="1:9">
      <c r="A8635" t="s">
        <v>92</v>
      </c>
      <c r="B8635" s="23" t="s">
        <v>92</v>
      </c>
      <c r="C8635" s="24" t="s">
        <v>92</v>
      </c>
      <c r="D8635" t="s">
        <v>92</v>
      </c>
      <c r="E8635" t="s">
        <v>92</v>
      </c>
      <c r="F8635" t="s">
        <v>92</v>
      </c>
      <c r="G8635" s="23" t="s">
        <v>92</v>
      </c>
      <c r="H8635" s="24" t="s">
        <v>92</v>
      </c>
      <c r="I8635" t="s">
        <v>92</v>
      </c>
    </row>
    <row r="8636" spans="1:9">
      <c r="A8636" t="s">
        <v>92</v>
      </c>
      <c r="B8636" s="23" t="s">
        <v>92</v>
      </c>
      <c r="C8636" s="24" t="s">
        <v>92</v>
      </c>
      <c r="D8636" t="s">
        <v>92</v>
      </c>
      <c r="E8636" t="s">
        <v>92</v>
      </c>
      <c r="F8636" t="s">
        <v>92</v>
      </c>
      <c r="G8636" s="23" t="s">
        <v>92</v>
      </c>
      <c r="H8636" s="24" t="s">
        <v>92</v>
      </c>
      <c r="I8636" t="s">
        <v>92</v>
      </c>
    </row>
    <row r="8637" spans="1:9">
      <c r="A8637" t="s">
        <v>92</v>
      </c>
      <c r="B8637" s="23" t="s">
        <v>92</v>
      </c>
      <c r="C8637" s="24" t="s">
        <v>92</v>
      </c>
      <c r="D8637" t="s">
        <v>92</v>
      </c>
      <c r="E8637" t="s">
        <v>92</v>
      </c>
      <c r="F8637" t="s">
        <v>92</v>
      </c>
      <c r="G8637" s="23" t="s">
        <v>92</v>
      </c>
      <c r="H8637" s="24" t="s">
        <v>92</v>
      </c>
      <c r="I8637" t="s">
        <v>92</v>
      </c>
    </row>
    <row r="8638" spans="1:9">
      <c r="A8638" t="s">
        <v>92</v>
      </c>
      <c r="B8638" s="23" t="s">
        <v>92</v>
      </c>
      <c r="C8638" s="24" t="s">
        <v>92</v>
      </c>
      <c r="D8638" t="s">
        <v>92</v>
      </c>
      <c r="E8638" t="s">
        <v>92</v>
      </c>
      <c r="F8638" t="s">
        <v>92</v>
      </c>
      <c r="G8638" s="23" t="s">
        <v>92</v>
      </c>
      <c r="H8638" s="24" t="s">
        <v>92</v>
      </c>
      <c r="I8638" t="s">
        <v>92</v>
      </c>
    </row>
    <row r="8639" spans="1:9">
      <c r="A8639" t="s">
        <v>92</v>
      </c>
      <c r="B8639" s="23" t="s">
        <v>92</v>
      </c>
      <c r="C8639" s="24" t="s">
        <v>92</v>
      </c>
      <c r="D8639" t="s">
        <v>92</v>
      </c>
      <c r="E8639" t="s">
        <v>92</v>
      </c>
      <c r="F8639" t="s">
        <v>92</v>
      </c>
      <c r="G8639" s="23" t="s">
        <v>92</v>
      </c>
      <c r="H8639" s="24" t="s">
        <v>92</v>
      </c>
      <c r="I8639" t="s">
        <v>92</v>
      </c>
    </row>
    <row r="8640" spans="1:9">
      <c r="A8640" t="s">
        <v>92</v>
      </c>
      <c r="B8640" s="23" t="s">
        <v>92</v>
      </c>
      <c r="C8640" s="24" t="s">
        <v>92</v>
      </c>
      <c r="D8640" t="s">
        <v>92</v>
      </c>
      <c r="E8640" t="s">
        <v>92</v>
      </c>
      <c r="F8640" t="s">
        <v>92</v>
      </c>
      <c r="G8640" s="23" t="s">
        <v>92</v>
      </c>
      <c r="H8640" s="24" t="s">
        <v>92</v>
      </c>
      <c r="I8640" t="s">
        <v>92</v>
      </c>
    </row>
    <row r="8641" spans="1:9">
      <c r="A8641" t="s">
        <v>92</v>
      </c>
      <c r="B8641" s="23" t="s">
        <v>92</v>
      </c>
      <c r="C8641" s="24" t="s">
        <v>92</v>
      </c>
      <c r="D8641" t="s">
        <v>92</v>
      </c>
      <c r="E8641" t="s">
        <v>92</v>
      </c>
      <c r="F8641" t="s">
        <v>92</v>
      </c>
      <c r="G8641" s="23" t="s">
        <v>92</v>
      </c>
      <c r="H8641" s="24" t="s">
        <v>92</v>
      </c>
      <c r="I8641" t="s">
        <v>92</v>
      </c>
    </row>
    <row r="8642" spans="1:9">
      <c r="A8642" t="s">
        <v>92</v>
      </c>
      <c r="B8642" s="23" t="s">
        <v>92</v>
      </c>
      <c r="C8642" s="24" t="s">
        <v>92</v>
      </c>
      <c r="D8642" t="s">
        <v>92</v>
      </c>
      <c r="E8642" t="s">
        <v>92</v>
      </c>
      <c r="F8642" t="s">
        <v>92</v>
      </c>
      <c r="G8642" s="23" t="s">
        <v>92</v>
      </c>
      <c r="H8642" s="24" t="s">
        <v>92</v>
      </c>
      <c r="I8642" t="s">
        <v>92</v>
      </c>
    </row>
    <row r="8643" spans="1:9">
      <c r="A8643" t="s">
        <v>92</v>
      </c>
      <c r="B8643" s="23" t="s">
        <v>92</v>
      </c>
      <c r="C8643" s="24" t="s">
        <v>92</v>
      </c>
      <c r="D8643" t="s">
        <v>92</v>
      </c>
      <c r="E8643" t="s">
        <v>92</v>
      </c>
      <c r="F8643" t="s">
        <v>92</v>
      </c>
      <c r="G8643" s="23" t="s">
        <v>92</v>
      </c>
      <c r="H8643" s="24" t="s">
        <v>92</v>
      </c>
      <c r="I8643" t="s">
        <v>92</v>
      </c>
    </row>
    <row r="8644" spans="1:9">
      <c r="A8644" t="s">
        <v>92</v>
      </c>
      <c r="B8644" s="23" t="s">
        <v>92</v>
      </c>
      <c r="C8644" s="24" t="s">
        <v>92</v>
      </c>
      <c r="D8644" t="s">
        <v>92</v>
      </c>
      <c r="E8644" t="s">
        <v>92</v>
      </c>
      <c r="F8644" t="s">
        <v>92</v>
      </c>
      <c r="G8644" s="23" t="s">
        <v>92</v>
      </c>
      <c r="H8644" s="24" t="s">
        <v>92</v>
      </c>
      <c r="I8644" t="s">
        <v>92</v>
      </c>
    </row>
    <row r="8645" spans="1:9">
      <c r="A8645" t="s">
        <v>92</v>
      </c>
      <c r="B8645" s="23" t="s">
        <v>92</v>
      </c>
      <c r="C8645" s="24" t="s">
        <v>92</v>
      </c>
      <c r="D8645" t="s">
        <v>92</v>
      </c>
      <c r="E8645" t="s">
        <v>92</v>
      </c>
      <c r="F8645" t="s">
        <v>92</v>
      </c>
      <c r="G8645" s="23" t="s">
        <v>92</v>
      </c>
      <c r="H8645" s="24" t="s">
        <v>92</v>
      </c>
      <c r="I8645" t="s">
        <v>92</v>
      </c>
    </row>
    <row r="8646" spans="1:9">
      <c r="A8646" t="s">
        <v>92</v>
      </c>
      <c r="B8646" s="23" t="s">
        <v>92</v>
      </c>
      <c r="C8646" s="24" t="s">
        <v>92</v>
      </c>
      <c r="D8646" t="s">
        <v>92</v>
      </c>
      <c r="E8646" t="s">
        <v>92</v>
      </c>
      <c r="F8646" t="s">
        <v>92</v>
      </c>
      <c r="G8646" s="23" t="s">
        <v>92</v>
      </c>
      <c r="H8646" s="24" t="s">
        <v>92</v>
      </c>
      <c r="I8646" t="s">
        <v>92</v>
      </c>
    </row>
    <row r="8647" spans="1:9">
      <c r="A8647" t="s">
        <v>92</v>
      </c>
      <c r="B8647" s="23" t="s">
        <v>92</v>
      </c>
      <c r="C8647" s="24" t="s">
        <v>92</v>
      </c>
      <c r="D8647" t="s">
        <v>92</v>
      </c>
      <c r="E8647" t="s">
        <v>92</v>
      </c>
      <c r="F8647" t="s">
        <v>92</v>
      </c>
      <c r="G8647" s="23" t="s">
        <v>92</v>
      </c>
      <c r="H8647" s="24" t="s">
        <v>92</v>
      </c>
      <c r="I8647" t="s">
        <v>92</v>
      </c>
    </row>
    <row r="8648" spans="1:9">
      <c r="A8648" t="s">
        <v>92</v>
      </c>
      <c r="B8648" s="23" t="s">
        <v>92</v>
      </c>
      <c r="C8648" s="24" t="s">
        <v>92</v>
      </c>
      <c r="D8648" t="s">
        <v>92</v>
      </c>
      <c r="E8648" t="s">
        <v>92</v>
      </c>
      <c r="F8648" t="s">
        <v>92</v>
      </c>
      <c r="G8648" s="23" t="s">
        <v>92</v>
      </c>
      <c r="H8648" s="24" t="s">
        <v>92</v>
      </c>
      <c r="I8648" t="s">
        <v>92</v>
      </c>
    </row>
    <row r="8649" spans="1:9">
      <c r="A8649" t="s">
        <v>92</v>
      </c>
      <c r="B8649" s="23" t="s">
        <v>92</v>
      </c>
      <c r="C8649" s="24" t="s">
        <v>92</v>
      </c>
      <c r="D8649" t="s">
        <v>92</v>
      </c>
      <c r="E8649" t="s">
        <v>92</v>
      </c>
      <c r="F8649" t="s">
        <v>92</v>
      </c>
      <c r="G8649" s="23" t="s">
        <v>92</v>
      </c>
      <c r="H8649" s="24" t="s">
        <v>92</v>
      </c>
      <c r="I8649" t="s">
        <v>92</v>
      </c>
    </row>
    <row r="8650" spans="1:9">
      <c r="A8650" t="s">
        <v>92</v>
      </c>
      <c r="B8650" s="23" t="s">
        <v>92</v>
      </c>
      <c r="C8650" s="24" t="s">
        <v>92</v>
      </c>
      <c r="D8650" t="s">
        <v>92</v>
      </c>
      <c r="E8650" t="s">
        <v>92</v>
      </c>
      <c r="F8650" t="s">
        <v>92</v>
      </c>
      <c r="G8650" s="23" t="s">
        <v>92</v>
      </c>
      <c r="H8650" s="24" t="s">
        <v>92</v>
      </c>
      <c r="I8650" t="s">
        <v>92</v>
      </c>
    </row>
    <row r="8651" spans="1:9">
      <c r="A8651" t="s">
        <v>92</v>
      </c>
      <c r="B8651" s="23" t="s">
        <v>92</v>
      </c>
      <c r="C8651" s="24" t="s">
        <v>92</v>
      </c>
      <c r="D8651" t="s">
        <v>92</v>
      </c>
      <c r="E8651" t="s">
        <v>92</v>
      </c>
      <c r="F8651" t="s">
        <v>92</v>
      </c>
      <c r="G8651" s="23" t="s">
        <v>92</v>
      </c>
      <c r="H8651" s="24" t="s">
        <v>92</v>
      </c>
      <c r="I8651" t="s">
        <v>92</v>
      </c>
    </row>
    <row r="8652" spans="1:9">
      <c r="A8652" t="s">
        <v>92</v>
      </c>
      <c r="B8652" s="23" t="s">
        <v>92</v>
      </c>
      <c r="C8652" s="24" t="s">
        <v>92</v>
      </c>
      <c r="D8652" t="s">
        <v>92</v>
      </c>
      <c r="E8652" t="s">
        <v>92</v>
      </c>
      <c r="F8652" t="s">
        <v>92</v>
      </c>
      <c r="G8652" s="23" t="s">
        <v>92</v>
      </c>
      <c r="H8652" s="24" t="s">
        <v>92</v>
      </c>
      <c r="I8652" t="s">
        <v>92</v>
      </c>
    </row>
    <row r="8653" spans="1:9">
      <c r="A8653" t="s">
        <v>92</v>
      </c>
      <c r="B8653" s="23" t="s">
        <v>92</v>
      </c>
      <c r="C8653" s="24" t="s">
        <v>92</v>
      </c>
      <c r="D8653" t="s">
        <v>92</v>
      </c>
      <c r="E8653" t="s">
        <v>92</v>
      </c>
      <c r="F8653" t="s">
        <v>92</v>
      </c>
      <c r="G8653" s="23" t="s">
        <v>92</v>
      </c>
      <c r="H8653" s="24" t="s">
        <v>92</v>
      </c>
      <c r="I8653" t="s">
        <v>92</v>
      </c>
    </row>
    <row r="8654" spans="1:9">
      <c r="A8654" t="s">
        <v>92</v>
      </c>
      <c r="B8654" s="23" t="s">
        <v>92</v>
      </c>
      <c r="C8654" s="24" t="s">
        <v>92</v>
      </c>
      <c r="D8654" t="s">
        <v>92</v>
      </c>
      <c r="E8654" t="s">
        <v>92</v>
      </c>
      <c r="F8654" t="s">
        <v>92</v>
      </c>
      <c r="G8654" s="23" t="s">
        <v>92</v>
      </c>
      <c r="H8654" s="24" t="s">
        <v>92</v>
      </c>
      <c r="I8654" t="s">
        <v>92</v>
      </c>
    </row>
    <row r="8655" spans="1:9">
      <c r="A8655" t="s">
        <v>92</v>
      </c>
      <c r="B8655" s="23" t="s">
        <v>92</v>
      </c>
      <c r="C8655" s="24" t="s">
        <v>92</v>
      </c>
      <c r="D8655" t="s">
        <v>92</v>
      </c>
      <c r="E8655" t="s">
        <v>92</v>
      </c>
      <c r="F8655" t="s">
        <v>92</v>
      </c>
      <c r="G8655" s="23" t="s">
        <v>92</v>
      </c>
      <c r="H8655" s="24" t="s">
        <v>92</v>
      </c>
      <c r="I8655" t="s">
        <v>92</v>
      </c>
    </row>
    <row r="8656" spans="1:9">
      <c r="A8656" t="s">
        <v>92</v>
      </c>
      <c r="B8656" s="23" t="s">
        <v>92</v>
      </c>
      <c r="C8656" s="24" t="s">
        <v>92</v>
      </c>
      <c r="D8656" t="s">
        <v>92</v>
      </c>
      <c r="E8656" t="s">
        <v>92</v>
      </c>
      <c r="F8656" t="s">
        <v>92</v>
      </c>
      <c r="G8656" s="23" t="s">
        <v>92</v>
      </c>
      <c r="H8656" s="24" t="s">
        <v>92</v>
      </c>
      <c r="I8656" t="s">
        <v>92</v>
      </c>
    </row>
    <row r="8657" spans="1:9">
      <c r="A8657" t="s">
        <v>92</v>
      </c>
      <c r="B8657" s="23" t="s">
        <v>92</v>
      </c>
      <c r="C8657" s="24" t="s">
        <v>92</v>
      </c>
      <c r="D8657" t="s">
        <v>92</v>
      </c>
      <c r="E8657" t="s">
        <v>92</v>
      </c>
      <c r="F8657" t="s">
        <v>92</v>
      </c>
      <c r="G8657" s="23" t="s">
        <v>92</v>
      </c>
      <c r="H8657" s="24" t="s">
        <v>92</v>
      </c>
      <c r="I8657" t="s">
        <v>92</v>
      </c>
    </row>
    <row r="8658" spans="1:9">
      <c r="A8658" t="s">
        <v>92</v>
      </c>
      <c r="B8658" s="23" t="s">
        <v>92</v>
      </c>
      <c r="C8658" s="24" t="s">
        <v>92</v>
      </c>
      <c r="D8658" t="s">
        <v>92</v>
      </c>
      <c r="E8658" t="s">
        <v>92</v>
      </c>
      <c r="F8658" t="s">
        <v>92</v>
      </c>
      <c r="G8658" s="23" t="s">
        <v>92</v>
      </c>
      <c r="H8658" s="24" t="s">
        <v>92</v>
      </c>
      <c r="I8658" t="s">
        <v>92</v>
      </c>
    </row>
    <row r="8659" spans="1:9">
      <c r="A8659" t="s">
        <v>92</v>
      </c>
      <c r="B8659" s="23" t="s">
        <v>92</v>
      </c>
      <c r="C8659" s="24" t="s">
        <v>92</v>
      </c>
      <c r="D8659" t="s">
        <v>92</v>
      </c>
      <c r="E8659" t="s">
        <v>92</v>
      </c>
      <c r="F8659" t="s">
        <v>92</v>
      </c>
      <c r="G8659" s="23" t="s">
        <v>92</v>
      </c>
      <c r="H8659" s="24" t="s">
        <v>92</v>
      </c>
      <c r="I8659" t="s">
        <v>92</v>
      </c>
    </row>
    <row r="8660" spans="1:9">
      <c r="A8660" t="s">
        <v>92</v>
      </c>
      <c r="B8660" s="23" t="s">
        <v>92</v>
      </c>
      <c r="C8660" s="24" t="s">
        <v>92</v>
      </c>
      <c r="D8660" t="s">
        <v>92</v>
      </c>
      <c r="E8660" t="s">
        <v>92</v>
      </c>
      <c r="F8660" t="s">
        <v>92</v>
      </c>
      <c r="G8660" s="23" t="s">
        <v>92</v>
      </c>
      <c r="H8660" s="24" t="s">
        <v>92</v>
      </c>
      <c r="I8660" t="s">
        <v>92</v>
      </c>
    </row>
    <row r="8661" spans="1:9">
      <c r="A8661" t="s">
        <v>92</v>
      </c>
      <c r="B8661" s="23" t="s">
        <v>92</v>
      </c>
      <c r="C8661" s="24" t="s">
        <v>92</v>
      </c>
      <c r="D8661" t="s">
        <v>92</v>
      </c>
      <c r="E8661" t="s">
        <v>92</v>
      </c>
      <c r="F8661" t="s">
        <v>92</v>
      </c>
      <c r="G8661" s="23" t="s">
        <v>92</v>
      </c>
      <c r="H8661" s="24" t="s">
        <v>92</v>
      </c>
      <c r="I8661" t="s">
        <v>92</v>
      </c>
    </row>
    <row r="8662" spans="1:9">
      <c r="A8662" t="s">
        <v>92</v>
      </c>
      <c r="B8662" s="23" t="s">
        <v>92</v>
      </c>
      <c r="C8662" s="24" t="s">
        <v>92</v>
      </c>
      <c r="D8662" t="s">
        <v>92</v>
      </c>
      <c r="E8662" t="s">
        <v>92</v>
      </c>
      <c r="F8662" t="s">
        <v>92</v>
      </c>
      <c r="G8662" s="23" t="s">
        <v>92</v>
      </c>
      <c r="H8662" s="24" t="s">
        <v>92</v>
      </c>
      <c r="I8662" t="s">
        <v>92</v>
      </c>
    </row>
    <row r="8663" spans="1:9">
      <c r="A8663" t="s">
        <v>92</v>
      </c>
      <c r="B8663" s="23" t="s">
        <v>92</v>
      </c>
      <c r="C8663" s="24" t="s">
        <v>92</v>
      </c>
      <c r="D8663" t="s">
        <v>92</v>
      </c>
      <c r="E8663" t="s">
        <v>92</v>
      </c>
      <c r="F8663" t="s">
        <v>92</v>
      </c>
      <c r="G8663" s="23" t="s">
        <v>92</v>
      </c>
      <c r="H8663" s="24" t="s">
        <v>92</v>
      </c>
      <c r="I8663" t="s">
        <v>92</v>
      </c>
    </row>
    <row r="8664" spans="1:9">
      <c r="A8664" t="s">
        <v>92</v>
      </c>
      <c r="B8664" s="23" t="s">
        <v>92</v>
      </c>
      <c r="C8664" s="24" t="s">
        <v>92</v>
      </c>
      <c r="D8664" t="s">
        <v>92</v>
      </c>
      <c r="E8664" t="s">
        <v>92</v>
      </c>
      <c r="F8664" t="s">
        <v>92</v>
      </c>
      <c r="G8664" s="23" t="s">
        <v>92</v>
      </c>
      <c r="H8664" s="24" t="s">
        <v>92</v>
      </c>
      <c r="I8664" t="s">
        <v>92</v>
      </c>
    </row>
    <row r="8665" spans="1:9">
      <c r="A8665" t="s">
        <v>92</v>
      </c>
      <c r="B8665" s="23" t="s">
        <v>92</v>
      </c>
      <c r="C8665" s="24" t="s">
        <v>92</v>
      </c>
      <c r="D8665" t="s">
        <v>92</v>
      </c>
      <c r="E8665" t="s">
        <v>92</v>
      </c>
      <c r="F8665" t="s">
        <v>92</v>
      </c>
      <c r="G8665" s="23" t="s">
        <v>92</v>
      </c>
      <c r="H8665" s="24" t="s">
        <v>92</v>
      </c>
      <c r="I8665" t="s">
        <v>92</v>
      </c>
    </row>
    <row r="8666" spans="1:9">
      <c r="A8666" t="s">
        <v>92</v>
      </c>
      <c r="B8666" s="23" t="s">
        <v>92</v>
      </c>
      <c r="C8666" s="24" t="s">
        <v>92</v>
      </c>
      <c r="D8666" t="s">
        <v>92</v>
      </c>
      <c r="E8666" t="s">
        <v>92</v>
      </c>
      <c r="F8666" t="s">
        <v>92</v>
      </c>
      <c r="G8666" s="23" t="s">
        <v>92</v>
      </c>
      <c r="H8666" s="24" t="s">
        <v>92</v>
      </c>
      <c r="I8666" t="s">
        <v>92</v>
      </c>
    </row>
    <row r="8667" spans="1:9">
      <c r="A8667" t="s">
        <v>92</v>
      </c>
      <c r="B8667" s="23" t="s">
        <v>92</v>
      </c>
      <c r="C8667" s="24" t="s">
        <v>92</v>
      </c>
      <c r="D8667" t="s">
        <v>92</v>
      </c>
      <c r="E8667" t="s">
        <v>92</v>
      </c>
      <c r="F8667" t="s">
        <v>92</v>
      </c>
      <c r="G8667" s="23" t="s">
        <v>92</v>
      </c>
      <c r="H8667" s="24" t="s">
        <v>92</v>
      </c>
      <c r="I8667" t="s">
        <v>92</v>
      </c>
    </row>
    <row r="8668" spans="1:9">
      <c r="A8668" t="s">
        <v>92</v>
      </c>
      <c r="B8668" s="23" t="s">
        <v>92</v>
      </c>
      <c r="C8668" s="24" t="s">
        <v>92</v>
      </c>
      <c r="D8668" t="s">
        <v>92</v>
      </c>
      <c r="E8668" t="s">
        <v>92</v>
      </c>
      <c r="F8668" t="s">
        <v>92</v>
      </c>
      <c r="G8668" s="23" t="s">
        <v>92</v>
      </c>
      <c r="H8668" s="24" t="s">
        <v>92</v>
      </c>
      <c r="I8668" t="s">
        <v>92</v>
      </c>
    </row>
    <row r="8669" spans="1:9">
      <c r="A8669" t="s">
        <v>92</v>
      </c>
      <c r="B8669" s="23" t="s">
        <v>92</v>
      </c>
      <c r="C8669" s="24" t="s">
        <v>92</v>
      </c>
      <c r="D8669" t="s">
        <v>92</v>
      </c>
      <c r="E8669" t="s">
        <v>92</v>
      </c>
      <c r="F8669" t="s">
        <v>92</v>
      </c>
      <c r="G8669" s="23" t="s">
        <v>92</v>
      </c>
      <c r="H8669" s="24" t="s">
        <v>92</v>
      </c>
      <c r="I8669" t="s">
        <v>92</v>
      </c>
    </row>
    <row r="8670" spans="1:9">
      <c r="A8670" t="s">
        <v>92</v>
      </c>
      <c r="B8670" s="23" t="s">
        <v>92</v>
      </c>
      <c r="C8670" s="24" t="s">
        <v>92</v>
      </c>
      <c r="D8670" t="s">
        <v>92</v>
      </c>
      <c r="E8670" t="s">
        <v>92</v>
      </c>
      <c r="F8670" t="s">
        <v>92</v>
      </c>
      <c r="G8670" s="23" t="s">
        <v>92</v>
      </c>
      <c r="H8670" s="24" t="s">
        <v>92</v>
      </c>
      <c r="I8670" t="s">
        <v>92</v>
      </c>
    </row>
    <row r="8671" spans="1:9">
      <c r="A8671" t="s">
        <v>92</v>
      </c>
      <c r="B8671" s="23" t="s">
        <v>92</v>
      </c>
      <c r="C8671" s="24" t="s">
        <v>92</v>
      </c>
      <c r="D8671" t="s">
        <v>92</v>
      </c>
      <c r="E8671" t="s">
        <v>92</v>
      </c>
      <c r="F8671" t="s">
        <v>92</v>
      </c>
      <c r="G8671" s="23" t="s">
        <v>92</v>
      </c>
      <c r="H8671" s="24" t="s">
        <v>92</v>
      </c>
      <c r="I8671" t="s">
        <v>92</v>
      </c>
    </row>
    <row r="8672" spans="1:9">
      <c r="A8672" t="s">
        <v>92</v>
      </c>
      <c r="B8672" s="23" t="s">
        <v>92</v>
      </c>
      <c r="C8672" s="24" t="s">
        <v>92</v>
      </c>
      <c r="D8672" t="s">
        <v>92</v>
      </c>
      <c r="E8672" t="s">
        <v>92</v>
      </c>
      <c r="F8672" t="s">
        <v>92</v>
      </c>
      <c r="G8672" s="23" t="s">
        <v>92</v>
      </c>
      <c r="H8672" s="24" t="s">
        <v>92</v>
      </c>
      <c r="I8672" t="s">
        <v>92</v>
      </c>
    </row>
    <row r="8673" spans="1:9">
      <c r="A8673" t="s">
        <v>92</v>
      </c>
      <c r="B8673" s="23" t="s">
        <v>92</v>
      </c>
      <c r="C8673" s="24" t="s">
        <v>92</v>
      </c>
      <c r="D8673" t="s">
        <v>92</v>
      </c>
      <c r="E8673" t="s">
        <v>92</v>
      </c>
      <c r="F8673" t="s">
        <v>92</v>
      </c>
      <c r="G8673" s="23" t="s">
        <v>92</v>
      </c>
      <c r="H8673" s="24" t="s">
        <v>92</v>
      </c>
      <c r="I8673" t="s">
        <v>92</v>
      </c>
    </row>
    <row r="8674" spans="1:9">
      <c r="A8674" t="s">
        <v>92</v>
      </c>
      <c r="B8674" s="23" t="s">
        <v>92</v>
      </c>
      <c r="C8674" s="24" t="s">
        <v>92</v>
      </c>
      <c r="D8674" t="s">
        <v>92</v>
      </c>
      <c r="E8674" t="s">
        <v>92</v>
      </c>
      <c r="F8674" t="s">
        <v>92</v>
      </c>
      <c r="G8674" s="23" t="s">
        <v>92</v>
      </c>
      <c r="H8674" s="24" t="s">
        <v>92</v>
      </c>
      <c r="I8674" t="s">
        <v>92</v>
      </c>
    </row>
    <row r="8675" spans="1:9">
      <c r="A8675" t="s">
        <v>92</v>
      </c>
      <c r="B8675" s="23" t="s">
        <v>92</v>
      </c>
      <c r="C8675" s="24" t="s">
        <v>92</v>
      </c>
      <c r="D8675" t="s">
        <v>92</v>
      </c>
      <c r="E8675" t="s">
        <v>92</v>
      </c>
      <c r="F8675" t="s">
        <v>92</v>
      </c>
      <c r="G8675" s="23" t="s">
        <v>92</v>
      </c>
      <c r="H8675" s="24" t="s">
        <v>92</v>
      </c>
      <c r="I8675" t="s">
        <v>92</v>
      </c>
    </row>
    <row r="8676" spans="1:9">
      <c r="A8676" t="s">
        <v>92</v>
      </c>
      <c r="B8676" s="23" t="s">
        <v>92</v>
      </c>
      <c r="C8676" s="24" t="s">
        <v>92</v>
      </c>
      <c r="D8676" t="s">
        <v>92</v>
      </c>
      <c r="E8676" t="s">
        <v>92</v>
      </c>
      <c r="F8676" t="s">
        <v>92</v>
      </c>
      <c r="G8676" s="23" t="s">
        <v>92</v>
      </c>
      <c r="H8676" s="24" t="s">
        <v>92</v>
      </c>
      <c r="I8676" t="s">
        <v>92</v>
      </c>
    </row>
    <row r="8677" spans="1:9">
      <c r="A8677" t="s">
        <v>92</v>
      </c>
      <c r="B8677" s="23" t="s">
        <v>92</v>
      </c>
      <c r="C8677" s="24" t="s">
        <v>92</v>
      </c>
      <c r="D8677" t="s">
        <v>92</v>
      </c>
      <c r="E8677" t="s">
        <v>92</v>
      </c>
      <c r="F8677" t="s">
        <v>92</v>
      </c>
      <c r="G8677" s="23" t="s">
        <v>92</v>
      </c>
      <c r="H8677" s="24" t="s">
        <v>92</v>
      </c>
      <c r="I8677" t="s">
        <v>92</v>
      </c>
    </row>
    <row r="8678" spans="1:9">
      <c r="A8678" t="s">
        <v>92</v>
      </c>
      <c r="B8678" s="23" t="s">
        <v>92</v>
      </c>
      <c r="C8678" s="24" t="s">
        <v>92</v>
      </c>
      <c r="D8678" t="s">
        <v>92</v>
      </c>
      <c r="E8678" t="s">
        <v>92</v>
      </c>
      <c r="F8678" t="s">
        <v>92</v>
      </c>
      <c r="G8678" s="23" t="s">
        <v>92</v>
      </c>
      <c r="H8678" s="24" t="s">
        <v>92</v>
      </c>
      <c r="I8678" t="s">
        <v>92</v>
      </c>
    </row>
    <row r="8679" spans="1:9">
      <c r="A8679" t="s">
        <v>92</v>
      </c>
      <c r="B8679" s="23" t="s">
        <v>92</v>
      </c>
      <c r="C8679" s="24" t="s">
        <v>92</v>
      </c>
      <c r="D8679" t="s">
        <v>92</v>
      </c>
      <c r="E8679" t="s">
        <v>92</v>
      </c>
      <c r="F8679" t="s">
        <v>92</v>
      </c>
      <c r="G8679" s="23" t="s">
        <v>92</v>
      </c>
      <c r="H8679" s="24" t="s">
        <v>92</v>
      </c>
      <c r="I8679" t="s">
        <v>92</v>
      </c>
    </row>
    <row r="8680" spans="1:9">
      <c r="A8680" t="s">
        <v>92</v>
      </c>
      <c r="B8680" s="23" t="s">
        <v>92</v>
      </c>
      <c r="C8680" s="24" t="s">
        <v>92</v>
      </c>
      <c r="D8680" t="s">
        <v>92</v>
      </c>
      <c r="E8680" t="s">
        <v>92</v>
      </c>
      <c r="F8680" t="s">
        <v>92</v>
      </c>
      <c r="G8680" s="23" t="s">
        <v>92</v>
      </c>
      <c r="H8680" s="24" t="s">
        <v>92</v>
      </c>
      <c r="I8680" t="s">
        <v>92</v>
      </c>
    </row>
    <row r="8681" spans="1:9">
      <c r="A8681" t="s">
        <v>92</v>
      </c>
      <c r="B8681" s="23" t="s">
        <v>92</v>
      </c>
      <c r="C8681" s="24" t="s">
        <v>92</v>
      </c>
      <c r="D8681" t="s">
        <v>92</v>
      </c>
      <c r="E8681" t="s">
        <v>92</v>
      </c>
      <c r="F8681" t="s">
        <v>92</v>
      </c>
      <c r="G8681" s="23" t="s">
        <v>92</v>
      </c>
      <c r="H8681" s="24" t="s">
        <v>92</v>
      </c>
      <c r="I8681" t="s">
        <v>92</v>
      </c>
    </row>
    <row r="8682" spans="1:9">
      <c r="A8682" t="s">
        <v>92</v>
      </c>
      <c r="B8682" s="23" t="s">
        <v>92</v>
      </c>
      <c r="C8682" s="24" t="s">
        <v>92</v>
      </c>
      <c r="D8682" t="s">
        <v>92</v>
      </c>
      <c r="E8682" t="s">
        <v>92</v>
      </c>
      <c r="F8682" t="s">
        <v>92</v>
      </c>
      <c r="G8682" s="23" t="s">
        <v>92</v>
      </c>
      <c r="H8682" s="24" t="s">
        <v>92</v>
      </c>
      <c r="I8682" t="s">
        <v>92</v>
      </c>
    </row>
    <row r="8683" spans="1:9">
      <c r="A8683" t="s">
        <v>92</v>
      </c>
      <c r="B8683" s="23" t="s">
        <v>92</v>
      </c>
      <c r="C8683" s="24" t="s">
        <v>92</v>
      </c>
      <c r="D8683" t="s">
        <v>92</v>
      </c>
      <c r="E8683" t="s">
        <v>92</v>
      </c>
      <c r="F8683" t="s">
        <v>92</v>
      </c>
      <c r="G8683" s="23" t="s">
        <v>92</v>
      </c>
      <c r="H8683" s="24" t="s">
        <v>92</v>
      </c>
      <c r="I8683" t="s">
        <v>92</v>
      </c>
    </row>
    <row r="8684" spans="1:9">
      <c r="A8684" t="s">
        <v>92</v>
      </c>
      <c r="B8684" s="23" t="s">
        <v>92</v>
      </c>
      <c r="C8684" s="24" t="s">
        <v>92</v>
      </c>
      <c r="D8684" t="s">
        <v>92</v>
      </c>
      <c r="E8684" t="s">
        <v>92</v>
      </c>
      <c r="F8684" t="s">
        <v>92</v>
      </c>
      <c r="G8684" s="23" t="s">
        <v>92</v>
      </c>
      <c r="H8684" s="24" t="s">
        <v>92</v>
      </c>
      <c r="I8684" t="s">
        <v>92</v>
      </c>
    </row>
    <row r="8685" spans="1:9">
      <c r="A8685" t="s">
        <v>92</v>
      </c>
      <c r="B8685" s="23" t="s">
        <v>92</v>
      </c>
      <c r="C8685" s="24" t="s">
        <v>92</v>
      </c>
      <c r="D8685" t="s">
        <v>92</v>
      </c>
      <c r="E8685" t="s">
        <v>92</v>
      </c>
      <c r="F8685" t="s">
        <v>92</v>
      </c>
      <c r="G8685" s="23" t="s">
        <v>92</v>
      </c>
      <c r="H8685" s="24" t="s">
        <v>92</v>
      </c>
      <c r="I8685" t="s">
        <v>92</v>
      </c>
    </row>
    <row r="8686" spans="1:9">
      <c r="A8686" t="s">
        <v>92</v>
      </c>
      <c r="B8686" s="23" t="s">
        <v>92</v>
      </c>
      <c r="C8686" s="24" t="s">
        <v>92</v>
      </c>
      <c r="D8686" t="s">
        <v>92</v>
      </c>
      <c r="E8686" t="s">
        <v>92</v>
      </c>
      <c r="F8686" t="s">
        <v>92</v>
      </c>
      <c r="G8686" s="23" t="s">
        <v>92</v>
      </c>
      <c r="H8686" s="24" t="s">
        <v>92</v>
      </c>
      <c r="I8686" t="s">
        <v>92</v>
      </c>
    </row>
    <row r="8687" spans="1:9">
      <c r="A8687" t="s">
        <v>92</v>
      </c>
      <c r="B8687" s="23" t="s">
        <v>92</v>
      </c>
      <c r="C8687" s="24" t="s">
        <v>92</v>
      </c>
      <c r="D8687" t="s">
        <v>92</v>
      </c>
      <c r="E8687" t="s">
        <v>92</v>
      </c>
      <c r="F8687" t="s">
        <v>92</v>
      </c>
      <c r="G8687" s="23" t="s">
        <v>92</v>
      </c>
      <c r="H8687" s="24" t="s">
        <v>92</v>
      </c>
      <c r="I8687" t="s">
        <v>92</v>
      </c>
    </row>
    <row r="8688" spans="1:9">
      <c r="A8688" t="s">
        <v>92</v>
      </c>
      <c r="B8688" s="23" t="s">
        <v>92</v>
      </c>
      <c r="C8688" s="24" t="s">
        <v>92</v>
      </c>
      <c r="D8688" t="s">
        <v>92</v>
      </c>
      <c r="E8688" t="s">
        <v>92</v>
      </c>
      <c r="F8688" t="s">
        <v>92</v>
      </c>
      <c r="G8688" s="23" t="s">
        <v>92</v>
      </c>
      <c r="H8688" s="24" t="s">
        <v>92</v>
      </c>
      <c r="I8688" t="s">
        <v>92</v>
      </c>
    </row>
    <row r="8689" spans="1:9">
      <c r="A8689" t="s">
        <v>92</v>
      </c>
      <c r="B8689" s="23" t="s">
        <v>92</v>
      </c>
      <c r="C8689" s="24" t="s">
        <v>92</v>
      </c>
      <c r="D8689" t="s">
        <v>92</v>
      </c>
      <c r="E8689" t="s">
        <v>92</v>
      </c>
      <c r="F8689" t="s">
        <v>92</v>
      </c>
      <c r="G8689" s="23" t="s">
        <v>92</v>
      </c>
      <c r="H8689" s="24" t="s">
        <v>92</v>
      </c>
      <c r="I8689" t="s">
        <v>92</v>
      </c>
    </row>
    <row r="8690" spans="1:9">
      <c r="A8690" t="s">
        <v>92</v>
      </c>
      <c r="B8690" s="23" t="s">
        <v>92</v>
      </c>
      <c r="C8690" s="24" t="s">
        <v>92</v>
      </c>
      <c r="D8690" t="s">
        <v>92</v>
      </c>
      <c r="E8690" t="s">
        <v>92</v>
      </c>
      <c r="F8690" t="s">
        <v>92</v>
      </c>
      <c r="G8690" s="23" t="s">
        <v>92</v>
      </c>
      <c r="H8690" s="24" t="s">
        <v>92</v>
      </c>
      <c r="I8690" t="s">
        <v>92</v>
      </c>
    </row>
    <row r="8691" spans="1:9">
      <c r="A8691" t="s">
        <v>92</v>
      </c>
      <c r="B8691" s="23" t="s">
        <v>92</v>
      </c>
      <c r="C8691" s="24" t="s">
        <v>92</v>
      </c>
      <c r="D8691" t="s">
        <v>92</v>
      </c>
      <c r="E8691" t="s">
        <v>92</v>
      </c>
      <c r="F8691" t="s">
        <v>92</v>
      </c>
      <c r="G8691" s="23" t="s">
        <v>92</v>
      </c>
      <c r="H8691" s="24" t="s">
        <v>92</v>
      </c>
      <c r="I8691" t="s">
        <v>92</v>
      </c>
    </row>
    <row r="8692" spans="1:9">
      <c r="A8692" t="s">
        <v>92</v>
      </c>
      <c r="B8692" s="23" t="s">
        <v>92</v>
      </c>
      <c r="C8692" s="24" t="s">
        <v>92</v>
      </c>
      <c r="D8692" t="s">
        <v>92</v>
      </c>
      <c r="E8692" t="s">
        <v>92</v>
      </c>
      <c r="F8692" t="s">
        <v>92</v>
      </c>
      <c r="G8692" s="23" t="s">
        <v>92</v>
      </c>
      <c r="H8692" s="24" t="s">
        <v>92</v>
      </c>
      <c r="I8692" t="s">
        <v>92</v>
      </c>
    </row>
    <row r="8693" spans="1:9">
      <c r="A8693" t="s">
        <v>92</v>
      </c>
      <c r="B8693" s="23" t="s">
        <v>92</v>
      </c>
      <c r="C8693" s="24" t="s">
        <v>92</v>
      </c>
      <c r="D8693" t="s">
        <v>92</v>
      </c>
      <c r="E8693" t="s">
        <v>92</v>
      </c>
      <c r="F8693" t="s">
        <v>92</v>
      </c>
      <c r="G8693" s="23" t="s">
        <v>92</v>
      </c>
      <c r="H8693" s="24" t="s">
        <v>92</v>
      </c>
      <c r="I8693" t="s">
        <v>92</v>
      </c>
    </row>
    <row r="8694" spans="1:9">
      <c r="A8694" t="s">
        <v>92</v>
      </c>
      <c r="B8694" s="23" t="s">
        <v>92</v>
      </c>
      <c r="C8694" s="24" t="s">
        <v>92</v>
      </c>
      <c r="D8694" t="s">
        <v>92</v>
      </c>
      <c r="E8694" t="s">
        <v>92</v>
      </c>
      <c r="F8694" t="s">
        <v>92</v>
      </c>
      <c r="G8694" s="23" t="s">
        <v>92</v>
      </c>
      <c r="H8694" s="24" t="s">
        <v>92</v>
      </c>
      <c r="I8694" t="s">
        <v>92</v>
      </c>
    </row>
    <row r="8695" spans="1:9">
      <c r="A8695" t="s">
        <v>92</v>
      </c>
      <c r="B8695" s="23" t="s">
        <v>92</v>
      </c>
      <c r="C8695" s="24" t="s">
        <v>92</v>
      </c>
      <c r="D8695" t="s">
        <v>92</v>
      </c>
      <c r="E8695" t="s">
        <v>92</v>
      </c>
      <c r="F8695" t="s">
        <v>92</v>
      </c>
      <c r="G8695" s="23" t="s">
        <v>92</v>
      </c>
      <c r="H8695" s="24" t="s">
        <v>92</v>
      </c>
      <c r="I8695" t="s">
        <v>92</v>
      </c>
    </row>
    <row r="8696" spans="1:9">
      <c r="A8696" t="s">
        <v>92</v>
      </c>
      <c r="B8696" s="23" t="s">
        <v>92</v>
      </c>
      <c r="C8696" s="24" t="s">
        <v>92</v>
      </c>
      <c r="D8696" t="s">
        <v>92</v>
      </c>
      <c r="E8696" t="s">
        <v>92</v>
      </c>
      <c r="F8696" t="s">
        <v>92</v>
      </c>
      <c r="G8696" s="23" t="s">
        <v>92</v>
      </c>
      <c r="H8696" s="24" t="s">
        <v>92</v>
      </c>
      <c r="I8696" t="s">
        <v>92</v>
      </c>
    </row>
    <row r="8697" spans="1:9">
      <c r="A8697" t="s">
        <v>92</v>
      </c>
      <c r="B8697" s="23" t="s">
        <v>92</v>
      </c>
      <c r="C8697" s="24" t="s">
        <v>92</v>
      </c>
      <c r="D8697" t="s">
        <v>92</v>
      </c>
      <c r="E8697" t="s">
        <v>92</v>
      </c>
      <c r="F8697" t="s">
        <v>92</v>
      </c>
      <c r="G8697" s="23" t="s">
        <v>92</v>
      </c>
      <c r="H8697" s="24" t="s">
        <v>92</v>
      </c>
      <c r="I8697" t="s">
        <v>92</v>
      </c>
    </row>
    <row r="8698" spans="1:9">
      <c r="A8698" t="s">
        <v>92</v>
      </c>
      <c r="B8698" s="23" t="s">
        <v>92</v>
      </c>
      <c r="C8698" s="24" t="s">
        <v>92</v>
      </c>
      <c r="D8698" t="s">
        <v>92</v>
      </c>
      <c r="E8698" t="s">
        <v>92</v>
      </c>
      <c r="F8698" t="s">
        <v>92</v>
      </c>
      <c r="G8698" s="23" t="s">
        <v>92</v>
      </c>
      <c r="H8698" s="24" t="s">
        <v>92</v>
      </c>
      <c r="I8698" t="s">
        <v>92</v>
      </c>
    </row>
    <row r="8699" spans="1:9">
      <c r="A8699" t="s">
        <v>92</v>
      </c>
      <c r="B8699" s="23" t="s">
        <v>92</v>
      </c>
      <c r="C8699" s="24" t="s">
        <v>92</v>
      </c>
      <c r="D8699" t="s">
        <v>92</v>
      </c>
      <c r="E8699" t="s">
        <v>92</v>
      </c>
      <c r="F8699" t="s">
        <v>92</v>
      </c>
      <c r="G8699" s="23" t="s">
        <v>92</v>
      </c>
      <c r="H8699" s="24" t="s">
        <v>92</v>
      </c>
      <c r="I8699" t="s">
        <v>92</v>
      </c>
    </row>
    <row r="8700" spans="1:9">
      <c r="A8700" t="s">
        <v>92</v>
      </c>
      <c r="B8700" s="23" t="s">
        <v>92</v>
      </c>
      <c r="C8700" s="24" t="s">
        <v>92</v>
      </c>
      <c r="D8700" t="s">
        <v>92</v>
      </c>
      <c r="E8700" t="s">
        <v>92</v>
      </c>
      <c r="F8700" t="s">
        <v>92</v>
      </c>
      <c r="G8700" s="23" t="s">
        <v>92</v>
      </c>
      <c r="H8700" s="24" t="s">
        <v>92</v>
      </c>
      <c r="I8700" t="s">
        <v>92</v>
      </c>
    </row>
    <row r="8701" spans="1:9">
      <c r="A8701" t="s">
        <v>92</v>
      </c>
      <c r="B8701" s="23" t="s">
        <v>92</v>
      </c>
      <c r="C8701" s="24" t="s">
        <v>92</v>
      </c>
      <c r="D8701" t="s">
        <v>92</v>
      </c>
      <c r="E8701" t="s">
        <v>92</v>
      </c>
      <c r="F8701" t="s">
        <v>92</v>
      </c>
      <c r="G8701" s="23" t="s">
        <v>92</v>
      </c>
      <c r="H8701" s="24" t="s">
        <v>92</v>
      </c>
      <c r="I8701" t="s">
        <v>92</v>
      </c>
    </row>
    <row r="8702" spans="1:9">
      <c r="A8702" t="s">
        <v>92</v>
      </c>
      <c r="B8702" s="23" t="s">
        <v>92</v>
      </c>
      <c r="C8702" s="24" t="s">
        <v>92</v>
      </c>
      <c r="D8702" t="s">
        <v>92</v>
      </c>
      <c r="E8702" t="s">
        <v>92</v>
      </c>
      <c r="F8702" t="s">
        <v>92</v>
      </c>
      <c r="G8702" s="23" t="s">
        <v>92</v>
      </c>
      <c r="H8702" s="24" t="s">
        <v>92</v>
      </c>
      <c r="I8702" t="s">
        <v>92</v>
      </c>
    </row>
    <row r="8703" spans="1:9">
      <c r="A8703" t="s">
        <v>92</v>
      </c>
      <c r="B8703" s="23" t="s">
        <v>92</v>
      </c>
      <c r="C8703" s="24" t="s">
        <v>92</v>
      </c>
      <c r="D8703" t="s">
        <v>92</v>
      </c>
      <c r="E8703" t="s">
        <v>92</v>
      </c>
      <c r="F8703" t="s">
        <v>92</v>
      </c>
      <c r="G8703" s="23" t="s">
        <v>92</v>
      </c>
      <c r="H8703" s="24" t="s">
        <v>92</v>
      </c>
      <c r="I8703" t="s">
        <v>92</v>
      </c>
    </row>
    <row r="8704" spans="1:9">
      <c r="A8704" t="s">
        <v>92</v>
      </c>
      <c r="B8704" s="23" t="s">
        <v>92</v>
      </c>
      <c r="C8704" s="24" t="s">
        <v>92</v>
      </c>
      <c r="D8704" t="s">
        <v>92</v>
      </c>
      <c r="E8704" t="s">
        <v>92</v>
      </c>
      <c r="F8704" t="s">
        <v>92</v>
      </c>
      <c r="G8704" s="23" t="s">
        <v>92</v>
      </c>
      <c r="H8704" s="24" t="s">
        <v>92</v>
      </c>
      <c r="I8704" t="s">
        <v>92</v>
      </c>
    </row>
    <row r="8705" spans="1:9">
      <c r="A8705" t="s">
        <v>92</v>
      </c>
      <c r="B8705" s="23" t="s">
        <v>92</v>
      </c>
      <c r="C8705" s="24" t="s">
        <v>92</v>
      </c>
      <c r="D8705" t="s">
        <v>92</v>
      </c>
      <c r="E8705" t="s">
        <v>92</v>
      </c>
      <c r="F8705" t="s">
        <v>92</v>
      </c>
      <c r="G8705" s="23" t="s">
        <v>92</v>
      </c>
      <c r="H8705" s="24" t="s">
        <v>92</v>
      </c>
      <c r="I8705" t="s">
        <v>92</v>
      </c>
    </row>
    <row r="8706" spans="1:9">
      <c r="A8706" t="s">
        <v>92</v>
      </c>
      <c r="B8706" s="23" t="s">
        <v>92</v>
      </c>
      <c r="C8706" s="24" t="s">
        <v>92</v>
      </c>
      <c r="D8706" t="s">
        <v>92</v>
      </c>
      <c r="E8706" t="s">
        <v>92</v>
      </c>
      <c r="F8706" t="s">
        <v>92</v>
      </c>
      <c r="G8706" s="23" t="s">
        <v>92</v>
      </c>
      <c r="H8706" s="24" t="s">
        <v>92</v>
      </c>
      <c r="I8706" t="s">
        <v>92</v>
      </c>
    </row>
    <row r="8707" spans="1:9">
      <c r="A8707" t="s">
        <v>92</v>
      </c>
      <c r="B8707" s="23" t="s">
        <v>92</v>
      </c>
      <c r="C8707" s="24" t="s">
        <v>92</v>
      </c>
      <c r="D8707" t="s">
        <v>92</v>
      </c>
      <c r="E8707" t="s">
        <v>92</v>
      </c>
      <c r="F8707" t="s">
        <v>92</v>
      </c>
      <c r="G8707" s="23" t="s">
        <v>92</v>
      </c>
      <c r="H8707" s="24" t="s">
        <v>92</v>
      </c>
      <c r="I8707" t="s">
        <v>92</v>
      </c>
    </row>
    <row r="8708" spans="1:9">
      <c r="A8708" t="s">
        <v>92</v>
      </c>
      <c r="B8708" s="23" t="s">
        <v>92</v>
      </c>
      <c r="C8708" s="24" t="s">
        <v>92</v>
      </c>
      <c r="D8708" t="s">
        <v>92</v>
      </c>
      <c r="E8708" t="s">
        <v>92</v>
      </c>
      <c r="F8708" t="s">
        <v>92</v>
      </c>
      <c r="G8708" s="23" t="s">
        <v>92</v>
      </c>
      <c r="H8708" s="24" t="s">
        <v>92</v>
      </c>
      <c r="I8708" t="s">
        <v>92</v>
      </c>
    </row>
    <row r="8709" spans="1:9">
      <c r="A8709" t="s">
        <v>92</v>
      </c>
      <c r="B8709" s="23" t="s">
        <v>92</v>
      </c>
      <c r="C8709" s="24" t="s">
        <v>92</v>
      </c>
      <c r="D8709" t="s">
        <v>92</v>
      </c>
      <c r="E8709" t="s">
        <v>92</v>
      </c>
      <c r="F8709" t="s">
        <v>92</v>
      </c>
      <c r="G8709" s="23" t="s">
        <v>92</v>
      </c>
      <c r="H8709" s="24" t="s">
        <v>92</v>
      </c>
      <c r="I8709" t="s">
        <v>92</v>
      </c>
    </row>
    <row r="8710" spans="1:9">
      <c r="A8710" t="s">
        <v>92</v>
      </c>
      <c r="B8710" s="23" t="s">
        <v>92</v>
      </c>
      <c r="C8710" s="24" t="s">
        <v>92</v>
      </c>
      <c r="D8710" t="s">
        <v>92</v>
      </c>
      <c r="E8710" t="s">
        <v>92</v>
      </c>
      <c r="F8710" t="s">
        <v>92</v>
      </c>
      <c r="G8710" s="23" t="s">
        <v>92</v>
      </c>
      <c r="H8710" s="24" t="s">
        <v>92</v>
      </c>
      <c r="I8710" t="s">
        <v>92</v>
      </c>
    </row>
    <row r="8711" spans="1:9">
      <c r="A8711" t="s">
        <v>92</v>
      </c>
      <c r="B8711" s="23" t="s">
        <v>92</v>
      </c>
      <c r="C8711" s="24" t="s">
        <v>92</v>
      </c>
      <c r="D8711" t="s">
        <v>92</v>
      </c>
      <c r="E8711" t="s">
        <v>92</v>
      </c>
      <c r="F8711" t="s">
        <v>92</v>
      </c>
      <c r="G8711" s="23" t="s">
        <v>92</v>
      </c>
      <c r="H8711" s="24" t="s">
        <v>92</v>
      </c>
      <c r="I8711" t="s">
        <v>92</v>
      </c>
    </row>
    <row r="8712" spans="1:9">
      <c r="A8712" t="s">
        <v>92</v>
      </c>
      <c r="B8712" s="23" t="s">
        <v>92</v>
      </c>
      <c r="C8712" s="24" t="s">
        <v>92</v>
      </c>
      <c r="D8712" t="s">
        <v>92</v>
      </c>
      <c r="E8712" t="s">
        <v>92</v>
      </c>
      <c r="F8712" t="s">
        <v>92</v>
      </c>
      <c r="G8712" s="23" t="s">
        <v>92</v>
      </c>
      <c r="H8712" s="24" t="s">
        <v>92</v>
      </c>
      <c r="I8712" t="s">
        <v>92</v>
      </c>
    </row>
    <row r="8713" spans="1:9">
      <c r="A8713" t="s">
        <v>92</v>
      </c>
      <c r="B8713" s="23" t="s">
        <v>92</v>
      </c>
      <c r="C8713" s="24" t="s">
        <v>92</v>
      </c>
      <c r="D8713" t="s">
        <v>92</v>
      </c>
      <c r="E8713" t="s">
        <v>92</v>
      </c>
      <c r="F8713" t="s">
        <v>92</v>
      </c>
      <c r="G8713" s="23" t="s">
        <v>92</v>
      </c>
      <c r="H8713" s="24" t="s">
        <v>92</v>
      </c>
      <c r="I8713" t="s">
        <v>92</v>
      </c>
    </row>
    <row r="8714" spans="1:9">
      <c r="A8714" t="s">
        <v>92</v>
      </c>
      <c r="B8714" s="23" t="s">
        <v>92</v>
      </c>
      <c r="C8714" s="24" t="s">
        <v>92</v>
      </c>
      <c r="D8714" t="s">
        <v>92</v>
      </c>
      <c r="E8714" t="s">
        <v>92</v>
      </c>
      <c r="F8714" t="s">
        <v>92</v>
      </c>
      <c r="G8714" s="23" t="s">
        <v>92</v>
      </c>
      <c r="H8714" s="24" t="s">
        <v>92</v>
      </c>
      <c r="I8714" t="s">
        <v>92</v>
      </c>
    </row>
    <row r="8715" spans="1:9">
      <c r="A8715" t="s">
        <v>92</v>
      </c>
      <c r="B8715" s="23" t="s">
        <v>92</v>
      </c>
      <c r="C8715" s="24" t="s">
        <v>92</v>
      </c>
      <c r="D8715" t="s">
        <v>92</v>
      </c>
      <c r="E8715" t="s">
        <v>92</v>
      </c>
      <c r="F8715" t="s">
        <v>92</v>
      </c>
      <c r="G8715" s="23" t="s">
        <v>92</v>
      </c>
      <c r="H8715" s="24" t="s">
        <v>92</v>
      </c>
      <c r="I8715" t="s">
        <v>92</v>
      </c>
    </row>
    <row r="8716" spans="1:9">
      <c r="A8716" t="s">
        <v>92</v>
      </c>
      <c r="B8716" s="23" t="s">
        <v>92</v>
      </c>
      <c r="C8716" s="24" t="s">
        <v>92</v>
      </c>
      <c r="D8716" t="s">
        <v>92</v>
      </c>
      <c r="E8716" t="s">
        <v>92</v>
      </c>
      <c r="F8716" t="s">
        <v>92</v>
      </c>
      <c r="G8716" s="23" t="s">
        <v>92</v>
      </c>
      <c r="H8716" s="24" t="s">
        <v>92</v>
      </c>
      <c r="I8716" t="s">
        <v>92</v>
      </c>
    </row>
    <row r="8717" spans="1:9">
      <c r="A8717" t="s">
        <v>92</v>
      </c>
      <c r="B8717" s="23" t="s">
        <v>92</v>
      </c>
      <c r="C8717" s="24" t="s">
        <v>92</v>
      </c>
      <c r="D8717" t="s">
        <v>92</v>
      </c>
      <c r="E8717" t="s">
        <v>92</v>
      </c>
      <c r="F8717" t="s">
        <v>92</v>
      </c>
      <c r="G8717" s="23" t="s">
        <v>92</v>
      </c>
      <c r="H8717" s="24" t="s">
        <v>92</v>
      </c>
      <c r="I8717" t="s">
        <v>92</v>
      </c>
    </row>
    <row r="8718" spans="1:9">
      <c r="A8718" t="s">
        <v>92</v>
      </c>
      <c r="B8718" s="23" t="s">
        <v>92</v>
      </c>
      <c r="C8718" s="24" t="s">
        <v>92</v>
      </c>
      <c r="D8718" t="s">
        <v>92</v>
      </c>
      <c r="E8718" t="s">
        <v>92</v>
      </c>
      <c r="F8718" t="s">
        <v>92</v>
      </c>
      <c r="G8718" s="23" t="s">
        <v>92</v>
      </c>
      <c r="H8718" s="24" t="s">
        <v>92</v>
      </c>
      <c r="I8718" t="s">
        <v>92</v>
      </c>
    </row>
    <row r="8719" spans="1:9">
      <c r="A8719" t="s">
        <v>92</v>
      </c>
      <c r="B8719" s="23" t="s">
        <v>92</v>
      </c>
      <c r="C8719" s="24" t="s">
        <v>92</v>
      </c>
      <c r="D8719" t="s">
        <v>92</v>
      </c>
      <c r="E8719" t="s">
        <v>92</v>
      </c>
      <c r="F8719" t="s">
        <v>92</v>
      </c>
      <c r="G8719" s="23" t="s">
        <v>92</v>
      </c>
      <c r="H8719" s="24" t="s">
        <v>92</v>
      </c>
      <c r="I8719" t="s">
        <v>92</v>
      </c>
    </row>
    <row r="8720" spans="1:9">
      <c r="A8720" t="s">
        <v>92</v>
      </c>
      <c r="B8720" s="23" t="s">
        <v>92</v>
      </c>
      <c r="C8720" s="24" t="s">
        <v>92</v>
      </c>
      <c r="D8720" t="s">
        <v>92</v>
      </c>
      <c r="E8720" t="s">
        <v>92</v>
      </c>
      <c r="F8720" t="s">
        <v>92</v>
      </c>
      <c r="G8720" s="23" t="s">
        <v>92</v>
      </c>
      <c r="H8720" s="24" t="s">
        <v>92</v>
      </c>
      <c r="I8720" t="s">
        <v>92</v>
      </c>
    </row>
    <row r="8721" spans="1:9">
      <c r="A8721" t="s">
        <v>92</v>
      </c>
      <c r="B8721" s="23" t="s">
        <v>92</v>
      </c>
      <c r="C8721" s="24" t="s">
        <v>92</v>
      </c>
      <c r="D8721" t="s">
        <v>92</v>
      </c>
      <c r="E8721" t="s">
        <v>92</v>
      </c>
      <c r="F8721" t="s">
        <v>92</v>
      </c>
      <c r="G8721" s="23" t="s">
        <v>92</v>
      </c>
      <c r="H8721" s="24" t="s">
        <v>92</v>
      </c>
      <c r="I8721" t="s">
        <v>92</v>
      </c>
    </row>
    <row r="8722" spans="1:9">
      <c r="A8722" t="s">
        <v>92</v>
      </c>
      <c r="B8722" s="23" t="s">
        <v>92</v>
      </c>
      <c r="C8722" s="24" t="s">
        <v>92</v>
      </c>
      <c r="D8722" t="s">
        <v>92</v>
      </c>
      <c r="E8722" t="s">
        <v>92</v>
      </c>
      <c r="F8722" t="s">
        <v>92</v>
      </c>
      <c r="G8722" s="23" t="s">
        <v>92</v>
      </c>
      <c r="H8722" s="24" t="s">
        <v>92</v>
      </c>
      <c r="I8722" t="s">
        <v>92</v>
      </c>
    </row>
    <row r="8723" spans="1:9">
      <c r="A8723" t="s">
        <v>92</v>
      </c>
      <c r="B8723" s="23" t="s">
        <v>92</v>
      </c>
      <c r="C8723" s="24" t="s">
        <v>92</v>
      </c>
      <c r="D8723" t="s">
        <v>92</v>
      </c>
      <c r="E8723" t="s">
        <v>92</v>
      </c>
      <c r="F8723" t="s">
        <v>92</v>
      </c>
      <c r="G8723" s="23" t="s">
        <v>92</v>
      </c>
      <c r="H8723" s="24" t="s">
        <v>92</v>
      </c>
      <c r="I8723" t="s">
        <v>92</v>
      </c>
    </row>
    <row r="8724" spans="1:9">
      <c r="A8724" t="s">
        <v>92</v>
      </c>
      <c r="B8724" s="23" t="s">
        <v>92</v>
      </c>
      <c r="C8724" s="24" t="s">
        <v>92</v>
      </c>
      <c r="D8724" t="s">
        <v>92</v>
      </c>
      <c r="E8724" t="s">
        <v>92</v>
      </c>
      <c r="F8724" t="s">
        <v>92</v>
      </c>
      <c r="G8724" s="23" t="s">
        <v>92</v>
      </c>
      <c r="H8724" s="24" t="s">
        <v>92</v>
      </c>
      <c r="I8724" t="s">
        <v>92</v>
      </c>
    </row>
    <row r="8725" spans="1:9">
      <c r="A8725" t="s">
        <v>92</v>
      </c>
      <c r="B8725" s="23" t="s">
        <v>92</v>
      </c>
      <c r="C8725" s="24" t="s">
        <v>92</v>
      </c>
      <c r="D8725" t="s">
        <v>92</v>
      </c>
      <c r="E8725" t="s">
        <v>92</v>
      </c>
      <c r="F8725" t="s">
        <v>92</v>
      </c>
      <c r="G8725" s="23" t="s">
        <v>92</v>
      </c>
      <c r="H8725" s="24" t="s">
        <v>92</v>
      </c>
      <c r="I8725" t="s">
        <v>92</v>
      </c>
    </row>
    <row r="8726" spans="1:9">
      <c r="A8726" t="s">
        <v>92</v>
      </c>
      <c r="B8726" s="23" t="s">
        <v>92</v>
      </c>
      <c r="C8726" s="24" t="s">
        <v>92</v>
      </c>
      <c r="D8726" t="s">
        <v>92</v>
      </c>
      <c r="E8726" t="s">
        <v>92</v>
      </c>
      <c r="F8726" t="s">
        <v>92</v>
      </c>
      <c r="G8726" s="23" t="s">
        <v>92</v>
      </c>
      <c r="H8726" s="24" t="s">
        <v>92</v>
      </c>
      <c r="I8726" t="s">
        <v>92</v>
      </c>
    </row>
    <row r="8727" spans="1:9">
      <c r="A8727" t="s">
        <v>92</v>
      </c>
      <c r="B8727" s="23" t="s">
        <v>92</v>
      </c>
      <c r="C8727" s="24" t="s">
        <v>92</v>
      </c>
      <c r="D8727" t="s">
        <v>92</v>
      </c>
      <c r="E8727" t="s">
        <v>92</v>
      </c>
      <c r="F8727" t="s">
        <v>92</v>
      </c>
      <c r="G8727" s="23" t="s">
        <v>92</v>
      </c>
      <c r="H8727" s="24" t="s">
        <v>92</v>
      </c>
      <c r="I8727" t="s">
        <v>92</v>
      </c>
    </row>
    <row r="8728" spans="1:9">
      <c r="A8728" t="s">
        <v>92</v>
      </c>
      <c r="B8728" s="23" t="s">
        <v>92</v>
      </c>
      <c r="C8728" s="24" t="s">
        <v>92</v>
      </c>
      <c r="D8728" t="s">
        <v>92</v>
      </c>
      <c r="E8728" t="s">
        <v>92</v>
      </c>
      <c r="F8728" t="s">
        <v>92</v>
      </c>
      <c r="G8728" s="23" t="s">
        <v>92</v>
      </c>
      <c r="H8728" s="24" t="s">
        <v>92</v>
      </c>
      <c r="I8728" t="s">
        <v>92</v>
      </c>
    </row>
    <row r="8729" spans="1:9">
      <c r="A8729" t="s">
        <v>92</v>
      </c>
      <c r="B8729" s="23" t="s">
        <v>92</v>
      </c>
      <c r="C8729" s="24" t="s">
        <v>92</v>
      </c>
      <c r="D8729" t="s">
        <v>92</v>
      </c>
      <c r="E8729" t="s">
        <v>92</v>
      </c>
      <c r="F8729" t="s">
        <v>92</v>
      </c>
      <c r="G8729" s="23" t="s">
        <v>92</v>
      </c>
      <c r="H8729" s="24" t="s">
        <v>92</v>
      </c>
      <c r="I8729" t="s">
        <v>92</v>
      </c>
    </row>
    <row r="8730" spans="1:9">
      <c r="A8730" t="s">
        <v>92</v>
      </c>
      <c r="B8730" s="23" t="s">
        <v>92</v>
      </c>
      <c r="C8730" s="24" t="s">
        <v>92</v>
      </c>
      <c r="D8730" t="s">
        <v>92</v>
      </c>
      <c r="E8730" t="s">
        <v>92</v>
      </c>
      <c r="F8730" t="s">
        <v>92</v>
      </c>
      <c r="G8730" s="23" t="s">
        <v>92</v>
      </c>
      <c r="H8730" s="24" t="s">
        <v>92</v>
      </c>
      <c r="I8730" t="s">
        <v>92</v>
      </c>
    </row>
    <row r="8731" spans="1:9">
      <c r="A8731" t="s">
        <v>92</v>
      </c>
      <c r="B8731" s="23" t="s">
        <v>92</v>
      </c>
      <c r="C8731" s="24" t="s">
        <v>92</v>
      </c>
      <c r="D8731" t="s">
        <v>92</v>
      </c>
      <c r="E8731" t="s">
        <v>92</v>
      </c>
      <c r="F8731" t="s">
        <v>92</v>
      </c>
      <c r="G8731" s="23" t="s">
        <v>92</v>
      </c>
      <c r="H8731" s="24" t="s">
        <v>92</v>
      </c>
      <c r="I8731" t="s">
        <v>92</v>
      </c>
    </row>
    <row r="8732" spans="1:9">
      <c r="A8732" t="s">
        <v>92</v>
      </c>
      <c r="B8732" s="23" t="s">
        <v>92</v>
      </c>
      <c r="C8732" s="24" t="s">
        <v>92</v>
      </c>
      <c r="D8732" t="s">
        <v>92</v>
      </c>
      <c r="E8732" t="s">
        <v>92</v>
      </c>
      <c r="F8732" t="s">
        <v>92</v>
      </c>
      <c r="G8732" s="23" t="s">
        <v>92</v>
      </c>
      <c r="H8732" s="24" t="s">
        <v>92</v>
      </c>
      <c r="I8732" t="s">
        <v>92</v>
      </c>
    </row>
    <row r="8733" spans="1:9">
      <c r="A8733" t="s">
        <v>92</v>
      </c>
      <c r="B8733" s="23" t="s">
        <v>92</v>
      </c>
      <c r="C8733" s="24" t="s">
        <v>92</v>
      </c>
      <c r="D8733" t="s">
        <v>92</v>
      </c>
      <c r="E8733" t="s">
        <v>92</v>
      </c>
      <c r="F8733" t="s">
        <v>92</v>
      </c>
      <c r="G8733" s="23" t="s">
        <v>92</v>
      </c>
      <c r="H8733" s="24" t="s">
        <v>92</v>
      </c>
      <c r="I8733" t="s">
        <v>92</v>
      </c>
    </row>
    <row r="8734" spans="1:9">
      <c r="A8734" t="s">
        <v>92</v>
      </c>
      <c r="B8734" s="23" t="s">
        <v>92</v>
      </c>
      <c r="C8734" s="24" t="s">
        <v>92</v>
      </c>
      <c r="D8734" t="s">
        <v>92</v>
      </c>
      <c r="E8734" t="s">
        <v>92</v>
      </c>
      <c r="F8734" t="s">
        <v>92</v>
      </c>
      <c r="G8734" s="23" t="s">
        <v>92</v>
      </c>
      <c r="H8734" s="24" t="s">
        <v>92</v>
      </c>
      <c r="I8734" t="s">
        <v>92</v>
      </c>
    </row>
    <row r="8735" spans="1:9">
      <c r="A8735" t="s">
        <v>92</v>
      </c>
      <c r="B8735" s="23" t="s">
        <v>92</v>
      </c>
      <c r="C8735" s="24" t="s">
        <v>92</v>
      </c>
      <c r="D8735" t="s">
        <v>92</v>
      </c>
      <c r="E8735" t="s">
        <v>92</v>
      </c>
      <c r="F8735" t="s">
        <v>92</v>
      </c>
      <c r="G8735" s="23" t="s">
        <v>92</v>
      </c>
      <c r="H8735" s="24" t="s">
        <v>92</v>
      </c>
      <c r="I8735" t="s">
        <v>92</v>
      </c>
    </row>
    <row r="8736" spans="1:9">
      <c r="A8736" t="s">
        <v>92</v>
      </c>
      <c r="B8736" s="23" t="s">
        <v>92</v>
      </c>
      <c r="C8736" s="24" t="s">
        <v>92</v>
      </c>
      <c r="D8736" t="s">
        <v>92</v>
      </c>
      <c r="E8736" t="s">
        <v>92</v>
      </c>
      <c r="F8736" t="s">
        <v>92</v>
      </c>
      <c r="G8736" s="23" t="s">
        <v>92</v>
      </c>
      <c r="H8736" s="24" t="s">
        <v>92</v>
      </c>
      <c r="I8736" t="s">
        <v>92</v>
      </c>
    </row>
    <row r="8737" spans="1:9">
      <c r="A8737" t="s">
        <v>92</v>
      </c>
      <c r="B8737" s="23" t="s">
        <v>92</v>
      </c>
      <c r="C8737" s="24" t="s">
        <v>92</v>
      </c>
      <c r="D8737" t="s">
        <v>92</v>
      </c>
      <c r="E8737" t="s">
        <v>92</v>
      </c>
      <c r="F8737" t="s">
        <v>92</v>
      </c>
      <c r="G8737" s="23" t="s">
        <v>92</v>
      </c>
      <c r="H8737" s="24" t="s">
        <v>92</v>
      </c>
      <c r="I8737" t="s">
        <v>92</v>
      </c>
    </row>
    <row r="8738" spans="1:9">
      <c r="A8738" t="s">
        <v>92</v>
      </c>
      <c r="B8738" s="23" t="s">
        <v>92</v>
      </c>
      <c r="C8738" s="24" t="s">
        <v>92</v>
      </c>
      <c r="D8738" t="s">
        <v>92</v>
      </c>
      <c r="E8738" t="s">
        <v>92</v>
      </c>
      <c r="F8738" t="s">
        <v>92</v>
      </c>
      <c r="G8738" s="23" t="s">
        <v>92</v>
      </c>
      <c r="H8738" s="24" t="s">
        <v>92</v>
      </c>
      <c r="I8738" t="s">
        <v>92</v>
      </c>
    </row>
    <row r="8739" spans="1:9">
      <c r="A8739" t="s">
        <v>92</v>
      </c>
      <c r="B8739" s="23" t="s">
        <v>92</v>
      </c>
      <c r="C8739" s="24" t="s">
        <v>92</v>
      </c>
      <c r="D8739" t="s">
        <v>92</v>
      </c>
      <c r="E8739" t="s">
        <v>92</v>
      </c>
      <c r="F8739" t="s">
        <v>92</v>
      </c>
      <c r="G8739" s="23" t="s">
        <v>92</v>
      </c>
      <c r="H8739" s="24" t="s">
        <v>92</v>
      </c>
      <c r="I8739" t="s">
        <v>92</v>
      </c>
    </row>
    <row r="8740" spans="1:9">
      <c r="A8740" t="s">
        <v>92</v>
      </c>
      <c r="B8740" s="23" t="s">
        <v>92</v>
      </c>
      <c r="C8740" s="24" t="s">
        <v>92</v>
      </c>
      <c r="D8740" t="s">
        <v>92</v>
      </c>
      <c r="E8740" t="s">
        <v>92</v>
      </c>
      <c r="F8740" t="s">
        <v>92</v>
      </c>
      <c r="G8740" s="23" t="s">
        <v>92</v>
      </c>
      <c r="H8740" s="24" t="s">
        <v>92</v>
      </c>
      <c r="I8740" t="s">
        <v>92</v>
      </c>
    </row>
    <row r="8741" spans="1:9">
      <c r="A8741" t="s">
        <v>92</v>
      </c>
      <c r="B8741" s="23" t="s">
        <v>92</v>
      </c>
      <c r="C8741" s="24" t="s">
        <v>92</v>
      </c>
      <c r="D8741" t="s">
        <v>92</v>
      </c>
      <c r="E8741" t="s">
        <v>92</v>
      </c>
      <c r="F8741" t="s">
        <v>92</v>
      </c>
      <c r="G8741" s="23" t="s">
        <v>92</v>
      </c>
      <c r="H8741" s="24" t="s">
        <v>92</v>
      </c>
      <c r="I8741" t="s">
        <v>92</v>
      </c>
    </row>
    <row r="8742" spans="1:9">
      <c r="A8742" t="s">
        <v>92</v>
      </c>
      <c r="B8742" s="23" t="s">
        <v>92</v>
      </c>
      <c r="C8742" s="24" t="s">
        <v>92</v>
      </c>
      <c r="D8742" t="s">
        <v>92</v>
      </c>
      <c r="E8742" t="s">
        <v>92</v>
      </c>
      <c r="F8742" t="s">
        <v>92</v>
      </c>
      <c r="G8742" s="23" t="s">
        <v>92</v>
      </c>
      <c r="H8742" s="24" t="s">
        <v>92</v>
      </c>
      <c r="I8742" t="s">
        <v>92</v>
      </c>
    </row>
    <row r="8743" spans="1:9">
      <c r="A8743" t="s">
        <v>92</v>
      </c>
      <c r="B8743" s="23" t="s">
        <v>92</v>
      </c>
      <c r="C8743" s="24" t="s">
        <v>92</v>
      </c>
      <c r="D8743" t="s">
        <v>92</v>
      </c>
      <c r="E8743" t="s">
        <v>92</v>
      </c>
      <c r="F8743" t="s">
        <v>92</v>
      </c>
      <c r="G8743" s="23" t="s">
        <v>92</v>
      </c>
      <c r="H8743" s="24" t="s">
        <v>92</v>
      </c>
      <c r="I8743" t="s">
        <v>92</v>
      </c>
    </row>
    <row r="8744" spans="1:9">
      <c r="A8744" t="s">
        <v>92</v>
      </c>
      <c r="B8744" s="23" t="s">
        <v>92</v>
      </c>
      <c r="C8744" s="24" t="s">
        <v>92</v>
      </c>
      <c r="D8744" t="s">
        <v>92</v>
      </c>
      <c r="E8744" t="s">
        <v>92</v>
      </c>
      <c r="F8744" t="s">
        <v>92</v>
      </c>
      <c r="G8744" s="23" t="s">
        <v>92</v>
      </c>
      <c r="H8744" s="24" t="s">
        <v>92</v>
      </c>
      <c r="I8744" t="s">
        <v>92</v>
      </c>
    </row>
    <row r="8745" spans="1:9">
      <c r="A8745" t="s">
        <v>92</v>
      </c>
      <c r="B8745" s="23" t="s">
        <v>92</v>
      </c>
      <c r="C8745" s="24" t="s">
        <v>92</v>
      </c>
      <c r="D8745" t="s">
        <v>92</v>
      </c>
      <c r="E8745" t="s">
        <v>92</v>
      </c>
      <c r="F8745" t="s">
        <v>92</v>
      </c>
      <c r="G8745" s="23" t="s">
        <v>92</v>
      </c>
      <c r="H8745" s="24" t="s">
        <v>92</v>
      </c>
      <c r="I8745" t="s">
        <v>92</v>
      </c>
    </row>
    <row r="8746" spans="1:9">
      <c r="A8746" t="s">
        <v>92</v>
      </c>
      <c r="B8746" s="23" t="s">
        <v>92</v>
      </c>
      <c r="C8746" s="24" t="s">
        <v>92</v>
      </c>
      <c r="D8746" t="s">
        <v>92</v>
      </c>
      <c r="E8746" t="s">
        <v>92</v>
      </c>
      <c r="F8746" t="s">
        <v>92</v>
      </c>
      <c r="G8746" s="23" t="s">
        <v>92</v>
      </c>
      <c r="H8746" s="24" t="s">
        <v>92</v>
      </c>
      <c r="I8746" t="s">
        <v>92</v>
      </c>
    </row>
    <row r="8747" spans="1:9">
      <c r="A8747" t="s">
        <v>92</v>
      </c>
      <c r="B8747" s="23" t="s">
        <v>92</v>
      </c>
      <c r="C8747" s="24" t="s">
        <v>92</v>
      </c>
      <c r="D8747" t="s">
        <v>92</v>
      </c>
      <c r="E8747" t="s">
        <v>92</v>
      </c>
      <c r="F8747" t="s">
        <v>92</v>
      </c>
      <c r="G8747" s="23" t="s">
        <v>92</v>
      </c>
      <c r="H8747" s="24" t="s">
        <v>92</v>
      </c>
      <c r="I8747" t="s">
        <v>92</v>
      </c>
    </row>
    <row r="8748" spans="1:9">
      <c r="A8748" t="s">
        <v>92</v>
      </c>
      <c r="B8748" s="23" t="s">
        <v>92</v>
      </c>
      <c r="C8748" s="24" t="s">
        <v>92</v>
      </c>
      <c r="D8748" t="s">
        <v>92</v>
      </c>
      <c r="E8748" t="s">
        <v>92</v>
      </c>
      <c r="F8748" t="s">
        <v>92</v>
      </c>
      <c r="G8748" s="23" t="s">
        <v>92</v>
      </c>
      <c r="H8748" s="24" t="s">
        <v>92</v>
      </c>
      <c r="I8748" t="s">
        <v>92</v>
      </c>
    </row>
    <row r="8749" spans="1:9">
      <c r="A8749" t="s">
        <v>92</v>
      </c>
      <c r="B8749" s="23" t="s">
        <v>92</v>
      </c>
      <c r="C8749" s="24" t="s">
        <v>92</v>
      </c>
      <c r="D8749" t="s">
        <v>92</v>
      </c>
      <c r="E8749" t="s">
        <v>92</v>
      </c>
      <c r="F8749" t="s">
        <v>92</v>
      </c>
      <c r="G8749" s="23" t="s">
        <v>92</v>
      </c>
      <c r="H8749" s="24" t="s">
        <v>92</v>
      </c>
      <c r="I8749" t="s">
        <v>92</v>
      </c>
    </row>
    <row r="8750" spans="1:9">
      <c r="A8750" t="s">
        <v>92</v>
      </c>
      <c r="B8750" s="23" t="s">
        <v>92</v>
      </c>
      <c r="C8750" s="24" t="s">
        <v>92</v>
      </c>
      <c r="D8750" t="s">
        <v>92</v>
      </c>
      <c r="E8750" t="s">
        <v>92</v>
      </c>
      <c r="F8750" t="s">
        <v>92</v>
      </c>
      <c r="G8750" s="23" t="s">
        <v>92</v>
      </c>
      <c r="H8750" s="24" t="s">
        <v>92</v>
      </c>
      <c r="I8750" t="s">
        <v>92</v>
      </c>
    </row>
    <row r="8751" spans="1:9">
      <c r="A8751" t="s">
        <v>92</v>
      </c>
      <c r="B8751" s="23" t="s">
        <v>92</v>
      </c>
      <c r="C8751" s="24" t="s">
        <v>92</v>
      </c>
      <c r="D8751" t="s">
        <v>92</v>
      </c>
      <c r="E8751" t="s">
        <v>92</v>
      </c>
      <c r="F8751" t="s">
        <v>92</v>
      </c>
      <c r="G8751" s="23" t="s">
        <v>92</v>
      </c>
      <c r="H8751" s="24" t="s">
        <v>92</v>
      </c>
      <c r="I8751" t="s">
        <v>92</v>
      </c>
    </row>
    <row r="8752" spans="1:9">
      <c r="A8752" t="s">
        <v>92</v>
      </c>
      <c r="B8752" s="23" t="s">
        <v>92</v>
      </c>
      <c r="C8752" s="24" t="s">
        <v>92</v>
      </c>
      <c r="D8752" t="s">
        <v>92</v>
      </c>
      <c r="E8752" t="s">
        <v>92</v>
      </c>
      <c r="F8752" t="s">
        <v>92</v>
      </c>
      <c r="G8752" s="23" t="s">
        <v>92</v>
      </c>
      <c r="H8752" s="24" t="s">
        <v>92</v>
      </c>
      <c r="I8752" t="s">
        <v>92</v>
      </c>
    </row>
    <row r="8753" spans="1:9">
      <c r="A8753" t="s">
        <v>92</v>
      </c>
      <c r="B8753" s="23" t="s">
        <v>92</v>
      </c>
      <c r="C8753" s="24" t="s">
        <v>92</v>
      </c>
      <c r="D8753" t="s">
        <v>92</v>
      </c>
      <c r="E8753" t="s">
        <v>92</v>
      </c>
      <c r="F8753" t="s">
        <v>92</v>
      </c>
      <c r="G8753" s="23" t="s">
        <v>92</v>
      </c>
      <c r="H8753" s="24" t="s">
        <v>92</v>
      </c>
      <c r="I8753" t="s">
        <v>92</v>
      </c>
    </row>
    <row r="8754" spans="1:9">
      <c r="A8754" t="s">
        <v>92</v>
      </c>
      <c r="B8754" s="23" t="s">
        <v>92</v>
      </c>
      <c r="C8754" s="24" t="s">
        <v>92</v>
      </c>
      <c r="D8754" t="s">
        <v>92</v>
      </c>
      <c r="E8754" t="s">
        <v>92</v>
      </c>
      <c r="F8754" t="s">
        <v>92</v>
      </c>
      <c r="G8754" s="23" t="s">
        <v>92</v>
      </c>
      <c r="H8754" s="24" t="s">
        <v>92</v>
      </c>
      <c r="I8754" t="s">
        <v>92</v>
      </c>
    </row>
    <row r="8755" spans="1:9">
      <c r="A8755" t="s">
        <v>92</v>
      </c>
      <c r="B8755" s="23" t="s">
        <v>92</v>
      </c>
      <c r="C8755" s="24" t="s">
        <v>92</v>
      </c>
      <c r="D8755" t="s">
        <v>92</v>
      </c>
      <c r="E8755" t="s">
        <v>92</v>
      </c>
      <c r="F8755" t="s">
        <v>92</v>
      </c>
      <c r="G8755" s="23" t="s">
        <v>92</v>
      </c>
      <c r="H8755" s="24" t="s">
        <v>92</v>
      </c>
      <c r="I8755" t="s">
        <v>92</v>
      </c>
    </row>
    <row r="8756" spans="1:9">
      <c r="A8756" t="s">
        <v>92</v>
      </c>
      <c r="B8756" s="23" t="s">
        <v>92</v>
      </c>
      <c r="C8756" s="24" t="s">
        <v>92</v>
      </c>
      <c r="D8756" t="s">
        <v>92</v>
      </c>
      <c r="E8756" t="s">
        <v>92</v>
      </c>
      <c r="F8756" t="s">
        <v>92</v>
      </c>
      <c r="G8756" s="23" t="s">
        <v>92</v>
      </c>
      <c r="H8756" s="24" t="s">
        <v>92</v>
      </c>
      <c r="I8756" t="s">
        <v>92</v>
      </c>
    </row>
    <row r="8757" spans="1:9">
      <c r="A8757" t="s">
        <v>92</v>
      </c>
      <c r="B8757" s="23" t="s">
        <v>92</v>
      </c>
      <c r="C8757" s="24" t="s">
        <v>92</v>
      </c>
      <c r="D8757" t="s">
        <v>92</v>
      </c>
      <c r="E8757" t="s">
        <v>92</v>
      </c>
      <c r="F8757" t="s">
        <v>92</v>
      </c>
      <c r="G8757" s="23" t="s">
        <v>92</v>
      </c>
      <c r="H8757" s="24" t="s">
        <v>92</v>
      </c>
      <c r="I8757" t="s">
        <v>92</v>
      </c>
    </row>
    <row r="8758" spans="1:9">
      <c r="A8758" t="s">
        <v>92</v>
      </c>
      <c r="B8758" s="23" t="s">
        <v>92</v>
      </c>
      <c r="C8758" s="24" t="s">
        <v>92</v>
      </c>
      <c r="D8758" t="s">
        <v>92</v>
      </c>
      <c r="E8758" t="s">
        <v>92</v>
      </c>
      <c r="F8758" t="s">
        <v>92</v>
      </c>
      <c r="G8758" s="23" t="s">
        <v>92</v>
      </c>
      <c r="H8758" s="24" t="s">
        <v>92</v>
      </c>
      <c r="I8758" t="s">
        <v>92</v>
      </c>
    </row>
    <row r="8759" spans="1:9">
      <c r="A8759" t="s">
        <v>92</v>
      </c>
      <c r="B8759" s="23" t="s">
        <v>92</v>
      </c>
      <c r="C8759" s="24" t="s">
        <v>92</v>
      </c>
      <c r="D8759" t="s">
        <v>92</v>
      </c>
      <c r="E8759" t="s">
        <v>92</v>
      </c>
      <c r="F8759" t="s">
        <v>92</v>
      </c>
      <c r="G8759" s="23" t="s">
        <v>92</v>
      </c>
      <c r="H8759" s="24" t="s">
        <v>92</v>
      </c>
      <c r="I8759" t="s">
        <v>92</v>
      </c>
    </row>
    <row r="8760" spans="1:9">
      <c r="A8760" t="s">
        <v>92</v>
      </c>
      <c r="B8760" s="23" t="s">
        <v>92</v>
      </c>
      <c r="C8760" s="24" t="s">
        <v>92</v>
      </c>
      <c r="D8760" t="s">
        <v>92</v>
      </c>
      <c r="E8760" t="s">
        <v>92</v>
      </c>
      <c r="F8760" t="s">
        <v>92</v>
      </c>
      <c r="G8760" s="23" t="s">
        <v>92</v>
      </c>
      <c r="H8760" s="24" t="s">
        <v>92</v>
      </c>
      <c r="I8760" t="s">
        <v>92</v>
      </c>
    </row>
    <row r="8761" spans="1:9">
      <c r="A8761" t="s">
        <v>92</v>
      </c>
      <c r="B8761" s="23" t="s">
        <v>92</v>
      </c>
      <c r="C8761" s="24" t="s">
        <v>92</v>
      </c>
      <c r="D8761" t="s">
        <v>92</v>
      </c>
      <c r="E8761" t="s">
        <v>92</v>
      </c>
      <c r="F8761" t="s">
        <v>92</v>
      </c>
      <c r="G8761" s="23" t="s">
        <v>92</v>
      </c>
      <c r="H8761" s="24" t="s">
        <v>92</v>
      </c>
      <c r="I8761" t="s">
        <v>92</v>
      </c>
    </row>
    <row r="8762" spans="1:9">
      <c r="A8762" t="s">
        <v>92</v>
      </c>
      <c r="B8762" s="23" t="s">
        <v>92</v>
      </c>
      <c r="C8762" s="24" t="s">
        <v>92</v>
      </c>
      <c r="D8762" t="s">
        <v>92</v>
      </c>
      <c r="E8762" t="s">
        <v>92</v>
      </c>
      <c r="F8762" t="s">
        <v>92</v>
      </c>
      <c r="G8762" s="23" t="s">
        <v>92</v>
      </c>
      <c r="H8762" s="24" t="s">
        <v>92</v>
      </c>
      <c r="I8762" t="s">
        <v>92</v>
      </c>
    </row>
    <row r="8763" spans="1:9">
      <c r="A8763" t="s">
        <v>92</v>
      </c>
      <c r="B8763" s="23" t="s">
        <v>92</v>
      </c>
      <c r="C8763" s="24" t="s">
        <v>92</v>
      </c>
      <c r="D8763" t="s">
        <v>92</v>
      </c>
      <c r="E8763" t="s">
        <v>92</v>
      </c>
      <c r="F8763" t="s">
        <v>92</v>
      </c>
      <c r="G8763" s="23" t="s">
        <v>92</v>
      </c>
      <c r="H8763" s="24" t="s">
        <v>92</v>
      </c>
      <c r="I8763" t="s">
        <v>92</v>
      </c>
    </row>
    <row r="8764" spans="1:9">
      <c r="A8764" t="s">
        <v>92</v>
      </c>
      <c r="B8764" s="23" t="s">
        <v>92</v>
      </c>
      <c r="C8764" s="24" t="s">
        <v>92</v>
      </c>
      <c r="D8764" t="s">
        <v>92</v>
      </c>
      <c r="E8764" t="s">
        <v>92</v>
      </c>
      <c r="F8764" t="s">
        <v>92</v>
      </c>
      <c r="G8764" s="23" t="s">
        <v>92</v>
      </c>
      <c r="H8764" s="24" t="s">
        <v>92</v>
      </c>
      <c r="I8764" t="s">
        <v>92</v>
      </c>
    </row>
    <row r="8765" spans="1:9">
      <c r="A8765" t="s">
        <v>92</v>
      </c>
      <c r="B8765" s="23" t="s">
        <v>92</v>
      </c>
      <c r="C8765" s="24" t="s">
        <v>92</v>
      </c>
      <c r="D8765" t="s">
        <v>92</v>
      </c>
      <c r="E8765" t="s">
        <v>92</v>
      </c>
      <c r="F8765" t="s">
        <v>92</v>
      </c>
      <c r="G8765" s="23" t="s">
        <v>92</v>
      </c>
      <c r="H8765" s="24" t="s">
        <v>92</v>
      </c>
      <c r="I8765" t="s">
        <v>92</v>
      </c>
    </row>
    <row r="8766" spans="1:9">
      <c r="A8766" t="s">
        <v>92</v>
      </c>
      <c r="B8766" s="23" t="s">
        <v>92</v>
      </c>
      <c r="C8766" s="24" t="s">
        <v>92</v>
      </c>
      <c r="D8766" t="s">
        <v>92</v>
      </c>
      <c r="E8766" t="s">
        <v>92</v>
      </c>
      <c r="F8766" t="s">
        <v>92</v>
      </c>
      <c r="G8766" s="23" t="s">
        <v>92</v>
      </c>
      <c r="H8766" s="24" t="s">
        <v>92</v>
      </c>
      <c r="I8766" t="s">
        <v>92</v>
      </c>
    </row>
    <row r="8767" spans="1:9">
      <c r="A8767" t="s">
        <v>92</v>
      </c>
      <c r="B8767" s="23" t="s">
        <v>92</v>
      </c>
      <c r="C8767" s="24" t="s">
        <v>92</v>
      </c>
      <c r="D8767" t="s">
        <v>92</v>
      </c>
      <c r="E8767" t="s">
        <v>92</v>
      </c>
      <c r="F8767" t="s">
        <v>92</v>
      </c>
      <c r="G8767" s="23" t="s">
        <v>92</v>
      </c>
      <c r="H8767" s="24" t="s">
        <v>92</v>
      </c>
      <c r="I8767" t="s">
        <v>92</v>
      </c>
    </row>
    <row r="8768" spans="1:9">
      <c r="A8768" t="s">
        <v>92</v>
      </c>
      <c r="B8768" s="23" t="s">
        <v>92</v>
      </c>
      <c r="C8768" s="24" t="s">
        <v>92</v>
      </c>
      <c r="D8768" t="s">
        <v>92</v>
      </c>
      <c r="E8768" t="s">
        <v>92</v>
      </c>
      <c r="F8768" t="s">
        <v>92</v>
      </c>
      <c r="G8768" s="23" t="s">
        <v>92</v>
      </c>
      <c r="H8768" s="24" t="s">
        <v>92</v>
      </c>
      <c r="I8768" t="s">
        <v>92</v>
      </c>
    </row>
    <row r="8769" spans="1:9">
      <c r="A8769" t="s">
        <v>92</v>
      </c>
      <c r="B8769" s="23" t="s">
        <v>92</v>
      </c>
      <c r="C8769" s="24" t="s">
        <v>92</v>
      </c>
      <c r="D8769" t="s">
        <v>92</v>
      </c>
      <c r="E8769" t="s">
        <v>92</v>
      </c>
      <c r="F8769" t="s">
        <v>92</v>
      </c>
      <c r="G8769" s="23" t="s">
        <v>92</v>
      </c>
      <c r="H8769" s="24" t="s">
        <v>92</v>
      </c>
      <c r="I8769" t="s">
        <v>92</v>
      </c>
    </row>
    <row r="8770" spans="1:9">
      <c r="A8770" t="s">
        <v>92</v>
      </c>
      <c r="B8770" s="23" t="s">
        <v>92</v>
      </c>
      <c r="C8770" s="24" t="s">
        <v>92</v>
      </c>
      <c r="D8770" t="s">
        <v>92</v>
      </c>
      <c r="E8770" t="s">
        <v>92</v>
      </c>
      <c r="F8770" t="s">
        <v>92</v>
      </c>
      <c r="G8770" s="23" t="s">
        <v>92</v>
      </c>
      <c r="H8770" s="24" t="s">
        <v>92</v>
      </c>
      <c r="I8770" t="s">
        <v>92</v>
      </c>
    </row>
    <row r="8771" spans="1:9">
      <c r="A8771" t="s">
        <v>92</v>
      </c>
      <c r="B8771" s="23" t="s">
        <v>92</v>
      </c>
      <c r="C8771" s="24" t="s">
        <v>92</v>
      </c>
      <c r="D8771" t="s">
        <v>92</v>
      </c>
      <c r="E8771" t="s">
        <v>92</v>
      </c>
      <c r="F8771" t="s">
        <v>92</v>
      </c>
      <c r="G8771" s="23" t="s">
        <v>92</v>
      </c>
      <c r="H8771" s="24" t="s">
        <v>92</v>
      </c>
      <c r="I8771" t="s">
        <v>92</v>
      </c>
    </row>
    <row r="8772" spans="1:9">
      <c r="A8772" t="s">
        <v>92</v>
      </c>
      <c r="B8772" s="23" t="s">
        <v>92</v>
      </c>
      <c r="C8772" s="24" t="s">
        <v>92</v>
      </c>
      <c r="D8772" t="s">
        <v>92</v>
      </c>
      <c r="E8772" t="s">
        <v>92</v>
      </c>
      <c r="F8772" t="s">
        <v>92</v>
      </c>
      <c r="G8772" s="23" t="s">
        <v>92</v>
      </c>
      <c r="H8772" s="24" t="s">
        <v>92</v>
      </c>
      <c r="I8772" t="s">
        <v>92</v>
      </c>
    </row>
    <row r="8773" spans="1:9">
      <c r="A8773" t="s">
        <v>92</v>
      </c>
      <c r="B8773" s="23" t="s">
        <v>92</v>
      </c>
      <c r="C8773" s="24" t="s">
        <v>92</v>
      </c>
      <c r="D8773" t="s">
        <v>92</v>
      </c>
      <c r="E8773" t="s">
        <v>92</v>
      </c>
      <c r="F8773" t="s">
        <v>92</v>
      </c>
      <c r="G8773" s="23" t="s">
        <v>92</v>
      </c>
      <c r="H8773" s="24" t="s">
        <v>92</v>
      </c>
      <c r="I8773" t="s">
        <v>92</v>
      </c>
    </row>
    <row r="8774" spans="1:9">
      <c r="A8774" t="s">
        <v>92</v>
      </c>
      <c r="B8774" s="23" t="s">
        <v>92</v>
      </c>
      <c r="C8774" s="24" t="s">
        <v>92</v>
      </c>
      <c r="D8774" t="s">
        <v>92</v>
      </c>
      <c r="E8774" t="s">
        <v>92</v>
      </c>
      <c r="F8774" t="s">
        <v>92</v>
      </c>
      <c r="G8774" s="23" t="s">
        <v>92</v>
      </c>
      <c r="H8774" s="24" t="s">
        <v>92</v>
      </c>
      <c r="I8774" t="s">
        <v>92</v>
      </c>
    </row>
    <row r="8775" spans="1:9">
      <c r="A8775" t="s">
        <v>92</v>
      </c>
      <c r="B8775" s="23" t="s">
        <v>92</v>
      </c>
      <c r="C8775" s="24" t="s">
        <v>92</v>
      </c>
      <c r="D8775" t="s">
        <v>92</v>
      </c>
      <c r="E8775" t="s">
        <v>92</v>
      </c>
      <c r="F8775" t="s">
        <v>92</v>
      </c>
      <c r="G8775" s="23" t="s">
        <v>92</v>
      </c>
      <c r="H8775" s="24" t="s">
        <v>92</v>
      </c>
      <c r="I8775" t="s">
        <v>92</v>
      </c>
    </row>
    <row r="8776" spans="1:9">
      <c r="A8776" t="s">
        <v>92</v>
      </c>
      <c r="B8776" s="23" t="s">
        <v>92</v>
      </c>
      <c r="C8776" s="24" t="s">
        <v>92</v>
      </c>
      <c r="D8776" t="s">
        <v>92</v>
      </c>
      <c r="E8776" t="s">
        <v>92</v>
      </c>
      <c r="F8776" t="s">
        <v>92</v>
      </c>
      <c r="G8776" s="23" t="s">
        <v>92</v>
      </c>
      <c r="H8776" s="24" t="s">
        <v>92</v>
      </c>
      <c r="I8776" t="s">
        <v>92</v>
      </c>
    </row>
    <row r="8777" spans="1:9">
      <c r="A8777" t="s">
        <v>92</v>
      </c>
      <c r="B8777" s="23" t="s">
        <v>92</v>
      </c>
      <c r="C8777" s="24" t="s">
        <v>92</v>
      </c>
      <c r="D8777" t="s">
        <v>92</v>
      </c>
      <c r="E8777" t="s">
        <v>92</v>
      </c>
      <c r="F8777" t="s">
        <v>92</v>
      </c>
      <c r="G8777" s="23" t="s">
        <v>92</v>
      </c>
      <c r="H8777" s="24" t="s">
        <v>92</v>
      </c>
      <c r="I8777" t="s">
        <v>92</v>
      </c>
    </row>
    <row r="8778" spans="1:9">
      <c r="A8778" t="s">
        <v>92</v>
      </c>
      <c r="B8778" s="23" t="s">
        <v>92</v>
      </c>
      <c r="C8778" s="24" t="s">
        <v>92</v>
      </c>
      <c r="D8778" t="s">
        <v>92</v>
      </c>
      <c r="E8778" t="s">
        <v>92</v>
      </c>
      <c r="F8778" t="s">
        <v>92</v>
      </c>
      <c r="G8778" s="23" t="s">
        <v>92</v>
      </c>
      <c r="H8778" s="24" t="s">
        <v>92</v>
      </c>
      <c r="I8778" t="s">
        <v>92</v>
      </c>
    </row>
    <row r="8779" spans="1:9">
      <c r="A8779" t="s">
        <v>92</v>
      </c>
      <c r="B8779" s="23" t="s">
        <v>92</v>
      </c>
      <c r="C8779" s="24" t="s">
        <v>92</v>
      </c>
      <c r="D8779" t="s">
        <v>92</v>
      </c>
      <c r="E8779" t="s">
        <v>92</v>
      </c>
      <c r="F8779" t="s">
        <v>92</v>
      </c>
      <c r="G8779" s="23" t="s">
        <v>92</v>
      </c>
      <c r="H8779" s="24" t="s">
        <v>92</v>
      </c>
      <c r="I8779" t="s">
        <v>92</v>
      </c>
    </row>
    <row r="8780" spans="1:9">
      <c r="A8780" t="s">
        <v>92</v>
      </c>
      <c r="B8780" s="23" t="s">
        <v>92</v>
      </c>
      <c r="C8780" s="24" t="s">
        <v>92</v>
      </c>
      <c r="D8780" t="s">
        <v>92</v>
      </c>
      <c r="E8780" t="s">
        <v>92</v>
      </c>
      <c r="F8780" t="s">
        <v>92</v>
      </c>
      <c r="G8780" s="23" t="s">
        <v>92</v>
      </c>
      <c r="H8780" s="24" t="s">
        <v>92</v>
      </c>
      <c r="I8780" t="s">
        <v>92</v>
      </c>
    </row>
    <row r="8781" spans="1:9">
      <c r="A8781" t="s">
        <v>92</v>
      </c>
      <c r="B8781" s="23" t="s">
        <v>92</v>
      </c>
      <c r="C8781" s="24" t="s">
        <v>92</v>
      </c>
      <c r="D8781" t="s">
        <v>92</v>
      </c>
      <c r="E8781" t="s">
        <v>92</v>
      </c>
      <c r="F8781" t="s">
        <v>92</v>
      </c>
      <c r="G8781" s="23" t="s">
        <v>92</v>
      </c>
      <c r="H8781" s="24" t="s">
        <v>92</v>
      </c>
      <c r="I8781" t="s">
        <v>92</v>
      </c>
    </row>
    <row r="8782" spans="1:9">
      <c r="A8782" t="s">
        <v>92</v>
      </c>
      <c r="B8782" s="23" t="s">
        <v>92</v>
      </c>
      <c r="C8782" s="24" t="s">
        <v>92</v>
      </c>
      <c r="D8782" t="s">
        <v>92</v>
      </c>
      <c r="E8782" t="s">
        <v>92</v>
      </c>
      <c r="F8782" t="s">
        <v>92</v>
      </c>
      <c r="G8782" s="23" t="s">
        <v>92</v>
      </c>
      <c r="H8782" s="24" t="s">
        <v>92</v>
      </c>
      <c r="I8782" t="s">
        <v>92</v>
      </c>
    </row>
    <row r="8783" spans="1:9">
      <c r="A8783" t="s">
        <v>92</v>
      </c>
      <c r="B8783" s="23" t="s">
        <v>92</v>
      </c>
      <c r="C8783" s="24" t="s">
        <v>92</v>
      </c>
      <c r="D8783" t="s">
        <v>92</v>
      </c>
      <c r="E8783" t="s">
        <v>92</v>
      </c>
      <c r="F8783" t="s">
        <v>92</v>
      </c>
      <c r="G8783" s="23" t="s">
        <v>92</v>
      </c>
      <c r="H8783" s="24" t="s">
        <v>92</v>
      </c>
      <c r="I8783" t="s">
        <v>92</v>
      </c>
    </row>
    <row r="8784" spans="1:9">
      <c r="A8784" t="s">
        <v>92</v>
      </c>
      <c r="B8784" s="23" t="s">
        <v>92</v>
      </c>
      <c r="C8784" s="24" t="s">
        <v>92</v>
      </c>
      <c r="D8784" t="s">
        <v>92</v>
      </c>
      <c r="E8784" t="s">
        <v>92</v>
      </c>
      <c r="F8784" t="s">
        <v>92</v>
      </c>
      <c r="G8784" s="23" t="s">
        <v>92</v>
      </c>
      <c r="H8784" s="24" t="s">
        <v>92</v>
      </c>
      <c r="I8784" t="s">
        <v>92</v>
      </c>
    </row>
    <row r="8785" spans="1:9">
      <c r="A8785" t="s">
        <v>92</v>
      </c>
      <c r="B8785" s="23" t="s">
        <v>92</v>
      </c>
      <c r="C8785" s="24" t="s">
        <v>92</v>
      </c>
      <c r="D8785" t="s">
        <v>92</v>
      </c>
      <c r="E8785" t="s">
        <v>92</v>
      </c>
      <c r="F8785" t="s">
        <v>92</v>
      </c>
      <c r="G8785" s="23" t="s">
        <v>92</v>
      </c>
      <c r="H8785" s="24" t="s">
        <v>92</v>
      </c>
      <c r="I8785" t="s">
        <v>92</v>
      </c>
    </row>
    <row r="8786" spans="1:9">
      <c r="A8786" t="s">
        <v>92</v>
      </c>
      <c r="B8786" s="23" t="s">
        <v>92</v>
      </c>
      <c r="C8786" s="24" t="s">
        <v>92</v>
      </c>
      <c r="D8786" t="s">
        <v>92</v>
      </c>
      <c r="E8786" t="s">
        <v>92</v>
      </c>
      <c r="F8786" t="s">
        <v>92</v>
      </c>
      <c r="G8786" s="23" t="s">
        <v>92</v>
      </c>
      <c r="H8786" s="24" t="s">
        <v>92</v>
      </c>
      <c r="I8786" t="s">
        <v>92</v>
      </c>
    </row>
    <row r="8787" spans="1:9">
      <c r="A8787" t="s">
        <v>92</v>
      </c>
      <c r="B8787" s="23" t="s">
        <v>92</v>
      </c>
      <c r="C8787" s="24" t="s">
        <v>92</v>
      </c>
      <c r="D8787" t="s">
        <v>92</v>
      </c>
      <c r="E8787" t="s">
        <v>92</v>
      </c>
      <c r="F8787" t="s">
        <v>92</v>
      </c>
      <c r="G8787" s="23" t="s">
        <v>92</v>
      </c>
      <c r="H8787" s="24" t="s">
        <v>92</v>
      </c>
      <c r="I8787" t="s">
        <v>92</v>
      </c>
    </row>
    <row r="8788" spans="1:9">
      <c r="A8788" t="s">
        <v>92</v>
      </c>
      <c r="B8788" s="23" t="s">
        <v>92</v>
      </c>
      <c r="C8788" s="24" t="s">
        <v>92</v>
      </c>
      <c r="D8788" t="s">
        <v>92</v>
      </c>
      <c r="E8788" t="s">
        <v>92</v>
      </c>
      <c r="F8788" t="s">
        <v>92</v>
      </c>
      <c r="G8788" s="23" t="s">
        <v>92</v>
      </c>
      <c r="H8788" s="24" t="s">
        <v>92</v>
      </c>
      <c r="I8788" t="s">
        <v>92</v>
      </c>
    </row>
    <row r="8789" spans="1:9">
      <c r="A8789" t="s">
        <v>92</v>
      </c>
      <c r="B8789" s="23" t="s">
        <v>92</v>
      </c>
      <c r="C8789" s="24" t="s">
        <v>92</v>
      </c>
      <c r="D8789" t="s">
        <v>92</v>
      </c>
      <c r="E8789" t="s">
        <v>92</v>
      </c>
      <c r="F8789" t="s">
        <v>92</v>
      </c>
      <c r="G8789" s="23" t="s">
        <v>92</v>
      </c>
      <c r="H8789" s="24" t="s">
        <v>92</v>
      </c>
      <c r="I8789" t="s">
        <v>92</v>
      </c>
    </row>
    <row r="8790" spans="1:9">
      <c r="A8790" t="s">
        <v>92</v>
      </c>
      <c r="B8790" s="23" t="s">
        <v>92</v>
      </c>
      <c r="C8790" s="24" t="s">
        <v>92</v>
      </c>
      <c r="D8790" t="s">
        <v>92</v>
      </c>
      <c r="E8790" t="s">
        <v>92</v>
      </c>
      <c r="F8790" t="s">
        <v>92</v>
      </c>
      <c r="G8790" s="23" t="s">
        <v>92</v>
      </c>
      <c r="H8790" s="24" t="s">
        <v>92</v>
      </c>
      <c r="I8790" t="s">
        <v>92</v>
      </c>
    </row>
    <row r="8791" spans="1:9">
      <c r="A8791" t="s">
        <v>92</v>
      </c>
      <c r="B8791" s="23" t="s">
        <v>92</v>
      </c>
      <c r="C8791" s="24" t="s">
        <v>92</v>
      </c>
      <c r="D8791" t="s">
        <v>92</v>
      </c>
      <c r="E8791" t="s">
        <v>92</v>
      </c>
      <c r="F8791" t="s">
        <v>92</v>
      </c>
      <c r="G8791" s="23" t="s">
        <v>92</v>
      </c>
      <c r="H8791" s="24" t="s">
        <v>92</v>
      </c>
      <c r="I8791" t="s">
        <v>92</v>
      </c>
    </row>
    <row r="8792" spans="1:9">
      <c r="A8792" t="s">
        <v>92</v>
      </c>
      <c r="B8792" s="23" t="s">
        <v>92</v>
      </c>
      <c r="C8792" s="24" t="s">
        <v>92</v>
      </c>
      <c r="D8792" t="s">
        <v>92</v>
      </c>
      <c r="E8792" t="s">
        <v>92</v>
      </c>
      <c r="F8792" t="s">
        <v>92</v>
      </c>
      <c r="G8792" s="23" t="s">
        <v>92</v>
      </c>
      <c r="H8792" s="24" t="s">
        <v>92</v>
      </c>
      <c r="I8792" t="s">
        <v>92</v>
      </c>
    </row>
    <row r="8793" spans="1:9">
      <c r="A8793" t="s">
        <v>92</v>
      </c>
      <c r="B8793" s="23" t="s">
        <v>92</v>
      </c>
      <c r="C8793" s="24" t="s">
        <v>92</v>
      </c>
      <c r="D8793" t="s">
        <v>92</v>
      </c>
      <c r="E8793" t="s">
        <v>92</v>
      </c>
      <c r="F8793" t="s">
        <v>92</v>
      </c>
      <c r="G8793" s="23" t="s">
        <v>92</v>
      </c>
      <c r="H8793" s="24" t="s">
        <v>92</v>
      </c>
      <c r="I8793" t="s">
        <v>92</v>
      </c>
    </row>
    <row r="8794" spans="1:9">
      <c r="A8794" t="s">
        <v>92</v>
      </c>
      <c r="B8794" s="23" t="s">
        <v>92</v>
      </c>
      <c r="C8794" s="24" t="s">
        <v>92</v>
      </c>
      <c r="D8794" t="s">
        <v>92</v>
      </c>
      <c r="E8794" t="s">
        <v>92</v>
      </c>
      <c r="F8794" t="s">
        <v>92</v>
      </c>
      <c r="G8794" s="23" t="s">
        <v>92</v>
      </c>
      <c r="H8794" s="24" t="s">
        <v>92</v>
      </c>
      <c r="I8794" t="s">
        <v>92</v>
      </c>
    </row>
    <row r="8795" spans="1:9">
      <c r="A8795" t="s">
        <v>92</v>
      </c>
      <c r="B8795" s="23" t="s">
        <v>92</v>
      </c>
      <c r="C8795" s="24" t="s">
        <v>92</v>
      </c>
      <c r="D8795" t="s">
        <v>92</v>
      </c>
      <c r="E8795" t="s">
        <v>92</v>
      </c>
      <c r="F8795" t="s">
        <v>92</v>
      </c>
      <c r="G8795" s="23" t="s">
        <v>92</v>
      </c>
      <c r="H8795" s="24" t="s">
        <v>92</v>
      </c>
      <c r="I8795" t="s">
        <v>92</v>
      </c>
    </row>
    <row r="8796" spans="1:9">
      <c r="A8796" t="s">
        <v>92</v>
      </c>
      <c r="B8796" s="23" t="s">
        <v>92</v>
      </c>
      <c r="C8796" s="24" t="s">
        <v>92</v>
      </c>
      <c r="D8796" t="s">
        <v>92</v>
      </c>
      <c r="E8796" t="s">
        <v>92</v>
      </c>
      <c r="F8796" t="s">
        <v>92</v>
      </c>
      <c r="G8796" s="23" t="s">
        <v>92</v>
      </c>
      <c r="H8796" s="24" t="s">
        <v>92</v>
      </c>
      <c r="I8796" t="s">
        <v>92</v>
      </c>
    </row>
    <row r="8797" spans="1:9">
      <c r="A8797" t="s">
        <v>92</v>
      </c>
      <c r="B8797" s="23" t="s">
        <v>92</v>
      </c>
      <c r="C8797" s="24" t="s">
        <v>92</v>
      </c>
      <c r="D8797" t="s">
        <v>92</v>
      </c>
      <c r="E8797" t="s">
        <v>92</v>
      </c>
      <c r="F8797" t="s">
        <v>92</v>
      </c>
      <c r="G8797" s="23" t="s">
        <v>92</v>
      </c>
      <c r="H8797" s="24" t="s">
        <v>92</v>
      </c>
      <c r="I8797" t="s">
        <v>92</v>
      </c>
    </row>
    <row r="8798" spans="1:9">
      <c r="A8798" t="s">
        <v>92</v>
      </c>
      <c r="B8798" s="23" t="s">
        <v>92</v>
      </c>
      <c r="C8798" s="24" t="s">
        <v>92</v>
      </c>
      <c r="D8798" t="s">
        <v>92</v>
      </c>
      <c r="E8798" t="s">
        <v>92</v>
      </c>
      <c r="F8798" t="s">
        <v>92</v>
      </c>
      <c r="G8798" s="23" t="s">
        <v>92</v>
      </c>
      <c r="H8798" s="24" t="s">
        <v>92</v>
      </c>
      <c r="I8798" t="s">
        <v>92</v>
      </c>
    </row>
    <row r="8799" spans="1:9">
      <c r="A8799" t="s">
        <v>92</v>
      </c>
      <c r="B8799" s="23" t="s">
        <v>92</v>
      </c>
      <c r="C8799" s="24" t="s">
        <v>92</v>
      </c>
      <c r="D8799" t="s">
        <v>92</v>
      </c>
      <c r="E8799" t="s">
        <v>92</v>
      </c>
      <c r="F8799" t="s">
        <v>92</v>
      </c>
      <c r="G8799" s="23" t="s">
        <v>92</v>
      </c>
      <c r="H8799" s="24" t="s">
        <v>92</v>
      </c>
      <c r="I8799" t="s">
        <v>92</v>
      </c>
    </row>
    <row r="8800" spans="1:9">
      <c r="A8800" t="s">
        <v>92</v>
      </c>
      <c r="B8800" s="23" t="s">
        <v>92</v>
      </c>
      <c r="C8800" s="24" t="s">
        <v>92</v>
      </c>
      <c r="D8800" t="s">
        <v>92</v>
      </c>
      <c r="E8800" t="s">
        <v>92</v>
      </c>
      <c r="F8800" t="s">
        <v>92</v>
      </c>
      <c r="G8800" s="23" t="s">
        <v>92</v>
      </c>
      <c r="H8800" s="24" t="s">
        <v>92</v>
      </c>
      <c r="I8800" t="s">
        <v>92</v>
      </c>
    </row>
    <row r="8801" spans="1:9">
      <c r="A8801" t="s">
        <v>92</v>
      </c>
      <c r="B8801" s="23" t="s">
        <v>92</v>
      </c>
      <c r="C8801" s="24" t="s">
        <v>92</v>
      </c>
      <c r="D8801" t="s">
        <v>92</v>
      </c>
      <c r="E8801" t="s">
        <v>92</v>
      </c>
      <c r="F8801" t="s">
        <v>92</v>
      </c>
      <c r="G8801" s="23" t="s">
        <v>92</v>
      </c>
      <c r="H8801" s="24" t="s">
        <v>92</v>
      </c>
      <c r="I8801" t="s">
        <v>92</v>
      </c>
    </row>
    <row r="8802" spans="1:9">
      <c r="A8802" t="s">
        <v>92</v>
      </c>
      <c r="B8802" s="23" t="s">
        <v>92</v>
      </c>
      <c r="C8802" s="24" t="s">
        <v>92</v>
      </c>
      <c r="D8802" t="s">
        <v>92</v>
      </c>
      <c r="E8802" t="s">
        <v>92</v>
      </c>
      <c r="F8802" t="s">
        <v>92</v>
      </c>
      <c r="G8802" s="23" t="s">
        <v>92</v>
      </c>
      <c r="H8802" s="24" t="s">
        <v>92</v>
      </c>
      <c r="I8802" t="s">
        <v>92</v>
      </c>
    </row>
    <row r="8803" spans="1:9">
      <c r="A8803" t="s">
        <v>92</v>
      </c>
      <c r="B8803" s="23" t="s">
        <v>92</v>
      </c>
      <c r="C8803" s="24" t="s">
        <v>92</v>
      </c>
      <c r="D8803" t="s">
        <v>92</v>
      </c>
      <c r="E8803" t="s">
        <v>92</v>
      </c>
      <c r="F8803" t="s">
        <v>92</v>
      </c>
      <c r="G8803" s="23" t="s">
        <v>92</v>
      </c>
      <c r="H8803" s="24" t="s">
        <v>92</v>
      </c>
      <c r="I8803" t="s">
        <v>92</v>
      </c>
    </row>
    <row r="8804" spans="1:9">
      <c r="A8804" t="s">
        <v>92</v>
      </c>
      <c r="B8804" s="23" t="s">
        <v>92</v>
      </c>
      <c r="C8804" s="24" t="s">
        <v>92</v>
      </c>
      <c r="D8804" t="s">
        <v>92</v>
      </c>
      <c r="E8804" t="s">
        <v>92</v>
      </c>
      <c r="F8804" t="s">
        <v>92</v>
      </c>
      <c r="G8804" s="23" t="s">
        <v>92</v>
      </c>
      <c r="H8804" s="24" t="s">
        <v>92</v>
      </c>
      <c r="I8804" t="s">
        <v>92</v>
      </c>
    </row>
    <row r="8805" spans="1:9">
      <c r="A8805" t="s">
        <v>92</v>
      </c>
      <c r="B8805" s="23" t="s">
        <v>92</v>
      </c>
      <c r="C8805" s="24" t="s">
        <v>92</v>
      </c>
      <c r="D8805" t="s">
        <v>92</v>
      </c>
      <c r="E8805" t="s">
        <v>92</v>
      </c>
      <c r="F8805" t="s">
        <v>92</v>
      </c>
      <c r="G8805" s="23" t="s">
        <v>92</v>
      </c>
      <c r="H8805" s="24" t="s">
        <v>92</v>
      </c>
      <c r="I8805" t="s">
        <v>92</v>
      </c>
    </row>
    <row r="8806" spans="1:9">
      <c r="A8806" t="s">
        <v>92</v>
      </c>
      <c r="B8806" s="23" t="s">
        <v>92</v>
      </c>
      <c r="C8806" s="24" t="s">
        <v>92</v>
      </c>
      <c r="D8806" t="s">
        <v>92</v>
      </c>
      <c r="E8806" t="s">
        <v>92</v>
      </c>
      <c r="F8806" t="s">
        <v>92</v>
      </c>
      <c r="G8806" s="23" t="s">
        <v>92</v>
      </c>
      <c r="H8806" s="24" t="s">
        <v>92</v>
      </c>
      <c r="I8806" t="s">
        <v>92</v>
      </c>
    </row>
    <row r="8807" spans="1:9">
      <c r="A8807" t="s">
        <v>92</v>
      </c>
      <c r="B8807" s="23" t="s">
        <v>92</v>
      </c>
      <c r="C8807" s="24" t="s">
        <v>92</v>
      </c>
      <c r="D8807" t="s">
        <v>92</v>
      </c>
      <c r="E8807" t="s">
        <v>92</v>
      </c>
      <c r="F8807" t="s">
        <v>92</v>
      </c>
      <c r="G8807" s="23" t="s">
        <v>92</v>
      </c>
      <c r="H8807" s="24" t="s">
        <v>92</v>
      </c>
      <c r="I8807" t="s">
        <v>92</v>
      </c>
    </row>
    <row r="8808" spans="1:9">
      <c r="A8808" t="s">
        <v>92</v>
      </c>
      <c r="B8808" s="23" t="s">
        <v>92</v>
      </c>
      <c r="C8808" s="24" t="s">
        <v>92</v>
      </c>
      <c r="D8808" t="s">
        <v>92</v>
      </c>
      <c r="E8808" t="s">
        <v>92</v>
      </c>
      <c r="F8808" t="s">
        <v>92</v>
      </c>
      <c r="G8808" s="23" t="s">
        <v>92</v>
      </c>
      <c r="H8808" s="24" t="s">
        <v>92</v>
      </c>
      <c r="I8808" t="s">
        <v>92</v>
      </c>
    </row>
    <row r="8809" spans="1:9">
      <c r="A8809" t="s">
        <v>92</v>
      </c>
      <c r="B8809" s="23" t="s">
        <v>92</v>
      </c>
      <c r="C8809" s="24" t="s">
        <v>92</v>
      </c>
      <c r="D8809" t="s">
        <v>92</v>
      </c>
      <c r="E8809" t="s">
        <v>92</v>
      </c>
      <c r="F8809" t="s">
        <v>92</v>
      </c>
      <c r="G8809" s="23" t="s">
        <v>92</v>
      </c>
      <c r="H8809" s="24" t="s">
        <v>92</v>
      </c>
      <c r="I8809" t="s">
        <v>92</v>
      </c>
    </row>
    <row r="8810" spans="1:9">
      <c r="A8810" t="s">
        <v>92</v>
      </c>
      <c r="B8810" s="23" t="s">
        <v>92</v>
      </c>
      <c r="C8810" s="24" t="s">
        <v>92</v>
      </c>
      <c r="D8810" t="s">
        <v>92</v>
      </c>
      <c r="E8810" t="s">
        <v>92</v>
      </c>
      <c r="F8810" t="s">
        <v>92</v>
      </c>
      <c r="G8810" s="23" t="s">
        <v>92</v>
      </c>
      <c r="H8810" s="24" t="s">
        <v>92</v>
      </c>
      <c r="I8810" t="s">
        <v>92</v>
      </c>
    </row>
    <row r="8811" spans="1:9">
      <c r="A8811" t="s">
        <v>92</v>
      </c>
      <c r="B8811" s="23" t="s">
        <v>92</v>
      </c>
      <c r="C8811" s="24" t="s">
        <v>92</v>
      </c>
      <c r="D8811" t="s">
        <v>92</v>
      </c>
      <c r="E8811" t="s">
        <v>92</v>
      </c>
      <c r="F8811" t="s">
        <v>92</v>
      </c>
      <c r="G8811" s="23" t="s">
        <v>92</v>
      </c>
      <c r="H8811" s="24" t="s">
        <v>92</v>
      </c>
      <c r="I8811" t="s">
        <v>92</v>
      </c>
    </row>
    <row r="8812" spans="1:9">
      <c r="A8812" t="s">
        <v>92</v>
      </c>
      <c r="B8812" s="23" t="s">
        <v>92</v>
      </c>
      <c r="C8812" s="24" t="s">
        <v>92</v>
      </c>
      <c r="D8812" t="s">
        <v>92</v>
      </c>
      <c r="E8812" t="s">
        <v>92</v>
      </c>
      <c r="F8812" t="s">
        <v>92</v>
      </c>
      <c r="G8812" s="23" t="s">
        <v>92</v>
      </c>
      <c r="H8812" s="24" t="s">
        <v>92</v>
      </c>
      <c r="I8812" t="s">
        <v>92</v>
      </c>
    </row>
    <row r="8813" spans="1:9">
      <c r="A8813" t="s">
        <v>92</v>
      </c>
      <c r="B8813" s="23" t="s">
        <v>92</v>
      </c>
      <c r="C8813" s="24" t="s">
        <v>92</v>
      </c>
      <c r="D8813" t="s">
        <v>92</v>
      </c>
      <c r="E8813" t="s">
        <v>92</v>
      </c>
      <c r="F8813" t="s">
        <v>92</v>
      </c>
      <c r="G8813" s="23" t="s">
        <v>92</v>
      </c>
      <c r="H8813" s="24" t="s">
        <v>92</v>
      </c>
      <c r="I8813" t="s">
        <v>92</v>
      </c>
    </row>
    <row r="8814" spans="1:9">
      <c r="A8814" t="s">
        <v>92</v>
      </c>
      <c r="B8814" s="23" t="s">
        <v>92</v>
      </c>
      <c r="C8814" s="24" t="s">
        <v>92</v>
      </c>
      <c r="D8814" t="s">
        <v>92</v>
      </c>
      <c r="E8814" t="s">
        <v>92</v>
      </c>
      <c r="F8814" t="s">
        <v>92</v>
      </c>
      <c r="G8814" s="23" t="s">
        <v>92</v>
      </c>
      <c r="H8814" s="24" t="s">
        <v>92</v>
      </c>
      <c r="I8814" t="s">
        <v>92</v>
      </c>
    </row>
    <row r="8815" spans="1:9">
      <c r="A8815" t="s">
        <v>92</v>
      </c>
      <c r="B8815" s="23" t="s">
        <v>92</v>
      </c>
      <c r="C8815" s="24" t="s">
        <v>92</v>
      </c>
      <c r="D8815" t="s">
        <v>92</v>
      </c>
      <c r="E8815" t="s">
        <v>92</v>
      </c>
      <c r="F8815" t="s">
        <v>92</v>
      </c>
      <c r="G8815" s="23" t="s">
        <v>92</v>
      </c>
      <c r="H8815" s="24" t="s">
        <v>92</v>
      </c>
      <c r="I8815" t="s">
        <v>92</v>
      </c>
    </row>
    <row r="8816" spans="1:9">
      <c r="A8816" t="s">
        <v>92</v>
      </c>
      <c r="B8816" s="23" t="s">
        <v>92</v>
      </c>
      <c r="C8816" s="24" t="s">
        <v>92</v>
      </c>
      <c r="D8816" t="s">
        <v>92</v>
      </c>
      <c r="E8816" t="s">
        <v>92</v>
      </c>
      <c r="F8816" t="s">
        <v>92</v>
      </c>
      <c r="G8816" s="23" t="s">
        <v>92</v>
      </c>
      <c r="H8816" s="24" t="s">
        <v>92</v>
      </c>
      <c r="I8816" t="s">
        <v>92</v>
      </c>
    </row>
    <row r="8817" spans="1:9">
      <c r="A8817" t="s">
        <v>92</v>
      </c>
      <c r="B8817" s="23" t="s">
        <v>92</v>
      </c>
      <c r="C8817" s="24" t="s">
        <v>92</v>
      </c>
      <c r="D8817" t="s">
        <v>92</v>
      </c>
      <c r="E8817" t="s">
        <v>92</v>
      </c>
      <c r="F8817" t="s">
        <v>92</v>
      </c>
      <c r="G8817" s="23" t="s">
        <v>92</v>
      </c>
      <c r="H8817" s="24" t="s">
        <v>92</v>
      </c>
      <c r="I8817" t="s">
        <v>92</v>
      </c>
    </row>
    <row r="8818" spans="1:9">
      <c r="A8818" t="s">
        <v>92</v>
      </c>
      <c r="B8818" s="23" t="s">
        <v>92</v>
      </c>
      <c r="C8818" s="24" t="s">
        <v>92</v>
      </c>
      <c r="D8818" t="s">
        <v>92</v>
      </c>
      <c r="E8818" t="s">
        <v>92</v>
      </c>
      <c r="F8818" t="s">
        <v>92</v>
      </c>
      <c r="G8818" s="23" t="s">
        <v>92</v>
      </c>
      <c r="H8818" s="24" t="s">
        <v>92</v>
      </c>
      <c r="I8818" t="s">
        <v>92</v>
      </c>
    </row>
    <row r="8819" spans="1:9">
      <c r="A8819" t="s">
        <v>92</v>
      </c>
      <c r="B8819" s="23" t="s">
        <v>92</v>
      </c>
      <c r="C8819" s="24" t="s">
        <v>92</v>
      </c>
      <c r="D8819" t="s">
        <v>92</v>
      </c>
      <c r="E8819" t="s">
        <v>92</v>
      </c>
      <c r="F8819" t="s">
        <v>92</v>
      </c>
      <c r="G8819" s="23" t="s">
        <v>92</v>
      </c>
      <c r="H8819" s="24" t="s">
        <v>92</v>
      </c>
      <c r="I8819" t="s">
        <v>92</v>
      </c>
    </row>
    <row r="8820" spans="1:9">
      <c r="A8820" t="s">
        <v>92</v>
      </c>
      <c r="B8820" s="23" t="s">
        <v>92</v>
      </c>
      <c r="C8820" s="24" t="s">
        <v>92</v>
      </c>
      <c r="D8820" t="s">
        <v>92</v>
      </c>
      <c r="E8820" t="s">
        <v>92</v>
      </c>
      <c r="F8820" t="s">
        <v>92</v>
      </c>
      <c r="G8820" s="23" t="s">
        <v>92</v>
      </c>
      <c r="H8820" s="24" t="s">
        <v>92</v>
      </c>
      <c r="I8820" t="s">
        <v>92</v>
      </c>
    </row>
    <row r="8821" spans="1:9">
      <c r="A8821" t="s">
        <v>92</v>
      </c>
      <c r="B8821" s="23" t="s">
        <v>92</v>
      </c>
      <c r="C8821" s="24" t="s">
        <v>92</v>
      </c>
      <c r="D8821" t="s">
        <v>92</v>
      </c>
      <c r="E8821" t="s">
        <v>92</v>
      </c>
      <c r="F8821" t="s">
        <v>92</v>
      </c>
      <c r="G8821" s="23" t="s">
        <v>92</v>
      </c>
      <c r="H8821" s="24" t="s">
        <v>92</v>
      </c>
      <c r="I8821" t="s">
        <v>92</v>
      </c>
    </row>
    <row r="8822" spans="1:9">
      <c r="A8822" t="s">
        <v>92</v>
      </c>
      <c r="B8822" s="23" t="s">
        <v>92</v>
      </c>
      <c r="C8822" s="24" t="s">
        <v>92</v>
      </c>
      <c r="D8822" t="s">
        <v>92</v>
      </c>
      <c r="E8822" t="s">
        <v>92</v>
      </c>
      <c r="F8822" t="s">
        <v>92</v>
      </c>
      <c r="G8822" s="23" t="s">
        <v>92</v>
      </c>
      <c r="H8822" s="24" t="s">
        <v>92</v>
      </c>
      <c r="I8822" t="s">
        <v>92</v>
      </c>
    </row>
    <row r="8823" spans="1:9">
      <c r="A8823" t="s">
        <v>92</v>
      </c>
      <c r="B8823" s="23" t="s">
        <v>92</v>
      </c>
      <c r="C8823" s="24" t="s">
        <v>92</v>
      </c>
      <c r="D8823" t="s">
        <v>92</v>
      </c>
      <c r="E8823" t="s">
        <v>92</v>
      </c>
      <c r="F8823" t="s">
        <v>92</v>
      </c>
      <c r="G8823" s="23" t="s">
        <v>92</v>
      </c>
      <c r="H8823" s="24" t="s">
        <v>92</v>
      </c>
      <c r="I8823" t="s">
        <v>92</v>
      </c>
    </row>
    <row r="8824" spans="1:9">
      <c r="A8824" t="s">
        <v>92</v>
      </c>
      <c r="B8824" s="23" t="s">
        <v>92</v>
      </c>
      <c r="C8824" s="24" t="s">
        <v>92</v>
      </c>
      <c r="D8824" t="s">
        <v>92</v>
      </c>
      <c r="E8824" t="s">
        <v>92</v>
      </c>
      <c r="F8824" t="s">
        <v>92</v>
      </c>
      <c r="G8824" s="23" t="s">
        <v>92</v>
      </c>
      <c r="H8824" s="24" t="s">
        <v>92</v>
      </c>
      <c r="I8824" t="s">
        <v>92</v>
      </c>
    </row>
    <row r="8825" spans="1:9">
      <c r="A8825" t="s">
        <v>92</v>
      </c>
      <c r="B8825" s="23" t="s">
        <v>92</v>
      </c>
      <c r="C8825" s="24" t="s">
        <v>92</v>
      </c>
      <c r="D8825" t="s">
        <v>92</v>
      </c>
      <c r="E8825" t="s">
        <v>92</v>
      </c>
      <c r="F8825" t="s">
        <v>92</v>
      </c>
      <c r="G8825" s="23" t="s">
        <v>92</v>
      </c>
      <c r="H8825" s="24" t="s">
        <v>92</v>
      </c>
      <c r="I8825" t="s">
        <v>92</v>
      </c>
    </row>
    <row r="8826" spans="1:9">
      <c r="A8826" t="s">
        <v>92</v>
      </c>
      <c r="B8826" s="23" t="s">
        <v>92</v>
      </c>
      <c r="C8826" s="24" t="s">
        <v>92</v>
      </c>
      <c r="D8826" t="s">
        <v>92</v>
      </c>
      <c r="E8826" t="s">
        <v>92</v>
      </c>
      <c r="F8826" t="s">
        <v>92</v>
      </c>
      <c r="G8826" s="23" t="s">
        <v>92</v>
      </c>
      <c r="H8826" s="24" t="s">
        <v>92</v>
      </c>
      <c r="I8826" t="s">
        <v>92</v>
      </c>
    </row>
    <row r="8827" spans="1:9">
      <c r="A8827" t="s">
        <v>92</v>
      </c>
      <c r="B8827" s="23" t="s">
        <v>92</v>
      </c>
      <c r="C8827" s="24" t="s">
        <v>92</v>
      </c>
      <c r="D8827" t="s">
        <v>92</v>
      </c>
      <c r="E8827" t="s">
        <v>92</v>
      </c>
      <c r="F8827" t="s">
        <v>92</v>
      </c>
      <c r="G8827" s="23" t="s">
        <v>92</v>
      </c>
      <c r="H8827" s="24" t="s">
        <v>92</v>
      </c>
      <c r="I8827" t="s">
        <v>92</v>
      </c>
    </row>
    <row r="8828" spans="1:9">
      <c r="A8828" t="s">
        <v>92</v>
      </c>
      <c r="B8828" s="23" t="s">
        <v>92</v>
      </c>
      <c r="C8828" s="24" t="s">
        <v>92</v>
      </c>
      <c r="D8828" t="s">
        <v>92</v>
      </c>
      <c r="E8828" t="s">
        <v>92</v>
      </c>
      <c r="F8828" t="s">
        <v>92</v>
      </c>
      <c r="G8828" s="23" t="s">
        <v>92</v>
      </c>
      <c r="H8828" s="24" t="s">
        <v>92</v>
      </c>
      <c r="I8828" t="s">
        <v>92</v>
      </c>
    </row>
    <row r="8829" spans="1:9">
      <c r="A8829" t="s">
        <v>92</v>
      </c>
      <c r="B8829" s="23" t="s">
        <v>92</v>
      </c>
      <c r="C8829" s="24" t="s">
        <v>92</v>
      </c>
      <c r="D8829" t="s">
        <v>92</v>
      </c>
      <c r="E8829" t="s">
        <v>92</v>
      </c>
      <c r="F8829" t="s">
        <v>92</v>
      </c>
      <c r="G8829" s="23" t="s">
        <v>92</v>
      </c>
      <c r="H8829" s="24" t="s">
        <v>92</v>
      </c>
      <c r="I8829" t="s">
        <v>92</v>
      </c>
    </row>
    <row r="8830" spans="1:9">
      <c r="A8830" t="s">
        <v>92</v>
      </c>
      <c r="B8830" s="23" t="s">
        <v>92</v>
      </c>
      <c r="C8830" s="24" t="s">
        <v>92</v>
      </c>
      <c r="D8830" t="s">
        <v>92</v>
      </c>
      <c r="E8830" t="s">
        <v>92</v>
      </c>
      <c r="F8830" t="s">
        <v>92</v>
      </c>
      <c r="G8830" s="23" t="s">
        <v>92</v>
      </c>
      <c r="H8830" s="24" t="s">
        <v>92</v>
      </c>
      <c r="I8830" t="s">
        <v>92</v>
      </c>
    </row>
    <row r="8831" spans="1:9">
      <c r="A8831" t="s">
        <v>92</v>
      </c>
      <c r="B8831" s="23" t="s">
        <v>92</v>
      </c>
      <c r="C8831" s="24" t="s">
        <v>92</v>
      </c>
      <c r="D8831" t="s">
        <v>92</v>
      </c>
      <c r="E8831" t="s">
        <v>92</v>
      </c>
      <c r="F8831" t="s">
        <v>92</v>
      </c>
      <c r="G8831" s="23" t="s">
        <v>92</v>
      </c>
      <c r="H8831" s="24" t="s">
        <v>92</v>
      </c>
      <c r="I8831" t="s">
        <v>92</v>
      </c>
    </row>
    <row r="8832" spans="1:9">
      <c r="A8832" t="s">
        <v>92</v>
      </c>
      <c r="B8832" s="23" t="s">
        <v>92</v>
      </c>
      <c r="C8832" s="24" t="s">
        <v>92</v>
      </c>
      <c r="D8832" t="s">
        <v>92</v>
      </c>
      <c r="E8832" t="s">
        <v>92</v>
      </c>
      <c r="F8832" t="s">
        <v>92</v>
      </c>
      <c r="G8832" s="23" t="s">
        <v>92</v>
      </c>
      <c r="H8832" s="24" t="s">
        <v>92</v>
      </c>
      <c r="I8832" t="s">
        <v>92</v>
      </c>
    </row>
    <row r="8833" spans="1:9">
      <c r="A8833" t="s">
        <v>92</v>
      </c>
      <c r="B8833" s="23" t="s">
        <v>92</v>
      </c>
      <c r="C8833" s="24" t="s">
        <v>92</v>
      </c>
      <c r="D8833" t="s">
        <v>92</v>
      </c>
      <c r="E8833" t="s">
        <v>92</v>
      </c>
      <c r="F8833" t="s">
        <v>92</v>
      </c>
      <c r="G8833" s="23" t="s">
        <v>92</v>
      </c>
      <c r="H8833" s="24" t="s">
        <v>92</v>
      </c>
      <c r="I8833" t="s">
        <v>92</v>
      </c>
    </row>
    <row r="8834" spans="1:9">
      <c r="A8834" t="s">
        <v>92</v>
      </c>
      <c r="B8834" s="23" t="s">
        <v>92</v>
      </c>
      <c r="C8834" s="24" t="s">
        <v>92</v>
      </c>
      <c r="D8834" t="s">
        <v>92</v>
      </c>
      <c r="E8834" t="s">
        <v>92</v>
      </c>
      <c r="F8834" t="s">
        <v>92</v>
      </c>
      <c r="G8834" s="23" t="s">
        <v>92</v>
      </c>
      <c r="H8834" s="24" t="s">
        <v>92</v>
      </c>
      <c r="I8834" t="s">
        <v>92</v>
      </c>
    </row>
    <row r="8835" spans="1:9">
      <c r="A8835" t="s">
        <v>92</v>
      </c>
      <c r="B8835" s="23" t="s">
        <v>92</v>
      </c>
      <c r="C8835" s="24" t="s">
        <v>92</v>
      </c>
      <c r="D8835" t="s">
        <v>92</v>
      </c>
      <c r="E8835" t="s">
        <v>92</v>
      </c>
      <c r="F8835" t="s">
        <v>92</v>
      </c>
      <c r="G8835" s="23" t="s">
        <v>92</v>
      </c>
      <c r="H8835" s="24" t="s">
        <v>92</v>
      </c>
      <c r="I8835" t="s">
        <v>92</v>
      </c>
    </row>
    <row r="8836" spans="1:9">
      <c r="A8836" t="s">
        <v>92</v>
      </c>
      <c r="B8836" s="23" t="s">
        <v>92</v>
      </c>
      <c r="C8836" s="24" t="s">
        <v>92</v>
      </c>
      <c r="D8836" t="s">
        <v>92</v>
      </c>
      <c r="E8836" t="s">
        <v>92</v>
      </c>
      <c r="F8836" t="s">
        <v>92</v>
      </c>
      <c r="G8836" s="23" t="s">
        <v>92</v>
      </c>
      <c r="H8836" s="24" t="s">
        <v>92</v>
      </c>
      <c r="I8836" t="s">
        <v>92</v>
      </c>
    </row>
    <row r="8837" spans="1:9">
      <c r="A8837" t="s">
        <v>92</v>
      </c>
      <c r="B8837" s="23" t="s">
        <v>92</v>
      </c>
      <c r="C8837" s="24" t="s">
        <v>92</v>
      </c>
      <c r="D8837" t="s">
        <v>92</v>
      </c>
      <c r="E8837" t="s">
        <v>92</v>
      </c>
      <c r="F8837" t="s">
        <v>92</v>
      </c>
      <c r="G8837" s="23" t="s">
        <v>92</v>
      </c>
      <c r="H8837" s="24" t="s">
        <v>92</v>
      </c>
      <c r="I8837" t="s">
        <v>92</v>
      </c>
    </row>
    <row r="8838" spans="1:9">
      <c r="A8838" t="s">
        <v>92</v>
      </c>
      <c r="B8838" s="23" t="s">
        <v>92</v>
      </c>
      <c r="C8838" s="24" t="s">
        <v>92</v>
      </c>
      <c r="D8838" t="s">
        <v>92</v>
      </c>
      <c r="E8838" t="s">
        <v>92</v>
      </c>
      <c r="F8838" t="s">
        <v>92</v>
      </c>
      <c r="G8838" s="23" t="s">
        <v>92</v>
      </c>
      <c r="H8838" s="24" t="s">
        <v>92</v>
      </c>
      <c r="I8838" t="s">
        <v>92</v>
      </c>
    </row>
    <row r="8839" spans="1:9">
      <c r="A8839" t="s">
        <v>92</v>
      </c>
      <c r="B8839" s="23" t="s">
        <v>92</v>
      </c>
      <c r="C8839" s="24" t="s">
        <v>92</v>
      </c>
      <c r="D8839" t="s">
        <v>92</v>
      </c>
      <c r="E8839" t="s">
        <v>92</v>
      </c>
      <c r="F8839" t="s">
        <v>92</v>
      </c>
      <c r="G8839" s="23" t="s">
        <v>92</v>
      </c>
      <c r="H8839" s="24" t="s">
        <v>92</v>
      </c>
      <c r="I8839" t="s">
        <v>92</v>
      </c>
    </row>
    <row r="8840" spans="1:9">
      <c r="A8840" t="s">
        <v>92</v>
      </c>
      <c r="B8840" s="23" t="s">
        <v>92</v>
      </c>
      <c r="C8840" s="24" t="s">
        <v>92</v>
      </c>
      <c r="D8840" t="s">
        <v>92</v>
      </c>
      <c r="E8840" t="s">
        <v>92</v>
      </c>
      <c r="F8840" t="s">
        <v>92</v>
      </c>
      <c r="G8840" s="23" t="s">
        <v>92</v>
      </c>
      <c r="H8840" s="24" t="s">
        <v>92</v>
      </c>
      <c r="I8840" t="s">
        <v>92</v>
      </c>
    </row>
    <row r="8841" spans="1:9">
      <c r="A8841" t="s">
        <v>92</v>
      </c>
      <c r="B8841" s="23" t="s">
        <v>92</v>
      </c>
      <c r="C8841" s="24" t="s">
        <v>92</v>
      </c>
      <c r="D8841" t="s">
        <v>92</v>
      </c>
      <c r="E8841" t="s">
        <v>92</v>
      </c>
      <c r="F8841" t="s">
        <v>92</v>
      </c>
      <c r="G8841" s="23" t="s">
        <v>92</v>
      </c>
      <c r="H8841" s="24" t="s">
        <v>92</v>
      </c>
      <c r="I8841" t="s">
        <v>92</v>
      </c>
    </row>
    <row r="8842" spans="1:9">
      <c r="A8842" t="s">
        <v>92</v>
      </c>
      <c r="B8842" s="23" t="s">
        <v>92</v>
      </c>
      <c r="C8842" s="24" t="s">
        <v>92</v>
      </c>
      <c r="D8842" t="s">
        <v>92</v>
      </c>
      <c r="E8842" t="s">
        <v>92</v>
      </c>
      <c r="F8842" t="s">
        <v>92</v>
      </c>
      <c r="G8842" s="23" t="s">
        <v>92</v>
      </c>
      <c r="H8842" s="24" t="s">
        <v>92</v>
      </c>
      <c r="I8842" t="s">
        <v>92</v>
      </c>
    </row>
    <row r="8843" spans="1:9">
      <c r="A8843" t="s">
        <v>92</v>
      </c>
      <c r="B8843" s="23" t="s">
        <v>92</v>
      </c>
      <c r="C8843" s="24" t="s">
        <v>92</v>
      </c>
      <c r="D8843" t="s">
        <v>92</v>
      </c>
      <c r="E8843" t="s">
        <v>92</v>
      </c>
      <c r="F8843" t="s">
        <v>92</v>
      </c>
      <c r="G8843" s="23" t="s">
        <v>92</v>
      </c>
      <c r="H8843" s="24" t="s">
        <v>92</v>
      </c>
      <c r="I8843" t="s">
        <v>92</v>
      </c>
    </row>
    <row r="8844" spans="1:9">
      <c r="A8844" t="s">
        <v>92</v>
      </c>
      <c r="B8844" s="23" t="s">
        <v>92</v>
      </c>
      <c r="C8844" s="24" t="s">
        <v>92</v>
      </c>
      <c r="D8844" t="s">
        <v>92</v>
      </c>
      <c r="E8844" t="s">
        <v>92</v>
      </c>
      <c r="F8844" t="s">
        <v>92</v>
      </c>
      <c r="G8844" s="23" t="s">
        <v>92</v>
      </c>
      <c r="H8844" s="24" t="s">
        <v>92</v>
      </c>
      <c r="I8844" t="s">
        <v>92</v>
      </c>
    </row>
    <row r="8845" spans="1:9">
      <c r="A8845" t="s">
        <v>92</v>
      </c>
      <c r="B8845" s="23" t="s">
        <v>92</v>
      </c>
      <c r="C8845" s="24" t="s">
        <v>92</v>
      </c>
      <c r="D8845" t="s">
        <v>92</v>
      </c>
      <c r="E8845" t="s">
        <v>92</v>
      </c>
      <c r="F8845" t="s">
        <v>92</v>
      </c>
      <c r="G8845" s="23" t="s">
        <v>92</v>
      </c>
      <c r="H8845" s="24" t="s">
        <v>92</v>
      </c>
      <c r="I8845" t="s">
        <v>92</v>
      </c>
    </row>
    <row r="8846" spans="1:9">
      <c r="A8846" t="s">
        <v>92</v>
      </c>
      <c r="B8846" s="23" t="s">
        <v>92</v>
      </c>
      <c r="C8846" s="24" t="s">
        <v>92</v>
      </c>
      <c r="D8846" t="s">
        <v>92</v>
      </c>
      <c r="E8846" t="s">
        <v>92</v>
      </c>
      <c r="F8846" t="s">
        <v>92</v>
      </c>
      <c r="G8846" s="23" t="s">
        <v>92</v>
      </c>
      <c r="H8846" s="24" t="s">
        <v>92</v>
      </c>
      <c r="I8846" t="s">
        <v>92</v>
      </c>
    </row>
    <row r="8847" spans="1:9">
      <c r="A8847" t="s">
        <v>92</v>
      </c>
      <c r="B8847" s="23" t="s">
        <v>92</v>
      </c>
      <c r="C8847" s="24" t="s">
        <v>92</v>
      </c>
      <c r="D8847" t="s">
        <v>92</v>
      </c>
      <c r="E8847" t="s">
        <v>92</v>
      </c>
      <c r="F8847" t="s">
        <v>92</v>
      </c>
      <c r="G8847" s="23" t="s">
        <v>92</v>
      </c>
      <c r="H8847" s="24" t="s">
        <v>92</v>
      </c>
      <c r="I8847" t="s">
        <v>92</v>
      </c>
    </row>
    <row r="8848" spans="1:9">
      <c r="A8848" t="s">
        <v>92</v>
      </c>
      <c r="B8848" s="23" t="s">
        <v>92</v>
      </c>
      <c r="C8848" s="24" t="s">
        <v>92</v>
      </c>
      <c r="D8848" t="s">
        <v>92</v>
      </c>
      <c r="E8848" t="s">
        <v>92</v>
      </c>
      <c r="F8848" t="s">
        <v>92</v>
      </c>
      <c r="G8848" s="23" t="s">
        <v>92</v>
      </c>
      <c r="H8848" s="24" t="s">
        <v>92</v>
      </c>
      <c r="I8848" t="s">
        <v>92</v>
      </c>
    </row>
    <row r="8849" spans="1:9">
      <c r="A8849" t="s">
        <v>92</v>
      </c>
      <c r="B8849" s="23" t="s">
        <v>92</v>
      </c>
      <c r="C8849" s="24" t="s">
        <v>92</v>
      </c>
      <c r="D8849" t="s">
        <v>92</v>
      </c>
      <c r="E8849" t="s">
        <v>92</v>
      </c>
      <c r="F8849" t="s">
        <v>92</v>
      </c>
      <c r="G8849" s="23" t="s">
        <v>92</v>
      </c>
      <c r="H8849" s="24" t="s">
        <v>92</v>
      </c>
      <c r="I8849" t="s">
        <v>92</v>
      </c>
    </row>
    <row r="8850" spans="1:9">
      <c r="A8850" t="s">
        <v>92</v>
      </c>
      <c r="B8850" s="23" t="s">
        <v>92</v>
      </c>
      <c r="C8850" s="24" t="s">
        <v>92</v>
      </c>
      <c r="D8850" t="s">
        <v>92</v>
      </c>
      <c r="E8850" t="s">
        <v>92</v>
      </c>
      <c r="F8850" t="s">
        <v>92</v>
      </c>
      <c r="G8850" s="23" t="s">
        <v>92</v>
      </c>
      <c r="H8850" s="24" t="s">
        <v>92</v>
      </c>
      <c r="I8850" t="s">
        <v>92</v>
      </c>
    </row>
    <row r="8851" spans="1:9">
      <c r="A8851" t="s">
        <v>92</v>
      </c>
      <c r="B8851" s="23" t="s">
        <v>92</v>
      </c>
      <c r="C8851" s="24" t="s">
        <v>92</v>
      </c>
      <c r="D8851" t="s">
        <v>92</v>
      </c>
      <c r="E8851" t="s">
        <v>92</v>
      </c>
      <c r="F8851" t="s">
        <v>92</v>
      </c>
      <c r="G8851" s="23" t="s">
        <v>92</v>
      </c>
      <c r="H8851" s="24" t="s">
        <v>92</v>
      </c>
      <c r="I8851" t="s">
        <v>92</v>
      </c>
    </row>
    <row r="8852" spans="1:9">
      <c r="A8852" t="s">
        <v>92</v>
      </c>
      <c r="B8852" s="23" t="s">
        <v>92</v>
      </c>
      <c r="C8852" s="24" t="s">
        <v>92</v>
      </c>
      <c r="D8852" t="s">
        <v>92</v>
      </c>
      <c r="E8852" t="s">
        <v>92</v>
      </c>
      <c r="F8852" t="s">
        <v>92</v>
      </c>
      <c r="G8852" s="23" t="s">
        <v>92</v>
      </c>
      <c r="H8852" s="24" t="s">
        <v>92</v>
      </c>
      <c r="I8852" t="s">
        <v>92</v>
      </c>
    </row>
    <row r="8853" spans="1:9">
      <c r="A8853" t="s">
        <v>92</v>
      </c>
      <c r="B8853" s="23" t="s">
        <v>92</v>
      </c>
      <c r="C8853" s="24" t="s">
        <v>92</v>
      </c>
      <c r="D8853" t="s">
        <v>92</v>
      </c>
      <c r="E8853" t="s">
        <v>92</v>
      </c>
      <c r="F8853" t="s">
        <v>92</v>
      </c>
      <c r="G8853" s="23" t="s">
        <v>92</v>
      </c>
      <c r="H8853" s="24" t="s">
        <v>92</v>
      </c>
      <c r="I8853" t="s">
        <v>92</v>
      </c>
    </row>
    <row r="8854" spans="1:9">
      <c r="A8854" t="s">
        <v>92</v>
      </c>
      <c r="B8854" s="23" t="s">
        <v>92</v>
      </c>
      <c r="C8854" s="24" t="s">
        <v>92</v>
      </c>
      <c r="D8854" t="s">
        <v>92</v>
      </c>
      <c r="E8854" t="s">
        <v>92</v>
      </c>
      <c r="F8854" t="s">
        <v>92</v>
      </c>
      <c r="G8854" s="23" t="s">
        <v>92</v>
      </c>
      <c r="H8854" s="24" t="s">
        <v>92</v>
      </c>
      <c r="I8854" t="s">
        <v>92</v>
      </c>
    </row>
    <row r="8855" spans="1:9">
      <c r="A8855" t="s">
        <v>92</v>
      </c>
      <c r="B8855" s="23" t="s">
        <v>92</v>
      </c>
      <c r="C8855" s="24" t="s">
        <v>92</v>
      </c>
      <c r="D8855" t="s">
        <v>92</v>
      </c>
      <c r="E8855" t="s">
        <v>92</v>
      </c>
      <c r="F8855" t="s">
        <v>92</v>
      </c>
      <c r="G8855" s="23" t="s">
        <v>92</v>
      </c>
      <c r="H8855" s="24" t="s">
        <v>92</v>
      </c>
      <c r="I8855" t="s">
        <v>92</v>
      </c>
    </row>
    <row r="8856" spans="1:9">
      <c r="A8856" t="s">
        <v>92</v>
      </c>
      <c r="B8856" s="23" t="s">
        <v>92</v>
      </c>
      <c r="C8856" s="24" t="s">
        <v>92</v>
      </c>
      <c r="D8856" t="s">
        <v>92</v>
      </c>
      <c r="E8856" t="s">
        <v>92</v>
      </c>
      <c r="F8856" t="s">
        <v>92</v>
      </c>
      <c r="G8856" s="23" t="s">
        <v>92</v>
      </c>
      <c r="H8856" s="24" t="s">
        <v>92</v>
      </c>
      <c r="I8856" t="s">
        <v>92</v>
      </c>
    </row>
    <row r="8857" spans="1:9">
      <c r="A8857" t="s">
        <v>92</v>
      </c>
      <c r="B8857" s="23" t="s">
        <v>92</v>
      </c>
      <c r="C8857" s="24" t="s">
        <v>92</v>
      </c>
      <c r="D8857" t="s">
        <v>92</v>
      </c>
      <c r="E8857" t="s">
        <v>92</v>
      </c>
      <c r="F8857" t="s">
        <v>92</v>
      </c>
      <c r="G8857" s="23" t="s">
        <v>92</v>
      </c>
      <c r="H8857" s="24" t="s">
        <v>92</v>
      </c>
      <c r="I8857" t="s">
        <v>92</v>
      </c>
    </row>
    <row r="8858" spans="1:9">
      <c r="A8858" t="s">
        <v>92</v>
      </c>
      <c r="B8858" s="23" t="s">
        <v>92</v>
      </c>
      <c r="C8858" s="24" t="s">
        <v>92</v>
      </c>
      <c r="D8858" t="s">
        <v>92</v>
      </c>
      <c r="E8858" t="s">
        <v>92</v>
      </c>
      <c r="F8858" t="s">
        <v>92</v>
      </c>
      <c r="G8858" s="23" t="s">
        <v>92</v>
      </c>
      <c r="H8858" s="24" t="s">
        <v>92</v>
      </c>
      <c r="I8858" t="s">
        <v>92</v>
      </c>
    </row>
    <row r="8859" spans="1:9">
      <c r="A8859" t="s">
        <v>92</v>
      </c>
      <c r="B8859" s="23" t="s">
        <v>92</v>
      </c>
      <c r="C8859" s="24" t="s">
        <v>92</v>
      </c>
      <c r="D8859" t="s">
        <v>92</v>
      </c>
      <c r="E8859" t="s">
        <v>92</v>
      </c>
      <c r="F8859" t="s">
        <v>92</v>
      </c>
      <c r="G8859" s="23" t="s">
        <v>92</v>
      </c>
      <c r="H8859" s="24" t="s">
        <v>92</v>
      </c>
      <c r="I8859" t="s">
        <v>92</v>
      </c>
    </row>
    <row r="8860" spans="1:9">
      <c r="A8860" t="s">
        <v>92</v>
      </c>
      <c r="B8860" s="23" t="s">
        <v>92</v>
      </c>
      <c r="C8860" s="24" t="s">
        <v>92</v>
      </c>
      <c r="D8860" t="s">
        <v>92</v>
      </c>
      <c r="E8860" t="s">
        <v>92</v>
      </c>
      <c r="F8860" t="s">
        <v>92</v>
      </c>
      <c r="G8860" s="23" t="s">
        <v>92</v>
      </c>
      <c r="H8860" s="24" t="s">
        <v>92</v>
      </c>
      <c r="I8860" t="s">
        <v>92</v>
      </c>
    </row>
    <row r="8861" spans="1:9">
      <c r="A8861" t="s">
        <v>92</v>
      </c>
      <c r="B8861" s="23" t="s">
        <v>92</v>
      </c>
      <c r="C8861" s="24" t="s">
        <v>92</v>
      </c>
      <c r="D8861" t="s">
        <v>92</v>
      </c>
      <c r="E8861" t="s">
        <v>92</v>
      </c>
      <c r="F8861" t="s">
        <v>92</v>
      </c>
      <c r="G8861" s="23" t="s">
        <v>92</v>
      </c>
      <c r="H8861" s="24" t="s">
        <v>92</v>
      </c>
      <c r="I8861" t="s">
        <v>92</v>
      </c>
    </row>
    <row r="8862" spans="1:9">
      <c r="A8862" t="s">
        <v>92</v>
      </c>
      <c r="B8862" s="23" t="s">
        <v>92</v>
      </c>
      <c r="C8862" s="24" t="s">
        <v>92</v>
      </c>
      <c r="D8862" t="s">
        <v>92</v>
      </c>
      <c r="E8862" t="s">
        <v>92</v>
      </c>
      <c r="F8862" t="s">
        <v>92</v>
      </c>
      <c r="G8862" s="23" t="s">
        <v>92</v>
      </c>
      <c r="H8862" s="24" t="s">
        <v>92</v>
      </c>
      <c r="I8862" t="s">
        <v>92</v>
      </c>
    </row>
    <row r="8863" spans="1:9">
      <c r="A8863" t="s">
        <v>92</v>
      </c>
      <c r="B8863" s="23" t="s">
        <v>92</v>
      </c>
      <c r="C8863" s="24" t="s">
        <v>92</v>
      </c>
      <c r="D8863" t="s">
        <v>92</v>
      </c>
      <c r="E8863" t="s">
        <v>92</v>
      </c>
      <c r="F8863" t="s">
        <v>92</v>
      </c>
      <c r="G8863" s="23" t="s">
        <v>92</v>
      </c>
      <c r="H8863" s="24" t="s">
        <v>92</v>
      </c>
      <c r="I8863" t="s">
        <v>92</v>
      </c>
    </row>
    <row r="8864" spans="1:9">
      <c r="A8864" t="s">
        <v>92</v>
      </c>
      <c r="B8864" s="23" t="s">
        <v>92</v>
      </c>
      <c r="C8864" s="24" t="s">
        <v>92</v>
      </c>
      <c r="D8864" t="s">
        <v>92</v>
      </c>
      <c r="E8864" t="s">
        <v>92</v>
      </c>
      <c r="F8864" t="s">
        <v>92</v>
      </c>
      <c r="G8864" s="23" t="s">
        <v>92</v>
      </c>
      <c r="H8864" s="24" t="s">
        <v>92</v>
      </c>
      <c r="I8864" t="s">
        <v>92</v>
      </c>
    </row>
    <row r="8865" spans="1:9">
      <c r="A8865" t="s">
        <v>92</v>
      </c>
      <c r="B8865" s="23" t="s">
        <v>92</v>
      </c>
      <c r="C8865" s="24" t="s">
        <v>92</v>
      </c>
      <c r="D8865" t="s">
        <v>92</v>
      </c>
      <c r="E8865" t="s">
        <v>92</v>
      </c>
      <c r="F8865" t="s">
        <v>92</v>
      </c>
      <c r="G8865" s="23" t="s">
        <v>92</v>
      </c>
      <c r="H8865" s="24" t="s">
        <v>92</v>
      </c>
      <c r="I8865" t="s">
        <v>92</v>
      </c>
    </row>
    <row r="8866" spans="1:9">
      <c r="A8866" t="s">
        <v>92</v>
      </c>
      <c r="B8866" s="23" t="s">
        <v>92</v>
      </c>
      <c r="C8866" s="24" t="s">
        <v>92</v>
      </c>
      <c r="D8866" t="s">
        <v>92</v>
      </c>
      <c r="E8866" t="s">
        <v>92</v>
      </c>
      <c r="F8866" t="s">
        <v>92</v>
      </c>
      <c r="G8866" s="23" t="s">
        <v>92</v>
      </c>
      <c r="H8866" s="24" t="s">
        <v>92</v>
      </c>
      <c r="I8866" t="s">
        <v>92</v>
      </c>
    </row>
    <row r="8867" spans="1:9">
      <c r="A8867" t="s">
        <v>92</v>
      </c>
      <c r="B8867" s="23" t="s">
        <v>92</v>
      </c>
      <c r="C8867" s="24" t="s">
        <v>92</v>
      </c>
      <c r="D8867" t="s">
        <v>92</v>
      </c>
      <c r="E8867" t="s">
        <v>92</v>
      </c>
      <c r="F8867" t="s">
        <v>92</v>
      </c>
      <c r="G8867" s="23" t="s">
        <v>92</v>
      </c>
      <c r="H8867" s="24" t="s">
        <v>92</v>
      </c>
      <c r="I8867" t="s">
        <v>92</v>
      </c>
    </row>
    <row r="8868" spans="1:9">
      <c r="A8868" t="s">
        <v>92</v>
      </c>
      <c r="B8868" s="23" t="s">
        <v>92</v>
      </c>
      <c r="C8868" s="24" t="s">
        <v>92</v>
      </c>
      <c r="D8868" t="s">
        <v>92</v>
      </c>
      <c r="E8868" t="s">
        <v>92</v>
      </c>
      <c r="F8868" t="s">
        <v>92</v>
      </c>
      <c r="G8868" s="23" t="s">
        <v>92</v>
      </c>
      <c r="H8868" s="24" t="s">
        <v>92</v>
      </c>
      <c r="I8868" t="s">
        <v>92</v>
      </c>
    </row>
    <row r="8869" spans="1:9">
      <c r="A8869" t="s">
        <v>92</v>
      </c>
      <c r="B8869" s="23" t="s">
        <v>92</v>
      </c>
      <c r="C8869" s="24" t="s">
        <v>92</v>
      </c>
      <c r="D8869" t="s">
        <v>92</v>
      </c>
      <c r="E8869" t="s">
        <v>92</v>
      </c>
      <c r="F8869" t="s">
        <v>92</v>
      </c>
      <c r="G8869" s="23" t="s">
        <v>92</v>
      </c>
      <c r="H8869" s="24" t="s">
        <v>92</v>
      </c>
      <c r="I8869" t="s">
        <v>92</v>
      </c>
    </row>
    <row r="8870" spans="1:9">
      <c r="A8870" t="s">
        <v>92</v>
      </c>
      <c r="B8870" s="23" t="s">
        <v>92</v>
      </c>
      <c r="C8870" s="24" t="s">
        <v>92</v>
      </c>
      <c r="D8870" t="s">
        <v>92</v>
      </c>
      <c r="E8870" t="s">
        <v>92</v>
      </c>
      <c r="F8870" t="s">
        <v>92</v>
      </c>
      <c r="G8870" s="23" t="s">
        <v>92</v>
      </c>
      <c r="H8870" s="24" t="s">
        <v>92</v>
      </c>
      <c r="I8870" t="s">
        <v>92</v>
      </c>
    </row>
    <row r="8871" spans="1:9">
      <c r="A8871" t="s">
        <v>92</v>
      </c>
      <c r="B8871" s="23" t="s">
        <v>92</v>
      </c>
      <c r="C8871" s="24" t="s">
        <v>92</v>
      </c>
      <c r="D8871" t="s">
        <v>92</v>
      </c>
      <c r="E8871" t="s">
        <v>92</v>
      </c>
      <c r="F8871" t="s">
        <v>92</v>
      </c>
      <c r="G8871" s="23" t="s">
        <v>92</v>
      </c>
      <c r="H8871" s="24" t="s">
        <v>92</v>
      </c>
      <c r="I8871" t="s">
        <v>92</v>
      </c>
    </row>
    <row r="8872" spans="1:9">
      <c r="A8872" t="s">
        <v>92</v>
      </c>
      <c r="B8872" s="23" t="s">
        <v>92</v>
      </c>
      <c r="C8872" s="24" t="s">
        <v>92</v>
      </c>
      <c r="D8872" t="s">
        <v>92</v>
      </c>
      <c r="E8872" t="s">
        <v>92</v>
      </c>
      <c r="F8872" t="s">
        <v>92</v>
      </c>
      <c r="G8872" s="23" t="s">
        <v>92</v>
      </c>
      <c r="H8872" s="24" t="s">
        <v>92</v>
      </c>
      <c r="I8872" t="s">
        <v>92</v>
      </c>
    </row>
    <row r="8873" spans="1:9">
      <c r="A8873" t="s">
        <v>92</v>
      </c>
      <c r="B8873" s="23" t="s">
        <v>92</v>
      </c>
      <c r="C8873" s="24" t="s">
        <v>92</v>
      </c>
      <c r="D8873" t="s">
        <v>92</v>
      </c>
      <c r="E8873" t="s">
        <v>92</v>
      </c>
      <c r="F8873" t="s">
        <v>92</v>
      </c>
      <c r="G8873" s="23" t="s">
        <v>92</v>
      </c>
      <c r="H8873" s="24" t="s">
        <v>92</v>
      </c>
      <c r="I8873" t="s">
        <v>92</v>
      </c>
    </row>
    <row r="8874" spans="1:9">
      <c r="A8874" t="s">
        <v>92</v>
      </c>
      <c r="B8874" s="23" t="s">
        <v>92</v>
      </c>
      <c r="C8874" s="24" t="s">
        <v>92</v>
      </c>
      <c r="D8874" t="s">
        <v>92</v>
      </c>
      <c r="E8874" t="s">
        <v>92</v>
      </c>
      <c r="F8874" t="s">
        <v>92</v>
      </c>
      <c r="G8874" s="23" t="s">
        <v>92</v>
      </c>
      <c r="H8874" s="24" t="s">
        <v>92</v>
      </c>
      <c r="I8874" t="s">
        <v>92</v>
      </c>
    </row>
    <row r="8875" spans="1:9">
      <c r="A8875" t="s">
        <v>92</v>
      </c>
      <c r="B8875" s="23" t="s">
        <v>92</v>
      </c>
      <c r="C8875" s="24" t="s">
        <v>92</v>
      </c>
      <c r="D8875" t="s">
        <v>92</v>
      </c>
      <c r="E8875" t="s">
        <v>92</v>
      </c>
      <c r="F8875" t="s">
        <v>92</v>
      </c>
      <c r="G8875" s="23" t="s">
        <v>92</v>
      </c>
      <c r="H8875" s="24" t="s">
        <v>92</v>
      </c>
      <c r="I8875" t="s">
        <v>92</v>
      </c>
    </row>
    <row r="8876" spans="1:9">
      <c r="A8876" t="s">
        <v>92</v>
      </c>
      <c r="B8876" s="23" t="s">
        <v>92</v>
      </c>
      <c r="C8876" s="24" t="s">
        <v>92</v>
      </c>
      <c r="D8876" t="s">
        <v>92</v>
      </c>
      <c r="E8876" t="s">
        <v>92</v>
      </c>
      <c r="F8876" t="s">
        <v>92</v>
      </c>
      <c r="G8876" s="23" t="s">
        <v>92</v>
      </c>
      <c r="H8876" s="24" t="s">
        <v>92</v>
      </c>
      <c r="I8876" t="s">
        <v>92</v>
      </c>
    </row>
    <row r="8877" spans="1:9">
      <c r="A8877" t="s">
        <v>92</v>
      </c>
      <c r="B8877" s="23" t="s">
        <v>92</v>
      </c>
      <c r="C8877" s="24" t="s">
        <v>92</v>
      </c>
      <c r="D8877" t="s">
        <v>92</v>
      </c>
      <c r="E8877" t="s">
        <v>92</v>
      </c>
      <c r="F8877" t="s">
        <v>92</v>
      </c>
      <c r="G8877" s="23" t="s">
        <v>92</v>
      </c>
      <c r="H8877" s="24" t="s">
        <v>92</v>
      </c>
      <c r="I8877" t="s">
        <v>92</v>
      </c>
    </row>
    <row r="8878" spans="1:9">
      <c r="A8878" t="s">
        <v>92</v>
      </c>
      <c r="B8878" s="23" t="s">
        <v>92</v>
      </c>
      <c r="C8878" s="24" t="s">
        <v>92</v>
      </c>
      <c r="D8878" t="s">
        <v>92</v>
      </c>
      <c r="E8878" t="s">
        <v>92</v>
      </c>
      <c r="F8878" t="s">
        <v>92</v>
      </c>
      <c r="G8878" s="23" t="s">
        <v>92</v>
      </c>
      <c r="H8878" s="24" t="s">
        <v>92</v>
      </c>
      <c r="I8878" t="s">
        <v>92</v>
      </c>
    </row>
    <row r="8879" spans="1:9">
      <c r="A8879" t="s">
        <v>92</v>
      </c>
      <c r="B8879" s="23" t="s">
        <v>92</v>
      </c>
      <c r="C8879" s="24" t="s">
        <v>92</v>
      </c>
      <c r="D8879" t="s">
        <v>92</v>
      </c>
      <c r="E8879" t="s">
        <v>92</v>
      </c>
      <c r="F8879" t="s">
        <v>92</v>
      </c>
      <c r="G8879" s="23" t="s">
        <v>92</v>
      </c>
      <c r="H8879" s="24" t="s">
        <v>92</v>
      </c>
      <c r="I8879" t="s">
        <v>92</v>
      </c>
    </row>
    <row r="8880" spans="1:9">
      <c r="A8880" t="s">
        <v>92</v>
      </c>
      <c r="B8880" s="23" t="s">
        <v>92</v>
      </c>
      <c r="C8880" s="24" t="s">
        <v>92</v>
      </c>
      <c r="D8880" t="s">
        <v>92</v>
      </c>
      <c r="E8880" t="s">
        <v>92</v>
      </c>
      <c r="F8880" t="s">
        <v>92</v>
      </c>
      <c r="G8880" s="23" t="s">
        <v>92</v>
      </c>
      <c r="H8880" s="24" t="s">
        <v>92</v>
      </c>
      <c r="I8880" t="s">
        <v>92</v>
      </c>
    </row>
    <row r="8881" spans="1:9">
      <c r="A8881" t="s">
        <v>92</v>
      </c>
      <c r="B8881" s="23" t="s">
        <v>92</v>
      </c>
      <c r="C8881" s="24" t="s">
        <v>92</v>
      </c>
      <c r="D8881" t="s">
        <v>92</v>
      </c>
      <c r="E8881" t="s">
        <v>92</v>
      </c>
      <c r="F8881" t="s">
        <v>92</v>
      </c>
      <c r="G8881" s="23" t="s">
        <v>92</v>
      </c>
      <c r="H8881" s="24" t="s">
        <v>92</v>
      </c>
      <c r="I8881" t="s">
        <v>92</v>
      </c>
    </row>
    <row r="8882" spans="1:9">
      <c r="A8882" t="s">
        <v>92</v>
      </c>
      <c r="B8882" s="23" t="s">
        <v>92</v>
      </c>
      <c r="C8882" s="24" t="s">
        <v>92</v>
      </c>
      <c r="D8882" t="s">
        <v>92</v>
      </c>
      <c r="E8882" t="s">
        <v>92</v>
      </c>
      <c r="F8882" t="s">
        <v>92</v>
      </c>
      <c r="G8882" s="23" t="s">
        <v>92</v>
      </c>
      <c r="H8882" s="24" t="s">
        <v>92</v>
      </c>
      <c r="I8882" t="s">
        <v>92</v>
      </c>
    </row>
    <row r="8883" spans="1:9">
      <c r="A8883" t="s">
        <v>92</v>
      </c>
      <c r="B8883" s="23" t="s">
        <v>92</v>
      </c>
      <c r="C8883" s="24" t="s">
        <v>92</v>
      </c>
      <c r="D8883" t="s">
        <v>92</v>
      </c>
      <c r="E8883" t="s">
        <v>92</v>
      </c>
      <c r="F8883" t="s">
        <v>92</v>
      </c>
      <c r="G8883" s="23" t="s">
        <v>92</v>
      </c>
      <c r="H8883" s="24" t="s">
        <v>92</v>
      </c>
      <c r="I8883" t="s">
        <v>92</v>
      </c>
    </row>
    <row r="8884" spans="1:9">
      <c r="A8884" t="s">
        <v>92</v>
      </c>
      <c r="B8884" s="23" t="s">
        <v>92</v>
      </c>
      <c r="C8884" s="24" t="s">
        <v>92</v>
      </c>
      <c r="D8884" t="s">
        <v>92</v>
      </c>
      <c r="E8884" t="s">
        <v>92</v>
      </c>
      <c r="F8884" t="s">
        <v>92</v>
      </c>
      <c r="G8884" s="23" t="s">
        <v>92</v>
      </c>
      <c r="H8884" s="24" t="s">
        <v>92</v>
      </c>
      <c r="I8884" t="s">
        <v>92</v>
      </c>
    </row>
    <row r="8885" spans="1:9">
      <c r="A8885" t="s">
        <v>92</v>
      </c>
      <c r="B8885" s="23" t="s">
        <v>92</v>
      </c>
      <c r="C8885" s="24" t="s">
        <v>92</v>
      </c>
      <c r="D8885" t="s">
        <v>92</v>
      </c>
      <c r="E8885" t="s">
        <v>92</v>
      </c>
      <c r="F8885" t="s">
        <v>92</v>
      </c>
      <c r="G8885" s="23" t="s">
        <v>92</v>
      </c>
      <c r="H8885" s="24" t="s">
        <v>92</v>
      </c>
      <c r="I8885" t="s">
        <v>92</v>
      </c>
    </row>
    <row r="8886" spans="1:9">
      <c r="A8886" t="s">
        <v>92</v>
      </c>
      <c r="B8886" s="23" t="s">
        <v>92</v>
      </c>
      <c r="C8886" s="24" t="s">
        <v>92</v>
      </c>
      <c r="D8886" t="s">
        <v>92</v>
      </c>
      <c r="E8886" t="s">
        <v>92</v>
      </c>
      <c r="F8886" t="s">
        <v>92</v>
      </c>
      <c r="G8886" s="23" t="s">
        <v>92</v>
      </c>
      <c r="H8886" s="24" t="s">
        <v>92</v>
      </c>
      <c r="I8886" t="s">
        <v>92</v>
      </c>
    </row>
    <row r="8887" spans="1:9">
      <c r="A8887" t="s">
        <v>92</v>
      </c>
      <c r="B8887" s="23" t="s">
        <v>92</v>
      </c>
      <c r="C8887" s="24" t="s">
        <v>92</v>
      </c>
      <c r="D8887" t="s">
        <v>92</v>
      </c>
      <c r="E8887" t="s">
        <v>92</v>
      </c>
      <c r="F8887" t="s">
        <v>92</v>
      </c>
      <c r="G8887" s="23" t="s">
        <v>92</v>
      </c>
      <c r="H8887" s="24" t="s">
        <v>92</v>
      </c>
      <c r="I8887" t="s">
        <v>92</v>
      </c>
    </row>
    <row r="8888" spans="1:9">
      <c r="A8888" t="s">
        <v>92</v>
      </c>
      <c r="B8888" s="23" t="s">
        <v>92</v>
      </c>
      <c r="C8888" s="24" t="s">
        <v>92</v>
      </c>
      <c r="D8888" t="s">
        <v>92</v>
      </c>
      <c r="E8888" t="s">
        <v>92</v>
      </c>
      <c r="F8888" t="s">
        <v>92</v>
      </c>
      <c r="G8888" s="23" t="s">
        <v>92</v>
      </c>
      <c r="H8888" s="24" t="s">
        <v>92</v>
      </c>
      <c r="I8888" t="s">
        <v>92</v>
      </c>
    </row>
    <row r="8889" spans="1:9">
      <c r="A8889" t="s">
        <v>92</v>
      </c>
      <c r="B8889" s="23" t="s">
        <v>92</v>
      </c>
      <c r="C8889" s="24" t="s">
        <v>92</v>
      </c>
      <c r="D8889" t="s">
        <v>92</v>
      </c>
      <c r="E8889" t="s">
        <v>92</v>
      </c>
      <c r="F8889" t="s">
        <v>92</v>
      </c>
      <c r="G8889" s="23" t="s">
        <v>92</v>
      </c>
      <c r="H8889" s="24" t="s">
        <v>92</v>
      </c>
      <c r="I8889" t="s">
        <v>92</v>
      </c>
    </row>
    <row r="8890" spans="1:9">
      <c r="A8890" t="s">
        <v>92</v>
      </c>
      <c r="B8890" s="23" t="s">
        <v>92</v>
      </c>
      <c r="C8890" s="24" t="s">
        <v>92</v>
      </c>
      <c r="D8890" t="s">
        <v>92</v>
      </c>
      <c r="E8890" t="s">
        <v>92</v>
      </c>
      <c r="F8890" t="s">
        <v>92</v>
      </c>
      <c r="G8890" s="23" t="s">
        <v>92</v>
      </c>
      <c r="H8890" s="24" t="s">
        <v>92</v>
      </c>
      <c r="I8890" t="s">
        <v>92</v>
      </c>
    </row>
    <row r="8891" spans="1:9">
      <c r="A8891" t="s">
        <v>92</v>
      </c>
      <c r="B8891" s="23" t="s">
        <v>92</v>
      </c>
      <c r="C8891" s="24" t="s">
        <v>92</v>
      </c>
      <c r="D8891" t="s">
        <v>92</v>
      </c>
      <c r="E8891" t="s">
        <v>92</v>
      </c>
      <c r="F8891" t="s">
        <v>92</v>
      </c>
      <c r="G8891" s="23" t="s">
        <v>92</v>
      </c>
      <c r="H8891" s="24" t="s">
        <v>92</v>
      </c>
      <c r="I8891" t="s">
        <v>92</v>
      </c>
    </row>
    <row r="8892" spans="1:9">
      <c r="A8892" t="s">
        <v>92</v>
      </c>
      <c r="B8892" s="23" t="s">
        <v>92</v>
      </c>
      <c r="C8892" s="24" t="s">
        <v>92</v>
      </c>
      <c r="D8892" t="s">
        <v>92</v>
      </c>
      <c r="E8892" t="s">
        <v>92</v>
      </c>
      <c r="F8892" t="s">
        <v>92</v>
      </c>
      <c r="G8892" s="23" t="s">
        <v>92</v>
      </c>
      <c r="H8892" s="24" t="s">
        <v>92</v>
      </c>
      <c r="I8892" t="s">
        <v>92</v>
      </c>
    </row>
    <row r="8893" spans="1:9">
      <c r="A8893" t="s">
        <v>92</v>
      </c>
      <c r="B8893" s="23" t="s">
        <v>92</v>
      </c>
      <c r="C8893" s="24" t="s">
        <v>92</v>
      </c>
      <c r="D8893" t="s">
        <v>92</v>
      </c>
      <c r="E8893" t="s">
        <v>92</v>
      </c>
      <c r="F8893" t="s">
        <v>92</v>
      </c>
      <c r="G8893" s="23" t="s">
        <v>92</v>
      </c>
      <c r="H8893" s="24" t="s">
        <v>92</v>
      </c>
      <c r="I8893" t="s">
        <v>92</v>
      </c>
    </row>
    <row r="8894" spans="1:9">
      <c r="A8894" t="s">
        <v>92</v>
      </c>
      <c r="B8894" s="23" t="s">
        <v>92</v>
      </c>
      <c r="C8894" s="24" t="s">
        <v>92</v>
      </c>
      <c r="D8894" t="s">
        <v>92</v>
      </c>
      <c r="E8894" t="s">
        <v>92</v>
      </c>
      <c r="F8894" t="s">
        <v>92</v>
      </c>
      <c r="G8894" s="23" t="s">
        <v>92</v>
      </c>
      <c r="H8894" s="24" t="s">
        <v>92</v>
      </c>
      <c r="I8894" t="s">
        <v>92</v>
      </c>
    </row>
    <row r="8895" spans="1:9">
      <c r="A8895" t="s">
        <v>92</v>
      </c>
      <c r="B8895" s="23" t="s">
        <v>92</v>
      </c>
      <c r="C8895" s="24" t="s">
        <v>92</v>
      </c>
      <c r="D8895" t="s">
        <v>92</v>
      </c>
      <c r="E8895" t="s">
        <v>92</v>
      </c>
      <c r="F8895" t="s">
        <v>92</v>
      </c>
      <c r="G8895" s="23" t="s">
        <v>92</v>
      </c>
      <c r="H8895" s="24" t="s">
        <v>92</v>
      </c>
      <c r="I8895" t="s">
        <v>92</v>
      </c>
    </row>
    <row r="8896" spans="1:9">
      <c r="A8896" t="s">
        <v>92</v>
      </c>
      <c r="B8896" s="23" t="s">
        <v>92</v>
      </c>
      <c r="C8896" s="24" t="s">
        <v>92</v>
      </c>
      <c r="D8896" t="s">
        <v>92</v>
      </c>
      <c r="E8896" t="s">
        <v>92</v>
      </c>
      <c r="F8896" t="s">
        <v>92</v>
      </c>
      <c r="G8896" s="23" t="s">
        <v>92</v>
      </c>
      <c r="H8896" s="24" t="s">
        <v>92</v>
      </c>
      <c r="I8896" t="s">
        <v>92</v>
      </c>
    </row>
    <row r="8897" spans="1:9">
      <c r="A8897" t="s">
        <v>92</v>
      </c>
      <c r="B8897" s="23" t="s">
        <v>92</v>
      </c>
      <c r="C8897" s="24" t="s">
        <v>92</v>
      </c>
      <c r="D8897" t="s">
        <v>92</v>
      </c>
      <c r="E8897" t="s">
        <v>92</v>
      </c>
      <c r="F8897" t="s">
        <v>92</v>
      </c>
      <c r="G8897" s="23" t="s">
        <v>92</v>
      </c>
      <c r="H8897" s="24" t="s">
        <v>92</v>
      </c>
      <c r="I8897" t="s">
        <v>92</v>
      </c>
    </row>
    <row r="8898" spans="1:9">
      <c r="A8898" t="s">
        <v>92</v>
      </c>
      <c r="B8898" s="23" t="s">
        <v>92</v>
      </c>
      <c r="C8898" s="24" t="s">
        <v>92</v>
      </c>
      <c r="D8898" t="s">
        <v>92</v>
      </c>
      <c r="E8898" t="s">
        <v>92</v>
      </c>
      <c r="F8898" t="s">
        <v>92</v>
      </c>
      <c r="G8898" s="23" t="s">
        <v>92</v>
      </c>
      <c r="H8898" s="24" t="s">
        <v>92</v>
      </c>
      <c r="I8898" t="s">
        <v>92</v>
      </c>
    </row>
    <row r="8899" spans="1:9">
      <c r="A8899" t="s">
        <v>92</v>
      </c>
      <c r="B8899" s="23" t="s">
        <v>92</v>
      </c>
      <c r="C8899" s="24" t="s">
        <v>92</v>
      </c>
      <c r="D8899" t="s">
        <v>92</v>
      </c>
      <c r="E8899" t="s">
        <v>92</v>
      </c>
      <c r="F8899" t="s">
        <v>92</v>
      </c>
      <c r="G8899" s="23" t="s">
        <v>92</v>
      </c>
      <c r="H8899" s="24" t="s">
        <v>92</v>
      </c>
      <c r="I8899" t="s">
        <v>92</v>
      </c>
    </row>
    <row r="8900" spans="1:9">
      <c r="A8900" t="s">
        <v>92</v>
      </c>
      <c r="B8900" s="23" t="s">
        <v>92</v>
      </c>
      <c r="C8900" s="24" t="s">
        <v>92</v>
      </c>
      <c r="D8900" t="s">
        <v>92</v>
      </c>
      <c r="E8900" t="s">
        <v>92</v>
      </c>
      <c r="F8900" t="s">
        <v>92</v>
      </c>
      <c r="G8900" s="23" t="s">
        <v>92</v>
      </c>
      <c r="H8900" s="24" t="s">
        <v>92</v>
      </c>
      <c r="I8900" t="s">
        <v>92</v>
      </c>
    </row>
    <row r="8901" spans="1:9">
      <c r="A8901" t="s">
        <v>92</v>
      </c>
      <c r="B8901" s="23" t="s">
        <v>92</v>
      </c>
      <c r="C8901" s="24" t="s">
        <v>92</v>
      </c>
      <c r="D8901" t="s">
        <v>92</v>
      </c>
      <c r="E8901" t="s">
        <v>92</v>
      </c>
      <c r="F8901" t="s">
        <v>92</v>
      </c>
      <c r="G8901" s="23" t="s">
        <v>92</v>
      </c>
      <c r="H8901" s="24" t="s">
        <v>92</v>
      </c>
      <c r="I8901" t="s">
        <v>92</v>
      </c>
    </row>
    <row r="8902" spans="1:9">
      <c r="A8902" t="s">
        <v>92</v>
      </c>
      <c r="B8902" s="23" t="s">
        <v>92</v>
      </c>
      <c r="C8902" s="24" t="s">
        <v>92</v>
      </c>
      <c r="D8902" t="s">
        <v>92</v>
      </c>
      <c r="E8902" t="s">
        <v>92</v>
      </c>
      <c r="F8902" t="s">
        <v>92</v>
      </c>
      <c r="G8902" s="23" t="s">
        <v>92</v>
      </c>
      <c r="H8902" s="24" t="s">
        <v>92</v>
      </c>
      <c r="I8902" t="s">
        <v>92</v>
      </c>
    </row>
    <row r="8903" spans="1:9">
      <c r="A8903" t="s">
        <v>92</v>
      </c>
      <c r="B8903" s="23" t="s">
        <v>92</v>
      </c>
      <c r="C8903" s="24" t="s">
        <v>92</v>
      </c>
      <c r="D8903" t="s">
        <v>92</v>
      </c>
      <c r="E8903" t="s">
        <v>92</v>
      </c>
      <c r="F8903" t="s">
        <v>92</v>
      </c>
      <c r="G8903" s="23" t="s">
        <v>92</v>
      </c>
      <c r="H8903" s="24" t="s">
        <v>92</v>
      </c>
      <c r="I8903" t="s">
        <v>92</v>
      </c>
    </row>
    <row r="8904" spans="1:9">
      <c r="A8904" t="s">
        <v>92</v>
      </c>
      <c r="B8904" s="23" t="s">
        <v>92</v>
      </c>
      <c r="C8904" s="24" t="s">
        <v>92</v>
      </c>
      <c r="D8904" t="s">
        <v>92</v>
      </c>
      <c r="E8904" t="s">
        <v>92</v>
      </c>
      <c r="F8904" t="s">
        <v>92</v>
      </c>
      <c r="G8904" s="23" t="s">
        <v>92</v>
      </c>
      <c r="H8904" s="24" t="s">
        <v>92</v>
      </c>
      <c r="I8904" t="s">
        <v>92</v>
      </c>
    </row>
    <row r="8905" spans="1:9">
      <c r="A8905" t="s">
        <v>92</v>
      </c>
      <c r="B8905" s="23" t="s">
        <v>92</v>
      </c>
      <c r="C8905" s="24" t="s">
        <v>92</v>
      </c>
      <c r="D8905" t="s">
        <v>92</v>
      </c>
      <c r="E8905" t="s">
        <v>92</v>
      </c>
      <c r="F8905" t="s">
        <v>92</v>
      </c>
      <c r="G8905" s="23" t="s">
        <v>92</v>
      </c>
      <c r="H8905" s="24" t="s">
        <v>92</v>
      </c>
      <c r="I8905" t="s">
        <v>92</v>
      </c>
    </row>
    <row r="8906" spans="1:9">
      <c r="A8906" t="s">
        <v>92</v>
      </c>
      <c r="B8906" s="23" t="s">
        <v>92</v>
      </c>
      <c r="C8906" s="24" t="s">
        <v>92</v>
      </c>
      <c r="D8906" t="s">
        <v>92</v>
      </c>
      <c r="E8906" t="s">
        <v>92</v>
      </c>
      <c r="F8906" t="s">
        <v>92</v>
      </c>
      <c r="G8906" s="23" t="s">
        <v>92</v>
      </c>
      <c r="H8906" s="24" t="s">
        <v>92</v>
      </c>
      <c r="I8906" t="s">
        <v>92</v>
      </c>
    </row>
    <row r="8907" spans="1:9">
      <c r="A8907" t="s">
        <v>92</v>
      </c>
      <c r="B8907" s="23" t="s">
        <v>92</v>
      </c>
      <c r="C8907" s="24" t="s">
        <v>92</v>
      </c>
      <c r="D8907" t="s">
        <v>92</v>
      </c>
      <c r="E8907" t="s">
        <v>92</v>
      </c>
      <c r="F8907" t="s">
        <v>92</v>
      </c>
      <c r="G8907" s="23" t="s">
        <v>92</v>
      </c>
      <c r="H8907" s="24" t="s">
        <v>92</v>
      </c>
      <c r="I8907" t="s">
        <v>92</v>
      </c>
    </row>
    <row r="8908" spans="1:9">
      <c r="A8908" t="s">
        <v>92</v>
      </c>
      <c r="B8908" s="23" t="s">
        <v>92</v>
      </c>
      <c r="C8908" s="24" t="s">
        <v>92</v>
      </c>
      <c r="D8908" t="s">
        <v>92</v>
      </c>
      <c r="E8908" t="s">
        <v>92</v>
      </c>
      <c r="F8908" t="s">
        <v>92</v>
      </c>
      <c r="G8908" s="23" t="s">
        <v>92</v>
      </c>
      <c r="H8908" s="24" t="s">
        <v>92</v>
      </c>
      <c r="I8908" t="s">
        <v>92</v>
      </c>
    </row>
    <row r="8909" spans="1:9">
      <c r="A8909" t="s">
        <v>92</v>
      </c>
      <c r="B8909" s="23" t="s">
        <v>92</v>
      </c>
      <c r="C8909" s="24" t="s">
        <v>92</v>
      </c>
      <c r="D8909" t="s">
        <v>92</v>
      </c>
      <c r="E8909" t="s">
        <v>92</v>
      </c>
      <c r="F8909" t="s">
        <v>92</v>
      </c>
      <c r="G8909" s="23" t="s">
        <v>92</v>
      </c>
      <c r="H8909" s="24" t="s">
        <v>92</v>
      </c>
      <c r="I8909" t="s">
        <v>92</v>
      </c>
    </row>
    <row r="8910" spans="1:9">
      <c r="A8910" t="s">
        <v>92</v>
      </c>
      <c r="B8910" s="23" t="s">
        <v>92</v>
      </c>
      <c r="C8910" s="24" t="s">
        <v>92</v>
      </c>
      <c r="D8910" t="s">
        <v>92</v>
      </c>
      <c r="E8910" t="s">
        <v>92</v>
      </c>
      <c r="F8910" t="s">
        <v>92</v>
      </c>
      <c r="G8910" s="23" t="s">
        <v>92</v>
      </c>
      <c r="H8910" s="24" t="s">
        <v>92</v>
      </c>
      <c r="I8910" t="s">
        <v>92</v>
      </c>
    </row>
    <row r="8911" spans="1:9">
      <c r="A8911" t="s">
        <v>92</v>
      </c>
      <c r="B8911" s="23" t="s">
        <v>92</v>
      </c>
      <c r="C8911" s="24" t="s">
        <v>92</v>
      </c>
      <c r="D8911" t="s">
        <v>92</v>
      </c>
      <c r="E8911" t="s">
        <v>92</v>
      </c>
      <c r="F8911" t="s">
        <v>92</v>
      </c>
      <c r="G8911" s="23" t="s">
        <v>92</v>
      </c>
      <c r="H8911" s="24" t="s">
        <v>92</v>
      </c>
      <c r="I8911" t="s">
        <v>92</v>
      </c>
    </row>
    <row r="8912" spans="1:9">
      <c r="A8912" t="s">
        <v>92</v>
      </c>
      <c r="B8912" s="23" t="s">
        <v>92</v>
      </c>
      <c r="C8912" s="24" t="s">
        <v>92</v>
      </c>
      <c r="D8912" t="s">
        <v>92</v>
      </c>
      <c r="E8912" t="s">
        <v>92</v>
      </c>
      <c r="F8912" t="s">
        <v>92</v>
      </c>
      <c r="G8912" s="23" t="s">
        <v>92</v>
      </c>
      <c r="H8912" s="24" t="s">
        <v>92</v>
      </c>
      <c r="I8912" t="s">
        <v>92</v>
      </c>
    </row>
    <row r="8913" spans="1:9">
      <c r="A8913" t="s">
        <v>92</v>
      </c>
      <c r="B8913" s="23" t="s">
        <v>92</v>
      </c>
      <c r="C8913" s="24" t="s">
        <v>92</v>
      </c>
      <c r="D8913" t="s">
        <v>92</v>
      </c>
      <c r="E8913" t="s">
        <v>92</v>
      </c>
      <c r="F8913" t="s">
        <v>92</v>
      </c>
      <c r="G8913" s="23" t="s">
        <v>92</v>
      </c>
      <c r="H8913" s="24" t="s">
        <v>92</v>
      </c>
      <c r="I8913" t="s">
        <v>92</v>
      </c>
    </row>
    <row r="8914" spans="1:9">
      <c r="A8914" t="s">
        <v>92</v>
      </c>
      <c r="B8914" s="23" t="s">
        <v>92</v>
      </c>
      <c r="C8914" s="24" t="s">
        <v>92</v>
      </c>
      <c r="D8914" t="s">
        <v>92</v>
      </c>
      <c r="E8914" t="s">
        <v>92</v>
      </c>
      <c r="F8914" t="s">
        <v>92</v>
      </c>
      <c r="G8914" s="23" t="s">
        <v>92</v>
      </c>
      <c r="H8914" s="24" t="s">
        <v>92</v>
      </c>
      <c r="I8914" t="s">
        <v>92</v>
      </c>
    </row>
    <row r="8915" spans="1:9">
      <c r="A8915" t="s">
        <v>92</v>
      </c>
      <c r="B8915" s="23" t="s">
        <v>92</v>
      </c>
      <c r="C8915" s="24" t="s">
        <v>92</v>
      </c>
      <c r="D8915" t="s">
        <v>92</v>
      </c>
      <c r="E8915" t="s">
        <v>92</v>
      </c>
      <c r="F8915" t="s">
        <v>92</v>
      </c>
      <c r="G8915" s="23" t="s">
        <v>92</v>
      </c>
      <c r="H8915" s="24" t="s">
        <v>92</v>
      </c>
      <c r="I8915" t="s">
        <v>92</v>
      </c>
    </row>
    <row r="8916" spans="1:9">
      <c r="A8916" t="s">
        <v>92</v>
      </c>
      <c r="B8916" s="23" t="s">
        <v>92</v>
      </c>
      <c r="C8916" s="24" t="s">
        <v>92</v>
      </c>
      <c r="D8916" t="s">
        <v>92</v>
      </c>
      <c r="E8916" t="s">
        <v>92</v>
      </c>
      <c r="F8916" t="s">
        <v>92</v>
      </c>
      <c r="G8916" s="23" t="s">
        <v>92</v>
      </c>
      <c r="H8916" s="24" t="s">
        <v>92</v>
      </c>
      <c r="I8916" t="s">
        <v>92</v>
      </c>
    </row>
    <row r="8917" spans="1:9">
      <c r="A8917" t="s">
        <v>92</v>
      </c>
      <c r="B8917" s="23" t="s">
        <v>92</v>
      </c>
      <c r="C8917" s="24" t="s">
        <v>92</v>
      </c>
      <c r="D8917" t="s">
        <v>92</v>
      </c>
      <c r="E8917" t="s">
        <v>92</v>
      </c>
      <c r="F8917" t="s">
        <v>92</v>
      </c>
      <c r="G8917" s="23" t="s">
        <v>92</v>
      </c>
      <c r="H8917" s="24" t="s">
        <v>92</v>
      </c>
      <c r="I8917" t="s">
        <v>92</v>
      </c>
    </row>
    <row r="8918" spans="1:9">
      <c r="A8918" t="s">
        <v>92</v>
      </c>
      <c r="B8918" s="23" t="s">
        <v>92</v>
      </c>
      <c r="C8918" s="24" t="s">
        <v>92</v>
      </c>
      <c r="D8918" t="s">
        <v>92</v>
      </c>
      <c r="E8918" t="s">
        <v>92</v>
      </c>
      <c r="F8918" t="s">
        <v>92</v>
      </c>
      <c r="G8918" s="23" t="s">
        <v>92</v>
      </c>
      <c r="H8918" s="24" t="s">
        <v>92</v>
      </c>
      <c r="I8918" t="s">
        <v>92</v>
      </c>
    </row>
    <row r="8919" spans="1:9">
      <c r="A8919" t="s">
        <v>92</v>
      </c>
      <c r="B8919" s="23" t="s">
        <v>92</v>
      </c>
      <c r="C8919" s="24" t="s">
        <v>92</v>
      </c>
      <c r="D8919" t="s">
        <v>92</v>
      </c>
      <c r="E8919" t="s">
        <v>92</v>
      </c>
      <c r="F8919" t="s">
        <v>92</v>
      </c>
      <c r="G8919" s="23" t="s">
        <v>92</v>
      </c>
      <c r="H8919" s="24" t="s">
        <v>92</v>
      </c>
      <c r="I8919" t="s">
        <v>92</v>
      </c>
    </row>
    <row r="8920" spans="1:9">
      <c r="A8920" t="s">
        <v>92</v>
      </c>
      <c r="B8920" s="23" t="s">
        <v>92</v>
      </c>
      <c r="C8920" s="24" t="s">
        <v>92</v>
      </c>
      <c r="D8920" t="s">
        <v>92</v>
      </c>
      <c r="E8920" t="s">
        <v>92</v>
      </c>
      <c r="F8920" t="s">
        <v>92</v>
      </c>
      <c r="G8920" s="23" t="s">
        <v>92</v>
      </c>
      <c r="H8920" s="24" t="s">
        <v>92</v>
      </c>
      <c r="I8920" t="s">
        <v>92</v>
      </c>
    </row>
    <row r="8921" spans="1:9">
      <c r="A8921" t="s">
        <v>92</v>
      </c>
      <c r="B8921" s="23" t="s">
        <v>92</v>
      </c>
      <c r="C8921" s="24" t="s">
        <v>92</v>
      </c>
      <c r="D8921" t="s">
        <v>92</v>
      </c>
      <c r="E8921" t="s">
        <v>92</v>
      </c>
      <c r="F8921" t="s">
        <v>92</v>
      </c>
      <c r="G8921" s="23" t="s">
        <v>92</v>
      </c>
      <c r="H8921" s="24" t="s">
        <v>92</v>
      </c>
      <c r="I8921" t="s">
        <v>92</v>
      </c>
    </row>
    <row r="8922" spans="1:9">
      <c r="A8922" t="s">
        <v>92</v>
      </c>
      <c r="B8922" s="23" t="s">
        <v>92</v>
      </c>
      <c r="C8922" s="24" t="s">
        <v>92</v>
      </c>
      <c r="D8922" t="s">
        <v>92</v>
      </c>
      <c r="E8922" t="s">
        <v>92</v>
      </c>
      <c r="F8922" t="s">
        <v>92</v>
      </c>
      <c r="G8922" s="23" t="s">
        <v>92</v>
      </c>
      <c r="H8922" s="24" t="s">
        <v>92</v>
      </c>
      <c r="I8922" t="s">
        <v>92</v>
      </c>
    </row>
    <row r="8923" spans="1:9">
      <c r="A8923" t="s">
        <v>92</v>
      </c>
      <c r="B8923" s="23" t="s">
        <v>92</v>
      </c>
      <c r="C8923" s="24" t="s">
        <v>92</v>
      </c>
      <c r="D8923" t="s">
        <v>92</v>
      </c>
      <c r="E8923" t="s">
        <v>92</v>
      </c>
      <c r="F8923" t="s">
        <v>92</v>
      </c>
      <c r="G8923" s="23" t="s">
        <v>92</v>
      </c>
      <c r="H8923" s="24" t="s">
        <v>92</v>
      </c>
      <c r="I8923" t="s">
        <v>92</v>
      </c>
    </row>
    <row r="8924" spans="1:9">
      <c r="A8924" t="s">
        <v>92</v>
      </c>
      <c r="B8924" s="23" t="s">
        <v>92</v>
      </c>
      <c r="C8924" s="24" t="s">
        <v>92</v>
      </c>
      <c r="D8924" t="s">
        <v>92</v>
      </c>
      <c r="E8924" t="s">
        <v>92</v>
      </c>
      <c r="F8924" t="s">
        <v>92</v>
      </c>
      <c r="G8924" s="23" t="s">
        <v>92</v>
      </c>
      <c r="H8924" s="24" t="s">
        <v>92</v>
      </c>
      <c r="I8924" t="s">
        <v>92</v>
      </c>
    </row>
    <row r="8925" spans="1:9">
      <c r="A8925" t="s">
        <v>92</v>
      </c>
      <c r="B8925" s="23" t="s">
        <v>92</v>
      </c>
      <c r="C8925" s="24" t="s">
        <v>92</v>
      </c>
      <c r="D8925" t="s">
        <v>92</v>
      </c>
      <c r="E8925" t="s">
        <v>92</v>
      </c>
      <c r="F8925" t="s">
        <v>92</v>
      </c>
      <c r="G8925" s="23" t="s">
        <v>92</v>
      </c>
      <c r="H8925" s="24" t="s">
        <v>92</v>
      </c>
      <c r="I8925" t="s">
        <v>92</v>
      </c>
    </row>
    <row r="8926" spans="1:9">
      <c r="A8926" t="s">
        <v>92</v>
      </c>
      <c r="B8926" s="23" t="s">
        <v>92</v>
      </c>
      <c r="C8926" s="24" t="s">
        <v>92</v>
      </c>
      <c r="D8926" t="s">
        <v>92</v>
      </c>
      <c r="E8926" t="s">
        <v>92</v>
      </c>
      <c r="F8926" t="s">
        <v>92</v>
      </c>
      <c r="G8926" s="23" t="s">
        <v>92</v>
      </c>
      <c r="H8926" s="24" t="s">
        <v>92</v>
      </c>
      <c r="I8926" t="s">
        <v>92</v>
      </c>
    </row>
    <row r="8927" spans="1:9">
      <c r="A8927" t="s">
        <v>92</v>
      </c>
      <c r="B8927" s="23" t="s">
        <v>92</v>
      </c>
      <c r="C8927" s="24" t="s">
        <v>92</v>
      </c>
      <c r="D8927" t="s">
        <v>92</v>
      </c>
      <c r="E8927" t="s">
        <v>92</v>
      </c>
      <c r="F8927" t="s">
        <v>92</v>
      </c>
      <c r="G8927" s="23" t="s">
        <v>92</v>
      </c>
      <c r="H8927" s="24" t="s">
        <v>92</v>
      </c>
      <c r="I8927" t="s">
        <v>92</v>
      </c>
    </row>
    <row r="8928" spans="1:9">
      <c r="A8928" t="s">
        <v>92</v>
      </c>
      <c r="B8928" s="23" t="s">
        <v>92</v>
      </c>
      <c r="C8928" s="24" t="s">
        <v>92</v>
      </c>
      <c r="D8928" t="s">
        <v>92</v>
      </c>
      <c r="E8928" t="s">
        <v>92</v>
      </c>
      <c r="F8928" t="s">
        <v>92</v>
      </c>
      <c r="G8928" s="23" t="s">
        <v>92</v>
      </c>
      <c r="H8928" s="24" t="s">
        <v>92</v>
      </c>
      <c r="I8928" t="s">
        <v>92</v>
      </c>
    </row>
    <row r="8929" spans="1:9">
      <c r="A8929" t="s">
        <v>92</v>
      </c>
      <c r="B8929" s="23" t="s">
        <v>92</v>
      </c>
      <c r="C8929" s="24" t="s">
        <v>92</v>
      </c>
      <c r="D8929" t="s">
        <v>92</v>
      </c>
      <c r="E8929" t="s">
        <v>92</v>
      </c>
      <c r="F8929" t="s">
        <v>92</v>
      </c>
      <c r="G8929" s="23" t="s">
        <v>92</v>
      </c>
      <c r="H8929" s="24" t="s">
        <v>92</v>
      </c>
      <c r="I8929" t="s">
        <v>92</v>
      </c>
    </row>
    <row r="8930" spans="1:9">
      <c r="A8930" t="s">
        <v>92</v>
      </c>
      <c r="B8930" s="23" t="s">
        <v>92</v>
      </c>
      <c r="C8930" s="24" t="s">
        <v>92</v>
      </c>
      <c r="D8930" t="s">
        <v>92</v>
      </c>
      <c r="E8930" t="s">
        <v>92</v>
      </c>
      <c r="F8930" t="s">
        <v>92</v>
      </c>
      <c r="G8930" s="23" t="s">
        <v>92</v>
      </c>
      <c r="H8930" s="24" t="s">
        <v>92</v>
      </c>
      <c r="I8930" t="s">
        <v>92</v>
      </c>
    </row>
    <row r="8931" spans="1:9">
      <c r="A8931" t="s">
        <v>92</v>
      </c>
      <c r="B8931" s="23" t="s">
        <v>92</v>
      </c>
      <c r="C8931" s="24" t="s">
        <v>92</v>
      </c>
      <c r="D8931" t="s">
        <v>92</v>
      </c>
      <c r="E8931" t="s">
        <v>92</v>
      </c>
      <c r="F8931" t="s">
        <v>92</v>
      </c>
      <c r="G8931" s="23" t="s">
        <v>92</v>
      </c>
      <c r="H8931" s="24" t="s">
        <v>92</v>
      </c>
      <c r="I8931" t="s">
        <v>92</v>
      </c>
    </row>
    <row r="8932" spans="1:9">
      <c r="A8932" t="s">
        <v>92</v>
      </c>
      <c r="B8932" s="23" t="s">
        <v>92</v>
      </c>
      <c r="C8932" s="24" t="s">
        <v>92</v>
      </c>
      <c r="D8932" t="s">
        <v>92</v>
      </c>
      <c r="E8932" t="s">
        <v>92</v>
      </c>
      <c r="F8932" t="s">
        <v>92</v>
      </c>
      <c r="G8932" s="23" t="s">
        <v>92</v>
      </c>
      <c r="H8932" s="24" t="s">
        <v>92</v>
      </c>
      <c r="I8932" t="s">
        <v>92</v>
      </c>
    </row>
    <row r="8933" spans="1:9">
      <c r="A8933" t="s">
        <v>92</v>
      </c>
      <c r="B8933" s="23" t="s">
        <v>92</v>
      </c>
      <c r="C8933" s="24" t="s">
        <v>92</v>
      </c>
      <c r="D8933" t="s">
        <v>92</v>
      </c>
      <c r="E8933" t="s">
        <v>92</v>
      </c>
      <c r="F8933" t="s">
        <v>92</v>
      </c>
      <c r="G8933" s="23" t="s">
        <v>92</v>
      </c>
      <c r="H8933" s="24" t="s">
        <v>92</v>
      </c>
      <c r="I8933" t="s">
        <v>92</v>
      </c>
    </row>
    <row r="8934" spans="1:9">
      <c r="A8934" t="s">
        <v>92</v>
      </c>
      <c r="B8934" s="23" t="s">
        <v>92</v>
      </c>
      <c r="C8934" s="24" t="s">
        <v>92</v>
      </c>
      <c r="D8934" t="s">
        <v>92</v>
      </c>
      <c r="E8934" t="s">
        <v>92</v>
      </c>
      <c r="F8934" t="s">
        <v>92</v>
      </c>
      <c r="G8934" s="23" t="s">
        <v>92</v>
      </c>
      <c r="H8934" s="24" t="s">
        <v>92</v>
      </c>
      <c r="I8934" t="s">
        <v>92</v>
      </c>
    </row>
    <row r="8935" spans="1:9">
      <c r="A8935" t="s">
        <v>92</v>
      </c>
      <c r="B8935" s="23" t="s">
        <v>92</v>
      </c>
      <c r="C8935" s="24" t="s">
        <v>92</v>
      </c>
      <c r="D8935" t="s">
        <v>92</v>
      </c>
      <c r="E8935" t="s">
        <v>92</v>
      </c>
      <c r="F8935" t="s">
        <v>92</v>
      </c>
      <c r="G8935" s="23" t="s">
        <v>92</v>
      </c>
      <c r="H8935" s="24" t="s">
        <v>92</v>
      </c>
      <c r="I8935" t="s">
        <v>92</v>
      </c>
    </row>
    <row r="8936" spans="1:9">
      <c r="A8936" t="s">
        <v>92</v>
      </c>
      <c r="B8936" s="23" t="s">
        <v>92</v>
      </c>
      <c r="C8936" s="24" t="s">
        <v>92</v>
      </c>
      <c r="D8936" t="s">
        <v>92</v>
      </c>
      <c r="E8936" t="s">
        <v>92</v>
      </c>
      <c r="F8936" t="s">
        <v>92</v>
      </c>
      <c r="G8936" s="23" t="s">
        <v>92</v>
      </c>
      <c r="H8936" s="24" t="s">
        <v>92</v>
      </c>
      <c r="I8936" t="s">
        <v>92</v>
      </c>
    </row>
    <row r="8937" spans="1:9">
      <c r="A8937" t="s">
        <v>92</v>
      </c>
      <c r="B8937" s="23" t="s">
        <v>92</v>
      </c>
      <c r="C8937" s="24" t="s">
        <v>92</v>
      </c>
      <c r="D8937" t="s">
        <v>92</v>
      </c>
      <c r="E8937" t="s">
        <v>92</v>
      </c>
      <c r="F8937" t="s">
        <v>92</v>
      </c>
      <c r="G8937" s="23" t="s">
        <v>92</v>
      </c>
      <c r="H8937" s="24" t="s">
        <v>92</v>
      </c>
      <c r="I8937" t="s">
        <v>92</v>
      </c>
    </row>
    <row r="8938" spans="1:9">
      <c r="A8938" t="s">
        <v>92</v>
      </c>
      <c r="B8938" s="23" t="s">
        <v>92</v>
      </c>
      <c r="C8938" s="24" t="s">
        <v>92</v>
      </c>
      <c r="D8938" t="s">
        <v>92</v>
      </c>
      <c r="E8938" t="s">
        <v>92</v>
      </c>
      <c r="F8938" t="s">
        <v>92</v>
      </c>
      <c r="G8938" s="23" t="s">
        <v>92</v>
      </c>
      <c r="H8938" s="24" t="s">
        <v>92</v>
      </c>
      <c r="I8938" t="s">
        <v>92</v>
      </c>
    </row>
    <row r="8939" spans="1:9">
      <c r="A8939" t="s">
        <v>92</v>
      </c>
      <c r="B8939" s="23" t="s">
        <v>92</v>
      </c>
      <c r="C8939" s="24" t="s">
        <v>92</v>
      </c>
      <c r="D8939" t="s">
        <v>92</v>
      </c>
      <c r="E8939" t="s">
        <v>92</v>
      </c>
      <c r="F8939" t="s">
        <v>92</v>
      </c>
      <c r="G8939" s="23" t="s">
        <v>92</v>
      </c>
      <c r="H8939" s="24" t="s">
        <v>92</v>
      </c>
      <c r="I8939" t="s">
        <v>92</v>
      </c>
    </row>
    <row r="8940" spans="1:9">
      <c r="A8940" t="s">
        <v>92</v>
      </c>
      <c r="B8940" s="23" t="s">
        <v>92</v>
      </c>
      <c r="C8940" s="24" t="s">
        <v>92</v>
      </c>
      <c r="D8940" t="s">
        <v>92</v>
      </c>
      <c r="E8940" t="s">
        <v>92</v>
      </c>
      <c r="F8940" t="s">
        <v>92</v>
      </c>
      <c r="G8940" s="23" t="s">
        <v>92</v>
      </c>
      <c r="H8940" s="24" t="s">
        <v>92</v>
      </c>
      <c r="I8940" t="s">
        <v>92</v>
      </c>
    </row>
    <row r="8941" spans="1:9">
      <c r="A8941" t="s">
        <v>92</v>
      </c>
      <c r="B8941" s="23" t="s">
        <v>92</v>
      </c>
      <c r="C8941" s="24" t="s">
        <v>92</v>
      </c>
      <c r="D8941" t="s">
        <v>92</v>
      </c>
      <c r="E8941" t="s">
        <v>92</v>
      </c>
      <c r="F8941" t="s">
        <v>92</v>
      </c>
      <c r="G8941" s="23" t="s">
        <v>92</v>
      </c>
      <c r="H8941" s="24" t="s">
        <v>92</v>
      </c>
      <c r="I8941" t="s">
        <v>92</v>
      </c>
    </row>
    <row r="8942" spans="1:9">
      <c r="A8942" t="s">
        <v>92</v>
      </c>
      <c r="B8942" s="23" t="s">
        <v>92</v>
      </c>
      <c r="C8942" s="24" t="s">
        <v>92</v>
      </c>
      <c r="D8942" t="s">
        <v>92</v>
      </c>
      <c r="E8942" t="s">
        <v>92</v>
      </c>
      <c r="F8942" t="s">
        <v>92</v>
      </c>
      <c r="G8942" s="23" t="s">
        <v>92</v>
      </c>
      <c r="H8942" s="24" t="s">
        <v>92</v>
      </c>
      <c r="I8942" t="s">
        <v>92</v>
      </c>
    </row>
    <row r="8943" spans="1:9">
      <c r="A8943" t="s">
        <v>92</v>
      </c>
      <c r="B8943" s="23" t="s">
        <v>92</v>
      </c>
      <c r="C8943" s="24" t="s">
        <v>92</v>
      </c>
      <c r="D8943" t="s">
        <v>92</v>
      </c>
      <c r="E8943" t="s">
        <v>92</v>
      </c>
      <c r="F8943" t="s">
        <v>92</v>
      </c>
      <c r="G8943" s="23" t="s">
        <v>92</v>
      </c>
      <c r="H8943" s="24" t="s">
        <v>92</v>
      </c>
      <c r="I8943" t="s">
        <v>92</v>
      </c>
    </row>
    <row r="8944" spans="1:9">
      <c r="A8944" t="s">
        <v>92</v>
      </c>
      <c r="B8944" s="23" t="s">
        <v>92</v>
      </c>
      <c r="C8944" s="24" t="s">
        <v>92</v>
      </c>
      <c r="D8944" t="s">
        <v>92</v>
      </c>
      <c r="E8944" t="s">
        <v>92</v>
      </c>
      <c r="F8944" t="s">
        <v>92</v>
      </c>
      <c r="G8944" s="23" t="s">
        <v>92</v>
      </c>
      <c r="H8944" s="24" t="s">
        <v>92</v>
      </c>
      <c r="I8944" t="s">
        <v>92</v>
      </c>
    </row>
    <row r="8945" spans="1:9">
      <c r="A8945" t="s">
        <v>92</v>
      </c>
      <c r="B8945" s="23" t="s">
        <v>92</v>
      </c>
      <c r="C8945" s="24" t="s">
        <v>92</v>
      </c>
      <c r="D8945" t="s">
        <v>92</v>
      </c>
      <c r="E8945" t="s">
        <v>92</v>
      </c>
      <c r="F8945" t="s">
        <v>92</v>
      </c>
      <c r="G8945" s="23" t="s">
        <v>92</v>
      </c>
      <c r="H8945" s="24" t="s">
        <v>92</v>
      </c>
      <c r="I8945" t="s">
        <v>92</v>
      </c>
    </row>
    <row r="8946" spans="1:9">
      <c r="A8946" t="s">
        <v>92</v>
      </c>
      <c r="B8946" s="23" t="s">
        <v>92</v>
      </c>
      <c r="C8946" s="24" t="s">
        <v>92</v>
      </c>
      <c r="D8946" t="s">
        <v>92</v>
      </c>
      <c r="E8946" t="s">
        <v>92</v>
      </c>
      <c r="F8946" t="s">
        <v>92</v>
      </c>
      <c r="G8946" s="23" t="s">
        <v>92</v>
      </c>
      <c r="H8946" s="24" t="s">
        <v>92</v>
      </c>
      <c r="I8946" t="s">
        <v>92</v>
      </c>
    </row>
    <row r="8947" spans="1:9">
      <c r="A8947" t="s">
        <v>92</v>
      </c>
      <c r="B8947" s="23" t="s">
        <v>92</v>
      </c>
      <c r="C8947" s="24" t="s">
        <v>92</v>
      </c>
      <c r="D8947" t="s">
        <v>92</v>
      </c>
      <c r="E8947" t="s">
        <v>92</v>
      </c>
      <c r="F8947" t="s">
        <v>92</v>
      </c>
      <c r="G8947" s="23" t="s">
        <v>92</v>
      </c>
      <c r="H8947" s="24" t="s">
        <v>92</v>
      </c>
      <c r="I8947" t="s">
        <v>92</v>
      </c>
    </row>
    <row r="8948" spans="1:9">
      <c r="A8948" t="s">
        <v>92</v>
      </c>
      <c r="B8948" s="23" t="s">
        <v>92</v>
      </c>
      <c r="C8948" s="24" t="s">
        <v>92</v>
      </c>
      <c r="D8948" t="s">
        <v>92</v>
      </c>
      <c r="E8948" t="s">
        <v>92</v>
      </c>
      <c r="F8948" t="s">
        <v>92</v>
      </c>
      <c r="G8948" s="23" t="s">
        <v>92</v>
      </c>
      <c r="H8948" s="24" t="s">
        <v>92</v>
      </c>
      <c r="I8948" t="s">
        <v>92</v>
      </c>
    </row>
    <row r="8949" spans="1:9">
      <c r="A8949" t="s">
        <v>92</v>
      </c>
      <c r="B8949" s="23" t="s">
        <v>92</v>
      </c>
      <c r="C8949" s="24" t="s">
        <v>92</v>
      </c>
      <c r="D8949" t="s">
        <v>92</v>
      </c>
      <c r="E8949" t="s">
        <v>92</v>
      </c>
      <c r="F8949" t="s">
        <v>92</v>
      </c>
      <c r="G8949" s="23" t="s">
        <v>92</v>
      </c>
      <c r="H8949" s="24" t="s">
        <v>92</v>
      </c>
      <c r="I8949" t="s">
        <v>92</v>
      </c>
    </row>
    <row r="8950" spans="1:9">
      <c r="A8950" t="s">
        <v>92</v>
      </c>
      <c r="B8950" s="23" t="s">
        <v>92</v>
      </c>
      <c r="C8950" s="24" t="s">
        <v>92</v>
      </c>
      <c r="D8950" t="s">
        <v>92</v>
      </c>
      <c r="E8950" t="s">
        <v>92</v>
      </c>
      <c r="F8950" t="s">
        <v>92</v>
      </c>
      <c r="G8950" s="23" t="s">
        <v>92</v>
      </c>
      <c r="H8950" s="24" t="s">
        <v>92</v>
      </c>
      <c r="I8950" t="s">
        <v>92</v>
      </c>
    </row>
    <row r="8951" spans="1:9">
      <c r="A8951" t="s">
        <v>92</v>
      </c>
      <c r="B8951" s="23" t="s">
        <v>92</v>
      </c>
      <c r="C8951" s="24" t="s">
        <v>92</v>
      </c>
      <c r="D8951" t="s">
        <v>92</v>
      </c>
      <c r="E8951" t="s">
        <v>92</v>
      </c>
      <c r="F8951" t="s">
        <v>92</v>
      </c>
      <c r="G8951" s="23" t="s">
        <v>92</v>
      </c>
      <c r="H8951" s="24" t="s">
        <v>92</v>
      </c>
      <c r="I8951" t="s">
        <v>92</v>
      </c>
    </row>
    <row r="8952" spans="1:9">
      <c r="A8952" t="s">
        <v>92</v>
      </c>
      <c r="B8952" s="23" t="s">
        <v>92</v>
      </c>
      <c r="C8952" s="24" t="s">
        <v>92</v>
      </c>
      <c r="D8952" t="s">
        <v>92</v>
      </c>
      <c r="E8952" t="s">
        <v>92</v>
      </c>
      <c r="F8952" t="s">
        <v>92</v>
      </c>
      <c r="G8952" s="23" t="s">
        <v>92</v>
      </c>
      <c r="H8952" s="24" t="s">
        <v>92</v>
      </c>
      <c r="I8952" t="s">
        <v>92</v>
      </c>
    </row>
    <row r="8953" spans="1:9">
      <c r="A8953" t="s">
        <v>92</v>
      </c>
      <c r="B8953" s="23" t="s">
        <v>92</v>
      </c>
      <c r="C8953" s="24" t="s">
        <v>92</v>
      </c>
      <c r="D8953" t="s">
        <v>92</v>
      </c>
      <c r="E8953" t="s">
        <v>92</v>
      </c>
      <c r="F8953" t="s">
        <v>92</v>
      </c>
      <c r="G8953" s="23" t="s">
        <v>92</v>
      </c>
      <c r="H8953" s="24" t="s">
        <v>92</v>
      </c>
      <c r="I8953" t="s">
        <v>92</v>
      </c>
    </row>
    <row r="8954" spans="1:9">
      <c r="A8954" t="s">
        <v>92</v>
      </c>
      <c r="B8954" s="23" t="s">
        <v>92</v>
      </c>
      <c r="C8954" s="24" t="s">
        <v>92</v>
      </c>
      <c r="D8954" t="s">
        <v>92</v>
      </c>
      <c r="E8954" t="s">
        <v>92</v>
      </c>
      <c r="F8954" t="s">
        <v>92</v>
      </c>
      <c r="G8954" s="23" t="s">
        <v>92</v>
      </c>
      <c r="H8954" s="24" t="s">
        <v>92</v>
      </c>
      <c r="I8954" t="s">
        <v>92</v>
      </c>
    </row>
    <row r="8955" spans="1:9">
      <c r="A8955" t="s">
        <v>92</v>
      </c>
      <c r="B8955" s="23" t="s">
        <v>92</v>
      </c>
      <c r="C8955" s="24" t="s">
        <v>92</v>
      </c>
      <c r="D8955" t="s">
        <v>92</v>
      </c>
      <c r="E8955" t="s">
        <v>92</v>
      </c>
      <c r="F8955" t="s">
        <v>92</v>
      </c>
      <c r="G8955" s="23" t="s">
        <v>92</v>
      </c>
      <c r="H8955" s="24" t="s">
        <v>92</v>
      </c>
      <c r="I8955" t="s">
        <v>92</v>
      </c>
    </row>
    <row r="8956" spans="1:9">
      <c r="A8956" t="s">
        <v>92</v>
      </c>
      <c r="B8956" s="23" t="s">
        <v>92</v>
      </c>
      <c r="C8956" s="24" t="s">
        <v>92</v>
      </c>
      <c r="D8956" t="s">
        <v>92</v>
      </c>
      <c r="E8956" t="s">
        <v>92</v>
      </c>
      <c r="F8956" t="s">
        <v>92</v>
      </c>
      <c r="G8956" s="23" t="s">
        <v>92</v>
      </c>
      <c r="H8956" s="24" t="s">
        <v>92</v>
      </c>
      <c r="I8956" t="s">
        <v>92</v>
      </c>
    </row>
    <row r="8957" spans="1:9">
      <c r="A8957" t="s">
        <v>92</v>
      </c>
      <c r="B8957" s="23" t="s">
        <v>92</v>
      </c>
      <c r="C8957" s="24" t="s">
        <v>92</v>
      </c>
      <c r="D8957" t="s">
        <v>92</v>
      </c>
      <c r="E8957" t="s">
        <v>92</v>
      </c>
      <c r="F8957" t="s">
        <v>92</v>
      </c>
      <c r="G8957" s="23" t="s">
        <v>92</v>
      </c>
      <c r="H8957" s="24" t="s">
        <v>92</v>
      </c>
      <c r="I8957" t="s">
        <v>92</v>
      </c>
    </row>
    <row r="8958" spans="1:9">
      <c r="A8958" t="s">
        <v>92</v>
      </c>
      <c r="B8958" s="23" t="s">
        <v>92</v>
      </c>
      <c r="C8958" s="24" t="s">
        <v>92</v>
      </c>
      <c r="D8958" t="s">
        <v>92</v>
      </c>
      <c r="E8958" t="s">
        <v>92</v>
      </c>
      <c r="F8958" t="s">
        <v>92</v>
      </c>
      <c r="G8958" s="23" t="s">
        <v>92</v>
      </c>
      <c r="H8958" s="24" t="s">
        <v>92</v>
      </c>
      <c r="I8958" t="s">
        <v>92</v>
      </c>
    </row>
    <row r="8959" spans="1:9">
      <c r="A8959" t="s">
        <v>92</v>
      </c>
      <c r="B8959" s="23" t="s">
        <v>92</v>
      </c>
      <c r="C8959" s="24" t="s">
        <v>92</v>
      </c>
      <c r="D8959" t="s">
        <v>92</v>
      </c>
      <c r="E8959" t="s">
        <v>92</v>
      </c>
      <c r="F8959" t="s">
        <v>92</v>
      </c>
      <c r="G8959" s="23" t="s">
        <v>92</v>
      </c>
      <c r="H8959" s="24" t="s">
        <v>92</v>
      </c>
      <c r="I8959" t="s">
        <v>92</v>
      </c>
    </row>
    <row r="8960" spans="1:9">
      <c r="A8960" t="s">
        <v>92</v>
      </c>
      <c r="B8960" s="23" t="s">
        <v>92</v>
      </c>
      <c r="C8960" s="24" t="s">
        <v>92</v>
      </c>
      <c r="D8960" t="s">
        <v>92</v>
      </c>
      <c r="E8960" t="s">
        <v>92</v>
      </c>
      <c r="F8960" t="s">
        <v>92</v>
      </c>
      <c r="G8960" s="23" t="s">
        <v>92</v>
      </c>
      <c r="H8960" s="24" t="s">
        <v>92</v>
      </c>
      <c r="I8960" t="s">
        <v>92</v>
      </c>
    </row>
    <row r="8961" spans="1:9">
      <c r="A8961" t="s">
        <v>92</v>
      </c>
      <c r="B8961" s="23" t="s">
        <v>92</v>
      </c>
      <c r="C8961" s="24" t="s">
        <v>92</v>
      </c>
      <c r="D8961" t="s">
        <v>92</v>
      </c>
      <c r="E8961" t="s">
        <v>92</v>
      </c>
      <c r="F8961" t="s">
        <v>92</v>
      </c>
      <c r="G8961" s="23" t="s">
        <v>92</v>
      </c>
      <c r="H8961" s="24" t="s">
        <v>92</v>
      </c>
      <c r="I8961" t="s">
        <v>92</v>
      </c>
    </row>
    <row r="8962" spans="1:9">
      <c r="A8962" t="s">
        <v>92</v>
      </c>
      <c r="B8962" s="23" t="s">
        <v>92</v>
      </c>
      <c r="C8962" s="24" t="s">
        <v>92</v>
      </c>
      <c r="D8962" t="s">
        <v>92</v>
      </c>
      <c r="E8962" t="s">
        <v>92</v>
      </c>
      <c r="F8962" t="s">
        <v>92</v>
      </c>
      <c r="G8962" s="23" t="s">
        <v>92</v>
      </c>
      <c r="H8962" s="24" t="s">
        <v>92</v>
      </c>
      <c r="I8962" t="s">
        <v>92</v>
      </c>
    </row>
    <row r="8963" spans="1:9">
      <c r="A8963" t="s">
        <v>92</v>
      </c>
      <c r="B8963" s="23" t="s">
        <v>92</v>
      </c>
      <c r="C8963" s="24" t="s">
        <v>92</v>
      </c>
      <c r="D8963" t="s">
        <v>92</v>
      </c>
      <c r="E8963" t="s">
        <v>92</v>
      </c>
      <c r="F8963" t="s">
        <v>92</v>
      </c>
      <c r="G8963" s="23" t="s">
        <v>92</v>
      </c>
      <c r="H8963" s="24" t="s">
        <v>92</v>
      </c>
      <c r="I8963" t="s">
        <v>92</v>
      </c>
    </row>
    <row r="8964" spans="1:9">
      <c r="A8964" t="s">
        <v>92</v>
      </c>
      <c r="B8964" s="23" t="s">
        <v>92</v>
      </c>
      <c r="C8964" s="24" t="s">
        <v>92</v>
      </c>
      <c r="D8964" t="s">
        <v>92</v>
      </c>
      <c r="E8964" t="s">
        <v>92</v>
      </c>
      <c r="F8964" t="s">
        <v>92</v>
      </c>
      <c r="G8964" s="23" t="s">
        <v>92</v>
      </c>
      <c r="H8964" s="24" t="s">
        <v>92</v>
      </c>
      <c r="I8964" t="s">
        <v>92</v>
      </c>
    </row>
    <row r="8965" spans="1:9">
      <c r="A8965" t="s">
        <v>92</v>
      </c>
      <c r="B8965" s="23" t="s">
        <v>92</v>
      </c>
      <c r="C8965" s="24" t="s">
        <v>92</v>
      </c>
      <c r="D8965" t="s">
        <v>92</v>
      </c>
      <c r="E8965" t="s">
        <v>92</v>
      </c>
      <c r="F8965" t="s">
        <v>92</v>
      </c>
      <c r="G8965" s="23" t="s">
        <v>92</v>
      </c>
      <c r="H8965" s="24" t="s">
        <v>92</v>
      </c>
      <c r="I8965" t="s">
        <v>92</v>
      </c>
    </row>
    <row r="8966" spans="1:9">
      <c r="A8966" t="s">
        <v>92</v>
      </c>
      <c r="B8966" s="23" t="s">
        <v>92</v>
      </c>
      <c r="C8966" s="24" t="s">
        <v>92</v>
      </c>
      <c r="D8966" t="s">
        <v>92</v>
      </c>
      <c r="E8966" t="s">
        <v>92</v>
      </c>
      <c r="F8966" t="s">
        <v>92</v>
      </c>
      <c r="G8966" s="23" t="s">
        <v>92</v>
      </c>
      <c r="H8966" s="24" t="s">
        <v>92</v>
      </c>
      <c r="I8966" t="s">
        <v>92</v>
      </c>
    </row>
    <row r="8967" spans="1:9">
      <c r="A8967" t="s">
        <v>92</v>
      </c>
      <c r="B8967" s="23" t="s">
        <v>92</v>
      </c>
      <c r="C8967" s="24" t="s">
        <v>92</v>
      </c>
      <c r="D8967" t="s">
        <v>92</v>
      </c>
      <c r="E8967" t="s">
        <v>92</v>
      </c>
      <c r="F8967" t="s">
        <v>92</v>
      </c>
      <c r="G8967" s="23" t="s">
        <v>92</v>
      </c>
      <c r="H8967" s="24" t="s">
        <v>92</v>
      </c>
      <c r="I8967" t="s">
        <v>92</v>
      </c>
    </row>
    <row r="8968" spans="1:9">
      <c r="A8968" t="s">
        <v>92</v>
      </c>
      <c r="B8968" s="23" t="s">
        <v>92</v>
      </c>
      <c r="C8968" s="24" t="s">
        <v>92</v>
      </c>
      <c r="D8968" t="s">
        <v>92</v>
      </c>
      <c r="E8968" t="s">
        <v>92</v>
      </c>
      <c r="F8968" t="s">
        <v>92</v>
      </c>
      <c r="G8968" s="23" t="s">
        <v>92</v>
      </c>
      <c r="H8968" s="24" t="s">
        <v>92</v>
      </c>
      <c r="I8968" t="s">
        <v>92</v>
      </c>
    </row>
    <row r="8969" spans="1:9">
      <c r="A8969" t="s">
        <v>92</v>
      </c>
      <c r="B8969" s="23" t="s">
        <v>92</v>
      </c>
      <c r="C8969" s="24" t="s">
        <v>92</v>
      </c>
      <c r="D8969" t="s">
        <v>92</v>
      </c>
      <c r="E8969" t="s">
        <v>92</v>
      </c>
      <c r="F8969" t="s">
        <v>92</v>
      </c>
      <c r="G8969" s="23" t="s">
        <v>92</v>
      </c>
      <c r="H8969" s="24" t="s">
        <v>92</v>
      </c>
      <c r="I8969" t="s">
        <v>92</v>
      </c>
    </row>
    <row r="8970" spans="1:9">
      <c r="A8970" t="s">
        <v>92</v>
      </c>
      <c r="B8970" s="23" t="s">
        <v>92</v>
      </c>
      <c r="C8970" s="24" t="s">
        <v>92</v>
      </c>
      <c r="D8970" t="s">
        <v>92</v>
      </c>
      <c r="E8970" t="s">
        <v>92</v>
      </c>
      <c r="F8970" t="s">
        <v>92</v>
      </c>
      <c r="G8970" s="23" t="s">
        <v>92</v>
      </c>
      <c r="H8970" s="24" t="s">
        <v>92</v>
      </c>
      <c r="I8970" t="s">
        <v>92</v>
      </c>
    </row>
    <row r="8971" spans="1:9">
      <c r="A8971" t="s">
        <v>92</v>
      </c>
      <c r="B8971" s="23" t="s">
        <v>92</v>
      </c>
      <c r="C8971" s="24" t="s">
        <v>92</v>
      </c>
      <c r="D8971" t="s">
        <v>92</v>
      </c>
      <c r="E8971" t="s">
        <v>92</v>
      </c>
      <c r="F8971" t="s">
        <v>92</v>
      </c>
      <c r="G8971" s="23" t="s">
        <v>92</v>
      </c>
      <c r="H8971" s="24" t="s">
        <v>92</v>
      </c>
      <c r="I8971" t="s">
        <v>92</v>
      </c>
    </row>
    <row r="8972" spans="1:9">
      <c r="A8972" t="s">
        <v>92</v>
      </c>
      <c r="B8972" s="23" t="s">
        <v>92</v>
      </c>
      <c r="C8972" s="24" t="s">
        <v>92</v>
      </c>
      <c r="D8972" t="s">
        <v>92</v>
      </c>
      <c r="E8972" t="s">
        <v>92</v>
      </c>
      <c r="F8972" t="s">
        <v>92</v>
      </c>
      <c r="G8972" s="23" t="s">
        <v>92</v>
      </c>
      <c r="H8972" s="24" t="s">
        <v>92</v>
      </c>
      <c r="I8972" t="s">
        <v>92</v>
      </c>
    </row>
    <row r="8973" spans="1:9">
      <c r="A8973" t="s">
        <v>92</v>
      </c>
      <c r="B8973" s="23" t="s">
        <v>92</v>
      </c>
      <c r="C8973" s="24" t="s">
        <v>92</v>
      </c>
      <c r="D8973" t="s">
        <v>92</v>
      </c>
      <c r="E8973" t="s">
        <v>92</v>
      </c>
      <c r="F8973" t="s">
        <v>92</v>
      </c>
      <c r="G8973" s="23" t="s">
        <v>92</v>
      </c>
      <c r="H8973" s="24" t="s">
        <v>92</v>
      </c>
      <c r="I8973" t="s">
        <v>92</v>
      </c>
    </row>
    <row r="8974" spans="1:9">
      <c r="A8974" t="s">
        <v>92</v>
      </c>
      <c r="B8974" s="23" t="s">
        <v>92</v>
      </c>
      <c r="C8974" s="24" t="s">
        <v>92</v>
      </c>
      <c r="D8974" t="s">
        <v>92</v>
      </c>
      <c r="E8974" t="s">
        <v>92</v>
      </c>
      <c r="F8974" t="s">
        <v>92</v>
      </c>
      <c r="G8974" s="23" t="s">
        <v>92</v>
      </c>
      <c r="H8974" s="24" t="s">
        <v>92</v>
      </c>
      <c r="I8974" t="s">
        <v>92</v>
      </c>
    </row>
    <row r="8975" spans="1:9">
      <c r="A8975" t="s">
        <v>92</v>
      </c>
      <c r="B8975" s="23" t="s">
        <v>92</v>
      </c>
      <c r="C8975" s="24" t="s">
        <v>92</v>
      </c>
      <c r="D8975" t="s">
        <v>92</v>
      </c>
      <c r="E8975" t="s">
        <v>92</v>
      </c>
      <c r="F8975" t="s">
        <v>92</v>
      </c>
      <c r="G8975" s="23" t="s">
        <v>92</v>
      </c>
      <c r="H8975" s="24" t="s">
        <v>92</v>
      </c>
      <c r="I8975" t="s">
        <v>92</v>
      </c>
    </row>
    <row r="8976" spans="1:9">
      <c r="A8976" t="s">
        <v>92</v>
      </c>
      <c r="B8976" s="23" t="s">
        <v>92</v>
      </c>
      <c r="C8976" s="24" t="s">
        <v>92</v>
      </c>
      <c r="D8976" t="s">
        <v>92</v>
      </c>
      <c r="E8976" t="s">
        <v>92</v>
      </c>
      <c r="F8976" t="s">
        <v>92</v>
      </c>
      <c r="G8976" s="23" t="s">
        <v>92</v>
      </c>
      <c r="H8976" s="24" t="s">
        <v>92</v>
      </c>
      <c r="I8976" t="s">
        <v>92</v>
      </c>
    </row>
    <row r="8977" spans="1:9">
      <c r="A8977" t="s">
        <v>92</v>
      </c>
      <c r="B8977" s="23" t="s">
        <v>92</v>
      </c>
      <c r="C8977" s="24" t="s">
        <v>92</v>
      </c>
      <c r="D8977" t="s">
        <v>92</v>
      </c>
      <c r="E8977" t="s">
        <v>92</v>
      </c>
      <c r="F8977" t="s">
        <v>92</v>
      </c>
      <c r="G8977" s="23" t="s">
        <v>92</v>
      </c>
      <c r="H8977" s="24" t="s">
        <v>92</v>
      </c>
      <c r="I8977" t="s">
        <v>92</v>
      </c>
    </row>
    <row r="8978" spans="1:9">
      <c r="A8978" t="s">
        <v>92</v>
      </c>
      <c r="B8978" s="23" t="s">
        <v>92</v>
      </c>
      <c r="C8978" s="24" t="s">
        <v>92</v>
      </c>
      <c r="D8978" t="s">
        <v>92</v>
      </c>
      <c r="E8978" t="s">
        <v>92</v>
      </c>
      <c r="F8978" t="s">
        <v>92</v>
      </c>
      <c r="G8978" s="23" t="s">
        <v>92</v>
      </c>
      <c r="H8978" s="24" t="s">
        <v>92</v>
      </c>
      <c r="I8978" t="s">
        <v>92</v>
      </c>
    </row>
    <row r="8979" spans="1:9">
      <c r="A8979" t="s">
        <v>92</v>
      </c>
      <c r="B8979" s="23" t="s">
        <v>92</v>
      </c>
      <c r="C8979" s="24" t="s">
        <v>92</v>
      </c>
      <c r="D8979" t="s">
        <v>92</v>
      </c>
      <c r="E8979" t="s">
        <v>92</v>
      </c>
      <c r="F8979" t="s">
        <v>92</v>
      </c>
      <c r="G8979" s="23" t="s">
        <v>92</v>
      </c>
      <c r="H8979" s="24" t="s">
        <v>92</v>
      </c>
      <c r="I8979" t="s">
        <v>92</v>
      </c>
    </row>
    <row r="8980" spans="1:9">
      <c r="A8980" t="s">
        <v>92</v>
      </c>
      <c r="B8980" s="23" t="s">
        <v>92</v>
      </c>
      <c r="C8980" s="24" t="s">
        <v>92</v>
      </c>
      <c r="D8980" t="s">
        <v>92</v>
      </c>
      <c r="E8980" t="s">
        <v>92</v>
      </c>
      <c r="F8980" t="s">
        <v>92</v>
      </c>
      <c r="G8980" s="23" t="s">
        <v>92</v>
      </c>
      <c r="H8980" s="24" t="s">
        <v>92</v>
      </c>
      <c r="I8980" t="s">
        <v>92</v>
      </c>
    </row>
    <row r="8981" spans="1:9">
      <c r="A8981" t="s">
        <v>92</v>
      </c>
      <c r="B8981" s="23" t="s">
        <v>92</v>
      </c>
      <c r="C8981" s="24" t="s">
        <v>92</v>
      </c>
      <c r="D8981" t="s">
        <v>92</v>
      </c>
      <c r="E8981" t="s">
        <v>92</v>
      </c>
      <c r="F8981" t="s">
        <v>92</v>
      </c>
      <c r="G8981" s="23" t="s">
        <v>92</v>
      </c>
      <c r="H8981" s="24" t="s">
        <v>92</v>
      </c>
      <c r="I8981" t="s">
        <v>92</v>
      </c>
    </row>
    <row r="8982" spans="1:9">
      <c r="A8982" t="s">
        <v>92</v>
      </c>
      <c r="B8982" s="23" t="s">
        <v>92</v>
      </c>
      <c r="C8982" s="24" t="s">
        <v>92</v>
      </c>
      <c r="D8982" t="s">
        <v>92</v>
      </c>
      <c r="E8982" t="s">
        <v>92</v>
      </c>
      <c r="F8982" t="s">
        <v>92</v>
      </c>
      <c r="G8982" s="23" t="s">
        <v>92</v>
      </c>
      <c r="H8982" s="24" t="s">
        <v>92</v>
      </c>
      <c r="I8982" t="s">
        <v>92</v>
      </c>
    </row>
    <row r="8983" spans="1:9">
      <c r="A8983" t="s">
        <v>92</v>
      </c>
      <c r="B8983" s="23" t="s">
        <v>92</v>
      </c>
      <c r="C8983" s="24" t="s">
        <v>92</v>
      </c>
      <c r="D8983" t="s">
        <v>92</v>
      </c>
      <c r="E8983" t="s">
        <v>92</v>
      </c>
      <c r="F8983" t="s">
        <v>92</v>
      </c>
      <c r="G8983" s="23" t="s">
        <v>92</v>
      </c>
      <c r="H8983" s="24" t="s">
        <v>92</v>
      </c>
      <c r="I8983" t="s">
        <v>92</v>
      </c>
    </row>
    <row r="8984" spans="1:9">
      <c r="A8984" t="s">
        <v>92</v>
      </c>
      <c r="B8984" s="23" t="s">
        <v>92</v>
      </c>
      <c r="C8984" s="24" t="s">
        <v>92</v>
      </c>
      <c r="D8984" t="s">
        <v>92</v>
      </c>
      <c r="E8984" t="s">
        <v>92</v>
      </c>
      <c r="F8984" t="s">
        <v>92</v>
      </c>
      <c r="G8984" s="23" t="s">
        <v>92</v>
      </c>
      <c r="H8984" s="24" t="s">
        <v>92</v>
      </c>
      <c r="I8984" t="s">
        <v>92</v>
      </c>
    </row>
    <row r="8985" spans="1:9">
      <c r="A8985" t="s">
        <v>92</v>
      </c>
      <c r="B8985" s="23" t="s">
        <v>92</v>
      </c>
      <c r="C8985" s="24" t="s">
        <v>92</v>
      </c>
      <c r="D8985" t="s">
        <v>92</v>
      </c>
      <c r="E8985" t="s">
        <v>92</v>
      </c>
      <c r="F8985" t="s">
        <v>92</v>
      </c>
      <c r="G8985" s="23" t="s">
        <v>92</v>
      </c>
      <c r="H8985" s="24" t="s">
        <v>92</v>
      </c>
      <c r="I8985" t="s">
        <v>92</v>
      </c>
    </row>
    <row r="8986" spans="1:9">
      <c r="A8986" t="s">
        <v>92</v>
      </c>
      <c r="B8986" s="23" t="s">
        <v>92</v>
      </c>
      <c r="C8986" s="24" t="s">
        <v>92</v>
      </c>
      <c r="D8986" t="s">
        <v>92</v>
      </c>
      <c r="E8986" t="s">
        <v>92</v>
      </c>
      <c r="F8986" t="s">
        <v>92</v>
      </c>
      <c r="G8986" s="23" t="s">
        <v>92</v>
      </c>
      <c r="H8986" s="24" t="s">
        <v>92</v>
      </c>
      <c r="I8986" t="s">
        <v>92</v>
      </c>
    </row>
    <row r="8987" spans="1:9">
      <c r="A8987" t="s">
        <v>92</v>
      </c>
      <c r="B8987" s="23" t="s">
        <v>92</v>
      </c>
      <c r="C8987" s="24" t="s">
        <v>92</v>
      </c>
      <c r="D8987" t="s">
        <v>92</v>
      </c>
      <c r="E8987" t="s">
        <v>92</v>
      </c>
      <c r="F8987" t="s">
        <v>92</v>
      </c>
      <c r="G8987" s="23" t="s">
        <v>92</v>
      </c>
      <c r="H8987" s="24" t="s">
        <v>92</v>
      </c>
      <c r="I8987" t="s">
        <v>92</v>
      </c>
    </row>
    <row r="8988" spans="1:9">
      <c r="A8988" t="s">
        <v>92</v>
      </c>
      <c r="B8988" s="23" t="s">
        <v>92</v>
      </c>
      <c r="C8988" s="24" t="s">
        <v>92</v>
      </c>
      <c r="D8988" t="s">
        <v>92</v>
      </c>
      <c r="E8988" t="s">
        <v>92</v>
      </c>
      <c r="F8988" t="s">
        <v>92</v>
      </c>
      <c r="G8988" s="23" t="s">
        <v>92</v>
      </c>
      <c r="H8988" s="24" t="s">
        <v>92</v>
      </c>
      <c r="I8988" t="s">
        <v>92</v>
      </c>
    </row>
    <row r="8989" spans="1:9">
      <c r="A8989" t="s">
        <v>92</v>
      </c>
      <c r="B8989" s="23" t="s">
        <v>92</v>
      </c>
      <c r="C8989" s="24" t="s">
        <v>92</v>
      </c>
      <c r="D8989" t="s">
        <v>92</v>
      </c>
      <c r="E8989" t="s">
        <v>92</v>
      </c>
      <c r="F8989" t="s">
        <v>92</v>
      </c>
      <c r="G8989" s="23" t="s">
        <v>92</v>
      </c>
      <c r="H8989" s="24" t="s">
        <v>92</v>
      </c>
      <c r="I8989" t="s">
        <v>92</v>
      </c>
    </row>
    <row r="8990" spans="1:9">
      <c r="A8990" t="s">
        <v>92</v>
      </c>
      <c r="B8990" s="23" t="s">
        <v>92</v>
      </c>
      <c r="C8990" s="24" t="s">
        <v>92</v>
      </c>
      <c r="D8990" t="s">
        <v>92</v>
      </c>
      <c r="E8990" t="s">
        <v>92</v>
      </c>
      <c r="F8990" t="s">
        <v>92</v>
      </c>
      <c r="G8990" s="23" t="s">
        <v>92</v>
      </c>
      <c r="H8990" s="24" t="s">
        <v>92</v>
      </c>
      <c r="I8990" t="s">
        <v>92</v>
      </c>
    </row>
    <row r="8991" spans="1:9">
      <c r="A8991" t="s">
        <v>92</v>
      </c>
      <c r="B8991" s="23" t="s">
        <v>92</v>
      </c>
      <c r="C8991" s="24" t="s">
        <v>92</v>
      </c>
      <c r="D8991" t="s">
        <v>92</v>
      </c>
      <c r="E8991" t="s">
        <v>92</v>
      </c>
      <c r="F8991" t="s">
        <v>92</v>
      </c>
      <c r="G8991" s="23" t="s">
        <v>92</v>
      </c>
      <c r="H8991" s="24" t="s">
        <v>92</v>
      </c>
      <c r="I8991" t="s">
        <v>92</v>
      </c>
    </row>
    <row r="8992" spans="1:9">
      <c r="A8992" t="s">
        <v>92</v>
      </c>
      <c r="B8992" s="23" t="s">
        <v>92</v>
      </c>
      <c r="C8992" s="24" t="s">
        <v>92</v>
      </c>
      <c r="D8992" t="s">
        <v>92</v>
      </c>
      <c r="E8992" t="s">
        <v>92</v>
      </c>
      <c r="F8992" t="s">
        <v>92</v>
      </c>
      <c r="G8992" s="23" t="s">
        <v>92</v>
      </c>
      <c r="H8992" s="24" t="s">
        <v>92</v>
      </c>
      <c r="I8992" t="s">
        <v>92</v>
      </c>
    </row>
    <row r="8993" spans="1:9">
      <c r="A8993" t="s">
        <v>92</v>
      </c>
      <c r="B8993" s="23" t="s">
        <v>92</v>
      </c>
      <c r="C8993" s="24" t="s">
        <v>92</v>
      </c>
      <c r="D8993" t="s">
        <v>92</v>
      </c>
      <c r="E8993" t="s">
        <v>92</v>
      </c>
      <c r="F8993" t="s">
        <v>92</v>
      </c>
      <c r="G8993" s="23" t="s">
        <v>92</v>
      </c>
      <c r="H8993" s="24" t="s">
        <v>92</v>
      </c>
      <c r="I8993" t="s">
        <v>92</v>
      </c>
    </row>
    <row r="8994" spans="1:9">
      <c r="A8994" t="s">
        <v>92</v>
      </c>
      <c r="B8994" s="23" t="s">
        <v>92</v>
      </c>
      <c r="C8994" s="24" t="s">
        <v>92</v>
      </c>
      <c r="D8994" t="s">
        <v>92</v>
      </c>
      <c r="E8994" t="s">
        <v>92</v>
      </c>
      <c r="F8994" t="s">
        <v>92</v>
      </c>
      <c r="G8994" s="23" t="s">
        <v>92</v>
      </c>
      <c r="H8994" s="24" t="s">
        <v>92</v>
      </c>
      <c r="I8994" t="s">
        <v>92</v>
      </c>
    </row>
    <row r="8995" spans="1:9">
      <c r="A8995" t="s">
        <v>92</v>
      </c>
      <c r="B8995" s="23" t="s">
        <v>92</v>
      </c>
      <c r="C8995" s="24" t="s">
        <v>92</v>
      </c>
      <c r="D8995" t="s">
        <v>92</v>
      </c>
      <c r="E8995" t="s">
        <v>92</v>
      </c>
      <c r="F8995" t="s">
        <v>92</v>
      </c>
      <c r="G8995" s="23" t="s">
        <v>92</v>
      </c>
      <c r="H8995" s="24" t="s">
        <v>92</v>
      </c>
      <c r="I8995" t="s">
        <v>92</v>
      </c>
    </row>
    <row r="8996" spans="1:9">
      <c r="A8996" t="s">
        <v>92</v>
      </c>
      <c r="B8996" s="23" t="s">
        <v>92</v>
      </c>
      <c r="C8996" s="24" t="s">
        <v>92</v>
      </c>
      <c r="D8996" t="s">
        <v>92</v>
      </c>
      <c r="E8996" t="s">
        <v>92</v>
      </c>
      <c r="F8996" t="s">
        <v>92</v>
      </c>
      <c r="G8996" s="23" t="s">
        <v>92</v>
      </c>
      <c r="H8996" s="24" t="s">
        <v>92</v>
      </c>
      <c r="I8996" t="s">
        <v>92</v>
      </c>
    </row>
    <row r="8997" spans="1:9">
      <c r="A8997" t="s">
        <v>92</v>
      </c>
      <c r="B8997" s="23" t="s">
        <v>92</v>
      </c>
      <c r="C8997" s="24" t="s">
        <v>92</v>
      </c>
      <c r="D8997" t="s">
        <v>92</v>
      </c>
      <c r="E8997" t="s">
        <v>92</v>
      </c>
      <c r="F8997" t="s">
        <v>92</v>
      </c>
      <c r="G8997" s="23" t="s">
        <v>92</v>
      </c>
      <c r="H8997" s="24" t="s">
        <v>92</v>
      </c>
      <c r="I8997" t="s">
        <v>92</v>
      </c>
    </row>
    <row r="8998" spans="1:9">
      <c r="A8998" t="s">
        <v>92</v>
      </c>
      <c r="B8998" s="23" t="s">
        <v>92</v>
      </c>
      <c r="C8998" s="24" t="s">
        <v>92</v>
      </c>
      <c r="D8998" t="s">
        <v>92</v>
      </c>
      <c r="E8998" t="s">
        <v>92</v>
      </c>
      <c r="F8998" t="s">
        <v>92</v>
      </c>
      <c r="G8998" s="23" t="s">
        <v>92</v>
      </c>
      <c r="H8998" s="24" t="s">
        <v>92</v>
      </c>
      <c r="I8998" t="s">
        <v>92</v>
      </c>
    </row>
    <row r="8999" spans="1:9">
      <c r="A8999" t="s">
        <v>92</v>
      </c>
      <c r="B8999" s="23" t="s">
        <v>92</v>
      </c>
      <c r="C8999" s="24" t="s">
        <v>92</v>
      </c>
      <c r="D8999" t="s">
        <v>92</v>
      </c>
      <c r="E8999" t="s">
        <v>92</v>
      </c>
      <c r="F8999" t="s">
        <v>92</v>
      </c>
      <c r="G8999" s="23" t="s">
        <v>92</v>
      </c>
      <c r="H8999" s="24" t="s">
        <v>92</v>
      </c>
      <c r="I8999" t="s">
        <v>92</v>
      </c>
    </row>
    <row r="9000" spans="1:9">
      <c r="A9000" t="s">
        <v>92</v>
      </c>
      <c r="B9000" s="23" t="s">
        <v>92</v>
      </c>
      <c r="C9000" s="24" t="s">
        <v>92</v>
      </c>
      <c r="D9000" t="s">
        <v>92</v>
      </c>
      <c r="E9000" t="s">
        <v>92</v>
      </c>
      <c r="F9000" t="s">
        <v>92</v>
      </c>
      <c r="G9000" s="23" t="s">
        <v>92</v>
      </c>
      <c r="H9000" s="24" t="s">
        <v>92</v>
      </c>
      <c r="I9000" t="s">
        <v>92</v>
      </c>
    </row>
    <row r="9001" spans="1:9">
      <c r="A9001" t="s">
        <v>92</v>
      </c>
      <c r="B9001" s="23" t="s">
        <v>92</v>
      </c>
      <c r="C9001" s="24" t="s">
        <v>92</v>
      </c>
      <c r="D9001" t="s">
        <v>92</v>
      </c>
      <c r="E9001" t="s">
        <v>92</v>
      </c>
      <c r="F9001" t="s">
        <v>92</v>
      </c>
      <c r="G9001" s="23" t="s">
        <v>92</v>
      </c>
      <c r="H9001" s="24" t="s">
        <v>92</v>
      </c>
      <c r="I9001" t="s">
        <v>92</v>
      </c>
    </row>
    <row r="9002" spans="1:9">
      <c r="A9002" t="s">
        <v>92</v>
      </c>
      <c r="B9002" s="23" t="s">
        <v>92</v>
      </c>
      <c r="C9002" s="24" t="s">
        <v>92</v>
      </c>
      <c r="D9002" t="s">
        <v>92</v>
      </c>
      <c r="E9002" t="s">
        <v>92</v>
      </c>
      <c r="F9002" t="s">
        <v>92</v>
      </c>
      <c r="G9002" s="23" t="s">
        <v>92</v>
      </c>
      <c r="H9002" s="24" t="s">
        <v>92</v>
      </c>
      <c r="I9002" t="s">
        <v>92</v>
      </c>
    </row>
    <row r="9003" spans="1:9">
      <c r="A9003" t="s">
        <v>92</v>
      </c>
      <c r="B9003" s="23" t="s">
        <v>92</v>
      </c>
      <c r="C9003" s="24" t="s">
        <v>92</v>
      </c>
      <c r="D9003" t="s">
        <v>92</v>
      </c>
      <c r="E9003" t="s">
        <v>92</v>
      </c>
      <c r="F9003" t="s">
        <v>92</v>
      </c>
      <c r="G9003" s="23" t="s">
        <v>92</v>
      </c>
      <c r="H9003" s="24" t="s">
        <v>92</v>
      </c>
      <c r="I9003" t="s">
        <v>92</v>
      </c>
    </row>
    <row r="9004" spans="1:9">
      <c r="A9004" t="s">
        <v>92</v>
      </c>
      <c r="B9004" s="23" t="s">
        <v>92</v>
      </c>
      <c r="C9004" s="24" t="s">
        <v>92</v>
      </c>
      <c r="D9004" t="s">
        <v>92</v>
      </c>
      <c r="E9004" t="s">
        <v>92</v>
      </c>
      <c r="F9004" t="s">
        <v>92</v>
      </c>
      <c r="G9004" s="23" t="s">
        <v>92</v>
      </c>
      <c r="H9004" s="24" t="s">
        <v>92</v>
      </c>
      <c r="I9004" t="s">
        <v>92</v>
      </c>
    </row>
    <row r="9005" spans="1:9">
      <c r="A9005" t="s">
        <v>92</v>
      </c>
      <c r="B9005" s="23" t="s">
        <v>92</v>
      </c>
      <c r="C9005" s="24" t="s">
        <v>92</v>
      </c>
      <c r="D9005" t="s">
        <v>92</v>
      </c>
      <c r="E9005" t="s">
        <v>92</v>
      </c>
      <c r="F9005" t="s">
        <v>92</v>
      </c>
      <c r="G9005" s="23" t="s">
        <v>92</v>
      </c>
      <c r="H9005" s="24" t="s">
        <v>92</v>
      </c>
      <c r="I9005" t="s">
        <v>92</v>
      </c>
    </row>
    <row r="9006" spans="1:9">
      <c r="A9006" t="s">
        <v>92</v>
      </c>
      <c r="B9006" s="23" t="s">
        <v>92</v>
      </c>
      <c r="C9006" s="24" t="s">
        <v>92</v>
      </c>
      <c r="D9006" t="s">
        <v>92</v>
      </c>
      <c r="E9006" t="s">
        <v>92</v>
      </c>
      <c r="F9006" t="s">
        <v>92</v>
      </c>
      <c r="G9006" s="23" t="s">
        <v>92</v>
      </c>
      <c r="H9006" s="24" t="s">
        <v>92</v>
      </c>
      <c r="I9006" t="s">
        <v>92</v>
      </c>
    </row>
    <row r="9007" spans="1:9">
      <c r="A9007" t="s">
        <v>92</v>
      </c>
      <c r="B9007" s="23" t="s">
        <v>92</v>
      </c>
      <c r="C9007" s="24" t="s">
        <v>92</v>
      </c>
      <c r="D9007" t="s">
        <v>92</v>
      </c>
      <c r="E9007" t="s">
        <v>92</v>
      </c>
      <c r="F9007" t="s">
        <v>92</v>
      </c>
      <c r="G9007" s="23" t="s">
        <v>92</v>
      </c>
      <c r="H9007" s="24" t="s">
        <v>92</v>
      </c>
      <c r="I9007" t="s">
        <v>92</v>
      </c>
    </row>
    <row r="9008" spans="1:9">
      <c r="A9008" t="s">
        <v>92</v>
      </c>
      <c r="B9008" s="23" t="s">
        <v>92</v>
      </c>
      <c r="C9008" s="24" t="s">
        <v>92</v>
      </c>
      <c r="D9008" t="s">
        <v>92</v>
      </c>
      <c r="E9008" t="s">
        <v>92</v>
      </c>
      <c r="F9008" t="s">
        <v>92</v>
      </c>
      <c r="G9008" s="23" t="s">
        <v>92</v>
      </c>
      <c r="H9008" s="24" t="s">
        <v>92</v>
      </c>
      <c r="I9008" t="s">
        <v>92</v>
      </c>
    </row>
    <row r="9009" spans="1:9">
      <c r="A9009" t="s">
        <v>92</v>
      </c>
      <c r="B9009" s="23" t="s">
        <v>92</v>
      </c>
      <c r="C9009" s="24" t="s">
        <v>92</v>
      </c>
      <c r="D9009" t="s">
        <v>92</v>
      </c>
      <c r="E9009" t="s">
        <v>92</v>
      </c>
      <c r="F9009" t="s">
        <v>92</v>
      </c>
      <c r="G9009" s="23" t="s">
        <v>92</v>
      </c>
      <c r="H9009" s="24" t="s">
        <v>92</v>
      </c>
      <c r="I9009" t="s">
        <v>92</v>
      </c>
    </row>
    <row r="9010" spans="1:9">
      <c r="A9010" t="s">
        <v>92</v>
      </c>
      <c r="B9010" s="23" t="s">
        <v>92</v>
      </c>
      <c r="C9010" s="24" t="s">
        <v>92</v>
      </c>
      <c r="D9010" t="s">
        <v>92</v>
      </c>
      <c r="E9010" t="s">
        <v>92</v>
      </c>
      <c r="F9010" t="s">
        <v>92</v>
      </c>
      <c r="G9010" s="23" t="s">
        <v>92</v>
      </c>
      <c r="H9010" s="24" t="s">
        <v>92</v>
      </c>
      <c r="I9010" t="s">
        <v>92</v>
      </c>
    </row>
    <row r="9011" spans="1:9">
      <c r="A9011" t="s">
        <v>92</v>
      </c>
      <c r="B9011" s="23" t="s">
        <v>92</v>
      </c>
      <c r="C9011" s="24" t="s">
        <v>92</v>
      </c>
      <c r="D9011" t="s">
        <v>92</v>
      </c>
      <c r="E9011" t="s">
        <v>92</v>
      </c>
      <c r="F9011" t="s">
        <v>92</v>
      </c>
      <c r="G9011" s="23" t="s">
        <v>92</v>
      </c>
      <c r="H9011" s="24" t="s">
        <v>92</v>
      </c>
      <c r="I9011" t="s">
        <v>92</v>
      </c>
    </row>
    <row r="9012" spans="1:9">
      <c r="A9012" t="s">
        <v>92</v>
      </c>
      <c r="B9012" s="23" t="s">
        <v>92</v>
      </c>
      <c r="C9012" s="24" t="s">
        <v>92</v>
      </c>
      <c r="D9012" t="s">
        <v>92</v>
      </c>
      <c r="E9012" t="s">
        <v>92</v>
      </c>
      <c r="F9012" t="s">
        <v>92</v>
      </c>
      <c r="G9012" s="23" t="s">
        <v>92</v>
      </c>
      <c r="H9012" s="24" t="s">
        <v>92</v>
      </c>
      <c r="I9012" t="s">
        <v>92</v>
      </c>
    </row>
    <row r="9013" spans="1:9">
      <c r="A9013" t="s">
        <v>92</v>
      </c>
      <c r="B9013" s="23" t="s">
        <v>92</v>
      </c>
      <c r="C9013" s="24" t="s">
        <v>92</v>
      </c>
      <c r="D9013" t="s">
        <v>92</v>
      </c>
      <c r="E9013" t="s">
        <v>92</v>
      </c>
      <c r="F9013" t="s">
        <v>92</v>
      </c>
      <c r="G9013" s="23" t="s">
        <v>92</v>
      </c>
      <c r="H9013" s="24" t="s">
        <v>92</v>
      </c>
      <c r="I9013" t="s">
        <v>92</v>
      </c>
    </row>
    <row r="9014" spans="1:9">
      <c r="A9014" t="s">
        <v>92</v>
      </c>
      <c r="B9014" s="23" t="s">
        <v>92</v>
      </c>
      <c r="C9014" s="24" t="s">
        <v>92</v>
      </c>
      <c r="D9014" t="s">
        <v>92</v>
      </c>
      <c r="E9014" t="s">
        <v>92</v>
      </c>
      <c r="F9014" t="s">
        <v>92</v>
      </c>
      <c r="G9014" s="23" t="s">
        <v>92</v>
      </c>
      <c r="H9014" s="24" t="s">
        <v>92</v>
      </c>
      <c r="I9014" t="s">
        <v>92</v>
      </c>
    </row>
    <row r="9015" spans="1:9">
      <c r="A9015" t="s">
        <v>92</v>
      </c>
      <c r="B9015" s="23" t="s">
        <v>92</v>
      </c>
      <c r="C9015" s="24" t="s">
        <v>92</v>
      </c>
      <c r="D9015" t="s">
        <v>92</v>
      </c>
      <c r="E9015" t="s">
        <v>92</v>
      </c>
      <c r="F9015" t="s">
        <v>92</v>
      </c>
      <c r="G9015" s="23" t="s">
        <v>92</v>
      </c>
      <c r="H9015" s="24" t="s">
        <v>92</v>
      </c>
      <c r="I9015" t="s">
        <v>92</v>
      </c>
    </row>
    <row r="9016" spans="1:9">
      <c r="A9016" t="s">
        <v>92</v>
      </c>
      <c r="B9016" s="23" t="s">
        <v>92</v>
      </c>
      <c r="C9016" s="24" t="s">
        <v>92</v>
      </c>
      <c r="D9016" t="s">
        <v>92</v>
      </c>
      <c r="E9016" t="s">
        <v>92</v>
      </c>
      <c r="F9016" t="s">
        <v>92</v>
      </c>
      <c r="G9016" s="23" t="s">
        <v>92</v>
      </c>
      <c r="H9016" s="24" t="s">
        <v>92</v>
      </c>
      <c r="I9016" t="s">
        <v>92</v>
      </c>
    </row>
    <row r="9017" spans="1:9">
      <c r="A9017" t="s">
        <v>92</v>
      </c>
      <c r="B9017" s="23" t="s">
        <v>92</v>
      </c>
      <c r="C9017" s="24" t="s">
        <v>92</v>
      </c>
      <c r="D9017" t="s">
        <v>92</v>
      </c>
      <c r="E9017" t="s">
        <v>92</v>
      </c>
      <c r="F9017" t="s">
        <v>92</v>
      </c>
      <c r="G9017" s="23" t="s">
        <v>92</v>
      </c>
      <c r="H9017" s="24" t="s">
        <v>92</v>
      </c>
      <c r="I9017" t="s">
        <v>92</v>
      </c>
    </row>
    <row r="9018" spans="1:9">
      <c r="A9018" t="s">
        <v>92</v>
      </c>
      <c r="B9018" s="23" t="s">
        <v>92</v>
      </c>
      <c r="C9018" s="24" t="s">
        <v>92</v>
      </c>
      <c r="D9018" t="s">
        <v>92</v>
      </c>
      <c r="E9018" t="s">
        <v>92</v>
      </c>
      <c r="F9018" t="s">
        <v>92</v>
      </c>
      <c r="G9018" s="23" t="s">
        <v>92</v>
      </c>
      <c r="H9018" s="24" t="s">
        <v>92</v>
      </c>
      <c r="I9018" t="s">
        <v>92</v>
      </c>
    </row>
    <row r="9019" spans="1:9">
      <c r="A9019" t="s">
        <v>92</v>
      </c>
      <c r="B9019" s="23" t="s">
        <v>92</v>
      </c>
      <c r="C9019" s="24" t="s">
        <v>92</v>
      </c>
      <c r="D9019" t="s">
        <v>92</v>
      </c>
      <c r="E9019" t="s">
        <v>92</v>
      </c>
      <c r="F9019" t="s">
        <v>92</v>
      </c>
      <c r="G9019" s="23" t="s">
        <v>92</v>
      </c>
      <c r="H9019" s="24" t="s">
        <v>92</v>
      </c>
      <c r="I9019" t="s">
        <v>92</v>
      </c>
    </row>
    <row r="9020" spans="1:9">
      <c r="A9020" t="s">
        <v>92</v>
      </c>
      <c r="B9020" s="23" t="s">
        <v>92</v>
      </c>
      <c r="C9020" s="24" t="s">
        <v>92</v>
      </c>
      <c r="D9020" t="s">
        <v>92</v>
      </c>
      <c r="E9020" t="s">
        <v>92</v>
      </c>
      <c r="F9020" t="s">
        <v>92</v>
      </c>
      <c r="G9020" s="23" t="s">
        <v>92</v>
      </c>
      <c r="H9020" s="24" t="s">
        <v>92</v>
      </c>
      <c r="I9020" t="s">
        <v>92</v>
      </c>
    </row>
    <row r="9021" spans="1:9">
      <c r="A9021" t="s">
        <v>92</v>
      </c>
      <c r="B9021" s="23" t="s">
        <v>92</v>
      </c>
      <c r="C9021" s="24" t="s">
        <v>92</v>
      </c>
      <c r="D9021" t="s">
        <v>92</v>
      </c>
      <c r="E9021" t="s">
        <v>92</v>
      </c>
      <c r="F9021" t="s">
        <v>92</v>
      </c>
      <c r="G9021" s="23" t="s">
        <v>92</v>
      </c>
      <c r="H9021" s="24" t="s">
        <v>92</v>
      </c>
      <c r="I9021" t="s">
        <v>92</v>
      </c>
    </row>
    <row r="9022" spans="1:9">
      <c r="A9022" t="s">
        <v>92</v>
      </c>
      <c r="B9022" s="23" t="s">
        <v>92</v>
      </c>
      <c r="C9022" s="24" t="s">
        <v>92</v>
      </c>
      <c r="D9022" t="s">
        <v>92</v>
      </c>
      <c r="E9022" t="s">
        <v>92</v>
      </c>
      <c r="F9022" t="s">
        <v>92</v>
      </c>
      <c r="G9022" s="23" t="s">
        <v>92</v>
      </c>
      <c r="H9022" s="24" t="s">
        <v>92</v>
      </c>
      <c r="I9022" t="s">
        <v>92</v>
      </c>
    </row>
    <row r="9023" spans="1:9">
      <c r="A9023" t="s">
        <v>92</v>
      </c>
      <c r="B9023" s="23" t="s">
        <v>92</v>
      </c>
      <c r="C9023" s="24" t="s">
        <v>92</v>
      </c>
      <c r="D9023" t="s">
        <v>92</v>
      </c>
      <c r="E9023" t="s">
        <v>92</v>
      </c>
      <c r="F9023" t="s">
        <v>92</v>
      </c>
      <c r="G9023" s="23" t="s">
        <v>92</v>
      </c>
      <c r="H9023" s="24" t="s">
        <v>92</v>
      </c>
      <c r="I9023" t="s">
        <v>92</v>
      </c>
    </row>
    <row r="9024" spans="1:9">
      <c r="A9024" t="s">
        <v>92</v>
      </c>
      <c r="B9024" s="23" t="s">
        <v>92</v>
      </c>
      <c r="C9024" s="24" t="s">
        <v>92</v>
      </c>
      <c r="D9024" t="s">
        <v>92</v>
      </c>
      <c r="E9024" t="s">
        <v>92</v>
      </c>
      <c r="F9024" t="s">
        <v>92</v>
      </c>
      <c r="G9024" s="23" t="s">
        <v>92</v>
      </c>
      <c r="H9024" s="24" t="s">
        <v>92</v>
      </c>
      <c r="I9024" t="s">
        <v>92</v>
      </c>
    </row>
    <row r="9025" spans="1:9">
      <c r="A9025" t="s">
        <v>92</v>
      </c>
      <c r="B9025" s="23" t="s">
        <v>92</v>
      </c>
      <c r="C9025" s="24" t="s">
        <v>92</v>
      </c>
      <c r="D9025" t="s">
        <v>92</v>
      </c>
      <c r="E9025" t="s">
        <v>92</v>
      </c>
      <c r="F9025" t="s">
        <v>92</v>
      </c>
      <c r="G9025" s="23" t="s">
        <v>92</v>
      </c>
      <c r="H9025" s="24" t="s">
        <v>92</v>
      </c>
      <c r="I9025" t="s">
        <v>92</v>
      </c>
    </row>
    <row r="9026" spans="1:9">
      <c r="A9026" t="s">
        <v>92</v>
      </c>
      <c r="B9026" s="23" t="s">
        <v>92</v>
      </c>
      <c r="C9026" s="24" t="s">
        <v>92</v>
      </c>
      <c r="D9026" t="s">
        <v>92</v>
      </c>
      <c r="E9026" t="s">
        <v>92</v>
      </c>
      <c r="F9026" t="s">
        <v>92</v>
      </c>
      <c r="G9026" s="23" t="s">
        <v>92</v>
      </c>
      <c r="H9026" s="24" t="s">
        <v>92</v>
      </c>
      <c r="I9026" t="s">
        <v>92</v>
      </c>
    </row>
    <row r="9027" spans="1:9">
      <c r="A9027" t="s">
        <v>92</v>
      </c>
      <c r="B9027" s="23" t="s">
        <v>92</v>
      </c>
      <c r="C9027" s="24" t="s">
        <v>92</v>
      </c>
      <c r="D9027" t="s">
        <v>92</v>
      </c>
      <c r="E9027" t="s">
        <v>92</v>
      </c>
      <c r="F9027" t="s">
        <v>92</v>
      </c>
      <c r="G9027" s="23" t="s">
        <v>92</v>
      </c>
      <c r="H9027" s="24" t="s">
        <v>92</v>
      </c>
      <c r="I9027" t="s">
        <v>92</v>
      </c>
    </row>
    <row r="9028" spans="1:9">
      <c r="A9028" t="s">
        <v>92</v>
      </c>
      <c r="B9028" s="23" t="s">
        <v>92</v>
      </c>
      <c r="C9028" s="24" t="s">
        <v>92</v>
      </c>
      <c r="D9028" t="s">
        <v>92</v>
      </c>
      <c r="E9028" t="s">
        <v>92</v>
      </c>
      <c r="F9028" t="s">
        <v>92</v>
      </c>
      <c r="G9028" s="23" t="s">
        <v>92</v>
      </c>
      <c r="H9028" s="24" t="s">
        <v>92</v>
      </c>
      <c r="I9028" t="s">
        <v>92</v>
      </c>
    </row>
    <row r="9029" spans="1:9">
      <c r="A9029" t="s">
        <v>92</v>
      </c>
      <c r="B9029" s="23" t="s">
        <v>92</v>
      </c>
      <c r="C9029" s="24" t="s">
        <v>92</v>
      </c>
      <c r="D9029" t="s">
        <v>92</v>
      </c>
      <c r="E9029" t="s">
        <v>92</v>
      </c>
      <c r="F9029" t="s">
        <v>92</v>
      </c>
      <c r="G9029" s="23" t="s">
        <v>92</v>
      </c>
      <c r="H9029" s="24" t="s">
        <v>92</v>
      </c>
      <c r="I9029" t="s">
        <v>92</v>
      </c>
    </row>
    <row r="9030" spans="1:9">
      <c r="A9030" t="s">
        <v>92</v>
      </c>
      <c r="B9030" s="23" t="s">
        <v>92</v>
      </c>
      <c r="C9030" s="24" t="s">
        <v>92</v>
      </c>
      <c r="D9030" t="s">
        <v>92</v>
      </c>
      <c r="E9030" t="s">
        <v>92</v>
      </c>
      <c r="F9030" t="s">
        <v>92</v>
      </c>
      <c r="G9030" s="23" t="s">
        <v>92</v>
      </c>
      <c r="H9030" s="24" t="s">
        <v>92</v>
      </c>
      <c r="I9030" t="s">
        <v>92</v>
      </c>
    </row>
    <row r="9031" spans="1:9">
      <c r="A9031" t="s">
        <v>92</v>
      </c>
      <c r="B9031" s="23" t="s">
        <v>92</v>
      </c>
      <c r="C9031" s="24" t="s">
        <v>92</v>
      </c>
      <c r="D9031" t="s">
        <v>92</v>
      </c>
      <c r="E9031" t="s">
        <v>92</v>
      </c>
      <c r="F9031" t="s">
        <v>92</v>
      </c>
      <c r="G9031" s="23" t="s">
        <v>92</v>
      </c>
      <c r="H9031" s="24" t="s">
        <v>92</v>
      </c>
      <c r="I9031" t="s">
        <v>92</v>
      </c>
    </row>
    <row r="9032" spans="1:9">
      <c r="A9032" t="s">
        <v>92</v>
      </c>
      <c r="B9032" s="23" t="s">
        <v>92</v>
      </c>
      <c r="C9032" s="24" t="s">
        <v>92</v>
      </c>
      <c r="D9032" t="s">
        <v>92</v>
      </c>
      <c r="E9032" t="s">
        <v>92</v>
      </c>
      <c r="F9032" t="s">
        <v>92</v>
      </c>
      <c r="G9032" s="23" t="s">
        <v>92</v>
      </c>
      <c r="H9032" s="24" t="s">
        <v>92</v>
      </c>
      <c r="I9032" t="s">
        <v>92</v>
      </c>
    </row>
    <row r="9033" spans="1:9">
      <c r="A9033" t="s">
        <v>92</v>
      </c>
      <c r="B9033" s="23" t="s">
        <v>92</v>
      </c>
      <c r="C9033" s="24" t="s">
        <v>92</v>
      </c>
      <c r="D9033" t="s">
        <v>92</v>
      </c>
      <c r="E9033" t="s">
        <v>92</v>
      </c>
      <c r="F9033" t="s">
        <v>92</v>
      </c>
      <c r="G9033" s="23" t="s">
        <v>92</v>
      </c>
      <c r="H9033" s="24" t="s">
        <v>92</v>
      </c>
      <c r="I9033" t="s">
        <v>92</v>
      </c>
    </row>
    <row r="9034" spans="1:9">
      <c r="A9034" t="s">
        <v>92</v>
      </c>
      <c r="B9034" s="23" t="s">
        <v>92</v>
      </c>
      <c r="C9034" s="24" t="s">
        <v>92</v>
      </c>
      <c r="D9034" t="s">
        <v>92</v>
      </c>
      <c r="E9034" t="s">
        <v>92</v>
      </c>
      <c r="F9034" t="s">
        <v>92</v>
      </c>
      <c r="G9034" s="23" t="s">
        <v>92</v>
      </c>
      <c r="H9034" s="24" t="s">
        <v>92</v>
      </c>
      <c r="I9034" t="s">
        <v>92</v>
      </c>
    </row>
    <row r="9035" spans="1:9">
      <c r="A9035" t="s">
        <v>92</v>
      </c>
      <c r="B9035" s="23" t="s">
        <v>92</v>
      </c>
      <c r="C9035" s="24" t="s">
        <v>92</v>
      </c>
      <c r="D9035" t="s">
        <v>92</v>
      </c>
      <c r="E9035" t="s">
        <v>92</v>
      </c>
      <c r="F9035" t="s">
        <v>92</v>
      </c>
      <c r="G9035" s="23" t="s">
        <v>92</v>
      </c>
      <c r="H9035" s="24" t="s">
        <v>92</v>
      </c>
      <c r="I9035" t="s">
        <v>92</v>
      </c>
    </row>
    <row r="9036" spans="1:9">
      <c r="A9036" t="s">
        <v>92</v>
      </c>
      <c r="B9036" s="23" t="s">
        <v>92</v>
      </c>
      <c r="C9036" s="24" t="s">
        <v>92</v>
      </c>
      <c r="D9036" t="s">
        <v>92</v>
      </c>
      <c r="E9036" t="s">
        <v>92</v>
      </c>
      <c r="F9036" t="s">
        <v>92</v>
      </c>
      <c r="G9036" s="23" t="s">
        <v>92</v>
      </c>
      <c r="H9036" s="24" t="s">
        <v>92</v>
      </c>
      <c r="I9036" t="s">
        <v>92</v>
      </c>
    </row>
    <row r="9037" spans="1:9">
      <c r="A9037" t="s">
        <v>92</v>
      </c>
      <c r="B9037" s="23" t="s">
        <v>92</v>
      </c>
      <c r="C9037" s="24" t="s">
        <v>92</v>
      </c>
      <c r="D9037" t="s">
        <v>92</v>
      </c>
      <c r="E9037" t="s">
        <v>92</v>
      </c>
      <c r="F9037" t="s">
        <v>92</v>
      </c>
      <c r="G9037" s="23" t="s">
        <v>92</v>
      </c>
      <c r="H9037" s="24" t="s">
        <v>92</v>
      </c>
      <c r="I9037" t="s">
        <v>92</v>
      </c>
    </row>
    <row r="9038" spans="1:9">
      <c r="A9038" t="s">
        <v>92</v>
      </c>
      <c r="B9038" s="23" t="s">
        <v>92</v>
      </c>
      <c r="C9038" s="24" t="s">
        <v>92</v>
      </c>
      <c r="D9038" t="s">
        <v>92</v>
      </c>
      <c r="E9038" t="s">
        <v>92</v>
      </c>
      <c r="F9038" t="s">
        <v>92</v>
      </c>
      <c r="G9038" s="23" t="s">
        <v>92</v>
      </c>
      <c r="H9038" s="24" t="s">
        <v>92</v>
      </c>
      <c r="I9038" t="s">
        <v>92</v>
      </c>
    </row>
    <row r="9039" spans="1:9">
      <c r="A9039" t="s">
        <v>92</v>
      </c>
      <c r="B9039" s="23" t="s">
        <v>92</v>
      </c>
      <c r="C9039" s="24" t="s">
        <v>92</v>
      </c>
      <c r="D9039" t="s">
        <v>92</v>
      </c>
      <c r="E9039" t="s">
        <v>92</v>
      </c>
      <c r="F9039" t="s">
        <v>92</v>
      </c>
      <c r="G9039" s="23" t="s">
        <v>92</v>
      </c>
      <c r="H9039" s="24" t="s">
        <v>92</v>
      </c>
      <c r="I9039" t="s">
        <v>92</v>
      </c>
    </row>
    <row r="9040" spans="1:9">
      <c r="A9040" t="s">
        <v>92</v>
      </c>
      <c r="B9040" s="23" t="s">
        <v>92</v>
      </c>
      <c r="C9040" s="24" t="s">
        <v>92</v>
      </c>
      <c r="D9040" t="s">
        <v>92</v>
      </c>
      <c r="E9040" t="s">
        <v>92</v>
      </c>
      <c r="F9040" t="s">
        <v>92</v>
      </c>
      <c r="G9040" s="23" t="s">
        <v>92</v>
      </c>
      <c r="H9040" s="24" t="s">
        <v>92</v>
      </c>
      <c r="I9040" t="s">
        <v>92</v>
      </c>
    </row>
    <row r="9041" spans="1:9">
      <c r="A9041" t="s">
        <v>92</v>
      </c>
      <c r="B9041" s="23" t="s">
        <v>92</v>
      </c>
      <c r="C9041" s="24" t="s">
        <v>92</v>
      </c>
      <c r="D9041" t="s">
        <v>92</v>
      </c>
      <c r="E9041" t="s">
        <v>92</v>
      </c>
      <c r="F9041" t="s">
        <v>92</v>
      </c>
      <c r="G9041" s="23" t="s">
        <v>92</v>
      </c>
      <c r="H9041" s="24" t="s">
        <v>92</v>
      </c>
      <c r="I9041" t="s">
        <v>92</v>
      </c>
    </row>
    <row r="9042" spans="1:9">
      <c r="A9042" t="s">
        <v>92</v>
      </c>
      <c r="B9042" s="23" t="s">
        <v>92</v>
      </c>
      <c r="C9042" s="24" t="s">
        <v>92</v>
      </c>
      <c r="D9042" t="s">
        <v>92</v>
      </c>
      <c r="E9042" t="s">
        <v>92</v>
      </c>
      <c r="F9042" t="s">
        <v>92</v>
      </c>
      <c r="G9042" s="23" t="s">
        <v>92</v>
      </c>
      <c r="H9042" s="24" t="s">
        <v>92</v>
      </c>
      <c r="I9042" t="s">
        <v>92</v>
      </c>
    </row>
    <row r="9043" spans="1:9">
      <c r="A9043" t="s">
        <v>92</v>
      </c>
      <c r="B9043" s="23" t="s">
        <v>92</v>
      </c>
      <c r="C9043" s="24" t="s">
        <v>92</v>
      </c>
      <c r="D9043" t="s">
        <v>92</v>
      </c>
      <c r="E9043" t="s">
        <v>92</v>
      </c>
      <c r="F9043" t="s">
        <v>92</v>
      </c>
      <c r="G9043" s="23" t="s">
        <v>92</v>
      </c>
      <c r="H9043" s="24" t="s">
        <v>92</v>
      </c>
      <c r="I9043" t="s">
        <v>92</v>
      </c>
    </row>
    <row r="9044" spans="1:9">
      <c r="A9044" t="s">
        <v>92</v>
      </c>
      <c r="B9044" s="23" t="s">
        <v>92</v>
      </c>
      <c r="C9044" s="24" t="s">
        <v>92</v>
      </c>
      <c r="D9044" t="s">
        <v>92</v>
      </c>
      <c r="E9044" t="s">
        <v>92</v>
      </c>
      <c r="F9044" t="s">
        <v>92</v>
      </c>
      <c r="G9044" s="23" t="s">
        <v>92</v>
      </c>
      <c r="H9044" s="24" t="s">
        <v>92</v>
      </c>
      <c r="I9044" t="s">
        <v>92</v>
      </c>
    </row>
    <row r="9045" spans="1:9">
      <c r="A9045" t="s">
        <v>92</v>
      </c>
      <c r="B9045" s="23" t="s">
        <v>92</v>
      </c>
      <c r="C9045" s="24" t="s">
        <v>92</v>
      </c>
      <c r="D9045" t="s">
        <v>92</v>
      </c>
      <c r="E9045" t="s">
        <v>92</v>
      </c>
      <c r="F9045" t="s">
        <v>92</v>
      </c>
      <c r="G9045" s="23" t="s">
        <v>92</v>
      </c>
      <c r="H9045" s="24" t="s">
        <v>92</v>
      </c>
      <c r="I9045" t="s">
        <v>92</v>
      </c>
    </row>
    <row r="9046" spans="1:9">
      <c r="A9046" t="s">
        <v>92</v>
      </c>
      <c r="B9046" s="23" t="s">
        <v>92</v>
      </c>
      <c r="C9046" s="24" t="s">
        <v>92</v>
      </c>
      <c r="D9046" t="s">
        <v>92</v>
      </c>
      <c r="E9046" t="s">
        <v>92</v>
      </c>
      <c r="F9046" t="s">
        <v>92</v>
      </c>
      <c r="G9046" s="23" t="s">
        <v>92</v>
      </c>
      <c r="H9046" s="24" t="s">
        <v>92</v>
      </c>
      <c r="I9046" t="s">
        <v>92</v>
      </c>
    </row>
    <row r="9047" spans="1:9">
      <c r="A9047" t="s">
        <v>92</v>
      </c>
      <c r="B9047" s="23" t="s">
        <v>92</v>
      </c>
      <c r="C9047" s="24" t="s">
        <v>92</v>
      </c>
      <c r="D9047" t="s">
        <v>92</v>
      </c>
      <c r="E9047" t="s">
        <v>92</v>
      </c>
      <c r="F9047" t="s">
        <v>92</v>
      </c>
      <c r="G9047" s="23" t="s">
        <v>92</v>
      </c>
      <c r="H9047" s="24" t="s">
        <v>92</v>
      </c>
      <c r="I9047" t="s">
        <v>92</v>
      </c>
    </row>
    <row r="9048" spans="1:9">
      <c r="A9048" t="s">
        <v>92</v>
      </c>
      <c r="B9048" s="23" t="s">
        <v>92</v>
      </c>
      <c r="C9048" s="24" t="s">
        <v>92</v>
      </c>
      <c r="D9048" t="s">
        <v>92</v>
      </c>
      <c r="E9048" t="s">
        <v>92</v>
      </c>
      <c r="F9048" t="s">
        <v>92</v>
      </c>
      <c r="G9048" s="23" t="s">
        <v>92</v>
      </c>
      <c r="H9048" s="24" t="s">
        <v>92</v>
      </c>
      <c r="I9048" t="s">
        <v>92</v>
      </c>
    </row>
    <row r="9049" spans="1:9">
      <c r="A9049" t="s">
        <v>92</v>
      </c>
      <c r="B9049" s="23" t="s">
        <v>92</v>
      </c>
      <c r="C9049" s="24" t="s">
        <v>92</v>
      </c>
      <c r="D9049" t="s">
        <v>92</v>
      </c>
      <c r="E9049" t="s">
        <v>92</v>
      </c>
      <c r="F9049" t="s">
        <v>92</v>
      </c>
      <c r="G9049" s="23" t="s">
        <v>92</v>
      </c>
      <c r="H9049" s="24" t="s">
        <v>92</v>
      </c>
      <c r="I9049" t="s">
        <v>92</v>
      </c>
    </row>
    <row r="9050" spans="1:9">
      <c r="A9050" t="s">
        <v>92</v>
      </c>
      <c r="B9050" s="23" t="s">
        <v>92</v>
      </c>
      <c r="C9050" s="24" t="s">
        <v>92</v>
      </c>
      <c r="D9050" t="s">
        <v>92</v>
      </c>
      <c r="E9050" t="s">
        <v>92</v>
      </c>
      <c r="F9050" t="s">
        <v>92</v>
      </c>
      <c r="G9050" s="23" t="s">
        <v>92</v>
      </c>
      <c r="H9050" s="24" t="s">
        <v>92</v>
      </c>
      <c r="I9050" t="s">
        <v>92</v>
      </c>
    </row>
    <row r="9051" spans="1:9">
      <c r="A9051" t="s">
        <v>92</v>
      </c>
      <c r="B9051" s="23" t="s">
        <v>92</v>
      </c>
      <c r="C9051" s="24" t="s">
        <v>92</v>
      </c>
      <c r="D9051" t="s">
        <v>92</v>
      </c>
      <c r="E9051" t="s">
        <v>92</v>
      </c>
      <c r="F9051" t="s">
        <v>92</v>
      </c>
      <c r="G9051" s="23" t="s">
        <v>92</v>
      </c>
      <c r="H9051" s="24" t="s">
        <v>92</v>
      </c>
      <c r="I9051" t="s">
        <v>92</v>
      </c>
    </row>
    <row r="9052" spans="1:9">
      <c r="A9052" t="s">
        <v>92</v>
      </c>
      <c r="B9052" s="23" t="s">
        <v>92</v>
      </c>
      <c r="C9052" s="24" t="s">
        <v>92</v>
      </c>
      <c r="D9052" t="s">
        <v>92</v>
      </c>
      <c r="E9052" t="s">
        <v>92</v>
      </c>
      <c r="F9052" t="s">
        <v>92</v>
      </c>
      <c r="G9052" s="23" t="s">
        <v>92</v>
      </c>
      <c r="H9052" s="24" t="s">
        <v>92</v>
      </c>
      <c r="I9052" t="s">
        <v>92</v>
      </c>
    </row>
    <row r="9053" spans="1:9">
      <c r="A9053" t="s">
        <v>92</v>
      </c>
      <c r="B9053" s="23" t="s">
        <v>92</v>
      </c>
      <c r="C9053" s="24" t="s">
        <v>92</v>
      </c>
      <c r="D9053" t="s">
        <v>92</v>
      </c>
      <c r="E9053" t="s">
        <v>92</v>
      </c>
      <c r="F9053" t="s">
        <v>92</v>
      </c>
      <c r="G9053" s="23" t="s">
        <v>92</v>
      </c>
      <c r="H9053" s="24" t="s">
        <v>92</v>
      </c>
      <c r="I9053" t="s">
        <v>92</v>
      </c>
    </row>
    <row r="9054" spans="1:9">
      <c r="A9054" t="s">
        <v>92</v>
      </c>
      <c r="B9054" s="23" t="s">
        <v>92</v>
      </c>
      <c r="C9054" s="24" t="s">
        <v>92</v>
      </c>
      <c r="D9054" t="s">
        <v>92</v>
      </c>
      <c r="E9054" t="s">
        <v>92</v>
      </c>
      <c r="F9054" t="s">
        <v>92</v>
      </c>
      <c r="G9054" s="23" t="s">
        <v>92</v>
      </c>
      <c r="H9054" s="24" t="s">
        <v>92</v>
      </c>
      <c r="I9054" t="s">
        <v>92</v>
      </c>
    </row>
    <row r="9055" spans="1:9">
      <c r="A9055" t="s">
        <v>92</v>
      </c>
      <c r="B9055" s="23" t="s">
        <v>92</v>
      </c>
      <c r="C9055" s="24" t="s">
        <v>92</v>
      </c>
      <c r="D9055" t="s">
        <v>92</v>
      </c>
      <c r="E9055" t="s">
        <v>92</v>
      </c>
      <c r="F9055" t="s">
        <v>92</v>
      </c>
      <c r="G9055" s="23" t="s">
        <v>92</v>
      </c>
      <c r="H9055" s="24" t="s">
        <v>92</v>
      </c>
      <c r="I9055" t="s">
        <v>92</v>
      </c>
    </row>
    <row r="9056" spans="1:9">
      <c r="A9056" t="s">
        <v>92</v>
      </c>
      <c r="B9056" s="23" t="s">
        <v>92</v>
      </c>
      <c r="C9056" s="24" t="s">
        <v>92</v>
      </c>
      <c r="D9056" t="s">
        <v>92</v>
      </c>
      <c r="E9056" t="s">
        <v>92</v>
      </c>
      <c r="F9056" t="s">
        <v>92</v>
      </c>
      <c r="G9056" s="23" t="s">
        <v>92</v>
      </c>
      <c r="H9056" s="24" t="s">
        <v>92</v>
      </c>
      <c r="I9056" t="s">
        <v>92</v>
      </c>
    </row>
    <row r="9057" spans="1:9">
      <c r="A9057" t="s">
        <v>92</v>
      </c>
      <c r="B9057" s="23" t="s">
        <v>92</v>
      </c>
      <c r="C9057" s="24" t="s">
        <v>92</v>
      </c>
      <c r="D9057" t="s">
        <v>92</v>
      </c>
      <c r="E9057" t="s">
        <v>92</v>
      </c>
      <c r="F9057" t="s">
        <v>92</v>
      </c>
      <c r="G9057" s="23" t="s">
        <v>92</v>
      </c>
      <c r="H9057" s="24" t="s">
        <v>92</v>
      </c>
      <c r="I9057" t="s">
        <v>92</v>
      </c>
    </row>
    <row r="9058" spans="1:9">
      <c r="A9058" t="s">
        <v>92</v>
      </c>
      <c r="B9058" s="23" t="s">
        <v>92</v>
      </c>
      <c r="C9058" s="24" t="s">
        <v>92</v>
      </c>
      <c r="D9058" t="s">
        <v>92</v>
      </c>
      <c r="E9058" t="s">
        <v>92</v>
      </c>
      <c r="F9058" t="s">
        <v>92</v>
      </c>
      <c r="G9058" s="23" t="s">
        <v>92</v>
      </c>
      <c r="H9058" s="24" t="s">
        <v>92</v>
      </c>
      <c r="I9058" t="s">
        <v>92</v>
      </c>
    </row>
    <row r="9059" spans="1:9">
      <c r="A9059" t="s">
        <v>92</v>
      </c>
      <c r="B9059" s="23" t="s">
        <v>92</v>
      </c>
      <c r="C9059" s="24" t="s">
        <v>92</v>
      </c>
      <c r="D9059" t="s">
        <v>92</v>
      </c>
      <c r="E9059" t="s">
        <v>92</v>
      </c>
      <c r="F9059" t="s">
        <v>92</v>
      </c>
      <c r="G9059" s="23" t="s">
        <v>92</v>
      </c>
      <c r="H9059" s="24" t="s">
        <v>92</v>
      </c>
      <c r="I9059" t="s">
        <v>92</v>
      </c>
    </row>
    <row r="9060" spans="1:9">
      <c r="A9060" t="s">
        <v>92</v>
      </c>
      <c r="B9060" s="23" t="s">
        <v>92</v>
      </c>
      <c r="C9060" s="24" t="s">
        <v>92</v>
      </c>
      <c r="D9060" t="s">
        <v>92</v>
      </c>
      <c r="E9060" t="s">
        <v>92</v>
      </c>
      <c r="F9060" t="s">
        <v>92</v>
      </c>
      <c r="G9060" s="23" t="s">
        <v>92</v>
      </c>
      <c r="H9060" s="24" t="s">
        <v>92</v>
      </c>
      <c r="I9060" t="s">
        <v>92</v>
      </c>
    </row>
    <row r="9061" spans="1:9">
      <c r="A9061" t="s">
        <v>92</v>
      </c>
      <c r="B9061" s="23" t="s">
        <v>92</v>
      </c>
      <c r="C9061" s="24" t="s">
        <v>92</v>
      </c>
      <c r="D9061" t="s">
        <v>92</v>
      </c>
      <c r="E9061" t="s">
        <v>92</v>
      </c>
      <c r="F9061" t="s">
        <v>92</v>
      </c>
      <c r="G9061" s="23" t="s">
        <v>92</v>
      </c>
      <c r="H9061" s="24" t="s">
        <v>92</v>
      </c>
      <c r="I9061" t="s">
        <v>92</v>
      </c>
    </row>
    <row r="9062" spans="1:9">
      <c r="A9062" t="s">
        <v>92</v>
      </c>
      <c r="B9062" s="23" t="s">
        <v>92</v>
      </c>
      <c r="C9062" s="24" t="s">
        <v>92</v>
      </c>
      <c r="D9062" t="s">
        <v>92</v>
      </c>
      <c r="E9062" t="s">
        <v>92</v>
      </c>
      <c r="F9062" t="s">
        <v>92</v>
      </c>
      <c r="G9062" s="23" t="s">
        <v>92</v>
      </c>
      <c r="H9062" s="24" t="s">
        <v>92</v>
      </c>
      <c r="I9062" t="s">
        <v>92</v>
      </c>
    </row>
    <row r="9063" spans="1:9">
      <c r="A9063" t="s">
        <v>92</v>
      </c>
      <c r="B9063" s="23" t="s">
        <v>92</v>
      </c>
      <c r="C9063" s="24" t="s">
        <v>92</v>
      </c>
      <c r="D9063" t="s">
        <v>92</v>
      </c>
      <c r="E9063" t="s">
        <v>92</v>
      </c>
      <c r="F9063" t="s">
        <v>92</v>
      </c>
      <c r="G9063" s="23" t="s">
        <v>92</v>
      </c>
      <c r="H9063" s="24" t="s">
        <v>92</v>
      </c>
      <c r="I9063" t="s">
        <v>92</v>
      </c>
    </row>
    <row r="9064" spans="1:9">
      <c r="A9064" t="s">
        <v>92</v>
      </c>
      <c r="B9064" s="23" t="s">
        <v>92</v>
      </c>
      <c r="C9064" s="24" t="s">
        <v>92</v>
      </c>
      <c r="D9064" t="s">
        <v>92</v>
      </c>
      <c r="E9064" t="s">
        <v>92</v>
      </c>
      <c r="F9064" t="s">
        <v>92</v>
      </c>
      <c r="G9064" s="23" t="s">
        <v>92</v>
      </c>
      <c r="H9064" s="24" t="s">
        <v>92</v>
      </c>
      <c r="I9064" t="s">
        <v>92</v>
      </c>
    </row>
    <row r="9065" spans="1:9">
      <c r="A9065" t="s">
        <v>92</v>
      </c>
      <c r="B9065" s="23" t="s">
        <v>92</v>
      </c>
      <c r="C9065" s="24" t="s">
        <v>92</v>
      </c>
      <c r="D9065" t="s">
        <v>92</v>
      </c>
      <c r="E9065" t="s">
        <v>92</v>
      </c>
      <c r="F9065" t="s">
        <v>92</v>
      </c>
      <c r="G9065" s="23" t="s">
        <v>92</v>
      </c>
      <c r="H9065" s="24" t="s">
        <v>92</v>
      </c>
      <c r="I9065" t="s">
        <v>92</v>
      </c>
    </row>
    <row r="9066" spans="1:9">
      <c r="A9066" t="s">
        <v>92</v>
      </c>
      <c r="B9066" s="23" t="s">
        <v>92</v>
      </c>
      <c r="C9066" s="24" t="s">
        <v>92</v>
      </c>
      <c r="D9066" t="s">
        <v>92</v>
      </c>
      <c r="E9066" t="s">
        <v>92</v>
      </c>
      <c r="F9066" t="s">
        <v>92</v>
      </c>
      <c r="G9066" s="23" t="s">
        <v>92</v>
      </c>
      <c r="H9066" s="24" t="s">
        <v>92</v>
      </c>
      <c r="I9066" t="s">
        <v>92</v>
      </c>
    </row>
    <row r="9067" spans="1:9">
      <c r="A9067" t="s">
        <v>92</v>
      </c>
      <c r="B9067" s="23" t="s">
        <v>92</v>
      </c>
      <c r="C9067" s="24" t="s">
        <v>92</v>
      </c>
      <c r="D9067" t="s">
        <v>92</v>
      </c>
      <c r="E9067" t="s">
        <v>92</v>
      </c>
      <c r="F9067" t="s">
        <v>92</v>
      </c>
      <c r="G9067" s="23" t="s">
        <v>92</v>
      </c>
      <c r="H9067" s="24" t="s">
        <v>92</v>
      </c>
      <c r="I9067" t="s">
        <v>92</v>
      </c>
    </row>
    <row r="9068" spans="1:9">
      <c r="A9068" t="s">
        <v>92</v>
      </c>
      <c r="B9068" s="23" t="s">
        <v>92</v>
      </c>
      <c r="C9068" s="24" t="s">
        <v>92</v>
      </c>
      <c r="D9068" t="s">
        <v>92</v>
      </c>
      <c r="E9068" t="s">
        <v>92</v>
      </c>
      <c r="F9068" t="s">
        <v>92</v>
      </c>
      <c r="G9068" s="23" t="s">
        <v>92</v>
      </c>
      <c r="H9068" s="24" t="s">
        <v>92</v>
      </c>
      <c r="I9068" t="s">
        <v>92</v>
      </c>
    </row>
    <row r="9069" spans="1:9">
      <c r="A9069" t="s">
        <v>92</v>
      </c>
      <c r="B9069" s="23" t="s">
        <v>92</v>
      </c>
      <c r="C9069" s="24" t="s">
        <v>92</v>
      </c>
      <c r="D9069" t="s">
        <v>92</v>
      </c>
      <c r="E9069" t="s">
        <v>92</v>
      </c>
      <c r="F9069" t="s">
        <v>92</v>
      </c>
      <c r="G9069" s="23" t="s">
        <v>92</v>
      </c>
      <c r="H9069" s="24" t="s">
        <v>92</v>
      </c>
      <c r="I9069" t="s">
        <v>92</v>
      </c>
    </row>
    <row r="9070" spans="1:9">
      <c r="A9070" t="s">
        <v>92</v>
      </c>
      <c r="B9070" s="23" t="s">
        <v>92</v>
      </c>
      <c r="C9070" s="24" t="s">
        <v>92</v>
      </c>
      <c r="D9070" t="s">
        <v>92</v>
      </c>
      <c r="E9070" t="s">
        <v>92</v>
      </c>
      <c r="F9070" t="s">
        <v>92</v>
      </c>
      <c r="G9070" s="23" t="s">
        <v>92</v>
      </c>
      <c r="H9070" s="24" t="s">
        <v>92</v>
      </c>
      <c r="I9070" t="s">
        <v>92</v>
      </c>
    </row>
    <row r="9071" spans="1:9">
      <c r="A9071" t="s">
        <v>92</v>
      </c>
      <c r="B9071" s="23" t="s">
        <v>92</v>
      </c>
      <c r="C9071" s="24" t="s">
        <v>92</v>
      </c>
      <c r="D9071" t="s">
        <v>92</v>
      </c>
      <c r="E9071" t="s">
        <v>92</v>
      </c>
      <c r="F9071" t="s">
        <v>92</v>
      </c>
      <c r="G9071" s="23" t="s">
        <v>92</v>
      </c>
      <c r="H9071" s="24" t="s">
        <v>92</v>
      </c>
      <c r="I9071" t="s">
        <v>92</v>
      </c>
    </row>
    <row r="9072" spans="1:9">
      <c r="A9072" t="s">
        <v>92</v>
      </c>
      <c r="B9072" s="23" t="s">
        <v>92</v>
      </c>
      <c r="C9072" s="24" t="s">
        <v>92</v>
      </c>
      <c r="D9072" t="s">
        <v>92</v>
      </c>
      <c r="E9072" t="s">
        <v>92</v>
      </c>
      <c r="F9072" t="s">
        <v>92</v>
      </c>
      <c r="G9072" s="23" t="s">
        <v>92</v>
      </c>
      <c r="H9072" s="24" t="s">
        <v>92</v>
      </c>
      <c r="I9072" t="s">
        <v>92</v>
      </c>
    </row>
    <row r="9073" spans="1:9">
      <c r="A9073" t="s">
        <v>92</v>
      </c>
      <c r="B9073" s="23" t="s">
        <v>92</v>
      </c>
      <c r="C9073" s="24" t="s">
        <v>92</v>
      </c>
      <c r="D9073" t="s">
        <v>92</v>
      </c>
      <c r="E9073" t="s">
        <v>92</v>
      </c>
      <c r="F9073" t="s">
        <v>92</v>
      </c>
      <c r="G9073" s="23" t="s">
        <v>92</v>
      </c>
      <c r="H9073" s="24" t="s">
        <v>92</v>
      </c>
      <c r="I9073" t="s">
        <v>92</v>
      </c>
    </row>
    <row r="9074" spans="1:9">
      <c r="A9074" t="s">
        <v>92</v>
      </c>
      <c r="B9074" s="23" t="s">
        <v>92</v>
      </c>
      <c r="C9074" s="24" t="s">
        <v>92</v>
      </c>
      <c r="D9074" t="s">
        <v>92</v>
      </c>
      <c r="E9074" t="s">
        <v>92</v>
      </c>
      <c r="F9074" t="s">
        <v>92</v>
      </c>
      <c r="G9074" s="23" t="s">
        <v>92</v>
      </c>
      <c r="H9074" s="24" t="s">
        <v>92</v>
      </c>
      <c r="I9074" t="s">
        <v>92</v>
      </c>
    </row>
    <row r="9075" spans="1:9">
      <c r="A9075" t="s">
        <v>92</v>
      </c>
      <c r="B9075" s="23" t="s">
        <v>92</v>
      </c>
      <c r="C9075" s="24" t="s">
        <v>92</v>
      </c>
      <c r="D9075" t="s">
        <v>92</v>
      </c>
      <c r="E9075" t="s">
        <v>92</v>
      </c>
      <c r="F9075" t="s">
        <v>92</v>
      </c>
      <c r="G9075" s="23" t="s">
        <v>92</v>
      </c>
      <c r="H9075" s="24" t="s">
        <v>92</v>
      </c>
      <c r="I9075" t="s">
        <v>92</v>
      </c>
    </row>
    <row r="9076" spans="1:9">
      <c r="A9076" t="s">
        <v>92</v>
      </c>
      <c r="B9076" s="23" t="s">
        <v>92</v>
      </c>
      <c r="C9076" s="24" t="s">
        <v>92</v>
      </c>
      <c r="D9076" t="s">
        <v>92</v>
      </c>
      <c r="E9076" t="s">
        <v>92</v>
      </c>
      <c r="F9076" t="s">
        <v>92</v>
      </c>
      <c r="G9076" s="23" t="s">
        <v>92</v>
      </c>
      <c r="H9076" s="24" t="s">
        <v>92</v>
      </c>
      <c r="I9076" t="s">
        <v>92</v>
      </c>
    </row>
    <row r="9077" spans="1:9">
      <c r="A9077" t="s">
        <v>92</v>
      </c>
      <c r="B9077" s="23" t="s">
        <v>92</v>
      </c>
      <c r="C9077" s="24" t="s">
        <v>92</v>
      </c>
      <c r="D9077" t="s">
        <v>92</v>
      </c>
      <c r="E9077" t="s">
        <v>92</v>
      </c>
      <c r="F9077" t="s">
        <v>92</v>
      </c>
      <c r="G9077" s="23" t="s">
        <v>92</v>
      </c>
      <c r="H9077" s="24" t="s">
        <v>92</v>
      </c>
      <c r="I9077" t="s">
        <v>92</v>
      </c>
    </row>
    <row r="9078" spans="1:9">
      <c r="A9078" t="s">
        <v>92</v>
      </c>
      <c r="B9078" s="23" t="s">
        <v>92</v>
      </c>
      <c r="C9078" s="24" t="s">
        <v>92</v>
      </c>
      <c r="D9078" t="s">
        <v>92</v>
      </c>
      <c r="E9078" t="s">
        <v>92</v>
      </c>
      <c r="F9078" t="s">
        <v>92</v>
      </c>
      <c r="G9078" s="23" t="s">
        <v>92</v>
      </c>
      <c r="H9078" s="24" t="s">
        <v>92</v>
      </c>
      <c r="I9078" t="s">
        <v>92</v>
      </c>
    </row>
    <row r="9079" spans="1:9">
      <c r="A9079" t="s">
        <v>92</v>
      </c>
      <c r="B9079" s="23" t="s">
        <v>92</v>
      </c>
      <c r="C9079" s="24" t="s">
        <v>92</v>
      </c>
      <c r="D9079" t="s">
        <v>92</v>
      </c>
      <c r="E9079" t="s">
        <v>92</v>
      </c>
      <c r="F9079" t="s">
        <v>92</v>
      </c>
      <c r="G9079" s="23" t="s">
        <v>92</v>
      </c>
      <c r="H9079" s="24" t="s">
        <v>92</v>
      </c>
      <c r="I9079" t="s">
        <v>92</v>
      </c>
    </row>
    <row r="9080" spans="1:9">
      <c r="A9080" t="s">
        <v>92</v>
      </c>
      <c r="B9080" s="23" t="s">
        <v>92</v>
      </c>
      <c r="C9080" s="24" t="s">
        <v>92</v>
      </c>
      <c r="D9080" t="s">
        <v>92</v>
      </c>
      <c r="E9080" t="s">
        <v>92</v>
      </c>
      <c r="F9080" t="s">
        <v>92</v>
      </c>
      <c r="G9080" s="23" t="s">
        <v>92</v>
      </c>
      <c r="H9080" s="24" t="s">
        <v>92</v>
      </c>
      <c r="I9080" t="s">
        <v>92</v>
      </c>
    </row>
    <row r="9081" spans="1:9">
      <c r="A9081" t="s">
        <v>92</v>
      </c>
      <c r="B9081" s="23" t="s">
        <v>92</v>
      </c>
      <c r="C9081" s="24" t="s">
        <v>92</v>
      </c>
      <c r="D9081" t="s">
        <v>92</v>
      </c>
      <c r="E9081" t="s">
        <v>92</v>
      </c>
      <c r="F9081" t="s">
        <v>92</v>
      </c>
      <c r="G9081" s="23" t="s">
        <v>92</v>
      </c>
      <c r="H9081" s="24" t="s">
        <v>92</v>
      </c>
      <c r="I9081" t="s">
        <v>92</v>
      </c>
    </row>
    <row r="9082" spans="1:9">
      <c r="A9082" t="s">
        <v>92</v>
      </c>
      <c r="B9082" s="23" t="s">
        <v>92</v>
      </c>
      <c r="C9082" s="24" t="s">
        <v>92</v>
      </c>
      <c r="D9082" t="s">
        <v>92</v>
      </c>
      <c r="E9082" t="s">
        <v>92</v>
      </c>
      <c r="F9082" t="s">
        <v>92</v>
      </c>
      <c r="G9082" s="23" t="s">
        <v>92</v>
      </c>
      <c r="H9082" s="24" t="s">
        <v>92</v>
      </c>
      <c r="I9082" t="s">
        <v>92</v>
      </c>
    </row>
    <row r="9083" spans="1:9">
      <c r="A9083" t="s">
        <v>92</v>
      </c>
      <c r="B9083" s="23" t="s">
        <v>92</v>
      </c>
      <c r="C9083" s="24" t="s">
        <v>92</v>
      </c>
      <c r="D9083" t="s">
        <v>92</v>
      </c>
      <c r="E9083" t="s">
        <v>92</v>
      </c>
      <c r="F9083" t="s">
        <v>92</v>
      </c>
      <c r="G9083" s="23" t="s">
        <v>92</v>
      </c>
      <c r="H9083" s="24" t="s">
        <v>92</v>
      </c>
      <c r="I9083" t="s">
        <v>92</v>
      </c>
    </row>
    <row r="9084" spans="1:9">
      <c r="A9084" t="s">
        <v>92</v>
      </c>
      <c r="B9084" s="23" t="s">
        <v>92</v>
      </c>
      <c r="C9084" s="24" t="s">
        <v>92</v>
      </c>
      <c r="D9084" t="s">
        <v>92</v>
      </c>
      <c r="E9084" t="s">
        <v>92</v>
      </c>
      <c r="F9084" t="s">
        <v>92</v>
      </c>
      <c r="G9084" s="23" t="s">
        <v>92</v>
      </c>
      <c r="H9084" s="24" t="s">
        <v>92</v>
      </c>
      <c r="I9084" t="s">
        <v>92</v>
      </c>
    </row>
    <row r="9085" spans="1:9">
      <c r="A9085" t="s">
        <v>92</v>
      </c>
      <c r="B9085" s="23" t="s">
        <v>92</v>
      </c>
      <c r="C9085" s="24" t="s">
        <v>92</v>
      </c>
      <c r="D9085" t="s">
        <v>92</v>
      </c>
      <c r="E9085" t="s">
        <v>92</v>
      </c>
      <c r="F9085" t="s">
        <v>92</v>
      </c>
      <c r="G9085" s="23" t="s">
        <v>92</v>
      </c>
      <c r="H9085" s="24" t="s">
        <v>92</v>
      </c>
      <c r="I9085" t="s">
        <v>92</v>
      </c>
    </row>
    <row r="9086" spans="1:9">
      <c r="A9086" t="s">
        <v>92</v>
      </c>
      <c r="B9086" s="23" t="s">
        <v>92</v>
      </c>
      <c r="C9086" s="24" t="s">
        <v>92</v>
      </c>
      <c r="D9086" t="s">
        <v>92</v>
      </c>
      <c r="E9086" t="s">
        <v>92</v>
      </c>
      <c r="F9086" t="s">
        <v>92</v>
      </c>
      <c r="G9086" s="23" t="s">
        <v>92</v>
      </c>
      <c r="H9086" s="24" t="s">
        <v>92</v>
      </c>
      <c r="I9086" t="s">
        <v>92</v>
      </c>
    </row>
    <row r="9087" spans="1:9">
      <c r="A9087" t="s">
        <v>92</v>
      </c>
      <c r="B9087" s="23" t="s">
        <v>92</v>
      </c>
      <c r="C9087" s="24" t="s">
        <v>92</v>
      </c>
      <c r="D9087" t="s">
        <v>92</v>
      </c>
      <c r="E9087" t="s">
        <v>92</v>
      </c>
      <c r="F9087" t="s">
        <v>92</v>
      </c>
      <c r="G9087" s="23" t="s">
        <v>92</v>
      </c>
      <c r="H9087" s="24" t="s">
        <v>92</v>
      </c>
      <c r="I9087" t="s">
        <v>92</v>
      </c>
    </row>
    <row r="9088" spans="1:9">
      <c r="A9088" t="s">
        <v>92</v>
      </c>
      <c r="B9088" s="23" t="s">
        <v>92</v>
      </c>
      <c r="C9088" s="24" t="s">
        <v>92</v>
      </c>
      <c r="D9088" t="s">
        <v>92</v>
      </c>
      <c r="E9088" t="s">
        <v>92</v>
      </c>
      <c r="F9088" t="s">
        <v>92</v>
      </c>
      <c r="G9088" s="23" t="s">
        <v>92</v>
      </c>
      <c r="H9088" s="24" t="s">
        <v>92</v>
      </c>
      <c r="I9088" t="s">
        <v>92</v>
      </c>
    </row>
    <row r="9089" spans="1:9">
      <c r="A9089" t="s">
        <v>92</v>
      </c>
      <c r="B9089" s="23" t="s">
        <v>92</v>
      </c>
      <c r="C9089" s="24" t="s">
        <v>92</v>
      </c>
      <c r="D9089" t="s">
        <v>92</v>
      </c>
      <c r="E9089" t="s">
        <v>92</v>
      </c>
      <c r="F9089" t="s">
        <v>92</v>
      </c>
      <c r="G9089" s="23" t="s">
        <v>92</v>
      </c>
      <c r="H9089" s="24" t="s">
        <v>92</v>
      </c>
      <c r="I9089" t="s">
        <v>92</v>
      </c>
    </row>
    <row r="9090" spans="1:9">
      <c r="A9090" t="s">
        <v>92</v>
      </c>
      <c r="B9090" s="23" t="s">
        <v>92</v>
      </c>
      <c r="C9090" s="24" t="s">
        <v>92</v>
      </c>
      <c r="D9090" t="s">
        <v>92</v>
      </c>
      <c r="E9090" t="s">
        <v>92</v>
      </c>
      <c r="F9090" t="s">
        <v>92</v>
      </c>
      <c r="G9090" s="23" t="s">
        <v>92</v>
      </c>
      <c r="H9090" s="24" t="s">
        <v>92</v>
      </c>
      <c r="I9090" t="s">
        <v>92</v>
      </c>
    </row>
    <row r="9091" spans="1:9">
      <c r="A9091" t="s">
        <v>92</v>
      </c>
      <c r="B9091" s="23" t="s">
        <v>92</v>
      </c>
      <c r="C9091" s="24" t="s">
        <v>92</v>
      </c>
      <c r="D9091" t="s">
        <v>92</v>
      </c>
      <c r="E9091" t="s">
        <v>92</v>
      </c>
      <c r="F9091" t="s">
        <v>92</v>
      </c>
      <c r="G9091" s="23" t="s">
        <v>92</v>
      </c>
      <c r="H9091" s="24" t="s">
        <v>92</v>
      </c>
      <c r="I9091" t="s">
        <v>92</v>
      </c>
    </row>
    <row r="9092" spans="1:9">
      <c r="A9092" t="s">
        <v>92</v>
      </c>
      <c r="B9092" s="23" t="s">
        <v>92</v>
      </c>
      <c r="C9092" s="24" t="s">
        <v>92</v>
      </c>
      <c r="D9092" t="s">
        <v>92</v>
      </c>
      <c r="E9092" t="s">
        <v>92</v>
      </c>
      <c r="F9092" t="s">
        <v>92</v>
      </c>
      <c r="G9092" s="23" t="s">
        <v>92</v>
      </c>
      <c r="H9092" s="24" t="s">
        <v>92</v>
      </c>
      <c r="I9092" t="s">
        <v>92</v>
      </c>
    </row>
    <row r="9093" spans="1:9">
      <c r="A9093" t="s">
        <v>92</v>
      </c>
      <c r="B9093" s="23" t="s">
        <v>92</v>
      </c>
      <c r="C9093" s="24" t="s">
        <v>92</v>
      </c>
      <c r="D9093" t="s">
        <v>92</v>
      </c>
      <c r="E9093" t="s">
        <v>92</v>
      </c>
      <c r="F9093" t="s">
        <v>92</v>
      </c>
      <c r="G9093" s="23" t="s">
        <v>92</v>
      </c>
      <c r="H9093" s="24" t="s">
        <v>92</v>
      </c>
      <c r="I9093" t="s">
        <v>92</v>
      </c>
    </row>
    <row r="9094" spans="1:9">
      <c r="A9094" t="s">
        <v>92</v>
      </c>
      <c r="B9094" s="23" t="s">
        <v>92</v>
      </c>
      <c r="C9094" s="24" t="s">
        <v>92</v>
      </c>
      <c r="D9094" t="s">
        <v>92</v>
      </c>
      <c r="E9094" t="s">
        <v>92</v>
      </c>
      <c r="F9094" t="s">
        <v>92</v>
      </c>
      <c r="G9094" s="23" t="s">
        <v>92</v>
      </c>
      <c r="H9094" s="24" t="s">
        <v>92</v>
      </c>
      <c r="I9094" t="s">
        <v>92</v>
      </c>
    </row>
    <row r="9095" spans="1:9">
      <c r="A9095" t="s">
        <v>92</v>
      </c>
      <c r="B9095" s="23" t="s">
        <v>92</v>
      </c>
      <c r="C9095" s="24" t="s">
        <v>92</v>
      </c>
      <c r="D9095" t="s">
        <v>92</v>
      </c>
      <c r="E9095" t="s">
        <v>92</v>
      </c>
      <c r="F9095" t="s">
        <v>92</v>
      </c>
      <c r="G9095" s="23" t="s">
        <v>92</v>
      </c>
      <c r="H9095" s="24" t="s">
        <v>92</v>
      </c>
      <c r="I9095" t="s">
        <v>92</v>
      </c>
    </row>
    <row r="9096" spans="1:9">
      <c r="A9096" t="s">
        <v>92</v>
      </c>
      <c r="B9096" s="23" t="s">
        <v>92</v>
      </c>
      <c r="C9096" s="24" t="s">
        <v>92</v>
      </c>
      <c r="D9096" t="s">
        <v>92</v>
      </c>
      <c r="E9096" t="s">
        <v>92</v>
      </c>
      <c r="F9096" t="s">
        <v>92</v>
      </c>
      <c r="G9096" s="23" t="s">
        <v>92</v>
      </c>
      <c r="H9096" s="24" t="s">
        <v>92</v>
      </c>
      <c r="I9096" t="s">
        <v>92</v>
      </c>
    </row>
    <row r="9097" spans="1:9">
      <c r="A9097" t="s">
        <v>92</v>
      </c>
      <c r="B9097" s="23" t="s">
        <v>92</v>
      </c>
      <c r="C9097" s="24" t="s">
        <v>92</v>
      </c>
      <c r="D9097" t="s">
        <v>92</v>
      </c>
      <c r="E9097" t="s">
        <v>92</v>
      </c>
      <c r="F9097" t="s">
        <v>92</v>
      </c>
      <c r="G9097" s="23" t="s">
        <v>92</v>
      </c>
      <c r="H9097" s="24" t="s">
        <v>92</v>
      </c>
      <c r="I9097" t="s">
        <v>92</v>
      </c>
    </row>
    <row r="9098" spans="1:9">
      <c r="A9098" t="s">
        <v>92</v>
      </c>
      <c r="B9098" s="23" t="s">
        <v>92</v>
      </c>
      <c r="C9098" s="24" t="s">
        <v>92</v>
      </c>
      <c r="D9098" t="s">
        <v>92</v>
      </c>
      <c r="E9098" t="s">
        <v>92</v>
      </c>
      <c r="F9098" t="s">
        <v>92</v>
      </c>
      <c r="G9098" s="23" t="s">
        <v>92</v>
      </c>
      <c r="H9098" s="24" t="s">
        <v>92</v>
      </c>
      <c r="I9098" t="s">
        <v>92</v>
      </c>
    </row>
    <row r="9099" spans="1:9">
      <c r="A9099" t="s">
        <v>92</v>
      </c>
      <c r="B9099" s="23" t="s">
        <v>92</v>
      </c>
      <c r="C9099" s="24" t="s">
        <v>92</v>
      </c>
      <c r="D9099" t="s">
        <v>92</v>
      </c>
      <c r="E9099" t="s">
        <v>92</v>
      </c>
      <c r="F9099" t="s">
        <v>92</v>
      </c>
      <c r="G9099" s="23" t="s">
        <v>92</v>
      </c>
      <c r="H9099" s="24" t="s">
        <v>92</v>
      </c>
      <c r="I9099" t="s">
        <v>92</v>
      </c>
    </row>
    <row r="9100" spans="1:9">
      <c r="A9100" t="s">
        <v>92</v>
      </c>
      <c r="B9100" s="23" t="s">
        <v>92</v>
      </c>
      <c r="C9100" s="24" t="s">
        <v>92</v>
      </c>
      <c r="D9100" t="s">
        <v>92</v>
      </c>
      <c r="E9100" t="s">
        <v>92</v>
      </c>
      <c r="F9100" t="s">
        <v>92</v>
      </c>
      <c r="G9100" s="23" t="s">
        <v>92</v>
      </c>
      <c r="H9100" s="24" t="s">
        <v>92</v>
      </c>
      <c r="I9100" t="s">
        <v>92</v>
      </c>
    </row>
    <row r="9101" spans="1:9">
      <c r="A9101" t="s">
        <v>92</v>
      </c>
      <c r="B9101" s="23" t="s">
        <v>92</v>
      </c>
      <c r="C9101" s="24" t="s">
        <v>92</v>
      </c>
      <c r="D9101" t="s">
        <v>92</v>
      </c>
      <c r="E9101" t="s">
        <v>92</v>
      </c>
      <c r="F9101" t="s">
        <v>92</v>
      </c>
      <c r="G9101" s="23" t="s">
        <v>92</v>
      </c>
      <c r="H9101" s="24" t="s">
        <v>92</v>
      </c>
      <c r="I9101" t="s">
        <v>92</v>
      </c>
    </row>
    <row r="9102" spans="1:9">
      <c r="A9102" t="s">
        <v>92</v>
      </c>
      <c r="B9102" s="23" t="s">
        <v>92</v>
      </c>
      <c r="C9102" s="24" t="s">
        <v>92</v>
      </c>
      <c r="D9102" t="s">
        <v>92</v>
      </c>
      <c r="E9102" t="s">
        <v>92</v>
      </c>
      <c r="F9102" t="s">
        <v>92</v>
      </c>
      <c r="G9102" s="23" t="s">
        <v>92</v>
      </c>
      <c r="H9102" s="24" t="s">
        <v>92</v>
      </c>
      <c r="I9102" t="s">
        <v>92</v>
      </c>
    </row>
    <row r="9103" spans="1:9">
      <c r="A9103" t="s">
        <v>92</v>
      </c>
      <c r="B9103" s="23" t="s">
        <v>92</v>
      </c>
      <c r="C9103" s="24" t="s">
        <v>92</v>
      </c>
      <c r="D9103" t="s">
        <v>92</v>
      </c>
      <c r="E9103" t="s">
        <v>92</v>
      </c>
      <c r="F9103" t="s">
        <v>92</v>
      </c>
      <c r="G9103" s="23" t="s">
        <v>92</v>
      </c>
      <c r="H9103" s="24" t="s">
        <v>92</v>
      </c>
      <c r="I9103" t="s">
        <v>92</v>
      </c>
    </row>
    <row r="9104" spans="1:9">
      <c r="A9104" t="s">
        <v>92</v>
      </c>
      <c r="B9104" s="23" t="s">
        <v>92</v>
      </c>
      <c r="C9104" s="24" t="s">
        <v>92</v>
      </c>
      <c r="D9104" t="s">
        <v>92</v>
      </c>
      <c r="E9104" t="s">
        <v>92</v>
      </c>
      <c r="F9104" t="s">
        <v>92</v>
      </c>
      <c r="G9104" s="23" t="s">
        <v>92</v>
      </c>
      <c r="H9104" s="24" t="s">
        <v>92</v>
      </c>
      <c r="I9104" t="s">
        <v>92</v>
      </c>
    </row>
    <row r="9105" spans="1:9">
      <c r="A9105" t="s">
        <v>92</v>
      </c>
      <c r="B9105" s="23" t="s">
        <v>92</v>
      </c>
      <c r="C9105" s="24" t="s">
        <v>92</v>
      </c>
      <c r="D9105" t="s">
        <v>92</v>
      </c>
      <c r="E9105" t="s">
        <v>92</v>
      </c>
      <c r="F9105" t="s">
        <v>92</v>
      </c>
      <c r="G9105" s="23" t="s">
        <v>92</v>
      </c>
      <c r="H9105" s="24" t="s">
        <v>92</v>
      </c>
      <c r="I9105" t="s">
        <v>92</v>
      </c>
    </row>
    <row r="9106" spans="1:9">
      <c r="A9106" t="s">
        <v>92</v>
      </c>
      <c r="B9106" s="23" t="s">
        <v>92</v>
      </c>
      <c r="C9106" s="24" t="s">
        <v>92</v>
      </c>
      <c r="D9106" t="s">
        <v>92</v>
      </c>
      <c r="E9106" t="s">
        <v>92</v>
      </c>
      <c r="F9106" t="s">
        <v>92</v>
      </c>
      <c r="G9106" s="23" t="s">
        <v>92</v>
      </c>
      <c r="H9106" s="24" t="s">
        <v>92</v>
      </c>
      <c r="I9106" t="s">
        <v>92</v>
      </c>
    </row>
    <row r="9107" spans="1:9">
      <c r="A9107" t="s">
        <v>92</v>
      </c>
      <c r="B9107" s="23" t="s">
        <v>92</v>
      </c>
      <c r="C9107" s="24" t="s">
        <v>92</v>
      </c>
      <c r="D9107" t="s">
        <v>92</v>
      </c>
      <c r="E9107" t="s">
        <v>92</v>
      </c>
      <c r="F9107" t="s">
        <v>92</v>
      </c>
      <c r="G9107" s="23" t="s">
        <v>92</v>
      </c>
      <c r="H9107" s="24" t="s">
        <v>92</v>
      </c>
      <c r="I9107" t="s">
        <v>92</v>
      </c>
    </row>
    <row r="9108" spans="1:9">
      <c r="A9108" t="s">
        <v>92</v>
      </c>
      <c r="B9108" s="23" t="s">
        <v>92</v>
      </c>
      <c r="C9108" s="24" t="s">
        <v>92</v>
      </c>
      <c r="D9108" t="s">
        <v>92</v>
      </c>
      <c r="E9108" t="s">
        <v>92</v>
      </c>
      <c r="F9108" t="s">
        <v>92</v>
      </c>
      <c r="G9108" s="23" t="s">
        <v>92</v>
      </c>
      <c r="H9108" s="24" t="s">
        <v>92</v>
      </c>
      <c r="I9108" t="s">
        <v>92</v>
      </c>
    </row>
    <row r="9109" spans="1:9">
      <c r="A9109" t="s">
        <v>92</v>
      </c>
      <c r="B9109" s="23" t="s">
        <v>92</v>
      </c>
      <c r="C9109" s="24" t="s">
        <v>92</v>
      </c>
      <c r="D9109" t="s">
        <v>92</v>
      </c>
      <c r="E9109" t="s">
        <v>92</v>
      </c>
      <c r="F9109" t="s">
        <v>92</v>
      </c>
      <c r="G9109" s="23" t="s">
        <v>92</v>
      </c>
      <c r="H9109" s="24" t="s">
        <v>92</v>
      </c>
      <c r="I9109" t="s">
        <v>92</v>
      </c>
    </row>
    <row r="9110" spans="1:9">
      <c r="A9110" t="s">
        <v>92</v>
      </c>
      <c r="B9110" s="23" t="s">
        <v>92</v>
      </c>
      <c r="C9110" s="24" t="s">
        <v>92</v>
      </c>
      <c r="D9110" t="s">
        <v>92</v>
      </c>
      <c r="E9110" t="s">
        <v>92</v>
      </c>
      <c r="F9110" t="s">
        <v>92</v>
      </c>
      <c r="G9110" s="23" t="s">
        <v>92</v>
      </c>
      <c r="H9110" s="24" t="s">
        <v>92</v>
      </c>
      <c r="I9110" t="s">
        <v>92</v>
      </c>
    </row>
    <row r="9111" spans="1:9">
      <c r="A9111" t="s">
        <v>92</v>
      </c>
      <c r="B9111" s="23" t="s">
        <v>92</v>
      </c>
      <c r="C9111" s="24" t="s">
        <v>92</v>
      </c>
      <c r="D9111" t="s">
        <v>92</v>
      </c>
      <c r="E9111" t="s">
        <v>92</v>
      </c>
      <c r="F9111" t="s">
        <v>92</v>
      </c>
      <c r="G9111" s="23" t="s">
        <v>92</v>
      </c>
      <c r="H9111" s="24" t="s">
        <v>92</v>
      </c>
      <c r="I9111" t="s">
        <v>92</v>
      </c>
    </row>
    <row r="9112" spans="1:9">
      <c r="A9112" t="s">
        <v>92</v>
      </c>
      <c r="B9112" s="23" t="s">
        <v>92</v>
      </c>
      <c r="C9112" s="24" t="s">
        <v>92</v>
      </c>
      <c r="D9112" t="s">
        <v>92</v>
      </c>
      <c r="E9112" t="s">
        <v>92</v>
      </c>
      <c r="F9112" t="s">
        <v>92</v>
      </c>
      <c r="G9112" s="23" t="s">
        <v>92</v>
      </c>
      <c r="H9112" s="24" t="s">
        <v>92</v>
      </c>
      <c r="I9112" t="s">
        <v>92</v>
      </c>
    </row>
    <row r="9113" spans="1:9">
      <c r="A9113" t="s">
        <v>92</v>
      </c>
      <c r="B9113" s="23" t="s">
        <v>92</v>
      </c>
      <c r="C9113" s="24" t="s">
        <v>92</v>
      </c>
      <c r="D9113" t="s">
        <v>92</v>
      </c>
      <c r="E9113" t="s">
        <v>92</v>
      </c>
      <c r="F9113" t="s">
        <v>92</v>
      </c>
      <c r="G9113" s="23" t="s">
        <v>92</v>
      </c>
      <c r="H9113" s="24" t="s">
        <v>92</v>
      </c>
      <c r="I9113" t="s">
        <v>92</v>
      </c>
    </row>
    <row r="9114" spans="1:9">
      <c r="A9114" t="s">
        <v>92</v>
      </c>
      <c r="B9114" s="23" t="s">
        <v>92</v>
      </c>
      <c r="C9114" s="24" t="s">
        <v>92</v>
      </c>
      <c r="D9114" t="s">
        <v>92</v>
      </c>
      <c r="E9114" t="s">
        <v>92</v>
      </c>
      <c r="F9114" t="s">
        <v>92</v>
      </c>
      <c r="G9114" s="23" t="s">
        <v>92</v>
      </c>
      <c r="H9114" s="24" t="s">
        <v>92</v>
      </c>
      <c r="I9114" t="s">
        <v>92</v>
      </c>
    </row>
    <row r="9115" spans="1:9">
      <c r="A9115" t="s">
        <v>92</v>
      </c>
      <c r="B9115" s="23" t="s">
        <v>92</v>
      </c>
      <c r="C9115" s="24" t="s">
        <v>92</v>
      </c>
      <c r="D9115" t="s">
        <v>92</v>
      </c>
      <c r="E9115" t="s">
        <v>92</v>
      </c>
      <c r="F9115" t="s">
        <v>92</v>
      </c>
      <c r="G9115" s="23" t="s">
        <v>92</v>
      </c>
      <c r="H9115" s="24" t="s">
        <v>92</v>
      </c>
      <c r="I9115" t="s">
        <v>92</v>
      </c>
    </row>
    <row r="9116" spans="1:9">
      <c r="A9116" t="s">
        <v>92</v>
      </c>
      <c r="B9116" s="23" t="s">
        <v>92</v>
      </c>
      <c r="C9116" s="24" t="s">
        <v>92</v>
      </c>
      <c r="D9116" t="s">
        <v>92</v>
      </c>
      <c r="E9116" t="s">
        <v>92</v>
      </c>
      <c r="F9116" t="s">
        <v>92</v>
      </c>
      <c r="G9116" s="23" t="s">
        <v>92</v>
      </c>
      <c r="H9116" s="24" t="s">
        <v>92</v>
      </c>
      <c r="I9116" t="s">
        <v>92</v>
      </c>
    </row>
    <row r="9117" spans="1:9">
      <c r="A9117" t="s">
        <v>92</v>
      </c>
      <c r="B9117" s="23" t="s">
        <v>92</v>
      </c>
      <c r="C9117" s="24" t="s">
        <v>92</v>
      </c>
      <c r="D9117" t="s">
        <v>92</v>
      </c>
      <c r="E9117" t="s">
        <v>92</v>
      </c>
      <c r="F9117" t="s">
        <v>92</v>
      </c>
      <c r="G9117" s="23" t="s">
        <v>92</v>
      </c>
      <c r="H9117" s="24" t="s">
        <v>92</v>
      </c>
      <c r="I9117" t="s">
        <v>92</v>
      </c>
    </row>
    <row r="9118" spans="1:9">
      <c r="A9118" t="s">
        <v>92</v>
      </c>
      <c r="B9118" s="23" t="s">
        <v>92</v>
      </c>
      <c r="C9118" s="24" t="s">
        <v>92</v>
      </c>
      <c r="D9118" t="s">
        <v>92</v>
      </c>
      <c r="E9118" t="s">
        <v>92</v>
      </c>
      <c r="F9118" t="s">
        <v>92</v>
      </c>
      <c r="G9118" s="23" t="s">
        <v>92</v>
      </c>
      <c r="H9118" s="24" t="s">
        <v>92</v>
      </c>
      <c r="I9118" t="s">
        <v>92</v>
      </c>
    </row>
    <row r="9119" spans="1:9">
      <c r="A9119" t="s">
        <v>92</v>
      </c>
      <c r="B9119" s="23" t="s">
        <v>92</v>
      </c>
      <c r="C9119" s="24" t="s">
        <v>92</v>
      </c>
      <c r="D9119" t="s">
        <v>92</v>
      </c>
      <c r="E9119" t="s">
        <v>92</v>
      </c>
      <c r="F9119" t="s">
        <v>92</v>
      </c>
      <c r="G9119" s="23" t="s">
        <v>92</v>
      </c>
      <c r="H9119" s="24" t="s">
        <v>92</v>
      </c>
      <c r="I9119" t="s">
        <v>92</v>
      </c>
    </row>
    <row r="9120" spans="1:9">
      <c r="A9120" t="s">
        <v>92</v>
      </c>
      <c r="B9120" s="23" t="s">
        <v>92</v>
      </c>
      <c r="C9120" s="24" t="s">
        <v>92</v>
      </c>
      <c r="D9120" t="s">
        <v>92</v>
      </c>
      <c r="E9120" t="s">
        <v>92</v>
      </c>
      <c r="F9120" t="s">
        <v>92</v>
      </c>
      <c r="G9120" s="23" t="s">
        <v>92</v>
      </c>
      <c r="H9120" s="24" t="s">
        <v>92</v>
      </c>
      <c r="I9120" t="s">
        <v>92</v>
      </c>
    </row>
    <row r="9121" spans="1:9">
      <c r="A9121" t="s">
        <v>92</v>
      </c>
      <c r="B9121" s="23" t="s">
        <v>92</v>
      </c>
      <c r="C9121" s="24" t="s">
        <v>92</v>
      </c>
      <c r="D9121" t="s">
        <v>92</v>
      </c>
      <c r="E9121" t="s">
        <v>92</v>
      </c>
      <c r="F9121" t="s">
        <v>92</v>
      </c>
      <c r="G9121" s="23" t="s">
        <v>92</v>
      </c>
      <c r="H9121" s="24" t="s">
        <v>92</v>
      </c>
      <c r="I9121" t="s">
        <v>92</v>
      </c>
    </row>
    <row r="9122" spans="1:9">
      <c r="A9122" t="s">
        <v>92</v>
      </c>
      <c r="B9122" s="23" t="s">
        <v>92</v>
      </c>
      <c r="C9122" s="24" t="s">
        <v>92</v>
      </c>
      <c r="D9122" t="s">
        <v>92</v>
      </c>
      <c r="E9122" t="s">
        <v>92</v>
      </c>
      <c r="F9122" t="s">
        <v>92</v>
      </c>
      <c r="G9122" s="23" t="s">
        <v>92</v>
      </c>
      <c r="H9122" s="24" t="s">
        <v>92</v>
      </c>
      <c r="I9122" t="s">
        <v>92</v>
      </c>
    </row>
    <row r="9123" spans="1:9">
      <c r="A9123" t="s">
        <v>92</v>
      </c>
      <c r="B9123" s="23" t="s">
        <v>92</v>
      </c>
      <c r="C9123" s="24" t="s">
        <v>92</v>
      </c>
      <c r="D9123" t="s">
        <v>92</v>
      </c>
      <c r="E9123" t="s">
        <v>92</v>
      </c>
      <c r="F9123" t="s">
        <v>92</v>
      </c>
      <c r="G9123" s="23" t="s">
        <v>92</v>
      </c>
      <c r="H9123" s="24" t="s">
        <v>92</v>
      </c>
      <c r="I9123" t="s">
        <v>92</v>
      </c>
    </row>
    <row r="9124" spans="1:9">
      <c r="A9124" t="s">
        <v>92</v>
      </c>
      <c r="B9124" s="23" t="s">
        <v>92</v>
      </c>
      <c r="C9124" s="24" t="s">
        <v>92</v>
      </c>
      <c r="D9124" t="s">
        <v>92</v>
      </c>
      <c r="E9124" t="s">
        <v>92</v>
      </c>
      <c r="F9124" t="s">
        <v>92</v>
      </c>
      <c r="G9124" s="23" t="s">
        <v>92</v>
      </c>
      <c r="H9124" s="24" t="s">
        <v>92</v>
      </c>
      <c r="I9124" t="s">
        <v>92</v>
      </c>
    </row>
    <row r="9125" spans="1:9">
      <c r="A9125" t="s">
        <v>92</v>
      </c>
      <c r="B9125" s="23" t="s">
        <v>92</v>
      </c>
      <c r="C9125" s="24" t="s">
        <v>92</v>
      </c>
      <c r="D9125" t="s">
        <v>92</v>
      </c>
      <c r="E9125" t="s">
        <v>92</v>
      </c>
      <c r="F9125" t="s">
        <v>92</v>
      </c>
      <c r="G9125" s="23" t="s">
        <v>92</v>
      </c>
      <c r="H9125" s="24" t="s">
        <v>92</v>
      </c>
      <c r="I9125" t="s">
        <v>92</v>
      </c>
    </row>
    <row r="9126" spans="1:9">
      <c r="A9126" t="s">
        <v>92</v>
      </c>
      <c r="B9126" s="23" t="s">
        <v>92</v>
      </c>
      <c r="C9126" s="24" t="s">
        <v>92</v>
      </c>
      <c r="D9126" t="s">
        <v>92</v>
      </c>
      <c r="E9126" t="s">
        <v>92</v>
      </c>
      <c r="F9126" t="s">
        <v>92</v>
      </c>
      <c r="G9126" s="23" t="s">
        <v>92</v>
      </c>
      <c r="H9126" s="24" t="s">
        <v>92</v>
      </c>
      <c r="I9126" t="s">
        <v>92</v>
      </c>
    </row>
    <row r="9127" spans="1:9">
      <c r="A9127" t="s">
        <v>92</v>
      </c>
      <c r="B9127" s="23" t="s">
        <v>92</v>
      </c>
      <c r="C9127" s="24" t="s">
        <v>92</v>
      </c>
      <c r="D9127" t="s">
        <v>92</v>
      </c>
      <c r="E9127" t="s">
        <v>92</v>
      </c>
      <c r="F9127" t="s">
        <v>92</v>
      </c>
      <c r="G9127" s="23" t="s">
        <v>92</v>
      </c>
      <c r="H9127" s="24" t="s">
        <v>92</v>
      </c>
      <c r="I9127" t="s">
        <v>92</v>
      </c>
    </row>
    <row r="9128" spans="1:9">
      <c r="A9128" t="s">
        <v>92</v>
      </c>
      <c r="B9128" s="23" t="s">
        <v>92</v>
      </c>
      <c r="C9128" s="24" t="s">
        <v>92</v>
      </c>
      <c r="D9128" t="s">
        <v>92</v>
      </c>
      <c r="E9128" t="s">
        <v>92</v>
      </c>
      <c r="F9128" t="s">
        <v>92</v>
      </c>
      <c r="G9128" s="23" t="s">
        <v>92</v>
      </c>
      <c r="H9128" s="24" t="s">
        <v>92</v>
      </c>
      <c r="I9128" t="s">
        <v>92</v>
      </c>
    </row>
    <row r="9129" spans="1:9">
      <c r="A9129" t="s">
        <v>92</v>
      </c>
      <c r="B9129" s="23" t="s">
        <v>92</v>
      </c>
      <c r="C9129" s="24" t="s">
        <v>92</v>
      </c>
      <c r="D9129" t="s">
        <v>92</v>
      </c>
      <c r="E9129" t="s">
        <v>92</v>
      </c>
      <c r="F9129" t="s">
        <v>92</v>
      </c>
      <c r="G9129" s="23" t="s">
        <v>92</v>
      </c>
      <c r="H9129" s="24" t="s">
        <v>92</v>
      </c>
      <c r="I9129" t="s">
        <v>92</v>
      </c>
    </row>
    <row r="9130" spans="1:9">
      <c r="A9130" t="s">
        <v>92</v>
      </c>
      <c r="B9130" s="23" t="s">
        <v>92</v>
      </c>
      <c r="C9130" s="24" t="s">
        <v>92</v>
      </c>
      <c r="D9130" t="s">
        <v>92</v>
      </c>
      <c r="E9130" t="s">
        <v>92</v>
      </c>
      <c r="F9130" t="s">
        <v>92</v>
      </c>
      <c r="G9130" s="23" t="s">
        <v>92</v>
      </c>
      <c r="H9130" s="24" t="s">
        <v>92</v>
      </c>
      <c r="I9130" t="s">
        <v>92</v>
      </c>
    </row>
    <row r="9131" spans="1:9">
      <c r="A9131" t="s">
        <v>92</v>
      </c>
      <c r="B9131" s="23" t="s">
        <v>92</v>
      </c>
      <c r="C9131" s="24" t="s">
        <v>92</v>
      </c>
      <c r="D9131" t="s">
        <v>92</v>
      </c>
      <c r="E9131" t="s">
        <v>92</v>
      </c>
      <c r="F9131" t="s">
        <v>92</v>
      </c>
      <c r="G9131" s="23" t="s">
        <v>92</v>
      </c>
      <c r="H9131" s="24" t="s">
        <v>92</v>
      </c>
      <c r="I9131" t="s">
        <v>92</v>
      </c>
    </row>
    <row r="9132" spans="1:9">
      <c r="A9132" t="s">
        <v>92</v>
      </c>
      <c r="B9132" s="23" t="s">
        <v>92</v>
      </c>
      <c r="C9132" s="24" t="s">
        <v>92</v>
      </c>
      <c r="D9132" t="s">
        <v>92</v>
      </c>
      <c r="E9132" t="s">
        <v>92</v>
      </c>
      <c r="F9132" t="s">
        <v>92</v>
      </c>
      <c r="G9132" s="23" t="s">
        <v>92</v>
      </c>
      <c r="H9132" s="24" t="s">
        <v>92</v>
      </c>
      <c r="I9132" t="s">
        <v>92</v>
      </c>
    </row>
    <row r="9133" spans="1:9">
      <c r="A9133" t="s">
        <v>92</v>
      </c>
      <c r="B9133" s="23" t="s">
        <v>92</v>
      </c>
      <c r="C9133" s="24" t="s">
        <v>92</v>
      </c>
      <c r="D9133" t="s">
        <v>92</v>
      </c>
      <c r="E9133" t="s">
        <v>92</v>
      </c>
      <c r="F9133" t="s">
        <v>92</v>
      </c>
      <c r="G9133" s="23" t="s">
        <v>92</v>
      </c>
      <c r="H9133" s="24" t="s">
        <v>92</v>
      </c>
      <c r="I9133" t="s">
        <v>92</v>
      </c>
    </row>
    <row r="9134" spans="1:9">
      <c r="A9134" t="s">
        <v>92</v>
      </c>
      <c r="B9134" s="23" t="s">
        <v>92</v>
      </c>
      <c r="C9134" s="24" t="s">
        <v>92</v>
      </c>
      <c r="D9134" t="s">
        <v>92</v>
      </c>
      <c r="E9134" t="s">
        <v>92</v>
      </c>
      <c r="F9134" t="s">
        <v>92</v>
      </c>
      <c r="G9134" s="23" t="s">
        <v>92</v>
      </c>
      <c r="H9134" s="24" t="s">
        <v>92</v>
      </c>
      <c r="I9134" t="s">
        <v>92</v>
      </c>
    </row>
    <row r="9135" spans="1:9">
      <c r="A9135" t="s">
        <v>92</v>
      </c>
      <c r="B9135" s="23" t="s">
        <v>92</v>
      </c>
      <c r="C9135" s="24" t="s">
        <v>92</v>
      </c>
      <c r="D9135" t="s">
        <v>92</v>
      </c>
      <c r="E9135" t="s">
        <v>92</v>
      </c>
      <c r="F9135" t="s">
        <v>92</v>
      </c>
      <c r="G9135" s="23" t="s">
        <v>92</v>
      </c>
      <c r="H9135" s="24" t="s">
        <v>92</v>
      </c>
      <c r="I9135" t="s">
        <v>92</v>
      </c>
    </row>
    <row r="9136" spans="1:9">
      <c r="A9136" t="s">
        <v>92</v>
      </c>
      <c r="B9136" s="23" t="s">
        <v>92</v>
      </c>
      <c r="C9136" s="24" t="s">
        <v>92</v>
      </c>
      <c r="D9136" t="s">
        <v>92</v>
      </c>
      <c r="E9136" t="s">
        <v>92</v>
      </c>
      <c r="F9136" t="s">
        <v>92</v>
      </c>
      <c r="G9136" s="23" t="s">
        <v>92</v>
      </c>
      <c r="H9136" s="24" t="s">
        <v>92</v>
      </c>
      <c r="I9136" t="s">
        <v>92</v>
      </c>
    </row>
    <row r="9137" spans="1:9">
      <c r="A9137" t="s">
        <v>92</v>
      </c>
      <c r="B9137" s="23" t="s">
        <v>92</v>
      </c>
      <c r="C9137" s="24" t="s">
        <v>92</v>
      </c>
      <c r="D9137" t="s">
        <v>92</v>
      </c>
      <c r="E9137" t="s">
        <v>92</v>
      </c>
      <c r="F9137" t="s">
        <v>92</v>
      </c>
      <c r="G9137" s="23" t="s">
        <v>92</v>
      </c>
      <c r="H9137" s="24" t="s">
        <v>92</v>
      </c>
      <c r="I9137" t="s">
        <v>92</v>
      </c>
    </row>
    <row r="9138" spans="1:9">
      <c r="A9138" t="s">
        <v>92</v>
      </c>
      <c r="B9138" s="23" t="s">
        <v>92</v>
      </c>
      <c r="C9138" s="24" t="s">
        <v>92</v>
      </c>
      <c r="D9138" t="s">
        <v>92</v>
      </c>
      <c r="E9138" t="s">
        <v>92</v>
      </c>
      <c r="F9138" t="s">
        <v>92</v>
      </c>
      <c r="G9138" s="23" t="s">
        <v>92</v>
      </c>
      <c r="H9138" s="24" t="s">
        <v>92</v>
      </c>
      <c r="I9138" t="s">
        <v>92</v>
      </c>
    </row>
    <row r="9139" spans="1:9">
      <c r="A9139" t="s">
        <v>92</v>
      </c>
      <c r="B9139" s="23" t="s">
        <v>92</v>
      </c>
      <c r="C9139" s="24" t="s">
        <v>92</v>
      </c>
      <c r="D9139" t="s">
        <v>92</v>
      </c>
      <c r="E9139" t="s">
        <v>92</v>
      </c>
      <c r="F9139" t="s">
        <v>92</v>
      </c>
      <c r="G9139" s="23" t="s">
        <v>92</v>
      </c>
      <c r="H9139" s="24" t="s">
        <v>92</v>
      </c>
      <c r="I9139" t="s">
        <v>92</v>
      </c>
    </row>
    <row r="9140" spans="1:9">
      <c r="A9140" t="s">
        <v>92</v>
      </c>
      <c r="B9140" s="23" t="s">
        <v>92</v>
      </c>
      <c r="C9140" s="24" t="s">
        <v>92</v>
      </c>
      <c r="D9140" t="s">
        <v>92</v>
      </c>
      <c r="E9140" t="s">
        <v>92</v>
      </c>
      <c r="F9140" t="s">
        <v>92</v>
      </c>
      <c r="G9140" s="23" t="s">
        <v>92</v>
      </c>
      <c r="H9140" s="24" t="s">
        <v>92</v>
      </c>
      <c r="I9140" t="s">
        <v>92</v>
      </c>
    </row>
    <row r="9141" spans="1:9">
      <c r="A9141" t="s">
        <v>92</v>
      </c>
      <c r="B9141" s="23" t="s">
        <v>92</v>
      </c>
      <c r="C9141" s="24" t="s">
        <v>92</v>
      </c>
      <c r="D9141" t="s">
        <v>92</v>
      </c>
      <c r="E9141" t="s">
        <v>92</v>
      </c>
      <c r="F9141" t="s">
        <v>92</v>
      </c>
      <c r="G9141" s="23" t="s">
        <v>92</v>
      </c>
      <c r="H9141" s="24" t="s">
        <v>92</v>
      </c>
      <c r="I9141" t="s">
        <v>92</v>
      </c>
    </row>
    <row r="9142" spans="1:9">
      <c r="A9142" t="s">
        <v>92</v>
      </c>
      <c r="B9142" s="23" t="s">
        <v>92</v>
      </c>
      <c r="C9142" s="24" t="s">
        <v>92</v>
      </c>
      <c r="D9142" t="s">
        <v>92</v>
      </c>
      <c r="E9142" t="s">
        <v>92</v>
      </c>
      <c r="F9142" t="s">
        <v>92</v>
      </c>
      <c r="G9142" s="23" t="s">
        <v>92</v>
      </c>
      <c r="H9142" s="24" t="s">
        <v>92</v>
      </c>
      <c r="I9142" t="s">
        <v>92</v>
      </c>
    </row>
    <row r="9143" spans="1:9">
      <c r="A9143" t="s">
        <v>92</v>
      </c>
      <c r="B9143" s="23" t="s">
        <v>92</v>
      </c>
      <c r="C9143" s="24" t="s">
        <v>92</v>
      </c>
      <c r="D9143" t="s">
        <v>92</v>
      </c>
      <c r="E9143" t="s">
        <v>92</v>
      </c>
      <c r="F9143" t="s">
        <v>92</v>
      </c>
      <c r="G9143" s="23" t="s">
        <v>92</v>
      </c>
      <c r="H9143" s="24" t="s">
        <v>92</v>
      </c>
      <c r="I9143" t="s">
        <v>92</v>
      </c>
    </row>
    <row r="9144" spans="1:9">
      <c r="A9144" t="s">
        <v>92</v>
      </c>
      <c r="B9144" s="23" t="s">
        <v>92</v>
      </c>
      <c r="C9144" s="24" t="s">
        <v>92</v>
      </c>
      <c r="D9144" t="s">
        <v>92</v>
      </c>
      <c r="E9144" t="s">
        <v>92</v>
      </c>
      <c r="F9144" t="s">
        <v>92</v>
      </c>
      <c r="G9144" s="23" t="s">
        <v>92</v>
      </c>
      <c r="H9144" s="24" t="s">
        <v>92</v>
      </c>
      <c r="I9144" t="s">
        <v>92</v>
      </c>
    </row>
    <row r="9145" spans="1:9">
      <c r="A9145" t="s">
        <v>92</v>
      </c>
      <c r="B9145" s="23" t="s">
        <v>92</v>
      </c>
      <c r="C9145" s="24" t="s">
        <v>92</v>
      </c>
      <c r="D9145" t="s">
        <v>92</v>
      </c>
      <c r="E9145" t="s">
        <v>92</v>
      </c>
      <c r="F9145" t="s">
        <v>92</v>
      </c>
      <c r="G9145" s="23" t="s">
        <v>92</v>
      </c>
      <c r="H9145" s="24" t="s">
        <v>92</v>
      </c>
      <c r="I9145" t="s">
        <v>92</v>
      </c>
    </row>
    <row r="9146" spans="1:9">
      <c r="A9146" t="s">
        <v>92</v>
      </c>
      <c r="B9146" s="23" t="s">
        <v>92</v>
      </c>
      <c r="C9146" s="24" t="s">
        <v>92</v>
      </c>
      <c r="D9146" t="s">
        <v>92</v>
      </c>
      <c r="E9146" t="s">
        <v>92</v>
      </c>
      <c r="F9146" t="s">
        <v>92</v>
      </c>
      <c r="G9146" s="23" t="s">
        <v>92</v>
      </c>
      <c r="H9146" s="24" t="s">
        <v>92</v>
      </c>
      <c r="I9146" t="s">
        <v>92</v>
      </c>
    </row>
    <row r="9147" spans="1:9">
      <c r="A9147" t="s">
        <v>92</v>
      </c>
      <c r="B9147" s="23" t="s">
        <v>92</v>
      </c>
      <c r="C9147" s="24" t="s">
        <v>92</v>
      </c>
      <c r="D9147" t="s">
        <v>92</v>
      </c>
      <c r="E9147" t="s">
        <v>92</v>
      </c>
      <c r="F9147" t="s">
        <v>92</v>
      </c>
      <c r="G9147" s="23" t="s">
        <v>92</v>
      </c>
      <c r="H9147" s="24" t="s">
        <v>92</v>
      </c>
      <c r="I9147" t="s">
        <v>92</v>
      </c>
    </row>
    <row r="9148" spans="1:9">
      <c r="A9148" t="s">
        <v>92</v>
      </c>
      <c r="B9148" s="23" t="s">
        <v>92</v>
      </c>
      <c r="C9148" s="24" t="s">
        <v>92</v>
      </c>
      <c r="D9148" t="s">
        <v>92</v>
      </c>
      <c r="E9148" t="s">
        <v>92</v>
      </c>
      <c r="F9148" t="s">
        <v>92</v>
      </c>
      <c r="G9148" s="23" t="s">
        <v>92</v>
      </c>
      <c r="H9148" s="24" t="s">
        <v>92</v>
      </c>
      <c r="I9148" t="s">
        <v>92</v>
      </c>
    </row>
    <row r="9149" spans="1:9">
      <c r="A9149" t="s">
        <v>92</v>
      </c>
      <c r="B9149" s="23" t="s">
        <v>92</v>
      </c>
      <c r="C9149" s="24" t="s">
        <v>92</v>
      </c>
      <c r="D9149" t="s">
        <v>92</v>
      </c>
      <c r="E9149" t="s">
        <v>92</v>
      </c>
      <c r="F9149" t="s">
        <v>92</v>
      </c>
      <c r="G9149" s="23" t="s">
        <v>92</v>
      </c>
      <c r="H9149" s="24" t="s">
        <v>92</v>
      </c>
      <c r="I9149" t="s">
        <v>92</v>
      </c>
    </row>
    <row r="9150" spans="1:9">
      <c r="A9150" t="s">
        <v>92</v>
      </c>
      <c r="B9150" s="23" t="s">
        <v>92</v>
      </c>
      <c r="C9150" s="24" t="s">
        <v>92</v>
      </c>
      <c r="D9150" t="s">
        <v>92</v>
      </c>
      <c r="E9150" t="s">
        <v>92</v>
      </c>
      <c r="F9150" t="s">
        <v>92</v>
      </c>
      <c r="G9150" s="23" t="s">
        <v>92</v>
      </c>
      <c r="H9150" s="24" t="s">
        <v>92</v>
      </c>
      <c r="I9150" t="s">
        <v>92</v>
      </c>
    </row>
    <row r="9151" spans="1:9">
      <c r="A9151" t="s">
        <v>92</v>
      </c>
      <c r="B9151" s="23" t="s">
        <v>92</v>
      </c>
      <c r="C9151" s="24" t="s">
        <v>92</v>
      </c>
      <c r="D9151" t="s">
        <v>92</v>
      </c>
      <c r="E9151" t="s">
        <v>92</v>
      </c>
      <c r="F9151" t="s">
        <v>92</v>
      </c>
      <c r="G9151" s="23" t="s">
        <v>92</v>
      </c>
      <c r="H9151" s="24" t="s">
        <v>92</v>
      </c>
      <c r="I9151" t="s">
        <v>92</v>
      </c>
    </row>
    <row r="9152" spans="1:9">
      <c r="A9152" t="s">
        <v>92</v>
      </c>
      <c r="B9152" s="23" t="s">
        <v>92</v>
      </c>
      <c r="C9152" s="24" t="s">
        <v>92</v>
      </c>
      <c r="D9152" t="s">
        <v>92</v>
      </c>
      <c r="E9152" t="s">
        <v>92</v>
      </c>
      <c r="F9152" t="s">
        <v>92</v>
      </c>
      <c r="G9152" s="23" t="s">
        <v>92</v>
      </c>
      <c r="H9152" s="24" t="s">
        <v>92</v>
      </c>
      <c r="I9152" t="s">
        <v>92</v>
      </c>
    </row>
    <row r="9153" spans="1:9">
      <c r="A9153" t="s">
        <v>92</v>
      </c>
      <c r="B9153" s="23" t="s">
        <v>92</v>
      </c>
      <c r="C9153" s="24" t="s">
        <v>92</v>
      </c>
      <c r="D9153" t="s">
        <v>92</v>
      </c>
      <c r="E9153" t="s">
        <v>92</v>
      </c>
      <c r="F9153" t="s">
        <v>92</v>
      </c>
      <c r="G9153" s="23" t="s">
        <v>92</v>
      </c>
      <c r="H9153" s="24" t="s">
        <v>92</v>
      </c>
      <c r="I9153" t="s">
        <v>92</v>
      </c>
    </row>
    <row r="9154" spans="1:9">
      <c r="A9154" t="s">
        <v>92</v>
      </c>
      <c r="B9154" s="23" t="s">
        <v>92</v>
      </c>
      <c r="C9154" s="24" t="s">
        <v>92</v>
      </c>
      <c r="D9154" t="s">
        <v>92</v>
      </c>
      <c r="E9154" t="s">
        <v>92</v>
      </c>
      <c r="F9154" t="s">
        <v>92</v>
      </c>
      <c r="G9154" s="23" t="s">
        <v>92</v>
      </c>
      <c r="H9154" s="24" t="s">
        <v>92</v>
      </c>
      <c r="I9154" t="s">
        <v>92</v>
      </c>
    </row>
    <row r="9155" spans="1:9">
      <c r="A9155" t="s">
        <v>92</v>
      </c>
      <c r="B9155" s="23" t="s">
        <v>92</v>
      </c>
      <c r="C9155" s="24" t="s">
        <v>92</v>
      </c>
      <c r="D9155" t="s">
        <v>92</v>
      </c>
      <c r="E9155" t="s">
        <v>92</v>
      </c>
      <c r="F9155" t="s">
        <v>92</v>
      </c>
      <c r="G9155" s="23" t="s">
        <v>92</v>
      </c>
      <c r="H9155" s="24" t="s">
        <v>92</v>
      </c>
      <c r="I9155" t="s">
        <v>92</v>
      </c>
    </row>
    <row r="9156" spans="1:9">
      <c r="A9156" t="s">
        <v>92</v>
      </c>
      <c r="B9156" s="23" t="s">
        <v>92</v>
      </c>
      <c r="C9156" s="24" t="s">
        <v>92</v>
      </c>
      <c r="D9156" t="s">
        <v>92</v>
      </c>
      <c r="E9156" t="s">
        <v>92</v>
      </c>
      <c r="F9156" t="s">
        <v>92</v>
      </c>
      <c r="G9156" s="23" t="s">
        <v>92</v>
      </c>
      <c r="H9156" s="24" t="s">
        <v>92</v>
      </c>
      <c r="I9156" t="s">
        <v>92</v>
      </c>
    </row>
    <row r="9157" spans="1:9">
      <c r="A9157" t="s">
        <v>92</v>
      </c>
      <c r="B9157" s="23" t="s">
        <v>92</v>
      </c>
      <c r="C9157" s="24" t="s">
        <v>92</v>
      </c>
      <c r="D9157" t="s">
        <v>92</v>
      </c>
      <c r="E9157" t="s">
        <v>92</v>
      </c>
      <c r="F9157" t="s">
        <v>92</v>
      </c>
      <c r="G9157" s="23" t="s">
        <v>92</v>
      </c>
      <c r="H9157" s="24" t="s">
        <v>92</v>
      </c>
      <c r="I9157" t="s">
        <v>92</v>
      </c>
    </row>
    <row r="9158" spans="1:9">
      <c r="A9158" t="s">
        <v>92</v>
      </c>
      <c r="B9158" s="23" t="s">
        <v>92</v>
      </c>
      <c r="C9158" s="24" t="s">
        <v>92</v>
      </c>
      <c r="D9158" t="s">
        <v>92</v>
      </c>
      <c r="E9158" t="s">
        <v>92</v>
      </c>
      <c r="F9158" t="s">
        <v>92</v>
      </c>
      <c r="G9158" s="23" t="s">
        <v>92</v>
      </c>
      <c r="H9158" s="24" t="s">
        <v>92</v>
      </c>
      <c r="I9158" t="s">
        <v>92</v>
      </c>
    </row>
    <row r="9159" spans="1:9">
      <c r="A9159" t="s">
        <v>92</v>
      </c>
      <c r="B9159" s="23" t="s">
        <v>92</v>
      </c>
      <c r="C9159" s="24" t="s">
        <v>92</v>
      </c>
      <c r="D9159" t="s">
        <v>92</v>
      </c>
      <c r="E9159" t="s">
        <v>92</v>
      </c>
      <c r="F9159" t="s">
        <v>92</v>
      </c>
      <c r="G9159" s="23" t="s">
        <v>92</v>
      </c>
      <c r="H9159" s="24" t="s">
        <v>92</v>
      </c>
      <c r="I9159" t="s">
        <v>92</v>
      </c>
    </row>
    <row r="9160" spans="1:9">
      <c r="A9160" t="s">
        <v>92</v>
      </c>
      <c r="B9160" s="23" t="s">
        <v>92</v>
      </c>
      <c r="C9160" s="24" t="s">
        <v>92</v>
      </c>
      <c r="D9160" t="s">
        <v>92</v>
      </c>
      <c r="E9160" t="s">
        <v>92</v>
      </c>
      <c r="F9160" t="s">
        <v>92</v>
      </c>
      <c r="G9160" s="23" t="s">
        <v>92</v>
      </c>
      <c r="H9160" s="24" t="s">
        <v>92</v>
      </c>
      <c r="I9160" t="s">
        <v>92</v>
      </c>
    </row>
    <row r="9161" spans="1:9">
      <c r="A9161" t="s">
        <v>92</v>
      </c>
      <c r="B9161" s="23" t="s">
        <v>92</v>
      </c>
      <c r="C9161" s="24" t="s">
        <v>92</v>
      </c>
      <c r="D9161" t="s">
        <v>92</v>
      </c>
      <c r="E9161" t="s">
        <v>92</v>
      </c>
      <c r="F9161" t="s">
        <v>92</v>
      </c>
      <c r="G9161" s="23" t="s">
        <v>92</v>
      </c>
      <c r="H9161" s="24" t="s">
        <v>92</v>
      </c>
      <c r="I9161" t="s">
        <v>92</v>
      </c>
    </row>
    <row r="9162" spans="1:9">
      <c r="A9162" t="s">
        <v>92</v>
      </c>
      <c r="B9162" s="23" t="s">
        <v>92</v>
      </c>
      <c r="C9162" s="24" t="s">
        <v>92</v>
      </c>
      <c r="D9162" t="s">
        <v>92</v>
      </c>
      <c r="E9162" t="s">
        <v>92</v>
      </c>
      <c r="F9162" t="s">
        <v>92</v>
      </c>
      <c r="G9162" s="23" t="s">
        <v>92</v>
      </c>
      <c r="H9162" s="24" t="s">
        <v>92</v>
      </c>
      <c r="I9162" t="s">
        <v>92</v>
      </c>
    </row>
    <row r="9163" spans="1:9">
      <c r="A9163" t="s">
        <v>92</v>
      </c>
      <c r="B9163" s="23" t="s">
        <v>92</v>
      </c>
      <c r="C9163" s="24" t="s">
        <v>92</v>
      </c>
      <c r="D9163" t="s">
        <v>92</v>
      </c>
      <c r="E9163" t="s">
        <v>92</v>
      </c>
      <c r="F9163" t="s">
        <v>92</v>
      </c>
      <c r="G9163" s="23" t="s">
        <v>92</v>
      </c>
      <c r="H9163" s="24" t="s">
        <v>92</v>
      </c>
      <c r="I9163" t="s">
        <v>92</v>
      </c>
    </row>
    <row r="9164" spans="1:9">
      <c r="A9164" t="s">
        <v>92</v>
      </c>
      <c r="B9164" s="23" t="s">
        <v>92</v>
      </c>
      <c r="C9164" s="24" t="s">
        <v>92</v>
      </c>
      <c r="D9164" t="s">
        <v>92</v>
      </c>
      <c r="E9164" t="s">
        <v>92</v>
      </c>
      <c r="F9164" t="s">
        <v>92</v>
      </c>
      <c r="G9164" s="23" t="s">
        <v>92</v>
      </c>
      <c r="H9164" s="24" t="s">
        <v>92</v>
      </c>
      <c r="I9164" t="s">
        <v>92</v>
      </c>
    </row>
    <row r="9165" spans="1:9">
      <c r="A9165" t="s">
        <v>92</v>
      </c>
      <c r="B9165" s="23" t="s">
        <v>92</v>
      </c>
      <c r="C9165" s="24" t="s">
        <v>92</v>
      </c>
      <c r="D9165" t="s">
        <v>92</v>
      </c>
      <c r="E9165" t="s">
        <v>92</v>
      </c>
      <c r="F9165" t="s">
        <v>92</v>
      </c>
      <c r="G9165" s="23" t="s">
        <v>92</v>
      </c>
      <c r="H9165" s="24" t="s">
        <v>92</v>
      </c>
      <c r="I9165" t="s">
        <v>92</v>
      </c>
    </row>
    <row r="9166" spans="1:9">
      <c r="A9166" t="s">
        <v>92</v>
      </c>
      <c r="B9166" s="23" t="s">
        <v>92</v>
      </c>
      <c r="C9166" s="24" t="s">
        <v>92</v>
      </c>
      <c r="D9166" t="s">
        <v>92</v>
      </c>
      <c r="E9166" t="s">
        <v>92</v>
      </c>
      <c r="F9166" t="s">
        <v>92</v>
      </c>
      <c r="G9166" s="23" t="s">
        <v>92</v>
      </c>
      <c r="H9166" s="24" t="s">
        <v>92</v>
      </c>
      <c r="I9166" t="s">
        <v>92</v>
      </c>
    </row>
    <row r="9167" spans="1:9">
      <c r="A9167" t="s">
        <v>92</v>
      </c>
      <c r="B9167" s="23" t="s">
        <v>92</v>
      </c>
      <c r="C9167" s="24" t="s">
        <v>92</v>
      </c>
      <c r="D9167" t="s">
        <v>92</v>
      </c>
      <c r="E9167" t="s">
        <v>92</v>
      </c>
      <c r="F9167" t="s">
        <v>92</v>
      </c>
      <c r="G9167" s="23" t="s">
        <v>92</v>
      </c>
      <c r="H9167" s="24" t="s">
        <v>92</v>
      </c>
      <c r="I9167" t="s">
        <v>92</v>
      </c>
    </row>
    <row r="9168" spans="1:9">
      <c r="A9168" t="s">
        <v>92</v>
      </c>
      <c r="B9168" s="23" t="s">
        <v>92</v>
      </c>
      <c r="C9168" s="24" t="s">
        <v>92</v>
      </c>
      <c r="D9168" t="s">
        <v>92</v>
      </c>
      <c r="E9168" t="s">
        <v>92</v>
      </c>
      <c r="F9168" t="s">
        <v>92</v>
      </c>
      <c r="G9168" s="23" t="s">
        <v>92</v>
      </c>
      <c r="H9168" s="24" t="s">
        <v>92</v>
      </c>
      <c r="I9168" t="s">
        <v>92</v>
      </c>
    </row>
    <row r="9169" spans="1:9">
      <c r="A9169" t="s">
        <v>92</v>
      </c>
      <c r="B9169" s="23" t="s">
        <v>92</v>
      </c>
      <c r="C9169" s="24" t="s">
        <v>92</v>
      </c>
      <c r="D9169" t="s">
        <v>92</v>
      </c>
      <c r="E9169" t="s">
        <v>92</v>
      </c>
      <c r="F9169" t="s">
        <v>92</v>
      </c>
      <c r="G9169" s="23" t="s">
        <v>92</v>
      </c>
      <c r="H9169" s="24" t="s">
        <v>92</v>
      </c>
      <c r="I9169" t="s">
        <v>92</v>
      </c>
    </row>
    <row r="9170" spans="1:9">
      <c r="A9170" t="s">
        <v>92</v>
      </c>
      <c r="B9170" s="23" t="s">
        <v>92</v>
      </c>
      <c r="C9170" s="24" t="s">
        <v>92</v>
      </c>
      <c r="D9170" t="s">
        <v>92</v>
      </c>
      <c r="E9170" t="s">
        <v>92</v>
      </c>
      <c r="F9170" t="s">
        <v>92</v>
      </c>
      <c r="G9170" s="23" t="s">
        <v>92</v>
      </c>
      <c r="H9170" s="24" t="s">
        <v>92</v>
      </c>
      <c r="I9170" t="s">
        <v>92</v>
      </c>
    </row>
    <row r="9171" spans="1:9">
      <c r="A9171" t="s">
        <v>92</v>
      </c>
      <c r="B9171" s="23" t="s">
        <v>92</v>
      </c>
      <c r="C9171" s="24" t="s">
        <v>92</v>
      </c>
      <c r="D9171" t="s">
        <v>92</v>
      </c>
      <c r="E9171" t="s">
        <v>92</v>
      </c>
      <c r="F9171" t="s">
        <v>92</v>
      </c>
      <c r="G9171" s="23" t="s">
        <v>92</v>
      </c>
      <c r="H9171" s="24" t="s">
        <v>92</v>
      </c>
      <c r="I9171" t="s">
        <v>92</v>
      </c>
    </row>
    <row r="9172" spans="1:9">
      <c r="A9172" t="s">
        <v>92</v>
      </c>
      <c r="B9172" s="23" t="s">
        <v>92</v>
      </c>
      <c r="C9172" s="24" t="s">
        <v>92</v>
      </c>
      <c r="D9172" t="s">
        <v>92</v>
      </c>
      <c r="E9172" t="s">
        <v>92</v>
      </c>
      <c r="F9172" t="s">
        <v>92</v>
      </c>
      <c r="G9172" s="23" t="s">
        <v>92</v>
      </c>
      <c r="H9172" s="24" t="s">
        <v>92</v>
      </c>
      <c r="I9172" t="s">
        <v>92</v>
      </c>
    </row>
    <row r="9173" spans="1:9">
      <c r="A9173" t="s">
        <v>92</v>
      </c>
      <c r="B9173" s="23" t="s">
        <v>92</v>
      </c>
      <c r="C9173" s="24" t="s">
        <v>92</v>
      </c>
      <c r="D9173" t="s">
        <v>92</v>
      </c>
      <c r="E9173" t="s">
        <v>92</v>
      </c>
      <c r="F9173" t="s">
        <v>92</v>
      </c>
      <c r="G9173" s="23" t="s">
        <v>92</v>
      </c>
      <c r="H9173" s="24" t="s">
        <v>92</v>
      </c>
      <c r="I9173" t="s">
        <v>92</v>
      </c>
    </row>
    <row r="9174" spans="1:9">
      <c r="A9174" t="s">
        <v>92</v>
      </c>
      <c r="B9174" s="23" t="s">
        <v>92</v>
      </c>
      <c r="C9174" s="24" t="s">
        <v>92</v>
      </c>
      <c r="D9174" t="s">
        <v>92</v>
      </c>
      <c r="E9174" t="s">
        <v>92</v>
      </c>
      <c r="F9174" t="s">
        <v>92</v>
      </c>
      <c r="G9174" s="23" t="s">
        <v>92</v>
      </c>
      <c r="H9174" s="24" t="s">
        <v>92</v>
      </c>
      <c r="I9174" t="s">
        <v>92</v>
      </c>
    </row>
    <row r="9175" spans="1:9">
      <c r="A9175" t="s">
        <v>92</v>
      </c>
      <c r="B9175" s="23" t="s">
        <v>92</v>
      </c>
      <c r="C9175" s="24" t="s">
        <v>92</v>
      </c>
      <c r="D9175" t="s">
        <v>92</v>
      </c>
      <c r="E9175" t="s">
        <v>92</v>
      </c>
      <c r="F9175" t="s">
        <v>92</v>
      </c>
      <c r="G9175" s="23" t="s">
        <v>92</v>
      </c>
      <c r="H9175" s="24" t="s">
        <v>92</v>
      </c>
      <c r="I9175" t="s">
        <v>92</v>
      </c>
    </row>
    <row r="9176" spans="1:9">
      <c r="A9176" t="s">
        <v>92</v>
      </c>
      <c r="B9176" s="23" t="s">
        <v>92</v>
      </c>
      <c r="C9176" s="24" t="s">
        <v>92</v>
      </c>
      <c r="D9176" t="s">
        <v>92</v>
      </c>
      <c r="E9176" t="s">
        <v>92</v>
      </c>
      <c r="F9176" t="s">
        <v>92</v>
      </c>
      <c r="G9176" s="23" t="s">
        <v>92</v>
      </c>
      <c r="H9176" s="24" t="s">
        <v>92</v>
      </c>
      <c r="I9176" t="s">
        <v>92</v>
      </c>
    </row>
    <row r="9177" spans="1:9">
      <c r="A9177" t="s">
        <v>92</v>
      </c>
      <c r="B9177" s="23" t="s">
        <v>92</v>
      </c>
      <c r="C9177" s="24" t="s">
        <v>92</v>
      </c>
      <c r="D9177" t="s">
        <v>92</v>
      </c>
      <c r="E9177" t="s">
        <v>92</v>
      </c>
      <c r="F9177" t="s">
        <v>92</v>
      </c>
      <c r="G9177" s="23" t="s">
        <v>92</v>
      </c>
      <c r="H9177" s="24" t="s">
        <v>92</v>
      </c>
      <c r="I9177" t="s">
        <v>92</v>
      </c>
    </row>
    <row r="9178" spans="1:9">
      <c r="A9178" t="s">
        <v>92</v>
      </c>
      <c r="B9178" s="23" t="s">
        <v>92</v>
      </c>
      <c r="C9178" s="24" t="s">
        <v>92</v>
      </c>
      <c r="D9178" t="s">
        <v>92</v>
      </c>
      <c r="E9178" t="s">
        <v>92</v>
      </c>
      <c r="F9178" t="s">
        <v>92</v>
      </c>
      <c r="G9178" s="23" t="s">
        <v>92</v>
      </c>
      <c r="H9178" s="24" t="s">
        <v>92</v>
      </c>
      <c r="I9178" t="s">
        <v>92</v>
      </c>
    </row>
    <row r="9179" spans="1:9">
      <c r="A9179" t="s">
        <v>92</v>
      </c>
      <c r="B9179" s="23" t="s">
        <v>92</v>
      </c>
      <c r="C9179" s="24" t="s">
        <v>92</v>
      </c>
      <c r="D9179" t="s">
        <v>92</v>
      </c>
      <c r="E9179" t="s">
        <v>92</v>
      </c>
      <c r="F9179" t="s">
        <v>92</v>
      </c>
      <c r="G9179" s="23" t="s">
        <v>92</v>
      </c>
      <c r="H9179" s="24" t="s">
        <v>92</v>
      </c>
      <c r="I9179" t="s">
        <v>92</v>
      </c>
    </row>
    <row r="9180" spans="1:9">
      <c r="A9180" t="s">
        <v>92</v>
      </c>
      <c r="B9180" s="23" t="s">
        <v>92</v>
      </c>
      <c r="C9180" s="24" t="s">
        <v>92</v>
      </c>
      <c r="D9180" t="s">
        <v>92</v>
      </c>
      <c r="E9180" t="s">
        <v>92</v>
      </c>
      <c r="F9180" t="s">
        <v>92</v>
      </c>
      <c r="G9180" s="23" t="s">
        <v>92</v>
      </c>
      <c r="H9180" s="24" t="s">
        <v>92</v>
      </c>
      <c r="I9180" t="s">
        <v>92</v>
      </c>
    </row>
    <row r="9181" spans="1:9">
      <c r="A9181" t="s">
        <v>92</v>
      </c>
      <c r="B9181" s="23" t="s">
        <v>92</v>
      </c>
      <c r="C9181" s="24" t="s">
        <v>92</v>
      </c>
      <c r="D9181" t="s">
        <v>92</v>
      </c>
      <c r="E9181" t="s">
        <v>92</v>
      </c>
      <c r="F9181" t="s">
        <v>92</v>
      </c>
      <c r="G9181" s="23" t="s">
        <v>92</v>
      </c>
      <c r="H9181" s="24" t="s">
        <v>92</v>
      </c>
      <c r="I9181" t="s">
        <v>92</v>
      </c>
    </row>
    <row r="9182" spans="1:9">
      <c r="A9182" t="s">
        <v>92</v>
      </c>
      <c r="B9182" s="23" t="s">
        <v>92</v>
      </c>
      <c r="C9182" s="24" t="s">
        <v>92</v>
      </c>
      <c r="D9182" t="s">
        <v>92</v>
      </c>
      <c r="E9182" t="s">
        <v>92</v>
      </c>
      <c r="F9182" t="s">
        <v>92</v>
      </c>
      <c r="G9182" s="23" t="s">
        <v>92</v>
      </c>
      <c r="H9182" s="24" t="s">
        <v>92</v>
      </c>
      <c r="I9182" t="s">
        <v>92</v>
      </c>
    </row>
    <row r="9183" spans="1:9">
      <c r="A9183" t="s">
        <v>92</v>
      </c>
      <c r="B9183" s="23" t="s">
        <v>92</v>
      </c>
      <c r="C9183" s="24" t="s">
        <v>92</v>
      </c>
      <c r="D9183" t="s">
        <v>92</v>
      </c>
      <c r="E9183" t="s">
        <v>92</v>
      </c>
      <c r="F9183" t="s">
        <v>92</v>
      </c>
      <c r="G9183" s="23" t="s">
        <v>92</v>
      </c>
      <c r="H9183" s="24" t="s">
        <v>92</v>
      </c>
      <c r="I9183" t="s">
        <v>92</v>
      </c>
    </row>
    <row r="9184" spans="1:9">
      <c r="A9184" t="s">
        <v>92</v>
      </c>
      <c r="B9184" s="23" t="s">
        <v>92</v>
      </c>
      <c r="C9184" s="24" t="s">
        <v>92</v>
      </c>
      <c r="D9184" t="s">
        <v>92</v>
      </c>
      <c r="E9184" t="s">
        <v>92</v>
      </c>
      <c r="F9184" t="s">
        <v>92</v>
      </c>
      <c r="G9184" s="23" t="s">
        <v>92</v>
      </c>
      <c r="H9184" s="24" t="s">
        <v>92</v>
      </c>
      <c r="I9184" t="s">
        <v>92</v>
      </c>
    </row>
    <row r="9185" spans="1:9">
      <c r="A9185" t="s">
        <v>92</v>
      </c>
      <c r="B9185" s="23" t="s">
        <v>92</v>
      </c>
      <c r="C9185" s="24" t="s">
        <v>92</v>
      </c>
      <c r="D9185" t="s">
        <v>92</v>
      </c>
      <c r="E9185" t="s">
        <v>92</v>
      </c>
      <c r="F9185" t="s">
        <v>92</v>
      </c>
      <c r="G9185" s="23" t="s">
        <v>92</v>
      </c>
      <c r="H9185" s="24" t="s">
        <v>92</v>
      </c>
      <c r="I9185" t="s">
        <v>92</v>
      </c>
    </row>
    <row r="9186" spans="1:9">
      <c r="A9186" t="s">
        <v>92</v>
      </c>
      <c r="B9186" s="23" t="s">
        <v>92</v>
      </c>
      <c r="C9186" s="24" t="s">
        <v>92</v>
      </c>
      <c r="D9186" t="s">
        <v>92</v>
      </c>
      <c r="E9186" t="s">
        <v>92</v>
      </c>
      <c r="F9186" t="s">
        <v>92</v>
      </c>
      <c r="G9186" s="23" t="s">
        <v>92</v>
      </c>
      <c r="H9186" s="24" t="s">
        <v>92</v>
      </c>
      <c r="I9186" t="s">
        <v>92</v>
      </c>
    </row>
    <row r="9187" spans="1:9">
      <c r="A9187" t="s">
        <v>92</v>
      </c>
      <c r="B9187" s="23" t="s">
        <v>92</v>
      </c>
      <c r="C9187" s="24" t="s">
        <v>92</v>
      </c>
      <c r="D9187" t="s">
        <v>92</v>
      </c>
      <c r="E9187" t="s">
        <v>92</v>
      </c>
      <c r="F9187" t="s">
        <v>92</v>
      </c>
      <c r="G9187" s="23" t="s">
        <v>92</v>
      </c>
      <c r="H9187" s="24" t="s">
        <v>92</v>
      </c>
      <c r="I9187" t="s">
        <v>92</v>
      </c>
    </row>
    <row r="9188" spans="1:9">
      <c r="A9188" t="s">
        <v>92</v>
      </c>
      <c r="B9188" s="23" t="s">
        <v>92</v>
      </c>
      <c r="C9188" s="24" t="s">
        <v>92</v>
      </c>
      <c r="D9188" t="s">
        <v>92</v>
      </c>
      <c r="E9188" t="s">
        <v>92</v>
      </c>
      <c r="F9188" t="s">
        <v>92</v>
      </c>
      <c r="G9188" s="23" t="s">
        <v>92</v>
      </c>
      <c r="H9188" s="24" t="s">
        <v>92</v>
      </c>
      <c r="I9188" t="s">
        <v>92</v>
      </c>
    </row>
    <row r="9189" spans="1:9">
      <c r="A9189" t="s">
        <v>92</v>
      </c>
      <c r="B9189" s="23" t="s">
        <v>92</v>
      </c>
      <c r="C9189" s="24" t="s">
        <v>92</v>
      </c>
      <c r="D9189" t="s">
        <v>92</v>
      </c>
      <c r="E9189" t="s">
        <v>92</v>
      </c>
      <c r="F9189" t="s">
        <v>92</v>
      </c>
      <c r="G9189" s="23" t="s">
        <v>92</v>
      </c>
      <c r="H9189" s="24" t="s">
        <v>92</v>
      </c>
      <c r="I9189" t="s">
        <v>92</v>
      </c>
    </row>
    <row r="9190" spans="1:9">
      <c r="A9190" t="s">
        <v>92</v>
      </c>
      <c r="B9190" s="23" t="s">
        <v>92</v>
      </c>
      <c r="C9190" s="24" t="s">
        <v>92</v>
      </c>
      <c r="D9190" t="s">
        <v>92</v>
      </c>
      <c r="E9190" t="s">
        <v>92</v>
      </c>
      <c r="F9190" t="s">
        <v>92</v>
      </c>
      <c r="G9190" s="23" t="s">
        <v>92</v>
      </c>
      <c r="H9190" s="24" t="s">
        <v>92</v>
      </c>
      <c r="I9190" t="s">
        <v>92</v>
      </c>
    </row>
    <row r="9191" spans="1:9">
      <c r="A9191" t="s">
        <v>92</v>
      </c>
      <c r="B9191" s="23" t="s">
        <v>92</v>
      </c>
      <c r="C9191" s="24" t="s">
        <v>92</v>
      </c>
      <c r="D9191" t="s">
        <v>92</v>
      </c>
      <c r="E9191" t="s">
        <v>92</v>
      </c>
      <c r="F9191" t="s">
        <v>92</v>
      </c>
      <c r="G9191" s="23" t="s">
        <v>92</v>
      </c>
      <c r="H9191" s="24" t="s">
        <v>92</v>
      </c>
      <c r="I9191" t="s">
        <v>92</v>
      </c>
    </row>
    <row r="9192" spans="1:9">
      <c r="A9192" t="s">
        <v>92</v>
      </c>
      <c r="B9192" s="23" t="s">
        <v>92</v>
      </c>
      <c r="C9192" s="24" t="s">
        <v>92</v>
      </c>
      <c r="D9192" t="s">
        <v>92</v>
      </c>
      <c r="E9192" t="s">
        <v>92</v>
      </c>
      <c r="F9192" t="s">
        <v>92</v>
      </c>
      <c r="G9192" s="23" t="s">
        <v>92</v>
      </c>
      <c r="H9192" s="24" t="s">
        <v>92</v>
      </c>
      <c r="I9192" t="s">
        <v>92</v>
      </c>
    </row>
    <row r="9193" spans="1:9">
      <c r="A9193" t="s">
        <v>92</v>
      </c>
      <c r="B9193" s="23" t="s">
        <v>92</v>
      </c>
      <c r="C9193" s="24" t="s">
        <v>92</v>
      </c>
      <c r="D9193" t="s">
        <v>92</v>
      </c>
      <c r="E9193" t="s">
        <v>92</v>
      </c>
      <c r="F9193" t="s">
        <v>92</v>
      </c>
      <c r="G9193" s="23" t="s">
        <v>92</v>
      </c>
      <c r="H9193" s="24" t="s">
        <v>92</v>
      </c>
      <c r="I9193" t="s">
        <v>92</v>
      </c>
    </row>
    <row r="9194" spans="1:9">
      <c r="A9194" t="s">
        <v>92</v>
      </c>
      <c r="B9194" s="23" t="s">
        <v>92</v>
      </c>
      <c r="C9194" s="24" t="s">
        <v>92</v>
      </c>
      <c r="D9194" t="s">
        <v>92</v>
      </c>
      <c r="E9194" t="s">
        <v>92</v>
      </c>
      <c r="F9194" t="s">
        <v>92</v>
      </c>
      <c r="G9194" s="23" t="s">
        <v>92</v>
      </c>
      <c r="H9194" s="24" t="s">
        <v>92</v>
      </c>
      <c r="I9194" t="s">
        <v>92</v>
      </c>
    </row>
    <row r="9195" spans="1:9">
      <c r="A9195" t="s">
        <v>92</v>
      </c>
      <c r="B9195" s="23" t="s">
        <v>92</v>
      </c>
      <c r="C9195" s="24" t="s">
        <v>92</v>
      </c>
      <c r="D9195" t="s">
        <v>92</v>
      </c>
      <c r="E9195" t="s">
        <v>92</v>
      </c>
      <c r="F9195" t="s">
        <v>92</v>
      </c>
      <c r="G9195" s="23" t="s">
        <v>92</v>
      </c>
      <c r="H9195" s="24" t="s">
        <v>92</v>
      </c>
      <c r="I9195" t="s">
        <v>92</v>
      </c>
    </row>
    <row r="9196" spans="1:9">
      <c r="A9196" t="s">
        <v>92</v>
      </c>
      <c r="B9196" s="23" t="s">
        <v>92</v>
      </c>
      <c r="C9196" s="24" t="s">
        <v>92</v>
      </c>
      <c r="D9196" t="s">
        <v>92</v>
      </c>
      <c r="E9196" t="s">
        <v>92</v>
      </c>
      <c r="F9196" t="s">
        <v>92</v>
      </c>
      <c r="G9196" s="23" t="s">
        <v>92</v>
      </c>
      <c r="H9196" s="24" t="s">
        <v>92</v>
      </c>
      <c r="I9196" t="s">
        <v>92</v>
      </c>
    </row>
    <row r="9197" spans="1:9">
      <c r="A9197" t="s">
        <v>92</v>
      </c>
      <c r="B9197" s="23" t="s">
        <v>92</v>
      </c>
      <c r="C9197" s="24" t="s">
        <v>92</v>
      </c>
      <c r="D9197" t="s">
        <v>92</v>
      </c>
      <c r="E9197" t="s">
        <v>92</v>
      </c>
      <c r="F9197" t="s">
        <v>92</v>
      </c>
      <c r="G9197" s="23" t="s">
        <v>92</v>
      </c>
      <c r="H9197" s="24" t="s">
        <v>92</v>
      </c>
      <c r="I9197" t="s">
        <v>92</v>
      </c>
    </row>
    <row r="9198" spans="1:9">
      <c r="A9198" t="s">
        <v>92</v>
      </c>
      <c r="B9198" s="23" t="s">
        <v>92</v>
      </c>
      <c r="C9198" s="24" t="s">
        <v>92</v>
      </c>
      <c r="D9198" t="s">
        <v>92</v>
      </c>
      <c r="E9198" t="s">
        <v>92</v>
      </c>
      <c r="F9198" t="s">
        <v>92</v>
      </c>
      <c r="G9198" s="23" t="s">
        <v>92</v>
      </c>
      <c r="H9198" s="24" t="s">
        <v>92</v>
      </c>
      <c r="I9198" t="s">
        <v>92</v>
      </c>
    </row>
    <row r="9199" spans="1:9">
      <c r="A9199" t="s">
        <v>92</v>
      </c>
      <c r="B9199" s="23" t="s">
        <v>92</v>
      </c>
      <c r="C9199" s="24" t="s">
        <v>92</v>
      </c>
      <c r="D9199" t="s">
        <v>92</v>
      </c>
      <c r="E9199" t="s">
        <v>92</v>
      </c>
      <c r="F9199" t="s">
        <v>92</v>
      </c>
      <c r="G9199" s="23" t="s">
        <v>92</v>
      </c>
      <c r="H9199" s="24" t="s">
        <v>92</v>
      </c>
      <c r="I9199" t="s">
        <v>92</v>
      </c>
    </row>
    <row r="9200" spans="1:9">
      <c r="A9200" t="s">
        <v>92</v>
      </c>
      <c r="B9200" s="23" t="s">
        <v>92</v>
      </c>
      <c r="C9200" s="24" t="s">
        <v>92</v>
      </c>
      <c r="D9200" t="s">
        <v>92</v>
      </c>
      <c r="E9200" t="s">
        <v>92</v>
      </c>
      <c r="F9200" t="s">
        <v>92</v>
      </c>
      <c r="G9200" s="23" t="s">
        <v>92</v>
      </c>
      <c r="H9200" s="24" t="s">
        <v>92</v>
      </c>
      <c r="I9200" t="s">
        <v>92</v>
      </c>
    </row>
    <row r="9201" spans="1:9">
      <c r="A9201" t="s">
        <v>92</v>
      </c>
      <c r="B9201" s="23" t="s">
        <v>92</v>
      </c>
      <c r="C9201" s="24" t="s">
        <v>92</v>
      </c>
      <c r="D9201" t="s">
        <v>92</v>
      </c>
      <c r="E9201" t="s">
        <v>92</v>
      </c>
      <c r="F9201" t="s">
        <v>92</v>
      </c>
      <c r="G9201" s="23" t="s">
        <v>92</v>
      </c>
      <c r="H9201" s="24" t="s">
        <v>92</v>
      </c>
      <c r="I9201" t="s">
        <v>92</v>
      </c>
    </row>
    <row r="9202" spans="1:9">
      <c r="A9202" t="s">
        <v>92</v>
      </c>
      <c r="B9202" s="23" t="s">
        <v>92</v>
      </c>
      <c r="C9202" s="24" t="s">
        <v>92</v>
      </c>
      <c r="D9202" t="s">
        <v>92</v>
      </c>
      <c r="E9202" t="s">
        <v>92</v>
      </c>
      <c r="F9202" t="s">
        <v>92</v>
      </c>
      <c r="G9202" s="23" t="s">
        <v>92</v>
      </c>
      <c r="H9202" s="24" t="s">
        <v>92</v>
      </c>
      <c r="I9202" t="s">
        <v>92</v>
      </c>
    </row>
    <row r="9203" spans="1:9">
      <c r="A9203" t="s">
        <v>92</v>
      </c>
      <c r="B9203" s="23" t="s">
        <v>92</v>
      </c>
      <c r="C9203" s="24" t="s">
        <v>92</v>
      </c>
      <c r="D9203" t="s">
        <v>92</v>
      </c>
      <c r="E9203" t="s">
        <v>92</v>
      </c>
      <c r="F9203" t="s">
        <v>92</v>
      </c>
      <c r="G9203" s="23" t="s">
        <v>92</v>
      </c>
      <c r="H9203" s="24" t="s">
        <v>92</v>
      </c>
      <c r="I9203" t="s">
        <v>92</v>
      </c>
    </row>
    <row r="9204" spans="1:9">
      <c r="A9204" t="s">
        <v>92</v>
      </c>
      <c r="B9204" s="23" t="s">
        <v>92</v>
      </c>
      <c r="C9204" s="24" t="s">
        <v>92</v>
      </c>
      <c r="D9204" t="s">
        <v>92</v>
      </c>
      <c r="E9204" t="s">
        <v>92</v>
      </c>
      <c r="F9204" t="s">
        <v>92</v>
      </c>
      <c r="G9204" s="23" t="s">
        <v>92</v>
      </c>
      <c r="H9204" s="24" t="s">
        <v>92</v>
      </c>
      <c r="I9204" t="s">
        <v>92</v>
      </c>
    </row>
    <row r="9205" spans="1:9">
      <c r="A9205" t="s">
        <v>92</v>
      </c>
      <c r="B9205" s="23" t="s">
        <v>92</v>
      </c>
      <c r="C9205" s="24" t="s">
        <v>92</v>
      </c>
      <c r="D9205" t="s">
        <v>92</v>
      </c>
      <c r="E9205" t="s">
        <v>92</v>
      </c>
      <c r="F9205" t="s">
        <v>92</v>
      </c>
      <c r="G9205" s="23" t="s">
        <v>92</v>
      </c>
      <c r="H9205" s="24" t="s">
        <v>92</v>
      </c>
      <c r="I9205" t="s">
        <v>92</v>
      </c>
    </row>
    <row r="9206" spans="1:9">
      <c r="A9206" t="s">
        <v>92</v>
      </c>
      <c r="B9206" s="23" t="s">
        <v>92</v>
      </c>
      <c r="C9206" s="24" t="s">
        <v>92</v>
      </c>
      <c r="D9206" t="s">
        <v>92</v>
      </c>
      <c r="E9206" t="s">
        <v>92</v>
      </c>
      <c r="F9206" t="s">
        <v>92</v>
      </c>
      <c r="G9206" s="23" t="s">
        <v>92</v>
      </c>
      <c r="H9206" s="24" t="s">
        <v>92</v>
      </c>
      <c r="I9206" t="s">
        <v>92</v>
      </c>
    </row>
    <row r="9207" spans="1:9">
      <c r="A9207" t="s">
        <v>92</v>
      </c>
      <c r="B9207" s="23" t="s">
        <v>92</v>
      </c>
      <c r="C9207" s="24" t="s">
        <v>92</v>
      </c>
      <c r="D9207" t="s">
        <v>92</v>
      </c>
      <c r="E9207" t="s">
        <v>92</v>
      </c>
      <c r="F9207" t="s">
        <v>92</v>
      </c>
      <c r="G9207" s="23" t="s">
        <v>92</v>
      </c>
      <c r="H9207" s="24" t="s">
        <v>92</v>
      </c>
      <c r="I9207" t="s">
        <v>92</v>
      </c>
    </row>
    <row r="9208" spans="1:9">
      <c r="A9208" t="s">
        <v>92</v>
      </c>
      <c r="B9208" s="23" t="s">
        <v>92</v>
      </c>
      <c r="C9208" s="24" t="s">
        <v>92</v>
      </c>
      <c r="D9208" t="s">
        <v>92</v>
      </c>
      <c r="E9208" t="s">
        <v>92</v>
      </c>
      <c r="F9208" t="s">
        <v>92</v>
      </c>
      <c r="G9208" s="23" t="s">
        <v>92</v>
      </c>
      <c r="H9208" s="24" t="s">
        <v>92</v>
      </c>
      <c r="I9208" t="s">
        <v>92</v>
      </c>
    </row>
    <row r="9209" spans="1:9">
      <c r="A9209" t="s">
        <v>92</v>
      </c>
      <c r="B9209" s="23" t="s">
        <v>92</v>
      </c>
      <c r="C9209" s="24" t="s">
        <v>92</v>
      </c>
      <c r="D9209" t="s">
        <v>92</v>
      </c>
      <c r="E9209" t="s">
        <v>92</v>
      </c>
      <c r="F9209" t="s">
        <v>92</v>
      </c>
      <c r="G9209" s="23" t="s">
        <v>92</v>
      </c>
      <c r="H9209" s="24" t="s">
        <v>92</v>
      </c>
      <c r="I9209" t="s">
        <v>92</v>
      </c>
    </row>
    <row r="9210" spans="1:9">
      <c r="A9210" t="s">
        <v>92</v>
      </c>
      <c r="B9210" s="23" t="s">
        <v>92</v>
      </c>
      <c r="C9210" s="24" t="s">
        <v>92</v>
      </c>
      <c r="D9210" t="s">
        <v>92</v>
      </c>
      <c r="E9210" t="s">
        <v>92</v>
      </c>
      <c r="F9210" t="s">
        <v>92</v>
      </c>
      <c r="G9210" s="23" t="s">
        <v>92</v>
      </c>
      <c r="H9210" s="24" t="s">
        <v>92</v>
      </c>
      <c r="I9210" t="s">
        <v>92</v>
      </c>
    </row>
    <row r="9211" spans="1:9">
      <c r="A9211" t="s">
        <v>92</v>
      </c>
      <c r="B9211" s="23" t="s">
        <v>92</v>
      </c>
      <c r="C9211" s="24" t="s">
        <v>92</v>
      </c>
      <c r="D9211" t="s">
        <v>92</v>
      </c>
      <c r="E9211" t="s">
        <v>92</v>
      </c>
      <c r="F9211" t="s">
        <v>92</v>
      </c>
      <c r="G9211" s="23" t="s">
        <v>92</v>
      </c>
      <c r="H9211" s="24" t="s">
        <v>92</v>
      </c>
      <c r="I9211" t="s">
        <v>92</v>
      </c>
    </row>
    <row r="9212" spans="1:9">
      <c r="A9212" t="s">
        <v>92</v>
      </c>
      <c r="B9212" s="23" t="s">
        <v>92</v>
      </c>
      <c r="C9212" s="24" t="s">
        <v>92</v>
      </c>
      <c r="D9212" t="s">
        <v>92</v>
      </c>
      <c r="E9212" t="s">
        <v>92</v>
      </c>
      <c r="F9212" t="s">
        <v>92</v>
      </c>
      <c r="G9212" s="23" t="s">
        <v>92</v>
      </c>
      <c r="H9212" s="24" t="s">
        <v>92</v>
      </c>
      <c r="I9212" t="s">
        <v>92</v>
      </c>
    </row>
    <row r="9213" spans="1:9">
      <c r="A9213" t="s">
        <v>92</v>
      </c>
      <c r="B9213" s="23" t="s">
        <v>92</v>
      </c>
      <c r="C9213" s="24" t="s">
        <v>92</v>
      </c>
      <c r="D9213" t="s">
        <v>92</v>
      </c>
      <c r="E9213" t="s">
        <v>92</v>
      </c>
      <c r="F9213" t="s">
        <v>92</v>
      </c>
      <c r="G9213" s="23" t="s">
        <v>92</v>
      </c>
      <c r="H9213" s="24" t="s">
        <v>92</v>
      </c>
      <c r="I9213" t="s">
        <v>92</v>
      </c>
    </row>
    <row r="9214" spans="1:9">
      <c r="A9214" t="s">
        <v>92</v>
      </c>
      <c r="B9214" s="23" t="s">
        <v>92</v>
      </c>
      <c r="C9214" s="24" t="s">
        <v>92</v>
      </c>
      <c r="D9214" t="s">
        <v>92</v>
      </c>
      <c r="E9214" t="s">
        <v>92</v>
      </c>
      <c r="F9214" t="s">
        <v>92</v>
      </c>
      <c r="G9214" s="23" t="s">
        <v>92</v>
      </c>
      <c r="H9214" s="24" t="s">
        <v>92</v>
      </c>
      <c r="I9214" t="s">
        <v>92</v>
      </c>
    </row>
    <row r="9215" spans="1:9">
      <c r="A9215" t="s">
        <v>92</v>
      </c>
      <c r="B9215" s="23" t="s">
        <v>92</v>
      </c>
      <c r="C9215" s="24" t="s">
        <v>92</v>
      </c>
      <c r="D9215" t="s">
        <v>92</v>
      </c>
      <c r="E9215" t="s">
        <v>92</v>
      </c>
      <c r="F9215" t="s">
        <v>92</v>
      </c>
      <c r="G9215" s="23" t="s">
        <v>92</v>
      </c>
      <c r="H9215" s="24" t="s">
        <v>92</v>
      </c>
      <c r="I9215" t="s">
        <v>92</v>
      </c>
    </row>
    <row r="9216" spans="1:9">
      <c r="A9216" t="s">
        <v>92</v>
      </c>
      <c r="B9216" s="23" t="s">
        <v>92</v>
      </c>
      <c r="C9216" s="24" t="s">
        <v>92</v>
      </c>
      <c r="D9216" t="s">
        <v>92</v>
      </c>
      <c r="E9216" t="s">
        <v>92</v>
      </c>
      <c r="F9216" t="s">
        <v>92</v>
      </c>
      <c r="G9216" s="23" t="s">
        <v>92</v>
      </c>
      <c r="H9216" s="24" t="s">
        <v>92</v>
      </c>
      <c r="I9216" t="s">
        <v>92</v>
      </c>
    </row>
    <row r="9217" spans="1:9">
      <c r="A9217" t="s">
        <v>92</v>
      </c>
      <c r="B9217" s="23" t="s">
        <v>92</v>
      </c>
      <c r="C9217" s="24" t="s">
        <v>92</v>
      </c>
      <c r="D9217" t="s">
        <v>92</v>
      </c>
      <c r="E9217" t="s">
        <v>92</v>
      </c>
      <c r="F9217" t="s">
        <v>92</v>
      </c>
      <c r="G9217" s="23" t="s">
        <v>92</v>
      </c>
      <c r="H9217" s="24" t="s">
        <v>92</v>
      </c>
      <c r="I9217" t="s">
        <v>92</v>
      </c>
    </row>
    <row r="9218" spans="1:9">
      <c r="A9218" t="s">
        <v>92</v>
      </c>
      <c r="B9218" s="23" t="s">
        <v>92</v>
      </c>
      <c r="C9218" s="24" t="s">
        <v>92</v>
      </c>
      <c r="D9218" t="s">
        <v>92</v>
      </c>
      <c r="E9218" t="s">
        <v>92</v>
      </c>
      <c r="F9218" t="s">
        <v>92</v>
      </c>
      <c r="G9218" s="23" t="s">
        <v>92</v>
      </c>
      <c r="H9218" s="24" t="s">
        <v>92</v>
      </c>
      <c r="I9218" t="s">
        <v>92</v>
      </c>
    </row>
    <row r="9219" spans="1:9">
      <c r="A9219" t="s">
        <v>92</v>
      </c>
      <c r="B9219" s="23" t="s">
        <v>92</v>
      </c>
      <c r="C9219" s="24" t="s">
        <v>92</v>
      </c>
      <c r="D9219" t="s">
        <v>92</v>
      </c>
      <c r="E9219" t="s">
        <v>92</v>
      </c>
      <c r="F9219" t="s">
        <v>92</v>
      </c>
      <c r="G9219" s="23" t="s">
        <v>92</v>
      </c>
      <c r="H9219" s="24" t="s">
        <v>92</v>
      </c>
      <c r="I9219" t="s">
        <v>92</v>
      </c>
    </row>
    <row r="9220" spans="1:9">
      <c r="A9220" t="s">
        <v>92</v>
      </c>
      <c r="B9220" s="23" t="s">
        <v>92</v>
      </c>
      <c r="C9220" s="24" t="s">
        <v>92</v>
      </c>
      <c r="D9220" t="s">
        <v>92</v>
      </c>
      <c r="E9220" t="s">
        <v>92</v>
      </c>
      <c r="F9220" t="s">
        <v>92</v>
      </c>
      <c r="G9220" s="23" t="s">
        <v>92</v>
      </c>
      <c r="H9220" s="24" t="s">
        <v>92</v>
      </c>
      <c r="I9220" t="s">
        <v>92</v>
      </c>
    </row>
    <row r="9221" spans="1:9">
      <c r="A9221" t="s">
        <v>92</v>
      </c>
      <c r="B9221" s="23" t="s">
        <v>92</v>
      </c>
      <c r="C9221" s="24" t="s">
        <v>92</v>
      </c>
      <c r="D9221" t="s">
        <v>92</v>
      </c>
      <c r="E9221" t="s">
        <v>92</v>
      </c>
      <c r="F9221" t="s">
        <v>92</v>
      </c>
      <c r="G9221" s="23" t="s">
        <v>92</v>
      </c>
      <c r="H9221" s="24" t="s">
        <v>92</v>
      </c>
      <c r="I9221" t="s">
        <v>92</v>
      </c>
    </row>
    <row r="9222" spans="1:9">
      <c r="A9222" t="s">
        <v>92</v>
      </c>
      <c r="B9222" s="23" t="s">
        <v>92</v>
      </c>
      <c r="C9222" s="24" t="s">
        <v>92</v>
      </c>
      <c r="D9222" t="s">
        <v>92</v>
      </c>
      <c r="E9222" t="s">
        <v>92</v>
      </c>
      <c r="F9222" t="s">
        <v>92</v>
      </c>
      <c r="G9222" s="23" t="s">
        <v>92</v>
      </c>
      <c r="H9222" s="24" t="s">
        <v>92</v>
      </c>
      <c r="I9222" t="s">
        <v>92</v>
      </c>
    </row>
    <row r="9223" spans="1:9">
      <c r="A9223" t="s">
        <v>92</v>
      </c>
      <c r="B9223" s="23" t="s">
        <v>92</v>
      </c>
      <c r="C9223" s="24" t="s">
        <v>92</v>
      </c>
      <c r="D9223" t="s">
        <v>92</v>
      </c>
      <c r="E9223" t="s">
        <v>92</v>
      </c>
      <c r="F9223" t="s">
        <v>92</v>
      </c>
      <c r="G9223" s="23" t="s">
        <v>92</v>
      </c>
      <c r="H9223" s="24" t="s">
        <v>92</v>
      </c>
      <c r="I9223" t="s">
        <v>92</v>
      </c>
    </row>
    <row r="9224" spans="1:9">
      <c r="A9224" t="s">
        <v>92</v>
      </c>
      <c r="B9224" s="23" t="s">
        <v>92</v>
      </c>
      <c r="C9224" s="24" t="s">
        <v>92</v>
      </c>
      <c r="D9224" t="s">
        <v>92</v>
      </c>
      <c r="E9224" t="s">
        <v>92</v>
      </c>
      <c r="F9224" t="s">
        <v>92</v>
      </c>
      <c r="G9224" s="23" t="s">
        <v>92</v>
      </c>
      <c r="H9224" s="24" t="s">
        <v>92</v>
      </c>
      <c r="I9224" t="s">
        <v>92</v>
      </c>
    </row>
    <row r="9225" spans="1:9">
      <c r="A9225" t="s">
        <v>92</v>
      </c>
      <c r="B9225" s="23" t="s">
        <v>92</v>
      </c>
      <c r="C9225" s="24" t="s">
        <v>92</v>
      </c>
      <c r="D9225" t="s">
        <v>92</v>
      </c>
      <c r="E9225" t="s">
        <v>92</v>
      </c>
      <c r="F9225" t="s">
        <v>92</v>
      </c>
      <c r="G9225" s="23" t="s">
        <v>92</v>
      </c>
      <c r="H9225" s="24" t="s">
        <v>92</v>
      </c>
      <c r="I9225" t="s">
        <v>92</v>
      </c>
    </row>
    <row r="9226" spans="1:9">
      <c r="A9226" t="s">
        <v>92</v>
      </c>
      <c r="B9226" s="23" t="s">
        <v>92</v>
      </c>
      <c r="C9226" s="24" t="s">
        <v>92</v>
      </c>
      <c r="D9226" t="s">
        <v>92</v>
      </c>
      <c r="E9226" t="s">
        <v>92</v>
      </c>
      <c r="F9226" t="s">
        <v>92</v>
      </c>
      <c r="G9226" s="23" t="s">
        <v>92</v>
      </c>
      <c r="H9226" s="24" t="s">
        <v>92</v>
      </c>
      <c r="I9226" t="s">
        <v>92</v>
      </c>
    </row>
    <row r="9227" spans="1:9">
      <c r="A9227" t="s">
        <v>92</v>
      </c>
      <c r="B9227" s="23" t="s">
        <v>92</v>
      </c>
      <c r="C9227" s="24" t="s">
        <v>92</v>
      </c>
      <c r="D9227" t="s">
        <v>92</v>
      </c>
      <c r="E9227" t="s">
        <v>92</v>
      </c>
      <c r="F9227" t="s">
        <v>92</v>
      </c>
      <c r="G9227" s="23" t="s">
        <v>92</v>
      </c>
      <c r="H9227" s="24" t="s">
        <v>92</v>
      </c>
      <c r="I9227" t="s">
        <v>92</v>
      </c>
    </row>
    <row r="9228" spans="1:9">
      <c r="A9228" t="s">
        <v>92</v>
      </c>
      <c r="B9228" s="23" t="s">
        <v>92</v>
      </c>
      <c r="C9228" s="24" t="s">
        <v>92</v>
      </c>
      <c r="D9228" t="s">
        <v>92</v>
      </c>
      <c r="E9228" t="s">
        <v>92</v>
      </c>
      <c r="F9228" t="s">
        <v>92</v>
      </c>
      <c r="G9228" s="23" t="s">
        <v>92</v>
      </c>
      <c r="H9228" s="24" t="s">
        <v>92</v>
      </c>
      <c r="I9228" t="s">
        <v>92</v>
      </c>
    </row>
    <row r="9229" spans="1:9">
      <c r="A9229" t="s">
        <v>92</v>
      </c>
      <c r="B9229" s="23" t="s">
        <v>92</v>
      </c>
      <c r="C9229" s="24" t="s">
        <v>92</v>
      </c>
      <c r="D9229" t="s">
        <v>92</v>
      </c>
      <c r="E9229" t="s">
        <v>92</v>
      </c>
      <c r="F9229" t="s">
        <v>92</v>
      </c>
      <c r="G9229" s="23" t="s">
        <v>92</v>
      </c>
      <c r="H9229" s="24" t="s">
        <v>92</v>
      </c>
      <c r="I9229" t="s">
        <v>92</v>
      </c>
    </row>
    <row r="9230" spans="1:9">
      <c r="A9230" t="s">
        <v>92</v>
      </c>
      <c r="B9230" s="23" t="s">
        <v>92</v>
      </c>
      <c r="C9230" s="24" t="s">
        <v>92</v>
      </c>
      <c r="D9230" t="s">
        <v>92</v>
      </c>
      <c r="E9230" t="s">
        <v>92</v>
      </c>
      <c r="F9230" t="s">
        <v>92</v>
      </c>
      <c r="G9230" s="23" t="s">
        <v>92</v>
      </c>
      <c r="H9230" s="24" t="s">
        <v>92</v>
      </c>
      <c r="I9230" t="s">
        <v>92</v>
      </c>
    </row>
    <row r="9231" spans="1:9">
      <c r="A9231" t="s">
        <v>92</v>
      </c>
      <c r="B9231" s="23" t="s">
        <v>92</v>
      </c>
      <c r="C9231" s="24" t="s">
        <v>92</v>
      </c>
      <c r="D9231" t="s">
        <v>92</v>
      </c>
      <c r="E9231" t="s">
        <v>92</v>
      </c>
      <c r="F9231" t="s">
        <v>92</v>
      </c>
      <c r="G9231" s="23" t="s">
        <v>92</v>
      </c>
      <c r="H9231" s="24" t="s">
        <v>92</v>
      </c>
      <c r="I9231" t="s">
        <v>92</v>
      </c>
    </row>
    <row r="9232" spans="1:9">
      <c r="A9232" t="s">
        <v>92</v>
      </c>
      <c r="B9232" s="23" t="s">
        <v>92</v>
      </c>
      <c r="C9232" s="24" t="s">
        <v>92</v>
      </c>
      <c r="D9232" t="s">
        <v>92</v>
      </c>
      <c r="E9232" t="s">
        <v>92</v>
      </c>
      <c r="F9232" t="s">
        <v>92</v>
      </c>
      <c r="G9232" s="23" t="s">
        <v>92</v>
      </c>
      <c r="H9232" s="24" t="s">
        <v>92</v>
      </c>
      <c r="I9232" t="s">
        <v>92</v>
      </c>
    </row>
    <row r="9233" spans="1:9">
      <c r="A9233" t="s">
        <v>92</v>
      </c>
      <c r="B9233" s="23" t="s">
        <v>92</v>
      </c>
      <c r="C9233" s="24" t="s">
        <v>92</v>
      </c>
      <c r="D9233" t="s">
        <v>92</v>
      </c>
      <c r="E9233" t="s">
        <v>92</v>
      </c>
      <c r="F9233" t="s">
        <v>92</v>
      </c>
      <c r="G9233" s="23" t="s">
        <v>92</v>
      </c>
      <c r="H9233" s="24" t="s">
        <v>92</v>
      </c>
      <c r="I9233" t="s">
        <v>92</v>
      </c>
    </row>
    <row r="9234" spans="1:9">
      <c r="A9234" t="s">
        <v>92</v>
      </c>
      <c r="B9234" s="23" t="s">
        <v>92</v>
      </c>
      <c r="C9234" s="24" t="s">
        <v>92</v>
      </c>
      <c r="D9234" t="s">
        <v>92</v>
      </c>
      <c r="E9234" t="s">
        <v>92</v>
      </c>
      <c r="F9234" t="s">
        <v>92</v>
      </c>
      <c r="G9234" s="23" t="s">
        <v>92</v>
      </c>
      <c r="H9234" s="24" t="s">
        <v>92</v>
      </c>
      <c r="I9234" t="s">
        <v>92</v>
      </c>
    </row>
    <row r="9235" spans="1:9">
      <c r="A9235" t="s">
        <v>92</v>
      </c>
      <c r="B9235" s="23" t="s">
        <v>92</v>
      </c>
      <c r="C9235" s="24" t="s">
        <v>92</v>
      </c>
      <c r="D9235" t="s">
        <v>92</v>
      </c>
      <c r="E9235" t="s">
        <v>92</v>
      </c>
      <c r="F9235" t="s">
        <v>92</v>
      </c>
      <c r="G9235" s="23" t="s">
        <v>92</v>
      </c>
      <c r="H9235" s="24" t="s">
        <v>92</v>
      </c>
      <c r="I9235" t="s">
        <v>92</v>
      </c>
    </row>
    <row r="9236" spans="1:9">
      <c r="A9236" t="s">
        <v>92</v>
      </c>
      <c r="B9236" s="23" t="s">
        <v>92</v>
      </c>
      <c r="C9236" s="24" t="s">
        <v>92</v>
      </c>
      <c r="D9236" t="s">
        <v>92</v>
      </c>
      <c r="E9236" t="s">
        <v>92</v>
      </c>
      <c r="F9236" t="s">
        <v>92</v>
      </c>
      <c r="G9236" s="23" t="s">
        <v>92</v>
      </c>
      <c r="H9236" s="24" t="s">
        <v>92</v>
      </c>
      <c r="I9236" t="s">
        <v>92</v>
      </c>
    </row>
    <row r="9237" spans="1:9">
      <c r="A9237" t="s">
        <v>92</v>
      </c>
      <c r="B9237" s="23" t="s">
        <v>92</v>
      </c>
      <c r="C9237" s="24" t="s">
        <v>92</v>
      </c>
      <c r="D9237" t="s">
        <v>92</v>
      </c>
      <c r="E9237" t="s">
        <v>92</v>
      </c>
      <c r="F9237" t="s">
        <v>92</v>
      </c>
      <c r="G9237" s="23" t="s">
        <v>92</v>
      </c>
      <c r="H9237" s="24" t="s">
        <v>92</v>
      </c>
      <c r="I9237" t="s">
        <v>92</v>
      </c>
    </row>
    <row r="9238" spans="1:9">
      <c r="A9238" t="s">
        <v>92</v>
      </c>
      <c r="B9238" s="23" t="s">
        <v>92</v>
      </c>
      <c r="C9238" s="24" t="s">
        <v>92</v>
      </c>
      <c r="D9238" t="s">
        <v>92</v>
      </c>
      <c r="E9238" t="s">
        <v>92</v>
      </c>
      <c r="F9238" t="s">
        <v>92</v>
      </c>
      <c r="G9238" s="23" t="s">
        <v>92</v>
      </c>
      <c r="H9238" s="24" t="s">
        <v>92</v>
      </c>
      <c r="I9238" t="s">
        <v>92</v>
      </c>
    </row>
    <row r="9239" spans="1:9">
      <c r="A9239" t="s">
        <v>92</v>
      </c>
      <c r="B9239" s="23" t="s">
        <v>92</v>
      </c>
      <c r="C9239" s="24" t="s">
        <v>92</v>
      </c>
      <c r="D9239" t="s">
        <v>92</v>
      </c>
      <c r="E9239" t="s">
        <v>92</v>
      </c>
      <c r="F9239" t="s">
        <v>92</v>
      </c>
      <c r="G9239" s="23" t="s">
        <v>92</v>
      </c>
      <c r="H9239" s="24" t="s">
        <v>92</v>
      </c>
      <c r="I9239" t="s">
        <v>92</v>
      </c>
    </row>
    <row r="9240" spans="1:9">
      <c r="A9240" t="s">
        <v>92</v>
      </c>
      <c r="B9240" s="23" t="s">
        <v>92</v>
      </c>
      <c r="C9240" s="24" t="s">
        <v>92</v>
      </c>
      <c r="D9240" t="s">
        <v>92</v>
      </c>
      <c r="E9240" t="s">
        <v>92</v>
      </c>
      <c r="F9240" t="s">
        <v>92</v>
      </c>
      <c r="G9240" s="23" t="s">
        <v>92</v>
      </c>
      <c r="H9240" s="24" t="s">
        <v>92</v>
      </c>
      <c r="I9240" t="s">
        <v>92</v>
      </c>
    </row>
    <row r="9241" spans="1:9">
      <c r="A9241" t="s">
        <v>92</v>
      </c>
      <c r="B9241" s="23" t="s">
        <v>92</v>
      </c>
      <c r="C9241" s="24" t="s">
        <v>92</v>
      </c>
      <c r="D9241" t="s">
        <v>92</v>
      </c>
      <c r="E9241" t="s">
        <v>92</v>
      </c>
      <c r="F9241" t="s">
        <v>92</v>
      </c>
      <c r="G9241" s="23" t="s">
        <v>92</v>
      </c>
      <c r="H9241" s="24" t="s">
        <v>92</v>
      </c>
      <c r="I9241" t="s">
        <v>92</v>
      </c>
    </row>
    <row r="9242" spans="1:9">
      <c r="A9242" t="s">
        <v>92</v>
      </c>
      <c r="B9242" s="23" t="s">
        <v>92</v>
      </c>
      <c r="C9242" s="24" t="s">
        <v>92</v>
      </c>
      <c r="D9242" t="s">
        <v>92</v>
      </c>
      <c r="E9242" t="s">
        <v>92</v>
      </c>
      <c r="F9242" t="s">
        <v>92</v>
      </c>
      <c r="G9242" s="23" t="s">
        <v>92</v>
      </c>
      <c r="H9242" s="24" t="s">
        <v>92</v>
      </c>
      <c r="I9242" t="s">
        <v>92</v>
      </c>
    </row>
    <row r="9243" spans="1:9">
      <c r="A9243" t="s">
        <v>92</v>
      </c>
      <c r="B9243" s="23" t="s">
        <v>92</v>
      </c>
      <c r="C9243" s="24" t="s">
        <v>92</v>
      </c>
      <c r="D9243" t="s">
        <v>92</v>
      </c>
      <c r="E9243" t="s">
        <v>92</v>
      </c>
      <c r="F9243" t="s">
        <v>92</v>
      </c>
      <c r="G9243" s="23" t="s">
        <v>92</v>
      </c>
      <c r="H9243" s="24" t="s">
        <v>92</v>
      </c>
      <c r="I9243" t="s">
        <v>92</v>
      </c>
    </row>
    <row r="9244" spans="1:9">
      <c r="A9244" t="s">
        <v>92</v>
      </c>
      <c r="B9244" s="23" t="s">
        <v>92</v>
      </c>
      <c r="C9244" s="24" t="s">
        <v>92</v>
      </c>
      <c r="D9244" t="s">
        <v>92</v>
      </c>
      <c r="E9244" t="s">
        <v>92</v>
      </c>
      <c r="F9244" t="s">
        <v>92</v>
      </c>
      <c r="G9244" s="23" t="s">
        <v>92</v>
      </c>
      <c r="H9244" s="24" t="s">
        <v>92</v>
      </c>
      <c r="I9244" t="s">
        <v>92</v>
      </c>
    </row>
    <row r="9245" spans="1:9">
      <c r="A9245" t="s">
        <v>92</v>
      </c>
      <c r="B9245" s="23" t="s">
        <v>92</v>
      </c>
      <c r="C9245" s="24" t="s">
        <v>92</v>
      </c>
      <c r="D9245" t="s">
        <v>92</v>
      </c>
      <c r="E9245" t="s">
        <v>92</v>
      </c>
      <c r="F9245" t="s">
        <v>92</v>
      </c>
      <c r="G9245" s="23" t="s">
        <v>92</v>
      </c>
      <c r="H9245" s="24" t="s">
        <v>92</v>
      </c>
      <c r="I9245" t="s">
        <v>92</v>
      </c>
    </row>
    <row r="9246" spans="1:9">
      <c r="A9246" t="s">
        <v>92</v>
      </c>
      <c r="B9246" s="23" t="s">
        <v>92</v>
      </c>
      <c r="C9246" s="24" t="s">
        <v>92</v>
      </c>
      <c r="D9246" t="s">
        <v>92</v>
      </c>
      <c r="E9246" t="s">
        <v>92</v>
      </c>
      <c r="F9246" t="s">
        <v>92</v>
      </c>
      <c r="G9246" s="23" t="s">
        <v>92</v>
      </c>
      <c r="H9246" s="24" t="s">
        <v>92</v>
      </c>
      <c r="I9246" t="s">
        <v>92</v>
      </c>
    </row>
    <row r="9247" spans="1:9">
      <c r="A9247" t="s">
        <v>92</v>
      </c>
      <c r="B9247" s="23" t="s">
        <v>92</v>
      </c>
      <c r="C9247" s="24" t="s">
        <v>92</v>
      </c>
      <c r="D9247" t="s">
        <v>92</v>
      </c>
      <c r="E9247" t="s">
        <v>92</v>
      </c>
      <c r="F9247" t="s">
        <v>92</v>
      </c>
      <c r="G9247" s="23" t="s">
        <v>92</v>
      </c>
      <c r="H9247" s="24" t="s">
        <v>92</v>
      </c>
      <c r="I9247" t="s">
        <v>92</v>
      </c>
    </row>
    <row r="9248" spans="1:9">
      <c r="A9248" t="s">
        <v>92</v>
      </c>
      <c r="B9248" s="23" t="s">
        <v>92</v>
      </c>
      <c r="C9248" s="24" t="s">
        <v>92</v>
      </c>
      <c r="D9248" t="s">
        <v>92</v>
      </c>
      <c r="E9248" t="s">
        <v>92</v>
      </c>
      <c r="F9248" t="s">
        <v>92</v>
      </c>
      <c r="G9248" s="23" t="s">
        <v>92</v>
      </c>
      <c r="H9248" s="24" t="s">
        <v>92</v>
      </c>
      <c r="I9248" t="s">
        <v>92</v>
      </c>
    </row>
    <row r="9249" spans="1:9">
      <c r="A9249" t="s">
        <v>92</v>
      </c>
      <c r="B9249" s="23" t="s">
        <v>92</v>
      </c>
      <c r="C9249" s="24" t="s">
        <v>92</v>
      </c>
      <c r="D9249" t="s">
        <v>92</v>
      </c>
      <c r="E9249" t="s">
        <v>92</v>
      </c>
      <c r="F9249" t="s">
        <v>92</v>
      </c>
      <c r="G9249" s="23" t="s">
        <v>92</v>
      </c>
      <c r="H9249" s="24" t="s">
        <v>92</v>
      </c>
      <c r="I9249" t="s">
        <v>92</v>
      </c>
    </row>
    <row r="9250" spans="1:9">
      <c r="A9250" t="s">
        <v>92</v>
      </c>
      <c r="B9250" s="23" t="s">
        <v>92</v>
      </c>
      <c r="C9250" s="24" t="s">
        <v>92</v>
      </c>
      <c r="D9250" t="s">
        <v>92</v>
      </c>
      <c r="E9250" t="s">
        <v>92</v>
      </c>
      <c r="F9250" t="s">
        <v>92</v>
      </c>
      <c r="G9250" s="23" t="s">
        <v>92</v>
      </c>
      <c r="H9250" s="24" t="s">
        <v>92</v>
      </c>
      <c r="I9250" t="s">
        <v>92</v>
      </c>
    </row>
    <row r="9251" spans="1:9">
      <c r="A9251" t="s">
        <v>92</v>
      </c>
      <c r="B9251" s="23" t="s">
        <v>92</v>
      </c>
      <c r="C9251" s="24" t="s">
        <v>92</v>
      </c>
      <c r="D9251" t="s">
        <v>92</v>
      </c>
      <c r="E9251" t="s">
        <v>92</v>
      </c>
      <c r="F9251" t="s">
        <v>92</v>
      </c>
      <c r="G9251" s="23" t="s">
        <v>92</v>
      </c>
      <c r="H9251" s="24" t="s">
        <v>92</v>
      </c>
      <c r="I9251" t="s">
        <v>92</v>
      </c>
    </row>
    <row r="9252" spans="1:9">
      <c r="A9252" t="s">
        <v>92</v>
      </c>
      <c r="B9252" s="23" t="s">
        <v>92</v>
      </c>
      <c r="C9252" s="24" t="s">
        <v>92</v>
      </c>
      <c r="D9252" t="s">
        <v>92</v>
      </c>
      <c r="E9252" t="s">
        <v>92</v>
      </c>
      <c r="F9252" t="s">
        <v>92</v>
      </c>
      <c r="G9252" s="23" t="s">
        <v>92</v>
      </c>
      <c r="H9252" s="24" t="s">
        <v>92</v>
      </c>
      <c r="I9252" t="s">
        <v>92</v>
      </c>
    </row>
    <row r="9253" spans="1:9">
      <c r="A9253" t="s">
        <v>92</v>
      </c>
      <c r="B9253" s="23" t="s">
        <v>92</v>
      </c>
      <c r="C9253" s="24" t="s">
        <v>92</v>
      </c>
      <c r="D9253" t="s">
        <v>92</v>
      </c>
      <c r="E9253" t="s">
        <v>92</v>
      </c>
      <c r="F9253" t="s">
        <v>92</v>
      </c>
      <c r="G9253" s="23" t="s">
        <v>92</v>
      </c>
      <c r="H9253" s="24" t="s">
        <v>92</v>
      </c>
      <c r="I9253" t="s">
        <v>92</v>
      </c>
    </row>
    <row r="9254" spans="1:9">
      <c r="A9254" t="s">
        <v>92</v>
      </c>
      <c r="B9254" s="23" t="s">
        <v>92</v>
      </c>
      <c r="C9254" s="24" t="s">
        <v>92</v>
      </c>
      <c r="D9254" t="s">
        <v>92</v>
      </c>
      <c r="E9254" t="s">
        <v>92</v>
      </c>
      <c r="F9254" t="s">
        <v>92</v>
      </c>
      <c r="G9254" s="23" t="s">
        <v>92</v>
      </c>
      <c r="H9254" s="24" t="s">
        <v>92</v>
      </c>
      <c r="I9254" t="s">
        <v>92</v>
      </c>
    </row>
    <row r="9255" spans="1:9">
      <c r="A9255" t="s">
        <v>92</v>
      </c>
      <c r="B9255" s="23" t="s">
        <v>92</v>
      </c>
      <c r="C9255" s="24" t="s">
        <v>92</v>
      </c>
      <c r="D9255" t="s">
        <v>92</v>
      </c>
      <c r="E9255" t="s">
        <v>92</v>
      </c>
      <c r="F9255" t="s">
        <v>92</v>
      </c>
      <c r="G9255" s="23" t="s">
        <v>92</v>
      </c>
      <c r="H9255" s="24" t="s">
        <v>92</v>
      </c>
      <c r="I9255" t="s">
        <v>92</v>
      </c>
    </row>
    <row r="9256" spans="1:9">
      <c r="A9256" t="s">
        <v>92</v>
      </c>
      <c r="B9256" s="23" t="s">
        <v>92</v>
      </c>
      <c r="C9256" s="24" t="s">
        <v>92</v>
      </c>
      <c r="D9256" t="s">
        <v>92</v>
      </c>
      <c r="E9256" t="s">
        <v>92</v>
      </c>
      <c r="F9256" t="s">
        <v>92</v>
      </c>
      <c r="G9256" s="23" t="s">
        <v>92</v>
      </c>
      <c r="H9256" s="24" t="s">
        <v>92</v>
      </c>
      <c r="I9256" t="s">
        <v>92</v>
      </c>
    </row>
    <row r="9257" spans="1:9">
      <c r="A9257" t="s">
        <v>92</v>
      </c>
      <c r="B9257" s="23" t="s">
        <v>92</v>
      </c>
      <c r="C9257" s="24" t="s">
        <v>92</v>
      </c>
      <c r="D9257" t="s">
        <v>92</v>
      </c>
      <c r="E9257" t="s">
        <v>92</v>
      </c>
      <c r="F9257" t="s">
        <v>92</v>
      </c>
      <c r="G9257" s="23" t="s">
        <v>92</v>
      </c>
      <c r="H9257" s="24" t="s">
        <v>92</v>
      </c>
      <c r="I9257" t="s">
        <v>92</v>
      </c>
    </row>
    <row r="9258" spans="1:9">
      <c r="A9258" t="s">
        <v>92</v>
      </c>
      <c r="B9258" s="23" t="s">
        <v>92</v>
      </c>
      <c r="C9258" s="24" t="s">
        <v>92</v>
      </c>
      <c r="D9258" t="s">
        <v>92</v>
      </c>
      <c r="E9258" t="s">
        <v>92</v>
      </c>
      <c r="F9258" t="s">
        <v>92</v>
      </c>
      <c r="G9258" s="23" t="s">
        <v>92</v>
      </c>
      <c r="H9258" s="24" t="s">
        <v>92</v>
      </c>
      <c r="I9258" t="s">
        <v>92</v>
      </c>
    </row>
    <row r="9259" spans="1:9">
      <c r="A9259" t="s">
        <v>92</v>
      </c>
      <c r="B9259" s="23" t="s">
        <v>92</v>
      </c>
      <c r="C9259" s="24" t="s">
        <v>92</v>
      </c>
      <c r="D9259" t="s">
        <v>92</v>
      </c>
      <c r="E9259" t="s">
        <v>92</v>
      </c>
      <c r="F9259" t="s">
        <v>92</v>
      </c>
      <c r="G9259" s="23" t="s">
        <v>92</v>
      </c>
      <c r="H9259" s="24" t="s">
        <v>92</v>
      </c>
      <c r="I9259" t="s">
        <v>92</v>
      </c>
    </row>
    <row r="9260" spans="1:9">
      <c r="A9260" t="s">
        <v>92</v>
      </c>
      <c r="B9260" s="23" t="s">
        <v>92</v>
      </c>
      <c r="C9260" s="24" t="s">
        <v>92</v>
      </c>
      <c r="D9260" t="s">
        <v>92</v>
      </c>
      <c r="E9260" t="s">
        <v>92</v>
      </c>
      <c r="F9260" t="s">
        <v>92</v>
      </c>
      <c r="G9260" s="23" t="s">
        <v>92</v>
      </c>
      <c r="H9260" s="24" t="s">
        <v>92</v>
      </c>
      <c r="I9260" t="s">
        <v>92</v>
      </c>
    </row>
    <row r="9261" spans="1:9">
      <c r="A9261" t="s">
        <v>92</v>
      </c>
      <c r="B9261" s="23" t="s">
        <v>92</v>
      </c>
      <c r="C9261" s="24" t="s">
        <v>92</v>
      </c>
      <c r="D9261" t="s">
        <v>92</v>
      </c>
      <c r="E9261" t="s">
        <v>92</v>
      </c>
      <c r="F9261" t="s">
        <v>92</v>
      </c>
      <c r="G9261" s="23" t="s">
        <v>92</v>
      </c>
      <c r="H9261" s="24" t="s">
        <v>92</v>
      </c>
      <c r="I9261" t="s">
        <v>92</v>
      </c>
    </row>
    <row r="9262" spans="1:9">
      <c r="A9262" t="s">
        <v>92</v>
      </c>
      <c r="B9262" s="23" t="s">
        <v>92</v>
      </c>
      <c r="C9262" s="24" t="s">
        <v>92</v>
      </c>
      <c r="D9262" t="s">
        <v>92</v>
      </c>
      <c r="E9262" t="s">
        <v>92</v>
      </c>
      <c r="F9262" t="s">
        <v>92</v>
      </c>
      <c r="G9262" s="23" t="s">
        <v>92</v>
      </c>
      <c r="H9262" s="24" t="s">
        <v>92</v>
      </c>
      <c r="I9262" t="s">
        <v>92</v>
      </c>
    </row>
    <row r="9263" spans="1:9">
      <c r="A9263" t="s">
        <v>92</v>
      </c>
      <c r="B9263" s="23" t="s">
        <v>92</v>
      </c>
      <c r="C9263" s="24" t="s">
        <v>92</v>
      </c>
      <c r="D9263" t="s">
        <v>92</v>
      </c>
      <c r="E9263" t="s">
        <v>92</v>
      </c>
      <c r="F9263" t="s">
        <v>92</v>
      </c>
      <c r="G9263" s="23" t="s">
        <v>92</v>
      </c>
      <c r="H9263" s="24" t="s">
        <v>92</v>
      </c>
      <c r="I9263" t="s">
        <v>92</v>
      </c>
    </row>
    <row r="9264" spans="1:9">
      <c r="A9264" t="s">
        <v>92</v>
      </c>
      <c r="B9264" s="23" t="s">
        <v>92</v>
      </c>
      <c r="C9264" s="24" t="s">
        <v>92</v>
      </c>
      <c r="D9264" t="s">
        <v>92</v>
      </c>
      <c r="E9264" t="s">
        <v>92</v>
      </c>
      <c r="F9264" t="s">
        <v>92</v>
      </c>
      <c r="G9264" s="23" t="s">
        <v>92</v>
      </c>
      <c r="H9264" s="24" t="s">
        <v>92</v>
      </c>
      <c r="I9264" t="s">
        <v>92</v>
      </c>
    </row>
    <row r="9265" spans="1:9">
      <c r="A9265" t="s">
        <v>92</v>
      </c>
      <c r="B9265" s="23" t="s">
        <v>92</v>
      </c>
      <c r="C9265" s="24" t="s">
        <v>92</v>
      </c>
      <c r="D9265" t="s">
        <v>92</v>
      </c>
      <c r="E9265" t="s">
        <v>92</v>
      </c>
      <c r="F9265" t="s">
        <v>92</v>
      </c>
      <c r="G9265" s="23" t="s">
        <v>92</v>
      </c>
      <c r="H9265" s="24" t="s">
        <v>92</v>
      </c>
      <c r="I9265" t="s">
        <v>92</v>
      </c>
    </row>
    <row r="9266" spans="1:9">
      <c r="A9266" t="s">
        <v>92</v>
      </c>
      <c r="B9266" s="23" t="s">
        <v>92</v>
      </c>
      <c r="C9266" s="24" t="s">
        <v>92</v>
      </c>
      <c r="D9266" t="s">
        <v>92</v>
      </c>
      <c r="E9266" t="s">
        <v>92</v>
      </c>
      <c r="F9266" t="s">
        <v>92</v>
      </c>
      <c r="G9266" s="23" t="s">
        <v>92</v>
      </c>
      <c r="H9266" s="24" t="s">
        <v>92</v>
      </c>
      <c r="I9266" t="s">
        <v>92</v>
      </c>
    </row>
    <row r="9267" spans="1:9">
      <c r="A9267" t="s">
        <v>92</v>
      </c>
      <c r="B9267" s="23" t="s">
        <v>92</v>
      </c>
      <c r="C9267" s="24" t="s">
        <v>92</v>
      </c>
      <c r="D9267" t="s">
        <v>92</v>
      </c>
      <c r="E9267" t="s">
        <v>92</v>
      </c>
      <c r="F9267" t="s">
        <v>92</v>
      </c>
      <c r="G9267" s="23" t="s">
        <v>92</v>
      </c>
      <c r="H9267" s="24" t="s">
        <v>92</v>
      </c>
      <c r="I9267" t="s">
        <v>92</v>
      </c>
    </row>
    <row r="9268" spans="1:9">
      <c r="A9268" t="s">
        <v>92</v>
      </c>
      <c r="B9268" s="23" t="s">
        <v>92</v>
      </c>
      <c r="C9268" s="24" t="s">
        <v>92</v>
      </c>
      <c r="D9268" t="s">
        <v>92</v>
      </c>
      <c r="E9268" t="s">
        <v>92</v>
      </c>
      <c r="F9268" t="s">
        <v>92</v>
      </c>
      <c r="G9268" s="23" t="s">
        <v>92</v>
      </c>
      <c r="H9268" s="24" t="s">
        <v>92</v>
      </c>
      <c r="I9268" t="s">
        <v>92</v>
      </c>
    </row>
    <row r="9269" spans="1:9">
      <c r="A9269" t="s">
        <v>92</v>
      </c>
      <c r="B9269" s="23" t="s">
        <v>92</v>
      </c>
      <c r="C9269" s="24" t="s">
        <v>92</v>
      </c>
      <c r="D9269" t="s">
        <v>92</v>
      </c>
      <c r="E9269" t="s">
        <v>92</v>
      </c>
      <c r="F9269" t="s">
        <v>92</v>
      </c>
      <c r="G9269" s="23" t="s">
        <v>92</v>
      </c>
      <c r="H9269" s="24" t="s">
        <v>92</v>
      </c>
      <c r="I9269" t="s">
        <v>92</v>
      </c>
    </row>
    <row r="9270" spans="1:9">
      <c r="A9270" t="s">
        <v>92</v>
      </c>
      <c r="B9270" s="23" t="s">
        <v>92</v>
      </c>
      <c r="C9270" s="24" t="s">
        <v>92</v>
      </c>
      <c r="D9270" t="s">
        <v>92</v>
      </c>
      <c r="E9270" t="s">
        <v>92</v>
      </c>
      <c r="F9270" t="s">
        <v>92</v>
      </c>
      <c r="G9270" s="23" t="s">
        <v>92</v>
      </c>
      <c r="H9270" s="24" t="s">
        <v>92</v>
      </c>
      <c r="I9270" t="s">
        <v>92</v>
      </c>
    </row>
    <row r="9271" spans="1:9">
      <c r="A9271" t="s">
        <v>92</v>
      </c>
      <c r="B9271" s="23" t="s">
        <v>92</v>
      </c>
      <c r="C9271" s="24" t="s">
        <v>92</v>
      </c>
      <c r="D9271" t="s">
        <v>92</v>
      </c>
      <c r="E9271" t="s">
        <v>92</v>
      </c>
      <c r="F9271" t="s">
        <v>92</v>
      </c>
      <c r="G9271" s="23" t="s">
        <v>92</v>
      </c>
      <c r="H9271" s="24" t="s">
        <v>92</v>
      </c>
      <c r="I9271" t="s">
        <v>92</v>
      </c>
    </row>
    <row r="9272" spans="1:9">
      <c r="A9272" t="s">
        <v>92</v>
      </c>
      <c r="B9272" s="23" t="s">
        <v>92</v>
      </c>
      <c r="C9272" s="24" t="s">
        <v>92</v>
      </c>
      <c r="D9272" t="s">
        <v>92</v>
      </c>
      <c r="E9272" t="s">
        <v>92</v>
      </c>
      <c r="F9272" t="s">
        <v>92</v>
      </c>
      <c r="G9272" s="23" t="s">
        <v>92</v>
      </c>
      <c r="H9272" s="24" t="s">
        <v>92</v>
      </c>
      <c r="I9272" t="s">
        <v>92</v>
      </c>
    </row>
    <row r="9273" spans="1:9">
      <c r="A9273" t="s">
        <v>92</v>
      </c>
      <c r="B9273" s="23" t="s">
        <v>92</v>
      </c>
      <c r="C9273" s="24" t="s">
        <v>92</v>
      </c>
      <c r="D9273" t="s">
        <v>92</v>
      </c>
      <c r="E9273" t="s">
        <v>92</v>
      </c>
      <c r="F9273" t="s">
        <v>92</v>
      </c>
      <c r="G9273" s="23" t="s">
        <v>92</v>
      </c>
      <c r="H9273" s="24" t="s">
        <v>92</v>
      </c>
      <c r="I9273" t="s">
        <v>92</v>
      </c>
    </row>
    <row r="9274" spans="1:9">
      <c r="A9274" t="s">
        <v>92</v>
      </c>
      <c r="B9274" s="23" t="s">
        <v>92</v>
      </c>
      <c r="C9274" s="24" t="s">
        <v>92</v>
      </c>
      <c r="D9274" t="s">
        <v>92</v>
      </c>
      <c r="E9274" t="s">
        <v>92</v>
      </c>
      <c r="F9274" t="s">
        <v>92</v>
      </c>
      <c r="G9274" s="23" t="s">
        <v>92</v>
      </c>
      <c r="H9274" s="24" t="s">
        <v>92</v>
      </c>
      <c r="I9274" t="s">
        <v>92</v>
      </c>
    </row>
    <row r="9275" spans="1:9">
      <c r="A9275" t="s">
        <v>92</v>
      </c>
      <c r="B9275" s="23" t="s">
        <v>92</v>
      </c>
      <c r="C9275" s="24" t="s">
        <v>92</v>
      </c>
      <c r="D9275" t="s">
        <v>92</v>
      </c>
      <c r="E9275" t="s">
        <v>92</v>
      </c>
      <c r="F9275" t="s">
        <v>92</v>
      </c>
      <c r="G9275" s="23" t="s">
        <v>92</v>
      </c>
      <c r="H9275" s="24" t="s">
        <v>92</v>
      </c>
      <c r="I9275" t="s">
        <v>92</v>
      </c>
    </row>
    <row r="9276" spans="1:9">
      <c r="A9276" t="s">
        <v>92</v>
      </c>
      <c r="B9276" s="23" t="s">
        <v>92</v>
      </c>
      <c r="C9276" s="24" t="s">
        <v>92</v>
      </c>
      <c r="D9276" t="s">
        <v>92</v>
      </c>
      <c r="E9276" t="s">
        <v>92</v>
      </c>
      <c r="F9276" t="s">
        <v>92</v>
      </c>
      <c r="G9276" s="23" t="s">
        <v>92</v>
      </c>
      <c r="H9276" s="24" t="s">
        <v>92</v>
      </c>
      <c r="I9276" t="s">
        <v>92</v>
      </c>
    </row>
    <row r="9277" spans="1:9">
      <c r="A9277" t="s">
        <v>92</v>
      </c>
      <c r="B9277" s="23" t="s">
        <v>92</v>
      </c>
      <c r="C9277" s="24" t="s">
        <v>92</v>
      </c>
      <c r="D9277" t="s">
        <v>92</v>
      </c>
      <c r="E9277" t="s">
        <v>92</v>
      </c>
      <c r="F9277" t="s">
        <v>92</v>
      </c>
      <c r="G9277" s="23" t="s">
        <v>92</v>
      </c>
      <c r="H9277" s="24" t="s">
        <v>92</v>
      </c>
      <c r="I9277" t="s">
        <v>92</v>
      </c>
    </row>
    <row r="9278" spans="1:9">
      <c r="A9278" t="s">
        <v>92</v>
      </c>
      <c r="B9278" s="23" t="s">
        <v>92</v>
      </c>
      <c r="C9278" s="24" t="s">
        <v>92</v>
      </c>
      <c r="D9278" t="s">
        <v>92</v>
      </c>
      <c r="E9278" t="s">
        <v>92</v>
      </c>
      <c r="F9278" t="s">
        <v>92</v>
      </c>
      <c r="G9278" s="23" t="s">
        <v>92</v>
      </c>
      <c r="H9278" s="24" t="s">
        <v>92</v>
      </c>
      <c r="I9278" t="s">
        <v>92</v>
      </c>
    </row>
    <row r="9279" spans="1:9">
      <c r="A9279" t="s">
        <v>92</v>
      </c>
      <c r="B9279" s="23" t="s">
        <v>92</v>
      </c>
      <c r="C9279" s="24" t="s">
        <v>92</v>
      </c>
      <c r="D9279" t="s">
        <v>92</v>
      </c>
      <c r="E9279" t="s">
        <v>92</v>
      </c>
      <c r="F9279" t="s">
        <v>92</v>
      </c>
      <c r="G9279" s="23" t="s">
        <v>92</v>
      </c>
      <c r="H9279" s="24" t="s">
        <v>92</v>
      </c>
      <c r="I9279" t="s">
        <v>92</v>
      </c>
    </row>
    <row r="9280" spans="1:9">
      <c r="A9280" t="s">
        <v>92</v>
      </c>
      <c r="B9280" s="23" t="s">
        <v>92</v>
      </c>
      <c r="C9280" s="24" t="s">
        <v>92</v>
      </c>
      <c r="D9280" t="s">
        <v>92</v>
      </c>
      <c r="E9280" t="s">
        <v>92</v>
      </c>
      <c r="F9280" t="s">
        <v>92</v>
      </c>
      <c r="G9280" s="23" t="s">
        <v>92</v>
      </c>
      <c r="H9280" s="24" t="s">
        <v>92</v>
      </c>
      <c r="I9280" t="s">
        <v>92</v>
      </c>
    </row>
    <row r="9281" spans="1:9">
      <c r="A9281" t="s">
        <v>92</v>
      </c>
      <c r="B9281" s="23" t="s">
        <v>92</v>
      </c>
      <c r="C9281" s="24" t="s">
        <v>92</v>
      </c>
      <c r="D9281" t="s">
        <v>92</v>
      </c>
      <c r="E9281" t="s">
        <v>92</v>
      </c>
      <c r="F9281" t="s">
        <v>92</v>
      </c>
      <c r="G9281" s="23" t="s">
        <v>92</v>
      </c>
      <c r="H9281" s="24" t="s">
        <v>92</v>
      </c>
      <c r="I9281" t="s">
        <v>92</v>
      </c>
    </row>
    <row r="9282" spans="1:9">
      <c r="A9282" t="s">
        <v>92</v>
      </c>
      <c r="B9282" s="23" t="s">
        <v>92</v>
      </c>
      <c r="C9282" s="24" t="s">
        <v>92</v>
      </c>
      <c r="D9282" t="s">
        <v>92</v>
      </c>
      <c r="E9282" t="s">
        <v>92</v>
      </c>
      <c r="F9282" t="s">
        <v>92</v>
      </c>
      <c r="G9282" s="23" t="s">
        <v>92</v>
      </c>
      <c r="H9282" s="24" t="s">
        <v>92</v>
      </c>
      <c r="I9282" t="s">
        <v>92</v>
      </c>
    </row>
    <row r="9283" spans="1:9">
      <c r="A9283" t="s">
        <v>92</v>
      </c>
      <c r="B9283" s="23" t="s">
        <v>92</v>
      </c>
      <c r="C9283" s="24" t="s">
        <v>92</v>
      </c>
      <c r="D9283" t="s">
        <v>92</v>
      </c>
      <c r="E9283" t="s">
        <v>92</v>
      </c>
      <c r="F9283" t="s">
        <v>92</v>
      </c>
      <c r="G9283" s="23" t="s">
        <v>92</v>
      </c>
      <c r="H9283" s="24" t="s">
        <v>92</v>
      </c>
      <c r="I9283" t="s">
        <v>92</v>
      </c>
    </row>
    <row r="9284" spans="1:9">
      <c r="A9284" t="s">
        <v>92</v>
      </c>
      <c r="B9284" s="23" t="s">
        <v>92</v>
      </c>
      <c r="C9284" s="24" t="s">
        <v>92</v>
      </c>
      <c r="D9284" t="s">
        <v>92</v>
      </c>
      <c r="E9284" t="s">
        <v>92</v>
      </c>
      <c r="F9284" t="s">
        <v>92</v>
      </c>
      <c r="G9284" s="23" t="s">
        <v>92</v>
      </c>
      <c r="H9284" s="24" t="s">
        <v>92</v>
      </c>
      <c r="I9284" t="s">
        <v>92</v>
      </c>
    </row>
    <row r="9285" spans="1:9">
      <c r="A9285" t="s">
        <v>92</v>
      </c>
      <c r="B9285" s="23" t="s">
        <v>92</v>
      </c>
      <c r="C9285" s="24" t="s">
        <v>92</v>
      </c>
      <c r="D9285" t="s">
        <v>92</v>
      </c>
      <c r="E9285" t="s">
        <v>92</v>
      </c>
      <c r="F9285" t="s">
        <v>92</v>
      </c>
      <c r="G9285" s="23" t="s">
        <v>92</v>
      </c>
      <c r="H9285" s="24" t="s">
        <v>92</v>
      </c>
      <c r="I9285" t="s">
        <v>92</v>
      </c>
    </row>
    <row r="9286" spans="1:9">
      <c r="A9286" t="s">
        <v>92</v>
      </c>
      <c r="B9286" s="23" t="s">
        <v>92</v>
      </c>
      <c r="C9286" s="24" t="s">
        <v>92</v>
      </c>
      <c r="D9286" t="s">
        <v>92</v>
      </c>
      <c r="E9286" t="s">
        <v>92</v>
      </c>
      <c r="F9286" t="s">
        <v>92</v>
      </c>
      <c r="G9286" s="23" t="s">
        <v>92</v>
      </c>
      <c r="H9286" s="24" t="s">
        <v>92</v>
      </c>
      <c r="I9286" t="s">
        <v>92</v>
      </c>
    </row>
    <row r="9287" spans="1:9">
      <c r="A9287" t="s">
        <v>92</v>
      </c>
      <c r="B9287" s="23" t="s">
        <v>92</v>
      </c>
      <c r="C9287" s="24" t="s">
        <v>92</v>
      </c>
      <c r="D9287" t="s">
        <v>92</v>
      </c>
      <c r="E9287" t="s">
        <v>92</v>
      </c>
      <c r="F9287" t="s">
        <v>92</v>
      </c>
      <c r="G9287" s="23" t="s">
        <v>92</v>
      </c>
      <c r="H9287" s="24" t="s">
        <v>92</v>
      </c>
      <c r="I9287" t="s">
        <v>92</v>
      </c>
    </row>
    <row r="9288" spans="1:9">
      <c r="A9288" t="s">
        <v>92</v>
      </c>
      <c r="B9288" s="23" t="s">
        <v>92</v>
      </c>
      <c r="C9288" s="24" t="s">
        <v>92</v>
      </c>
      <c r="D9288" t="s">
        <v>92</v>
      </c>
      <c r="E9288" t="s">
        <v>92</v>
      </c>
      <c r="F9288" t="s">
        <v>92</v>
      </c>
      <c r="G9288" s="23" t="s">
        <v>92</v>
      </c>
      <c r="H9288" s="24" t="s">
        <v>92</v>
      </c>
      <c r="I9288" t="s">
        <v>92</v>
      </c>
    </row>
    <row r="9289" spans="1:9">
      <c r="A9289" t="s">
        <v>92</v>
      </c>
      <c r="B9289" s="23" t="s">
        <v>92</v>
      </c>
      <c r="C9289" s="24" t="s">
        <v>92</v>
      </c>
      <c r="D9289" t="s">
        <v>92</v>
      </c>
      <c r="E9289" t="s">
        <v>92</v>
      </c>
      <c r="F9289" t="s">
        <v>92</v>
      </c>
      <c r="G9289" s="23" t="s">
        <v>92</v>
      </c>
      <c r="H9289" s="24" t="s">
        <v>92</v>
      </c>
      <c r="I9289" t="s">
        <v>92</v>
      </c>
    </row>
    <row r="9290" spans="1:9">
      <c r="A9290" t="s">
        <v>92</v>
      </c>
      <c r="B9290" s="23" t="s">
        <v>92</v>
      </c>
      <c r="C9290" s="24" t="s">
        <v>92</v>
      </c>
      <c r="D9290" t="s">
        <v>92</v>
      </c>
      <c r="E9290" t="s">
        <v>92</v>
      </c>
      <c r="F9290" t="s">
        <v>92</v>
      </c>
      <c r="G9290" s="23" t="s">
        <v>92</v>
      </c>
      <c r="H9290" s="24" t="s">
        <v>92</v>
      </c>
      <c r="I9290" t="s">
        <v>92</v>
      </c>
    </row>
    <row r="9291" spans="1:9">
      <c r="A9291" t="s">
        <v>92</v>
      </c>
      <c r="B9291" s="23" t="s">
        <v>92</v>
      </c>
      <c r="C9291" s="24" t="s">
        <v>92</v>
      </c>
      <c r="D9291" t="s">
        <v>92</v>
      </c>
      <c r="E9291" t="s">
        <v>92</v>
      </c>
      <c r="F9291" t="s">
        <v>92</v>
      </c>
      <c r="G9291" s="23" t="s">
        <v>92</v>
      </c>
      <c r="H9291" s="24" t="s">
        <v>92</v>
      </c>
      <c r="I9291" t="s">
        <v>92</v>
      </c>
    </row>
    <row r="9292" spans="1:9">
      <c r="A9292" t="s">
        <v>92</v>
      </c>
      <c r="B9292" s="23" t="s">
        <v>92</v>
      </c>
      <c r="C9292" s="24" t="s">
        <v>92</v>
      </c>
      <c r="D9292" t="s">
        <v>92</v>
      </c>
      <c r="E9292" t="s">
        <v>92</v>
      </c>
      <c r="F9292" t="s">
        <v>92</v>
      </c>
      <c r="G9292" s="23" t="s">
        <v>92</v>
      </c>
      <c r="H9292" s="24" t="s">
        <v>92</v>
      </c>
      <c r="I9292" t="s">
        <v>92</v>
      </c>
    </row>
    <row r="9293" spans="1:9">
      <c r="A9293" t="s">
        <v>92</v>
      </c>
      <c r="B9293" s="23" t="s">
        <v>92</v>
      </c>
      <c r="C9293" s="24" t="s">
        <v>92</v>
      </c>
      <c r="D9293" t="s">
        <v>92</v>
      </c>
      <c r="E9293" t="s">
        <v>92</v>
      </c>
      <c r="F9293" t="s">
        <v>92</v>
      </c>
      <c r="G9293" s="23" t="s">
        <v>92</v>
      </c>
      <c r="H9293" s="24" t="s">
        <v>92</v>
      </c>
      <c r="I9293" t="s">
        <v>92</v>
      </c>
    </row>
    <row r="9294" spans="1:9">
      <c r="A9294" t="s">
        <v>92</v>
      </c>
      <c r="B9294" s="23" t="s">
        <v>92</v>
      </c>
      <c r="C9294" s="24" t="s">
        <v>92</v>
      </c>
      <c r="D9294" t="s">
        <v>92</v>
      </c>
      <c r="E9294" t="s">
        <v>92</v>
      </c>
      <c r="F9294" t="s">
        <v>92</v>
      </c>
      <c r="G9294" s="23" t="s">
        <v>92</v>
      </c>
      <c r="H9294" s="24" t="s">
        <v>92</v>
      </c>
      <c r="I9294" t="s">
        <v>92</v>
      </c>
    </row>
    <row r="9295" spans="1:9">
      <c r="A9295" t="s">
        <v>92</v>
      </c>
      <c r="B9295" s="23" t="s">
        <v>92</v>
      </c>
      <c r="C9295" s="24" t="s">
        <v>92</v>
      </c>
      <c r="D9295" t="s">
        <v>92</v>
      </c>
      <c r="E9295" t="s">
        <v>92</v>
      </c>
      <c r="F9295" t="s">
        <v>92</v>
      </c>
      <c r="G9295" s="23" t="s">
        <v>92</v>
      </c>
      <c r="H9295" s="24" t="s">
        <v>92</v>
      </c>
      <c r="I9295" t="s">
        <v>92</v>
      </c>
    </row>
    <row r="9296" spans="1:9">
      <c r="A9296" t="s">
        <v>92</v>
      </c>
      <c r="B9296" s="23" t="s">
        <v>92</v>
      </c>
      <c r="C9296" s="24" t="s">
        <v>92</v>
      </c>
      <c r="D9296" t="s">
        <v>92</v>
      </c>
      <c r="E9296" t="s">
        <v>92</v>
      </c>
      <c r="F9296" t="s">
        <v>92</v>
      </c>
      <c r="G9296" s="23" t="s">
        <v>92</v>
      </c>
      <c r="H9296" s="24" t="s">
        <v>92</v>
      </c>
      <c r="I9296" t="s">
        <v>92</v>
      </c>
    </row>
    <row r="9297" spans="1:9">
      <c r="A9297" t="s">
        <v>92</v>
      </c>
      <c r="B9297" s="23" t="s">
        <v>92</v>
      </c>
      <c r="C9297" s="24" t="s">
        <v>92</v>
      </c>
      <c r="D9297" t="s">
        <v>92</v>
      </c>
      <c r="E9297" t="s">
        <v>92</v>
      </c>
      <c r="F9297" t="s">
        <v>92</v>
      </c>
      <c r="G9297" s="23" t="s">
        <v>92</v>
      </c>
      <c r="H9297" s="24" t="s">
        <v>92</v>
      </c>
      <c r="I9297" t="s">
        <v>92</v>
      </c>
    </row>
    <row r="9298" spans="1:9">
      <c r="A9298" t="s">
        <v>92</v>
      </c>
      <c r="B9298" s="23" t="s">
        <v>92</v>
      </c>
      <c r="C9298" s="24" t="s">
        <v>92</v>
      </c>
      <c r="D9298" t="s">
        <v>92</v>
      </c>
      <c r="E9298" t="s">
        <v>92</v>
      </c>
      <c r="F9298" t="s">
        <v>92</v>
      </c>
      <c r="G9298" s="23" t="s">
        <v>92</v>
      </c>
      <c r="H9298" s="24" t="s">
        <v>92</v>
      </c>
      <c r="I9298" t="s">
        <v>92</v>
      </c>
    </row>
    <row r="9299" spans="1:9">
      <c r="A9299" t="s">
        <v>92</v>
      </c>
      <c r="B9299" s="23" t="s">
        <v>92</v>
      </c>
      <c r="C9299" s="24" t="s">
        <v>92</v>
      </c>
      <c r="D9299" t="s">
        <v>92</v>
      </c>
      <c r="E9299" t="s">
        <v>92</v>
      </c>
      <c r="F9299" t="s">
        <v>92</v>
      </c>
      <c r="G9299" s="23" t="s">
        <v>92</v>
      </c>
      <c r="H9299" s="24" t="s">
        <v>92</v>
      </c>
      <c r="I9299" t="s">
        <v>92</v>
      </c>
    </row>
    <row r="9300" spans="1:9">
      <c r="A9300" t="s">
        <v>92</v>
      </c>
      <c r="B9300" s="23" t="s">
        <v>92</v>
      </c>
      <c r="C9300" s="24" t="s">
        <v>92</v>
      </c>
      <c r="D9300" t="s">
        <v>92</v>
      </c>
      <c r="E9300" t="s">
        <v>92</v>
      </c>
      <c r="F9300" t="s">
        <v>92</v>
      </c>
      <c r="G9300" s="23" t="s">
        <v>92</v>
      </c>
      <c r="H9300" s="24" t="s">
        <v>92</v>
      </c>
      <c r="I9300" t="s">
        <v>92</v>
      </c>
    </row>
    <row r="9301" spans="1:9">
      <c r="A9301" t="s">
        <v>92</v>
      </c>
      <c r="B9301" s="23" t="s">
        <v>92</v>
      </c>
      <c r="C9301" s="24" t="s">
        <v>92</v>
      </c>
      <c r="D9301" t="s">
        <v>92</v>
      </c>
      <c r="E9301" t="s">
        <v>92</v>
      </c>
      <c r="F9301" t="s">
        <v>92</v>
      </c>
      <c r="G9301" s="23" t="s">
        <v>92</v>
      </c>
      <c r="H9301" s="24" t="s">
        <v>92</v>
      </c>
      <c r="I9301" t="s">
        <v>92</v>
      </c>
    </row>
    <row r="9302" spans="1:9">
      <c r="A9302" t="s">
        <v>92</v>
      </c>
      <c r="B9302" s="23" t="s">
        <v>92</v>
      </c>
      <c r="C9302" s="24" t="s">
        <v>92</v>
      </c>
      <c r="D9302" t="s">
        <v>92</v>
      </c>
      <c r="E9302" t="s">
        <v>92</v>
      </c>
      <c r="F9302" t="s">
        <v>92</v>
      </c>
      <c r="G9302" s="23" t="s">
        <v>92</v>
      </c>
      <c r="H9302" s="24" t="s">
        <v>92</v>
      </c>
      <c r="I9302" t="s">
        <v>92</v>
      </c>
    </row>
    <row r="9303" spans="1:9">
      <c r="A9303" t="s">
        <v>92</v>
      </c>
      <c r="B9303" s="23" t="s">
        <v>92</v>
      </c>
      <c r="C9303" s="24" t="s">
        <v>92</v>
      </c>
      <c r="D9303" t="s">
        <v>92</v>
      </c>
      <c r="E9303" t="s">
        <v>92</v>
      </c>
      <c r="F9303" t="s">
        <v>92</v>
      </c>
      <c r="G9303" s="23" t="s">
        <v>92</v>
      </c>
      <c r="H9303" s="24" t="s">
        <v>92</v>
      </c>
      <c r="I9303" t="s">
        <v>92</v>
      </c>
    </row>
    <row r="9304" spans="1:9">
      <c r="A9304" t="s">
        <v>92</v>
      </c>
      <c r="B9304" s="23" t="s">
        <v>92</v>
      </c>
      <c r="C9304" s="24" t="s">
        <v>92</v>
      </c>
      <c r="D9304" t="s">
        <v>92</v>
      </c>
      <c r="E9304" t="s">
        <v>92</v>
      </c>
      <c r="F9304" t="s">
        <v>92</v>
      </c>
      <c r="G9304" s="23" t="s">
        <v>92</v>
      </c>
      <c r="H9304" s="24" t="s">
        <v>92</v>
      </c>
      <c r="I9304" t="s">
        <v>92</v>
      </c>
    </row>
    <row r="9305" spans="1:9">
      <c r="A9305" t="s">
        <v>92</v>
      </c>
      <c r="B9305" s="23" t="s">
        <v>92</v>
      </c>
      <c r="C9305" s="24" t="s">
        <v>92</v>
      </c>
      <c r="D9305" t="s">
        <v>92</v>
      </c>
      <c r="E9305" t="s">
        <v>92</v>
      </c>
      <c r="F9305" t="s">
        <v>92</v>
      </c>
      <c r="G9305" s="23" t="s">
        <v>92</v>
      </c>
      <c r="H9305" s="24" t="s">
        <v>92</v>
      </c>
      <c r="I9305" t="s">
        <v>92</v>
      </c>
    </row>
    <row r="9306" spans="1:9">
      <c r="A9306" t="s">
        <v>92</v>
      </c>
      <c r="B9306" s="23" t="s">
        <v>92</v>
      </c>
      <c r="C9306" s="24" t="s">
        <v>92</v>
      </c>
      <c r="D9306" t="s">
        <v>92</v>
      </c>
      <c r="E9306" t="s">
        <v>92</v>
      </c>
      <c r="F9306" t="s">
        <v>92</v>
      </c>
      <c r="G9306" s="23" t="s">
        <v>92</v>
      </c>
      <c r="H9306" s="24" t="s">
        <v>92</v>
      </c>
      <c r="I9306" t="s">
        <v>92</v>
      </c>
    </row>
    <row r="9307" spans="1:9">
      <c r="A9307" t="s">
        <v>92</v>
      </c>
      <c r="B9307" s="23" t="s">
        <v>92</v>
      </c>
      <c r="C9307" s="24" t="s">
        <v>92</v>
      </c>
      <c r="D9307" t="s">
        <v>92</v>
      </c>
      <c r="E9307" t="s">
        <v>92</v>
      </c>
      <c r="F9307" t="s">
        <v>92</v>
      </c>
      <c r="G9307" s="23" t="s">
        <v>92</v>
      </c>
      <c r="H9307" s="24" t="s">
        <v>92</v>
      </c>
      <c r="I9307" t="s">
        <v>92</v>
      </c>
    </row>
    <row r="9308" spans="1:9">
      <c r="A9308" t="s">
        <v>92</v>
      </c>
      <c r="B9308" s="23" t="s">
        <v>92</v>
      </c>
      <c r="C9308" s="24" t="s">
        <v>92</v>
      </c>
      <c r="D9308" t="s">
        <v>92</v>
      </c>
      <c r="E9308" t="s">
        <v>92</v>
      </c>
      <c r="F9308" t="s">
        <v>92</v>
      </c>
      <c r="G9308" s="23" t="s">
        <v>92</v>
      </c>
      <c r="H9308" s="24" t="s">
        <v>92</v>
      </c>
      <c r="I9308" t="s">
        <v>92</v>
      </c>
    </row>
    <row r="9309" spans="1:9">
      <c r="A9309" t="s">
        <v>92</v>
      </c>
      <c r="B9309" s="23" t="s">
        <v>92</v>
      </c>
      <c r="C9309" s="24" t="s">
        <v>92</v>
      </c>
      <c r="D9309" t="s">
        <v>92</v>
      </c>
      <c r="E9309" t="s">
        <v>92</v>
      </c>
      <c r="F9309" t="s">
        <v>92</v>
      </c>
      <c r="G9309" s="23" t="s">
        <v>92</v>
      </c>
      <c r="H9309" s="24" t="s">
        <v>92</v>
      </c>
      <c r="I9309" t="s">
        <v>92</v>
      </c>
    </row>
    <row r="9310" spans="1:9">
      <c r="A9310" t="s">
        <v>92</v>
      </c>
      <c r="B9310" s="23" t="s">
        <v>92</v>
      </c>
      <c r="C9310" s="24" t="s">
        <v>92</v>
      </c>
      <c r="D9310" t="s">
        <v>92</v>
      </c>
      <c r="E9310" t="s">
        <v>92</v>
      </c>
      <c r="F9310" t="s">
        <v>92</v>
      </c>
      <c r="G9310" s="23" t="s">
        <v>92</v>
      </c>
      <c r="H9310" s="24" t="s">
        <v>92</v>
      </c>
      <c r="I9310" t="s">
        <v>92</v>
      </c>
    </row>
    <row r="9311" spans="1:9">
      <c r="A9311" t="s">
        <v>92</v>
      </c>
      <c r="B9311" s="23" t="s">
        <v>92</v>
      </c>
      <c r="C9311" s="24" t="s">
        <v>92</v>
      </c>
      <c r="D9311" t="s">
        <v>92</v>
      </c>
      <c r="E9311" t="s">
        <v>92</v>
      </c>
      <c r="F9311" t="s">
        <v>92</v>
      </c>
      <c r="G9311" s="23" t="s">
        <v>92</v>
      </c>
      <c r="H9311" s="24" t="s">
        <v>92</v>
      </c>
      <c r="I9311" t="s">
        <v>92</v>
      </c>
    </row>
    <row r="9312" spans="1:9">
      <c r="A9312" t="s">
        <v>92</v>
      </c>
      <c r="B9312" s="23" t="s">
        <v>92</v>
      </c>
      <c r="C9312" s="24" t="s">
        <v>92</v>
      </c>
      <c r="D9312" t="s">
        <v>92</v>
      </c>
      <c r="E9312" t="s">
        <v>92</v>
      </c>
      <c r="F9312" t="s">
        <v>92</v>
      </c>
      <c r="G9312" s="23" t="s">
        <v>92</v>
      </c>
      <c r="H9312" s="24" t="s">
        <v>92</v>
      </c>
      <c r="I9312" t="s">
        <v>92</v>
      </c>
    </row>
    <row r="9313" spans="1:9">
      <c r="A9313" t="s">
        <v>92</v>
      </c>
      <c r="B9313" s="23" t="s">
        <v>92</v>
      </c>
      <c r="C9313" s="24" t="s">
        <v>92</v>
      </c>
      <c r="D9313" t="s">
        <v>92</v>
      </c>
      <c r="E9313" t="s">
        <v>92</v>
      </c>
      <c r="F9313" t="s">
        <v>92</v>
      </c>
      <c r="G9313" s="23" t="s">
        <v>92</v>
      </c>
      <c r="H9313" s="24" t="s">
        <v>92</v>
      </c>
      <c r="I9313" t="s">
        <v>92</v>
      </c>
    </row>
    <row r="9314" spans="1:9">
      <c r="A9314" t="s">
        <v>92</v>
      </c>
      <c r="B9314" s="23" t="s">
        <v>92</v>
      </c>
      <c r="C9314" s="24" t="s">
        <v>92</v>
      </c>
      <c r="D9314" t="s">
        <v>92</v>
      </c>
      <c r="E9314" t="s">
        <v>92</v>
      </c>
      <c r="F9314" t="s">
        <v>92</v>
      </c>
      <c r="G9314" s="23" t="s">
        <v>92</v>
      </c>
      <c r="H9314" s="24" t="s">
        <v>92</v>
      </c>
      <c r="I9314" t="s">
        <v>92</v>
      </c>
    </row>
    <row r="9315" spans="1:9">
      <c r="A9315" t="s">
        <v>92</v>
      </c>
      <c r="B9315" s="23" t="s">
        <v>92</v>
      </c>
      <c r="C9315" s="24" t="s">
        <v>92</v>
      </c>
      <c r="D9315" t="s">
        <v>92</v>
      </c>
      <c r="E9315" t="s">
        <v>92</v>
      </c>
      <c r="F9315" t="s">
        <v>92</v>
      </c>
      <c r="G9315" s="23" t="s">
        <v>92</v>
      </c>
      <c r="H9315" s="24" t="s">
        <v>92</v>
      </c>
      <c r="I9315" t="s">
        <v>92</v>
      </c>
    </row>
    <row r="9316" spans="1:9">
      <c r="A9316" t="s">
        <v>92</v>
      </c>
      <c r="B9316" s="23" t="s">
        <v>92</v>
      </c>
      <c r="C9316" s="24" t="s">
        <v>92</v>
      </c>
      <c r="D9316" t="s">
        <v>92</v>
      </c>
      <c r="E9316" t="s">
        <v>92</v>
      </c>
      <c r="F9316" t="s">
        <v>92</v>
      </c>
      <c r="G9316" s="23" t="s">
        <v>92</v>
      </c>
      <c r="H9316" s="24" t="s">
        <v>92</v>
      </c>
      <c r="I9316" t="s">
        <v>92</v>
      </c>
    </row>
    <row r="9317" spans="1:9">
      <c r="A9317" t="s">
        <v>92</v>
      </c>
      <c r="B9317" s="23" t="s">
        <v>92</v>
      </c>
      <c r="C9317" s="24" t="s">
        <v>92</v>
      </c>
      <c r="D9317" t="s">
        <v>92</v>
      </c>
      <c r="E9317" t="s">
        <v>92</v>
      </c>
      <c r="F9317" t="s">
        <v>92</v>
      </c>
      <c r="G9317" s="23" t="s">
        <v>92</v>
      </c>
      <c r="H9317" s="24" t="s">
        <v>92</v>
      </c>
      <c r="I9317" t="s">
        <v>92</v>
      </c>
    </row>
    <row r="9318" spans="1:9">
      <c r="A9318" t="s">
        <v>92</v>
      </c>
      <c r="B9318" s="23" t="s">
        <v>92</v>
      </c>
      <c r="C9318" s="24" t="s">
        <v>92</v>
      </c>
      <c r="D9318" t="s">
        <v>92</v>
      </c>
      <c r="E9318" t="s">
        <v>92</v>
      </c>
      <c r="F9318" t="s">
        <v>92</v>
      </c>
      <c r="G9318" s="23" t="s">
        <v>92</v>
      </c>
      <c r="H9318" s="24" t="s">
        <v>92</v>
      </c>
      <c r="I9318" t="s">
        <v>92</v>
      </c>
    </row>
    <row r="9319" spans="1:9">
      <c r="A9319" t="s">
        <v>92</v>
      </c>
      <c r="B9319" s="23" t="s">
        <v>92</v>
      </c>
      <c r="C9319" s="24" t="s">
        <v>92</v>
      </c>
      <c r="D9319" t="s">
        <v>92</v>
      </c>
      <c r="E9319" t="s">
        <v>92</v>
      </c>
      <c r="F9319" t="s">
        <v>92</v>
      </c>
      <c r="G9319" s="23" t="s">
        <v>92</v>
      </c>
      <c r="H9319" s="24" t="s">
        <v>92</v>
      </c>
      <c r="I9319" t="s">
        <v>92</v>
      </c>
    </row>
    <row r="9320" spans="1:9">
      <c r="A9320" t="s">
        <v>92</v>
      </c>
      <c r="B9320" s="23" t="s">
        <v>92</v>
      </c>
      <c r="C9320" s="24" t="s">
        <v>92</v>
      </c>
      <c r="D9320" t="s">
        <v>92</v>
      </c>
      <c r="E9320" t="s">
        <v>92</v>
      </c>
      <c r="F9320" t="s">
        <v>92</v>
      </c>
      <c r="G9320" s="23" t="s">
        <v>92</v>
      </c>
      <c r="H9320" s="24" t="s">
        <v>92</v>
      </c>
      <c r="I9320" t="s">
        <v>92</v>
      </c>
    </row>
    <row r="9321" spans="1:9">
      <c r="A9321" t="s">
        <v>92</v>
      </c>
      <c r="B9321" s="23" t="s">
        <v>92</v>
      </c>
      <c r="C9321" s="24" t="s">
        <v>92</v>
      </c>
      <c r="D9321" t="s">
        <v>92</v>
      </c>
      <c r="E9321" t="s">
        <v>92</v>
      </c>
      <c r="F9321" t="s">
        <v>92</v>
      </c>
      <c r="G9321" s="23" t="s">
        <v>92</v>
      </c>
      <c r="H9321" s="24" t="s">
        <v>92</v>
      </c>
      <c r="I9321" t="s">
        <v>92</v>
      </c>
    </row>
    <row r="9322" spans="1:9">
      <c r="A9322" t="s">
        <v>92</v>
      </c>
      <c r="B9322" s="23" t="s">
        <v>92</v>
      </c>
      <c r="C9322" s="24" t="s">
        <v>92</v>
      </c>
      <c r="D9322" t="s">
        <v>92</v>
      </c>
      <c r="E9322" t="s">
        <v>92</v>
      </c>
      <c r="F9322" t="s">
        <v>92</v>
      </c>
      <c r="G9322" s="23" t="s">
        <v>92</v>
      </c>
      <c r="H9322" s="24" t="s">
        <v>92</v>
      </c>
      <c r="I9322" t="s">
        <v>92</v>
      </c>
    </row>
    <row r="9323" spans="1:9">
      <c r="A9323" t="s">
        <v>92</v>
      </c>
      <c r="B9323" s="23" t="s">
        <v>92</v>
      </c>
      <c r="C9323" s="24" t="s">
        <v>92</v>
      </c>
      <c r="D9323" t="s">
        <v>92</v>
      </c>
      <c r="E9323" t="s">
        <v>92</v>
      </c>
      <c r="F9323" t="s">
        <v>92</v>
      </c>
      <c r="G9323" s="23" t="s">
        <v>92</v>
      </c>
      <c r="H9323" s="24" t="s">
        <v>92</v>
      </c>
      <c r="I9323" t="s">
        <v>92</v>
      </c>
    </row>
    <row r="9324" spans="1:9">
      <c r="A9324" t="s">
        <v>92</v>
      </c>
      <c r="B9324" s="23" t="s">
        <v>92</v>
      </c>
      <c r="C9324" s="24" t="s">
        <v>92</v>
      </c>
      <c r="D9324" t="s">
        <v>92</v>
      </c>
      <c r="E9324" t="s">
        <v>92</v>
      </c>
      <c r="F9324" t="s">
        <v>92</v>
      </c>
      <c r="G9324" s="23" t="s">
        <v>92</v>
      </c>
      <c r="H9324" s="24" t="s">
        <v>92</v>
      </c>
      <c r="I9324" t="s">
        <v>92</v>
      </c>
    </row>
    <row r="9325" spans="1:9">
      <c r="A9325" t="s">
        <v>92</v>
      </c>
      <c r="B9325" s="23" t="s">
        <v>92</v>
      </c>
      <c r="C9325" s="24" t="s">
        <v>92</v>
      </c>
      <c r="D9325" t="s">
        <v>92</v>
      </c>
      <c r="E9325" t="s">
        <v>92</v>
      </c>
      <c r="F9325" t="s">
        <v>92</v>
      </c>
      <c r="G9325" s="23" t="s">
        <v>92</v>
      </c>
      <c r="H9325" s="24" t="s">
        <v>92</v>
      </c>
      <c r="I9325" t="s">
        <v>92</v>
      </c>
    </row>
    <row r="9326" spans="1:9">
      <c r="A9326" t="s">
        <v>92</v>
      </c>
      <c r="B9326" s="23" t="s">
        <v>92</v>
      </c>
      <c r="C9326" s="24" t="s">
        <v>92</v>
      </c>
      <c r="D9326" t="s">
        <v>92</v>
      </c>
      <c r="E9326" t="s">
        <v>92</v>
      </c>
      <c r="F9326" t="s">
        <v>92</v>
      </c>
      <c r="G9326" s="23" t="s">
        <v>92</v>
      </c>
      <c r="H9326" s="24" t="s">
        <v>92</v>
      </c>
      <c r="I9326" t="s">
        <v>92</v>
      </c>
    </row>
    <row r="9327" spans="1:9">
      <c r="A9327" t="s">
        <v>92</v>
      </c>
      <c r="B9327" s="23" t="s">
        <v>92</v>
      </c>
      <c r="C9327" s="24" t="s">
        <v>92</v>
      </c>
      <c r="D9327" t="s">
        <v>92</v>
      </c>
      <c r="E9327" t="s">
        <v>92</v>
      </c>
      <c r="F9327" t="s">
        <v>92</v>
      </c>
      <c r="G9327" s="23" t="s">
        <v>92</v>
      </c>
      <c r="H9327" s="24" t="s">
        <v>92</v>
      </c>
      <c r="I9327" t="s">
        <v>92</v>
      </c>
    </row>
    <row r="9328" spans="1:9">
      <c r="A9328" t="s">
        <v>92</v>
      </c>
      <c r="B9328" s="23" t="s">
        <v>92</v>
      </c>
      <c r="C9328" s="24" t="s">
        <v>92</v>
      </c>
      <c r="D9328" t="s">
        <v>92</v>
      </c>
      <c r="E9328" t="s">
        <v>92</v>
      </c>
      <c r="F9328" t="s">
        <v>92</v>
      </c>
      <c r="G9328" s="23" t="s">
        <v>92</v>
      </c>
      <c r="H9328" s="24" t="s">
        <v>92</v>
      </c>
      <c r="I9328" t="s">
        <v>92</v>
      </c>
    </row>
    <row r="9329" spans="1:9">
      <c r="A9329" t="s">
        <v>92</v>
      </c>
      <c r="B9329" s="23" t="s">
        <v>92</v>
      </c>
      <c r="C9329" s="24" t="s">
        <v>92</v>
      </c>
      <c r="D9329" t="s">
        <v>92</v>
      </c>
      <c r="E9329" t="s">
        <v>92</v>
      </c>
      <c r="F9329" t="s">
        <v>92</v>
      </c>
      <c r="G9329" s="23" t="s">
        <v>92</v>
      </c>
      <c r="H9329" s="24" t="s">
        <v>92</v>
      </c>
      <c r="I9329" t="s">
        <v>92</v>
      </c>
    </row>
    <row r="9330" spans="1:9">
      <c r="A9330" t="s">
        <v>92</v>
      </c>
      <c r="B9330" s="23" t="s">
        <v>92</v>
      </c>
      <c r="C9330" s="24" t="s">
        <v>92</v>
      </c>
      <c r="D9330" t="s">
        <v>92</v>
      </c>
      <c r="E9330" t="s">
        <v>92</v>
      </c>
      <c r="F9330" t="s">
        <v>92</v>
      </c>
      <c r="G9330" s="23" t="s">
        <v>92</v>
      </c>
      <c r="H9330" s="24" t="s">
        <v>92</v>
      </c>
      <c r="I9330" t="s">
        <v>92</v>
      </c>
    </row>
    <row r="9331" spans="1:9">
      <c r="A9331" t="s">
        <v>92</v>
      </c>
      <c r="B9331" s="23" t="s">
        <v>92</v>
      </c>
      <c r="C9331" s="24" t="s">
        <v>92</v>
      </c>
      <c r="D9331" t="s">
        <v>92</v>
      </c>
      <c r="E9331" t="s">
        <v>92</v>
      </c>
      <c r="F9331" t="s">
        <v>92</v>
      </c>
      <c r="G9331" s="23" t="s">
        <v>92</v>
      </c>
      <c r="H9331" s="24" t="s">
        <v>92</v>
      </c>
      <c r="I9331" t="s">
        <v>92</v>
      </c>
    </row>
    <row r="9332" spans="1:9">
      <c r="A9332" t="s">
        <v>92</v>
      </c>
      <c r="B9332" s="23" t="s">
        <v>92</v>
      </c>
      <c r="C9332" s="24" t="s">
        <v>92</v>
      </c>
      <c r="D9332" t="s">
        <v>92</v>
      </c>
      <c r="E9332" t="s">
        <v>92</v>
      </c>
      <c r="F9332" t="s">
        <v>92</v>
      </c>
      <c r="G9332" s="23" t="s">
        <v>92</v>
      </c>
      <c r="H9332" s="24" t="s">
        <v>92</v>
      </c>
      <c r="I9332" t="s">
        <v>92</v>
      </c>
    </row>
    <row r="9333" spans="1:9">
      <c r="A9333" t="s">
        <v>92</v>
      </c>
      <c r="B9333" s="23" t="s">
        <v>92</v>
      </c>
      <c r="C9333" s="24" t="s">
        <v>92</v>
      </c>
      <c r="D9333" t="s">
        <v>92</v>
      </c>
      <c r="E9333" t="s">
        <v>92</v>
      </c>
      <c r="F9333" t="s">
        <v>92</v>
      </c>
      <c r="G9333" s="23" t="s">
        <v>92</v>
      </c>
      <c r="H9333" s="24" t="s">
        <v>92</v>
      </c>
      <c r="I9333" t="s">
        <v>92</v>
      </c>
    </row>
    <row r="9334" spans="1:9">
      <c r="A9334" t="s">
        <v>92</v>
      </c>
      <c r="B9334" s="23" t="s">
        <v>92</v>
      </c>
      <c r="C9334" s="24" t="s">
        <v>92</v>
      </c>
      <c r="D9334" t="s">
        <v>92</v>
      </c>
      <c r="E9334" t="s">
        <v>92</v>
      </c>
      <c r="F9334" t="s">
        <v>92</v>
      </c>
      <c r="G9334" s="23" t="s">
        <v>92</v>
      </c>
      <c r="H9334" s="24" t="s">
        <v>92</v>
      </c>
      <c r="I9334" t="s">
        <v>92</v>
      </c>
    </row>
    <row r="9335" spans="1:9">
      <c r="A9335" t="s">
        <v>92</v>
      </c>
      <c r="B9335" s="23" t="s">
        <v>92</v>
      </c>
      <c r="C9335" s="24" t="s">
        <v>92</v>
      </c>
      <c r="D9335" t="s">
        <v>92</v>
      </c>
      <c r="E9335" t="s">
        <v>92</v>
      </c>
      <c r="F9335" t="s">
        <v>92</v>
      </c>
      <c r="G9335" s="23" t="s">
        <v>92</v>
      </c>
      <c r="H9335" s="24" t="s">
        <v>92</v>
      </c>
      <c r="I9335" t="s">
        <v>92</v>
      </c>
    </row>
    <row r="9336" spans="1:9">
      <c r="A9336" t="s">
        <v>92</v>
      </c>
      <c r="B9336" s="23" t="s">
        <v>92</v>
      </c>
      <c r="C9336" s="24" t="s">
        <v>92</v>
      </c>
      <c r="D9336" t="s">
        <v>92</v>
      </c>
      <c r="E9336" t="s">
        <v>92</v>
      </c>
      <c r="F9336" t="s">
        <v>92</v>
      </c>
      <c r="G9336" s="23" t="s">
        <v>92</v>
      </c>
      <c r="H9336" s="24" t="s">
        <v>92</v>
      </c>
      <c r="I9336" t="s">
        <v>92</v>
      </c>
    </row>
    <row r="9337" spans="1:9">
      <c r="A9337" t="s">
        <v>92</v>
      </c>
      <c r="B9337" s="23" t="s">
        <v>92</v>
      </c>
      <c r="C9337" s="24" t="s">
        <v>92</v>
      </c>
      <c r="D9337" t="s">
        <v>92</v>
      </c>
      <c r="E9337" t="s">
        <v>92</v>
      </c>
      <c r="F9337" t="s">
        <v>92</v>
      </c>
      <c r="G9337" s="23" t="s">
        <v>92</v>
      </c>
      <c r="H9337" s="24" t="s">
        <v>92</v>
      </c>
      <c r="I9337" t="s">
        <v>92</v>
      </c>
    </row>
    <row r="9338" spans="1:9">
      <c r="A9338" t="s">
        <v>92</v>
      </c>
      <c r="B9338" s="23" t="s">
        <v>92</v>
      </c>
      <c r="C9338" s="24" t="s">
        <v>92</v>
      </c>
      <c r="D9338" t="s">
        <v>92</v>
      </c>
      <c r="E9338" t="s">
        <v>92</v>
      </c>
      <c r="F9338" t="s">
        <v>92</v>
      </c>
      <c r="G9338" s="23" t="s">
        <v>92</v>
      </c>
      <c r="H9338" s="24" t="s">
        <v>92</v>
      </c>
      <c r="I9338" t="s">
        <v>92</v>
      </c>
    </row>
    <row r="9339" spans="1:9">
      <c r="A9339" t="s">
        <v>92</v>
      </c>
      <c r="B9339" s="23" t="s">
        <v>92</v>
      </c>
      <c r="C9339" s="24" t="s">
        <v>92</v>
      </c>
      <c r="D9339" t="s">
        <v>92</v>
      </c>
      <c r="E9339" t="s">
        <v>92</v>
      </c>
      <c r="F9339" t="s">
        <v>92</v>
      </c>
      <c r="G9339" s="23" t="s">
        <v>92</v>
      </c>
      <c r="H9339" s="24" t="s">
        <v>92</v>
      </c>
      <c r="I9339" t="s">
        <v>92</v>
      </c>
    </row>
    <row r="9340" spans="1:9">
      <c r="A9340" t="s">
        <v>92</v>
      </c>
      <c r="B9340" s="23" t="s">
        <v>92</v>
      </c>
      <c r="C9340" s="24" t="s">
        <v>92</v>
      </c>
      <c r="D9340" t="s">
        <v>92</v>
      </c>
      <c r="E9340" t="s">
        <v>92</v>
      </c>
      <c r="F9340" t="s">
        <v>92</v>
      </c>
      <c r="G9340" s="23" t="s">
        <v>92</v>
      </c>
      <c r="H9340" s="24" t="s">
        <v>92</v>
      </c>
      <c r="I9340" t="s">
        <v>92</v>
      </c>
    </row>
    <row r="9341" spans="1:9">
      <c r="A9341" t="s">
        <v>92</v>
      </c>
      <c r="B9341" s="23" t="s">
        <v>92</v>
      </c>
      <c r="C9341" s="24" t="s">
        <v>92</v>
      </c>
      <c r="D9341" t="s">
        <v>92</v>
      </c>
      <c r="E9341" t="s">
        <v>92</v>
      </c>
      <c r="F9341" t="s">
        <v>92</v>
      </c>
      <c r="G9341" s="23" t="s">
        <v>92</v>
      </c>
      <c r="H9341" s="24" t="s">
        <v>92</v>
      </c>
      <c r="I9341" t="s">
        <v>92</v>
      </c>
    </row>
    <row r="9342" spans="1:9">
      <c r="A9342" t="s">
        <v>92</v>
      </c>
      <c r="B9342" s="23" t="s">
        <v>92</v>
      </c>
      <c r="C9342" s="24" t="s">
        <v>92</v>
      </c>
      <c r="D9342" t="s">
        <v>92</v>
      </c>
      <c r="E9342" t="s">
        <v>92</v>
      </c>
      <c r="F9342" t="s">
        <v>92</v>
      </c>
      <c r="G9342" s="23" t="s">
        <v>92</v>
      </c>
      <c r="H9342" s="24" t="s">
        <v>92</v>
      </c>
      <c r="I9342" t="s">
        <v>92</v>
      </c>
    </row>
    <row r="9343" spans="1:9">
      <c r="A9343" t="s">
        <v>92</v>
      </c>
      <c r="B9343" s="23" t="s">
        <v>92</v>
      </c>
      <c r="C9343" s="24" t="s">
        <v>92</v>
      </c>
      <c r="D9343" t="s">
        <v>92</v>
      </c>
      <c r="E9343" t="s">
        <v>92</v>
      </c>
      <c r="F9343" t="s">
        <v>92</v>
      </c>
      <c r="G9343" s="23" t="s">
        <v>92</v>
      </c>
      <c r="H9343" s="24" t="s">
        <v>92</v>
      </c>
      <c r="I9343" t="s">
        <v>92</v>
      </c>
    </row>
    <row r="9344" spans="1:9">
      <c r="A9344" t="s">
        <v>92</v>
      </c>
      <c r="B9344" s="23" t="s">
        <v>92</v>
      </c>
      <c r="C9344" s="24" t="s">
        <v>92</v>
      </c>
      <c r="D9344" t="s">
        <v>92</v>
      </c>
      <c r="E9344" t="s">
        <v>92</v>
      </c>
      <c r="F9344" t="s">
        <v>92</v>
      </c>
      <c r="G9344" s="23" t="s">
        <v>92</v>
      </c>
      <c r="H9344" s="24" t="s">
        <v>92</v>
      </c>
      <c r="I9344" t="s">
        <v>92</v>
      </c>
    </row>
    <row r="9345" spans="1:9">
      <c r="A9345" t="s">
        <v>92</v>
      </c>
      <c r="B9345" s="23" t="s">
        <v>92</v>
      </c>
      <c r="C9345" s="24" t="s">
        <v>92</v>
      </c>
      <c r="D9345" t="s">
        <v>92</v>
      </c>
      <c r="E9345" t="s">
        <v>92</v>
      </c>
      <c r="F9345" t="s">
        <v>92</v>
      </c>
      <c r="G9345" s="23" t="s">
        <v>92</v>
      </c>
      <c r="H9345" s="24" t="s">
        <v>92</v>
      </c>
      <c r="I9345" t="s">
        <v>92</v>
      </c>
    </row>
    <row r="9346" spans="1:9">
      <c r="A9346" t="s">
        <v>92</v>
      </c>
      <c r="B9346" s="23" t="s">
        <v>92</v>
      </c>
      <c r="C9346" s="24" t="s">
        <v>92</v>
      </c>
      <c r="D9346" t="s">
        <v>92</v>
      </c>
      <c r="E9346" t="s">
        <v>92</v>
      </c>
      <c r="F9346" t="s">
        <v>92</v>
      </c>
      <c r="G9346" s="23" t="s">
        <v>92</v>
      </c>
      <c r="H9346" s="24" t="s">
        <v>92</v>
      </c>
      <c r="I9346" t="s">
        <v>92</v>
      </c>
    </row>
    <row r="9347" spans="1:9">
      <c r="A9347" t="s">
        <v>92</v>
      </c>
      <c r="B9347" s="23" t="s">
        <v>92</v>
      </c>
      <c r="C9347" s="24" t="s">
        <v>92</v>
      </c>
      <c r="D9347" t="s">
        <v>92</v>
      </c>
      <c r="E9347" t="s">
        <v>92</v>
      </c>
      <c r="F9347" t="s">
        <v>92</v>
      </c>
      <c r="G9347" s="23" t="s">
        <v>92</v>
      </c>
      <c r="H9347" s="24" t="s">
        <v>92</v>
      </c>
      <c r="I9347" t="s">
        <v>92</v>
      </c>
    </row>
    <row r="9348" spans="1:9">
      <c r="A9348" t="s">
        <v>92</v>
      </c>
      <c r="B9348" s="23" t="s">
        <v>92</v>
      </c>
      <c r="C9348" s="24" t="s">
        <v>92</v>
      </c>
      <c r="D9348" t="s">
        <v>92</v>
      </c>
      <c r="E9348" t="s">
        <v>92</v>
      </c>
      <c r="F9348" t="s">
        <v>92</v>
      </c>
      <c r="G9348" s="23" t="s">
        <v>92</v>
      </c>
      <c r="H9348" s="24" t="s">
        <v>92</v>
      </c>
      <c r="I9348" t="s">
        <v>92</v>
      </c>
    </row>
    <row r="9349" spans="1:9">
      <c r="A9349" t="s">
        <v>92</v>
      </c>
      <c r="B9349" s="23" t="s">
        <v>92</v>
      </c>
      <c r="C9349" s="24" t="s">
        <v>92</v>
      </c>
      <c r="D9349" t="s">
        <v>92</v>
      </c>
      <c r="E9349" t="s">
        <v>92</v>
      </c>
      <c r="F9349" t="s">
        <v>92</v>
      </c>
      <c r="G9349" s="23" t="s">
        <v>92</v>
      </c>
      <c r="H9349" s="24" t="s">
        <v>92</v>
      </c>
      <c r="I9349" t="s">
        <v>92</v>
      </c>
    </row>
    <row r="9350" spans="1:9">
      <c r="A9350" t="s">
        <v>92</v>
      </c>
      <c r="B9350" s="23" t="s">
        <v>92</v>
      </c>
      <c r="C9350" s="24" t="s">
        <v>92</v>
      </c>
      <c r="D9350" t="s">
        <v>92</v>
      </c>
      <c r="E9350" t="s">
        <v>92</v>
      </c>
      <c r="F9350" t="s">
        <v>92</v>
      </c>
      <c r="G9350" s="23" t="s">
        <v>92</v>
      </c>
      <c r="H9350" s="24" t="s">
        <v>92</v>
      </c>
      <c r="I9350" t="s">
        <v>92</v>
      </c>
    </row>
    <row r="9351" spans="1:9">
      <c r="A9351" t="s">
        <v>92</v>
      </c>
      <c r="B9351" s="23" t="s">
        <v>92</v>
      </c>
      <c r="C9351" s="24" t="s">
        <v>92</v>
      </c>
      <c r="D9351" t="s">
        <v>92</v>
      </c>
      <c r="E9351" t="s">
        <v>92</v>
      </c>
      <c r="F9351" t="s">
        <v>92</v>
      </c>
      <c r="G9351" s="23" t="s">
        <v>92</v>
      </c>
      <c r="H9351" s="24" t="s">
        <v>92</v>
      </c>
      <c r="I9351" t="s">
        <v>92</v>
      </c>
    </row>
    <row r="9352" spans="1:9">
      <c r="A9352" t="s">
        <v>92</v>
      </c>
      <c r="B9352" s="23" t="s">
        <v>92</v>
      </c>
      <c r="C9352" s="24" t="s">
        <v>92</v>
      </c>
      <c r="D9352" t="s">
        <v>92</v>
      </c>
      <c r="E9352" t="s">
        <v>92</v>
      </c>
      <c r="F9352" t="s">
        <v>92</v>
      </c>
      <c r="G9352" s="23" t="s">
        <v>92</v>
      </c>
      <c r="H9352" s="24" t="s">
        <v>92</v>
      </c>
      <c r="I9352" t="s">
        <v>92</v>
      </c>
    </row>
    <row r="9353" spans="1:9">
      <c r="A9353" t="s">
        <v>92</v>
      </c>
      <c r="B9353" s="23" t="s">
        <v>92</v>
      </c>
      <c r="C9353" s="24" t="s">
        <v>92</v>
      </c>
      <c r="D9353" t="s">
        <v>92</v>
      </c>
      <c r="E9353" t="s">
        <v>92</v>
      </c>
      <c r="F9353" t="s">
        <v>92</v>
      </c>
      <c r="G9353" s="23" t="s">
        <v>92</v>
      </c>
      <c r="H9353" s="24" t="s">
        <v>92</v>
      </c>
      <c r="I9353" t="s">
        <v>92</v>
      </c>
    </row>
    <row r="9354" spans="1:9">
      <c r="A9354" t="s">
        <v>92</v>
      </c>
      <c r="B9354" s="23" t="s">
        <v>92</v>
      </c>
      <c r="C9354" s="24" t="s">
        <v>92</v>
      </c>
      <c r="D9354" t="s">
        <v>92</v>
      </c>
      <c r="E9354" t="s">
        <v>92</v>
      </c>
      <c r="F9354" t="s">
        <v>92</v>
      </c>
      <c r="G9354" s="23" t="s">
        <v>92</v>
      </c>
      <c r="H9354" s="24" t="s">
        <v>92</v>
      </c>
      <c r="I9354" t="s">
        <v>92</v>
      </c>
    </row>
    <row r="9355" spans="1:9">
      <c r="A9355" t="s">
        <v>92</v>
      </c>
      <c r="B9355" s="23" t="s">
        <v>92</v>
      </c>
      <c r="C9355" s="24" t="s">
        <v>92</v>
      </c>
      <c r="D9355" t="s">
        <v>92</v>
      </c>
      <c r="E9355" t="s">
        <v>92</v>
      </c>
      <c r="F9355" t="s">
        <v>92</v>
      </c>
      <c r="G9355" s="23" t="s">
        <v>92</v>
      </c>
      <c r="H9355" s="24" t="s">
        <v>92</v>
      </c>
      <c r="I9355" t="s">
        <v>92</v>
      </c>
    </row>
    <row r="9356" spans="1:9">
      <c r="A9356" t="s">
        <v>92</v>
      </c>
      <c r="B9356" s="23" t="s">
        <v>92</v>
      </c>
      <c r="C9356" s="24" t="s">
        <v>92</v>
      </c>
      <c r="D9356" t="s">
        <v>92</v>
      </c>
      <c r="E9356" t="s">
        <v>92</v>
      </c>
      <c r="F9356" t="s">
        <v>92</v>
      </c>
      <c r="G9356" s="23" t="s">
        <v>92</v>
      </c>
      <c r="H9356" s="24" t="s">
        <v>92</v>
      </c>
      <c r="I9356" t="s">
        <v>92</v>
      </c>
    </row>
    <row r="9357" spans="1:9">
      <c r="A9357" t="s">
        <v>92</v>
      </c>
      <c r="B9357" s="23" t="s">
        <v>92</v>
      </c>
      <c r="C9357" s="24" t="s">
        <v>92</v>
      </c>
      <c r="D9357" t="s">
        <v>92</v>
      </c>
      <c r="E9357" t="s">
        <v>92</v>
      </c>
      <c r="F9357" t="s">
        <v>92</v>
      </c>
      <c r="G9357" s="23" t="s">
        <v>92</v>
      </c>
      <c r="H9357" s="24" t="s">
        <v>92</v>
      </c>
      <c r="I9357" t="s">
        <v>92</v>
      </c>
    </row>
    <row r="9358" spans="1:9">
      <c r="A9358" t="s">
        <v>92</v>
      </c>
      <c r="B9358" s="23" t="s">
        <v>92</v>
      </c>
      <c r="C9358" s="24" t="s">
        <v>92</v>
      </c>
      <c r="D9358" t="s">
        <v>92</v>
      </c>
      <c r="E9358" t="s">
        <v>92</v>
      </c>
      <c r="F9358" t="s">
        <v>92</v>
      </c>
      <c r="G9358" s="23" t="s">
        <v>92</v>
      </c>
      <c r="H9358" s="24" t="s">
        <v>92</v>
      </c>
      <c r="I9358" t="s">
        <v>92</v>
      </c>
    </row>
    <row r="9359" spans="1:9">
      <c r="A9359" t="s">
        <v>92</v>
      </c>
      <c r="B9359" s="23" t="s">
        <v>92</v>
      </c>
      <c r="C9359" s="24" t="s">
        <v>92</v>
      </c>
      <c r="D9359" t="s">
        <v>92</v>
      </c>
      <c r="E9359" t="s">
        <v>92</v>
      </c>
      <c r="F9359" t="s">
        <v>92</v>
      </c>
      <c r="G9359" s="23" t="s">
        <v>92</v>
      </c>
      <c r="H9359" s="24" t="s">
        <v>92</v>
      </c>
      <c r="I9359" t="s">
        <v>92</v>
      </c>
    </row>
    <row r="9360" spans="1:9">
      <c r="A9360" t="s">
        <v>92</v>
      </c>
      <c r="B9360" s="23" t="s">
        <v>92</v>
      </c>
      <c r="C9360" s="24" t="s">
        <v>92</v>
      </c>
      <c r="D9360" t="s">
        <v>92</v>
      </c>
      <c r="E9360" t="s">
        <v>92</v>
      </c>
      <c r="F9360" t="s">
        <v>92</v>
      </c>
      <c r="G9360" s="23" t="s">
        <v>92</v>
      </c>
      <c r="H9360" s="24" t="s">
        <v>92</v>
      </c>
      <c r="I9360" t="s">
        <v>92</v>
      </c>
    </row>
    <row r="9361" spans="1:9">
      <c r="A9361" t="s">
        <v>92</v>
      </c>
      <c r="B9361" s="23" t="s">
        <v>92</v>
      </c>
      <c r="C9361" s="24" t="s">
        <v>92</v>
      </c>
      <c r="D9361" t="s">
        <v>92</v>
      </c>
      <c r="E9361" t="s">
        <v>92</v>
      </c>
      <c r="F9361" t="s">
        <v>92</v>
      </c>
      <c r="G9361" s="23" t="s">
        <v>92</v>
      </c>
      <c r="H9361" s="24" t="s">
        <v>92</v>
      </c>
      <c r="I9361" t="s">
        <v>92</v>
      </c>
    </row>
    <row r="9362" spans="1:9">
      <c r="A9362" t="s">
        <v>92</v>
      </c>
      <c r="B9362" s="23" t="s">
        <v>92</v>
      </c>
      <c r="C9362" s="24" t="s">
        <v>92</v>
      </c>
      <c r="D9362" t="s">
        <v>92</v>
      </c>
      <c r="E9362" t="s">
        <v>92</v>
      </c>
      <c r="F9362" t="s">
        <v>92</v>
      </c>
      <c r="G9362" s="23" t="s">
        <v>92</v>
      </c>
      <c r="H9362" s="24" t="s">
        <v>92</v>
      </c>
      <c r="I9362" t="s">
        <v>92</v>
      </c>
    </row>
    <row r="9363" spans="1:9">
      <c r="A9363" t="s">
        <v>92</v>
      </c>
      <c r="B9363" s="23" t="s">
        <v>92</v>
      </c>
      <c r="C9363" s="24" t="s">
        <v>92</v>
      </c>
      <c r="D9363" t="s">
        <v>92</v>
      </c>
      <c r="E9363" t="s">
        <v>92</v>
      </c>
      <c r="F9363" t="s">
        <v>92</v>
      </c>
      <c r="G9363" s="23" t="s">
        <v>92</v>
      </c>
      <c r="H9363" s="24" t="s">
        <v>92</v>
      </c>
      <c r="I9363" t="s">
        <v>92</v>
      </c>
    </row>
    <row r="9364" spans="1:9">
      <c r="A9364" t="s">
        <v>92</v>
      </c>
      <c r="B9364" s="23" t="s">
        <v>92</v>
      </c>
      <c r="C9364" s="24" t="s">
        <v>92</v>
      </c>
      <c r="D9364" t="s">
        <v>92</v>
      </c>
      <c r="E9364" t="s">
        <v>92</v>
      </c>
      <c r="F9364" t="s">
        <v>92</v>
      </c>
      <c r="G9364" s="23" t="s">
        <v>92</v>
      </c>
      <c r="H9364" s="24" t="s">
        <v>92</v>
      </c>
      <c r="I9364" t="s">
        <v>92</v>
      </c>
    </row>
    <row r="9365" spans="1:9">
      <c r="A9365" t="s">
        <v>92</v>
      </c>
      <c r="B9365" s="23" t="s">
        <v>92</v>
      </c>
      <c r="C9365" s="24" t="s">
        <v>92</v>
      </c>
      <c r="D9365" t="s">
        <v>92</v>
      </c>
      <c r="E9365" t="s">
        <v>92</v>
      </c>
      <c r="F9365" t="s">
        <v>92</v>
      </c>
      <c r="G9365" s="23" t="s">
        <v>92</v>
      </c>
      <c r="H9365" s="24" t="s">
        <v>92</v>
      </c>
      <c r="I9365" t="s">
        <v>92</v>
      </c>
    </row>
    <row r="9366" spans="1:9">
      <c r="A9366" t="s">
        <v>92</v>
      </c>
      <c r="B9366" s="23" t="s">
        <v>92</v>
      </c>
      <c r="C9366" s="24" t="s">
        <v>92</v>
      </c>
      <c r="D9366" t="s">
        <v>92</v>
      </c>
      <c r="E9366" t="s">
        <v>92</v>
      </c>
      <c r="F9366" t="s">
        <v>92</v>
      </c>
      <c r="G9366" s="23" t="s">
        <v>92</v>
      </c>
      <c r="H9366" s="24" t="s">
        <v>92</v>
      </c>
      <c r="I9366" t="s">
        <v>92</v>
      </c>
    </row>
    <row r="9367" spans="1:9">
      <c r="A9367" t="s">
        <v>92</v>
      </c>
      <c r="B9367" s="23" t="s">
        <v>92</v>
      </c>
      <c r="C9367" s="24" t="s">
        <v>92</v>
      </c>
      <c r="D9367" t="s">
        <v>92</v>
      </c>
      <c r="E9367" t="s">
        <v>92</v>
      </c>
      <c r="F9367" t="s">
        <v>92</v>
      </c>
      <c r="G9367" s="23" t="s">
        <v>92</v>
      </c>
      <c r="H9367" s="24" t="s">
        <v>92</v>
      </c>
      <c r="I9367" t="s">
        <v>92</v>
      </c>
    </row>
    <row r="9368" spans="1:9">
      <c r="A9368" t="s">
        <v>92</v>
      </c>
      <c r="B9368" s="23" t="s">
        <v>92</v>
      </c>
      <c r="C9368" s="24" t="s">
        <v>92</v>
      </c>
      <c r="D9368" t="s">
        <v>92</v>
      </c>
      <c r="E9368" t="s">
        <v>92</v>
      </c>
      <c r="F9368" t="s">
        <v>92</v>
      </c>
      <c r="G9368" s="23" t="s">
        <v>92</v>
      </c>
      <c r="H9368" s="24" t="s">
        <v>92</v>
      </c>
      <c r="I9368" t="s">
        <v>92</v>
      </c>
    </row>
    <row r="9369" spans="1:9">
      <c r="A9369" t="s">
        <v>92</v>
      </c>
      <c r="B9369" s="23" t="s">
        <v>92</v>
      </c>
      <c r="C9369" s="24" t="s">
        <v>92</v>
      </c>
      <c r="D9369" t="s">
        <v>92</v>
      </c>
      <c r="E9369" t="s">
        <v>92</v>
      </c>
      <c r="F9369" t="s">
        <v>92</v>
      </c>
      <c r="G9369" s="23" t="s">
        <v>92</v>
      </c>
      <c r="H9369" s="24" t="s">
        <v>92</v>
      </c>
      <c r="I9369" t="s">
        <v>92</v>
      </c>
    </row>
    <row r="9370" spans="1:9">
      <c r="A9370" t="s">
        <v>92</v>
      </c>
      <c r="B9370" s="23" t="s">
        <v>92</v>
      </c>
      <c r="C9370" s="24" t="s">
        <v>92</v>
      </c>
      <c r="D9370" t="s">
        <v>92</v>
      </c>
      <c r="E9370" t="s">
        <v>92</v>
      </c>
      <c r="F9370" t="s">
        <v>92</v>
      </c>
      <c r="G9370" s="23" t="s">
        <v>92</v>
      </c>
      <c r="H9370" s="24" t="s">
        <v>92</v>
      </c>
      <c r="I9370" t="s">
        <v>92</v>
      </c>
    </row>
    <row r="9371" spans="1:9">
      <c r="A9371" t="s">
        <v>92</v>
      </c>
      <c r="B9371" s="23" t="s">
        <v>92</v>
      </c>
      <c r="C9371" s="24" t="s">
        <v>92</v>
      </c>
      <c r="D9371" t="s">
        <v>92</v>
      </c>
      <c r="E9371" t="s">
        <v>92</v>
      </c>
      <c r="F9371" t="s">
        <v>92</v>
      </c>
      <c r="G9371" s="23" t="s">
        <v>92</v>
      </c>
      <c r="H9371" s="24" t="s">
        <v>92</v>
      </c>
      <c r="I9371" t="s">
        <v>92</v>
      </c>
    </row>
    <row r="9372" spans="1:9">
      <c r="A9372" t="s">
        <v>92</v>
      </c>
      <c r="B9372" s="23" t="s">
        <v>92</v>
      </c>
      <c r="C9372" s="24" t="s">
        <v>92</v>
      </c>
      <c r="D9372" t="s">
        <v>92</v>
      </c>
      <c r="E9372" t="s">
        <v>92</v>
      </c>
      <c r="F9372" t="s">
        <v>92</v>
      </c>
      <c r="G9372" s="23" t="s">
        <v>92</v>
      </c>
      <c r="H9372" s="24" t="s">
        <v>92</v>
      </c>
      <c r="I9372" t="s">
        <v>92</v>
      </c>
    </row>
    <row r="9373" spans="1:9">
      <c r="A9373" t="s">
        <v>92</v>
      </c>
      <c r="B9373" s="23" t="s">
        <v>92</v>
      </c>
      <c r="C9373" s="24" t="s">
        <v>92</v>
      </c>
      <c r="D9373" t="s">
        <v>92</v>
      </c>
      <c r="E9373" t="s">
        <v>92</v>
      </c>
      <c r="F9373" t="s">
        <v>92</v>
      </c>
      <c r="G9373" s="23" t="s">
        <v>92</v>
      </c>
      <c r="H9373" s="24" t="s">
        <v>92</v>
      </c>
      <c r="I9373" t="s">
        <v>92</v>
      </c>
    </row>
    <row r="9374" spans="1:9">
      <c r="A9374" t="s">
        <v>92</v>
      </c>
      <c r="B9374" s="23" t="s">
        <v>92</v>
      </c>
      <c r="C9374" s="24" t="s">
        <v>92</v>
      </c>
      <c r="D9374" t="s">
        <v>92</v>
      </c>
      <c r="E9374" t="s">
        <v>92</v>
      </c>
      <c r="F9374" t="s">
        <v>92</v>
      </c>
      <c r="G9374" s="23" t="s">
        <v>92</v>
      </c>
      <c r="H9374" s="24" t="s">
        <v>92</v>
      </c>
      <c r="I9374" t="s">
        <v>92</v>
      </c>
    </row>
    <row r="9375" spans="1:9">
      <c r="A9375" t="s">
        <v>92</v>
      </c>
      <c r="B9375" s="23" t="s">
        <v>92</v>
      </c>
      <c r="C9375" s="24" t="s">
        <v>92</v>
      </c>
      <c r="D9375" t="s">
        <v>92</v>
      </c>
      <c r="E9375" t="s">
        <v>92</v>
      </c>
      <c r="F9375" t="s">
        <v>92</v>
      </c>
      <c r="G9375" s="23" t="s">
        <v>92</v>
      </c>
      <c r="H9375" s="24" t="s">
        <v>92</v>
      </c>
      <c r="I9375" t="s">
        <v>92</v>
      </c>
    </row>
    <row r="9376" spans="1:9">
      <c r="A9376" t="s">
        <v>92</v>
      </c>
      <c r="B9376" s="23" t="s">
        <v>92</v>
      </c>
      <c r="C9376" s="24" t="s">
        <v>92</v>
      </c>
      <c r="D9376" t="s">
        <v>92</v>
      </c>
      <c r="E9376" t="s">
        <v>92</v>
      </c>
      <c r="F9376" t="s">
        <v>92</v>
      </c>
      <c r="G9376" s="23" t="s">
        <v>92</v>
      </c>
      <c r="H9376" s="24" t="s">
        <v>92</v>
      </c>
      <c r="I9376" t="s">
        <v>92</v>
      </c>
    </row>
    <row r="9377" spans="1:9">
      <c r="A9377" t="s">
        <v>92</v>
      </c>
      <c r="B9377" s="23" t="s">
        <v>92</v>
      </c>
      <c r="C9377" s="24" t="s">
        <v>92</v>
      </c>
      <c r="D9377" t="s">
        <v>92</v>
      </c>
      <c r="E9377" t="s">
        <v>92</v>
      </c>
      <c r="F9377" t="s">
        <v>92</v>
      </c>
      <c r="G9377" s="23" t="s">
        <v>92</v>
      </c>
      <c r="H9377" s="24" t="s">
        <v>92</v>
      </c>
      <c r="I9377" t="s">
        <v>92</v>
      </c>
    </row>
    <row r="9378" spans="1:9">
      <c r="A9378" t="s">
        <v>92</v>
      </c>
      <c r="B9378" s="23" t="s">
        <v>92</v>
      </c>
      <c r="C9378" s="24" t="s">
        <v>92</v>
      </c>
      <c r="D9378" t="s">
        <v>92</v>
      </c>
      <c r="E9378" t="s">
        <v>92</v>
      </c>
      <c r="F9378" t="s">
        <v>92</v>
      </c>
      <c r="G9378" s="23" t="s">
        <v>92</v>
      </c>
      <c r="H9378" s="24" t="s">
        <v>92</v>
      </c>
      <c r="I9378" t="s">
        <v>92</v>
      </c>
    </row>
    <row r="9379" spans="1:9">
      <c r="A9379" t="s">
        <v>92</v>
      </c>
      <c r="B9379" s="23" t="s">
        <v>92</v>
      </c>
      <c r="C9379" s="24" t="s">
        <v>92</v>
      </c>
      <c r="D9379" t="s">
        <v>92</v>
      </c>
      <c r="E9379" t="s">
        <v>92</v>
      </c>
      <c r="F9379" t="s">
        <v>92</v>
      </c>
      <c r="G9379" s="23" t="s">
        <v>92</v>
      </c>
      <c r="H9379" s="24" t="s">
        <v>92</v>
      </c>
      <c r="I9379" t="s">
        <v>92</v>
      </c>
    </row>
    <row r="9380" spans="1:9">
      <c r="A9380" t="s">
        <v>92</v>
      </c>
      <c r="B9380" s="23" t="s">
        <v>92</v>
      </c>
      <c r="C9380" s="24" t="s">
        <v>92</v>
      </c>
      <c r="D9380" t="s">
        <v>92</v>
      </c>
      <c r="E9380" t="s">
        <v>92</v>
      </c>
      <c r="F9380" t="s">
        <v>92</v>
      </c>
      <c r="G9380" s="23" t="s">
        <v>92</v>
      </c>
      <c r="H9380" s="24" t="s">
        <v>92</v>
      </c>
      <c r="I9380" t="s">
        <v>92</v>
      </c>
    </row>
    <row r="9381" spans="1:9">
      <c r="A9381" t="s">
        <v>92</v>
      </c>
      <c r="B9381" s="23" t="s">
        <v>92</v>
      </c>
      <c r="C9381" s="24" t="s">
        <v>92</v>
      </c>
      <c r="D9381" t="s">
        <v>92</v>
      </c>
      <c r="E9381" t="s">
        <v>92</v>
      </c>
      <c r="F9381" t="s">
        <v>92</v>
      </c>
      <c r="G9381" s="23" t="s">
        <v>92</v>
      </c>
      <c r="H9381" s="24" t="s">
        <v>92</v>
      </c>
      <c r="I9381" t="s">
        <v>92</v>
      </c>
    </row>
    <row r="9382" spans="1:9">
      <c r="A9382" t="s">
        <v>92</v>
      </c>
      <c r="B9382" s="23" t="s">
        <v>92</v>
      </c>
      <c r="C9382" s="24" t="s">
        <v>92</v>
      </c>
      <c r="D9382" t="s">
        <v>92</v>
      </c>
      <c r="E9382" t="s">
        <v>92</v>
      </c>
      <c r="F9382" t="s">
        <v>92</v>
      </c>
      <c r="G9382" s="23" t="s">
        <v>92</v>
      </c>
      <c r="H9382" s="24" t="s">
        <v>92</v>
      </c>
      <c r="I9382" t="s">
        <v>92</v>
      </c>
    </row>
    <row r="9383" spans="1:9">
      <c r="A9383" t="s">
        <v>92</v>
      </c>
      <c r="B9383" s="23" t="s">
        <v>92</v>
      </c>
      <c r="C9383" s="24" t="s">
        <v>92</v>
      </c>
      <c r="D9383" t="s">
        <v>92</v>
      </c>
      <c r="E9383" t="s">
        <v>92</v>
      </c>
      <c r="F9383" t="s">
        <v>92</v>
      </c>
      <c r="G9383" s="23" t="s">
        <v>92</v>
      </c>
      <c r="H9383" s="24" t="s">
        <v>92</v>
      </c>
      <c r="I9383" t="s">
        <v>92</v>
      </c>
    </row>
    <row r="9384" spans="1:9">
      <c r="A9384" t="s">
        <v>92</v>
      </c>
      <c r="B9384" s="23" t="s">
        <v>92</v>
      </c>
      <c r="C9384" s="24" t="s">
        <v>92</v>
      </c>
      <c r="D9384" t="s">
        <v>92</v>
      </c>
      <c r="E9384" t="s">
        <v>92</v>
      </c>
      <c r="F9384" t="s">
        <v>92</v>
      </c>
      <c r="G9384" s="23" t="s">
        <v>92</v>
      </c>
      <c r="H9384" s="24" t="s">
        <v>92</v>
      </c>
      <c r="I9384" t="s">
        <v>92</v>
      </c>
    </row>
    <row r="9385" spans="1:9">
      <c r="A9385" t="s">
        <v>92</v>
      </c>
      <c r="B9385" s="23" t="s">
        <v>92</v>
      </c>
      <c r="C9385" s="24" t="s">
        <v>92</v>
      </c>
      <c r="D9385" t="s">
        <v>92</v>
      </c>
      <c r="E9385" t="s">
        <v>92</v>
      </c>
      <c r="F9385" t="s">
        <v>92</v>
      </c>
      <c r="G9385" s="23" t="s">
        <v>92</v>
      </c>
      <c r="H9385" s="24" t="s">
        <v>92</v>
      </c>
      <c r="I9385" t="s">
        <v>92</v>
      </c>
    </row>
    <row r="9386" spans="1:9">
      <c r="A9386" t="s">
        <v>92</v>
      </c>
      <c r="B9386" s="23" t="s">
        <v>92</v>
      </c>
      <c r="C9386" s="24" t="s">
        <v>92</v>
      </c>
      <c r="D9386" t="s">
        <v>92</v>
      </c>
      <c r="E9386" t="s">
        <v>92</v>
      </c>
      <c r="F9386" t="s">
        <v>92</v>
      </c>
      <c r="G9386" s="23" t="s">
        <v>92</v>
      </c>
      <c r="H9386" s="24" t="s">
        <v>92</v>
      </c>
      <c r="I9386" t="s">
        <v>92</v>
      </c>
    </row>
    <row r="9387" spans="1:9">
      <c r="A9387" t="s">
        <v>92</v>
      </c>
      <c r="B9387" s="23" t="s">
        <v>92</v>
      </c>
      <c r="C9387" s="24" t="s">
        <v>92</v>
      </c>
      <c r="D9387" t="s">
        <v>92</v>
      </c>
      <c r="E9387" t="s">
        <v>92</v>
      </c>
      <c r="F9387" t="s">
        <v>92</v>
      </c>
      <c r="G9387" s="23" t="s">
        <v>92</v>
      </c>
      <c r="H9387" s="24" t="s">
        <v>92</v>
      </c>
      <c r="I9387" t="s">
        <v>92</v>
      </c>
    </row>
    <row r="9388" spans="1:9">
      <c r="A9388" t="s">
        <v>92</v>
      </c>
      <c r="B9388" s="23" t="s">
        <v>92</v>
      </c>
      <c r="C9388" s="24" t="s">
        <v>92</v>
      </c>
      <c r="D9388" t="s">
        <v>92</v>
      </c>
      <c r="E9388" t="s">
        <v>92</v>
      </c>
      <c r="F9388" t="s">
        <v>92</v>
      </c>
      <c r="G9388" s="23" t="s">
        <v>92</v>
      </c>
      <c r="H9388" s="24" t="s">
        <v>92</v>
      </c>
      <c r="I9388" t="s">
        <v>92</v>
      </c>
    </row>
    <row r="9389" spans="1:9">
      <c r="A9389" t="s">
        <v>92</v>
      </c>
      <c r="B9389" s="23" t="s">
        <v>92</v>
      </c>
      <c r="C9389" s="24" t="s">
        <v>92</v>
      </c>
      <c r="D9389" t="s">
        <v>92</v>
      </c>
      <c r="E9389" t="s">
        <v>92</v>
      </c>
      <c r="F9389" t="s">
        <v>92</v>
      </c>
      <c r="G9389" s="23" t="s">
        <v>92</v>
      </c>
      <c r="H9389" s="24" t="s">
        <v>92</v>
      </c>
      <c r="I9389" t="s">
        <v>92</v>
      </c>
    </row>
    <row r="9390" spans="1:9">
      <c r="A9390" t="s">
        <v>92</v>
      </c>
      <c r="B9390" s="23" t="s">
        <v>92</v>
      </c>
      <c r="C9390" s="24" t="s">
        <v>92</v>
      </c>
      <c r="D9390" t="s">
        <v>92</v>
      </c>
      <c r="E9390" t="s">
        <v>92</v>
      </c>
      <c r="F9390" t="s">
        <v>92</v>
      </c>
      <c r="G9390" s="23" t="s">
        <v>92</v>
      </c>
      <c r="H9390" s="24" t="s">
        <v>92</v>
      </c>
      <c r="I9390" t="s">
        <v>92</v>
      </c>
    </row>
    <row r="9391" spans="1:9">
      <c r="A9391" t="s">
        <v>92</v>
      </c>
      <c r="B9391" s="23" t="s">
        <v>92</v>
      </c>
      <c r="C9391" s="24" t="s">
        <v>92</v>
      </c>
      <c r="D9391" t="s">
        <v>92</v>
      </c>
      <c r="E9391" t="s">
        <v>92</v>
      </c>
      <c r="F9391" t="s">
        <v>92</v>
      </c>
      <c r="G9391" s="23" t="s">
        <v>92</v>
      </c>
      <c r="H9391" s="24" t="s">
        <v>92</v>
      </c>
      <c r="I9391" t="s">
        <v>92</v>
      </c>
    </row>
    <row r="9392" spans="1:9">
      <c r="A9392" t="s">
        <v>92</v>
      </c>
      <c r="B9392" s="23" t="s">
        <v>92</v>
      </c>
      <c r="C9392" s="24" t="s">
        <v>92</v>
      </c>
      <c r="D9392" t="s">
        <v>92</v>
      </c>
      <c r="E9392" t="s">
        <v>92</v>
      </c>
      <c r="F9392" t="s">
        <v>92</v>
      </c>
      <c r="G9392" s="23" t="s">
        <v>92</v>
      </c>
      <c r="H9392" s="24" t="s">
        <v>92</v>
      </c>
      <c r="I9392" t="s">
        <v>92</v>
      </c>
    </row>
    <row r="9393" spans="1:9">
      <c r="A9393" t="s">
        <v>92</v>
      </c>
      <c r="B9393" s="23" t="s">
        <v>92</v>
      </c>
      <c r="C9393" s="24" t="s">
        <v>92</v>
      </c>
      <c r="D9393" t="s">
        <v>92</v>
      </c>
      <c r="E9393" t="s">
        <v>92</v>
      </c>
      <c r="F9393" t="s">
        <v>92</v>
      </c>
      <c r="G9393" s="23" t="s">
        <v>92</v>
      </c>
      <c r="H9393" s="24" t="s">
        <v>92</v>
      </c>
      <c r="I9393" t="s">
        <v>92</v>
      </c>
    </row>
    <row r="9394" spans="1:9">
      <c r="A9394" t="s">
        <v>92</v>
      </c>
      <c r="B9394" s="23" t="s">
        <v>92</v>
      </c>
      <c r="C9394" s="24" t="s">
        <v>92</v>
      </c>
      <c r="D9394" t="s">
        <v>92</v>
      </c>
      <c r="E9394" t="s">
        <v>92</v>
      </c>
      <c r="F9394" t="s">
        <v>92</v>
      </c>
      <c r="G9394" s="23" t="s">
        <v>92</v>
      </c>
      <c r="H9394" s="24" t="s">
        <v>92</v>
      </c>
      <c r="I9394" t="s">
        <v>92</v>
      </c>
    </row>
    <row r="9395" spans="1:9">
      <c r="A9395" t="s">
        <v>92</v>
      </c>
      <c r="B9395" s="23" t="s">
        <v>92</v>
      </c>
      <c r="C9395" s="24" t="s">
        <v>92</v>
      </c>
      <c r="D9395" t="s">
        <v>92</v>
      </c>
      <c r="E9395" t="s">
        <v>92</v>
      </c>
      <c r="F9395" t="s">
        <v>92</v>
      </c>
      <c r="G9395" s="23" t="s">
        <v>92</v>
      </c>
      <c r="H9395" s="24" t="s">
        <v>92</v>
      </c>
      <c r="I9395" t="s">
        <v>92</v>
      </c>
    </row>
    <row r="9396" spans="1:9">
      <c r="A9396" t="s">
        <v>92</v>
      </c>
      <c r="B9396" s="23" t="s">
        <v>92</v>
      </c>
      <c r="C9396" s="24" t="s">
        <v>92</v>
      </c>
      <c r="D9396" t="s">
        <v>92</v>
      </c>
      <c r="E9396" t="s">
        <v>92</v>
      </c>
      <c r="F9396" t="s">
        <v>92</v>
      </c>
      <c r="G9396" s="23" t="s">
        <v>92</v>
      </c>
      <c r="H9396" s="24" t="s">
        <v>92</v>
      </c>
      <c r="I9396" t="s">
        <v>92</v>
      </c>
    </row>
    <row r="9397" spans="1:9">
      <c r="A9397" t="s">
        <v>92</v>
      </c>
      <c r="B9397" s="23" t="s">
        <v>92</v>
      </c>
      <c r="C9397" s="24" t="s">
        <v>92</v>
      </c>
      <c r="D9397" t="s">
        <v>92</v>
      </c>
      <c r="E9397" t="s">
        <v>92</v>
      </c>
      <c r="F9397" t="s">
        <v>92</v>
      </c>
      <c r="G9397" s="23" t="s">
        <v>92</v>
      </c>
      <c r="H9397" s="24" t="s">
        <v>92</v>
      </c>
      <c r="I9397" t="s">
        <v>92</v>
      </c>
    </row>
    <row r="9398" spans="1:9">
      <c r="A9398" t="s">
        <v>92</v>
      </c>
      <c r="B9398" s="23" t="s">
        <v>92</v>
      </c>
      <c r="C9398" s="24" t="s">
        <v>92</v>
      </c>
      <c r="D9398" t="s">
        <v>92</v>
      </c>
      <c r="E9398" t="s">
        <v>92</v>
      </c>
      <c r="F9398" t="s">
        <v>92</v>
      </c>
      <c r="G9398" s="23" t="s">
        <v>92</v>
      </c>
      <c r="H9398" s="24" t="s">
        <v>92</v>
      </c>
      <c r="I9398" t="s">
        <v>92</v>
      </c>
    </row>
    <row r="9399" spans="1:9">
      <c r="A9399" t="s">
        <v>92</v>
      </c>
      <c r="B9399" s="23" t="s">
        <v>92</v>
      </c>
      <c r="C9399" s="24" t="s">
        <v>92</v>
      </c>
      <c r="D9399" t="s">
        <v>92</v>
      </c>
      <c r="E9399" t="s">
        <v>92</v>
      </c>
      <c r="F9399" t="s">
        <v>92</v>
      </c>
      <c r="G9399" s="23" t="s">
        <v>92</v>
      </c>
      <c r="H9399" s="24" t="s">
        <v>92</v>
      </c>
      <c r="I9399" t="s">
        <v>92</v>
      </c>
    </row>
    <row r="9400" spans="1:9">
      <c r="A9400" t="s">
        <v>92</v>
      </c>
      <c r="B9400" s="23" t="s">
        <v>92</v>
      </c>
      <c r="C9400" s="24" t="s">
        <v>92</v>
      </c>
      <c r="D9400" t="s">
        <v>92</v>
      </c>
      <c r="E9400" t="s">
        <v>92</v>
      </c>
      <c r="F9400" t="s">
        <v>92</v>
      </c>
      <c r="G9400" s="23" t="s">
        <v>92</v>
      </c>
      <c r="H9400" s="24" t="s">
        <v>92</v>
      </c>
      <c r="I9400" t="s">
        <v>92</v>
      </c>
    </row>
    <row r="9401" spans="1:9">
      <c r="A9401" t="s">
        <v>92</v>
      </c>
      <c r="B9401" s="23" t="s">
        <v>92</v>
      </c>
      <c r="C9401" s="24" t="s">
        <v>92</v>
      </c>
      <c r="D9401" t="s">
        <v>92</v>
      </c>
      <c r="E9401" t="s">
        <v>92</v>
      </c>
      <c r="F9401" t="s">
        <v>92</v>
      </c>
      <c r="G9401" s="23" t="s">
        <v>92</v>
      </c>
      <c r="H9401" s="24" t="s">
        <v>92</v>
      </c>
      <c r="I9401" t="s">
        <v>92</v>
      </c>
    </row>
    <row r="9402" spans="1:9">
      <c r="A9402" t="s">
        <v>92</v>
      </c>
      <c r="B9402" s="23" t="s">
        <v>92</v>
      </c>
      <c r="C9402" s="24" t="s">
        <v>92</v>
      </c>
      <c r="D9402" t="s">
        <v>92</v>
      </c>
      <c r="E9402" t="s">
        <v>92</v>
      </c>
      <c r="F9402" t="s">
        <v>92</v>
      </c>
      <c r="G9402" s="23" t="s">
        <v>92</v>
      </c>
      <c r="H9402" s="24" t="s">
        <v>92</v>
      </c>
      <c r="I9402" t="s">
        <v>92</v>
      </c>
    </row>
    <row r="9403" spans="1:9">
      <c r="A9403" t="s">
        <v>92</v>
      </c>
      <c r="B9403" s="23" t="s">
        <v>92</v>
      </c>
      <c r="C9403" s="24" t="s">
        <v>92</v>
      </c>
      <c r="D9403" t="s">
        <v>92</v>
      </c>
      <c r="E9403" t="s">
        <v>92</v>
      </c>
      <c r="F9403" t="s">
        <v>92</v>
      </c>
      <c r="G9403" s="23" t="s">
        <v>92</v>
      </c>
      <c r="H9403" s="24" t="s">
        <v>92</v>
      </c>
      <c r="I9403" t="s">
        <v>92</v>
      </c>
    </row>
    <row r="9404" spans="1:9">
      <c r="A9404" t="s">
        <v>92</v>
      </c>
      <c r="B9404" s="23" t="s">
        <v>92</v>
      </c>
      <c r="C9404" s="24" t="s">
        <v>92</v>
      </c>
      <c r="D9404" t="s">
        <v>92</v>
      </c>
      <c r="E9404" t="s">
        <v>92</v>
      </c>
      <c r="F9404" t="s">
        <v>92</v>
      </c>
      <c r="G9404" s="23" t="s">
        <v>92</v>
      </c>
      <c r="H9404" s="24" t="s">
        <v>92</v>
      </c>
      <c r="I9404" t="s">
        <v>92</v>
      </c>
    </row>
    <row r="9405" spans="1:9">
      <c r="A9405" t="s">
        <v>92</v>
      </c>
      <c r="B9405" s="23" t="s">
        <v>92</v>
      </c>
      <c r="C9405" s="24" t="s">
        <v>92</v>
      </c>
      <c r="D9405" t="s">
        <v>92</v>
      </c>
      <c r="E9405" t="s">
        <v>92</v>
      </c>
      <c r="F9405" t="s">
        <v>92</v>
      </c>
      <c r="G9405" s="23" t="s">
        <v>92</v>
      </c>
      <c r="H9405" s="24" t="s">
        <v>92</v>
      </c>
      <c r="I9405" t="s">
        <v>92</v>
      </c>
    </row>
    <row r="9406" spans="1:9">
      <c r="A9406" t="s">
        <v>92</v>
      </c>
      <c r="B9406" s="23" t="s">
        <v>92</v>
      </c>
      <c r="C9406" s="24" t="s">
        <v>92</v>
      </c>
      <c r="D9406" t="s">
        <v>92</v>
      </c>
      <c r="E9406" t="s">
        <v>92</v>
      </c>
      <c r="F9406" t="s">
        <v>92</v>
      </c>
      <c r="G9406" s="23" t="s">
        <v>92</v>
      </c>
      <c r="H9406" s="24" t="s">
        <v>92</v>
      </c>
      <c r="I9406" t="s">
        <v>92</v>
      </c>
    </row>
    <row r="9407" spans="1:9">
      <c r="A9407" t="s">
        <v>92</v>
      </c>
      <c r="B9407" s="23" t="s">
        <v>92</v>
      </c>
      <c r="C9407" s="24" t="s">
        <v>92</v>
      </c>
      <c r="D9407" t="s">
        <v>92</v>
      </c>
      <c r="E9407" t="s">
        <v>92</v>
      </c>
      <c r="F9407" t="s">
        <v>92</v>
      </c>
      <c r="G9407" s="23" t="s">
        <v>92</v>
      </c>
      <c r="H9407" s="24" t="s">
        <v>92</v>
      </c>
      <c r="I9407" t="s">
        <v>92</v>
      </c>
    </row>
    <row r="9408" spans="1:9">
      <c r="A9408" t="s">
        <v>92</v>
      </c>
      <c r="B9408" s="23" t="s">
        <v>92</v>
      </c>
      <c r="C9408" s="24" t="s">
        <v>92</v>
      </c>
      <c r="D9408" t="s">
        <v>92</v>
      </c>
      <c r="E9408" t="s">
        <v>92</v>
      </c>
      <c r="F9408" t="s">
        <v>92</v>
      </c>
      <c r="G9408" s="23" t="s">
        <v>92</v>
      </c>
      <c r="H9408" s="24" t="s">
        <v>92</v>
      </c>
      <c r="I9408" t="s">
        <v>92</v>
      </c>
    </row>
    <row r="9409" spans="1:9">
      <c r="A9409" t="s">
        <v>92</v>
      </c>
      <c r="B9409" s="23" t="s">
        <v>92</v>
      </c>
      <c r="C9409" s="24" t="s">
        <v>92</v>
      </c>
      <c r="D9409" t="s">
        <v>92</v>
      </c>
      <c r="E9409" t="s">
        <v>92</v>
      </c>
      <c r="F9409" t="s">
        <v>92</v>
      </c>
      <c r="G9409" s="23" t="s">
        <v>92</v>
      </c>
      <c r="H9409" s="24" t="s">
        <v>92</v>
      </c>
      <c r="I9409" t="s">
        <v>92</v>
      </c>
    </row>
    <row r="9410" spans="1:9">
      <c r="A9410" t="s">
        <v>92</v>
      </c>
      <c r="B9410" s="23" t="s">
        <v>92</v>
      </c>
      <c r="C9410" s="24" t="s">
        <v>92</v>
      </c>
      <c r="D9410" t="s">
        <v>92</v>
      </c>
      <c r="E9410" t="s">
        <v>92</v>
      </c>
      <c r="F9410" t="s">
        <v>92</v>
      </c>
      <c r="G9410" s="23" t="s">
        <v>92</v>
      </c>
      <c r="H9410" s="24" t="s">
        <v>92</v>
      </c>
      <c r="I9410" t="s">
        <v>92</v>
      </c>
    </row>
    <row r="9411" spans="1:9">
      <c r="A9411" t="s">
        <v>92</v>
      </c>
      <c r="B9411" s="23" t="s">
        <v>92</v>
      </c>
      <c r="C9411" s="24" t="s">
        <v>92</v>
      </c>
      <c r="D9411" t="s">
        <v>92</v>
      </c>
      <c r="E9411" t="s">
        <v>92</v>
      </c>
      <c r="F9411" t="s">
        <v>92</v>
      </c>
      <c r="G9411" s="23" t="s">
        <v>92</v>
      </c>
      <c r="H9411" s="24" t="s">
        <v>92</v>
      </c>
      <c r="I9411" t="s">
        <v>92</v>
      </c>
    </row>
    <row r="9412" spans="1:9">
      <c r="A9412" t="s">
        <v>92</v>
      </c>
      <c r="B9412" s="23" t="s">
        <v>92</v>
      </c>
      <c r="C9412" s="24" t="s">
        <v>92</v>
      </c>
      <c r="D9412" t="s">
        <v>92</v>
      </c>
      <c r="E9412" t="s">
        <v>92</v>
      </c>
      <c r="F9412" t="s">
        <v>92</v>
      </c>
      <c r="G9412" s="23" t="s">
        <v>92</v>
      </c>
      <c r="H9412" s="24" t="s">
        <v>92</v>
      </c>
      <c r="I9412" t="s">
        <v>92</v>
      </c>
    </row>
    <row r="9413" spans="1:9">
      <c r="A9413" t="s">
        <v>92</v>
      </c>
      <c r="B9413" s="23" t="s">
        <v>92</v>
      </c>
      <c r="C9413" s="24" t="s">
        <v>92</v>
      </c>
      <c r="D9413" t="s">
        <v>92</v>
      </c>
      <c r="E9413" t="s">
        <v>92</v>
      </c>
      <c r="F9413" t="s">
        <v>92</v>
      </c>
      <c r="G9413" s="23" t="s">
        <v>92</v>
      </c>
      <c r="H9413" s="24" t="s">
        <v>92</v>
      </c>
      <c r="I9413" t="s">
        <v>92</v>
      </c>
    </row>
    <row r="9414" spans="1:9">
      <c r="A9414" t="s">
        <v>92</v>
      </c>
      <c r="B9414" s="23" t="s">
        <v>92</v>
      </c>
      <c r="C9414" s="24" t="s">
        <v>92</v>
      </c>
      <c r="D9414" t="s">
        <v>92</v>
      </c>
      <c r="E9414" t="s">
        <v>92</v>
      </c>
      <c r="F9414" t="s">
        <v>92</v>
      </c>
      <c r="G9414" s="23" t="s">
        <v>92</v>
      </c>
      <c r="H9414" s="24" t="s">
        <v>92</v>
      </c>
      <c r="I9414" t="s">
        <v>92</v>
      </c>
    </row>
    <row r="9415" spans="1:9">
      <c r="A9415" t="s">
        <v>92</v>
      </c>
      <c r="B9415" s="23" t="s">
        <v>92</v>
      </c>
      <c r="C9415" s="24" t="s">
        <v>92</v>
      </c>
      <c r="D9415" t="s">
        <v>92</v>
      </c>
      <c r="E9415" t="s">
        <v>92</v>
      </c>
      <c r="F9415" t="s">
        <v>92</v>
      </c>
      <c r="G9415" s="23" t="s">
        <v>92</v>
      </c>
      <c r="H9415" s="24" t="s">
        <v>92</v>
      </c>
      <c r="I9415" t="s">
        <v>92</v>
      </c>
    </row>
    <row r="9416" spans="1:9">
      <c r="A9416" t="s">
        <v>92</v>
      </c>
      <c r="B9416" s="23" t="s">
        <v>92</v>
      </c>
      <c r="C9416" s="24" t="s">
        <v>92</v>
      </c>
      <c r="D9416" t="s">
        <v>92</v>
      </c>
      <c r="E9416" t="s">
        <v>92</v>
      </c>
      <c r="F9416" t="s">
        <v>92</v>
      </c>
      <c r="G9416" s="23" t="s">
        <v>92</v>
      </c>
      <c r="H9416" s="24" t="s">
        <v>92</v>
      </c>
      <c r="I9416" t="s">
        <v>92</v>
      </c>
    </row>
    <row r="9417" spans="1:9">
      <c r="A9417" t="s">
        <v>92</v>
      </c>
      <c r="B9417" s="23" t="s">
        <v>92</v>
      </c>
      <c r="C9417" s="24" t="s">
        <v>92</v>
      </c>
      <c r="D9417" t="s">
        <v>92</v>
      </c>
      <c r="E9417" t="s">
        <v>92</v>
      </c>
      <c r="F9417" t="s">
        <v>92</v>
      </c>
      <c r="G9417" s="23" t="s">
        <v>92</v>
      </c>
      <c r="H9417" s="24" t="s">
        <v>92</v>
      </c>
      <c r="I9417" t="s">
        <v>92</v>
      </c>
    </row>
    <row r="9418" spans="1:9">
      <c r="A9418" t="s">
        <v>92</v>
      </c>
      <c r="B9418" s="23" t="s">
        <v>92</v>
      </c>
      <c r="C9418" s="24" t="s">
        <v>92</v>
      </c>
      <c r="D9418" t="s">
        <v>92</v>
      </c>
      <c r="E9418" t="s">
        <v>92</v>
      </c>
      <c r="F9418" t="s">
        <v>92</v>
      </c>
      <c r="G9418" s="23" t="s">
        <v>92</v>
      </c>
      <c r="H9418" s="24" t="s">
        <v>92</v>
      </c>
      <c r="I9418" t="s">
        <v>92</v>
      </c>
    </row>
    <row r="9419" spans="1:9">
      <c r="A9419" t="s">
        <v>92</v>
      </c>
      <c r="B9419" s="23" t="s">
        <v>92</v>
      </c>
      <c r="C9419" s="24" t="s">
        <v>92</v>
      </c>
      <c r="D9419" t="s">
        <v>92</v>
      </c>
      <c r="E9419" t="s">
        <v>92</v>
      </c>
      <c r="F9419" t="s">
        <v>92</v>
      </c>
      <c r="G9419" s="23" t="s">
        <v>92</v>
      </c>
      <c r="H9419" s="24" t="s">
        <v>92</v>
      </c>
      <c r="I9419" t="s">
        <v>92</v>
      </c>
    </row>
    <row r="9420" spans="1:9">
      <c r="A9420" t="s">
        <v>92</v>
      </c>
      <c r="B9420" s="23" t="s">
        <v>92</v>
      </c>
      <c r="C9420" s="24" t="s">
        <v>92</v>
      </c>
      <c r="D9420" t="s">
        <v>92</v>
      </c>
      <c r="E9420" t="s">
        <v>92</v>
      </c>
      <c r="F9420" t="s">
        <v>92</v>
      </c>
      <c r="G9420" s="23" t="s">
        <v>92</v>
      </c>
      <c r="H9420" s="24" t="s">
        <v>92</v>
      </c>
      <c r="I9420" t="s">
        <v>92</v>
      </c>
    </row>
    <row r="9421" spans="1:9">
      <c r="A9421" t="s">
        <v>92</v>
      </c>
      <c r="B9421" s="23" t="s">
        <v>92</v>
      </c>
      <c r="C9421" s="24" t="s">
        <v>92</v>
      </c>
      <c r="D9421" t="s">
        <v>92</v>
      </c>
      <c r="E9421" t="s">
        <v>92</v>
      </c>
      <c r="F9421" t="s">
        <v>92</v>
      </c>
      <c r="G9421" s="23" t="s">
        <v>92</v>
      </c>
      <c r="H9421" s="24" t="s">
        <v>92</v>
      </c>
      <c r="I9421" t="s">
        <v>92</v>
      </c>
    </row>
    <row r="9422" spans="1:9">
      <c r="A9422" t="s">
        <v>92</v>
      </c>
      <c r="B9422" s="23" t="s">
        <v>92</v>
      </c>
      <c r="C9422" s="24" t="s">
        <v>92</v>
      </c>
      <c r="D9422" t="s">
        <v>92</v>
      </c>
      <c r="E9422" t="s">
        <v>92</v>
      </c>
      <c r="F9422" t="s">
        <v>92</v>
      </c>
      <c r="G9422" s="23" t="s">
        <v>92</v>
      </c>
      <c r="H9422" s="24" t="s">
        <v>92</v>
      </c>
      <c r="I9422" t="s">
        <v>92</v>
      </c>
    </row>
    <row r="9423" spans="1:9">
      <c r="A9423" t="s">
        <v>92</v>
      </c>
      <c r="B9423" s="23" t="s">
        <v>92</v>
      </c>
      <c r="C9423" s="24" t="s">
        <v>92</v>
      </c>
      <c r="D9423" t="s">
        <v>92</v>
      </c>
      <c r="E9423" t="s">
        <v>92</v>
      </c>
      <c r="F9423" t="s">
        <v>92</v>
      </c>
      <c r="G9423" s="23" t="s">
        <v>92</v>
      </c>
      <c r="H9423" s="24" t="s">
        <v>92</v>
      </c>
      <c r="I9423" t="s">
        <v>92</v>
      </c>
    </row>
    <row r="9424" spans="1:9">
      <c r="A9424" t="s">
        <v>92</v>
      </c>
      <c r="B9424" s="23" t="s">
        <v>92</v>
      </c>
      <c r="C9424" s="24" t="s">
        <v>92</v>
      </c>
      <c r="D9424" t="s">
        <v>92</v>
      </c>
      <c r="E9424" t="s">
        <v>92</v>
      </c>
      <c r="F9424" t="s">
        <v>92</v>
      </c>
      <c r="G9424" s="23" t="s">
        <v>92</v>
      </c>
      <c r="H9424" s="24" t="s">
        <v>92</v>
      </c>
      <c r="I9424" t="s">
        <v>92</v>
      </c>
    </row>
    <row r="9425" spans="1:9">
      <c r="A9425" t="s">
        <v>92</v>
      </c>
      <c r="B9425" s="23" t="s">
        <v>92</v>
      </c>
      <c r="C9425" s="24" t="s">
        <v>92</v>
      </c>
      <c r="D9425" t="s">
        <v>92</v>
      </c>
      <c r="E9425" t="s">
        <v>92</v>
      </c>
      <c r="F9425" t="s">
        <v>92</v>
      </c>
      <c r="G9425" s="23" t="s">
        <v>92</v>
      </c>
      <c r="H9425" s="24" t="s">
        <v>92</v>
      </c>
      <c r="I9425" t="s">
        <v>92</v>
      </c>
    </row>
    <row r="9426" spans="1:9">
      <c r="A9426" t="s">
        <v>92</v>
      </c>
      <c r="B9426" s="23" t="s">
        <v>92</v>
      </c>
      <c r="C9426" s="24" t="s">
        <v>92</v>
      </c>
      <c r="D9426" t="s">
        <v>92</v>
      </c>
      <c r="E9426" t="s">
        <v>92</v>
      </c>
      <c r="F9426" t="s">
        <v>92</v>
      </c>
      <c r="G9426" s="23" t="s">
        <v>92</v>
      </c>
      <c r="H9426" s="24" t="s">
        <v>92</v>
      </c>
      <c r="I9426" t="s">
        <v>92</v>
      </c>
    </row>
    <row r="9427" spans="1:9">
      <c r="A9427" t="s">
        <v>92</v>
      </c>
      <c r="B9427" s="23" t="s">
        <v>92</v>
      </c>
      <c r="C9427" s="24" t="s">
        <v>92</v>
      </c>
      <c r="D9427" t="s">
        <v>92</v>
      </c>
      <c r="E9427" t="s">
        <v>92</v>
      </c>
      <c r="F9427" t="s">
        <v>92</v>
      </c>
      <c r="G9427" s="23" t="s">
        <v>92</v>
      </c>
      <c r="H9427" s="24" t="s">
        <v>92</v>
      </c>
      <c r="I9427" t="s">
        <v>92</v>
      </c>
    </row>
    <row r="9428" spans="1:9">
      <c r="A9428" t="s">
        <v>92</v>
      </c>
      <c r="B9428" s="23" t="s">
        <v>92</v>
      </c>
      <c r="C9428" s="24" t="s">
        <v>92</v>
      </c>
      <c r="D9428" t="s">
        <v>92</v>
      </c>
      <c r="E9428" t="s">
        <v>92</v>
      </c>
      <c r="F9428" t="s">
        <v>92</v>
      </c>
      <c r="G9428" s="23" t="s">
        <v>92</v>
      </c>
      <c r="H9428" s="24" t="s">
        <v>92</v>
      </c>
      <c r="I9428" t="s">
        <v>92</v>
      </c>
    </row>
    <row r="9429" spans="1:9">
      <c r="A9429" t="s">
        <v>92</v>
      </c>
      <c r="B9429" s="23" t="s">
        <v>92</v>
      </c>
      <c r="C9429" s="24" t="s">
        <v>92</v>
      </c>
      <c r="D9429" t="s">
        <v>92</v>
      </c>
      <c r="E9429" t="s">
        <v>92</v>
      </c>
      <c r="F9429" t="s">
        <v>92</v>
      </c>
      <c r="G9429" s="23" t="s">
        <v>92</v>
      </c>
      <c r="H9429" s="24" t="s">
        <v>92</v>
      </c>
      <c r="I9429" t="s">
        <v>92</v>
      </c>
    </row>
    <row r="9430" spans="1:9">
      <c r="A9430" t="s">
        <v>92</v>
      </c>
      <c r="B9430" s="23" t="s">
        <v>92</v>
      </c>
      <c r="C9430" s="24" t="s">
        <v>92</v>
      </c>
      <c r="D9430" t="s">
        <v>92</v>
      </c>
      <c r="E9430" t="s">
        <v>92</v>
      </c>
      <c r="F9430" t="s">
        <v>92</v>
      </c>
      <c r="G9430" s="23" t="s">
        <v>92</v>
      </c>
      <c r="H9430" s="24" t="s">
        <v>92</v>
      </c>
      <c r="I9430" t="s">
        <v>92</v>
      </c>
    </row>
    <row r="9431" spans="1:9">
      <c r="A9431" t="s">
        <v>92</v>
      </c>
      <c r="B9431" s="23" t="s">
        <v>92</v>
      </c>
      <c r="C9431" s="24" t="s">
        <v>92</v>
      </c>
      <c r="D9431" t="s">
        <v>92</v>
      </c>
      <c r="E9431" t="s">
        <v>92</v>
      </c>
      <c r="F9431" t="s">
        <v>92</v>
      </c>
      <c r="G9431" s="23" t="s">
        <v>92</v>
      </c>
      <c r="H9431" s="24" t="s">
        <v>92</v>
      </c>
      <c r="I9431" t="s">
        <v>92</v>
      </c>
    </row>
    <row r="9432" spans="1:9">
      <c r="A9432" t="s">
        <v>92</v>
      </c>
      <c r="B9432" s="23" t="s">
        <v>92</v>
      </c>
      <c r="C9432" s="24" t="s">
        <v>92</v>
      </c>
      <c r="D9432" t="s">
        <v>92</v>
      </c>
      <c r="E9432" t="s">
        <v>92</v>
      </c>
      <c r="F9432" t="s">
        <v>92</v>
      </c>
      <c r="G9432" s="23" t="s">
        <v>92</v>
      </c>
      <c r="H9432" s="24" t="s">
        <v>92</v>
      </c>
      <c r="I9432" t="s">
        <v>92</v>
      </c>
    </row>
    <row r="9433" spans="1:9">
      <c r="A9433" t="s">
        <v>92</v>
      </c>
      <c r="B9433" s="23" t="s">
        <v>92</v>
      </c>
      <c r="C9433" s="24" t="s">
        <v>92</v>
      </c>
      <c r="D9433" t="s">
        <v>92</v>
      </c>
      <c r="E9433" t="s">
        <v>92</v>
      </c>
      <c r="F9433" t="s">
        <v>92</v>
      </c>
      <c r="G9433" s="23" t="s">
        <v>92</v>
      </c>
      <c r="H9433" s="24" t="s">
        <v>92</v>
      </c>
      <c r="I9433" t="s">
        <v>92</v>
      </c>
    </row>
    <row r="9434" spans="1:9">
      <c r="A9434" t="s">
        <v>92</v>
      </c>
      <c r="B9434" s="23" t="s">
        <v>92</v>
      </c>
      <c r="C9434" s="24" t="s">
        <v>92</v>
      </c>
      <c r="D9434" t="s">
        <v>92</v>
      </c>
      <c r="E9434" t="s">
        <v>92</v>
      </c>
      <c r="F9434" t="s">
        <v>92</v>
      </c>
      <c r="G9434" s="23" t="s">
        <v>92</v>
      </c>
      <c r="H9434" s="24" t="s">
        <v>92</v>
      </c>
      <c r="I9434" t="s">
        <v>92</v>
      </c>
    </row>
    <row r="9435" spans="1:9">
      <c r="A9435" t="s">
        <v>92</v>
      </c>
      <c r="B9435" s="23" t="s">
        <v>92</v>
      </c>
      <c r="C9435" s="24" t="s">
        <v>92</v>
      </c>
      <c r="D9435" t="s">
        <v>92</v>
      </c>
      <c r="E9435" t="s">
        <v>92</v>
      </c>
      <c r="F9435" t="s">
        <v>92</v>
      </c>
      <c r="G9435" s="23" t="s">
        <v>92</v>
      </c>
      <c r="H9435" s="24" t="s">
        <v>92</v>
      </c>
      <c r="I9435" t="s">
        <v>92</v>
      </c>
    </row>
    <row r="9436" spans="1:9">
      <c r="A9436" t="s">
        <v>92</v>
      </c>
      <c r="B9436" s="23" t="s">
        <v>92</v>
      </c>
      <c r="C9436" s="24" t="s">
        <v>92</v>
      </c>
      <c r="D9436" t="s">
        <v>92</v>
      </c>
      <c r="E9436" t="s">
        <v>92</v>
      </c>
      <c r="F9436" t="s">
        <v>92</v>
      </c>
      <c r="G9436" s="23" t="s">
        <v>92</v>
      </c>
      <c r="H9436" s="24" t="s">
        <v>92</v>
      </c>
      <c r="I9436" t="s">
        <v>92</v>
      </c>
    </row>
    <row r="9437" spans="1:9">
      <c r="A9437" t="s">
        <v>92</v>
      </c>
      <c r="B9437" s="23" t="s">
        <v>92</v>
      </c>
      <c r="C9437" s="24" t="s">
        <v>92</v>
      </c>
      <c r="D9437" t="s">
        <v>92</v>
      </c>
      <c r="E9437" t="s">
        <v>92</v>
      </c>
      <c r="F9437" t="s">
        <v>92</v>
      </c>
      <c r="G9437" s="23" t="s">
        <v>92</v>
      </c>
      <c r="H9437" s="24" t="s">
        <v>92</v>
      </c>
      <c r="I9437" t="s">
        <v>92</v>
      </c>
    </row>
    <row r="9438" spans="1:9">
      <c r="A9438" t="s">
        <v>92</v>
      </c>
      <c r="B9438" s="23" t="s">
        <v>92</v>
      </c>
      <c r="C9438" s="24" t="s">
        <v>92</v>
      </c>
      <c r="D9438" t="s">
        <v>92</v>
      </c>
      <c r="E9438" t="s">
        <v>92</v>
      </c>
      <c r="F9438" t="s">
        <v>92</v>
      </c>
      <c r="G9438" s="23" t="s">
        <v>92</v>
      </c>
      <c r="H9438" s="24" t="s">
        <v>92</v>
      </c>
      <c r="I9438" t="s">
        <v>92</v>
      </c>
    </row>
    <row r="9439" spans="1:9">
      <c r="A9439" t="s">
        <v>92</v>
      </c>
      <c r="B9439" s="23" t="s">
        <v>92</v>
      </c>
      <c r="C9439" s="24" t="s">
        <v>92</v>
      </c>
      <c r="D9439" t="s">
        <v>92</v>
      </c>
      <c r="E9439" t="s">
        <v>92</v>
      </c>
      <c r="F9439" t="s">
        <v>92</v>
      </c>
      <c r="G9439" s="23" t="s">
        <v>92</v>
      </c>
      <c r="H9439" s="24" t="s">
        <v>92</v>
      </c>
      <c r="I9439" t="s">
        <v>92</v>
      </c>
    </row>
    <row r="9440" spans="1:9">
      <c r="A9440" t="s">
        <v>92</v>
      </c>
      <c r="B9440" s="23" t="s">
        <v>92</v>
      </c>
      <c r="C9440" s="24" t="s">
        <v>92</v>
      </c>
      <c r="D9440" t="s">
        <v>92</v>
      </c>
      <c r="E9440" t="s">
        <v>92</v>
      </c>
      <c r="F9440" t="s">
        <v>92</v>
      </c>
      <c r="G9440" s="23" t="s">
        <v>92</v>
      </c>
      <c r="H9440" s="24" t="s">
        <v>92</v>
      </c>
      <c r="I9440" t="s">
        <v>92</v>
      </c>
    </row>
    <row r="9441" spans="1:9">
      <c r="A9441" t="s">
        <v>92</v>
      </c>
      <c r="B9441" s="23" t="s">
        <v>92</v>
      </c>
      <c r="C9441" s="24" t="s">
        <v>92</v>
      </c>
      <c r="D9441" t="s">
        <v>92</v>
      </c>
      <c r="E9441" t="s">
        <v>92</v>
      </c>
      <c r="F9441" t="s">
        <v>92</v>
      </c>
      <c r="G9441" s="23" t="s">
        <v>92</v>
      </c>
      <c r="H9441" s="24" t="s">
        <v>92</v>
      </c>
      <c r="I9441" t="s">
        <v>92</v>
      </c>
    </row>
    <row r="9442" spans="1:9">
      <c r="A9442" t="s">
        <v>92</v>
      </c>
      <c r="B9442" s="23" t="s">
        <v>92</v>
      </c>
      <c r="C9442" s="24" t="s">
        <v>92</v>
      </c>
      <c r="D9442" t="s">
        <v>92</v>
      </c>
      <c r="E9442" t="s">
        <v>92</v>
      </c>
      <c r="F9442" t="s">
        <v>92</v>
      </c>
      <c r="G9442" s="23" t="s">
        <v>92</v>
      </c>
      <c r="H9442" s="24" t="s">
        <v>92</v>
      </c>
      <c r="I9442" t="s">
        <v>92</v>
      </c>
    </row>
    <row r="9443" spans="1:9">
      <c r="A9443" t="s">
        <v>92</v>
      </c>
      <c r="B9443" s="23" t="s">
        <v>92</v>
      </c>
      <c r="C9443" s="24" t="s">
        <v>92</v>
      </c>
      <c r="D9443" t="s">
        <v>92</v>
      </c>
      <c r="E9443" t="s">
        <v>92</v>
      </c>
      <c r="F9443" t="s">
        <v>92</v>
      </c>
      <c r="G9443" s="23" t="s">
        <v>92</v>
      </c>
      <c r="H9443" s="24" t="s">
        <v>92</v>
      </c>
      <c r="I9443" t="s">
        <v>92</v>
      </c>
    </row>
    <row r="9444" spans="1:9">
      <c r="A9444" t="s">
        <v>92</v>
      </c>
      <c r="B9444" s="23" t="s">
        <v>92</v>
      </c>
      <c r="C9444" s="24" t="s">
        <v>92</v>
      </c>
      <c r="D9444" t="s">
        <v>92</v>
      </c>
      <c r="E9444" t="s">
        <v>92</v>
      </c>
      <c r="F9444" t="s">
        <v>92</v>
      </c>
      <c r="G9444" s="23" t="s">
        <v>92</v>
      </c>
      <c r="H9444" s="24" t="s">
        <v>92</v>
      </c>
      <c r="I9444" t="s">
        <v>92</v>
      </c>
    </row>
    <row r="9445" spans="1:9">
      <c r="A9445" t="s">
        <v>92</v>
      </c>
      <c r="B9445" s="23" t="s">
        <v>92</v>
      </c>
      <c r="C9445" s="24" t="s">
        <v>92</v>
      </c>
      <c r="D9445" t="s">
        <v>92</v>
      </c>
      <c r="E9445" t="s">
        <v>92</v>
      </c>
      <c r="F9445" t="s">
        <v>92</v>
      </c>
      <c r="G9445" s="23" t="s">
        <v>92</v>
      </c>
      <c r="H9445" s="24" t="s">
        <v>92</v>
      </c>
      <c r="I9445" t="s">
        <v>92</v>
      </c>
    </row>
    <row r="9446" spans="1:9">
      <c r="A9446" t="s">
        <v>92</v>
      </c>
      <c r="B9446" s="23" t="s">
        <v>92</v>
      </c>
      <c r="C9446" s="24" t="s">
        <v>92</v>
      </c>
      <c r="D9446" t="s">
        <v>92</v>
      </c>
      <c r="E9446" t="s">
        <v>92</v>
      </c>
      <c r="F9446" t="s">
        <v>92</v>
      </c>
      <c r="G9446" s="23" t="s">
        <v>92</v>
      </c>
      <c r="H9446" s="24" t="s">
        <v>92</v>
      </c>
      <c r="I9446" t="s">
        <v>92</v>
      </c>
    </row>
    <row r="9447" spans="1:9">
      <c r="A9447" t="s">
        <v>92</v>
      </c>
      <c r="B9447" s="23" t="s">
        <v>92</v>
      </c>
      <c r="C9447" s="24" t="s">
        <v>92</v>
      </c>
      <c r="D9447" t="s">
        <v>92</v>
      </c>
      <c r="E9447" t="s">
        <v>92</v>
      </c>
      <c r="F9447" t="s">
        <v>92</v>
      </c>
      <c r="G9447" s="23" t="s">
        <v>92</v>
      </c>
      <c r="H9447" s="24" t="s">
        <v>92</v>
      </c>
      <c r="I9447" t="s">
        <v>92</v>
      </c>
    </row>
    <row r="9448" spans="1:9">
      <c r="A9448" t="s">
        <v>92</v>
      </c>
      <c r="B9448" s="23" t="s">
        <v>92</v>
      </c>
      <c r="C9448" s="24" t="s">
        <v>92</v>
      </c>
      <c r="D9448" t="s">
        <v>92</v>
      </c>
      <c r="E9448" t="s">
        <v>92</v>
      </c>
      <c r="F9448" t="s">
        <v>92</v>
      </c>
      <c r="G9448" s="23" t="s">
        <v>92</v>
      </c>
      <c r="H9448" s="24" t="s">
        <v>92</v>
      </c>
      <c r="I9448" t="s">
        <v>92</v>
      </c>
    </row>
    <row r="9449" spans="1:9">
      <c r="A9449" t="s">
        <v>92</v>
      </c>
      <c r="B9449" s="23" t="s">
        <v>92</v>
      </c>
      <c r="C9449" s="24" t="s">
        <v>92</v>
      </c>
      <c r="D9449" t="s">
        <v>92</v>
      </c>
      <c r="E9449" t="s">
        <v>92</v>
      </c>
      <c r="F9449" t="s">
        <v>92</v>
      </c>
      <c r="G9449" s="23" t="s">
        <v>92</v>
      </c>
      <c r="H9449" s="24" t="s">
        <v>92</v>
      </c>
      <c r="I9449" t="s">
        <v>92</v>
      </c>
    </row>
    <row r="9450" spans="1:9">
      <c r="A9450" t="s">
        <v>92</v>
      </c>
      <c r="B9450" s="23" t="s">
        <v>92</v>
      </c>
      <c r="C9450" s="24" t="s">
        <v>92</v>
      </c>
      <c r="D9450" t="s">
        <v>92</v>
      </c>
      <c r="E9450" t="s">
        <v>92</v>
      </c>
      <c r="F9450" t="s">
        <v>92</v>
      </c>
      <c r="G9450" s="23" t="s">
        <v>92</v>
      </c>
      <c r="H9450" s="24" t="s">
        <v>92</v>
      </c>
      <c r="I9450" t="s">
        <v>92</v>
      </c>
    </row>
    <row r="9451" spans="1:9">
      <c r="A9451" t="s">
        <v>92</v>
      </c>
      <c r="B9451" s="23" t="s">
        <v>92</v>
      </c>
      <c r="C9451" s="24" t="s">
        <v>92</v>
      </c>
      <c r="D9451" t="s">
        <v>92</v>
      </c>
      <c r="E9451" t="s">
        <v>92</v>
      </c>
      <c r="F9451" t="s">
        <v>92</v>
      </c>
      <c r="G9451" s="23" t="s">
        <v>92</v>
      </c>
      <c r="H9451" s="24" t="s">
        <v>92</v>
      </c>
      <c r="I9451" t="s">
        <v>92</v>
      </c>
    </row>
    <row r="9452" spans="1:9">
      <c r="A9452" t="s">
        <v>92</v>
      </c>
      <c r="B9452" s="23" t="s">
        <v>92</v>
      </c>
      <c r="C9452" s="24" t="s">
        <v>92</v>
      </c>
      <c r="D9452" t="s">
        <v>92</v>
      </c>
      <c r="E9452" t="s">
        <v>92</v>
      </c>
      <c r="F9452" t="s">
        <v>92</v>
      </c>
      <c r="G9452" s="23" t="s">
        <v>92</v>
      </c>
      <c r="H9452" s="24" t="s">
        <v>92</v>
      </c>
      <c r="I9452" t="s">
        <v>92</v>
      </c>
    </row>
    <row r="9453" spans="1:9">
      <c r="A9453" t="s">
        <v>92</v>
      </c>
      <c r="B9453" s="23" t="s">
        <v>92</v>
      </c>
      <c r="C9453" s="24" t="s">
        <v>92</v>
      </c>
      <c r="D9453" t="s">
        <v>92</v>
      </c>
      <c r="E9453" t="s">
        <v>92</v>
      </c>
      <c r="F9453" t="s">
        <v>92</v>
      </c>
      <c r="G9453" s="23" t="s">
        <v>92</v>
      </c>
      <c r="H9453" s="24" t="s">
        <v>92</v>
      </c>
      <c r="I9453" t="s">
        <v>92</v>
      </c>
    </row>
    <row r="9454" spans="1:9">
      <c r="A9454" t="s">
        <v>92</v>
      </c>
      <c r="B9454" s="23" t="s">
        <v>92</v>
      </c>
      <c r="C9454" s="24" t="s">
        <v>92</v>
      </c>
      <c r="D9454" t="s">
        <v>92</v>
      </c>
      <c r="E9454" t="s">
        <v>92</v>
      </c>
      <c r="F9454" t="s">
        <v>92</v>
      </c>
      <c r="G9454" s="23" t="s">
        <v>92</v>
      </c>
      <c r="H9454" s="24" t="s">
        <v>92</v>
      </c>
      <c r="I9454" t="s">
        <v>92</v>
      </c>
    </row>
    <row r="9455" spans="1:9">
      <c r="A9455" t="s">
        <v>92</v>
      </c>
      <c r="B9455" s="23" t="s">
        <v>92</v>
      </c>
      <c r="C9455" s="24" t="s">
        <v>92</v>
      </c>
      <c r="D9455" t="s">
        <v>92</v>
      </c>
      <c r="E9455" t="s">
        <v>92</v>
      </c>
      <c r="F9455" t="s">
        <v>92</v>
      </c>
      <c r="G9455" s="23" t="s">
        <v>92</v>
      </c>
      <c r="H9455" s="24" t="s">
        <v>92</v>
      </c>
      <c r="I9455" t="s">
        <v>92</v>
      </c>
    </row>
    <row r="9456" spans="1:9">
      <c r="A9456" t="s">
        <v>92</v>
      </c>
      <c r="B9456" s="23" t="s">
        <v>92</v>
      </c>
      <c r="C9456" s="24" t="s">
        <v>92</v>
      </c>
      <c r="D9456" t="s">
        <v>92</v>
      </c>
      <c r="E9456" t="s">
        <v>92</v>
      </c>
      <c r="F9456" t="s">
        <v>92</v>
      </c>
      <c r="G9456" s="23" t="s">
        <v>92</v>
      </c>
      <c r="H9456" s="24" t="s">
        <v>92</v>
      </c>
      <c r="I9456" t="s">
        <v>92</v>
      </c>
    </row>
    <row r="9457" spans="1:9">
      <c r="A9457" t="s">
        <v>92</v>
      </c>
      <c r="B9457" s="23" t="s">
        <v>92</v>
      </c>
      <c r="C9457" s="24" t="s">
        <v>92</v>
      </c>
      <c r="D9457" t="s">
        <v>92</v>
      </c>
      <c r="E9457" t="s">
        <v>92</v>
      </c>
      <c r="F9457" t="s">
        <v>92</v>
      </c>
      <c r="G9457" s="23" t="s">
        <v>92</v>
      </c>
      <c r="H9457" s="24" t="s">
        <v>92</v>
      </c>
      <c r="I9457" t="s">
        <v>92</v>
      </c>
    </row>
    <row r="9458" spans="1:9">
      <c r="A9458" t="s">
        <v>92</v>
      </c>
      <c r="B9458" s="23" t="s">
        <v>92</v>
      </c>
      <c r="C9458" s="24" t="s">
        <v>92</v>
      </c>
      <c r="D9458" t="s">
        <v>92</v>
      </c>
      <c r="E9458" t="s">
        <v>92</v>
      </c>
      <c r="F9458" t="s">
        <v>92</v>
      </c>
      <c r="G9458" s="23" t="s">
        <v>92</v>
      </c>
      <c r="H9458" s="24" t="s">
        <v>92</v>
      </c>
      <c r="I9458" t="s">
        <v>92</v>
      </c>
    </row>
    <row r="9459" spans="1:9">
      <c r="A9459" t="s">
        <v>92</v>
      </c>
      <c r="B9459" s="23" t="s">
        <v>92</v>
      </c>
      <c r="C9459" s="24" t="s">
        <v>92</v>
      </c>
      <c r="D9459" t="s">
        <v>92</v>
      </c>
      <c r="E9459" t="s">
        <v>92</v>
      </c>
      <c r="F9459" t="s">
        <v>92</v>
      </c>
      <c r="G9459" s="23" t="s">
        <v>92</v>
      </c>
      <c r="H9459" s="24" t="s">
        <v>92</v>
      </c>
      <c r="I9459" t="s">
        <v>92</v>
      </c>
    </row>
    <row r="9460" spans="1:9">
      <c r="A9460" t="s">
        <v>92</v>
      </c>
      <c r="B9460" s="23" t="s">
        <v>92</v>
      </c>
      <c r="C9460" s="24" t="s">
        <v>92</v>
      </c>
      <c r="D9460" t="s">
        <v>92</v>
      </c>
      <c r="E9460" t="s">
        <v>92</v>
      </c>
      <c r="F9460" t="s">
        <v>92</v>
      </c>
      <c r="G9460" s="23" t="s">
        <v>92</v>
      </c>
      <c r="H9460" s="24" t="s">
        <v>92</v>
      </c>
      <c r="I9460" t="s">
        <v>92</v>
      </c>
    </row>
    <row r="9461" spans="1:9">
      <c r="A9461" t="s">
        <v>92</v>
      </c>
      <c r="B9461" s="23" t="s">
        <v>92</v>
      </c>
      <c r="C9461" s="24" t="s">
        <v>92</v>
      </c>
      <c r="D9461" t="s">
        <v>92</v>
      </c>
      <c r="E9461" t="s">
        <v>92</v>
      </c>
      <c r="F9461" t="s">
        <v>92</v>
      </c>
      <c r="G9461" s="23" t="s">
        <v>92</v>
      </c>
      <c r="H9461" s="24" t="s">
        <v>92</v>
      </c>
      <c r="I9461" t="s">
        <v>92</v>
      </c>
    </row>
    <row r="9462" spans="1:9">
      <c r="A9462" t="s">
        <v>92</v>
      </c>
      <c r="B9462" s="23" t="s">
        <v>92</v>
      </c>
      <c r="C9462" s="24" t="s">
        <v>92</v>
      </c>
      <c r="D9462" t="s">
        <v>92</v>
      </c>
      <c r="E9462" t="s">
        <v>92</v>
      </c>
      <c r="F9462" t="s">
        <v>92</v>
      </c>
      <c r="G9462" s="23" t="s">
        <v>92</v>
      </c>
      <c r="H9462" s="24" t="s">
        <v>92</v>
      </c>
      <c r="I9462" t="s">
        <v>92</v>
      </c>
    </row>
    <row r="9463" spans="1:9">
      <c r="A9463" t="s">
        <v>92</v>
      </c>
      <c r="B9463" s="23" t="s">
        <v>92</v>
      </c>
      <c r="C9463" s="24" t="s">
        <v>92</v>
      </c>
      <c r="D9463" t="s">
        <v>92</v>
      </c>
      <c r="E9463" t="s">
        <v>92</v>
      </c>
      <c r="F9463" t="s">
        <v>92</v>
      </c>
      <c r="G9463" s="23" t="s">
        <v>92</v>
      </c>
      <c r="H9463" s="24" t="s">
        <v>92</v>
      </c>
      <c r="I9463" t="s">
        <v>92</v>
      </c>
    </row>
    <row r="9464" spans="1:9">
      <c r="A9464" t="s">
        <v>92</v>
      </c>
      <c r="B9464" s="23" t="s">
        <v>92</v>
      </c>
      <c r="C9464" s="24" t="s">
        <v>92</v>
      </c>
      <c r="D9464" t="s">
        <v>92</v>
      </c>
      <c r="E9464" t="s">
        <v>92</v>
      </c>
      <c r="F9464" t="s">
        <v>92</v>
      </c>
      <c r="G9464" s="23" t="s">
        <v>92</v>
      </c>
      <c r="H9464" s="24" t="s">
        <v>92</v>
      </c>
      <c r="I9464" t="s">
        <v>92</v>
      </c>
    </row>
    <row r="9465" spans="1:9">
      <c r="A9465" t="s">
        <v>92</v>
      </c>
      <c r="B9465" s="23" t="s">
        <v>92</v>
      </c>
      <c r="C9465" s="24" t="s">
        <v>92</v>
      </c>
      <c r="D9465" t="s">
        <v>92</v>
      </c>
      <c r="E9465" t="s">
        <v>92</v>
      </c>
      <c r="F9465" t="s">
        <v>92</v>
      </c>
      <c r="G9465" s="23" t="s">
        <v>92</v>
      </c>
      <c r="H9465" s="24" t="s">
        <v>92</v>
      </c>
      <c r="I9465" t="s">
        <v>92</v>
      </c>
    </row>
    <row r="9466" spans="1:9">
      <c r="A9466" t="s">
        <v>92</v>
      </c>
      <c r="B9466" s="23" t="s">
        <v>92</v>
      </c>
      <c r="C9466" s="24" t="s">
        <v>92</v>
      </c>
      <c r="D9466" t="s">
        <v>92</v>
      </c>
      <c r="E9466" t="s">
        <v>92</v>
      </c>
      <c r="F9466" t="s">
        <v>92</v>
      </c>
      <c r="G9466" s="23" t="s">
        <v>92</v>
      </c>
      <c r="H9466" s="24" t="s">
        <v>92</v>
      </c>
      <c r="I9466" t="s">
        <v>92</v>
      </c>
    </row>
    <row r="9467" spans="1:9">
      <c r="A9467" t="s">
        <v>92</v>
      </c>
      <c r="B9467" s="23" t="s">
        <v>92</v>
      </c>
      <c r="C9467" s="24" t="s">
        <v>92</v>
      </c>
      <c r="D9467" t="s">
        <v>92</v>
      </c>
      <c r="E9467" t="s">
        <v>92</v>
      </c>
      <c r="F9467" t="s">
        <v>92</v>
      </c>
      <c r="G9467" s="23" t="s">
        <v>92</v>
      </c>
      <c r="H9467" s="24" t="s">
        <v>92</v>
      </c>
      <c r="I9467" t="s">
        <v>92</v>
      </c>
    </row>
    <row r="9468" spans="1:9">
      <c r="A9468" t="s">
        <v>92</v>
      </c>
      <c r="B9468" s="23" t="s">
        <v>92</v>
      </c>
      <c r="C9468" s="24" t="s">
        <v>92</v>
      </c>
      <c r="D9468" t="s">
        <v>92</v>
      </c>
      <c r="E9468" t="s">
        <v>92</v>
      </c>
      <c r="F9468" t="s">
        <v>92</v>
      </c>
      <c r="G9468" s="23" t="s">
        <v>92</v>
      </c>
      <c r="H9468" s="24" t="s">
        <v>92</v>
      </c>
      <c r="I9468" t="s">
        <v>92</v>
      </c>
    </row>
    <row r="9469" spans="1:9">
      <c r="A9469" t="s">
        <v>92</v>
      </c>
      <c r="B9469" s="23" t="s">
        <v>92</v>
      </c>
      <c r="C9469" s="24" t="s">
        <v>92</v>
      </c>
      <c r="D9469" t="s">
        <v>92</v>
      </c>
      <c r="E9469" t="s">
        <v>92</v>
      </c>
      <c r="F9469" t="s">
        <v>92</v>
      </c>
      <c r="G9469" s="23" t="s">
        <v>92</v>
      </c>
      <c r="H9469" s="24" t="s">
        <v>92</v>
      </c>
      <c r="I9469" t="s">
        <v>92</v>
      </c>
    </row>
    <row r="9470" spans="1:9">
      <c r="A9470" t="s">
        <v>92</v>
      </c>
      <c r="B9470" s="23" t="s">
        <v>92</v>
      </c>
      <c r="C9470" s="24" t="s">
        <v>92</v>
      </c>
      <c r="D9470" t="s">
        <v>92</v>
      </c>
      <c r="E9470" t="s">
        <v>92</v>
      </c>
      <c r="F9470" t="s">
        <v>92</v>
      </c>
      <c r="G9470" s="23" t="s">
        <v>92</v>
      </c>
      <c r="H9470" s="24" t="s">
        <v>92</v>
      </c>
      <c r="I9470" t="s">
        <v>92</v>
      </c>
    </row>
    <row r="9471" spans="1:9">
      <c r="A9471" t="s">
        <v>92</v>
      </c>
      <c r="B9471" s="23" t="s">
        <v>92</v>
      </c>
      <c r="C9471" s="24" t="s">
        <v>92</v>
      </c>
      <c r="D9471" t="s">
        <v>92</v>
      </c>
      <c r="E9471" t="s">
        <v>92</v>
      </c>
      <c r="F9471" t="s">
        <v>92</v>
      </c>
      <c r="G9471" s="23" t="s">
        <v>92</v>
      </c>
      <c r="H9471" s="24" t="s">
        <v>92</v>
      </c>
      <c r="I9471" t="s">
        <v>92</v>
      </c>
    </row>
    <row r="9472" spans="1:9">
      <c r="A9472" t="s">
        <v>92</v>
      </c>
      <c r="B9472" s="23" t="s">
        <v>92</v>
      </c>
      <c r="C9472" s="24" t="s">
        <v>92</v>
      </c>
      <c r="D9472" t="s">
        <v>92</v>
      </c>
      <c r="E9472" t="s">
        <v>92</v>
      </c>
      <c r="F9472" t="s">
        <v>92</v>
      </c>
      <c r="G9472" s="23" t="s">
        <v>92</v>
      </c>
      <c r="H9472" s="24" t="s">
        <v>92</v>
      </c>
      <c r="I9472" t="s">
        <v>92</v>
      </c>
    </row>
    <row r="9473" spans="1:9">
      <c r="A9473" t="s">
        <v>92</v>
      </c>
      <c r="B9473" s="23" t="s">
        <v>92</v>
      </c>
      <c r="C9473" s="24" t="s">
        <v>92</v>
      </c>
      <c r="D9473" t="s">
        <v>92</v>
      </c>
      <c r="E9473" t="s">
        <v>92</v>
      </c>
      <c r="F9473" t="s">
        <v>92</v>
      </c>
      <c r="G9473" s="23" t="s">
        <v>92</v>
      </c>
      <c r="H9473" s="24" t="s">
        <v>92</v>
      </c>
      <c r="I9473" t="s">
        <v>92</v>
      </c>
    </row>
    <row r="9474" spans="1:9">
      <c r="A9474" t="s">
        <v>92</v>
      </c>
      <c r="B9474" s="23" t="s">
        <v>92</v>
      </c>
      <c r="C9474" s="24" t="s">
        <v>92</v>
      </c>
      <c r="D9474" t="s">
        <v>92</v>
      </c>
      <c r="E9474" t="s">
        <v>92</v>
      </c>
      <c r="F9474" t="s">
        <v>92</v>
      </c>
      <c r="G9474" s="23" t="s">
        <v>92</v>
      </c>
      <c r="H9474" s="24" t="s">
        <v>92</v>
      </c>
      <c r="I9474" t="s">
        <v>92</v>
      </c>
    </row>
    <row r="9475" spans="1:9">
      <c r="A9475" t="s">
        <v>92</v>
      </c>
      <c r="B9475" s="23" t="s">
        <v>92</v>
      </c>
      <c r="C9475" s="24" t="s">
        <v>92</v>
      </c>
      <c r="D9475" t="s">
        <v>92</v>
      </c>
      <c r="E9475" t="s">
        <v>92</v>
      </c>
      <c r="F9475" t="s">
        <v>92</v>
      </c>
      <c r="G9475" s="23" t="s">
        <v>92</v>
      </c>
      <c r="H9475" s="24" t="s">
        <v>92</v>
      </c>
      <c r="I9475" t="s">
        <v>92</v>
      </c>
    </row>
    <row r="9476" spans="1:9">
      <c r="A9476" t="s">
        <v>92</v>
      </c>
      <c r="B9476" s="23" t="s">
        <v>92</v>
      </c>
      <c r="C9476" s="24" t="s">
        <v>92</v>
      </c>
      <c r="D9476" t="s">
        <v>92</v>
      </c>
      <c r="E9476" t="s">
        <v>92</v>
      </c>
      <c r="F9476" t="s">
        <v>92</v>
      </c>
      <c r="G9476" s="23" t="s">
        <v>92</v>
      </c>
      <c r="H9476" s="24" t="s">
        <v>92</v>
      </c>
      <c r="I9476" t="s">
        <v>92</v>
      </c>
    </row>
    <row r="9477" spans="1:9">
      <c r="A9477" t="s">
        <v>92</v>
      </c>
      <c r="B9477" s="23" t="s">
        <v>92</v>
      </c>
      <c r="C9477" s="24" t="s">
        <v>92</v>
      </c>
      <c r="D9477" t="s">
        <v>92</v>
      </c>
      <c r="E9477" t="s">
        <v>92</v>
      </c>
      <c r="F9477" t="s">
        <v>92</v>
      </c>
      <c r="G9477" s="23" t="s">
        <v>92</v>
      </c>
      <c r="H9477" s="24" t="s">
        <v>92</v>
      </c>
      <c r="I9477" t="s">
        <v>92</v>
      </c>
    </row>
    <row r="9478" spans="1:9">
      <c r="A9478" t="s">
        <v>92</v>
      </c>
      <c r="B9478" s="23" t="s">
        <v>92</v>
      </c>
      <c r="C9478" s="24" t="s">
        <v>92</v>
      </c>
      <c r="D9478" t="s">
        <v>92</v>
      </c>
      <c r="E9478" t="s">
        <v>92</v>
      </c>
      <c r="F9478" t="s">
        <v>92</v>
      </c>
      <c r="G9478" s="23" t="s">
        <v>92</v>
      </c>
      <c r="H9478" s="24" t="s">
        <v>92</v>
      </c>
      <c r="I9478" t="s">
        <v>92</v>
      </c>
    </row>
    <row r="9479" spans="1:9">
      <c r="A9479" t="s">
        <v>92</v>
      </c>
      <c r="B9479" s="23" t="s">
        <v>92</v>
      </c>
      <c r="C9479" s="24" t="s">
        <v>92</v>
      </c>
      <c r="D9479" t="s">
        <v>92</v>
      </c>
      <c r="E9479" t="s">
        <v>92</v>
      </c>
      <c r="F9479" t="s">
        <v>92</v>
      </c>
      <c r="G9479" s="23" t="s">
        <v>92</v>
      </c>
      <c r="H9479" s="24" t="s">
        <v>92</v>
      </c>
      <c r="I9479" t="s">
        <v>92</v>
      </c>
    </row>
    <row r="9480" spans="1:9">
      <c r="A9480" t="s">
        <v>92</v>
      </c>
      <c r="B9480" s="23" t="s">
        <v>92</v>
      </c>
      <c r="C9480" s="24" t="s">
        <v>92</v>
      </c>
      <c r="D9480" t="s">
        <v>92</v>
      </c>
      <c r="E9480" t="s">
        <v>92</v>
      </c>
      <c r="F9480" t="s">
        <v>92</v>
      </c>
      <c r="G9480" s="23" t="s">
        <v>92</v>
      </c>
      <c r="H9480" s="24" t="s">
        <v>92</v>
      </c>
      <c r="I9480" t="s">
        <v>92</v>
      </c>
    </row>
    <row r="9481" spans="1:9">
      <c r="A9481" t="s">
        <v>92</v>
      </c>
      <c r="B9481" s="23" t="s">
        <v>92</v>
      </c>
      <c r="C9481" s="24" t="s">
        <v>92</v>
      </c>
      <c r="D9481" t="s">
        <v>92</v>
      </c>
      <c r="E9481" t="s">
        <v>92</v>
      </c>
      <c r="F9481" t="s">
        <v>92</v>
      </c>
      <c r="G9481" s="23" t="s">
        <v>92</v>
      </c>
      <c r="H9481" s="24" t="s">
        <v>92</v>
      </c>
      <c r="I9481" t="s">
        <v>92</v>
      </c>
    </row>
    <row r="9482" spans="1:9">
      <c r="A9482" t="s">
        <v>92</v>
      </c>
      <c r="B9482" s="23" t="s">
        <v>92</v>
      </c>
      <c r="C9482" s="24" t="s">
        <v>92</v>
      </c>
      <c r="D9482" t="s">
        <v>92</v>
      </c>
      <c r="E9482" t="s">
        <v>92</v>
      </c>
      <c r="F9482" t="s">
        <v>92</v>
      </c>
      <c r="G9482" s="23" t="s">
        <v>92</v>
      </c>
      <c r="H9482" s="24" t="s">
        <v>92</v>
      </c>
      <c r="I9482" t="s">
        <v>92</v>
      </c>
    </row>
    <row r="9483" spans="1:9">
      <c r="A9483" t="s">
        <v>92</v>
      </c>
      <c r="B9483" s="23" t="s">
        <v>92</v>
      </c>
      <c r="C9483" s="24" t="s">
        <v>92</v>
      </c>
      <c r="D9483" t="s">
        <v>92</v>
      </c>
      <c r="E9483" t="s">
        <v>92</v>
      </c>
      <c r="F9483" t="s">
        <v>92</v>
      </c>
      <c r="G9483" s="23" t="s">
        <v>92</v>
      </c>
      <c r="H9483" s="24" t="s">
        <v>92</v>
      </c>
      <c r="I9483" t="s">
        <v>92</v>
      </c>
    </row>
    <row r="9484" spans="1:9">
      <c r="A9484" t="s">
        <v>92</v>
      </c>
      <c r="B9484" s="23" t="s">
        <v>92</v>
      </c>
      <c r="C9484" s="24" t="s">
        <v>92</v>
      </c>
      <c r="D9484" t="s">
        <v>92</v>
      </c>
      <c r="E9484" t="s">
        <v>92</v>
      </c>
      <c r="F9484" t="s">
        <v>92</v>
      </c>
      <c r="G9484" s="23" t="s">
        <v>92</v>
      </c>
      <c r="H9484" s="24" t="s">
        <v>92</v>
      </c>
      <c r="I9484" t="s">
        <v>92</v>
      </c>
    </row>
    <row r="9485" spans="1:9">
      <c r="A9485" t="s">
        <v>92</v>
      </c>
      <c r="B9485" s="23" t="s">
        <v>92</v>
      </c>
      <c r="C9485" s="24" t="s">
        <v>92</v>
      </c>
      <c r="D9485" t="s">
        <v>92</v>
      </c>
      <c r="E9485" t="s">
        <v>92</v>
      </c>
      <c r="F9485" t="s">
        <v>92</v>
      </c>
      <c r="G9485" s="23" t="s">
        <v>92</v>
      </c>
      <c r="H9485" s="24" t="s">
        <v>92</v>
      </c>
      <c r="I9485" t="s">
        <v>92</v>
      </c>
    </row>
    <row r="9486" spans="1:9">
      <c r="A9486" t="s">
        <v>92</v>
      </c>
      <c r="B9486" s="23" t="s">
        <v>92</v>
      </c>
      <c r="C9486" s="24" t="s">
        <v>92</v>
      </c>
      <c r="D9486" t="s">
        <v>92</v>
      </c>
      <c r="E9486" t="s">
        <v>92</v>
      </c>
      <c r="F9486" t="s">
        <v>92</v>
      </c>
      <c r="G9486" s="23" t="s">
        <v>92</v>
      </c>
      <c r="H9486" s="24" t="s">
        <v>92</v>
      </c>
      <c r="I9486" t="s">
        <v>92</v>
      </c>
    </row>
    <row r="9487" spans="1:9">
      <c r="A9487" t="s">
        <v>92</v>
      </c>
      <c r="B9487" s="23" t="s">
        <v>92</v>
      </c>
      <c r="C9487" s="24" t="s">
        <v>92</v>
      </c>
      <c r="D9487" t="s">
        <v>92</v>
      </c>
      <c r="E9487" t="s">
        <v>92</v>
      </c>
      <c r="F9487" t="s">
        <v>92</v>
      </c>
      <c r="G9487" s="23" t="s">
        <v>92</v>
      </c>
      <c r="H9487" s="24" t="s">
        <v>92</v>
      </c>
      <c r="I9487" t="s">
        <v>92</v>
      </c>
    </row>
    <row r="9488" spans="1:9">
      <c r="A9488" t="s">
        <v>92</v>
      </c>
      <c r="B9488" s="23" t="s">
        <v>92</v>
      </c>
      <c r="C9488" s="24" t="s">
        <v>92</v>
      </c>
      <c r="D9488" t="s">
        <v>92</v>
      </c>
      <c r="E9488" t="s">
        <v>92</v>
      </c>
      <c r="F9488" t="s">
        <v>92</v>
      </c>
      <c r="G9488" s="23" t="s">
        <v>92</v>
      </c>
      <c r="H9488" s="24" t="s">
        <v>92</v>
      </c>
      <c r="I9488" t="s">
        <v>92</v>
      </c>
    </row>
    <row r="9489" spans="1:9">
      <c r="A9489" t="s">
        <v>92</v>
      </c>
      <c r="B9489" s="23" t="s">
        <v>92</v>
      </c>
      <c r="C9489" s="24" t="s">
        <v>92</v>
      </c>
      <c r="D9489" t="s">
        <v>92</v>
      </c>
      <c r="E9489" t="s">
        <v>92</v>
      </c>
      <c r="F9489" t="s">
        <v>92</v>
      </c>
      <c r="G9489" s="23" t="s">
        <v>92</v>
      </c>
      <c r="H9489" s="24" t="s">
        <v>92</v>
      </c>
      <c r="I9489" t="s">
        <v>92</v>
      </c>
    </row>
    <row r="9490" spans="1:9">
      <c r="A9490" t="s">
        <v>92</v>
      </c>
      <c r="B9490" s="23" t="s">
        <v>92</v>
      </c>
      <c r="C9490" s="24" t="s">
        <v>92</v>
      </c>
      <c r="D9490" t="s">
        <v>92</v>
      </c>
      <c r="E9490" t="s">
        <v>92</v>
      </c>
      <c r="F9490" t="s">
        <v>92</v>
      </c>
      <c r="G9490" s="23" t="s">
        <v>92</v>
      </c>
      <c r="H9490" s="24" t="s">
        <v>92</v>
      </c>
      <c r="I9490" t="s">
        <v>92</v>
      </c>
    </row>
    <row r="9491" spans="1:9">
      <c r="A9491" t="s">
        <v>92</v>
      </c>
      <c r="B9491" s="23" t="s">
        <v>92</v>
      </c>
      <c r="C9491" s="24" t="s">
        <v>92</v>
      </c>
      <c r="D9491" t="s">
        <v>92</v>
      </c>
      <c r="E9491" t="s">
        <v>92</v>
      </c>
      <c r="F9491" t="s">
        <v>92</v>
      </c>
      <c r="G9491" s="23" t="s">
        <v>92</v>
      </c>
      <c r="H9491" s="24" t="s">
        <v>92</v>
      </c>
      <c r="I9491" t="s">
        <v>92</v>
      </c>
    </row>
    <row r="9492" spans="1:9">
      <c r="A9492" t="s">
        <v>92</v>
      </c>
      <c r="B9492" s="23" t="s">
        <v>92</v>
      </c>
      <c r="C9492" s="24" t="s">
        <v>92</v>
      </c>
      <c r="D9492" t="s">
        <v>92</v>
      </c>
      <c r="E9492" t="s">
        <v>92</v>
      </c>
      <c r="F9492" t="s">
        <v>92</v>
      </c>
      <c r="G9492" s="23" t="s">
        <v>92</v>
      </c>
      <c r="H9492" s="24" t="s">
        <v>92</v>
      </c>
      <c r="I9492" t="s">
        <v>92</v>
      </c>
    </row>
    <row r="9493" spans="1:9">
      <c r="A9493" t="s">
        <v>92</v>
      </c>
      <c r="B9493" s="23" t="s">
        <v>92</v>
      </c>
      <c r="C9493" s="24" t="s">
        <v>92</v>
      </c>
      <c r="D9493" t="s">
        <v>92</v>
      </c>
      <c r="E9493" t="s">
        <v>92</v>
      </c>
      <c r="F9493" t="s">
        <v>92</v>
      </c>
      <c r="G9493" s="23" t="s">
        <v>92</v>
      </c>
      <c r="H9493" s="24" t="s">
        <v>92</v>
      </c>
      <c r="I9493" t="s">
        <v>92</v>
      </c>
    </row>
    <row r="9494" spans="1:9">
      <c r="A9494" t="s">
        <v>92</v>
      </c>
      <c r="B9494" s="23" t="s">
        <v>92</v>
      </c>
      <c r="C9494" s="24" t="s">
        <v>92</v>
      </c>
      <c r="D9494" t="s">
        <v>92</v>
      </c>
      <c r="E9494" t="s">
        <v>92</v>
      </c>
      <c r="F9494" t="s">
        <v>92</v>
      </c>
      <c r="G9494" s="23" t="s">
        <v>92</v>
      </c>
      <c r="H9494" s="24" t="s">
        <v>92</v>
      </c>
      <c r="I9494" t="s">
        <v>92</v>
      </c>
    </row>
    <row r="9495" spans="1:9">
      <c r="A9495" t="s">
        <v>92</v>
      </c>
      <c r="B9495" s="23" t="s">
        <v>92</v>
      </c>
      <c r="C9495" s="24" t="s">
        <v>92</v>
      </c>
      <c r="D9495" t="s">
        <v>92</v>
      </c>
      <c r="E9495" t="s">
        <v>92</v>
      </c>
      <c r="F9495" t="s">
        <v>92</v>
      </c>
      <c r="G9495" s="23" t="s">
        <v>92</v>
      </c>
      <c r="H9495" s="24" t="s">
        <v>92</v>
      </c>
      <c r="I9495" t="s">
        <v>92</v>
      </c>
    </row>
    <row r="9496" spans="1:9">
      <c r="A9496" t="s">
        <v>92</v>
      </c>
      <c r="B9496" s="23" t="s">
        <v>92</v>
      </c>
      <c r="C9496" s="24" t="s">
        <v>92</v>
      </c>
      <c r="D9496" t="s">
        <v>92</v>
      </c>
      <c r="E9496" t="s">
        <v>92</v>
      </c>
      <c r="F9496" t="s">
        <v>92</v>
      </c>
      <c r="G9496" s="23" t="s">
        <v>92</v>
      </c>
      <c r="H9496" s="24" t="s">
        <v>92</v>
      </c>
      <c r="I9496" t="s">
        <v>92</v>
      </c>
    </row>
    <row r="9497" spans="1:9">
      <c r="A9497" t="s">
        <v>92</v>
      </c>
      <c r="B9497" s="23" t="s">
        <v>92</v>
      </c>
      <c r="C9497" s="24" t="s">
        <v>92</v>
      </c>
      <c r="D9497" t="s">
        <v>92</v>
      </c>
      <c r="E9497" t="s">
        <v>92</v>
      </c>
      <c r="F9497" t="s">
        <v>92</v>
      </c>
      <c r="G9497" s="23" t="s">
        <v>92</v>
      </c>
      <c r="H9497" s="24" t="s">
        <v>92</v>
      </c>
      <c r="I9497" t="s">
        <v>92</v>
      </c>
    </row>
    <row r="9498" spans="1:9">
      <c r="A9498" t="s">
        <v>92</v>
      </c>
      <c r="B9498" s="23" t="s">
        <v>92</v>
      </c>
      <c r="C9498" s="24" t="s">
        <v>92</v>
      </c>
      <c r="D9498" t="s">
        <v>92</v>
      </c>
      <c r="E9498" t="s">
        <v>92</v>
      </c>
      <c r="F9498" t="s">
        <v>92</v>
      </c>
      <c r="G9498" s="23" t="s">
        <v>92</v>
      </c>
      <c r="H9498" s="24" t="s">
        <v>92</v>
      </c>
      <c r="I9498" t="s">
        <v>92</v>
      </c>
    </row>
    <row r="9499" spans="1:9">
      <c r="A9499" t="s">
        <v>92</v>
      </c>
      <c r="B9499" s="23" t="s">
        <v>92</v>
      </c>
      <c r="C9499" s="24" t="s">
        <v>92</v>
      </c>
      <c r="D9499" t="s">
        <v>92</v>
      </c>
      <c r="E9499" t="s">
        <v>92</v>
      </c>
      <c r="F9499" t="s">
        <v>92</v>
      </c>
      <c r="G9499" s="23" t="s">
        <v>92</v>
      </c>
      <c r="H9499" s="24" t="s">
        <v>92</v>
      </c>
      <c r="I9499" t="s">
        <v>92</v>
      </c>
    </row>
    <row r="9500" spans="1:9">
      <c r="A9500" t="s">
        <v>92</v>
      </c>
      <c r="B9500" s="23" t="s">
        <v>92</v>
      </c>
      <c r="C9500" s="24" t="s">
        <v>92</v>
      </c>
      <c r="D9500" t="s">
        <v>92</v>
      </c>
      <c r="E9500" t="s">
        <v>92</v>
      </c>
      <c r="F9500" t="s">
        <v>92</v>
      </c>
      <c r="G9500" s="23" t="s">
        <v>92</v>
      </c>
      <c r="H9500" s="24" t="s">
        <v>92</v>
      </c>
      <c r="I9500" t="s">
        <v>92</v>
      </c>
    </row>
    <row r="9501" spans="1:9">
      <c r="A9501" t="s">
        <v>92</v>
      </c>
      <c r="B9501" s="23" t="s">
        <v>92</v>
      </c>
      <c r="C9501" s="24" t="s">
        <v>92</v>
      </c>
      <c r="D9501" t="s">
        <v>92</v>
      </c>
      <c r="E9501" t="s">
        <v>92</v>
      </c>
      <c r="F9501" t="s">
        <v>92</v>
      </c>
      <c r="G9501" s="23" t="s">
        <v>92</v>
      </c>
      <c r="H9501" s="24" t="s">
        <v>92</v>
      </c>
      <c r="I9501" t="s">
        <v>92</v>
      </c>
    </row>
    <row r="9502" spans="1:9">
      <c r="A9502" t="s">
        <v>92</v>
      </c>
      <c r="B9502" s="23" t="s">
        <v>92</v>
      </c>
      <c r="C9502" s="24" t="s">
        <v>92</v>
      </c>
      <c r="D9502" t="s">
        <v>92</v>
      </c>
      <c r="E9502" t="s">
        <v>92</v>
      </c>
      <c r="F9502" t="s">
        <v>92</v>
      </c>
      <c r="G9502" s="23" t="s">
        <v>92</v>
      </c>
      <c r="H9502" s="24" t="s">
        <v>92</v>
      </c>
      <c r="I9502" t="s">
        <v>92</v>
      </c>
    </row>
    <row r="9503" spans="1:9">
      <c r="A9503" t="s">
        <v>92</v>
      </c>
      <c r="B9503" s="23" t="s">
        <v>92</v>
      </c>
      <c r="C9503" s="24" t="s">
        <v>92</v>
      </c>
      <c r="D9503" t="s">
        <v>92</v>
      </c>
      <c r="E9503" t="s">
        <v>92</v>
      </c>
      <c r="F9503" t="s">
        <v>92</v>
      </c>
      <c r="G9503" s="23" t="s">
        <v>92</v>
      </c>
      <c r="H9503" s="24" t="s">
        <v>92</v>
      </c>
      <c r="I9503" t="s">
        <v>92</v>
      </c>
    </row>
    <row r="9504" spans="1:9">
      <c r="A9504" t="s">
        <v>92</v>
      </c>
      <c r="B9504" s="23" t="s">
        <v>92</v>
      </c>
      <c r="C9504" s="24" t="s">
        <v>92</v>
      </c>
      <c r="D9504" t="s">
        <v>92</v>
      </c>
      <c r="E9504" t="s">
        <v>92</v>
      </c>
      <c r="F9504" t="s">
        <v>92</v>
      </c>
      <c r="G9504" s="23" t="s">
        <v>92</v>
      </c>
      <c r="H9504" s="24" t="s">
        <v>92</v>
      </c>
      <c r="I9504" t="s">
        <v>92</v>
      </c>
    </row>
    <row r="9505" spans="1:12">
      <c r="A9505" t="s">
        <v>92</v>
      </c>
      <c r="B9505" s="23" t="s">
        <v>92</v>
      </c>
      <c r="C9505" s="24" t="s">
        <v>92</v>
      </c>
      <c r="D9505" t="s">
        <v>92</v>
      </c>
      <c r="E9505" t="s">
        <v>92</v>
      </c>
      <c r="F9505" t="s">
        <v>92</v>
      </c>
      <c r="G9505" s="23" t="s">
        <v>92</v>
      </c>
      <c r="H9505" s="24" t="s">
        <v>92</v>
      </c>
      <c r="I9505" t="s">
        <v>92</v>
      </c>
    </row>
    <row r="9506" spans="1:12">
      <c r="A9506" t="s">
        <v>92</v>
      </c>
      <c r="B9506" s="23" t="s">
        <v>92</v>
      </c>
      <c r="C9506" s="24" t="s">
        <v>92</v>
      </c>
      <c r="D9506" t="s">
        <v>92</v>
      </c>
      <c r="E9506" t="s">
        <v>92</v>
      </c>
      <c r="F9506" t="s">
        <v>92</v>
      </c>
      <c r="G9506" s="23" t="s">
        <v>92</v>
      </c>
      <c r="H9506" s="24" t="s">
        <v>92</v>
      </c>
      <c r="I9506" t="s">
        <v>92</v>
      </c>
    </row>
    <row r="9507" spans="1:12">
      <c r="A9507" t="s">
        <v>92</v>
      </c>
      <c r="B9507" s="23" t="s">
        <v>92</v>
      </c>
      <c r="C9507" s="24" t="s">
        <v>92</v>
      </c>
      <c r="D9507" t="s">
        <v>92</v>
      </c>
      <c r="E9507" t="s">
        <v>92</v>
      </c>
      <c r="F9507" t="s">
        <v>92</v>
      </c>
      <c r="G9507" s="23" t="s">
        <v>92</v>
      </c>
      <c r="H9507" s="24" t="s">
        <v>92</v>
      </c>
      <c r="I9507" t="s">
        <v>92</v>
      </c>
      <c r="J9507" s="23" t="s">
        <v>92</v>
      </c>
      <c r="K9507" t="s">
        <v>92</v>
      </c>
      <c r="L9507" s="24" t="s">
        <v>92</v>
      </c>
    </row>
    <row r="9508" spans="1:12">
      <c r="A9508" t="s">
        <v>92</v>
      </c>
      <c r="B9508" s="23" t="s">
        <v>92</v>
      </c>
      <c r="C9508" s="24" t="s">
        <v>92</v>
      </c>
      <c r="D9508" t="s">
        <v>92</v>
      </c>
      <c r="E9508" t="s">
        <v>92</v>
      </c>
      <c r="F9508" t="s">
        <v>92</v>
      </c>
      <c r="G9508" s="23" t="s">
        <v>92</v>
      </c>
      <c r="H9508" s="24" t="s">
        <v>92</v>
      </c>
      <c r="I9508" t="s">
        <v>92</v>
      </c>
      <c r="J9508" s="23" t="s">
        <v>92</v>
      </c>
      <c r="K9508" t="s">
        <v>92</v>
      </c>
      <c r="L9508" s="24" t="s">
        <v>92</v>
      </c>
    </row>
    <row r="9509" spans="1:12">
      <c r="A9509" t="s">
        <v>92</v>
      </c>
      <c r="B9509" s="23" t="s">
        <v>92</v>
      </c>
      <c r="C9509" s="24" t="s">
        <v>92</v>
      </c>
      <c r="D9509" t="s">
        <v>92</v>
      </c>
      <c r="E9509" t="s">
        <v>92</v>
      </c>
      <c r="F9509" t="s">
        <v>92</v>
      </c>
      <c r="G9509" s="23" t="s">
        <v>92</v>
      </c>
      <c r="H9509" s="24" t="s">
        <v>92</v>
      </c>
      <c r="I9509" t="s">
        <v>92</v>
      </c>
      <c r="J9509" s="23" t="s">
        <v>92</v>
      </c>
      <c r="K9509" t="s">
        <v>92</v>
      </c>
      <c r="L9509" s="24" t="s">
        <v>92</v>
      </c>
    </row>
    <row r="9510" spans="1:12">
      <c r="A9510" t="s">
        <v>92</v>
      </c>
      <c r="B9510" s="23" t="s">
        <v>92</v>
      </c>
      <c r="C9510" s="24" t="s">
        <v>92</v>
      </c>
      <c r="D9510" t="s">
        <v>92</v>
      </c>
      <c r="E9510" t="s">
        <v>92</v>
      </c>
      <c r="F9510" t="s">
        <v>92</v>
      </c>
      <c r="G9510" s="23" t="s">
        <v>92</v>
      </c>
      <c r="H9510" s="24" t="s">
        <v>92</v>
      </c>
      <c r="I9510" t="s">
        <v>92</v>
      </c>
      <c r="J9510" s="23" t="s">
        <v>92</v>
      </c>
      <c r="K9510" t="s">
        <v>92</v>
      </c>
      <c r="L9510" s="24" t="s">
        <v>92</v>
      </c>
    </row>
    <row r="9511" spans="1:12">
      <c r="A9511" t="s">
        <v>92</v>
      </c>
      <c r="B9511" s="23" t="s">
        <v>92</v>
      </c>
      <c r="C9511" s="24" t="s">
        <v>92</v>
      </c>
      <c r="D9511" t="s">
        <v>92</v>
      </c>
      <c r="E9511" t="s">
        <v>92</v>
      </c>
      <c r="F9511" t="s">
        <v>92</v>
      </c>
      <c r="G9511" s="23" t="s">
        <v>92</v>
      </c>
      <c r="H9511" s="24" t="s">
        <v>92</v>
      </c>
      <c r="I9511" t="s">
        <v>92</v>
      </c>
      <c r="J9511" s="23" t="s">
        <v>92</v>
      </c>
      <c r="K9511" t="s">
        <v>92</v>
      </c>
      <c r="L9511" s="24" t="s">
        <v>92</v>
      </c>
    </row>
    <row r="9512" spans="1:12">
      <c r="A9512" t="s">
        <v>92</v>
      </c>
      <c r="B9512" s="23" t="s">
        <v>92</v>
      </c>
      <c r="C9512" s="24" t="s">
        <v>92</v>
      </c>
      <c r="D9512" t="s">
        <v>92</v>
      </c>
      <c r="E9512" t="s">
        <v>92</v>
      </c>
      <c r="F9512" t="s">
        <v>92</v>
      </c>
      <c r="G9512" s="23" t="s">
        <v>92</v>
      </c>
      <c r="H9512" s="24" t="s">
        <v>92</v>
      </c>
      <c r="I9512" t="s">
        <v>92</v>
      </c>
      <c r="J9512" s="23" t="s">
        <v>92</v>
      </c>
      <c r="K9512" t="s">
        <v>92</v>
      </c>
      <c r="L9512" s="24" t="s">
        <v>92</v>
      </c>
    </row>
    <row r="9513" spans="1:12">
      <c r="A9513" t="s">
        <v>92</v>
      </c>
      <c r="B9513" s="23" t="s">
        <v>92</v>
      </c>
      <c r="C9513" s="24" t="s">
        <v>92</v>
      </c>
      <c r="D9513" t="s">
        <v>92</v>
      </c>
      <c r="E9513" t="s">
        <v>92</v>
      </c>
      <c r="F9513" t="s">
        <v>92</v>
      </c>
      <c r="G9513" s="23" t="s">
        <v>92</v>
      </c>
      <c r="H9513" s="24" t="s">
        <v>92</v>
      </c>
      <c r="I9513" t="s">
        <v>92</v>
      </c>
      <c r="J9513" s="23" t="s">
        <v>92</v>
      </c>
      <c r="K9513" t="s">
        <v>92</v>
      </c>
      <c r="L9513" s="24" t="s">
        <v>92</v>
      </c>
    </row>
    <row r="9514" spans="1:12">
      <c r="A9514" t="s">
        <v>92</v>
      </c>
      <c r="B9514" s="23" t="s">
        <v>92</v>
      </c>
      <c r="C9514" s="24" t="s">
        <v>92</v>
      </c>
      <c r="D9514" t="s">
        <v>92</v>
      </c>
      <c r="E9514" t="s">
        <v>92</v>
      </c>
      <c r="F9514" t="s">
        <v>92</v>
      </c>
      <c r="G9514" s="23" t="s">
        <v>92</v>
      </c>
      <c r="H9514" s="24" t="s">
        <v>92</v>
      </c>
      <c r="I9514" t="s">
        <v>92</v>
      </c>
      <c r="J9514" s="23" t="s">
        <v>92</v>
      </c>
      <c r="K9514" t="s">
        <v>92</v>
      </c>
      <c r="L9514" s="24" t="s">
        <v>92</v>
      </c>
    </row>
    <row r="9515" spans="1:12">
      <c r="A9515" t="s">
        <v>92</v>
      </c>
      <c r="B9515" s="23" t="s">
        <v>92</v>
      </c>
      <c r="C9515" s="24" t="s">
        <v>92</v>
      </c>
      <c r="D9515" t="s">
        <v>92</v>
      </c>
      <c r="E9515" t="s">
        <v>92</v>
      </c>
      <c r="F9515" t="s">
        <v>92</v>
      </c>
      <c r="G9515" s="23" t="s">
        <v>92</v>
      </c>
      <c r="H9515" s="24" t="s">
        <v>92</v>
      </c>
      <c r="I9515" t="s">
        <v>92</v>
      </c>
      <c r="J9515" s="23" t="s">
        <v>92</v>
      </c>
      <c r="K9515" t="s">
        <v>92</v>
      </c>
      <c r="L9515" s="24" t="s">
        <v>92</v>
      </c>
    </row>
    <row r="9516" spans="1:12">
      <c r="A9516" t="s">
        <v>92</v>
      </c>
      <c r="B9516" s="23" t="s">
        <v>92</v>
      </c>
      <c r="C9516" s="24" t="s">
        <v>92</v>
      </c>
      <c r="D9516" t="s">
        <v>92</v>
      </c>
      <c r="E9516" t="s">
        <v>92</v>
      </c>
      <c r="F9516" t="s">
        <v>92</v>
      </c>
      <c r="G9516" s="23" t="s">
        <v>92</v>
      </c>
      <c r="H9516" s="24" t="s">
        <v>92</v>
      </c>
      <c r="I9516" t="s">
        <v>92</v>
      </c>
      <c r="J9516" s="23" t="s">
        <v>92</v>
      </c>
      <c r="K9516" t="s">
        <v>92</v>
      </c>
      <c r="L9516" s="24" t="s">
        <v>92</v>
      </c>
    </row>
    <row r="9517" spans="1:12">
      <c r="A9517" t="s">
        <v>92</v>
      </c>
      <c r="B9517" s="23" t="s">
        <v>92</v>
      </c>
      <c r="C9517" s="24" t="s">
        <v>92</v>
      </c>
      <c r="D9517" t="s">
        <v>92</v>
      </c>
      <c r="E9517" t="s">
        <v>92</v>
      </c>
      <c r="F9517" t="s">
        <v>92</v>
      </c>
      <c r="G9517" s="23" t="s">
        <v>92</v>
      </c>
      <c r="H9517" s="24" t="s">
        <v>92</v>
      </c>
      <c r="I9517" t="s">
        <v>92</v>
      </c>
      <c r="J9517" s="23" t="s">
        <v>92</v>
      </c>
      <c r="K9517" t="s">
        <v>92</v>
      </c>
      <c r="L9517" s="24" t="s">
        <v>92</v>
      </c>
    </row>
    <row r="9518" spans="1:12">
      <c r="A9518" t="s">
        <v>92</v>
      </c>
      <c r="B9518" s="23" t="s">
        <v>92</v>
      </c>
      <c r="C9518" s="24" t="s">
        <v>92</v>
      </c>
      <c r="D9518" t="s">
        <v>92</v>
      </c>
      <c r="E9518" t="s">
        <v>92</v>
      </c>
      <c r="F9518" t="s">
        <v>92</v>
      </c>
      <c r="G9518" s="23" t="s">
        <v>92</v>
      </c>
      <c r="H9518" s="24" t="s">
        <v>92</v>
      </c>
      <c r="I9518" t="s">
        <v>92</v>
      </c>
      <c r="J9518" s="23" t="s">
        <v>92</v>
      </c>
      <c r="K9518" t="s">
        <v>92</v>
      </c>
      <c r="L9518" s="24" t="s">
        <v>92</v>
      </c>
    </row>
    <row r="9519" spans="1:12">
      <c r="A9519" t="s">
        <v>92</v>
      </c>
      <c r="B9519" s="23" t="s">
        <v>92</v>
      </c>
      <c r="C9519" s="24" t="s">
        <v>92</v>
      </c>
      <c r="D9519" t="s">
        <v>92</v>
      </c>
      <c r="E9519" t="s">
        <v>92</v>
      </c>
      <c r="F9519" t="s">
        <v>92</v>
      </c>
      <c r="G9519" s="23" t="s">
        <v>92</v>
      </c>
      <c r="H9519" s="24" t="s">
        <v>92</v>
      </c>
      <c r="I9519" t="s">
        <v>92</v>
      </c>
      <c r="J9519" s="23" t="s">
        <v>92</v>
      </c>
      <c r="K9519" t="s">
        <v>92</v>
      </c>
      <c r="L9519" s="24" t="s">
        <v>92</v>
      </c>
    </row>
    <row r="9520" spans="1:12">
      <c r="A9520" t="s">
        <v>92</v>
      </c>
      <c r="B9520" s="23" t="s">
        <v>92</v>
      </c>
      <c r="C9520" s="24" t="s">
        <v>92</v>
      </c>
      <c r="D9520" t="s">
        <v>92</v>
      </c>
      <c r="E9520" t="s">
        <v>92</v>
      </c>
      <c r="F9520" t="s">
        <v>92</v>
      </c>
      <c r="G9520" s="23" t="s">
        <v>92</v>
      </c>
      <c r="H9520" s="24" t="s">
        <v>92</v>
      </c>
      <c r="I9520" t="s">
        <v>92</v>
      </c>
      <c r="J9520" s="23" t="s">
        <v>92</v>
      </c>
      <c r="K9520" t="s">
        <v>92</v>
      </c>
      <c r="L9520" s="24" t="s">
        <v>92</v>
      </c>
    </row>
    <row r="9521" spans="1:12">
      <c r="A9521" t="s">
        <v>92</v>
      </c>
      <c r="B9521" s="23" t="s">
        <v>92</v>
      </c>
      <c r="C9521" s="24" t="s">
        <v>92</v>
      </c>
      <c r="D9521" t="s">
        <v>92</v>
      </c>
      <c r="E9521" t="s">
        <v>92</v>
      </c>
      <c r="F9521" t="s">
        <v>92</v>
      </c>
      <c r="G9521" s="23" t="s">
        <v>92</v>
      </c>
      <c r="H9521" s="24" t="s">
        <v>92</v>
      </c>
      <c r="I9521" t="s">
        <v>92</v>
      </c>
      <c r="J9521" s="23" t="s">
        <v>92</v>
      </c>
      <c r="K9521" t="s">
        <v>92</v>
      </c>
      <c r="L9521" s="24" t="s">
        <v>92</v>
      </c>
    </row>
    <row r="9522" spans="1:12">
      <c r="A9522" t="s">
        <v>92</v>
      </c>
      <c r="B9522" s="23" t="s">
        <v>92</v>
      </c>
      <c r="C9522" s="24" t="s">
        <v>92</v>
      </c>
      <c r="D9522" t="s">
        <v>92</v>
      </c>
      <c r="E9522" t="s">
        <v>92</v>
      </c>
      <c r="F9522" t="s">
        <v>92</v>
      </c>
      <c r="G9522" s="23" t="s">
        <v>92</v>
      </c>
      <c r="H9522" s="24" t="s">
        <v>92</v>
      </c>
      <c r="I9522" t="s">
        <v>92</v>
      </c>
      <c r="J9522" s="23" t="s">
        <v>92</v>
      </c>
      <c r="K9522" t="s">
        <v>92</v>
      </c>
      <c r="L9522" s="24" t="s">
        <v>92</v>
      </c>
    </row>
    <row r="9523" spans="1:12">
      <c r="A9523" t="s">
        <v>92</v>
      </c>
      <c r="B9523" s="23" t="s">
        <v>92</v>
      </c>
      <c r="C9523" s="24" t="s">
        <v>92</v>
      </c>
      <c r="D9523" t="s">
        <v>92</v>
      </c>
      <c r="E9523" t="s">
        <v>92</v>
      </c>
      <c r="F9523" t="s">
        <v>92</v>
      </c>
      <c r="G9523" s="23" t="s">
        <v>92</v>
      </c>
      <c r="H9523" s="24" t="s">
        <v>92</v>
      </c>
      <c r="I9523" t="s">
        <v>92</v>
      </c>
      <c r="J9523" s="23" t="s">
        <v>92</v>
      </c>
      <c r="K9523" t="s">
        <v>92</v>
      </c>
      <c r="L9523" s="24" t="s">
        <v>92</v>
      </c>
    </row>
    <row r="9524" spans="1:12">
      <c r="A9524" t="s">
        <v>92</v>
      </c>
      <c r="B9524" s="23" t="s">
        <v>92</v>
      </c>
      <c r="C9524" s="24" t="s">
        <v>92</v>
      </c>
      <c r="D9524" t="s">
        <v>92</v>
      </c>
      <c r="E9524" t="s">
        <v>92</v>
      </c>
      <c r="F9524" t="s">
        <v>92</v>
      </c>
      <c r="G9524" s="23" t="s">
        <v>92</v>
      </c>
      <c r="H9524" s="24" t="s">
        <v>92</v>
      </c>
      <c r="I9524" t="s">
        <v>92</v>
      </c>
      <c r="J9524" s="23" t="s">
        <v>92</v>
      </c>
      <c r="K9524" t="s">
        <v>92</v>
      </c>
      <c r="L9524" s="24" t="s">
        <v>92</v>
      </c>
    </row>
    <row r="9525" spans="1:12">
      <c r="A9525" t="s">
        <v>92</v>
      </c>
      <c r="B9525" s="23" t="s">
        <v>92</v>
      </c>
      <c r="C9525" s="24" t="s">
        <v>92</v>
      </c>
      <c r="D9525" t="s">
        <v>92</v>
      </c>
      <c r="E9525" t="s">
        <v>92</v>
      </c>
      <c r="F9525" t="s">
        <v>92</v>
      </c>
      <c r="G9525" s="23" t="s">
        <v>92</v>
      </c>
      <c r="H9525" s="24" t="s">
        <v>92</v>
      </c>
      <c r="I9525" t="s">
        <v>92</v>
      </c>
      <c r="J9525" s="23" t="s">
        <v>92</v>
      </c>
      <c r="K9525" t="s">
        <v>92</v>
      </c>
      <c r="L9525" s="24" t="s">
        <v>92</v>
      </c>
    </row>
    <row r="9526" spans="1:12">
      <c r="A9526" t="s">
        <v>92</v>
      </c>
      <c r="B9526" s="23" t="s">
        <v>92</v>
      </c>
      <c r="C9526" s="24" t="s">
        <v>92</v>
      </c>
      <c r="D9526" t="s">
        <v>92</v>
      </c>
      <c r="E9526" t="s">
        <v>92</v>
      </c>
      <c r="F9526" t="s">
        <v>92</v>
      </c>
      <c r="G9526" s="23" t="s">
        <v>92</v>
      </c>
      <c r="H9526" s="24" t="s">
        <v>92</v>
      </c>
      <c r="I9526" t="s">
        <v>92</v>
      </c>
      <c r="J9526" s="23" t="s">
        <v>92</v>
      </c>
      <c r="K9526" t="s">
        <v>92</v>
      </c>
      <c r="L9526" s="24" t="s">
        <v>92</v>
      </c>
    </row>
    <row r="9527" spans="1:12">
      <c r="A9527" t="s">
        <v>92</v>
      </c>
      <c r="B9527" s="23" t="s">
        <v>92</v>
      </c>
      <c r="C9527" s="24" t="s">
        <v>92</v>
      </c>
      <c r="D9527" t="s">
        <v>92</v>
      </c>
      <c r="E9527" t="s">
        <v>92</v>
      </c>
      <c r="F9527" t="s">
        <v>92</v>
      </c>
      <c r="G9527" s="23" t="s">
        <v>92</v>
      </c>
      <c r="H9527" s="24" t="s">
        <v>92</v>
      </c>
      <c r="I9527" t="s">
        <v>92</v>
      </c>
      <c r="J9527" s="23" t="s">
        <v>92</v>
      </c>
      <c r="K9527" t="s">
        <v>92</v>
      </c>
      <c r="L9527" s="24" t="s">
        <v>92</v>
      </c>
    </row>
    <row r="9528" spans="1:12">
      <c r="A9528" t="s">
        <v>92</v>
      </c>
      <c r="B9528" s="23" t="s">
        <v>92</v>
      </c>
      <c r="C9528" s="24" t="s">
        <v>92</v>
      </c>
      <c r="D9528" t="s">
        <v>92</v>
      </c>
      <c r="E9528" t="s">
        <v>92</v>
      </c>
      <c r="F9528" t="s">
        <v>92</v>
      </c>
      <c r="G9528" s="23" t="s">
        <v>92</v>
      </c>
      <c r="H9528" s="24" t="s">
        <v>92</v>
      </c>
      <c r="I9528" t="s">
        <v>92</v>
      </c>
      <c r="J9528" s="23" t="s">
        <v>92</v>
      </c>
      <c r="K9528" t="s">
        <v>92</v>
      </c>
      <c r="L9528" s="24" t="s">
        <v>92</v>
      </c>
    </row>
    <row r="9529" spans="1:12">
      <c r="A9529" t="s">
        <v>92</v>
      </c>
      <c r="B9529" s="23" t="s">
        <v>92</v>
      </c>
      <c r="C9529" s="24" t="s">
        <v>92</v>
      </c>
      <c r="D9529" t="s">
        <v>92</v>
      </c>
      <c r="E9529" t="s">
        <v>92</v>
      </c>
      <c r="F9529" t="s">
        <v>92</v>
      </c>
      <c r="G9529" s="23" t="s">
        <v>92</v>
      </c>
      <c r="H9529" s="24" t="s">
        <v>92</v>
      </c>
      <c r="I9529" t="s">
        <v>92</v>
      </c>
      <c r="J9529" s="23" t="s">
        <v>92</v>
      </c>
      <c r="K9529" t="s">
        <v>92</v>
      </c>
      <c r="L9529" s="24" t="s">
        <v>92</v>
      </c>
    </row>
    <row r="9530" spans="1:12">
      <c r="A9530" t="s">
        <v>92</v>
      </c>
      <c r="B9530" s="23" t="s">
        <v>92</v>
      </c>
      <c r="C9530" s="24" t="s">
        <v>92</v>
      </c>
      <c r="D9530" t="s">
        <v>92</v>
      </c>
      <c r="E9530" t="s">
        <v>92</v>
      </c>
      <c r="F9530" t="s">
        <v>92</v>
      </c>
      <c r="G9530" s="23" t="s">
        <v>92</v>
      </c>
      <c r="H9530" s="24" t="s">
        <v>92</v>
      </c>
      <c r="I9530" t="s">
        <v>92</v>
      </c>
      <c r="J9530" s="23" t="s">
        <v>92</v>
      </c>
      <c r="K9530" t="s">
        <v>92</v>
      </c>
      <c r="L9530" s="24" t="s">
        <v>92</v>
      </c>
    </row>
    <row r="9531" spans="1:12">
      <c r="A9531" t="s">
        <v>92</v>
      </c>
      <c r="B9531" s="23" t="s">
        <v>92</v>
      </c>
      <c r="C9531" s="24" t="s">
        <v>92</v>
      </c>
      <c r="D9531" t="s">
        <v>92</v>
      </c>
      <c r="E9531" t="s">
        <v>92</v>
      </c>
      <c r="F9531" t="s">
        <v>92</v>
      </c>
      <c r="G9531" s="23" t="s">
        <v>92</v>
      </c>
      <c r="H9531" s="24" t="s">
        <v>92</v>
      </c>
      <c r="I9531" t="s">
        <v>92</v>
      </c>
      <c r="J9531" s="23" t="s">
        <v>92</v>
      </c>
      <c r="K9531" t="s">
        <v>92</v>
      </c>
      <c r="L9531" s="24" t="s">
        <v>92</v>
      </c>
    </row>
    <row r="9532" spans="1:12">
      <c r="A9532" t="s">
        <v>92</v>
      </c>
      <c r="B9532" s="23" t="s">
        <v>92</v>
      </c>
      <c r="C9532" s="24" t="s">
        <v>92</v>
      </c>
      <c r="D9532" t="s">
        <v>92</v>
      </c>
      <c r="E9532" t="s">
        <v>92</v>
      </c>
      <c r="F9532" t="s">
        <v>92</v>
      </c>
      <c r="G9532" s="23" t="s">
        <v>92</v>
      </c>
      <c r="H9532" s="24" t="s">
        <v>92</v>
      </c>
      <c r="I9532" t="s">
        <v>92</v>
      </c>
      <c r="J9532" s="23" t="s">
        <v>92</v>
      </c>
      <c r="K9532" t="s">
        <v>92</v>
      </c>
      <c r="L9532" s="24" t="s">
        <v>92</v>
      </c>
    </row>
    <row r="9533" spans="1:12">
      <c r="A9533" t="s">
        <v>92</v>
      </c>
      <c r="B9533" s="23" t="s">
        <v>92</v>
      </c>
      <c r="C9533" s="24" t="s">
        <v>92</v>
      </c>
      <c r="D9533" t="s">
        <v>92</v>
      </c>
      <c r="E9533" t="s">
        <v>92</v>
      </c>
      <c r="F9533" t="s">
        <v>92</v>
      </c>
      <c r="G9533" s="23" t="s">
        <v>92</v>
      </c>
      <c r="H9533" s="24" t="s">
        <v>92</v>
      </c>
      <c r="I9533" t="s">
        <v>92</v>
      </c>
      <c r="J9533" s="23" t="s">
        <v>92</v>
      </c>
      <c r="K9533" t="s">
        <v>92</v>
      </c>
      <c r="L9533" s="24" t="s">
        <v>92</v>
      </c>
    </row>
    <row r="9534" spans="1:12">
      <c r="A9534" t="s">
        <v>92</v>
      </c>
      <c r="B9534" s="23" t="s">
        <v>92</v>
      </c>
      <c r="C9534" s="24" t="s">
        <v>92</v>
      </c>
      <c r="D9534" t="s">
        <v>92</v>
      </c>
      <c r="E9534" t="s">
        <v>92</v>
      </c>
      <c r="F9534" t="s">
        <v>92</v>
      </c>
      <c r="G9534" s="23" t="s">
        <v>92</v>
      </c>
      <c r="H9534" s="24" t="s">
        <v>92</v>
      </c>
      <c r="I9534" t="s">
        <v>92</v>
      </c>
      <c r="J9534" s="23" t="s">
        <v>92</v>
      </c>
      <c r="K9534" t="s">
        <v>92</v>
      </c>
      <c r="L9534" s="24" t="s">
        <v>92</v>
      </c>
    </row>
    <row r="9535" spans="1:12">
      <c r="A9535" t="s">
        <v>92</v>
      </c>
      <c r="B9535" s="23" t="s">
        <v>92</v>
      </c>
      <c r="C9535" s="24" t="s">
        <v>92</v>
      </c>
      <c r="D9535" t="s">
        <v>92</v>
      </c>
      <c r="E9535" t="s">
        <v>92</v>
      </c>
      <c r="F9535" t="s">
        <v>92</v>
      </c>
      <c r="G9535" s="23" t="s">
        <v>92</v>
      </c>
      <c r="H9535" s="24" t="s">
        <v>92</v>
      </c>
      <c r="I9535" t="s">
        <v>92</v>
      </c>
      <c r="J9535" s="23" t="s">
        <v>92</v>
      </c>
      <c r="K9535" t="s">
        <v>92</v>
      </c>
      <c r="L9535" s="24" t="s">
        <v>92</v>
      </c>
    </row>
    <row r="9536" spans="1:12">
      <c r="A9536" t="s">
        <v>92</v>
      </c>
      <c r="B9536" s="23" t="s">
        <v>92</v>
      </c>
      <c r="C9536" s="24" t="s">
        <v>92</v>
      </c>
      <c r="D9536" t="s">
        <v>92</v>
      </c>
      <c r="E9536" t="s">
        <v>92</v>
      </c>
      <c r="F9536" t="s">
        <v>92</v>
      </c>
      <c r="G9536" s="23" t="s">
        <v>92</v>
      </c>
      <c r="H9536" s="24" t="s">
        <v>92</v>
      </c>
      <c r="I9536" t="s">
        <v>92</v>
      </c>
      <c r="J9536" s="23" t="s">
        <v>92</v>
      </c>
      <c r="K9536" t="s">
        <v>92</v>
      </c>
      <c r="L9536" s="24" t="s">
        <v>92</v>
      </c>
    </row>
    <row r="9537" spans="1:12">
      <c r="A9537" t="s">
        <v>92</v>
      </c>
      <c r="B9537" s="23" t="s">
        <v>92</v>
      </c>
      <c r="C9537" s="24" t="s">
        <v>92</v>
      </c>
      <c r="D9537" t="s">
        <v>92</v>
      </c>
      <c r="E9537" t="s">
        <v>92</v>
      </c>
      <c r="F9537" t="s">
        <v>92</v>
      </c>
      <c r="G9537" s="23" t="s">
        <v>92</v>
      </c>
      <c r="H9537" s="24" t="s">
        <v>92</v>
      </c>
      <c r="I9537" t="s">
        <v>92</v>
      </c>
      <c r="J9537" s="23" t="s">
        <v>92</v>
      </c>
      <c r="K9537" t="s">
        <v>92</v>
      </c>
      <c r="L9537" s="24" t="s">
        <v>92</v>
      </c>
    </row>
    <row r="9538" spans="1:12">
      <c r="A9538" t="s">
        <v>92</v>
      </c>
      <c r="B9538" s="23" t="s">
        <v>92</v>
      </c>
      <c r="C9538" s="24" t="s">
        <v>92</v>
      </c>
      <c r="D9538" t="s">
        <v>92</v>
      </c>
      <c r="E9538" t="s">
        <v>92</v>
      </c>
      <c r="F9538" t="s">
        <v>92</v>
      </c>
      <c r="G9538" s="23" t="s">
        <v>92</v>
      </c>
      <c r="H9538" s="24" t="s">
        <v>92</v>
      </c>
      <c r="I9538" t="s">
        <v>92</v>
      </c>
      <c r="J9538" s="23" t="s">
        <v>92</v>
      </c>
      <c r="K9538" t="s">
        <v>92</v>
      </c>
      <c r="L9538" s="24" t="s">
        <v>92</v>
      </c>
    </row>
    <row r="9539" spans="1:12">
      <c r="A9539" t="s">
        <v>92</v>
      </c>
      <c r="B9539" s="23" t="s">
        <v>92</v>
      </c>
      <c r="C9539" s="24" t="s">
        <v>92</v>
      </c>
      <c r="D9539" t="s">
        <v>92</v>
      </c>
      <c r="E9539" t="s">
        <v>92</v>
      </c>
      <c r="F9539" t="s">
        <v>92</v>
      </c>
      <c r="G9539" s="23" t="s">
        <v>92</v>
      </c>
      <c r="H9539" s="24" t="s">
        <v>92</v>
      </c>
      <c r="I9539" t="s">
        <v>92</v>
      </c>
      <c r="J9539" s="23" t="s">
        <v>92</v>
      </c>
      <c r="K9539" t="s">
        <v>92</v>
      </c>
      <c r="L9539" s="24" t="s">
        <v>92</v>
      </c>
    </row>
    <row r="9540" spans="1:12">
      <c r="A9540" t="s">
        <v>92</v>
      </c>
      <c r="B9540" s="23" t="s">
        <v>92</v>
      </c>
      <c r="C9540" s="24" t="s">
        <v>92</v>
      </c>
      <c r="D9540" t="s">
        <v>92</v>
      </c>
      <c r="E9540" t="s">
        <v>92</v>
      </c>
      <c r="F9540" t="s">
        <v>92</v>
      </c>
      <c r="G9540" s="23" t="s">
        <v>92</v>
      </c>
      <c r="H9540" s="24" t="s">
        <v>92</v>
      </c>
      <c r="I9540" t="s">
        <v>92</v>
      </c>
      <c r="J9540" s="23" t="s">
        <v>92</v>
      </c>
      <c r="K9540" t="s">
        <v>92</v>
      </c>
      <c r="L9540" s="24" t="s">
        <v>92</v>
      </c>
    </row>
    <row r="9541" spans="1:12">
      <c r="A9541" t="s">
        <v>92</v>
      </c>
      <c r="B9541" s="23" t="s">
        <v>92</v>
      </c>
      <c r="C9541" s="24" t="s">
        <v>92</v>
      </c>
      <c r="D9541" t="s">
        <v>92</v>
      </c>
      <c r="E9541" t="s">
        <v>92</v>
      </c>
      <c r="F9541" t="s">
        <v>92</v>
      </c>
      <c r="G9541" s="23" t="s">
        <v>92</v>
      </c>
      <c r="H9541" s="24" t="s">
        <v>92</v>
      </c>
      <c r="I9541" t="s">
        <v>92</v>
      </c>
      <c r="J9541" s="23" t="s">
        <v>92</v>
      </c>
      <c r="K9541" t="s">
        <v>92</v>
      </c>
      <c r="L9541" s="24" t="s">
        <v>92</v>
      </c>
    </row>
    <row r="9542" spans="1:12">
      <c r="A9542" t="s">
        <v>92</v>
      </c>
      <c r="B9542" s="23" t="s">
        <v>92</v>
      </c>
      <c r="C9542" s="24" t="s">
        <v>92</v>
      </c>
      <c r="D9542" t="s">
        <v>92</v>
      </c>
      <c r="E9542" t="s">
        <v>92</v>
      </c>
      <c r="F9542" t="s">
        <v>92</v>
      </c>
      <c r="G9542" s="23" t="s">
        <v>92</v>
      </c>
      <c r="H9542" s="24" t="s">
        <v>92</v>
      </c>
      <c r="I9542" t="s">
        <v>92</v>
      </c>
      <c r="J9542" s="23" t="s">
        <v>92</v>
      </c>
      <c r="K9542" t="s">
        <v>92</v>
      </c>
      <c r="L9542" s="24" t="s">
        <v>92</v>
      </c>
    </row>
    <row r="9543" spans="1:12">
      <c r="A9543" t="s">
        <v>92</v>
      </c>
      <c r="B9543" s="23" t="s">
        <v>92</v>
      </c>
      <c r="C9543" s="24" t="s">
        <v>92</v>
      </c>
      <c r="D9543" t="s">
        <v>92</v>
      </c>
      <c r="E9543" t="s">
        <v>92</v>
      </c>
      <c r="F9543" t="s">
        <v>92</v>
      </c>
      <c r="G9543" s="23" t="s">
        <v>92</v>
      </c>
      <c r="H9543" s="24" t="s">
        <v>92</v>
      </c>
      <c r="I9543" t="s">
        <v>92</v>
      </c>
      <c r="J9543" s="23" t="s">
        <v>92</v>
      </c>
      <c r="K9543" t="s">
        <v>92</v>
      </c>
      <c r="L9543" s="24" t="s">
        <v>92</v>
      </c>
    </row>
    <row r="9544" spans="1:12">
      <c r="A9544" t="s">
        <v>92</v>
      </c>
      <c r="B9544" s="23" t="s">
        <v>92</v>
      </c>
      <c r="C9544" s="24" t="s">
        <v>92</v>
      </c>
      <c r="D9544" t="s">
        <v>92</v>
      </c>
      <c r="E9544" t="s">
        <v>92</v>
      </c>
      <c r="F9544" t="s">
        <v>92</v>
      </c>
      <c r="G9544" s="23" t="s">
        <v>92</v>
      </c>
      <c r="H9544" s="24" t="s">
        <v>92</v>
      </c>
      <c r="I9544" t="s">
        <v>92</v>
      </c>
      <c r="J9544" s="23" t="s">
        <v>92</v>
      </c>
      <c r="K9544" t="s">
        <v>92</v>
      </c>
      <c r="L9544" s="24" t="s">
        <v>92</v>
      </c>
    </row>
    <row r="9545" spans="1:12">
      <c r="A9545" t="s">
        <v>92</v>
      </c>
      <c r="B9545" s="23" t="s">
        <v>92</v>
      </c>
      <c r="C9545" s="24" t="s">
        <v>92</v>
      </c>
      <c r="D9545" t="s">
        <v>92</v>
      </c>
      <c r="E9545" t="s">
        <v>92</v>
      </c>
      <c r="F9545" t="s">
        <v>92</v>
      </c>
      <c r="G9545" s="23" t="s">
        <v>92</v>
      </c>
      <c r="H9545" s="24" t="s">
        <v>92</v>
      </c>
      <c r="I9545" t="s">
        <v>92</v>
      </c>
      <c r="J9545" s="23" t="s">
        <v>92</v>
      </c>
      <c r="K9545" t="s">
        <v>92</v>
      </c>
      <c r="L9545" s="24" t="s">
        <v>92</v>
      </c>
    </row>
    <row r="9546" spans="1:12">
      <c r="A9546" t="s">
        <v>92</v>
      </c>
      <c r="B9546" s="23" t="s">
        <v>92</v>
      </c>
      <c r="C9546" s="24" t="s">
        <v>92</v>
      </c>
      <c r="D9546" t="s">
        <v>92</v>
      </c>
      <c r="E9546" t="s">
        <v>92</v>
      </c>
      <c r="F9546" t="s">
        <v>92</v>
      </c>
      <c r="G9546" s="23" t="s">
        <v>92</v>
      </c>
      <c r="H9546" s="24" t="s">
        <v>92</v>
      </c>
      <c r="I9546" t="s">
        <v>92</v>
      </c>
      <c r="J9546" s="23" t="s">
        <v>92</v>
      </c>
      <c r="K9546" t="s">
        <v>92</v>
      </c>
      <c r="L9546" s="24" t="s">
        <v>92</v>
      </c>
    </row>
    <row r="9547" spans="1:12">
      <c r="A9547" t="s">
        <v>92</v>
      </c>
      <c r="B9547" s="23" t="s">
        <v>92</v>
      </c>
      <c r="C9547" s="24" t="s">
        <v>92</v>
      </c>
      <c r="D9547" t="s">
        <v>92</v>
      </c>
      <c r="E9547" t="s">
        <v>92</v>
      </c>
      <c r="F9547" t="s">
        <v>92</v>
      </c>
      <c r="G9547" s="23" t="s">
        <v>92</v>
      </c>
      <c r="H9547" s="24" t="s">
        <v>92</v>
      </c>
      <c r="I9547" t="s">
        <v>92</v>
      </c>
      <c r="J9547" s="23" t="s">
        <v>92</v>
      </c>
      <c r="K9547" t="s">
        <v>92</v>
      </c>
      <c r="L9547" s="24" t="s">
        <v>92</v>
      </c>
    </row>
    <row r="9548" spans="1:12">
      <c r="A9548" t="s">
        <v>92</v>
      </c>
      <c r="B9548" s="23" t="s">
        <v>92</v>
      </c>
      <c r="C9548" s="24" t="s">
        <v>92</v>
      </c>
      <c r="D9548" t="s">
        <v>92</v>
      </c>
      <c r="E9548" t="s">
        <v>92</v>
      </c>
      <c r="F9548" t="s">
        <v>92</v>
      </c>
      <c r="G9548" s="23" t="s">
        <v>92</v>
      </c>
      <c r="H9548" s="24" t="s">
        <v>92</v>
      </c>
      <c r="I9548" t="s">
        <v>92</v>
      </c>
      <c r="J9548" s="23" t="s">
        <v>92</v>
      </c>
      <c r="K9548" t="s">
        <v>92</v>
      </c>
      <c r="L9548" s="24" t="s">
        <v>92</v>
      </c>
    </row>
    <row r="9549" spans="1:12">
      <c r="A9549" t="s">
        <v>92</v>
      </c>
      <c r="B9549" s="23" t="s">
        <v>92</v>
      </c>
      <c r="C9549" s="24" t="s">
        <v>92</v>
      </c>
      <c r="D9549" t="s">
        <v>92</v>
      </c>
      <c r="E9549" t="s">
        <v>92</v>
      </c>
      <c r="F9549" t="s">
        <v>92</v>
      </c>
      <c r="G9549" s="23" t="s">
        <v>92</v>
      </c>
      <c r="H9549" s="24" t="s">
        <v>92</v>
      </c>
      <c r="I9549" t="s">
        <v>92</v>
      </c>
      <c r="J9549" s="23" t="s">
        <v>92</v>
      </c>
      <c r="K9549" t="s">
        <v>92</v>
      </c>
      <c r="L9549" s="24" t="s">
        <v>92</v>
      </c>
    </row>
    <row r="9550" spans="1:12">
      <c r="A9550" t="s">
        <v>92</v>
      </c>
      <c r="B9550" s="23" t="s">
        <v>92</v>
      </c>
      <c r="C9550" s="24" t="s">
        <v>92</v>
      </c>
      <c r="D9550" t="s">
        <v>92</v>
      </c>
      <c r="E9550" t="s">
        <v>92</v>
      </c>
      <c r="F9550" t="s">
        <v>92</v>
      </c>
      <c r="G9550" s="23" t="s">
        <v>92</v>
      </c>
      <c r="H9550" s="24" t="s">
        <v>92</v>
      </c>
      <c r="I9550" t="s">
        <v>92</v>
      </c>
      <c r="J9550" s="23" t="s">
        <v>92</v>
      </c>
      <c r="K9550" t="s">
        <v>92</v>
      </c>
      <c r="L9550" s="24" t="s">
        <v>92</v>
      </c>
    </row>
    <row r="9551" spans="1:12">
      <c r="A9551" t="s">
        <v>92</v>
      </c>
      <c r="B9551" s="23" t="s">
        <v>92</v>
      </c>
      <c r="C9551" s="24" t="s">
        <v>92</v>
      </c>
      <c r="D9551" t="s">
        <v>92</v>
      </c>
      <c r="E9551" t="s">
        <v>92</v>
      </c>
      <c r="F9551" t="s">
        <v>92</v>
      </c>
      <c r="G9551" s="23" t="s">
        <v>92</v>
      </c>
      <c r="H9551" s="24" t="s">
        <v>92</v>
      </c>
      <c r="I9551" t="s">
        <v>92</v>
      </c>
      <c r="J9551" s="23" t="s">
        <v>92</v>
      </c>
      <c r="K9551" t="s">
        <v>92</v>
      </c>
      <c r="L9551" s="24" t="s">
        <v>92</v>
      </c>
    </row>
    <row r="9552" spans="1:12">
      <c r="A9552" t="s">
        <v>92</v>
      </c>
      <c r="B9552" s="23" t="s">
        <v>92</v>
      </c>
      <c r="C9552" s="24" t="s">
        <v>92</v>
      </c>
      <c r="D9552" t="s">
        <v>92</v>
      </c>
      <c r="E9552" t="s">
        <v>92</v>
      </c>
      <c r="F9552" t="s">
        <v>92</v>
      </c>
      <c r="G9552" s="23" t="s">
        <v>92</v>
      </c>
      <c r="H9552" s="24" t="s">
        <v>92</v>
      </c>
      <c r="I9552" t="s">
        <v>92</v>
      </c>
      <c r="J9552" s="23" t="s">
        <v>92</v>
      </c>
      <c r="K9552" t="s">
        <v>92</v>
      </c>
      <c r="L9552" s="24" t="s">
        <v>92</v>
      </c>
    </row>
    <row r="9553" spans="1:12">
      <c r="A9553" t="s">
        <v>92</v>
      </c>
      <c r="B9553" s="23" t="s">
        <v>92</v>
      </c>
      <c r="C9553" s="24" t="s">
        <v>92</v>
      </c>
      <c r="D9553" t="s">
        <v>92</v>
      </c>
      <c r="E9553" t="s">
        <v>92</v>
      </c>
      <c r="F9553" t="s">
        <v>92</v>
      </c>
      <c r="G9553" s="23" t="s">
        <v>92</v>
      </c>
      <c r="H9553" s="24" t="s">
        <v>92</v>
      </c>
      <c r="I9553" t="s">
        <v>92</v>
      </c>
      <c r="J9553" s="23" t="s">
        <v>92</v>
      </c>
      <c r="K9553" t="s">
        <v>92</v>
      </c>
      <c r="L9553" s="24" t="s">
        <v>92</v>
      </c>
    </row>
    <row r="9554" spans="1:12">
      <c r="A9554" t="s">
        <v>92</v>
      </c>
      <c r="B9554" s="23" t="s">
        <v>92</v>
      </c>
      <c r="C9554" s="24" t="s">
        <v>92</v>
      </c>
      <c r="D9554" t="s">
        <v>92</v>
      </c>
      <c r="E9554" t="s">
        <v>92</v>
      </c>
      <c r="F9554" t="s">
        <v>92</v>
      </c>
      <c r="G9554" s="23" t="s">
        <v>92</v>
      </c>
      <c r="H9554" s="24" t="s">
        <v>92</v>
      </c>
      <c r="I9554" t="s">
        <v>92</v>
      </c>
      <c r="J9554" s="23" t="s">
        <v>92</v>
      </c>
      <c r="K9554" t="s">
        <v>92</v>
      </c>
      <c r="L9554" s="24" t="s">
        <v>92</v>
      </c>
    </row>
    <row r="9555" spans="1:12">
      <c r="A9555" t="s">
        <v>92</v>
      </c>
      <c r="B9555" s="23" t="s">
        <v>92</v>
      </c>
      <c r="C9555" s="24" t="s">
        <v>92</v>
      </c>
      <c r="D9555" t="s">
        <v>92</v>
      </c>
      <c r="E9555" t="s">
        <v>92</v>
      </c>
      <c r="F9555" t="s">
        <v>92</v>
      </c>
      <c r="G9555" s="23" t="s">
        <v>92</v>
      </c>
      <c r="H9555" s="24" t="s">
        <v>92</v>
      </c>
      <c r="I9555" t="s">
        <v>92</v>
      </c>
      <c r="J9555" s="23" t="s">
        <v>92</v>
      </c>
      <c r="K9555" t="s">
        <v>92</v>
      </c>
      <c r="L9555" s="24" t="s">
        <v>92</v>
      </c>
    </row>
    <row r="9556" spans="1:12">
      <c r="A9556" t="s">
        <v>92</v>
      </c>
      <c r="B9556" s="23" t="s">
        <v>92</v>
      </c>
      <c r="C9556" s="24" t="s">
        <v>92</v>
      </c>
      <c r="D9556" t="s">
        <v>92</v>
      </c>
      <c r="E9556" t="s">
        <v>92</v>
      </c>
      <c r="F9556" t="s">
        <v>92</v>
      </c>
      <c r="G9556" s="23" t="s">
        <v>92</v>
      </c>
      <c r="H9556" s="24" t="s">
        <v>92</v>
      </c>
      <c r="I9556" t="s">
        <v>92</v>
      </c>
      <c r="J9556" s="23" t="s">
        <v>92</v>
      </c>
      <c r="K9556" t="s">
        <v>92</v>
      </c>
      <c r="L9556" s="24" t="s">
        <v>92</v>
      </c>
    </row>
    <row r="9557" spans="1:12">
      <c r="A9557" t="s">
        <v>92</v>
      </c>
      <c r="B9557" s="23" t="s">
        <v>92</v>
      </c>
      <c r="C9557" s="24" t="s">
        <v>92</v>
      </c>
      <c r="D9557" t="s">
        <v>92</v>
      </c>
      <c r="E9557" t="s">
        <v>92</v>
      </c>
      <c r="F9557" t="s">
        <v>92</v>
      </c>
      <c r="G9557" s="23" t="s">
        <v>92</v>
      </c>
      <c r="H9557" s="24" t="s">
        <v>92</v>
      </c>
      <c r="I9557" t="s">
        <v>92</v>
      </c>
      <c r="J9557" s="23" t="s">
        <v>92</v>
      </c>
      <c r="K9557" t="s">
        <v>92</v>
      </c>
      <c r="L9557" s="24" t="s">
        <v>92</v>
      </c>
    </row>
    <row r="9558" spans="1:12">
      <c r="A9558" t="s">
        <v>92</v>
      </c>
      <c r="B9558" s="23" t="s">
        <v>92</v>
      </c>
      <c r="C9558" s="24" t="s">
        <v>92</v>
      </c>
      <c r="D9558" t="s">
        <v>92</v>
      </c>
      <c r="E9558" t="s">
        <v>92</v>
      </c>
      <c r="F9558" t="s">
        <v>92</v>
      </c>
      <c r="G9558" s="23" t="s">
        <v>92</v>
      </c>
      <c r="H9558" s="24" t="s">
        <v>92</v>
      </c>
      <c r="I9558" t="s">
        <v>92</v>
      </c>
      <c r="J9558" s="23" t="s">
        <v>92</v>
      </c>
      <c r="K9558" t="s">
        <v>92</v>
      </c>
      <c r="L9558" s="24" t="s">
        <v>92</v>
      </c>
    </row>
    <row r="9559" spans="1:12">
      <c r="A9559" t="s">
        <v>92</v>
      </c>
      <c r="B9559" s="23" t="s">
        <v>92</v>
      </c>
      <c r="C9559" s="24" t="s">
        <v>92</v>
      </c>
      <c r="D9559" t="s">
        <v>92</v>
      </c>
      <c r="E9559" t="s">
        <v>92</v>
      </c>
      <c r="F9559" t="s">
        <v>92</v>
      </c>
      <c r="G9559" s="23" t="s">
        <v>92</v>
      </c>
      <c r="H9559" s="24" t="s">
        <v>92</v>
      </c>
      <c r="I9559" t="s">
        <v>92</v>
      </c>
      <c r="J9559" s="23" t="s">
        <v>92</v>
      </c>
      <c r="K9559" t="s">
        <v>92</v>
      </c>
      <c r="L9559" s="24" t="s">
        <v>92</v>
      </c>
    </row>
    <row r="9560" spans="1:12">
      <c r="A9560" t="s">
        <v>92</v>
      </c>
      <c r="B9560" s="23" t="s">
        <v>92</v>
      </c>
      <c r="C9560" s="24" t="s">
        <v>92</v>
      </c>
      <c r="D9560" t="s">
        <v>92</v>
      </c>
      <c r="E9560" t="s">
        <v>92</v>
      </c>
      <c r="F9560" t="s">
        <v>92</v>
      </c>
      <c r="G9560" s="23" t="s">
        <v>92</v>
      </c>
      <c r="H9560" s="24" t="s">
        <v>92</v>
      </c>
      <c r="I9560" t="s">
        <v>92</v>
      </c>
      <c r="J9560" s="23" t="s">
        <v>92</v>
      </c>
      <c r="K9560" t="s">
        <v>92</v>
      </c>
      <c r="L9560" s="24" t="s">
        <v>92</v>
      </c>
    </row>
    <row r="9561" spans="1:12">
      <c r="A9561" t="s">
        <v>92</v>
      </c>
      <c r="B9561" s="23" t="s">
        <v>92</v>
      </c>
      <c r="C9561" s="24" t="s">
        <v>92</v>
      </c>
      <c r="D9561" t="s">
        <v>92</v>
      </c>
      <c r="E9561" t="s">
        <v>92</v>
      </c>
      <c r="F9561" t="s">
        <v>92</v>
      </c>
      <c r="G9561" s="23" t="s">
        <v>92</v>
      </c>
      <c r="H9561" s="24" t="s">
        <v>92</v>
      </c>
      <c r="I9561" t="s">
        <v>92</v>
      </c>
      <c r="J9561" s="23" t="s">
        <v>92</v>
      </c>
      <c r="K9561" t="s">
        <v>92</v>
      </c>
      <c r="L9561" s="24" t="s">
        <v>92</v>
      </c>
    </row>
    <row r="9562" spans="1:12">
      <c r="A9562" t="s">
        <v>92</v>
      </c>
      <c r="B9562" s="23" t="s">
        <v>92</v>
      </c>
      <c r="C9562" s="24" t="s">
        <v>92</v>
      </c>
      <c r="D9562" t="s">
        <v>92</v>
      </c>
      <c r="E9562" t="s">
        <v>92</v>
      </c>
      <c r="F9562" t="s">
        <v>92</v>
      </c>
      <c r="G9562" s="23" t="s">
        <v>92</v>
      </c>
      <c r="H9562" s="24" t="s">
        <v>92</v>
      </c>
      <c r="I9562" t="s">
        <v>92</v>
      </c>
      <c r="J9562" s="23" t="s">
        <v>92</v>
      </c>
      <c r="K9562" t="s">
        <v>92</v>
      </c>
      <c r="L9562" s="24" t="s">
        <v>92</v>
      </c>
    </row>
    <row r="9563" spans="1:12">
      <c r="A9563" t="s">
        <v>92</v>
      </c>
      <c r="B9563" s="23" t="s">
        <v>92</v>
      </c>
      <c r="C9563" s="24" t="s">
        <v>92</v>
      </c>
      <c r="D9563" t="s">
        <v>92</v>
      </c>
      <c r="E9563" t="s">
        <v>92</v>
      </c>
      <c r="F9563" t="s">
        <v>92</v>
      </c>
      <c r="G9563" s="23" t="s">
        <v>92</v>
      </c>
      <c r="H9563" s="24" t="s">
        <v>92</v>
      </c>
      <c r="I9563" t="s">
        <v>92</v>
      </c>
      <c r="J9563" s="23" t="s">
        <v>92</v>
      </c>
      <c r="K9563" t="s">
        <v>92</v>
      </c>
      <c r="L9563" s="24" t="s">
        <v>92</v>
      </c>
    </row>
    <row r="9564" spans="1:12">
      <c r="A9564" t="s">
        <v>92</v>
      </c>
      <c r="B9564" s="23" t="s">
        <v>92</v>
      </c>
      <c r="C9564" s="24" t="s">
        <v>92</v>
      </c>
      <c r="D9564" t="s">
        <v>92</v>
      </c>
      <c r="E9564" t="s">
        <v>92</v>
      </c>
      <c r="F9564" t="s">
        <v>92</v>
      </c>
      <c r="G9564" s="23" t="s">
        <v>92</v>
      </c>
      <c r="H9564" s="24" t="s">
        <v>92</v>
      </c>
      <c r="I9564" t="s">
        <v>92</v>
      </c>
      <c r="J9564" s="23" t="s">
        <v>92</v>
      </c>
      <c r="K9564" t="s">
        <v>92</v>
      </c>
      <c r="L9564" s="24" t="s">
        <v>92</v>
      </c>
    </row>
    <row r="9565" spans="1:12">
      <c r="A9565" t="s">
        <v>92</v>
      </c>
      <c r="B9565" s="23" t="s">
        <v>92</v>
      </c>
      <c r="C9565" s="24" t="s">
        <v>92</v>
      </c>
      <c r="D9565" t="s">
        <v>92</v>
      </c>
      <c r="E9565" t="s">
        <v>92</v>
      </c>
      <c r="F9565" t="s">
        <v>92</v>
      </c>
      <c r="G9565" s="23" t="s">
        <v>92</v>
      </c>
      <c r="H9565" s="24" t="s">
        <v>92</v>
      </c>
      <c r="I9565" t="s">
        <v>92</v>
      </c>
      <c r="J9565" s="23" t="s">
        <v>92</v>
      </c>
      <c r="K9565" t="s">
        <v>92</v>
      </c>
      <c r="L9565" s="24" t="s">
        <v>92</v>
      </c>
    </row>
    <row r="9566" spans="1:12">
      <c r="A9566" t="s">
        <v>92</v>
      </c>
      <c r="B9566" s="23" t="s">
        <v>92</v>
      </c>
      <c r="C9566" s="24" t="s">
        <v>92</v>
      </c>
      <c r="D9566" t="s">
        <v>92</v>
      </c>
      <c r="E9566" t="s">
        <v>92</v>
      </c>
      <c r="F9566" t="s">
        <v>92</v>
      </c>
      <c r="G9566" s="23" t="s">
        <v>92</v>
      </c>
      <c r="H9566" s="24" t="s">
        <v>92</v>
      </c>
      <c r="I9566" t="s">
        <v>92</v>
      </c>
      <c r="J9566" s="23" t="s">
        <v>92</v>
      </c>
      <c r="K9566" t="s">
        <v>92</v>
      </c>
      <c r="L9566" s="24" t="s">
        <v>92</v>
      </c>
    </row>
    <row r="9567" spans="1:12">
      <c r="A9567" t="s">
        <v>92</v>
      </c>
      <c r="B9567" s="23" t="s">
        <v>92</v>
      </c>
      <c r="C9567" s="24" t="s">
        <v>92</v>
      </c>
      <c r="D9567" t="s">
        <v>92</v>
      </c>
      <c r="E9567" t="s">
        <v>92</v>
      </c>
      <c r="F9567" t="s">
        <v>92</v>
      </c>
      <c r="G9567" s="23" t="s">
        <v>92</v>
      </c>
      <c r="H9567" s="24" t="s">
        <v>92</v>
      </c>
      <c r="I9567" t="s">
        <v>92</v>
      </c>
      <c r="J9567" s="23" t="s">
        <v>92</v>
      </c>
      <c r="K9567" t="s">
        <v>92</v>
      </c>
      <c r="L9567" s="24" t="s">
        <v>92</v>
      </c>
    </row>
    <row r="9568" spans="1:12">
      <c r="A9568" t="s">
        <v>92</v>
      </c>
      <c r="B9568" s="23" t="s">
        <v>92</v>
      </c>
      <c r="C9568" s="24" t="s">
        <v>92</v>
      </c>
      <c r="D9568" t="s">
        <v>92</v>
      </c>
      <c r="E9568" t="s">
        <v>92</v>
      </c>
      <c r="F9568" t="s">
        <v>92</v>
      </c>
      <c r="G9568" s="23" t="s">
        <v>92</v>
      </c>
      <c r="H9568" s="24" t="s">
        <v>92</v>
      </c>
      <c r="I9568" t="s">
        <v>92</v>
      </c>
      <c r="J9568" s="23" t="s">
        <v>92</v>
      </c>
      <c r="K9568" t="s">
        <v>92</v>
      </c>
      <c r="L9568" s="24" t="s">
        <v>92</v>
      </c>
    </row>
    <row r="9569" spans="1:12">
      <c r="A9569" t="s">
        <v>92</v>
      </c>
      <c r="B9569" s="23" t="s">
        <v>92</v>
      </c>
      <c r="C9569" s="24" t="s">
        <v>92</v>
      </c>
      <c r="D9569" t="s">
        <v>92</v>
      </c>
      <c r="E9569" t="s">
        <v>92</v>
      </c>
      <c r="F9569" t="s">
        <v>92</v>
      </c>
      <c r="G9569" s="23" t="s">
        <v>92</v>
      </c>
      <c r="H9569" s="24" t="s">
        <v>92</v>
      </c>
      <c r="I9569" t="s">
        <v>92</v>
      </c>
      <c r="J9569" s="23" t="s">
        <v>92</v>
      </c>
      <c r="K9569" t="s">
        <v>92</v>
      </c>
      <c r="L9569" s="24" t="s">
        <v>92</v>
      </c>
    </row>
    <row r="9570" spans="1:12">
      <c r="A9570" t="s">
        <v>92</v>
      </c>
      <c r="B9570" s="23" t="s">
        <v>92</v>
      </c>
      <c r="C9570" s="24" t="s">
        <v>92</v>
      </c>
      <c r="D9570" t="s">
        <v>92</v>
      </c>
      <c r="E9570" t="s">
        <v>92</v>
      </c>
      <c r="F9570" t="s">
        <v>92</v>
      </c>
      <c r="G9570" s="23" t="s">
        <v>92</v>
      </c>
      <c r="H9570" s="24" t="s">
        <v>92</v>
      </c>
      <c r="I9570" t="s">
        <v>92</v>
      </c>
      <c r="J9570" s="23" t="s">
        <v>92</v>
      </c>
      <c r="K9570" t="s">
        <v>92</v>
      </c>
      <c r="L9570" s="24" t="s">
        <v>92</v>
      </c>
    </row>
    <row r="9571" spans="1:12">
      <c r="A9571" t="s">
        <v>92</v>
      </c>
      <c r="B9571" s="23" t="s">
        <v>92</v>
      </c>
      <c r="C9571" s="24" t="s">
        <v>92</v>
      </c>
      <c r="D9571" t="s">
        <v>92</v>
      </c>
      <c r="E9571" t="s">
        <v>92</v>
      </c>
      <c r="F9571" t="s">
        <v>92</v>
      </c>
      <c r="G9571" s="23" t="s">
        <v>92</v>
      </c>
      <c r="H9571" s="24" t="s">
        <v>92</v>
      </c>
      <c r="I9571" t="s">
        <v>92</v>
      </c>
      <c r="J9571" s="23" t="s">
        <v>92</v>
      </c>
      <c r="K9571" t="s">
        <v>92</v>
      </c>
      <c r="L9571" s="24" t="s">
        <v>92</v>
      </c>
    </row>
    <row r="9572" spans="1:12">
      <c r="A9572" t="s">
        <v>92</v>
      </c>
      <c r="B9572" s="23" t="s">
        <v>92</v>
      </c>
      <c r="C9572" s="24" t="s">
        <v>92</v>
      </c>
      <c r="D9572" t="s">
        <v>92</v>
      </c>
      <c r="E9572" t="s">
        <v>92</v>
      </c>
      <c r="F9572" t="s">
        <v>92</v>
      </c>
      <c r="G9572" s="23" t="s">
        <v>92</v>
      </c>
      <c r="H9572" s="24" t="s">
        <v>92</v>
      </c>
      <c r="I9572" t="s">
        <v>92</v>
      </c>
      <c r="J9572" s="23" t="s">
        <v>92</v>
      </c>
      <c r="K9572" t="s">
        <v>92</v>
      </c>
      <c r="L9572" s="24" t="s">
        <v>92</v>
      </c>
    </row>
    <row r="9573" spans="1:12">
      <c r="A9573" t="s">
        <v>92</v>
      </c>
      <c r="B9573" s="23" t="s">
        <v>92</v>
      </c>
      <c r="C9573" s="24" t="s">
        <v>92</v>
      </c>
      <c r="D9573" t="s">
        <v>92</v>
      </c>
      <c r="E9573" t="s">
        <v>92</v>
      </c>
      <c r="F9573" t="s">
        <v>92</v>
      </c>
      <c r="G9573" s="23" t="s">
        <v>92</v>
      </c>
      <c r="H9573" s="24" t="s">
        <v>92</v>
      </c>
      <c r="I9573" t="s">
        <v>92</v>
      </c>
      <c r="J9573" s="23" t="s">
        <v>92</v>
      </c>
      <c r="K9573" t="s">
        <v>92</v>
      </c>
      <c r="L9573" s="24" t="s">
        <v>92</v>
      </c>
    </row>
    <row r="9574" spans="1:12">
      <c r="A9574" t="s">
        <v>92</v>
      </c>
      <c r="B9574" s="23" t="s">
        <v>92</v>
      </c>
      <c r="C9574" s="24" t="s">
        <v>92</v>
      </c>
      <c r="D9574" t="s">
        <v>92</v>
      </c>
      <c r="E9574" t="s">
        <v>92</v>
      </c>
      <c r="F9574" t="s">
        <v>92</v>
      </c>
      <c r="G9574" s="23" t="s">
        <v>92</v>
      </c>
      <c r="H9574" s="24" t="s">
        <v>92</v>
      </c>
      <c r="I9574" t="s">
        <v>92</v>
      </c>
      <c r="J9574" s="23" t="s">
        <v>92</v>
      </c>
      <c r="K9574" t="s">
        <v>92</v>
      </c>
      <c r="L9574" s="24" t="s">
        <v>92</v>
      </c>
    </row>
    <row r="9575" spans="1:12">
      <c r="A9575" t="s">
        <v>92</v>
      </c>
      <c r="B9575" s="23" t="s">
        <v>92</v>
      </c>
      <c r="C9575" s="24" t="s">
        <v>92</v>
      </c>
      <c r="D9575" t="s">
        <v>92</v>
      </c>
      <c r="E9575" t="s">
        <v>92</v>
      </c>
      <c r="F9575" t="s">
        <v>92</v>
      </c>
      <c r="G9575" s="23" t="s">
        <v>92</v>
      </c>
      <c r="H9575" s="24" t="s">
        <v>92</v>
      </c>
      <c r="I9575" t="s">
        <v>92</v>
      </c>
      <c r="J9575" s="23" t="s">
        <v>92</v>
      </c>
      <c r="K9575" t="s">
        <v>92</v>
      </c>
      <c r="L9575" s="24" t="s">
        <v>92</v>
      </c>
    </row>
    <row r="9576" spans="1:12">
      <c r="A9576" t="s">
        <v>92</v>
      </c>
      <c r="B9576" s="23" t="s">
        <v>92</v>
      </c>
      <c r="C9576" s="24" t="s">
        <v>92</v>
      </c>
      <c r="D9576" t="s">
        <v>92</v>
      </c>
      <c r="E9576" t="s">
        <v>92</v>
      </c>
      <c r="F9576" t="s">
        <v>92</v>
      </c>
      <c r="G9576" s="23" t="s">
        <v>92</v>
      </c>
      <c r="H9576" s="24" t="s">
        <v>92</v>
      </c>
      <c r="I9576" t="s">
        <v>92</v>
      </c>
      <c r="J9576" s="23" t="s">
        <v>92</v>
      </c>
      <c r="K9576" t="s">
        <v>92</v>
      </c>
      <c r="L9576" s="24" t="s">
        <v>92</v>
      </c>
    </row>
    <row r="9577" spans="1:12">
      <c r="A9577" t="s">
        <v>92</v>
      </c>
      <c r="B9577" s="23" t="s">
        <v>92</v>
      </c>
      <c r="C9577" s="24" t="s">
        <v>92</v>
      </c>
      <c r="D9577" t="s">
        <v>92</v>
      </c>
      <c r="E9577" t="s">
        <v>92</v>
      </c>
      <c r="F9577" t="s">
        <v>92</v>
      </c>
      <c r="G9577" s="23" t="s">
        <v>92</v>
      </c>
      <c r="H9577" s="24" t="s">
        <v>92</v>
      </c>
      <c r="I9577" t="s">
        <v>92</v>
      </c>
      <c r="J9577" s="23" t="s">
        <v>92</v>
      </c>
      <c r="K9577" t="s">
        <v>92</v>
      </c>
      <c r="L9577" s="24" t="s">
        <v>92</v>
      </c>
    </row>
    <row r="9578" spans="1:12">
      <c r="A9578" t="s">
        <v>92</v>
      </c>
      <c r="B9578" s="23" t="s">
        <v>92</v>
      </c>
      <c r="C9578" s="24" t="s">
        <v>92</v>
      </c>
      <c r="D9578" t="s">
        <v>92</v>
      </c>
      <c r="E9578" t="s">
        <v>92</v>
      </c>
      <c r="F9578" t="s">
        <v>92</v>
      </c>
      <c r="G9578" s="23" t="s">
        <v>92</v>
      </c>
      <c r="H9578" s="24" t="s">
        <v>92</v>
      </c>
      <c r="I9578" t="s">
        <v>92</v>
      </c>
      <c r="J9578" s="23" t="s">
        <v>92</v>
      </c>
      <c r="K9578" t="s">
        <v>92</v>
      </c>
      <c r="L9578" s="24" t="s">
        <v>92</v>
      </c>
    </row>
    <row r="9579" spans="1:12">
      <c r="A9579" t="s">
        <v>92</v>
      </c>
      <c r="B9579" s="23" t="s">
        <v>92</v>
      </c>
      <c r="C9579" s="24" t="s">
        <v>92</v>
      </c>
      <c r="D9579" t="s">
        <v>92</v>
      </c>
      <c r="E9579" t="s">
        <v>92</v>
      </c>
      <c r="F9579" t="s">
        <v>92</v>
      </c>
      <c r="G9579" s="23" t="s">
        <v>92</v>
      </c>
      <c r="H9579" s="24" t="s">
        <v>92</v>
      </c>
      <c r="I9579" t="s">
        <v>92</v>
      </c>
      <c r="J9579" s="23" t="s">
        <v>92</v>
      </c>
      <c r="K9579" t="s">
        <v>92</v>
      </c>
      <c r="L9579" s="24" t="s">
        <v>92</v>
      </c>
    </row>
    <row r="9580" spans="1:12">
      <c r="A9580" t="s">
        <v>92</v>
      </c>
      <c r="B9580" s="23" t="s">
        <v>92</v>
      </c>
      <c r="C9580" s="24" t="s">
        <v>92</v>
      </c>
      <c r="D9580" t="s">
        <v>92</v>
      </c>
      <c r="E9580" t="s">
        <v>92</v>
      </c>
      <c r="F9580" t="s">
        <v>92</v>
      </c>
      <c r="G9580" s="23" t="s">
        <v>92</v>
      </c>
      <c r="H9580" s="24" t="s">
        <v>92</v>
      </c>
      <c r="I9580" t="s">
        <v>92</v>
      </c>
      <c r="J9580" s="23" t="s">
        <v>92</v>
      </c>
      <c r="K9580" t="s">
        <v>92</v>
      </c>
      <c r="L9580" s="24" t="s">
        <v>92</v>
      </c>
    </row>
    <row r="9581" spans="1:12">
      <c r="A9581" t="s">
        <v>92</v>
      </c>
      <c r="B9581" s="23" t="s">
        <v>92</v>
      </c>
      <c r="C9581" s="24" t="s">
        <v>92</v>
      </c>
      <c r="D9581" t="s">
        <v>92</v>
      </c>
      <c r="E9581" t="s">
        <v>92</v>
      </c>
      <c r="F9581" t="s">
        <v>92</v>
      </c>
      <c r="G9581" s="23" t="s">
        <v>92</v>
      </c>
      <c r="H9581" s="24" t="s">
        <v>92</v>
      </c>
      <c r="I9581" t="s">
        <v>92</v>
      </c>
      <c r="J9581" s="23" t="s">
        <v>92</v>
      </c>
      <c r="K9581" t="s">
        <v>92</v>
      </c>
      <c r="L9581" s="24" t="s">
        <v>92</v>
      </c>
    </row>
    <row r="9582" spans="1:12">
      <c r="A9582" t="s">
        <v>92</v>
      </c>
      <c r="B9582" s="23" t="s">
        <v>92</v>
      </c>
      <c r="C9582" s="24" t="s">
        <v>92</v>
      </c>
      <c r="D9582" t="s">
        <v>92</v>
      </c>
      <c r="E9582" t="s">
        <v>92</v>
      </c>
      <c r="F9582" t="s">
        <v>92</v>
      </c>
      <c r="G9582" s="23" t="s">
        <v>92</v>
      </c>
      <c r="H9582" s="24" t="s">
        <v>92</v>
      </c>
      <c r="I9582" t="s">
        <v>92</v>
      </c>
      <c r="J9582" s="23" t="s">
        <v>92</v>
      </c>
      <c r="K9582" t="s">
        <v>92</v>
      </c>
      <c r="L9582" s="24" t="s">
        <v>92</v>
      </c>
    </row>
    <row r="9583" spans="1:12">
      <c r="A9583" t="s">
        <v>92</v>
      </c>
      <c r="B9583" s="23" t="s">
        <v>92</v>
      </c>
      <c r="C9583" s="24" t="s">
        <v>92</v>
      </c>
      <c r="D9583" t="s">
        <v>92</v>
      </c>
      <c r="E9583" t="s">
        <v>92</v>
      </c>
      <c r="F9583" t="s">
        <v>92</v>
      </c>
      <c r="G9583" s="23" t="s">
        <v>92</v>
      </c>
      <c r="H9583" s="24" t="s">
        <v>92</v>
      </c>
      <c r="I9583" t="s">
        <v>92</v>
      </c>
      <c r="J9583" s="23" t="s">
        <v>92</v>
      </c>
      <c r="K9583" t="s">
        <v>92</v>
      </c>
      <c r="L9583" s="24" t="s">
        <v>92</v>
      </c>
    </row>
    <row r="9584" spans="1:12">
      <c r="A9584" t="s">
        <v>92</v>
      </c>
      <c r="B9584" s="23" t="s">
        <v>92</v>
      </c>
      <c r="C9584" s="24" t="s">
        <v>92</v>
      </c>
      <c r="D9584" t="s">
        <v>92</v>
      </c>
      <c r="E9584" t="s">
        <v>92</v>
      </c>
      <c r="F9584" t="s">
        <v>92</v>
      </c>
      <c r="G9584" s="23" t="s">
        <v>92</v>
      </c>
      <c r="H9584" s="24" t="s">
        <v>92</v>
      </c>
      <c r="I9584" t="s">
        <v>92</v>
      </c>
      <c r="J9584" s="23" t="s">
        <v>92</v>
      </c>
      <c r="K9584" t="s">
        <v>92</v>
      </c>
      <c r="L9584" s="24" t="s">
        <v>92</v>
      </c>
    </row>
    <row r="9585" spans="1:12">
      <c r="A9585" t="s">
        <v>92</v>
      </c>
      <c r="B9585" s="23" t="s">
        <v>92</v>
      </c>
      <c r="C9585" s="24" t="s">
        <v>92</v>
      </c>
      <c r="D9585" t="s">
        <v>92</v>
      </c>
      <c r="E9585" t="s">
        <v>92</v>
      </c>
      <c r="F9585" t="s">
        <v>92</v>
      </c>
      <c r="G9585" s="23" t="s">
        <v>92</v>
      </c>
      <c r="H9585" s="24" t="s">
        <v>92</v>
      </c>
      <c r="I9585" t="s">
        <v>92</v>
      </c>
      <c r="J9585" s="23" t="s">
        <v>92</v>
      </c>
      <c r="K9585" t="s">
        <v>92</v>
      </c>
      <c r="L9585" s="24" t="s">
        <v>92</v>
      </c>
    </row>
    <row r="9586" spans="1:12">
      <c r="A9586" t="s">
        <v>92</v>
      </c>
      <c r="B9586" s="23" t="s">
        <v>92</v>
      </c>
      <c r="C9586" s="24" t="s">
        <v>92</v>
      </c>
      <c r="D9586" t="s">
        <v>92</v>
      </c>
      <c r="E9586" t="s">
        <v>92</v>
      </c>
      <c r="F9586" t="s">
        <v>92</v>
      </c>
      <c r="G9586" s="23" t="s">
        <v>92</v>
      </c>
      <c r="H9586" s="24" t="s">
        <v>92</v>
      </c>
      <c r="I9586" t="s">
        <v>92</v>
      </c>
      <c r="J9586" s="23" t="s">
        <v>92</v>
      </c>
      <c r="K9586" t="s">
        <v>92</v>
      </c>
      <c r="L9586" s="24" t="s">
        <v>92</v>
      </c>
    </row>
    <row r="9587" spans="1:12">
      <c r="A9587" t="s">
        <v>92</v>
      </c>
      <c r="B9587" s="23" t="s">
        <v>92</v>
      </c>
      <c r="C9587" s="24" t="s">
        <v>92</v>
      </c>
      <c r="D9587" t="s">
        <v>92</v>
      </c>
      <c r="E9587" t="s">
        <v>92</v>
      </c>
      <c r="F9587" t="s">
        <v>92</v>
      </c>
      <c r="G9587" s="23" t="s">
        <v>92</v>
      </c>
      <c r="H9587" s="24" t="s">
        <v>92</v>
      </c>
      <c r="I9587" t="s">
        <v>92</v>
      </c>
      <c r="J9587" s="23" t="s">
        <v>92</v>
      </c>
      <c r="K9587" t="s">
        <v>92</v>
      </c>
      <c r="L9587" s="24" t="s">
        <v>92</v>
      </c>
    </row>
    <row r="9588" spans="1:12">
      <c r="A9588" t="s">
        <v>92</v>
      </c>
      <c r="B9588" s="23" t="s">
        <v>92</v>
      </c>
      <c r="C9588" s="24" t="s">
        <v>92</v>
      </c>
      <c r="D9588" t="s">
        <v>92</v>
      </c>
      <c r="E9588" t="s">
        <v>92</v>
      </c>
      <c r="F9588" t="s">
        <v>92</v>
      </c>
      <c r="G9588" s="23" t="s">
        <v>92</v>
      </c>
      <c r="H9588" s="24" t="s">
        <v>92</v>
      </c>
      <c r="I9588" t="s">
        <v>92</v>
      </c>
      <c r="J9588" s="23" t="s">
        <v>92</v>
      </c>
      <c r="K9588" t="s">
        <v>92</v>
      </c>
      <c r="L9588" s="24" t="s">
        <v>92</v>
      </c>
    </row>
    <row r="9589" spans="1:12">
      <c r="A9589" t="s">
        <v>92</v>
      </c>
      <c r="B9589" s="23" t="s">
        <v>92</v>
      </c>
      <c r="C9589" s="24" t="s">
        <v>92</v>
      </c>
      <c r="D9589" t="s">
        <v>92</v>
      </c>
      <c r="E9589" t="s">
        <v>92</v>
      </c>
      <c r="F9589" t="s">
        <v>92</v>
      </c>
      <c r="G9589" s="23" t="s">
        <v>92</v>
      </c>
      <c r="H9589" s="24" t="s">
        <v>92</v>
      </c>
      <c r="I9589" t="s">
        <v>92</v>
      </c>
      <c r="J9589" s="23" t="s">
        <v>92</v>
      </c>
      <c r="K9589" t="s">
        <v>92</v>
      </c>
      <c r="L9589" s="24" t="s">
        <v>92</v>
      </c>
    </row>
    <row r="9590" spans="1:12">
      <c r="A9590" t="s">
        <v>92</v>
      </c>
      <c r="B9590" s="23" t="s">
        <v>92</v>
      </c>
      <c r="C9590" s="24" t="s">
        <v>92</v>
      </c>
      <c r="D9590" t="s">
        <v>92</v>
      </c>
      <c r="E9590" t="s">
        <v>92</v>
      </c>
      <c r="F9590" t="s">
        <v>92</v>
      </c>
      <c r="G9590" s="23" t="s">
        <v>92</v>
      </c>
      <c r="H9590" s="24" t="s">
        <v>92</v>
      </c>
      <c r="I9590" t="s">
        <v>92</v>
      </c>
      <c r="J9590" s="23" t="s">
        <v>92</v>
      </c>
      <c r="K9590" t="s">
        <v>92</v>
      </c>
      <c r="L9590" s="24" t="s">
        <v>92</v>
      </c>
    </row>
    <row r="9591" spans="1:12">
      <c r="A9591" t="s">
        <v>92</v>
      </c>
      <c r="B9591" s="23" t="s">
        <v>92</v>
      </c>
      <c r="C9591" s="24" t="s">
        <v>92</v>
      </c>
      <c r="D9591" t="s">
        <v>92</v>
      </c>
      <c r="E9591" t="s">
        <v>92</v>
      </c>
      <c r="F9591" t="s">
        <v>92</v>
      </c>
      <c r="G9591" s="23" t="s">
        <v>92</v>
      </c>
      <c r="H9591" s="24" t="s">
        <v>92</v>
      </c>
      <c r="I9591" t="s">
        <v>92</v>
      </c>
      <c r="J9591" s="23" t="s">
        <v>92</v>
      </c>
      <c r="K9591" t="s">
        <v>92</v>
      </c>
      <c r="L9591" s="24" t="s">
        <v>92</v>
      </c>
    </row>
    <row r="9592" spans="1:12">
      <c r="A9592" t="s">
        <v>92</v>
      </c>
      <c r="B9592" s="23" t="s">
        <v>92</v>
      </c>
      <c r="C9592" s="24" t="s">
        <v>92</v>
      </c>
      <c r="D9592" t="s">
        <v>92</v>
      </c>
      <c r="E9592" t="s">
        <v>92</v>
      </c>
      <c r="F9592" t="s">
        <v>92</v>
      </c>
      <c r="G9592" s="23" t="s">
        <v>92</v>
      </c>
      <c r="H9592" s="24" t="s">
        <v>92</v>
      </c>
      <c r="I9592" t="s">
        <v>92</v>
      </c>
      <c r="J9592" s="23" t="s">
        <v>92</v>
      </c>
      <c r="K9592" t="s">
        <v>92</v>
      </c>
      <c r="L9592" s="24" t="s">
        <v>92</v>
      </c>
    </row>
    <row r="9593" spans="1:12">
      <c r="A9593" t="s">
        <v>92</v>
      </c>
      <c r="B9593" s="23" t="s">
        <v>92</v>
      </c>
      <c r="C9593" s="24" t="s">
        <v>92</v>
      </c>
      <c r="D9593" t="s">
        <v>92</v>
      </c>
      <c r="E9593" t="s">
        <v>92</v>
      </c>
      <c r="F9593" t="s">
        <v>92</v>
      </c>
      <c r="G9593" s="23" t="s">
        <v>92</v>
      </c>
      <c r="H9593" s="24" t="s">
        <v>92</v>
      </c>
      <c r="I9593" t="s">
        <v>92</v>
      </c>
      <c r="J9593" s="23" t="s">
        <v>92</v>
      </c>
      <c r="K9593" t="s">
        <v>92</v>
      </c>
      <c r="L9593" s="24" t="s">
        <v>92</v>
      </c>
    </row>
    <row r="9594" spans="1:12">
      <c r="A9594" t="s">
        <v>92</v>
      </c>
      <c r="B9594" s="23" t="s">
        <v>92</v>
      </c>
      <c r="C9594" s="24" t="s">
        <v>92</v>
      </c>
      <c r="D9594" t="s">
        <v>92</v>
      </c>
      <c r="E9594" t="s">
        <v>92</v>
      </c>
      <c r="F9594" t="s">
        <v>92</v>
      </c>
      <c r="G9594" s="23" t="s">
        <v>92</v>
      </c>
      <c r="H9594" s="24" t="s">
        <v>92</v>
      </c>
      <c r="I9594" t="s">
        <v>92</v>
      </c>
      <c r="J9594" s="23" t="s">
        <v>92</v>
      </c>
      <c r="K9594" t="s">
        <v>92</v>
      </c>
      <c r="L9594" s="24" t="s">
        <v>92</v>
      </c>
    </row>
    <row r="9595" spans="1:12">
      <c r="A9595" t="s">
        <v>92</v>
      </c>
      <c r="B9595" s="23" t="s">
        <v>92</v>
      </c>
      <c r="C9595" s="24" t="s">
        <v>92</v>
      </c>
      <c r="D9595" t="s">
        <v>92</v>
      </c>
      <c r="E9595" t="s">
        <v>92</v>
      </c>
      <c r="F9595" t="s">
        <v>92</v>
      </c>
      <c r="G9595" s="23" t="s">
        <v>92</v>
      </c>
      <c r="H9595" s="24" t="s">
        <v>92</v>
      </c>
      <c r="I9595" t="s">
        <v>92</v>
      </c>
      <c r="J9595" s="23" t="s">
        <v>92</v>
      </c>
      <c r="K9595" t="s">
        <v>92</v>
      </c>
      <c r="L9595" s="24" t="s">
        <v>92</v>
      </c>
    </row>
    <row r="9596" spans="1:12">
      <c r="A9596" t="s">
        <v>92</v>
      </c>
      <c r="B9596" s="23" t="s">
        <v>92</v>
      </c>
      <c r="C9596" s="24" t="s">
        <v>92</v>
      </c>
      <c r="D9596" t="s">
        <v>92</v>
      </c>
      <c r="E9596" t="s">
        <v>92</v>
      </c>
      <c r="F9596" t="s">
        <v>92</v>
      </c>
      <c r="G9596" s="23" t="s">
        <v>92</v>
      </c>
      <c r="H9596" s="24" t="s">
        <v>92</v>
      </c>
      <c r="I9596" t="s">
        <v>92</v>
      </c>
      <c r="J9596" s="23" t="s">
        <v>92</v>
      </c>
      <c r="K9596" t="s">
        <v>92</v>
      </c>
      <c r="L9596" s="24" t="s">
        <v>92</v>
      </c>
    </row>
    <row r="9597" spans="1:12">
      <c r="A9597" t="s">
        <v>92</v>
      </c>
      <c r="B9597" s="23" t="s">
        <v>92</v>
      </c>
      <c r="C9597" s="24" t="s">
        <v>92</v>
      </c>
      <c r="D9597" t="s">
        <v>92</v>
      </c>
      <c r="E9597" t="s">
        <v>92</v>
      </c>
      <c r="F9597" t="s">
        <v>92</v>
      </c>
      <c r="G9597" s="23" t="s">
        <v>92</v>
      </c>
      <c r="H9597" s="24" t="s">
        <v>92</v>
      </c>
      <c r="I9597" t="s">
        <v>92</v>
      </c>
      <c r="J9597" s="23" t="s">
        <v>92</v>
      </c>
      <c r="K9597" t="s">
        <v>92</v>
      </c>
      <c r="L9597" s="24" t="s">
        <v>92</v>
      </c>
    </row>
    <row r="9598" spans="1:12">
      <c r="A9598" t="s">
        <v>92</v>
      </c>
      <c r="B9598" s="23" t="s">
        <v>92</v>
      </c>
      <c r="C9598" s="24" t="s">
        <v>92</v>
      </c>
      <c r="D9598" t="s">
        <v>92</v>
      </c>
      <c r="E9598" t="s">
        <v>92</v>
      </c>
      <c r="F9598" t="s">
        <v>92</v>
      </c>
      <c r="G9598" s="23" t="s">
        <v>92</v>
      </c>
      <c r="H9598" s="24" t="s">
        <v>92</v>
      </c>
      <c r="I9598" t="s">
        <v>92</v>
      </c>
      <c r="J9598" s="23" t="s">
        <v>92</v>
      </c>
      <c r="K9598" t="s">
        <v>92</v>
      </c>
      <c r="L9598" s="24" t="s">
        <v>92</v>
      </c>
    </row>
    <row r="9599" spans="1:12">
      <c r="A9599" t="s">
        <v>92</v>
      </c>
      <c r="B9599" s="23" t="s">
        <v>92</v>
      </c>
      <c r="C9599" s="24" t="s">
        <v>92</v>
      </c>
      <c r="D9599" t="s">
        <v>92</v>
      </c>
      <c r="E9599" t="s">
        <v>92</v>
      </c>
      <c r="F9599" t="s">
        <v>92</v>
      </c>
      <c r="G9599" s="23" t="s">
        <v>92</v>
      </c>
      <c r="H9599" s="24" t="s">
        <v>92</v>
      </c>
      <c r="I9599" t="s">
        <v>92</v>
      </c>
      <c r="J9599" s="23" t="s">
        <v>92</v>
      </c>
      <c r="K9599" t="s">
        <v>92</v>
      </c>
      <c r="L9599" s="24" t="s">
        <v>92</v>
      </c>
    </row>
    <row r="9600" spans="1:12">
      <c r="A9600" t="s">
        <v>92</v>
      </c>
      <c r="B9600" s="23" t="s">
        <v>92</v>
      </c>
      <c r="C9600" s="24" t="s">
        <v>92</v>
      </c>
      <c r="D9600" t="s">
        <v>92</v>
      </c>
      <c r="E9600" t="s">
        <v>92</v>
      </c>
      <c r="F9600" t="s">
        <v>92</v>
      </c>
      <c r="G9600" s="23" t="s">
        <v>92</v>
      </c>
      <c r="H9600" s="24" t="s">
        <v>92</v>
      </c>
      <c r="I9600" t="s">
        <v>92</v>
      </c>
      <c r="J9600" s="23" t="s">
        <v>92</v>
      </c>
      <c r="K9600" t="s">
        <v>92</v>
      </c>
      <c r="L9600" s="24" t="s">
        <v>92</v>
      </c>
    </row>
    <row r="9601" spans="1:12">
      <c r="A9601" t="s">
        <v>92</v>
      </c>
      <c r="B9601" s="23" t="s">
        <v>92</v>
      </c>
      <c r="C9601" s="24" t="s">
        <v>92</v>
      </c>
      <c r="D9601" t="s">
        <v>92</v>
      </c>
      <c r="E9601" t="s">
        <v>92</v>
      </c>
      <c r="F9601" t="s">
        <v>92</v>
      </c>
      <c r="G9601" s="23" t="s">
        <v>92</v>
      </c>
      <c r="H9601" s="24" t="s">
        <v>92</v>
      </c>
      <c r="I9601" t="s">
        <v>92</v>
      </c>
      <c r="J9601" s="23" t="s">
        <v>92</v>
      </c>
      <c r="K9601" t="s">
        <v>92</v>
      </c>
      <c r="L9601" s="24" t="s">
        <v>92</v>
      </c>
    </row>
    <row r="9602" spans="1:12">
      <c r="A9602" t="s">
        <v>92</v>
      </c>
      <c r="B9602" s="23" t="s">
        <v>92</v>
      </c>
      <c r="C9602" s="24" t="s">
        <v>92</v>
      </c>
      <c r="D9602" t="s">
        <v>92</v>
      </c>
      <c r="E9602" t="s">
        <v>92</v>
      </c>
      <c r="F9602" t="s">
        <v>92</v>
      </c>
      <c r="G9602" s="23" t="s">
        <v>92</v>
      </c>
      <c r="H9602" s="24" t="s">
        <v>92</v>
      </c>
      <c r="I9602" t="s">
        <v>92</v>
      </c>
      <c r="J9602" s="23" t="s">
        <v>92</v>
      </c>
      <c r="K9602" t="s">
        <v>92</v>
      </c>
      <c r="L9602" s="24" t="s">
        <v>92</v>
      </c>
    </row>
    <row r="9603" spans="1:12">
      <c r="A9603" t="s">
        <v>92</v>
      </c>
      <c r="B9603" s="23" t="s">
        <v>92</v>
      </c>
      <c r="C9603" s="24" t="s">
        <v>92</v>
      </c>
      <c r="D9603" t="s">
        <v>92</v>
      </c>
      <c r="E9603" t="s">
        <v>92</v>
      </c>
      <c r="F9603" t="s">
        <v>92</v>
      </c>
      <c r="G9603" s="23" t="s">
        <v>92</v>
      </c>
      <c r="H9603" s="24" t="s">
        <v>92</v>
      </c>
      <c r="I9603" t="s">
        <v>92</v>
      </c>
      <c r="J9603" s="23" t="s">
        <v>92</v>
      </c>
      <c r="K9603" t="s">
        <v>92</v>
      </c>
      <c r="L9603" s="24" t="s">
        <v>92</v>
      </c>
    </row>
    <row r="9604" spans="1:12">
      <c r="A9604" t="s">
        <v>92</v>
      </c>
      <c r="B9604" s="23" t="s">
        <v>92</v>
      </c>
      <c r="C9604" s="24" t="s">
        <v>92</v>
      </c>
      <c r="D9604" t="s">
        <v>92</v>
      </c>
      <c r="E9604" t="s">
        <v>92</v>
      </c>
      <c r="F9604" t="s">
        <v>92</v>
      </c>
      <c r="G9604" s="23" t="s">
        <v>92</v>
      </c>
      <c r="H9604" s="24" t="s">
        <v>92</v>
      </c>
      <c r="I9604" t="s">
        <v>92</v>
      </c>
      <c r="J9604" s="23" t="s">
        <v>92</v>
      </c>
      <c r="K9604" t="s">
        <v>92</v>
      </c>
      <c r="L9604" s="24" t="s">
        <v>92</v>
      </c>
    </row>
    <row r="9605" spans="1:12">
      <c r="A9605" t="s">
        <v>92</v>
      </c>
      <c r="B9605" s="23" t="s">
        <v>92</v>
      </c>
      <c r="C9605" s="24" t="s">
        <v>92</v>
      </c>
      <c r="D9605" t="s">
        <v>92</v>
      </c>
      <c r="E9605" t="s">
        <v>92</v>
      </c>
      <c r="F9605" t="s">
        <v>92</v>
      </c>
      <c r="G9605" s="23" t="s">
        <v>92</v>
      </c>
      <c r="H9605" s="24" t="s">
        <v>92</v>
      </c>
      <c r="I9605" t="s">
        <v>92</v>
      </c>
      <c r="J9605" s="23" t="s">
        <v>92</v>
      </c>
      <c r="K9605" t="s">
        <v>92</v>
      </c>
      <c r="L9605" s="24" t="s">
        <v>92</v>
      </c>
    </row>
    <row r="9606" spans="1:12">
      <c r="A9606" t="s">
        <v>92</v>
      </c>
      <c r="B9606" s="23" t="s">
        <v>92</v>
      </c>
      <c r="C9606" s="24" t="s">
        <v>92</v>
      </c>
      <c r="D9606" t="s">
        <v>92</v>
      </c>
      <c r="E9606" t="s">
        <v>92</v>
      </c>
      <c r="F9606" t="s">
        <v>92</v>
      </c>
      <c r="G9606" s="23" t="s">
        <v>92</v>
      </c>
      <c r="H9606" s="24" t="s">
        <v>92</v>
      </c>
      <c r="I9606" t="s">
        <v>92</v>
      </c>
      <c r="J9606" s="23" t="s">
        <v>92</v>
      </c>
      <c r="K9606" t="s">
        <v>92</v>
      </c>
      <c r="L9606" s="24" t="s">
        <v>92</v>
      </c>
    </row>
    <row r="9607" spans="1:12">
      <c r="A9607" t="s">
        <v>92</v>
      </c>
      <c r="B9607" s="23" t="s">
        <v>92</v>
      </c>
      <c r="C9607" s="24" t="s">
        <v>92</v>
      </c>
      <c r="D9607" t="s">
        <v>92</v>
      </c>
      <c r="E9607" t="s">
        <v>92</v>
      </c>
      <c r="F9607" t="s">
        <v>92</v>
      </c>
      <c r="G9607" s="23" t="s">
        <v>92</v>
      </c>
      <c r="H9607" s="24" t="s">
        <v>92</v>
      </c>
      <c r="I9607" t="s">
        <v>92</v>
      </c>
      <c r="J9607" s="23" t="s">
        <v>92</v>
      </c>
      <c r="K9607" t="s">
        <v>92</v>
      </c>
      <c r="L9607" s="24" t="s">
        <v>92</v>
      </c>
    </row>
    <row r="9608" spans="1:12">
      <c r="A9608" t="s">
        <v>92</v>
      </c>
      <c r="B9608" s="23" t="s">
        <v>92</v>
      </c>
      <c r="C9608" s="24" t="s">
        <v>92</v>
      </c>
      <c r="D9608" t="s">
        <v>92</v>
      </c>
      <c r="E9608" t="s">
        <v>92</v>
      </c>
      <c r="F9608" t="s">
        <v>92</v>
      </c>
      <c r="G9608" s="23" t="s">
        <v>92</v>
      </c>
      <c r="H9608" s="24" t="s">
        <v>92</v>
      </c>
      <c r="I9608" t="s">
        <v>92</v>
      </c>
      <c r="J9608" s="23" t="s">
        <v>92</v>
      </c>
      <c r="K9608" t="s">
        <v>92</v>
      </c>
      <c r="L9608" s="24" t="s">
        <v>92</v>
      </c>
    </row>
    <row r="9609" spans="1:12">
      <c r="A9609" t="s">
        <v>92</v>
      </c>
      <c r="B9609" s="23" t="s">
        <v>92</v>
      </c>
      <c r="C9609" s="24" t="s">
        <v>92</v>
      </c>
      <c r="D9609" t="s">
        <v>92</v>
      </c>
      <c r="E9609" t="s">
        <v>92</v>
      </c>
      <c r="F9609" t="s">
        <v>92</v>
      </c>
      <c r="G9609" s="23" t="s">
        <v>92</v>
      </c>
      <c r="H9609" s="24" t="s">
        <v>92</v>
      </c>
      <c r="I9609" t="s">
        <v>92</v>
      </c>
      <c r="J9609" s="23" t="s">
        <v>92</v>
      </c>
      <c r="K9609" t="s">
        <v>92</v>
      </c>
      <c r="L9609" s="24" t="s">
        <v>92</v>
      </c>
    </row>
    <row r="9610" spans="1:12">
      <c r="A9610" t="s">
        <v>92</v>
      </c>
      <c r="B9610" s="23" t="s">
        <v>92</v>
      </c>
      <c r="C9610" s="24" t="s">
        <v>92</v>
      </c>
      <c r="D9610" t="s">
        <v>92</v>
      </c>
      <c r="E9610" t="s">
        <v>92</v>
      </c>
      <c r="F9610" t="s">
        <v>92</v>
      </c>
      <c r="G9610" s="23" t="s">
        <v>92</v>
      </c>
      <c r="H9610" s="24" t="s">
        <v>92</v>
      </c>
      <c r="I9610" t="s">
        <v>92</v>
      </c>
      <c r="J9610" s="23" t="s">
        <v>92</v>
      </c>
      <c r="K9610" t="s">
        <v>92</v>
      </c>
      <c r="L9610" s="24" t="s">
        <v>92</v>
      </c>
    </row>
    <row r="9611" spans="1:12">
      <c r="A9611" t="s">
        <v>92</v>
      </c>
      <c r="B9611" s="23" t="s">
        <v>92</v>
      </c>
      <c r="C9611" s="24" t="s">
        <v>92</v>
      </c>
      <c r="D9611" t="s">
        <v>92</v>
      </c>
      <c r="E9611" t="s">
        <v>92</v>
      </c>
      <c r="F9611" t="s">
        <v>92</v>
      </c>
      <c r="G9611" s="23" t="s">
        <v>92</v>
      </c>
      <c r="H9611" s="24" t="s">
        <v>92</v>
      </c>
      <c r="I9611" t="s">
        <v>92</v>
      </c>
      <c r="J9611" s="23" t="s">
        <v>92</v>
      </c>
      <c r="K9611" t="s">
        <v>92</v>
      </c>
      <c r="L9611" s="24" t="s">
        <v>92</v>
      </c>
    </row>
    <row r="9612" spans="1:12">
      <c r="A9612" t="s">
        <v>92</v>
      </c>
      <c r="B9612" s="23" t="s">
        <v>92</v>
      </c>
      <c r="C9612" s="24" t="s">
        <v>92</v>
      </c>
      <c r="D9612" t="s">
        <v>92</v>
      </c>
      <c r="E9612" t="s">
        <v>92</v>
      </c>
      <c r="F9612" t="s">
        <v>92</v>
      </c>
      <c r="G9612" s="23" t="s">
        <v>92</v>
      </c>
      <c r="H9612" s="24" t="s">
        <v>92</v>
      </c>
      <c r="I9612" t="s">
        <v>92</v>
      </c>
      <c r="J9612" s="23" t="s">
        <v>92</v>
      </c>
      <c r="K9612" t="s">
        <v>92</v>
      </c>
      <c r="L9612" s="24" t="s">
        <v>92</v>
      </c>
    </row>
    <row r="9613" spans="1:12">
      <c r="A9613" t="s">
        <v>92</v>
      </c>
      <c r="B9613" s="23" t="s">
        <v>92</v>
      </c>
      <c r="C9613" s="24" t="s">
        <v>92</v>
      </c>
      <c r="D9613" t="s">
        <v>92</v>
      </c>
      <c r="E9613" t="s">
        <v>92</v>
      </c>
      <c r="F9613" t="s">
        <v>92</v>
      </c>
      <c r="G9613" s="23" t="s">
        <v>92</v>
      </c>
      <c r="H9613" s="24" t="s">
        <v>92</v>
      </c>
      <c r="I9613" t="s">
        <v>92</v>
      </c>
      <c r="J9613" s="23" t="s">
        <v>92</v>
      </c>
      <c r="K9613" t="s">
        <v>92</v>
      </c>
      <c r="L9613" s="24" t="s">
        <v>92</v>
      </c>
    </row>
    <row r="9614" spans="1:12">
      <c r="A9614" t="s">
        <v>92</v>
      </c>
      <c r="B9614" s="23" t="s">
        <v>92</v>
      </c>
      <c r="C9614" s="24" t="s">
        <v>92</v>
      </c>
      <c r="D9614" t="s">
        <v>92</v>
      </c>
      <c r="E9614" t="s">
        <v>92</v>
      </c>
      <c r="F9614" t="s">
        <v>92</v>
      </c>
      <c r="G9614" s="23" t="s">
        <v>92</v>
      </c>
      <c r="H9614" s="24" t="s">
        <v>92</v>
      </c>
      <c r="I9614" t="s">
        <v>92</v>
      </c>
      <c r="J9614" s="23" t="s">
        <v>92</v>
      </c>
      <c r="K9614" t="s">
        <v>92</v>
      </c>
      <c r="L9614" s="24" t="s">
        <v>92</v>
      </c>
    </row>
    <row r="9615" spans="1:12">
      <c r="A9615" t="s">
        <v>92</v>
      </c>
      <c r="B9615" s="23" t="s">
        <v>92</v>
      </c>
      <c r="C9615" s="24" t="s">
        <v>92</v>
      </c>
      <c r="D9615" t="s">
        <v>92</v>
      </c>
      <c r="E9615" t="s">
        <v>92</v>
      </c>
      <c r="F9615" t="s">
        <v>92</v>
      </c>
      <c r="G9615" s="23" t="s">
        <v>92</v>
      </c>
      <c r="H9615" s="24" t="s">
        <v>92</v>
      </c>
      <c r="I9615" t="s">
        <v>92</v>
      </c>
      <c r="J9615" s="23" t="s">
        <v>92</v>
      </c>
      <c r="K9615" t="s">
        <v>92</v>
      </c>
      <c r="L9615" s="24" t="s">
        <v>92</v>
      </c>
    </row>
    <row r="9616" spans="1:12">
      <c r="A9616" t="s">
        <v>92</v>
      </c>
      <c r="B9616" s="23" t="s">
        <v>92</v>
      </c>
      <c r="C9616" s="24" t="s">
        <v>92</v>
      </c>
      <c r="D9616" t="s">
        <v>92</v>
      </c>
      <c r="E9616" t="s">
        <v>92</v>
      </c>
      <c r="F9616" t="s">
        <v>92</v>
      </c>
      <c r="G9616" s="23" t="s">
        <v>92</v>
      </c>
      <c r="H9616" s="24" t="s">
        <v>92</v>
      </c>
      <c r="I9616" t="s">
        <v>92</v>
      </c>
      <c r="J9616" s="23" t="s">
        <v>92</v>
      </c>
      <c r="K9616" t="s">
        <v>92</v>
      </c>
      <c r="L9616" s="24" t="s">
        <v>92</v>
      </c>
    </row>
    <row r="9617" spans="1:12">
      <c r="A9617" t="s">
        <v>92</v>
      </c>
      <c r="B9617" s="23" t="s">
        <v>92</v>
      </c>
      <c r="C9617" s="24" t="s">
        <v>92</v>
      </c>
      <c r="D9617" t="s">
        <v>92</v>
      </c>
      <c r="E9617" t="s">
        <v>92</v>
      </c>
      <c r="F9617" t="s">
        <v>92</v>
      </c>
      <c r="G9617" s="23" t="s">
        <v>92</v>
      </c>
      <c r="H9617" s="24" t="s">
        <v>92</v>
      </c>
      <c r="I9617" t="s">
        <v>92</v>
      </c>
      <c r="J9617" s="23" t="s">
        <v>92</v>
      </c>
      <c r="K9617" t="s">
        <v>92</v>
      </c>
      <c r="L9617" s="24" t="s">
        <v>92</v>
      </c>
    </row>
    <row r="9618" spans="1:12">
      <c r="A9618" t="s">
        <v>92</v>
      </c>
      <c r="B9618" s="23" t="s">
        <v>92</v>
      </c>
      <c r="C9618" s="24" t="s">
        <v>92</v>
      </c>
      <c r="D9618" t="s">
        <v>92</v>
      </c>
      <c r="E9618" t="s">
        <v>92</v>
      </c>
      <c r="F9618" t="s">
        <v>92</v>
      </c>
      <c r="G9618" s="23" t="s">
        <v>92</v>
      </c>
      <c r="H9618" s="24" t="s">
        <v>92</v>
      </c>
      <c r="I9618" t="s">
        <v>92</v>
      </c>
      <c r="J9618" s="23" t="s">
        <v>92</v>
      </c>
      <c r="K9618" t="s">
        <v>92</v>
      </c>
      <c r="L9618" s="24" t="s">
        <v>92</v>
      </c>
    </row>
    <row r="9619" spans="1:12">
      <c r="A9619" t="s">
        <v>92</v>
      </c>
      <c r="B9619" s="23" t="s">
        <v>92</v>
      </c>
      <c r="C9619" s="24" t="s">
        <v>92</v>
      </c>
      <c r="D9619" t="s">
        <v>92</v>
      </c>
      <c r="E9619" t="s">
        <v>92</v>
      </c>
      <c r="F9619" t="s">
        <v>92</v>
      </c>
      <c r="G9619" s="23" t="s">
        <v>92</v>
      </c>
      <c r="H9619" s="24" t="s">
        <v>92</v>
      </c>
      <c r="I9619" t="s">
        <v>92</v>
      </c>
      <c r="J9619" s="23" t="s">
        <v>92</v>
      </c>
      <c r="K9619" t="s">
        <v>92</v>
      </c>
      <c r="L9619" s="24" t="s">
        <v>92</v>
      </c>
    </row>
    <row r="9620" spans="1:12">
      <c r="A9620" t="s">
        <v>92</v>
      </c>
      <c r="B9620" s="23" t="s">
        <v>92</v>
      </c>
      <c r="C9620" s="24" t="s">
        <v>92</v>
      </c>
      <c r="D9620" t="s">
        <v>92</v>
      </c>
      <c r="E9620" t="s">
        <v>92</v>
      </c>
      <c r="F9620" t="s">
        <v>92</v>
      </c>
      <c r="G9620" s="23" t="s">
        <v>92</v>
      </c>
      <c r="H9620" s="24" t="s">
        <v>92</v>
      </c>
      <c r="I9620" t="s">
        <v>92</v>
      </c>
      <c r="J9620" s="23" t="s">
        <v>92</v>
      </c>
      <c r="K9620" t="s">
        <v>92</v>
      </c>
      <c r="L9620" s="24" t="s">
        <v>92</v>
      </c>
    </row>
    <row r="9621" spans="1:12">
      <c r="A9621" t="s">
        <v>92</v>
      </c>
      <c r="B9621" s="23" t="s">
        <v>92</v>
      </c>
      <c r="C9621" s="24" t="s">
        <v>92</v>
      </c>
      <c r="D9621" t="s">
        <v>92</v>
      </c>
      <c r="E9621" t="s">
        <v>92</v>
      </c>
      <c r="F9621" t="s">
        <v>92</v>
      </c>
      <c r="G9621" s="23" t="s">
        <v>92</v>
      </c>
      <c r="H9621" s="24" t="s">
        <v>92</v>
      </c>
      <c r="I9621" t="s">
        <v>92</v>
      </c>
      <c r="J9621" s="23" t="s">
        <v>92</v>
      </c>
      <c r="K9621" t="s">
        <v>92</v>
      </c>
      <c r="L9621" s="24" t="s">
        <v>92</v>
      </c>
    </row>
    <row r="9622" spans="1:12">
      <c r="A9622" t="s">
        <v>92</v>
      </c>
      <c r="B9622" s="23" t="s">
        <v>92</v>
      </c>
      <c r="C9622" s="24" t="s">
        <v>92</v>
      </c>
      <c r="D9622" t="s">
        <v>92</v>
      </c>
      <c r="E9622" t="s">
        <v>92</v>
      </c>
      <c r="F9622" t="s">
        <v>92</v>
      </c>
      <c r="G9622" s="23" t="s">
        <v>92</v>
      </c>
      <c r="H9622" s="24" t="s">
        <v>92</v>
      </c>
      <c r="I9622" t="s">
        <v>92</v>
      </c>
      <c r="J9622" s="23" t="s">
        <v>92</v>
      </c>
      <c r="K9622" t="s">
        <v>92</v>
      </c>
      <c r="L9622" s="24" t="s">
        <v>92</v>
      </c>
    </row>
    <row r="9623" spans="1:12">
      <c r="A9623" t="s">
        <v>92</v>
      </c>
      <c r="B9623" s="23" t="s">
        <v>92</v>
      </c>
      <c r="C9623" s="24" t="s">
        <v>92</v>
      </c>
      <c r="D9623" t="s">
        <v>92</v>
      </c>
      <c r="E9623" t="s">
        <v>92</v>
      </c>
      <c r="F9623" t="s">
        <v>92</v>
      </c>
      <c r="G9623" s="23" t="s">
        <v>92</v>
      </c>
      <c r="H9623" s="24" t="s">
        <v>92</v>
      </c>
      <c r="I9623" t="s">
        <v>92</v>
      </c>
      <c r="J9623" s="23" t="s">
        <v>92</v>
      </c>
      <c r="K9623" t="s">
        <v>92</v>
      </c>
      <c r="L9623" s="24" t="s">
        <v>92</v>
      </c>
    </row>
    <row r="9624" spans="1:12">
      <c r="A9624" t="s">
        <v>92</v>
      </c>
      <c r="B9624" s="23" t="s">
        <v>92</v>
      </c>
      <c r="C9624" s="24" t="s">
        <v>92</v>
      </c>
      <c r="D9624" t="s">
        <v>92</v>
      </c>
      <c r="E9624" t="s">
        <v>92</v>
      </c>
      <c r="F9624" t="s">
        <v>92</v>
      </c>
      <c r="G9624" s="23" t="s">
        <v>92</v>
      </c>
      <c r="H9624" s="24" t="s">
        <v>92</v>
      </c>
      <c r="I9624" t="s">
        <v>92</v>
      </c>
      <c r="J9624" s="23" t="s">
        <v>92</v>
      </c>
      <c r="K9624" t="s">
        <v>92</v>
      </c>
      <c r="L9624" s="24" t="s">
        <v>92</v>
      </c>
    </row>
    <row r="9625" spans="1:12">
      <c r="A9625" t="s">
        <v>92</v>
      </c>
      <c r="B9625" s="23" t="s">
        <v>92</v>
      </c>
      <c r="C9625" s="24" t="s">
        <v>92</v>
      </c>
      <c r="D9625" t="s">
        <v>92</v>
      </c>
      <c r="E9625" t="s">
        <v>92</v>
      </c>
      <c r="F9625" t="s">
        <v>92</v>
      </c>
      <c r="G9625" s="23" t="s">
        <v>92</v>
      </c>
      <c r="H9625" s="24" t="s">
        <v>92</v>
      </c>
      <c r="I9625" t="s">
        <v>92</v>
      </c>
      <c r="J9625" s="23" t="s">
        <v>92</v>
      </c>
      <c r="K9625" t="s">
        <v>92</v>
      </c>
      <c r="L9625" s="24" t="s">
        <v>92</v>
      </c>
    </row>
    <row r="9626" spans="1:12">
      <c r="A9626" t="s">
        <v>92</v>
      </c>
      <c r="B9626" s="23" t="s">
        <v>92</v>
      </c>
      <c r="C9626" s="24" t="s">
        <v>92</v>
      </c>
      <c r="D9626" t="s">
        <v>92</v>
      </c>
      <c r="E9626" t="s">
        <v>92</v>
      </c>
      <c r="F9626" t="s">
        <v>92</v>
      </c>
      <c r="G9626" s="23" t="s">
        <v>92</v>
      </c>
      <c r="H9626" s="24" t="s">
        <v>92</v>
      </c>
      <c r="I9626" t="s">
        <v>92</v>
      </c>
      <c r="J9626" s="23" t="s">
        <v>92</v>
      </c>
      <c r="K9626" t="s">
        <v>92</v>
      </c>
      <c r="L9626" s="24" t="s">
        <v>92</v>
      </c>
    </row>
    <row r="9627" spans="1:12">
      <c r="A9627" t="s">
        <v>92</v>
      </c>
      <c r="B9627" s="23" t="s">
        <v>92</v>
      </c>
      <c r="C9627" s="24" t="s">
        <v>92</v>
      </c>
      <c r="D9627" t="s">
        <v>92</v>
      </c>
      <c r="E9627" t="s">
        <v>92</v>
      </c>
      <c r="F9627" t="s">
        <v>92</v>
      </c>
      <c r="G9627" s="23" t="s">
        <v>92</v>
      </c>
      <c r="H9627" s="24" t="s">
        <v>92</v>
      </c>
      <c r="I9627" t="s">
        <v>92</v>
      </c>
      <c r="J9627" s="23" t="s">
        <v>92</v>
      </c>
      <c r="K9627" t="s">
        <v>92</v>
      </c>
      <c r="L9627" s="24" t="s">
        <v>92</v>
      </c>
    </row>
    <row r="9628" spans="1:12">
      <c r="A9628" t="s">
        <v>92</v>
      </c>
      <c r="B9628" s="23" t="s">
        <v>92</v>
      </c>
      <c r="C9628" s="24" t="s">
        <v>92</v>
      </c>
      <c r="D9628" t="s">
        <v>92</v>
      </c>
      <c r="E9628" t="s">
        <v>92</v>
      </c>
      <c r="F9628" t="s">
        <v>92</v>
      </c>
      <c r="G9628" s="23" t="s">
        <v>92</v>
      </c>
      <c r="H9628" s="24" t="s">
        <v>92</v>
      </c>
      <c r="I9628" t="s">
        <v>92</v>
      </c>
      <c r="J9628" s="23" t="s">
        <v>92</v>
      </c>
      <c r="K9628" t="s">
        <v>92</v>
      </c>
      <c r="L9628" s="24" t="s">
        <v>92</v>
      </c>
    </row>
    <row r="9629" spans="1:12">
      <c r="A9629" t="s">
        <v>92</v>
      </c>
      <c r="B9629" s="23" t="s">
        <v>92</v>
      </c>
      <c r="C9629" s="24" t="s">
        <v>92</v>
      </c>
      <c r="D9629" t="s">
        <v>92</v>
      </c>
      <c r="E9629" t="s">
        <v>92</v>
      </c>
      <c r="F9629" t="s">
        <v>92</v>
      </c>
      <c r="G9629" s="23" t="s">
        <v>92</v>
      </c>
      <c r="H9629" s="24" t="s">
        <v>92</v>
      </c>
      <c r="I9629" t="s">
        <v>92</v>
      </c>
      <c r="J9629" s="23" t="s">
        <v>92</v>
      </c>
      <c r="K9629" t="s">
        <v>92</v>
      </c>
      <c r="L9629" s="24" t="s">
        <v>92</v>
      </c>
    </row>
    <row r="9630" spans="1:12">
      <c r="A9630" t="s">
        <v>92</v>
      </c>
      <c r="B9630" s="23" t="s">
        <v>92</v>
      </c>
      <c r="C9630" s="24" t="s">
        <v>92</v>
      </c>
      <c r="D9630" t="s">
        <v>92</v>
      </c>
      <c r="E9630" t="s">
        <v>92</v>
      </c>
      <c r="F9630" t="s">
        <v>92</v>
      </c>
      <c r="G9630" s="23" t="s">
        <v>92</v>
      </c>
      <c r="H9630" s="24" t="s">
        <v>92</v>
      </c>
      <c r="I9630" t="s">
        <v>92</v>
      </c>
      <c r="J9630" s="23" t="s">
        <v>92</v>
      </c>
      <c r="K9630" t="s">
        <v>92</v>
      </c>
      <c r="L9630" s="24" t="s">
        <v>92</v>
      </c>
    </row>
    <row r="9631" spans="1:12">
      <c r="A9631" t="s">
        <v>92</v>
      </c>
      <c r="B9631" s="23" t="s">
        <v>92</v>
      </c>
      <c r="C9631" s="24" t="s">
        <v>92</v>
      </c>
      <c r="D9631" t="s">
        <v>92</v>
      </c>
      <c r="E9631" t="s">
        <v>92</v>
      </c>
      <c r="F9631" t="s">
        <v>92</v>
      </c>
      <c r="G9631" s="23" t="s">
        <v>92</v>
      </c>
      <c r="H9631" s="24" t="s">
        <v>92</v>
      </c>
      <c r="I9631" t="s">
        <v>92</v>
      </c>
      <c r="J9631" s="23" t="s">
        <v>92</v>
      </c>
      <c r="K9631" t="s">
        <v>92</v>
      </c>
      <c r="L9631" s="24" t="s">
        <v>92</v>
      </c>
    </row>
    <row r="9632" spans="1:12">
      <c r="A9632" t="s">
        <v>92</v>
      </c>
      <c r="B9632" s="23" t="s">
        <v>92</v>
      </c>
      <c r="C9632" s="24" t="s">
        <v>92</v>
      </c>
      <c r="D9632" t="s">
        <v>92</v>
      </c>
      <c r="E9632" t="s">
        <v>92</v>
      </c>
      <c r="F9632" t="s">
        <v>92</v>
      </c>
      <c r="G9632" s="23" t="s">
        <v>92</v>
      </c>
      <c r="H9632" s="24" t="s">
        <v>92</v>
      </c>
      <c r="I9632" t="s">
        <v>92</v>
      </c>
      <c r="J9632" s="23" t="s">
        <v>92</v>
      </c>
      <c r="K9632" t="s">
        <v>92</v>
      </c>
      <c r="L9632" s="24" t="s">
        <v>92</v>
      </c>
    </row>
    <row r="9633" spans="1:12">
      <c r="A9633" t="s">
        <v>92</v>
      </c>
      <c r="B9633" s="23" t="s">
        <v>92</v>
      </c>
      <c r="C9633" s="24" t="s">
        <v>92</v>
      </c>
      <c r="D9633" t="s">
        <v>92</v>
      </c>
      <c r="E9633" t="s">
        <v>92</v>
      </c>
      <c r="F9633" t="s">
        <v>92</v>
      </c>
      <c r="G9633" s="23" t="s">
        <v>92</v>
      </c>
      <c r="H9633" s="24" t="s">
        <v>92</v>
      </c>
      <c r="I9633" t="s">
        <v>92</v>
      </c>
      <c r="J9633" s="23" t="s">
        <v>92</v>
      </c>
      <c r="K9633" t="s">
        <v>92</v>
      </c>
      <c r="L9633" s="24" t="s">
        <v>92</v>
      </c>
    </row>
    <row r="9634" spans="1:12">
      <c r="A9634" t="s">
        <v>92</v>
      </c>
      <c r="B9634" s="23" t="s">
        <v>92</v>
      </c>
      <c r="C9634" s="24" t="s">
        <v>92</v>
      </c>
      <c r="D9634" t="s">
        <v>92</v>
      </c>
      <c r="E9634" t="s">
        <v>92</v>
      </c>
      <c r="F9634" t="s">
        <v>92</v>
      </c>
      <c r="G9634" s="23" t="s">
        <v>92</v>
      </c>
      <c r="H9634" s="24" t="s">
        <v>92</v>
      </c>
      <c r="I9634" t="s">
        <v>92</v>
      </c>
      <c r="J9634" s="23" t="s">
        <v>92</v>
      </c>
      <c r="K9634" t="s">
        <v>92</v>
      </c>
      <c r="L9634" s="24" t="s">
        <v>92</v>
      </c>
    </row>
    <row r="9635" spans="1:12">
      <c r="A9635" t="s">
        <v>92</v>
      </c>
      <c r="B9635" s="23" t="s">
        <v>92</v>
      </c>
      <c r="C9635" s="24" t="s">
        <v>92</v>
      </c>
      <c r="D9635" t="s">
        <v>92</v>
      </c>
      <c r="E9635" t="s">
        <v>92</v>
      </c>
      <c r="F9635" t="s">
        <v>92</v>
      </c>
      <c r="G9635" s="23" t="s">
        <v>92</v>
      </c>
      <c r="H9635" s="24" t="s">
        <v>92</v>
      </c>
      <c r="I9635" t="s">
        <v>92</v>
      </c>
      <c r="J9635" s="23" t="s">
        <v>92</v>
      </c>
      <c r="K9635" t="s">
        <v>92</v>
      </c>
      <c r="L9635" s="24" t="s">
        <v>92</v>
      </c>
    </row>
    <row r="9636" spans="1:12">
      <c r="A9636" t="s">
        <v>92</v>
      </c>
      <c r="B9636" s="23" t="s">
        <v>92</v>
      </c>
      <c r="C9636" s="24" t="s">
        <v>92</v>
      </c>
      <c r="D9636" t="s">
        <v>92</v>
      </c>
      <c r="E9636" t="s">
        <v>92</v>
      </c>
      <c r="F9636" t="s">
        <v>92</v>
      </c>
      <c r="G9636" s="23" t="s">
        <v>92</v>
      </c>
      <c r="H9636" s="24" t="s">
        <v>92</v>
      </c>
      <c r="I9636" t="s">
        <v>92</v>
      </c>
      <c r="J9636" s="23" t="s">
        <v>92</v>
      </c>
      <c r="K9636" t="s">
        <v>92</v>
      </c>
      <c r="L9636" s="24" t="s">
        <v>92</v>
      </c>
    </row>
    <row r="9637" spans="1:12">
      <c r="A9637" t="s">
        <v>92</v>
      </c>
      <c r="B9637" s="23" t="s">
        <v>92</v>
      </c>
      <c r="C9637" s="24" t="s">
        <v>92</v>
      </c>
      <c r="D9637" t="s">
        <v>92</v>
      </c>
      <c r="E9637" t="s">
        <v>92</v>
      </c>
      <c r="F9637" t="s">
        <v>92</v>
      </c>
      <c r="G9637" s="23" t="s">
        <v>92</v>
      </c>
      <c r="H9637" s="24" t="s">
        <v>92</v>
      </c>
      <c r="I9637" t="s">
        <v>92</v>
      </c>
      <c r="J9637" s="23" t="s">
        <v>92</v>
      </c>
      <c r="K9637" t="s">
        <v>92</v>
      </c>
      <c r="L9637" s="24" t="s">
        <v>92</v>
      </c>
    </row>
    <row r="9638" spans="1:12">
      <c r="A9638" t="s">
        <v>92</v>
      </c>
      <c r="B9638" s="23" t="s">
        <v>92</v>
      </c>
      <c r="C9638" s="24" t="s">
        <v>92</v>
      </c>
      <c r="D9638" t="s">
        <v>92</v>
      </c>
      <c r="E9638" t="s">
        <v>92</v>
      </c>
      <c r="F9638" t="s">
        <v>92</v>
      </c>
      <c r="G9638" s="23" t="s">
        <v>92</v>
      </c>
      <c r="H9638" s="24" t="s">
        <v>92</v>
      </c>
      <c r="I9638" t="s">
        <v>92</v>
      </c>
      <c r="J9638" s="23" t="s">
        <v>92</v>
      </c>
      <c r="K9638" t="s">
        <v>92</v>
      </c>
      <c r="L9638" s="24" t="s">
        <v>92</v>
      </c>
    </row>
    <row r="9639" spans="1:12">
      <c r="A9639" t="s">
        <v>92</v>
      </c>
      <c r="B9639" s="23" t="s">
        <v>92</v>
      </c>
      <c r="C9639" s="24" t="s">
        <v>92</v>
      </c>
      <c r="D9639" t="s">
        <v>92</v>
      </c>
      <c r="E9639" t="s">
        <v>92</v>
      </c>
      <c r="F9639" t="s">
        <v>92</v>
      </c>
      <c r="G9639" s="23" t="s">
        <v>92</v>
      </c>
      <c r="H9639" s="24" t="s">
        <v>92</v>
      </c>
      <c r="I9639" t="s">
        <v>92</v>
      </c>
      <c r="J9639" s="23" t="s">
        <v>92</v>
      </c>
      <c r="K9639" t="s">
        <v>92</v>
      </c>
      <c r="L9639" s="24" t="s">
        <v>92</v>
      </c>
    </row>
    <row r="9640" spans="1:12">
      <c r="A9640" t="s">
        <v>92</v>
      </c>
      <c r="B9640" s="23" t="s">
        <v>92</v>
      </c>
      <c r="C9640" s="24" t="s">
        <v>92</v>
      </c>
      <c r="D9640" t="s">
        <v>92</v>
      </c>
      <c r="E9640" t="s">
        <v>92</v>
      </c>
      <c r="F9640" t="s">
        <v>92</v>
      </c>
      <c r="G9640" s="23" t="s">
        <v>92</v>
      </c>
      <c r="H9640" s="24" t="s">
        <v>92</v>
      </c>
      <c r="I9640" t="s">
        <v>92</v>
      </c>
      <c r="J9640" s="23" t="s">
        <v>92</v>
      </c>
      <c r="K9640" t="s">
        <v>92</v>
      </c>
      <c r="L9640" s="24" t="s">
        <v>92</v>
      </c>
    </row>
    <row r="9641" spans="1:12">
      <c r="A9641" t="s">
        <v>92</v>
      </c>
      <c r="B9641" s="23" t="s">
        <v>92</v>
      </c>
      <c r="C9641" s="24" t="s">
        <v>92</v>
      </c>
      <c r="D9641" t="s">
        <v>92</v>
      </c>
      <c r="E9641" t="s">
        <v>92</v>
      </c>
      <c r="F9641" t="s">
        <v>92</v>
      </c>
      <c r="G9641" s="23" t="s">
        <v>92</v>
      </c>
      <c r="H9641" s="24" t="s">
        <v>92</v>
      </c>
      <c r="I9641" t="s">
        <v>92</v>
      </c>
      <c r="J9641" s="23" t="s">
        <v>92</v>
      </c>
      <c r="K9641" t="s">
        <v>92</v>
      </c>
      <c r="L9641" s="24" t="s">
        <v>92</v>
      </c>
    </row>
    <row r="9642" spans="1:12">
      <c r="A9642" t="s">
        <v>92</v>
      </c>
      <c r="B9642" s="23" t="s">
        <v>92</v>
      </c>
      <c r="C9642" s="24" t="s">
        <v>92</v>
      </c>
      <c r="D9642" t="s">
        <v>92</v>
      </c>
      <c r="E9642" t="s">
        <v>92</v>
      </c>
      <c r="F9642" t="s">
        <v>92</v>
      </c>
      <c r="G9642" s="23" t="s">
        <v>92</v>
      </c>
      <c r="H9642" s="24" t="s">
        <v>92</v>
      </c>
      <c r="I9642" t="s">
        <v>92</v>
      </c>
      <c r="J9642" s="23" t="s">
        <v>92</v>
      </c>
      <c r="K9642" t="s">
        <v>92</v>
      </c>
      <c r="L9642" s="24" t="s">
        <v>92</v>
      </c>
    </row>
    <row r="9643" spans="1:12">
      <c r="A9643" t="s">
        <v>92</v>
      </c>
      <c r="B9643" s="23" t="s">
        <v>92</v>
      </c>
      <c r="C9643" s="24" t="s">
        <v>92</v>
      </c>
      <c r="D9643" t="s">
        <v>92</v>
      </c>
      <c r="E9643" t="s">
        <v>92</v>
      </c>
      <c r="F9643" t="s">
        <v>92</v>
      </c>
      <c r="G9643" s="23" t="s">
        <v>92</v>
      </c>
      <c r="H9643" s="24" t="s">
        <v>92</v>
      </c>
      <c r="I9643" t="s">
        <v>92</v>
      </c>
      <c r="J9643" s="23" t="s">
        <v>92</v>
      </c>
      <c r="K9643" t="s">
        <v>92</v>
      </c>
      <c r="L9643" s="24" t="s">
        <v>92</v>
      </c>
    </row>
    <row r="9644" spans="1:12">
      <c r="A9644" t="s">
        <v>92</v>
      </c>
      <c r="B9644" s="23" t="s">
        <v>92</v>
      </c>
      <c r="C9644" s="24" t="s">
        <v>92</v>
      </c>
      <c r="D9644" t="s">
        <v>92</v>
      </c>
      <c r="E9644" t="s">
        <v>92</v>
      </c>
      <c r="F9644" t="s">
        <v>92</v>
      </c>
      <c r="G9644" s="23" t="s">
        <v>92</v>
      </c>
      <c r="H9644" s="24" t="s">
        <v>92</v>
      </c>
      <c r="I9644" t="s">
        <v>92</v>
      </c>
      <c r="J9644" s="23" t="s">
        <v>92</v>
      </c>
      <c r="K9644" t="s">
        <v>92</v>
      </c>
      <c r="L9644" s="24" t="s">
        <v>92</v>
      </c>
    </row>
    <row r="9645" spans="1:12">
      <c r="A9645" t="s">
        <v>92</v>
      </c>
      <c r="B9645" s="23" t="s">
        <v>92</v>
      </c>
      <c r="C9645" s="24" t="s">
        <v>92</v>
      </c>
      <c r="D9645" t="s">
        <v>92</v>
      </c>
      <c r="E9645" t="s">
        <v>92</v>
      </c>
      <c r="F9645" t="s">
        <v>92</v>
      </c>
      <c r="G9645" s="23" t="s">
        <v>92</v>
      </c>
      <c r="H9645" s="24" t="s">
        <v>92</v>
      </c>
      <c r="I9645" t="s">
        <v>92</v>
      </c>
      <c r="J9645" s="23" t="s">
        <v>92</v>
      </c>
      <c r="K9645" t="s">
        <v>92</v>
      </c>
      <c r="L9645" s="24" t="s">
        <v>92</v>
      </c>
    </row>
    <row r="9646" spans="1:12">
      <c r="A9646" t="s">
        <v>92</v>
      </c>
      <c r="B9646" s="23" t="s">
        <v>92</v>
      </c>
      <c r="C9646" s="24" t="s">
        <v>92</v>
      </c>
      <c r="D9646" t="s">
        <v>92</v>
      </c>
      <c r="E9646" t="s">
        <v>92</v>
      </c>
      <c r="F9646" t="s">
        <v>92</v>
      </c>
      <c r="G9646" s="23" t="s">
        <v>92</v>
      </c>
      <c r="H9646" s="24" t="s">
        <v>92</v>
      </c>
      <c r="I9646" t="s">
        <v>92</v>
      </c>
      <c r="J9646" s="23" t="s">
        <v>92</v>
      </c>
      <c r="K9646" t="s">
        <v>92</v>
      </c>
      <c r="L9646" s="24" t="s">
        <v>92</v>
      </c>
    </row>
    <row r="9647" spans="1:12">
      <c r="A9647" t="s">
        <v>92</v>
      </c>
      <c r="B9647" s="23" t="s">
        <v>92</v>
      </c>
      <c r="C9647" s="24" t="s">
        <v>92</v>
      </c>
      <c r="D9647" t="s">
        <v>92</v>
      </c>
      <c r="E9647" t="s">
        <v>92</v>
      </c>
      <c r="F9647" t="s">
        <v>92</v>
      </c>
      <c r="G9647" s="23" t="s">
        <v>92</v>
      </c>
      <c r="H9647" s="24" t="s">
        <v>92</v>
      </c>
      <c r="I9647" t="s">
        <v>92</v>
      </c>
      <c r="J9647" s="23" t="s">
        <v>92</v>
      </c>
      <c r="K9647" t="s">
        <v>92</v>
      </c>
      <c r="L9647" s="24" t="s">
        <v>92</v>
      </c>
    </row>
    <row r="9648" spans="1:12">
      <c r="A9648" t="s">
        <v>92</v>
      </c>
      <c r="B9648" s="23" t="s">
        <v>92</v>
      </c>
      <c r="C9648" s="24" t="s">
        <v>92</v>
      </c>
      <c r="D9648" t="s">
        <v>92</v>
      </c>
      <c r="E9648" t="s">
        <v>92</v>
      </c>
      <c r="F9648" t="s">
        <v>92</v>
      </c>
      <c r="G9648" s="23" t="s">
        <v>92</v>
      </c>
      <c r="H9648" s="24" t="s">
        <v>92</v>
      </c>
      <c r="I9648" t="s">
        <v>92</v>
      </c>
      <c r="J9648" s="23" t="s">
        <v>92</v>
      </c>
      <c r="K9648" t="s">
        <v>92</v>
      </c>
      <c r="L9648" s="24" t="s">
        <v>92</v>
      </c>
    </row>
    <row r="9649" spans="1:12">
      <c r="A9649" t="s">
        <v>92</v>
      </c>
      <c r="B9649" s="23" t="s">
        <v>92</v>
      </c>
      <c r="C9649" s="24" t="s">
        <v>92</v>
      </c>
      <c r="D9649" t="s">
        <v>92</v>
      </c>
      <c r="E9649" t="s">
        <v>92</v>
      </c>
      <c r="F9649" t="s">
        <v>92</v>
      </c>
      <c r="G9649" s="23" t="s">
        <v>92</v>
      </c>
      <c r="H9649" s="24" t="s">
        <v>92</v>
      </c>
      <c r="I9649" t="s">
        <v>92</v>
      </c>
      <c r="J9649" s="23" t="s">
        <v>92</v>
      </c>
      <c r="K9649" t="s">
        <v>92</v>
      </c>
      <c r="L9649" s="24" t="s">
        <v>92</v>
      </c>
    </row>
    <row r="9650" spans="1:12">
      <c r="A9650" t="s">
        <v>92</v>
      </c>
      <c r="B9650" s="23" t="s">
        <v>92</v>
      </c>
      <c r="C9650" s="24" t="s">
        <v>92</v>
      </c>
      <c r="D9650" t="s">
        <v>92</v>
      </c>
      <c r="E9650" t="s">
        <v>92</v>
      </c>
      <c r="F9650" t="s">
        <v>92</v>
      </c>
      <c r="G9650" s="23" t="s">
        <v>92</v>
      </c>
      <c r="H9650" s="24" t="s">
        <v>92</v>
      </c>
      <c r="I9650" t="s">
        <v>92</v>
      </c>
      <c r="J9650" s="23" t="s">
        <v>92</v>
      </c>
      <c r="K9650" t="s">
        <v>92</v>
      </c>
      <c r="L9650" s="24" t="s">
        <v>92</v>
      </c>
    </row>
    <row r="9651" spans="1:12">
      <c r="A9651" t="s">
        <v>92</v>
      </c>
      <c r="B9651" s="23" t="s">
        <v>92</v>
      </c>
      <c r="C9651" s="24" t="s">
        <v>92</v>
      </c>
      <c r="D9651" t="s">
        <v>92</v>
      </c>
      <c r="E9651" t="s">
        <v>92</v>
      </c>
      <c r="F9651" t="s">
        <v>92</v>
      </c>
      <c r="G9651" s="23" t="s">
        <v>92</v>
      </c>
      <c r="H9651" s="24" t="s">
        <v>92</v>
      </c>
      <c r="I9651" t="s">
        <v>92</v>
      </c>
      <c r="J9651" s="23" t="s">
        <v>92</v>
      </c>
      <c r="K9651" t="s">
        <v>92</v>
      </c>
      <c r="L9651" s="24" t="s">
        <v>92</v>
      </c>
    </row>
    <row r="9652" spans="1:12">
      <c r="A9652" t="s">
        <v>92</v>
      </c>
      <c r="B9652" s="23" t="s">
        <v>92</v>
      </c>
      <c r="C9652" s="24" t="s">
        <v>92</v>
      </c>
      <c r="D9652" t="s">
        <v>92</v>
      </c>
      <c r="E9652" t="s">
        <v>92</v>
      </c>
      <c r="F9652" t="s">
        <v>92</v>
      </c>
      <c r="G9652" s="23" t="s">
        <v>92</v>
      </c>
      <c r="H9652" s="24" t="s">
        <v>92</v>
      </c>
      <c r="I9652" t="s">
        <v>92</v>
      </c>
      <c r="J9652" s="23" t="s">
        <v>92</v>
      </c>
      <c r="K9652" t="s">
        <v>92</v>
      </c>
      <c r="L9652" s="24" t="s">
        <v>92</v>
      </c>
    </row>
    <row r="9653" spans="1:12">
      <c r="A9653" t="s">
        <v>92</v>
      </c>
      <c r="B9653" s="23" t="s">
        <v>92</v>
      </c>
      <c r="C9653" s="24" t="s">
        <v>92</v>
      </c>
      <c r="D9653" t="s">
        <v>92</v>
      </c>
      <c r="E9653" t="s">
        <v>92</v>
      </c>
      <c r="F9653" t="s">
        <v>92</v>
      </c>
      <c r="G9653" s="23" t="s">
        <v>92</v>
      </c>
      <c r="H9653" s="24" t="s">
        <v>92</v>
      </c>
      <c r="I9653" t="s">
        <v>92</v>
      </c>
      <c r="J9653" s="23" t="s">
        <v>92</v>
      </c>
      <c r="K9653" t="s">
        <v>92</v>
      </c>
      <c r="L9653" s="24" t="s">
        <v>92</v>
      </c>
    </row>
    <row r="9654" spans="1:12">
      <c r="A9654" t="s">
        <v>92</v>
      </c>
      <c r="B9654" s="23" t="s">
        <v>92</v>
      </c>
      <c r="C9654" s="24" t="s">
        <v>92</v>
      </c>
      <c r="D9654" t="s">
        <v>92</v>
      </c>
      <c r="E9654" t="s">
        <v>92</v>
      </c>
      <c r="F9654" t="s">
        <v>92</v>
      </c>
      <c r="G9654" s="23" t="s">
        <v>92</v>
      </c>
      <c r="H9654" s="24" t="s">
        <v>92</v>
      </c>
      <c r="I9654" t="s">
        <v>92</v>
      </c>
      <c r="J9654" s="23" t="s">
        <v>92</v>
      </c>
      <c r="K9654" t="s">
        <v>92</v>
      </c>
      <c r="L9654" s="24" t="s">
        <v>92</v>
      </c>
    </row>
    <row r="9655" spans="1:12">
      <c r="A9655" t="s">
        <v>92</v>
      </c>
      <c r="B9655" s="23" t="s">
        <v>92</v>
      </c>
      <c r="C9655" s="24" t="s">
        <v>92</v>
      </c>
      <c r="D9655" t="s">
        <v>92</v>
      </c>
      <c r="E9655" t="s">
        <v>92</v>
      </c>
      <c r="F9655" t="s">
        <v>92</v>
      </c>
      <c r="G9655" s="23" t="s">
        <v>92</v>
      </c>
      <c r="H9655" s="24" t="s">
        <v>92</v>
      </c>
      <c r="I9655" t="s">
        <v>92</v>
      </c>
      <c r="J9655" s="23" t="s">
        <v>92</v>
      </c>
      <c r="K9655" t="s">
        <v>92</v>
      </c>
      <c r="L9655" s="24" t="s">
        <v>92</v>
      </c>
    </row>
    <row r="9656" spans="1:12">
      <c r="A9656" t="s">
        <v>92</v>
      </c>
      <c r="B9656" s="23" t="s">
        <v>92</v>
      </c>
      <c r="C9656" s="24" t="s">
        <v>92</v>
      </c>
      <c r="D9656" t="s">
        <v>92</v>
      </c>
      <c r="E9656" t="s">
        <v>92</v>
      </c>
      <c r="F9656" t="s">
        <v>92</v>
      </c>
      <c r="G9656" s="23" t="s">
        <v>92</v>
      </c>
      <c r="H9656" s="24" t="s">
        <v>92</v>
      </c>
      <c r="I9656" t="s">
        <v>92</v>
      </c>
      <c r="J9656" s="23" t="s">
        <v>92</v>
      </c>
      <c r="K9656" t="s">
        <v>92</v>
      </c>
      <c r="L9656" s="24" t="s">
        <v>92</v>
      </c>
    </row>
    <row r="9657" spans="1:12">
      <c r="A9657" t="s">
        <v>92</v>
      </c>
      <c r="B9657" s="23" t="s">
        <v>92</v>
      </c>
      <c r="C9657" s="24" t="s">
        <v>92</v>
      </c>
      <c r="D9657" t="s">
        <v>92</v>
      </c>
      <c r="E9657" t="s">
        <v>92</v>
      </c>
      <c r="F9657" t="s">
        <v>92</v>
      </c>
      <c r="G9657" s="23" t="s">
        <v>92</v>
      </c>
      <c r="H9657" s="24" t="s">
        <v>92</v>
      </c>
      <c r="I9657" t="s">
        <v>92</v>
      </c>
      <c r="J9657" s="23" t="s">
        <v>92</v>
      </c>
      <c r="K9657" t="s">
        <v>92</v>
      </c>
      <c r="L9657" s="24" t="s">
        <v>92</v>
      </c>
    </row>
    <row r="9658" spans="1:12">
      <c r="A9658" t="s">
        <v>92</v>
      </c>
      <c r="B9658" s="23" t="s">
        <v>92</v>
      </c>
      <c r="C9658" s="24" t="s">
        <v>92</v>
      </c>
      <c r="D9658" t="s">
        <v>92</v>
      </c>
      <c r="E9658" t="s">
        <v>92</v>
      </c>
      <c r="F9658" t="s">
        <v>92</v>
      </c>
      <c r="G9658" s="23" t="s">
        <v>92</v>
      </c>
      <c r="H9658" s="24" t="s">
        <v>92</v>
      </c>
      <c r="I9658" t="s">
        <v>92</v>
      </c>
      <c r="J9658" s="23" t="s">
        <v>92</v>
      </c>
      <c r="K9658" t="s">
        <v>92</v>
      </c>
      <c r="L9658" s="24" t="s">
        <v>92</v>
      </c>
    </row>
    <row r="9659" spans="1:12">
      <c r="A9659" t="s">
        <v>92</v>
      </c>
      <c r="B9659" s="23" t="s">
        <v>92</v>
      </c>
      <c r="C9659" s="24" t="s">
        <v>92</v>
      </c>
      <c r="D9659" t="s">
        <v>92</v>
      </c>
      <c r="E9659" t="s">
        <v>92</v>
      </c>
      <c r="F9659" t="s">
        <v>92</v>
      </c>
      <c r="G9659" s="23" t="s">
        <v>92</v>
      </c>
      <c r="H9659" s="24" t="s">
        <v>92</v>
      </c>
      <c r="I9659" t="s">
        <v>92</v>
      </c>
      <c r="J9659" s="23" t="s">
        <v>92</v>
      </c>
      <c r="K9659" t="s">
        <v>92</v>
      </c>
      <c r="L9659" s="24" t="s">
        <v>92</v>
      </c>
    </row>
    <row r="9660" spans="1:12">
      <c r="A9660" t="s">
        <v>92</v>
      </c>
      <c r="B9660" s="23" t="s">
        <v>92</v>
      </c>
      <c r="C9660" s="24" t="s">
        <v>92</v>
      </c>
      <c r="D9660" t="s">
        <v>92</v>
      </c>
      <c r="E9660" t="s">
        <v>92</v>
      </c>
      <c r="F9660" t="s">
        <v>92</v>
      </c>
      <c r="G9660" s="23" t="s">
        <v>92</v>
      </c>
      <c r="H9660" s="24" t="s">
        <v>92</v>
      </c>
      <c r="I9660" t="s">
        <v>92</v>
      </c>
      <c r="J9660" s="23" t="s">
        <v>92</v>
      </c>
      <c r="K9660" t="s">
        <v>92</v>
      </c>
      <c r="L9660" s="24" t="s">
        <v>92</v>
      </c>
    </row>
    <row r="9661" spans="1:12">
      <c r="A9661" t="s">
        <v>92</v>
      </c>
      <c r="B9661" s="23" t="s">
        <v>92</v>
      </c>
      <c r="C9661" s="24" t="s">
        <v>92</v>
      </c>
      <c r="D9661" t="s">
        <v>92</v>
      </c>
      <c r="E9661" t="s">
        <v>92</v>
      </c>
      <c r="F9661" t="s">
        <v>92</v>
      </c>
      <c r="G9661" s="23" t="s">
        <v>92</v>
      </c>
      <c r="H9661" s="24" t="s">
        <v>92</v>
      </c>
      <c r="I9661" t="s">
        <v>92</v>
      </c>
      <c r="J9661" s="23" t="s">
        <v>92</v>
      </c>
      <c r="K9661" t="s">
        <v>92</v>
      </c>
      <c r="L9661" s="24" t="s">
        <v>92</v>
      </c>
    </row>
    <row r="9662" spans="1:12">
      <c r="A9662" t="s">
        <v>92</v>
      </c>
      <c r="B9662" s="23" t="s">
        <v>92</v>
      </c>
      <c r="C9662" s="24" t="s">
        <v>92</v>
      </c>
      <c r="D9662" t="s">
        <v>92</v>
      </c>
      <c r="E9662" t="s">
        <v>92</v>
      </c>
      <c r="F9662" t="s">
        <v>92</v>
      </c>
      <c r="G9662" s="23" t="s">
        <v>92</v>
      </c>
      <c r="H9662" s="24" t="s">
        <v>92</v>
      </c>
      <c r="I9662" t="s">
        <v>92</v>
      </c>
      <c r="J9662" s="23" t="s">
        <v>92</v>
      </c>
      <c r="K9662" t="s">
        <v>92</v>
      </c>
      <c r="L9662" s="24" t="s">
        <v>92</v>
      </c>
    </row>
    <row r="9663" spans="1:12">
      <c r="A9663" t="s">
        <v>92</v>
      </c>
      <c r="B9663" s="23" t="s">
        <v>92</v>
      </c>
      <c r="C9663" s="24" t="s">
        <v>92</v>
      </c>
      <c r="D9663" t="s">
        <v>92</v>
      </c>
      <c r="E9663" t="s">
        <v>92</v>
      </c>
      <c r="F9663" t="s">
        <v>92</v>
      </c>
      <c r="G9663" s="23" t="s">
        <v>92</v>
      </c>
      <c r="H9663" s="24" t="s">
        <v>92</v>
      </c>
      <c r="I9663" t="s">
        <v>92</v>
      </c>
      <c r="J9663" s="23" t="s">
        <v>92</v>
      </c>
      <c r="K9663" t="s">
        <v>92</v>
      </c>
      <c r="L9663" s="24" t="s">
        <v>92</v>
      </c>
    </row>
    <row r="9664" spans="1:12">
      <c r="A9664" t="s">
        <v>92</v>
      </c>
      <c r="B9664" s="23" t="s">
        <v>92</v>
      </c>
      <c r="C9664" s="24" t="s">
        <v>92</v>
      </c>
      <c r="D9664" t="s">
        <v>92</v>
      </c>
      <c r="E9664" t="s">
        <v>92</v>
      </c>
      <c r="F9664" t="s">
        <v>92</v>
      </c>
      <c r="G9664" s="23" t="s">
        <v>92</v>
      </c>
      <c r="H9664" s="24" t="s">
        <v>92</v>
      </c>
      <c r="I9664" t="s">
        <v>92</v>
      </c>
      <c r="J9664" s="23" t="s">
        <v>92</v>
      </c>
      <c r="K9664" t="s">
        <v>92</v>
      </c>
      <c r="L9664" s="24" t="s">
        <v>92</v>
      </c>
    </row>
    <row r="9665" spans="1:12">
      <c r="A9665" t="s">
        <v>92</v>
      </c>
      <c r="B9665" s="23" t="s">
        <v>92</v>
      </c>
      <c r="C9665" s="24" t="s">
        <v>92</v>
      </c>
      <c r="D9665" t="s">
        <v>92</v>
      </c>
      <c r="E9665" t="s">
        <v>92</v>
      </c>
      <c r="F9665" t="s">
        <v>92</v>
      </c>
      <c r="G9665" s="23" t="s">
        <v>92</v>
      </c>
      <c r="H9665" s="24" t="s">
        <v>92</v>
      </c>
      <c r="I9665" t="s">
        <v>92</v>
      </c>
      <c r="J9665" s="23" t="s">
        <v>92</v>
      </c>
      <c r="K9665" t="s">
        <v>92</v>
      </c>
      <c r="L9665" s="24" t="s">
        <v>92</v>
      </c>
    </row>
    <row r="9666" spans="1:12">
      <c r="A9666" t="s">
        <v>92</v>
      </c>
      <c r="B9666" s="23" t="s">
        <v>92</v>
      </c>
      <c r="C9666" s="24" t="s">
        <v>92</v>
      </c>
      <c r="D9666" t="s">
        <v>92</v>
      </c>
      <c r="E9666" t="s">
        <v>92</v>
      </c>
      <c r="F9666" t="s">
        <v>92</v>
      </c>
      <c r="G9666" s="23" t="s">
        <v>92</v>
      </c>
      <c r="H9666" s="24" t="s">
        <v>92</v>
      </c>
      <c r="I9666" t="s">
        <v>92</v>
      </c>
      <c r="J9666" s="23" t="s">
        <v>92</v>
      </c>
      <c r="K9666" t="s">
        <v>92</v>
      </c>
      <c r="L9666" s="24" t="s">
        <v>92</v>
      </c>
    </row>
    <row r="9667" spans="1:12">
      <c r="A9667" t="s">
        <v>92</v>
      </c>
      <c r="B9667" s="23" t="s">
        <v>92</v>
      </c>
      <c r="C9667" s="24" t="s">
        <v>92</v>
      </c>
      <c r="D9667" t="s">
        <v>92</v>
      </c>
      <c r="E9667" t="s">
        <v>92</v>
      </c>
      <c r="F9667" t="s">
        <v>92</v>
      </c>
      <c r="G9667" s="23" t="s">
        <v>92</v>
      </c>
      <c r="H9667" s="24" t="s">
        <v>92</v>
      </c>
      <c r="I9667" t="s">
        <v>92</v>
      </c>
      <c r="J9667" s="23" t="s">
        <v>92</v>
      </c>
      <c r="K9667" t="s">
        <v>92</v>
      </c>
      <c r="L9667" s="24" t="s">
        <v>92</v>
      </c>
    </row>
    <row r="9668" spans="1:12">
      <c r="A9668" t="s">
        <v>92</v>
      </c>
      <c r="B9668" s="23" t="s">
        <v>92</v>
      </c>
      <c r="C9668" s="24" t="s">
        <v>92</v>
      </c>
      <c r="D9668" t="s">
        <v>92</v>
      </c>
      <c r="E9668" t="s">
        <v>92</v>
      </c>
      <c r="F9668" t="s">
        <v>92</v>
      </c>
      <c r="G9668" s="23" t="s">
        <v>92</v>
      </c>
      <c r="H9668" s="24" t="s">
        <v>92</v>
      </c>
      <c r="I9668" t="s">
        <v>92</v>
      </c>
      <c r="J9668" s="23" t="s">
        <v>92</v>
      </c>
      <c r="K9668" t="s">
        <v>92</v>
      </c>
      <c r="L9668" s="24" t="s">
        <v>92</v>
      </c>
    </row>
    <row r="9669" spans="1:12">
      <c r="A9669" t="s">
        <v>92</v>
      </c>
      <c r="B9669" s="23" t="s">
        <v>92</v>
      </c>
      <c r="C9669" s="24" t="s">
        <v>92</v>
      </c>
      <c r="D9669" t="s">
        <v>92</v>
      </c>
      <c r="E9669" t="s">
        <v>92</v>
      </c>
      <c r="F9669" t="s">
        <v>92</v>
      </c>
      <c r="G9669" s="23" t="s">
        <v>92</v>
      </c>
      <c r="H9669" s="24" t="s">
        <v>92</v>
      </c>
      <c r="I9669" t="s">
        <v>92</v>
      </c>
      <c r="J9669" s="23" t="s">
        <v>92</v>
      </c>
      <c r="K9669" t="s">
        <v>92</v>
      </c>
      <c r="L9669" s="24" t="s">
        <v>92</v>
      </c>
    </row>
    <row r="9670" spans="1:12">
      <c r="A9670" t="s">
        <v>92</v>
      </c>
      <c r="B9670" s="23" t="s">
        <v>92</v>
      </c>
      <c r="C9670" s="24" t="s">
        <v>92</v>
      </c>
      <c r="D9670" t="s">
        <v>92</v>
      </c>
      <c r="E9670" t="s">
        <v>92</v>
      </c>
      <c r="F9670" t="s">
        <v>92</v>
      </c>
      <c r="G9670" s="23" t="s">
        <v>92</v>
      </c>
      <c r="H9670" s="24" t="s">
        <v>92</v>
      </c>
      <c r="I9670" t="s">
        <v>92</v>
      </c>
      <c r="J9670" s="23" t="s">
        <v>92</v>
      </c>
      <c r="K9670" t="s">
        <v>92</v>
      </c>
      <c r="L9670" s="24" t="s">
        <v>92</v>
      </c>
    </row>
    <row r="9671" spans="1:12">
      <c r="A9671" t="s">
        <v>92</v>
      </c>
      <c r="B9671" s="23" t="s">
        <v>92</v>
      </c>
      <c r="C9671" s="24" t="s">
        <v>92</v>
      </c>
      <c r="D9671" t="s">
        <v>92</v>
      </c>
      <c r="E9671" t="s">
        <v>92</v>
      </c>
      <c r="F9671" t="s">
        <v>92</v>
      </c>
      <c r="G9671" s="23" t="s">
        <v>92</v>
      </c>
      <c r="H9671" s="24" t="s">
        <v>92</v>
      </c>
      <c r="I9671" t="s">
        <v>92</v>
      </c>
      <c r="J9671" s="23" t="s">
        <v>92</v>
      </c>
      <c r="K9671" t="s">
        <v>92</v>
      </c>
      <c r="L9671" s="24" t="s">
        <v>92</v>
      </c>
    </row>
    <row r="9672" spans="1:12">
      <c r="A9672" t="s">
        <v>92</v>
      </c>
      <c r="B9672" s="23" t="s">
        <v>92</v>
      </c>
      <c r="C9672" s="24" t="s">
        <v>92</v>
      </c>
      <c r="D9672" t="s">
        <v>92</v>
      </c>
      <c r="E9672" t="s">
        <v>92</v>
      </c>
      <c r="F9672" t="s">
        <v>92</v>
      </c>
      <c r="G9672" s="23" t="s">
        <v>92</v>
      </c>
      <c r="H9672" s="24" t="s">
        <v>92</v>
      </c>
      <c r="I9672" t="s">
        <v>92</v>
      </c>
      <c r="J9672" s="23" t="s">
        <v>92</v>
      </c>
      <c r="K9672" t="s">
        <v>92</v>
      </c>
      <c r="L9672" s="24" t="s">
        <v>92</v>
      </c>
    </row>
    <row r="9673" spans="1:12">
      <c r="A9673" t="s">
        <v>92</v>
      </c>
      <c r="B9673" s="23" t="s">
        <v>92</v>
      </c>
      <c r="C9673" s="24" t="s">
        <v>92</v>
      </c>
      <c r="D9673" t="s">
        <v>92</v>
      </c>
      <c r="E9673" t="s">
        <v>92</v>
      </c>
      <c r="F9673" t="s">
        <v>92</v>
      </c>
      <c r="G9673" s="23" t="s">
        <v>92</v>
      </c>
      <c r="H9673" s="24" t="s">
        <v>92</v>
      </c>
      <c r="I9673" t="s">
        <v>92</v>
      </c>
      <c r="J9673" s="23" t="s">
        <v>92</v>
      </c>
      <c r="K9673" t="s">
        <v>92</v>
      </c>
      <c r="L9673" s="24" t="s">
        <v>92</v>
      </c>
    </row>
    <row r="9674" spans="1:12">
      <c r="A9674" t="s">
        <v>92</v>
      </c>
      <c r="B9674" s="23" t="s">
        <v>92</v>
      </c>
      <c r="C9674" s="24" t="s">
        <v>92</v>
      </c>
      <c r="D9674" t="s">
        <v>92</v>
      </c>
      <c r="E9674" t="s">
        <v>92</v>
      </c>
      <c r="F9674" t="s">
        <v>92</v>
      </c>
      <c r="G9674" s="23" t="s">
        <v>92</v>
      </c>
      <c r="H9674" s="24" t="s">
        <v>92</v>
      </c>
      <c r="I9674" t="s">
        <v>92</v>
      </c>
      <c r="J9674" s="23" t="s">
        <v>92</v>
      </c>
      <c r="K9674" t="s">
        <v>92</v>
      </c>
      <c r="L9674" s="24" t="s">
        <v>92</v>
      </c>
    </row>
    <row r="9675" spans="1:12">
      <c r="A9675" t="s">
        <v>92</v>
      </c>
      <c r="B9675" s="23" t="s">
        <v>92</v>
      </c>
      <c r="C9675" s="24" t="s">
        <v>92</v>
      </c>
      <c r="D9675" t="s">
        <v>92</v>
      </c>
      <c r="E9675" t="s">
        <v>92</v>
      </c>
      <c r="F9675" t="s">
        <v>92</v>
      </c>
      <c r="G9675" s="23" t="s">
        <v>92</v>
      </c>
      <c r="H9675" s="24" t="s">
        <v>92</v>
      </c>
      <c r="I9675" t="s">
        <v>92</v>
      </c>
      <c r="J9675" s="23" t="s">
        <v>92</v>
      </c>
      <c r="K9675" t="s">
        <v>92</v>
      </c>
      <c r="L9675" s="24" t="s">
        <v>92</v>
      </c>
    </row>
    <row r="9676" spans="1:12">
      <c r="A9676" t="s">
        <v>92</v>
      </c>
      <c r="B9676" s="23" t="s">
        <v>92</v>
      </c>
      <c r="C9676" s="24" t="s">
        <v>92</v>
      </c>
      <c r="D9676" t="s">
        <v>92</v>
      </c>
      <c r="E9676" t="s">
        <v>92</v>
      </c>
      <c r="F9676" t="s">
        <v>92</v>
      </c>
      <c r="G9676" s="23" t="s">
        <v>92</v>
      </c>
      <c r="H9676" s="24" t="s">
        <v>92</v>
      </c>
      <c r="I9676" t="s">
        <v>92</v>
      </c>
      <c r="J9676" s="23" t="s">
        <v>92</v>
      </c>
      <c r="K9676" t="s">
        <v>92</v>
      </c>
      <c r="L9676" s="24" t="s">
        <v>92</v>
      </c>
    </row>
    <row r="9677" spans="1:12">
      <c r="A9677" t="s">
        <v>92</v>
      </c>
      <c r="B9677" s="23" t="s">
        <v>92</v>
      </c>
      <c r="C9677" s="24" t="s">
        <v>92</v>
      </c>
      <c r="D9677" t="s">
        <v>92</v>
      </c>
      <c r="E9677" t="s">
        <v>92</v>
      </c>
      <c r="F9677" t="s">
        <v>92</v>
      </c>
      <c r="G9677" s="23" t="s">
        <v>92</v>
      </c>
      <c r="H9677" s="24" t="s">
        <v>92</v>
      </c>
      <c r="I9677" t="s">
        <v>92</v>
      </c>
      <c r="J9677" s="23" t="s">
        <v>92</v>
      </c>
      <c r="K9677" t="s">
        <v>92</v>
      </c>
      <c r="L9677" s="24" t="s">
        <v>92</v>
      </c>
    </row>
    <row r="9678" spans="1:12">
      <c r="A9678" t="s">
        <v>92</v>
      </c>
      <c r="B9678" s="23" t="s">
        <v>92</v>
      </c>
      <c r="C9678" s="24" t="s">
        <v>92</v>
      </c>
      <c r="D9678" t="s">
        <v>92</v>
      </c>
      <c r="E9678" t="s">
        <v>92</v>
      </c>
      <c r="F9678" t="s">
        <v>92</v>
      </c>
      <c r="G9678" s="23" t="s">
        <v>92</v>
      </c>
      <c r="H9678" s="24" t="s">
        <v>92</v>
      </c>
      <c r="I9678" t="s">
        <v>92</v>
      </c>
      <c r="J9678" s="23" t="s">
        <v>92</v>
      </c>
      <c r="K9678" t="s">
        <v>92</v>
      </c>
      <c r="L9678" s="24" t="s">
        <v>92</v>
      </c>
    </row>
    <row r="9679" spans="1:12">
      <c r="A9679" t="s">
        <v>92</v>
      </c>
      <c r="B9679" s="23" t="s">
        <v>92</v>
      </c>
      <c r="C9679" s="24" t="s">
        <v>92</v>
      </c>
      <c r="D9679" t="s">
        <v>92</v>
      </c>
      <c r="E9679" t="s">
        <v>92</v>
      </c>
      <c r="F9679" t="s">
        <v>92</v>
      </c>
      <c r="G9679" s="23" t="s">
        <v>92</v>
      </c>
      <c r="H9679" s="24" t="s">
        <v>92</v>
      </c>
      <c r="I9679" t="s">
        <v>92</v>
      </c>
      <c r="J9679" s="23" t="s">
        <v>92</v>
      </c>
      <c r="K9679" t="s">
        <v>92</v>
      </c>
      <c r="L9679" s="24" t="s">
        <v>92</v>
      </c>
    </row>
    <row r="9680" spans="1:12">
      <c r="A9680" t="s">
        <v>92</v>
      </c>
      <c r="B9680" s="23" t="s">
        <v>92</v>
      </c>
      <c r="C9680" s="24" t="s">
        <v>92</v>
      </c>
      <c r="D9680" t="s">
        <v>92</v>
      </c>
      <c r="E9680" t="s">
        <v>92</v>
      </c>
      <c r="F9680" t="s">
        <v>92</v>
      </c>
      <c r="G9680" s="23" t="s">
        <v>92</v>
      </c>
      <c r="H9680" s="24" t="s">
        <v>92</v>
      </c>
      <c r="I9680" t="s">
        <v>92</v>
      </c>
      <c r="J9680" s="23" t="s">
        <v>92</v>
      </c>
      <c r="K9680" t="s">
        <v>92</v>
      </c>
      <c r="L9680" s="24" t="s">
        <v>92</v>
      </c>
    </row>
    <row r="9681" spans="1:12">
      <c r="A9681" t="s">
        <v>92</v>
      </c>
      <c r="B9681" s="23" t="s">
        <v>92</v>
      </c>
      <c r="C9681" s="24" t="s">
        <v>92</v>
      </c>
      <c r="D9681" t="s">
        <v>92</v>
      </c>
      <c r="E9681" t="s">
        <v>92</v>
      </c>
      <c r="F9681" t="s">
        <v>92</v>
      </c>
      <c r="G9681" s="23" t="s">
        <v>92</v>
      </c>
      <c r="H9681" s="24" t="s">
        <v>92</v>
      </c>
      <c r="I9681" t="s">
        <v>92</v>
      </c>
      <c r="J9681" s="23" t="s">
        <v>92</v>
      </c>
      <c r="K9681" t="s">
        <v>92</v>
      </c>
      <c r="L9681" s="24" t="s">
        <v>92</v>
      </c>
    </row>
    <row r="9682" spans="1:12">
      <c r="A9682" t="s">
        <v>92</v>
      </c>
      <c r="B9682" s="23" t="s">
        <v>92</v>
      </c>
      <c r="C9682" s="24" t="s">
        <v>92</v>
      </c>
      <c r="D9682" t="s">
        <v>92</v>
      </c>
      <c r="E9682" t="s">
        <v>92</v>
      </c>
      <c r="F9682" t="s">
        <v>92</v>
      </c>
      <c r="G9682" s="23" t="s">
        <v>92</v>
      </c>
      <c r="H9682" s="24" t="s">
        <v>92</v>
      </c>
      <c r="I9682" t="s">
        <v>92</v>
      </c>
      <c r="J9682" s="23" t="s">
        <v>92</v>
      </c>
      <c r="K9682" t="s">
        <v>92</v>
      </c>
      <c r="L9682" s="24" t="s">
        <v>92</v>
      </c>
    </row>
    <row r="9683" spans="1:12">
      <c r="A9683" t="s">
        <v>92</v>
      </c>
      <c r="B9683" s="23" t="s">
        <v>92</v>
      </c>
      <c r="C9683" s="24" t="s">
        <v>92</v>
      </c>
      <c r="D9683" t="s">
        <v>92</v>
      </c>
      <c r="E9683" t="s">
        <v>92</v>
      </c>
      <c r="F9683" t="s">
        <v>92</v>
      </c>
      <c r="G9683" s="23" t="s">
        <v>92</v>
      </c>
      <c r="H9683" s="24" t="s">
        <v>92</v>
      </c>
      <c r="I9683" t="s">
        <v>92</v>
      </c>
      <c r="J9683" s="23" t="s">
        <v>92</v>
      </c>
      <c r="K9683" t="s">
        <v>92</v>
      </c>
      <c r="L9683" s="24" t="s">
        <v>92</v>
      </c>
    </row>
    <row r="9684" spans="1:12">
      <c r="A9684" t="s">
        <v>92</v>
      </c>
      <c r="B9684" s="23" t="s">
        <v>92</v>
      </c>
      <c r="C9684" s="24" t="s">
        <v>92</v>
      </c>
      <c r="D9684" t="s">
        <v>92</v>
      </c>
      <c r="E9684" t="s">
        <v>92</v>
      </c>
      <c r="F9684" t="s">
        <v>92</v>
      </c>
      <c r="G9684" s="23" t="s">
        <v>92</v>
      </c>
      <c r="H9684" s="24" t="s">
        <v>92</v>
      </c>
      <c r="I9684" t="s">
        <v>92</v>
      </c>
      <c r="J9684" s="23" t="s">
        <v>92</v>
      </c>
      <c r="K9684" t="s">
        <v>92</v>
      </c>
      <c r="L9684" s="24" t="s">
        <v>92</v>
      </c>
    </row>
    <row r="9685" spans="1:12">
      <c r="A9685" t="s">
        <v>92</v>
      </c>
      <c r="B9685" s="23" t="s">
        <v>92</v>
      </c>
      <c r="C9685" s="24" t="s">
        <v>92</v>
      </c>
      <c r="D9685" t="s">
        <v>92</v>
      </c>
      <c r="E9685" t="s">
        <v>92</v>
      </c>
      <c r="F9685" t="s">
        <v>92</v>
      </c>
      <c r="G9685" s="23" t="s">
        <v>92</v>
      </c>
      <c r="H9685" s="24" t="s">
        <v>92</v>
      </c>
      <c r="I9685" t="s">
        <v>92</v>
      </c>
      <c r="J9685" s="23" t="s">
        <v>92</v>
      </c>
      <c r="K9685" t="s">
        <v>92</v>
      </c>
      <c r="L9685" s="24" t="s">
        <v>92</v>
      </c>
    </row>
    <row r="9686" spans="1:12">
      <c r="A9686" t="s">
        <v>92</v>
      </c>
      <c r="B9686" s="23" t="s">
        <v>92</v>
      </c>
      <c r="C9686" s="24" t="s">
        <v>92</v>
      </c>
      <c r="D9686" t="s">
        <v>92</v>
      </c>
      <c r="E9686" t="s">
        <v>92</v>
      </c>
      <c r="F9686" t="s">
        <v>92</v>
      </c>
      <c r="G9686" s="23" t="s">
        <v>92</v>
      </c>
      <c r="H9686" s="24" t="s">
        <v>92</v>
      </c>
      <c r="I9686" t="s">
        <v>92</v>
      </c>
      <c r="J9686" s="23" t="s">
        <v>92</v>
      </c>
      <c r="K9686" t="s">
        <v>92</v>
      </c>
      <c r="L9686" s="24" t="s">
        <v>92</v>
      </c>
    </row>
    <row r="9687" spans="1:12">
      <c r="A9687" t="s">
        <v>92</v>
      </c>
      <c r="B9687" s="23" t="s">
        <v>92</v>
      </c>
      <c r="C9687" s="24" t="s">
        <v>92</v>
      </c>
      <c r="D9687" t="s">
        <v>92</v>
      </c>
      <c r="E9687" t="s">
        <v>92</v>
      </c>
      <c r="F9687" t="s">
        <v>92</v>
      </c>
      <c r="G9687" s="23" t="s">
        <v>92</v>
      </c>
      <c r="H9687" s="24" t="s">
        <v>92</v>
      </c>
      <c r="I9687" t="s">
        <v>92</v>
      </c>
      <c r="J9687" s="23" t="s">
        <v>92</v>
      </c>
      <c r="K9687" t="s">
        <v>92</v>
      </c>
      <c r="L9687" s="24" t="s">
        <v>92</v>
      </c>
    </row>
    <row r="9688" spans="1:12">
      <c r="A9688" t="s">
        <v>92</v>
      </c>
      <c r="B9688" s="23" t="s">
        <v>92</v>
      </c>
      <c r="C9688" s="24" t="s">
        <v>92</v>
      </c>
      <c r="D9688" t="s">
        <v>92</v>
      </c>
      <c r="E9688" t="s">
        <v>92</v>
      </c>
      <c r="F9688" t="s">
        <v>92</v>
      </c>
      <c r="G9688" s="23" t="s">
        <v>92</v>
      </c>
      <c r="H9688" s="24" t="s">
        <v>92</v>
      </c>
      <c r="I9688" t="s">
        <v>92</v>
      </c>
      <c r="J9688" s="23" t="s">
        <v>92</v>
      </c>
      <c r="K9688" t="s">
        <v>92</v>
      </c>
      <c r="L9688" s="24" t="s">
        <v>92</v>
      </c>
    </row>
    <row r="9689" spans="1:12">
      <c r="A9689" t="s">
        <v>92</v>
      </c>
      <c r="B9689" s="23" t="s">
        <v>92</v>
      </c>
      <c r="C9689" s="24" t="s">
        <v>92</v>
      </c>
      <c r="D9689" t="s">
        <v>92</v>
      </c>
      <c r="E9689" t="s">
        <v>92</v>
      </c>
      <c r="F9689" t="s">
        <v>92</v>
      </c>
      <c r="G9689" s="23" t="s">
        <v>92</v>
      </c>
      <c r="H9689" s="24" t="s">
        <v>92</v>
      </c>
      <c r="I9689" t="s">
        <v>92</v>
      </c>
      <c r="J9689" s="23" t="s">
        <v>92</v>
      </c>
      <c r="K9689" t="s">
        <v>92</v>
      </c>
      <c r="L9689" s="24" t="s">
        <v>92</v>
      </c>
    </row>
    <row r="9690" spans="1:12">
      <c r="A9690" t="s">
        <v>92</v>
      </c>
      <c r="B9690" s="23" t="s">
        <v>92</v>
      </c>
      <c r="C9690" s="24" t="s">
        <v>92</v>
      </c>
      <c r="D9690" t="s">
        <v>92</v>
      </c>
      <c r="E9690" t="s">
        <v>92</v>
      </c>
      <c r="F9690" t="s">
        <v>92</v>
      </c>
      <c r="G9690" s="23" t="s">
        <v>92</v>
      </c>
      <c r="H9690" s="24" t="s">
        <v>92</v>
      </c>
      <c r="I9690" t="s">
        <v>92</v>
      </c>
      <c r="J9690" s="23" t="s">
        <v>92</v>
      </c>
      <c r="K9690" t="s">
        <v>92</v>
      </c>
      <c r="L9690" s="24" t="s">
        <v>92</v>
      </c>
    </row>
    <row r="9691" spans="1:12">
      <c r="A9691" t="s">
        <v>92</v>
      </c>
      <c r="B9691" s="23" t="s">
        <v>92</v>
      </c>
      <c r="C9691" s="24" t="s">
        <v>92</v>
      </c>
      <c r="D9691" t="s">
        <v>92</v>
      </c>
      <c r="E9691" t="s">
        <v>92</v>
      </c>
      <c r="F9691" t="s">
        <v>92</v>
      </c>
      <c r="G9691" s="23" t="s">
        <v>92</v>
      </c>
      <c r="H9691" s="24" t="s">
        <v>92</v>
      </c>
      <c r="I9691" t="s">
        <v>92</v>
      </c>
      <c r="J9691" s="23" t="s">
        <v>92</v>
      </c>
      <c r="K9691" t="s">
        <v>92</v>
      </c>
      <c r="L9691" s="24" t="s">
        <v>92</v>
      </c>
    </row>
    <row r="9692" spans="1:12">
      <c r="A9692" t="s">
        <v>92</v>
      </c>
      <c r="B9692" s="23" t="s">
        <v>92</v>
      </c>
      <c r="C9692" s="24" t="s">
        <v>92</v>
      </c>
      <c r="D9692" t="s">
        <v>92</v>
      </c>
      <c r="E9692" t="s">
        <v>92</v>
      </c>
      <c r="F9692" t="s">
        <v>92</v>
      </c>
      <c r="G9692" s="23" t="s">
        <v>92</v>
      </c>
      <c r="H9692" s="24" t="s">
        <v>92</v>
      </c>
      <c r="I9692" t="s">
        <v>92</v>
      </c>
      <c r="J9692" s="23" t="s">
        <v>92</v>
      </c>
      <c r="K9692" t="s">
        <v>92</v>
      </c>
      <c r="L9692" s="24" t="s">
        <v>92</v>
      </c>
    </row>
    <row r="9693" spans="1:12">
      <c r="A9693" t="s">
        <v>92</v>
      </c>
      <c r="B9693" s="23" t="s">
        <v>92</v>
      </c>
      <c r="C9693" s="24" t="s">
        <v>92</v>
      </c>
      <c r="D9693" t="s">
        <v>92</v>
      </c>
      <c r="E9693" t="s">
        <v>92</v>
      </c>
      <c r="F9693" t="s">
        <v>92</v>
      </c>
      <c r="G9693" s="23" t="s">
        <v>92</v>
      </c>
      <c r="H9693" s="24" t="s">
        <v>92</v>
      </c>
      <c r="I9693" t="s">
        <v>92</v>
      </c>
      <c r="J9693" s="23" t="s">
        <v>92</v>
      </c>
      <c r="K9693" t="s">
        <v>92</v>
      </c>
      <c r="L9693" s="24" t="s">
        <v>92</v>
      </c>
    </row>
    <row r="9694" spans="1:12">
      <c r="A9694" t="s">
        <v>92</v>
      </c>
      <c r="B9694" s="23" t="s">
        <v>92</v>
      </c>
      <c r="C9694" s="24" t="s">
        <v>92</v>
      </c>
      <c r="D9694" t="s">
        <v>92</v>
      </c>
      <c r="E9694" t="s">
        <v>92</v>
      </c>
      <c r="F9694" t="s">
        <v>92</v>
      </c>
      <c r="G9694" s="23" t="s">
        <v>92</v>
      </c>
      <c r="H9694" s="24" t="s">
        <v>92</v>
      </c>
      <c r="I9694" t="s">
        <v>92</v>
      </c>
      <c r="J9694" s="23" t="s">
        <v>92</v>
      </c>
      <c r="K9694" t="s">
        <v>92</v>
      </c>
      <c r="L9694" s="24" t="s">
        <v>92</v>
      </c>
    </row>
    <row r="9695" spans="1:12">
      <c r="A9695" t="s">
        <v>92</v>
      </c>
      <c r="B9695" s="23" t="s">
        <v>92</v>
      </c>
      <c r="C9695" s="24" t="s">
        <v>92</v>
      </c>
      <c r="D9695" t="s">
        <v>92</v>
      </c>
      <c r="E9695" t="s">
        <v>92</v>
      </c>
      <c r="F9695" t="s">
        <v>92</v>
      </c>
      <c r="G9695" s="23" t="s">
        <v>92</v>
      </c>
      <c r="H9695" s="24" t="s">
        <v>92</v>
      </c>
      <c r="I9695" t="s">
        <v>92</v>
      </c>
      <c r="J9695" s="23" t="s">
        <v>92</v>
      </c>
      <c r="K9695" t="s">
        <v>92</v>
      </c>
      <c r="L9695" s="24" t="s">
        <v>92</v>
      </c>
    </row>
    <row r="9696" spans="1:12">
      <c r="A9696" t="s">
        <v>92</v>
      </c>
      <c r="B9696" s="23" t="s">
        <v>92</v>
      </c>
      <c r="C9696" s="24" t="s">
        <v>92</v>
      </c>
      <c r="D9696" t="s">
        <v>92</v>
      </c>
      <c r="E9696" t="s">
        <v>92</v>
      </c>
      <c r="F9696" t="s">
        <v>92</v>
      </c>
      <c r="G9696" s="23" t="s">
        <v>92</v>
      </c>
      <c r="H9696" s="24" t="s">
        <v>92</v>
      </c>
      <c r="I9696" t="s">
        <v>92</v>
      </c>
      <c r="J9696" s="23" t="s">
        <v>92</v>
      </c>
      <c r="K9696" t="s">
        <v>92</v>
      </c>
      <c r="L9696" s="24" t="s">
        <v>92</v>
      </c>
    </row>
    <row r="9697" spans="1:12">
      <c r="A9697" t="s">
        <v>92</v>
      </c>
      <c r="B9697" s="23" t="s">
        <v>92</v>
      </c>
      <c r="C9697" s="24" t="s">
        <v>92</v>
      </c>
      <c r="D9697" t="s">
        <v>92</v>
      </c>
      <c r="E9697" t="s">
        <v>92</v>
      </c>
      <c r="F9697" t="s">
        <v>92</v>
      </c>
      <c r="G9697" s="23" t="s">
        <v>92</v>
      </c>
      <c r="H9697" s="24" t="s">
        <v>92</v>
      </c>
      <c r="I9697" t="s">
        <v>92</v>
      </c>
      <c r="J9697" s="23" t="s">
        <v>92</v>
      </c>
      <c r="K9697" t="s">
        <v>92</v>
      </c>
      <c r="L9697" s="24" t="s">
        <v>92</v>
      </c>
    </row>
    <row r="9698" spans="1:12">
      <c r="A9698" t="s">
        <v>92</v>
      </c>
      <c r="B9698" s="23" t="s">
        <v>92</v>
      </c>
      <c r="C9698" s="24" t="s">
        <v>92</v>
      </c>
      <c r="D9698" t="s">
        <v>92</v>
      </c>
      <c r="E9698" t="s">
        <v>92</v>
      </c>
      <c r="F9698" t="s">
        <v>92</v>
      </c>
      <c r="G9698" s="23" t="s">
        <v>92</v>
      </c>
      <c r="H9698" s="24" t="s">
        <v>92</v>
      </c>
      <c r="I9698" t="s">
        <v>92</v>
      </c>
      <c r="J9698" s="23" t="s">
        <v>92</v>
      </c>
      <c r="K9698" t="s">
        <v>92</v>
      </c>
      <c r="L9698" s="24" t="s">
        <v>92</v>
      </c>
    </row>
    <row r="9699" spans="1:12">
      <c r="A9699" t="s">
        <v>92</v>
      </c>
      <c r="B9699" s="23" t="s">
        <v>92</v>
      </c>
      <c r="C9699" s="24" t="s">
        <v>92</v>
      </c>
      <c r="D9699" t="s">
        <v>92</v>
      </c>
      <c r="E9699" t="s">
        <v>92</v>
      </c>
      <c r="F9699" t="s">
        <v>92</v>
      </c>
      <c r="G9699" s="23" t="s">
        <v>92</v>
      </c>
      <c r="H9699" s="24" t="s">
        <v>92</v>
      </c>
      <c r="I9699" t="s">
        <v>92</v>
      </c>
      <c r="J9699" s="23" t="s">
        <v>92</v>
      </c>
      <c r="K9699" t="s">
        <v>92</v>
      </c>
      <c r="L9699" s="24" t="s">
        <v>92</v>
      </c>
    </row>
    <row r="9700" spans="1:12">
      <c r="A9700" t="s">
        <v>92</v>
      </c>
      <c r="B9700" s="23" t="s">
        <v>92</v>
      </c>
      <c r="C9700" s="24" t="s">
        <v>92</v>
      </c>
      <c r="D9700" t="s">
        <v>92</v>
      </c>
      <c r="E9700" t="s">
        <v>92</v>
      </c>
      <c r="F9700" t="s">
        <v>92</v>
      </c>
      <c r="G9700" s="23" t="s">
        <v>92</v>
      </c>
      <c r="H9700" s="24" t="s">
        <v>92</v>
      </c>
      <c r="I9700" t="s">
        <v>92</v>
      </c>
      <c r="J9700" s="23" t="s">
        <v>92</v>
      </c>
      <c r="K9700" t="s">
        <v>92</v>
      </c>
      <c r="L9700" s="24" t="s">
        <v>92</v>
      </c>
    </row>
    <row r="9701" spans="1:12">
      <c r="A9701" t="s">
        <v>92</v>
      </c>
      <c r="B9701" s="23" t="s">
        <v>92</v>
      </c>
      <c r="C9701" s="24" t="s">
        <v>92</v>
      </c>
      <c r="D9701" t="s">
        <v>92</v>
      </c>
      <c r="E9701" t="s">
        <v>92</v>
      </c>
      <c r="F9701" t="s">
        <v>92</v>
      </c>
      <c r="G9701" s="23" t="s">
        <v>92</v>
      </c>
      <c r="H9701" s="24" t="s">
        <v>92</v>
      </c>
      <c r="I9701" t="s">
        <v>92</v>
      </c>
      <c r="J9701" s="23" t="s">
        <v>92</v>
      </c>
      <c r="K9701" t="s">
        <v>92</v>
      </c>
      <c r="L9701" s="24" t="s">
        <v>92</v>
      </c>
    </row>
    <row r="9702" spans="1:12">
      <c r="A9702" t="s">
        <v>92</v>
      </c>
      <c r="B9702" s="23" t="s">
        <v>92</v>
      </c>
      <c r="C9702" s="24" t="s">
        <v>92</v>
      </c>
      <c r="D9702" t="s">
        <v>92</v>
      </c>
      <c r="E9702" t="s">
        <v>92</v>
      </c>
      <c r="F9702" t="s">
        <v>92</v>
      </c>
      <c r="G9702" s="23" t="s">
        <v>92</v>
      </c>
      <c r="H9702" s="24" t="s">
        <v>92</v>
      </c>
      <c r="I9702" t="s">
        <v>92</v>
      </c>
      <c r="J9702" s="23" t="s">
        <v>92</v>
      </c>
      <c r="K9702" t="s">
        <v>92</v>
      </c>
      <c r="L9702" s="24" t="s">
        <v>92</v>
      </c>
    </row>
    <row r="9703" spans="1:12">
      <c r="A9703" t="s">
        <v>92</v>
      </c>
      <c r="B9703" s="23" t="s">
        <v>92</v>
      </c>
      <c r="C9703" s="24" t="s">
        <v>92</v>
      </c>
      <c r="D9703" t="s">
        <v>92</v>
      </c>
      <c r="E9703" t="s">
        <v>92</v>
      </c>
      <c r="F9703" t="s">
        <v>92</v>
      </c>
      <c r="G9703" s="23" t="s">
        <v>92</v>
      </c>
      <c r="H9703" s="24" t="s">
        <v>92</v>
      </c>
      <c r="I9703" t="s">
        <v>92</v>
      </c>
      <c r="J9703" s="23" t="s">
        <v>92</v>
      </c>
      <c r="K9703" t="s">
        <v>92</v>
      </c>
      <c r="L9703" s="24" t="s">
        <v>92</v>
      </c>
    </row>
    <row r="9704" spans="1:12">
      <c r="A9704" t="s">
        <v>92</v>
      </c>
      <c r="B9704" s="23" t="s">
        <v>92</v>
      </c>
      <c r="C9704" s="24" t="s">
        <v>92</v>
      </c>
      <c r="D9704" t="s">
        <v>92</v>
      </c>
      <c r="E9704" t="s">
        <v>92</v>
      </c>
      <c r="F9704" t="s">
        <v>92</v>
      </c>
      <c r="G9704" s="23" t="s">
        <v>92</v>
      </c>
      <c r="H9704" s="24" t="s">
        <v>92</v>
      </c>
      <c r="I9704" t="s">
        <v>92</v>
      </c>
      <c r="J9704" s="23" t="s">
        <v>92</v>
      </c>
      <c r="K9704" t="s">
        <v>92</v>
      </c>
      <c r="L9704" s="24" t="s">
        <v>92</v>
      </c>
    </row>
    <row r="9705" spans="1:12">
      <c r="A9705" t="s">
        <v>92</v>
      </c>
      <c r="B9705" s="23" t="s">
        <v>92</v>
      </c>
      <c r="C9705" s="24" t="s">
        <v>92</v>
      </c>
      <c r="D9705" t="s">
        <v>92</v>
      </c>
      <c r="E9705" t="s">
        <v>92</v>
      </c>
      <c r="F9705" t="s">
        <v>92</v>
      </c>
      <c r="G9705" s="23" t="s">
        <v>92</v>
      </c>
      <c r="H9705" s="24" t="s">
        <v>92</v>
      </c>
      <c r="I9705" t="s">
        <v>92</v>
      </c>
      <c r="J9705" s="23" t="s">
        <v>92</v>
      </c>
      <c r="K9705" t="s">
        <v>92</v>
      </c>
      <c r="L9705" s="24" t="s">
        <v>92</v>
      </c>
    </row>
    <row r="9706" spans="1:12">
      <c r="A9706" t="s">
        <v>92</v>
      </c>
      <c r="B9706" s="23" t="s">
        <v>92</v>
      </c>
      <c r="C9706" s="24" t="s">
        <v>92</v>
      </c>
      <c r="D9706" t="s">
        <v>92</v>
      </c>
      <c r="E9706" t="s">
        <v>92</v>
      </c>
      <c r="F9706" t="s">
        <v>92</v>
      </c>
      <c r="G9706" s="23" t="s">
        <v>92</v>
      </c>
      <c r="H9706" s="24" t="s">
        <v>92</v>
      </c>
      <c r="I9706" t="s">
        <v>92</v>
      </c>
      <c r="J9706" s="23" t="s">
        <v>92</v>
      </c>
      <c r="K9706" t="s">
        <v>92</v>
      </c>
      <c r="L9706" s="24" t="s">
        <v>92</v>
      </c>
    </row>
    <row r="9707" spans="1:12">
      <c r="A9707" t="s">
        <v>92</v>
      </c>
      <c r="B9707" s="23" t="s">
        <v>92</v>
      </c>
      <c r="C9707" s="24" t="s">
        <v>92</v>
      </c>
      <c r="D9707" t="s">
        <v>92</v>
      </c>
      <c r="E9707" t="s">
        <v>92</v>
      </c>
      <c r="F9707" t="s">
        <v>92</v>
      </c>
      <c r="G9707" s="23" t="s">
        <v>92</v>
      </c>
      <c r="H9707" s="24" t="s">
        <v>92</v>
      </c>
      <c r="I9707" t="s">
        <v>92</v>
      </c>
      <c r="J9707" s="23" t="s">
        <v>92</v>
      </c>
      <c r="K9707" t="s">
        <v>92</v>
      </c>
      <c r="L9707" s="24" t="s">
        <v>92</v>
      </c>
    </row>
    <row r="9708" spans="1:12">
      <c r="A9708" t="s">
        <v>92</v>
      </c>
      <c r="B9708" s="23" t="s">
        <v>92</v>
      </c>
      <c r="C9708" s="24" t="s">
        <v>92</v>
      </c>
      <c r="D9708" t="s">
        <v>92</v>
      </c>
      <c r="E9708" t="s">
        <v>92</v>
      </c>
      <c r="F9708" t="s">
        <v>92</v>
      </c>
      <c r="G9708" s="23" t="s">
        <v>92</v>
      </c>
      <c r="H9708" s="24" t="s">
        <v>92</v>
      </c>
      <c r="I9708" t="s">
        <v>92</v>
      </c>
      <c r="J9708" s="23" t="s">
        <v>92</v>
      </c>
      <c r="K9708" t="s">
        <v>92</v>
      </c>
      <c r="L9708" s="24" t="s">
        <v>92</v>
      </c>
    </row>
    <row r="9709" spans="1:12">
      <c r="A9709" t="s">
        <v>92</v>
      </c>
      <c r="B9709" s="23" t="s">
        <v>92</v>
      </c>
      <c r="C9709" s="24" t="s">
        <v>92</v>
      </c>
      <c r="D9709" t="s">
        <v>92</v>
      </c>
      <c r="E9709" t="s">
        <v>92</v>
      </c>
      <c r="F9709" t="s">
        <v>92</v>
      </c>
      <c r="G9709" s="23" t="s">
        <v>92</v>
      </c>
      <c r="H9709" s="24" t="s">
        <v>92</v>
      </c>
      <c r="I9709" t="s">
        <v>92</v>
      </c>
      <c r="J9709" s="23" t="s">
        <v>92</v>
      </c>
      <c r="K9709" t="s">
        <v>92</v>
      </c>
      <c r="L9709" s="24" t="s">
        <v>92</v>
      </c>
    </row>
    <row r="9710" spans="1:12">
      <c r="A9710" t="s">
        <v>92</v>
      </c>
      <c r="B9710" s="23" t="s">
        <v>92</v>
      </c>
      <c r="C9710" s="24" t="s">
        <v>92</v>
      </c>
      <c r="D9710" t="s">
        <v>92</v>
      </c>
      <c r="E9710" t="s">
        <v>92</v>
      </c>
      <c r="F9710" t="s">
        <v>92</v>
      </c>
      <c r="G9710" s="23" t="s">
        <v>92</v>
      </c>
      <c r="H9710" s="24" t="s">
        <v>92</v>
      </c>
      <c r="I9710" t="s">
        <v>92</v>
      </c>
      <c r="J9710" s="23" t="s">
        <v>92</v>
      </c>
      <c r="K9710" t="s">
        <v>92</v>
      </c>
      <c r="L9710" s="24" t="s">
        <v>92</v>
      </c>
    </row>
    <row r="9711" spans="1:12">
      <c r="A9711" t="s">
        <v>92</v>
      </c>
      <c r="B9711" s="23" t="s">
        <v>92</v>
      </c>
      <c r="C9711" s="24" t="s">
        <v>92</v>
      </c>
      <c r="D9711" t="s">
        <v>92</v>
      </c>
      <c r="E9711" t="s">
        <v>92</v>
      </c>
      <c r="F9711" t="s">
        <v>92</v>
      </c>
      <c r="G9711" s="23" t="s">
        <v>92</v>
      </c>
      <c r="H9711" s="24" t="s">
        <v>92</v>
      </c>
      <c r="I9711" t="s">
        <v>92</v>
      </c>
      <c r="J9711" s="23" t="s">
        <v>92</v>
      </c>
      <c r="K9711" t="s">
        <v>92</v>
      </c>
      <c r="L9711" s="24" t="s">
        <v>92</v>
      </c>
    </row>
    <row r="9712" spans="1:12">
      <c r="A9712" t="s">
        <v>92</v>
      </c>
      <c r="B9712" s="23" t="s">
        <v>92</v>
      </c>
      <c r="C9712" s="24" t="s">
        <v>92</v>
      </c>
      <c r="D9712" t="s">
        <v>92</v>
      </c>
      <c r="E9712" t="s">
        <v>92</v>
      </c>
      <c r="F9712" t="s">
        <v>92</v>
      </c>
      <c r="G9712" s="23" t="s">
        <v>92</v>
      </c>
      <c r="H9712" s="24" t="s">
        <v>92</v>
      </c>
      <c r="I9712" t="s">
        <v>92</v>
      </c>
      <c r="J9712" s="23" t="s">
        <v>92</v>
      </c>
      <c r="K9712" t="s">
        <v>92</v>
      </c>
      <c r="L9712" s="24" t="s">
        <v>92</v>
      </c>
    </row>
    <row r="9713" spans="1:12">
      <c r="A9713" t="s">
        <v>92</v>
      </c>
      <c r="B9713" s="23" t="s">
        <v>92</v>
      </c>
      <c r="C9713" s="24" t="s">
        <v>92</v>
      </c>
      <c r="D9713" t="s">
        <v>92</v>
      </c>
      <c r="E9713" t="s">
        <v>92</v>
      </c>
      <c r="F9713" t="s">
        <v>92</v>
      </c>
      <c r="G9713" s="23" t="s">
        <v>92</v>
      </c>
      <c r="H9713" s="24" t="s">
        <v>92</v>
      </c>
      <c r="I9713" t="s">
        <v>92</v>
      </c>
      <c r="J9713" s="23" t="s">
        <v>92</v>
      </c>
      <c r="K9713" t="s">
        <v>92</v>
      </c>
      <c r="L9713" s="24" t="s">
        <v>92</v>
      </c>
    </row>
    <row r="9714" spans="1:12">
      <c r="A9714" t="s">
        <v>92</v>
      </c>
      <c r="B9714" s="23" t="s">
        <v>92</v>
      </c>
      <c r="C9714" s="24" t="s">
        <v>92</v>
      </c>
      <c r="D9714" t="s">
        <v>92</v>
      </c>
      <c r="E9714" t="s">
        <v>92</v>
      </c>
      <c r="F9714" t="s">
        <v>92</v>
      </c>
      <c r="G9714" s="23" t="s">
        <v>92</v>
      </c>
      <c r="H9714" s="24" t="s">
        <v>92</v>
      </c>
      <c r="I9714" t="s">
        <v>92</v>
      </c>
      <c r="J9714" s="23" t="s">
        <v>92</v>
      </c>
      <c r="K9714" t="s">
        <v>92</v>
      </c>
      <c r="L9714" s="24" t="s">
        <v>92</v>
      </c>
    </row>
    <row r="9715" spans="1:12">
      <c r="A9715" t="s">
        <v>92</v>
      </c>
      <c r="B9715" s="23" t="s">
        <v>92</v>
      </c>
      <c r="C9715" s="24" t="s">
        <v>92</v>
      </c>
      <c r="D9715" t="s">
        <v>92</v>
      </c>
      <c r="E9715" t="s">
        <v>92</v>
      </c>
      <c r="F9715" t="s">
        <v>92</v>
      </c>
      <c r="G9715" s="23" t="s">
        <v>92</v>
      </c>
      <c r="H9715" s="24" t="s">
        <v>92</v>
      </c>
      <c r="I9715" t="s">
        <v>92</v>
      </c>
      <c r="J9715" s="23" t="s">
        <v>92</v>
      </c>
      <c r="K9715" t="s">
        <v>92</v>
      </c>
      <c r="L9715" s="24" t="s">
        <v>92</v>
      </c>
    </row>
    <row r="9716" spans="1:12">
      <c r="A9716" t="s">
        <v>92</v>
      </c>
      <c r="B9716" s="23" t="s">
        <v>92</v>
      </c>
      <c r="C9716" s="24" t="s">
        <v>92</v>
      </c>
      <c r="D9716" t="s">
        <v>92</v>
      </c>
      <c r="E9716" t="s">
        <v>92</v>
      </c>
      <c r="F9716" t="s">
        <v>92</v>
      </c>
      <c r="G9716" s="23" t="s">
        <v>92</v>
      </c>
      <c r="H9716" s="24" t="s">
        <v>92</v>
      </c>
      <c r="I9716" t="s">
        <v>92</v>
      </c>
      <c r="J9716" s="23" t="s">
        <v>92</v>
      </c>
      <c r="K9716" t="s">
        <v>92</v>
      </c>
      <c r="L9716" s="24" t="s">
        <v>92</v>
      </c>
    </row>
    <row r="9717" spans="1:12">
      <c r="A9717" t="s">
        <v>92</v>
      </c>
      <c r="B9717" s="23" t="s">
        <v>92</v>
      </c>
      <c r="C9717" s="24" t="s">
        <v>92</v>
      </c>
      <c r="D9717" t="s">
        <v>92</v>
      </c>
      <c r="E9717" t="s">
        <v>92</v>
      </c>
      <c r="F9717" t="s">
        <v>92</v>
      </c>
      <c r="G9717" s="23" t="s">
        <v>92</v>
      </c>
      <c r="H9717" s="24" t="s">
        <v>92</v>
      </c>
      <c r="I9717" t="s">
        <v>92</v>
      </c>
      <c r="J9717" s="23" t="s">
        <v>92</v>
      </c>
      <c r="K9717" t="s">
        <v>92</v>
      </c>
      <c r="L9717" s="24" t="s">
        <v>92</v>
      </c>
    </row>
    <row r="9718" spans="1:12">
      <c r="A9718" t="s">
        <v>92</v>
      </c>
      <c r="B9718" s="23" t="s">
        <v>92</v>
      </c>
      <c r="C9718" s="24" t="s">
        <v>92</v>
      </c>
      <c r="D9718" t="s">
        <v>92</v>
      </c>
      <c r="E9718" t="s">
        <v>92</v>
      </c>
      <c r="F9718" t="s">
        <v>92</v>
      </c>
      <c r="G9718" s="23" t="s">
        <v>92</v>
      </c>
      <c r="H9718" s="24" t="s">
        <v>92</v>
      </c>
      <c r="I9718" t="s">
        <v>92</v>
      </c>
      <c r="J9718" s="23" t="s">
        <v>92</v>
      </c>
      <c r="K9718" t="s">
        <v>92</v>
      </c>
      <c r="L9718" s="24" t="s">
        <v>92</v>
      </c>
    </row>
    <row r="9719" spans="1:12">
      <c r="A9719" t="s">
        <v>92</v>
      </c>
      <c r="B9719" s="23" t="s">
        <v>92</v>
      </c>
      <c r="C9719" s="24" t="s">
        <v>92</v>
      </c>
      <c r="D9719" t="s">
        <v>92</v>
      </c>
      <c r="E9719" t="s">
        <v>92</v>
      </c>
      <c r="F9719" t="s">
        <v>92</v>
      </c>
      <c r="G9719" s="23" t="s">
        <v>92</v>
      </c>
      <c r="H9719" s="24" t="s">
        <v>92</v>
      </c>
      <c r="I9719" t="s">
        <v>92</v>
      </c>
      <c r="J9719" s="23" t="s">
        <v>92</v>
      </c>
      <c r="K9719" t="s">
        <v>92</v>
      </c>
      <c r="L9719" s="24" t="s">
        <v>92</v>
      </c>
    </row>
    <row r="9720" spans="1:12">
      <c r="A9720" t="s">
        <v>92</v>
      </c>
      <c r="B9720" s="23" t="s">
        <v>92</v>
      </c>
      <c r="C9720" s="24" t="s">
        <v>92</v>
      </c>
      <c r="D9720" t="s">
        <v>92</v>
      </c>
      <c r="E9720" t="s">
        <v>92</v>
      </c>
      <c r="F9720" t="s">
        <v>92</v>
      </c>
      <c r="G9720" s="23" t="s">
        <v>92</v>
      </c>
      <c r="H9720" s="24" t="s">
        <v>92</v>
      </c>
      <c r="I9720" t="s">
        <v>92</v>
      </c>
      <c r="J9720" s="23" t="s">
        <v>92</v>
      </c>
      <c r="K9720" t="s">
        <v>92</v>
      </c>
      <c r="L9720" s="24" t="s">
        <v>92</v>
      </c>
    </row>
    <row r="9721" spans="1:12">
      <c r="A9721" t="s">
        <v>92</v>
      </c>
      <c r="B9721" s="23" t="s">
        <v>92</v>
      </c>
      <c r="C9721" s="24" t="s">
        <v>92</v>
      </c>
      <c r="D9721" t="s">
        <v>92</v>
      </c>
      <c r="E9721" t="s">
        <v>92</v>
      </c>
      <c r="F9721" t="s">
        <v>92</v>
      </c>
      <c r="G9721" s="23" t="s">
        <v>92</v>
      </c>
      <c r="H9721" s="24" t="s">
        <v>92</v>
      </c>
      <c r="I9721" t="s">
        <v>92</v>
      </c>
      <c r="J9721" s="23" t="s">
        <v>92</v>
      </c>
      <c r="K9721" t="s">
        <v>92</v>
      </c>
      <c r="L9721" s="24" t="s">
        <v>92</v>
      </c>
    </row>
    <row r="9722" spans="1:12">
      <c r="A9722" t="s">
        <v>92</v>
      </c>
      <c r="B9722" s="23" t="s">
        <v>92</v>
      </c>
      <c r="C9722" s="24" t="s">
        <v>92</v>
      </c>
      <c r="D9722" t="s">
        <v>92</v>
      </c>
      <c r="E9722" t="s">
        <v>92</v>
      </c>
      <c r="F9722" t="s">
        <v>92</v>
      </c>
      <c r="G9722" s="23" t="s">
        <v>92</v>
      </c>
      <c r="H9722" s="24" t="s">
        <v>92</v>
      </c>
      <c r="I9722" t="s">
        <v>92</v>
      </c>
      <c r="J9722" s="23" t="s">
        <v>92</v>
      </c>
      <c r="K9722" t="s">
        <v>92</v>
      </c>
      <c r="L9722" s="24" t="s">
        <v>92</v>
      </c>
    </row>
    <row r="9723" spans="1:12">
      <c r="A9723" t="s">
        <v>92</v>
      </c>
      <c r="B9723" s="23" t="s">
        <v>92</v>
      </c>
      <c r="C9723" s="24" t="s">
        <v>92</v>
      </c>
      <c r="D9723" t="s">
        <v>92</v>
      </c>
      <c r="E9723" t="s">
        <v>92</v>
      </c>
      <c r="F9723" t="s">
        <v>92</v>
      </c>
      <c r="G9723" s="23" t="s">
        <v>92</v>
      </c>
      <c r="H9723" s="24" t="s">
        <v>92</v>
      </c>
      <c r="I9723" t="s">
        <v>92</v>
      </c>
      <c r="J9723" s="23" t="s">
        <v>92</v>
      </c>
      <c r="K9723" t="s">
        <v>92</v>
      </c>
      <c r="L9723" s="24" t="s">
        <v>92</v>
      </c>
    </row>
    <row r="9724" spans="1:12">
      <c r="A9724" t="s">
        <v>92</v>
      </c>
      <c r="B9724" s="23" t="s">
        <v>92</v>
      </c>
      <c r="C9724" s="24" t="s">
        <v>92</v>
      </c>
      <c r="D9724" t="s">
        <v>92</v>
      </c>
      <c r="E9724" t="s">
        <v>92</v>
      </c>
      <c r="F9724" t="s">
        <v>92</v>
      </c>
      <c r="G9724" s="23" t="s">
        <v>92</v>
      </c>
      <c r="H9724" s="24" t="s">
        <v>92</v>
      </c>
      <c r="I9724" t="s">
        <v>92</v>
      </c>
      <c r="J9724" s="23" t="s">
        <v>92</v>
      </c>
      <c r="K9724" t="s">
        <v>92</v>
      </c>
      <c r="L9724" s="24" t="s">
        <v>92</v>
      </c>
    </row>
    <row r="9725" spans="1:12">
      <c r="A9725" t="s">
        <v>92</v>
      </c>
      <c r="B9725" s="23" t="s">
        <v>92</v>
      </c>
      <c r="C9725" s="24" t="s">
        <v>92</v>
      </c>
      <c r="D9725" t="s">
        <v>92</v>
      </c>
      <c r="E9725" t="s">
        <v>92</v>
      </c>
      <c r="F9725" t="s">
        <v>92</v>
      </c>
      <c r="G9725" s="23" t="s">
        <v>92</v>
      </c>
      <c r="H9725" s="24" t="s">
        <v>92</v>
      </c>
      <c r="I9725" t="s">
        <v>92</v>
      </c>
      <c r="J9725" s="23" t="s">
        <v>92</v>
      </c>
      <c r="K9725" t="s">
        <v>92</v>
      </c>
      <c r="L9725" s="24" t="s">
        <v>92</v>
      </c>
    </row>
    <row r="9726" spans="1:12">
      <c r="A9726" t="s">
        <v>92</v>
      </c>
      <c r="B9726" s="23" t="s">
        <v>92</v>
      </c>
      <c r="C9726" s="24" t="s">
        <v>92</v>
      </c>
      <c r="D9726" t="s">
        <v>92</v>
      </c>
      <c r="E9726" t="s">
        <v>92</v>
      </c>
      <c r="F9726" t="s">
        <v>92</v>
      </c>
      <c r="G9726" s="23" t="s">
        <v>92</v>
      </c>
      <c r="H9726" s="24" t="s">
        <v>92</v>
      </c>
      <c r="I9726" t="s">
        <v>92</v>
      </c>
      <c r="J9726" s="23" t="s">
        <v>92</v>
      </c>
      <c r="K9726" t="s">
        <v>92</v>
      </c>
      <c r="L9726" s="24" t="s">
        <v>92</v>
      </c>
    </row>
    <row r="9727" spans="1:12">
      <c r="A9727" t="s">
        <v>92</v>
      </c>
      <c r="B9727" s="23" t="s">
        <v>92</v>
      </c>
      <c r="C9727" s="24" t="s">
        <v>92</v>
      </c>
      <c r="D9727" t="s">
        <v>92</v>
      </c>
      <c r="E9727" t="s">
        <v>92</v>
      </c>
      <c r="F9727" t="s">
        <v>92</v>
      </c>
      <c r="G9727" s="23" t="s">
        <v>92</v>
      </c>
      <c r="H9727" s="24" t="s">
        <v>92</v>
      </c>
      <c r="I9727" t="s">
        <v>92</v>
      </c>
      <c r="J9727" s="23" t="s">
        <v>92</v>
      </c>
      <c r="K9727" t="s">
        <v>92</v>
      </c>
      <c r="L9727" s="24" t="s">
        <v>92</v>
      </c>
    </row>
    <row r="9728" spans="1:12">
      <c r="A9728" t="s">
        <v>92</v>
      </c>
      <c r="B9728" s="23" t="s">
        <v>92</v>
      </c>
      <c r="C9728" s="24" t="s">
        <v>92</v>
      </c>
      <c r="D9728" t="s">
        <v>92</v>
      </c>
      <c r="E9728" t="s">
        <v>92</v>
      </c>
      <c r="F9728" t="s">
        <v>92</v>
      </c>
      <c r="G9728" s="23" t="s">
        <v>92</v>
      </c>
      <c r="H9728" s="24" t="s">
        <v>92</v>
      </c>
      <c r="I9728" t="s">
        <v>92</v>
      </c>
      <c r="J9728" s="23" t="s">
        <v>92</v>
      </c>
      <c r="K9728" t="s">
        <v>92</v>
      </c>
      <c r="L9728" s="24" t="s">
        <v>92</v>
      </c>
    </row>
    <row r="9729" spans="1:12">
      <c r="A9729" t="s">
        <v>92</v>
      </c>
      <c r="B9729" s="23" t="s">
        <v>92</v>
      </c>
      <c r="C9729" s="24" t="s">
        <v>92</v>
      </c>
      <c r="D9729" t="s">
        <v>92</v>
      </c>
      <c r="E9729" t="s">
        <v>92</v>
      </c>
      <c r="F9729" t="s">
        <v>92</v>
      </c>
      <c r="G9729" s="23" t="s">
        <v>92</v>
      </c>
      <c r="H9729" s="24" t="s">
        <v>92</v>
      </c>
      <c r="I9729" t="s">
        <v>92</v>
      </c>
      <c r="J9729" s="23" t="s">
        <v>92</v>
      </c>
      <c r="K9729" t="s">
        <v>92</v>
      </c>
      <c r="L9729" s="24" t="s">
        <v>92</v>
      </c>
    </row>
    <row r="9730" spans="1:12">
      <c r="A9730" t="s">
        <v>92</v>
      </c>
      <c r="B9730" s="23" t="s">
        <v>92</v>
      </c>
      <c r="C9730" s="24" t="s">
        <v>92</v>
      </c>
      <c r="D9730" t="s">
        <v>92</v>
      </c>
      <c r="E9730" t="s">
        <v>92</v>
      </c>
      <c r="F9730" t="s">
        <v>92</v>
      </c>
      <c r="G9730" s="23" t="s">
        <v>92</v>
      </c>
      <c r="H9730" s="24" t="s">
        <v>92</v>
      </c>
      <c r="I9730" t="s">
        <v>92</v>
      </c>
      <c r="J9730" s="23" t="s">
        <v>92</v>
      </c>
      <c r="K9730" t="s">
        <v>92</v>
      </c>
      <c r="L9730" s="24" t="s">
        <v>92</v>
      </c>
    </row>
    <row r="9731" spans="1:12">
      <c r="A9731" t="s">
        <v>92</v>
      </c>
      <c r="B9731" s="23" t="s">
        <v>92</v>
      </c>
      <c r="C9731" s="24" t="s">
        <v>92</v>
      </c>
      <c r="D9731" t="s">
        <v>92</v>
      </c>
      <c r="E9731" t="s">
        <v>92</v>
      </c>
      <c r="F9731" t="s">
        <v>92</v>
      </c>
      <c r="G9731" s="23" t="s">
        <v>92</v>
      </c>
      <c r="H9731" s="24" t="s">
        <v>92</v>
      </c>
      <c r="I9731" t="s">
        <v>92</v>
      </c>
      <c r="J9731" s="23" t="s">
        <v>92</v>
      </c>
      <c r="K9731" t="s">
        <v>92</v>
      </c>
      <c r="L9731" s="24" t="s">
        <v>92</v>
      </c>
    </row>
    <row r="9732" spans="1:12">
      <c r="A9732" t="s">
        <v>92</v>
      </c>
      <c r="B9732" s="23" t="s">
        <v>92</v>
      </c>
      <c r="C9732" s="24" t="s">
        <v>92</v>
      </c>
      <c r="D9732" t="s">
        <v>92</v>
      </c>
      <c r="E9732" t="s">
        <v>92</v>
      </c>
      <c r="F9732" t="s">
        <v>92</v>
      </c>
      <c r="G9732" s="23" t="s">
        <v>92</v>
      </c>
      <c r="H9732" s="24" t="s">
        <v>92</v>
      </c>
      <c r="I9732" t="s">
        <v>92</v>
      </c>
      <c r="J9732" s="23" t="s">
        <v>92</v>
      </c>
      <c r="K9732" t="s">
        <v>92</v>
      </c>
      <c r="L9732" s="24" t="s">
        <v>92</v>
      </c>
    </row>
    <row r="9733" spans="1:12">
      <c r="A9733" t="s">
        <v>92</v>
      </c>
      <c r="B9733" s="23" t="s">
        <v>92</v>
      </c>
      <c r="C9733" s="24" t="s">
        <v>92</v>
      </c>
      <c r="D9733" t="s">
        <v>92</v>
      </c>
      <c r="E9733" t="s">
        <v>92</v>
      </c>
      <c r="F9733" t="s">
        <v>92</v>
      </c>
      <c r="G9733" s="23" t="s">
        <v>92</v>
      </c>
      <c r="H9733" s="24" t="s">
        <v>92</v>
      </c>
      <c r="I9733" t="s">
        <v>92</v>
      </c>
      <c r="J9733" s="23" t="s">
        <v>92</v>
      </c>
      <c r="K9733" t="s">
        <v>92</v>
      </c>
      <c r="L9733" s="24" t="s">
        <v>92</v>
      </c>
    </row>
    <row r="9734" spans="1:12">
      <c r="A9734" t="s">
        <v>92</v>
      </c>
      <c r="B9734" s="23" t="s">
        <v>92</v>
      </c>
      <c r="C9734" s="24" t="s">
        <v>92</v>
      </c>
      <c r="D9734" t="s">
        <v>92</v>
      </c>
      <c r="E9734" t="s">
        <v>92</v>
      </c>
      <c r="F9734" t="s">
        <v>92</v>
      </c>
      <c r="G9734" s="23" t="s">
        <v>92</v>
      </c>
      <c r="H9734" s="24" t="s">
        <v>92</v>
      </c>
      <c r="I9734" t="s">
        <v>92</v>
      </c>
      <c r="J9734" s="23" t="s">
        <v>92</v>
      </c>
      <c r="K9734" t="s">
        <v>92</v>
      </c>
      <c r="L9734" s="24" t="s">
        <v>92</v>
      </c>
    </row>
    <row r="9735" spans="1:12">
      <c r="A9735" t="s">
        <v>92</v>
      </c>
      <c r="B9735" s="23" t="s">
        <v>92</v>
      </c>
      <c r="C9735" s="24" t="s">
        <v>92</v>
      </c>
      <c r="D9735" t="s">
        <v>92</v>
      </c>
      <c r="E9735" t="s">
        <v>92</v>
      </c>
      <c r="F9735" t="s">
        <v>92</v>
      </c>
      <c r="G9735" s="23" t="s">
        <v>92</v>
      </c>
      <c r="H9735" s="24" t="s">
        <v>92</v>
      </c>
      <c r="I9735" t="s">
        <v>92</v>
      </c>
      <c r="J9735" s="23" t="s">
        <v>92</v>
      </c>
      <c r="K9735" t="s">
        <v>92</v>
      </c>
      <c r="L9735" s="24" t="s">
        <v>92</v>
      </c>
    </row>
    <row r="9736" spans="1:12">
      <c r="A9736" t="s">
        <v>92</v>
      </c>
      <c r="B9736" s="23" t="s">
        <v>92</v>
      </c>
      <c r="C9736" s="24" t="s">
        <v>92</v>
      </c>
      <c r="D9736" t="s">
        <v>92</v>
      </c>
      <c r="E9736" t="s">
        <v>92</v>
      </c>
      <c r="F9736" t="s">
        <v>92</v>
      </c>
      <c r="G9736" s="23" t="s">
        <v>92</v>
      </c>
      <c r="H9736" s="24" t="s">
        <v>92</v>
      </c>
      <c r="I9736" t="s">
        <v>92</v>
      </c>
      <c r="J9736" s="23" t="s">
        <v>92</v>
      </c>
      <c r="K9736" t="s">
        <v>92</v>
      </c>
      <c r="L9736" s="24" t="s">
        <v>92</v>
      </c>
    </row>
    <row r="9737" spans="1:12">
      <c r="A9737" t="s">
        <v>92</v>
      </c>
      <c r="B9737" s="23" t="s">
        <v>92</v>
      </c>
      <c r="C9737" s="24" t="s">
        <v>92</v>
      </c>
      <c r="D9737" t="s">
        <v>92</v>
      </c>
      <c r="E9737" t="s">
        <v>92</v>
      </c>
      <c r="F9737" t="s">
        <v>92</v>
      </c>
      <c r="G9737" s="23" t="s">
        <v>92</v>
      </c>
      <c r="H9737" s="24" t="s">
        <v>92</v>
      </c>
      <c r="I9737" t="s">
        <v>92</v>
      </c>
      <c r="J9737" s="23" t="s">
        <v>92</v>
      </c>
      <c r="K9737" t="s">
        <v>92</v>
      </c>
      <c r="L9737" s="24" t="s">
        <v>92</v>
      </c>
    </row>
    <row r="9738" spans="1:12">
      <c r="A9738" t="s">
        <v>92</v>
      </c>
      <c r="B9738" s="23" t="s">
        <v>92</v>
      </c>
      <c r="C9738" s="24" t="s">
        <v>92</v>
      </c>
      <c r="D9738" t="s">
        <v>92</v>
      </c>
      <c r="E9738" t="s">
        <v>92</v>
      </c>
      <c r="F9738" t="s">
        <v>92</v>
      </c>
      <c r="G9738" s="23" t="s">
        <v>92</v>
      </c>
      <c r="H9738" s="24" t="s">
        <v>92</v>
      </c>
      <c r="I9738" t="s">
        <v>92</v>
      </c>
      <c r="J9738" s="23" t="s">
        <v>92</v>
      </c>
      <c r="K9738" t="s">
        <v>92</v>
      </c>
      <c r="L9738" s="24" t="s">
        <v>92</v>
      </c>
    </row>
    <row r="9739" spans="1:12">
      <c r="A9739" t="s">
        <v>92</v>
      </c>
      <c r="B9739" s="23" t="s">
        <v>92</v>
      </c>
      <c r="C9739" s="24" t="s">
        <v>92</v>
      </c>
      <c r="D9739" t="s">
        <v>92</v>
      </c>
      <c r="E9739" t="s">
        <v>92</v>
      </c>
      <c r="F9739" t="s">
        <v>92</v>
      </c>
      <c r="G9739" s="23" t="s">
        <v>92</v>
      </c>
      <c r="H9739" s="24" t="s">
        <v>92</v>
      </c>
      <c r="I9739" t="s">
        <v>92</v>
      </c>
      <c r="J9739" s="23" t="s">
        <v>92</v>
      </c>
      <c r="K9739" t="s">
        <v>92</v>
      </c>
      <c r="L9739" s="24" t="s">
        <v>92</v>
      </c>
    </row>
    <row r="9740" spans="1:12">
      <c r="A9740" t="s">
        <v>92</v>
      </c>
      <c r="B9740" s="23" t="s">
        <v>92</v>
      </c>
      <c r="C9740" s="24" t="s">
        <v>92</v>
      </c>
      <c r="D9740" t="s">
        <v>92</v>
      </c>
      <c r="E9740" t="s">
        <v>92</v>
      </c>
      <c r="F9740" t="s">
        <v>92</v>
      </c>
      <c r="G9740" s="23" t="s">
        <v>92</v>
      </c>
      <c r="H9740" s="24" t="s">
        <v>92</v>
      </c>
      <c r="I9740" t="s">
        <v>92</v>
      </c>
      <c r="J9740" s="23" t="s">
        <v>92</v>
      </c>
      <c r="K9740" t="s">
        <v>92</v>
      </c>
      <c r="L9740" s="24" t="s">
        <v>92</v>
      </c>
    </row>
    <row r="9741" spans="1:12">
      <c r="A9741" t="s">
        <v>92</v>
      </c>
      <c r="B9741" s="23" t="s">
        <v>92</v>
      </c>
      <c r="C9741" s="24" t="s">
        <v>92</v>
      </c>
      <c r="D9741" t="s">
        <v>92</v>
      </c>
      <c r="E9741" t="s">
        <v>92</v>
      </c>
      <c r="F9741" t="s">
        <v>92</v>
      </c>
      <c r="G9741" s="23" t="s">
        <v>92</v>
      </c>
      <c r="H9741" s="24" t="s">
        <v>92</v>
      </c>
      <c r="I9741" t="s">
        <v>92</v>
      </c>
      <c r="J9741" s="23" t="s">
        <v>92</v>
      </c>
      <c r="K9741" t="s">
        <v>92</v>
      </c>
      <c r="L9741" s="24" t="s">
        <v>92</v>
      </c>
    </row>
    <row r="9742" spans="1:12">
      <c r="A9742" t="s">
        <v>92</v>
      </c>
      <c r="B9742" s="23" t="s">
        <v>92</v>
      </c>
      <c r="C9742" s="24" t="s">
        <v>92</v>
      </c>
      <c r="D9742" t="s">
        <v>92</v>
      </c>
      <c r="E9742" t="s">
        <v>92</v>
      </c>
      <c r="F9742" t="s">
        <v>92</v>
      </c>
      <c r="G9742" s="23" t="s">
        <v>92</v>
      </c>
      <c r="H9742" s="24" t="s">
        <v>92</v>
      </c>
      <c r="I9742" t="s">
        <v>92</v>
      </c>
      <c r="J9742" s="23" t="s">
        <v>92</v>
      </c>
      <c r="K9742" t="s">
        <v>92</v>
      </c>
      <c r="L9742" s="24" t="s">
        <v>92</v>
      </c>
    </row>
    <row r="9743" spans="1:12">
      <c r="A9743" t="s">
        <v>92</v>
      </c>
      <c r="B9743" s="23" t="s">
        <v>92</v>
      </c>
      <c r="C9743" s="24" t="s">
        <v>92</v>
      </c>
      <c r="D9743" t="s">
        <v>92</v>
      </c>
      <c r="E9743" t="s">
        <v>92</v>
      </c>
      <c r="F9743" t="s">
        <v>92</v>
      </c>
      <c r="G9743" s="23" t="s">
        <v>92</v>
      </c>
      <c r="H9743" s="24" t="s">
        <v>92</v>
      </c>
      <c r="I9743" t="s">
        <v>92</v>
      </c>
      <c r="J9743" s="23" t="s">
        <v>92</v>
      </c>
      <c r="K9743" t="s">
        <v>92</v>
      </c>
      <c r="L9743" s="24" t="s">
        <v>92</v>
      </c>
    </row>
    <row r="9744" spans="1:12">
      <c r="A9744" t="s">
        <v>92</v>
      </c>
      <c r="B9744" s="23" t="s">
        <v>92</v>
      </c>
      <c r="C9744" s="24" t="s">
        <v>92</v>
      </c>
      <c r="D9744" t="s">
        <v>92</v>
      </c>
      <c r="E9744" t="s">
        <v>92</v>
      </c>
      <c r="F9744" t="s">
        <v>92</v>
      </c>
      <c r="G9744" s="23" t="s">
        <v>92</v>
      </c>
      <c r="H9744" s="24" t="s">
        <v>92</v>
      </c>
      <c r="I9744" t="s">
        <v>92</v>
      </c>
      <c r="J9744" s="23" t="s">
        <v>92</v>
      </c>
      <c r="K9744" t="s">
        <v>92</v>
      </c>
      <c r="L9744" s="24" t="s">
        <v>92</v>
      </c>
    </row>
    <row r="9745" spans="1:12">
      <c r="A9745" t="s">
        <v>92</v>
      </c>
      <c r="B9745" s="23" t="s">
        <v>92</v>
      </c>
      <c r="C9745" s="24" t="s">
        <v>92</v>
      </c>
      <c r="D9745" t="s">
        <v>92</v>
      </c>
      <c r="E9745" t="s">
        <v>92</v>
      </c>
      <c r="F9745" t="s">
        <v>92</v>
      </c>
      <c r="G9745" s="23" t="s">
        <v>92</v>
      </c>
      <c r="H9745" s="24" t="s">
        <v>92</v>
      </c>
      <c r="I9745" t="s">
        <v>92</v>
      </c>
      <c r="J9745" s="23" t="s">
        <v>92</v>
      </c>
      <c r="K9745" t="s">
        <v>92</v>
      </c>
      <c r="L9745" s="24" t="s">
        <v>92</v>
      </c>
    </row>
    <row r="9746" spans="1:12">
      <c r="A9746" t="s">
        <v>92</v>
      </c>
      <c r="B9746" s="23" t="s">
        <v>92</v>
      </c>
      <c r="C9746" s="24" t="s">
        <v>92</v>
      </c>
      <c r="D9746" t="s">
        <v>92</v>
      </c>
      <c r="E9746" t="s">
        <v>92</v>
      </c>
      <c r="F9746" t="s">
        <v>92</v>
      </c>
      <c r="G9746" s="23" t="s">
        <v>92</v>
      </c>
      <c r="H9746" s="24" t="s">
        <v>92</v>
      </c>
      <c r="I9746" t="s">
        <v>92</v>
      </c>
      <c r="J9746" s="23" t="s">
        <v>92</v>
      </c>
      <c r="K9746" t="s">
        <v>92</v>
      </c>
      <c r="L9746" s="24" t="s">
        <v>92</v>
      </c>
    </row>
    <row r="9747" spans="1:12">
      <c r="A9747" t="s">
        <v>92</v>
      </c>
      <c r="B9747" s="23" t="s">
        <v>92</v>
      </c>
      <c r="C9747" s="24" t="s">
        <v>92</v>
      </c>
      <c r="D9747" t="s">
        <v>92</v>
      </c>
      <c r="E9747" t="s">
        <v>92</v>
      </c>
      <c r="F9747" t="s">
        <v>92</v>
      </c>
      <c r="G9747" s="23" t="s">
        <v>92</v>
      </c>
      <c r="H9747" s="24" t="s">
        <v>92</v>
      </c>
      <c r="I9747" t="s">
        <v>92</v>
      </c>
      <c r="J9747" s="23" t="s">
        <v>92</v>
      </c>
      <c r="K9747" t="s">
        <v>92</v>
      </c>
      <c r="L9747" s="24" t="s">
        <v>92</v>
      </c>
    </row>
    <row r="9748" spans="1:12">
      <c r="A9748" t="s">
        <v>92</v>
      </c>
      <c r="B9748" s="23" t="s">
        <v>92</v>
      </c>
      <c r="C9748" s="24" t="s">
        <v>92</v>
      </c>
      <c r="D9748" t="s">
        <v>92</v>
      </c>
      <c r="E9748" t="s">
        <v>92</v>
      </c>
      <c r="F9748" t="s">
        <v>92</v>
      </c>
      <c r="G9748" s="23" t="s">
        <v>92</v>
      </c>
      <c r="H9748" s="24" t="s">
        <v>92</v>
      </c>
      <c r="I9748" t="s">
        <v>92</v>
      </c>
      <c r="J9748" s="23" t="s">
        <v>92</v>
      </c>
      <c r="K9748" t="s">
        <v>92</v>
      </c>
      <c r="L9748" s="24" t="s">
        <v>92</v>
      </c>
    </row>
    <row r="9749" spans="1:12">
      <c r="A9749" t="s">
        <v>92</v>
      </c>
      <c r="B9749" s="23" t="s">
        <v>92</v>
      </c>
      <c r="C9749" s="24" t="s">
        <v>92</v>
      </c>
      <c r="D9749" t="s">
        <v>92</v>
      </c>
      <c r="E9749" t="s">
        <v>92</v>
      </c>
      <c r="F9749" t="s">
        <v>92</v>
      </c>
      <c r="G9749" s="23" t="s">
        <v>92</v>
      </c>
      <c r="H9749" s="24" t="s">
        <v>92</v>
      </c>
      <c r="I9749" t="s">
        <v>92</v>
      </c>
      <c r="J9749" s="23" t="s">
        <v>92</v>
      </c>
      <c r="K9749" t="s">
        <v>92</v>
      </c>
      <c r="L9749" s="24" t="s">
        <v>92</v>
      </c>
    </row>
    <row r="9750" spans="1:12">
      <c r="A9750" t="s">
        <v>92</v>
      </c>
      <c r="B9750" s="23" t="s">
        <v>92</v>
      </c>
      <c r="C9750" s="24" t="s">
        <v>92</v>
      </c>
      <c r="D9750" t="s">
        <v>92</v>
      </c>
      <c r="E9750" t="s">
        <v>92</v>
      </c>
      <c r="F9750" t="s">
        <v>92</v>
      </c>
      <c r="G9750" s="23" t="s">
        <v>92</v>
      </c>
      <c r="H9750" s="24" t="s">
        <v>92</v>
      </c>
      <c r="I9750" t="s">
        <v>92</v>
      </c>
      <c r="J9750" s="23" t="s">
        <v>92</v>
      </c>
      <c r="K9750" t="s">
        <v>92</v>
      </c>
      <c r="L9750" s="24" t="s">
        <v>92</v>
      </c>
    </row>
    <row r="9751" spans="1:12">
      <c r="A9751" t="s">
        <v>92</v>
      </c>
      <c r="B9751" s="23" t="s">
        <v>92</v>
      </c>
      <c r="C9751" s="24" t="s">
        <v>92</v>
      </c>
      <c r="D9751" t="s">
        <v>92</v>
      </c>
      <c r="E9751" t="s">
        <v>92</v>
      </c>
      <c r="F9751" t="s">
        <v>92</v>
      </c>
      <c r="G9751" s="23" t="s">
        <v>92</v>
      </c>
      <c r="H9751" s="24" t="s">
        <v>92</v>
      </c>
      <c r="I9751" t="s">
        <v>92</v>
      </c>
      <c r="J9751" s="23" t="s">
        <v>92</v>
      </c>
      <c r="K9751" t="s">
        <v>92</v>
      </c>
      <c r="L9751" s="24" t="s">
        <v>92</v>
      </c>
    </row>
    <row r="9752" spans="1:12">
      <c r="A9752" t="s">
        <v>92</v>
      </c>
      <c r="B9752" s="23" t="s">
        <v>92</v>
      </c>
      <c r="C9752" s="24" t="s">
        <v>92</v>
      </c>
      <c r="D9752" t="s">
        <v>92</v>
      </c>
      <c r="E9752" t="s">
        <v>92</v>
      </c>
      <c r="F9752" t="s">
        <v>92</v>
      </c>
      <c r="G9752" s="23" t="s">
        <v>92</v>
      </c>
      <c r="H9752" s="24" t="s">
        <v>92</v>
      </c>
      <c r="I9752" t="s">
        <v>92</v>
      </c>
      <c r="J9752" s="23" t="s">
        <v>92</v>
      </c>
      <c r="K9752" t="s">
        <v>92</v>
      </c>
      <c r="L9752" s="24" t="s">
        <v>92</v>
      </c>
    </row>
    <row r="9753" spans="1:12">
      <c r="A9753" t="s">
        <v>92</v>
      </c>
      <c r="B9753" s="23" t="s">
        <v>92</v>
      </c>
      <c r="C9753" s="24" t="s">
        <v>92</v>
      </c>
      <c r="D9753" t="s">
        <v>92</v>
      </c>
      <c r="E9753" t="s">
        <v>92</v>
      </c>
      <c r="F9753" t="s">
        <v>92</v>
      </c>
      <c r="G9753" s="23" t="s">
        <v>92</v>
      </c>
      <c r="H9753" s="24" t="s">
        <v>92</v>
      </c>
      <c r="I9753" t="s">
        <v>92</v>
      </c>
      <c r="J9753" s="23" t="s">
        <v>92</v>
      </c>
      <c r="K9753" t="s">
        <v>92</v>
      </c>
      <c r="L9753" s="24" t="s">
        <v>92</v>
      </c>
    </row>
    <row r="9754" spans="1:12">
      <c r="A9754" t="s">
        <v>92</v>
      </c>
      <c r="B9754" s="23" t="s">
        <v>92</v>
      </c>
      <c r="C9754" s="24" t="s">
        <v>92</v>
      </c>
      <c r="D9754" t="s">
        <v>92</v>
      </c>
      <c r="E9754" t="s">
        <v>92</v>
      </c>
      <c r="F9754" t="s">
        <v>92</v>
      </c>
      <c r="G9754" s="23" t="s">
        <v>92</v>
      </c>
      <c r="H9754" s="24" t="s">
        <v>92</v>
      </c>
      <c r="I9754" t="s">
        <v>92</v>
      </c>
      <c r="J9754" s="23" t="s">
        <v>92</v>
      </c>
      <c r="K9754" t="s">
        <v>92</v>
      </c>
      <c r="L9754" s="24" t="s">
        <v>92</v>
      </c>
    </row>
    <row r="9755" spans="1:12">
      <c r="A9755" t="s">
        <v>92</v>
      </c>
      <c r="B9755" s="23" t="s">
        <v>92</v>
      </c>
      <c r="C9755" s="24" t="s">
        <v>92</v>
      </c>
      <c r="D9755" t="s">
        <v>92</v>
      </c>
      <c r="E9755" t="s">
        <v>92</v>
      </c>
      <c r="F9755" t="s">
        <v>92</v>
      </c>
      <c r="G9755" s="23" t="s">
        <v>92</v>
      </c>
      <c r="H9755" s="24" t="s">
        <v>92</v>
      </c>
      <c r="I9755" t="s">
        <v>92</v>
      </c>
      <c r="J9755" s="23" t="s">
        <v>92</v>
      </c>
      <c r="K9755" t="s">
        <v>92</v>
      </c>
      <c r="L9755" s="24" t="s">
        <v>92</v>
      </c>
    </row>
    <row r="9756" spans="1:12">
      <c r="A9756" t="s">
        <v>92</v>
      </c>
      <c r="B9756" s="23" t="s">
        <v>92</v>
      </c>
      <c r="C9756" s="24" t="s">
        <v>92</v>
      </c>
      <c r="D9756" t="s">
        <v>92</v>
      </c>
      <c r="E9756" t="s">
        <v>92</v>
      </c>
      <c r="F9756" t="s">
        <v>92</v>
      </c>
      <c r="G9756" s="23" t="s">
        <v>92</v>
      </c>
      <c r="H9756" s="24" t="s">
        <v>92</v>
      </c>
      <c r="I9756" t="s">
        <v>92</v>
      </c>
      <c r="J9756" s="23" t="s">
        <v>92</v>
      </c>
      <c r="K9756" t="s">
        <v>92</v>
      </c>
      <c r="L9756" s="24" t="s">
        <v>92</v>
      </c>
    </row>
    <row r="9757" spans="1:12">
      <c r="A9757" t="s">
        <v>92</v>
      </c>
      <c r="B9757" s="23" t="s">
        <v>92</v>
      </c>
      <c r="C9757" s="24" t="s">
        <v>92</v>
      </c>
      <c r="D9757" t="s">
        <v>92</v>
      </c>
      <c r="E9757" t="s">
        <v>92</v>
      </c>
      <c r="F9757" t="s">
        <v>92</v>
      </c>
      <c r="G9757" s="23" t="s">
        <v>92</v>
      </c>
      <c r="H9757" s="24" t="s">
        <v>92</v>
      </c>
      <c r="I9757" t="s">
        <v>92</v>
      </c>
      <c r="J9757" s="23" t="s">
        <v>92</v>
      </c>
      <c r="K9757" t="s">
        <v>92</v>
      </c>
      <c r="L9757" s="24" t="s">
        <v>92</v>
      </c>
    </row>
    <row r="9758" spans="1:12">
      <c r="A9758" t="s">
        <v>92</v>
      </c>
      <c r="B9758" s="23" t="s">
        <v>92</v>
      </c>
      <c r="C9758" s="24" t="s">
        <v>92</v>
      </c>
      <c r="D9758" t="s">
        <v>92</v>
      </c>
      <c r="E9758" t="s">
        <v>92</v>
      </c>
      <c r="F9758" t="s">
        <v>92</v>
      </c>
      <c r="G9758" s="23" t="s">
        <v>92</v>
      </c>
      <c r="H9758" s="24" t="s">
        <v>92</v>
      </c>
      <c r="I9758" t="s">
        <v>92</v>
      </c>
      <c r="J9758" s="23" t="s">
        <v>92</v>
      </c>
      <c r="K9758" t="s">
        <v>92</v>
      </c>
      <c r="L9758" s="24" t="s">
        <v>92</v>
      </c>
    </row>
    <row r="9759" spans="1:12">
      <c r="A9759" t="s">
        <v>92</v>
      </c>
      <c r="B9759" s="23" t="s">
        <v>92</v>
      </c>
      <c r="C9759" s="24" t="s">
        <v>92</v>
      </c>
      <c r="D9759" t="s">
        <v>92</v>
      </c>
      <c r="E9759" t="s">
        <v>92</v>
      </c>
      <c r="F9759" t="s">
        <v>92</v>
      </c>
      <c r="G9759" s="23" t="s">
        <v>92</v>
      </c>
      <c r="H9759" s="24" t="s">
        <v>92</v>
      </c>
      <c r="I9759" t="s">
        <v>92</v>
      </c>
      <c r="J9759" s="23" t="s">
        <v>92</v>
      </c>
      <c r="K9759" t="s">
        <v>92</v>
      </c>
      <c r="L9759" s="24" t="s">
        <v>92</v>
      </c>
    </row>
    <row r="9760" spans="1:12">
      <c r="A9760" t="s">
        <v>92</v>
      </c>
      <c r="B9760" s="23" t="s">
        <v>92</v>
      </c>
      <c r="C9760" s="24" t="s">
        <v>92</v>
      </c>
      <c r="D9760" t="s">
        <v>92</v>
      </c>
      <c r="E9760" t="s">
        <v>92</v>
      </c>
      <c r="F9760" t="s">
        <v>92</v>
      </c>
      <c r="G9760" s="23" t="s">
        <v>92</v>
      </c>
      <c r="H9760" s="24" t="s">
        <v>92</v>
      </c>
      <c r="I9760" t="s">
        <v>92</v>
      </c>
      <c r="J9760" s="23" t="s">
        <v>92</v>
      </c>
      <c r="K9760" t="s">
        <v>92</v>
      </c>
      <c r="L9760" s="24" t="s">
        <v>92</v>
      </c>
    </row>
    <row r="9761" spans="1:12">
      <c r="A9761" t="s">
        <v>92</v>
      </c>
      <c r="B9761" s="23" t="s">
        <v>92</v>
      </c>
      <c r="C9761" s="24" t="s">
        <v>92</v>
      </c>
      <c r="D9761" t="s">
        <v>92</v>
      </c>
      <c r="E9761" t="s">
        <v>92</v>
      </c>
      <c r="F9761" t="s">
        <v>92</v>
      </c>
      <c r="G9761" s="23" t="s">
        <v>92</v>
      </c>
      <c r="H9761" s="24" t="s">
        <v>92</v>
      </c>
      <c r="I9761" t="s">
        <v>92</v>
      </c>
      <c r="J9761" s="23" t="s">
        <v>92</v>
      </c>
      <c r="K9761" t="s">
        <v>92</v>
      </c>
      <c r="L9761" s="24" t="s">
        <v>92</v>
      </c>
    </row>
    <row r="9762" spans="1:12">
      <c r="A9762" t="s">
        <v>92</v>
      </c>
      <c r="B9762" s="23" t="s">
        <v>92</v>
      </c>
      <c r="C9762" s="24" t="s">
        <v>92</v>
      </c>
      <c r="D9762" t="s">
        <v>92</v>
      </c>
      <c r="E9762" t="s">
        <v>92</v>
      </c>
      <c r="F9762" t="s">
        <v>92</v>
      </c>
      <c r="G9762" s="23" t="s">
        <v>92</v>
      </c>
      <c r="H9762" s="24" t="s">
        <v>92</v>
      </c>
      <c r="I9762" t="s">
        <v>92</v>
      </c>
      <c r="J9762" s="23" t="s">
        <v>92</v>
      </c>
      <c r="K9762" t="s">
        <v>92</v>
      </c>
      <c r="L9762" s="24" t="s">
        <v>92</v>
      </c>
    </row>
    <row r="9763" spans="1:12">
      <c r="A9763" t="s">
        <v>92</v>
      </c>
      <c r="B9763" s="23" t="s">
        <v>92</v>
      </c>
      <c r="C9763" s="24" t="s">
        <v>92</v>
      </c>
      <c r="D9763" t="s">
        <v>92</v>
      </c>
      <c r="E9763" t="s">
        <v>92</v>
      </c>
      <c r="F9763" t="s">
        <v>92</v>
      </c>
      <c r="G9763" s="23" t="s">
        <v>92</v>
      </c>
      <c r="H9763" s="24" t="s">
        <v>92</v>
      </c>
      <c r="I9763" t="s">
        <v>92</v>
      </c>
      <c r="J9763" s="23" t="s">
        <v>92</v>
      </c>
      <c r="K9763" t="s">
        <v>92</v>
      </c>
      <c r="L9763" s="24" t="s">
        <v>92</v>
      </c>
    </row>
    <row r="9764" spans="1:12">
      <c r="A9764" t="s">
        <v>92</v>
      </c>
      <c r="B9764" s="23" t="s">
        <v>92</v>
      </c>
      <c r="C9764" s="24" t="s">
        <v>92</v>
      </c>
      <c r="D9764" t="s">
        <v>92</v>
      </c>
      <c r="E9764" t="s">
        <v>92</v>
      </c>
      <c r="F9764" t="s">
        <v>92</v>
      </c>
      <c r="G9764" s="23" t="s">
        <v>92</v>
      </c>
      <c r="H9764" s="24" t="s">
        <v>92</v>
      </c>
      <c r="I9764" t="s">
        <v>92</v>
      </c>
      <c r="J9764" s="23" t="s">
        <v>92</v>
      </c>
      <c r="K9764" t="s">
        <v>92</v>
      </c>
      <c r="L9764" s="24" t="s">
        <v>92</v>
      </c>
    </row>
    <row r="9765" spans="1:12">
      <c r="A9765" t="s">
        <v>92</v>
      </c>
      <c r="B9765" s="23" t="s">
        <v>92</v>
      </c>
      <c r="C9765" s="24" t="s">
        <v>92</v>
      </c>
      <c r="D9765" t="s">
        <v>92</v>
      </c>
      <c r="E9765" t="s">
        <v>92</v>
      </c>
      <c r="F9765" t="s">
        <v>92</v>
      </c>
      <c r="G9765" s="23" t="s">
        <v>92</v>
      </c>
      <c r="H9765" s="24" t="s">
        <v>92</v>
      </c>
      <c r="I9765" t="s">
        <v>92</v>
      </c>
      <c r="J9765" s="23" t="s">
        <v>92</v>
      </c>
      <c r="K9765" t="s">
        <v>92</v>
      </c>
      <c r="L9765" s="24" t="s">
        <v>92</v>
      </c>
    </row>
    <row r="9766" spans="1:12">
      <c r="A9766" t="s">
        <v>92</v>
      </c>
      <c r="B9766" s="23" t="s">
        <v>92</v>
      </c>
      <c r="C9766" s="24" t="s">
        <v>92</v>
      </c>
      <c r="D9766" t="s">
        <v>92</v>
      </c>
      <c r="E9766" t="s">
        <v>92</v>
      </c>
      <c r="F9766" t="s">
        <v>92</v>
      </c>
      <c r="G9766" s="23" t="s">
        <v>92</v>
      </c>
      <c r="H9766" s="24" t="s">
        <v>92</v>
      </c>
      <c r="I9766" t="s">
        <v>92</v>
      </c>
      <c r="J9766" s="23" t="s">
        <v>92</v>
      </c>
      <c r="K9766" t="s">
        <v>92</v>
      </c>
      <c r="L9766" s="24" t="s">
        <v>92</v>
      </c>
    </row>
    <row r="9767" spans="1:12">
      <c r="A9767" t="s">
        <v>92</v>
      </c>
      <c r="B9767" s="23" t="s">
        <v>92</v>
      </c>
      <c r="C9767" s="24" t="s">
        <v>92</v>
      </c>
      <c r="D9767" t="s">
        <v>92</v>
      </c>
      <c r="E9767" t="s">
        <v>92</v>
      </c>
      <c r="F9767" t="s">
        <v>92</v>
      </c>
      <c r="G9767" s="23" t="s">
        <v>92</v>
      </c>
      <c r="H9767" s="24" t="s">
        <v>92</v>
      </c>
      <c r="I9767" t="s">
        <v>92</v>
      </c>
      <c r="J9767" s="23" t="s">
        <v>92</v>
      </c>
      <c r="K9767" t="s">
        <v>92</v>
      </c>
      <c r="L9767" s="24" t="s">
        <v>92</v>
      </c>
    </row>
    <row r="9768" spans="1:12">
      <c r="A9768" t="s">
        <v>92</v>
      </c>
      <c r="B9768" s="23" t="s">
        <v>92</v>
      </c>
      <c r="C9768" s="24" t="s">
        <v>92</v>
      </c>
      <c r="D9768" t="s">
        <v>92</v>
      </c>
      <c r="E9768" t="s">
        <v>92</v>
      </c>
      <c r="F9768" t="s">
        <v>92</v>
      </c>
      <c r="G9768" s="23" t="s">
        <v>92</v>
      </c>
      <c r="H9768" s="24" t="s">
        <v>92</v>
      </c>
      <c r="I9768" t="s">
        <v>92</v>
      </c>
      <c r="J9768" s="23" t="s">
        <v>92</v>
      </c>
      <c r="K9768" t="s">
        <v>92</v>
      </c>
      <c r="L9768" s="24" t="s">
        <v>92</v>
      </c>
    </row>
    <row r="9769" spans="1:12">
      <c r="A9769" t="s">
        <v>92</v>
      </c>
      <c r="B9769" s="23" t="s">
        <v>92</v>
      </c>
      <c r="C9769" s="24" t="s">
        <v>92</v>
      </c>
      <c r="D9769" t="s">
        <v>92</v>
      </c>
      <c r="E9769" t="s">
        <v>92</v>
      </c>
      <c r="F9769" t="s">
        <v>92</v>
      </c>
      <c r="G9769" s="23" t="s">
        <v>92</v>
      </c>
      <c r="H9769" s="24" t="s">
        <v>92</v>
      </c>
      <c r="I9769" t="s">
        <v>92</v>
      </c>
      <c r="J9769" s="23" t="s">
        <v>92</v>
      </c>
      <c r="K9769" t="s">
        <v>92</v>
      </c>
      <c r="L9769" s="24" t="s">
        <v>92</v>
      </c>
    </row>
    <row r="9770" spans="1:12">
      <c r="A9770" t="s">
        <v>92</v>
      </c>
      <c r="B9770" s="23" t="s">
        <v>92</v>
      </c>
      <c r="C9770" s="24" t="s">
        <v>92</v>
      </c>
      <c r="D9770" t="s">
        <v>92</v>
      </c>
      <c r="E9770" t="s">
        <v>92</v>
      </c>
      <c r="F9770" t="s">
        <v>92</v>
      </c>
      <c r="G9770" s="23" t="s">
        <v>92</v>
      </c>
      <c r="H9770" s="24" t="s">
        <v>92</v>
      </c>
      <c r="I9770" t="s">
        <v>92</v>
      </c>
      <c r="J9770" s="23" t="s">
        <v>92</v>
      </c>
      <c r="K9770" t="s">
        <v>92</v>
      </c>
      <c r="L9770" s="24" t="s">
        <v>92</v>
      </c>
    </row>
    <row r="9771" spans="1:12">
      <c r="A9771" t="s">
        <v>92</v>
      </c>
      <c r="B9771" s="23" t="s">
        <v>92</v>
      </c>
      <c r="C9771" s="24" t="s">
        <v>92</v>
      </c>
      <c r="D9771" t="s">
        <v>92</v>
      </c>
      <c r="E9771" t="s">
        <v>92</v>
      </c>
      <c r="F9771" t="s">
        <v>92</v>
      </c>
      <c r="G9771" s="23" t="s">
        <v>92</v>
      </c>
      <c r="H9771" s="24" t="s">
        <v>92</v>
      </c>
      <c r="I9771" t="s">
        <v>92</v>
      </c>
      <c r="J9771" s="23" t="s">
        <v>92</v>
      </c>
      <c r="K9771" t="s">
        <v>92</v>
      </c>
      <c r="L9771" s="24" t="s">
        <v>92</v>
      </c>
    </row>
    <row r="9772" spans="1:12">
      <c r="A9772" t="s">
        <v>92</v>
      </c>
      <c r="B9772" s="23" t="s">
        <v>92</v>
      </c>
      <c r="C9772" s="24" t="s">
        <v>92</v>
      </c>
      <c r="D9772" t="s">
        <v>92</v>
      </c>
      <c r="E9772" t="s">
        <v>92</v>
      </c>
      <c r="F9772" t="s">
        <v>92</v>
      </c>
      <c r="G9772" s="23" t="s">
        <v>92</v>
      </c>
      <c r="H9772" s="24" t="s">
        <v>92</v>
      </c>
      <c r="I9772" t="s">
        <v>92</v>
      </c>
      <c r="J9772" s="23" t="s">
        <v>92</v>
      </c>
      <c r="K9772" t="s">
        <v>92</v>
      </c>
      <c r="L9772" s="24" t="s">
        <v>92</v>
      </c>
    </row>
    <row r="9773" spans="1:12">
      <c r="A9773" t="s">
        <v>92</v>
      </c>
      <c r="B9773" s="23" t="s">
        <v>92</v>
      </c>
      <c r="C9773" s="24" t="s">
        <v>92</v>
      </c>
      <c r="D9773" t="s">
        <v>92</v>
      </c>
      <c r="E9773" t="s">
        <v>92</v>
      </c>
      <c r="F9773" t="s">
        <v>92</v>
      </c>
      <c r="G9773" s="23" t="s">
        <v>92</v>
      </c>
      <c r="H9773" s="24" t="s">
        <v>92</v>
      </c>
      <c r="I9773" t="s">
        <v>92</v>
      </c>
      <c r="J9773" s="23" t="s">
        <v>92</v>
      </c>
      <c r="K9773" t="s">
        <v>92</v>
      </c>
      <c r="L9773" s="24" t="s">
        <v>92</v>
      </c>
    </row>
    <row r="9774" spans="1:12">
      <c r="A9774" t="s">
        <v>92</v>
      </c>
      <c r="B9774" s="23" t="s">
        <v>92</v>
      </c>
      <c r="C9774" s="24" t="s">
        <v>92</v>
      </c>
      <c r="D9774" t="s">
        <v>92</v>
      </c>
      <c r="E9774" t="s">
        <v>92</v>
      </c>
      <c r="F9774" t="s">
        <v>92</v>
      </c>
      <c r="G9774" s="23" t="s">
        <v>92</v>
      </c>
      <c r="H9774" s="24" t="s">
        <v>92</v>
      </c>
      <c r="I9774" t="s">
        <v>92</v>
      </c>
      <c r="J9774" s="23" t="s">
        <v>92</v>
      </c>
      <c r="K9774" t="s">
        <v>92</v>
      </c>
      <c r="L9774" s="24" t="s">
        <v>92</v>
      </c>
    </row>
    <row r="9775" spans="1:12">
      <c r="A9775" t="s">
        <v>92</v>
      </c>
      <c r="B9775" s="23" t="s">
        <v>92</v>
      </c>
      <c r="C9775" s="24" t="s">
        <v>92</v>
      </c>
      <c r="D9775" t="s">
        <v>92</v>
      </c>
      <c r="E9775" t="s">
        <v>92</v>
      </c>
      <c r="F9775" t="s">
        <v>92</v>
      </c>
      <c r="G9775" s="23" t="s">
        <v>92</v>
      </c>
      <c r="H9775" s="24" t="s">
        <v>92</v>
      </c>
      <c r="I9775" t="s">
        <v>92</v>
      </c>
      <c r="J9775" s="23" t="s">
        <v>92</v>
      </c>
      <c r="K9775" t="s">
        <v>92</v>
      </c>
      <c r="L9775" s="24" t="s">
        <v>92</v>
      </c>
    </row>
    <row r="9776" spans="1:12">
      <c r="A9776" t="s">
        <v>92</v>
      </c>
      <c r="B9776" s="23" t="s">
        <v>92</v>
      </c>
      <c r="C9776" s="24" t="s">
        <v>92</v>
      </c>
      <c r="D9776" t="s">
        <v>92</v>
      </c>
      <c r="E9776" t="s">
        <v>92</v>
      </c>
      <c r="F9776" t="s">
        <v>92</v>
      </c>
      <c r="G9776" s="23" t="s">
        <v>92</v>
      </c>
      <c r="H9776" s="24" t="s">
        <v>92</v>
      </c>
      <c r="I9776" t="s">
        <v>92</v>
      </c>
      <c r="J9776" s="23" t="s">
        <v>92</v>
      </c>
      <c r="K9776" t="s">
        <v>92</v>
      </c>
      <c r="L9776" s="24" t="s">
        <v>92</v>
      </c>
    </row>
    <row r="9777" spans="1:12">
      <c r="A9777" t="s">
        <v>92</v>
      </c>
      <c r="B9777" s="23" t="s">
        <v>92</v>
      </c>
      <c r="C9777" s="24" t="s">
        <v>92</v>
      </c>
      <c r="D9777" t="s">
        <v>92</v>
      </c>
      <c r="E9777" t="s">
        <v>92</v>
      </c>
      <c r="F9777" t="s">
        <v>92</v>
      </c>
      <c r="G9777" s="23" t="s">
        <v>92</v>
      </c>
      <c r="H9777" s="24" t="s">
        <v>92</v>
      </c>
      <c r="I9777" t="s">
        <v>92</v>
      </c>
      <c r="J9777" s="23" t="s">
        <v>92</v>
      </c>
      <c r="K9777" t="s">
        <v>92</v>
      </c>
      <c r="L9777" s="24" t="s">
        <v>92</v>
      </c>
    </row>
    <row r="9778" spans="1:12">
      <c r="A9778" t="s">
        <v>92</v>
      </c>
      <c r="B9778" s="23" t="s">
        <v>92</v>
      </c>
      <c r="C9778" s="24" t="s">
        <v>92</v>
      </c>
      <c r="D9778" t="s">
        <v>92</v>
      </c>
      <c r="E9778" t="s">
        <v>92</v>
      </c>
      <c r="F9778" t="s">
        <v>92</v>
      </c>
      <c r="G9778" s="23" t="s">
        <v>92</v>
      </c>
      <c r="H9778" s="24" t="s">
        <v>92</v>
      </c>
      <c r="I9778" t="s">
        <v>92</v>
      </c>
      <c r="J9778" s="23" t="s">
        <v>92</v>
      </c>
      <c r="K9778" t="s">
        <v>92</v>
      </c>
      <c r="L9778" s="24" t="s">
        <v>92</v>
      </c>
    </row>
    <row r="9779" spans="1:12">
      <c r="A9779" t="s">
        <v>92</v>
      </c>
      <c r="B9779" s="23" t="s">
        <v>92</v>
      </c>
      <c r="C9779" s="24" t="s">
        <v>92</v>
      </c>
      <c r="D9779" t="s">
        <v>92</v>
      </c>
      <c r="E9779" t="s">
        <v>92</v>
      </c>
      <c r="F9779" t="s">
        <v>92</v>
      </c>
      <c r="G9779" s="23" t="s">
        <v>92</v>
      </c>
      <c r="H9779" s="24" t="s">
        <v>92</v>
      </c>
      <c r="I9779" t="s">
        <v>92</v>
      </c>
      <c r="J9779" s="23" t="s">
        <v>92</v>
      </c>
      <c r="K9779" t="s">
        <v>92</v>
      </c>
      <c r="L9779" s="24" t="s">
        <v>92</v>
      </c>
    </row>
    <row r="9780" spans="1:12">
      <c r="A9780" t="s">
        <v>92</v>
      </c>
      <c r="B9780" s="23" t="s">
        <v>92</v>
      </c>
      <c r="C9780" s="24" t="s">
        <v>92</v>
      </c>
      <c r="D9780" t="s">
        <v>92</v>
      </c>
      <c r="E9780" t="s">
        <v>92</v>
      </c>
      <c r="F9780" t="s">
        <v>92</v>
      </c>
      <c r="G9780" s="23" t="s">
        <v>92</v>
      </c>
      <c r="H9780" s="24" t="s">
        <v>92</v>
      </c>
      <c r="I9780" t="s">
        <v>92</v>
      </c>
      <c r="J9780" s="23" t="s">
        <v>92</v>
      </c>
      <c r="K9780" t="s">
        <v>92</v>
      </c>
      <c r="L9780" s="24" t="s">
        <v>92</v>
      </c>
    </row>
    <row r="9781" spans="1:12">
      <c r="A9781" t="s">
        <v>92</v>
      </c>
      <c r="B9781" s="23" t="s">
        <v>92</v>
      </c>
      <c r="C9781" s="24" t="s">
        <v>92</v>
      </c>
      <c r="D9781" t="s">
        <v>92</v>
      </c>
      <c r="E9781" t="s">
        <v>92</v>
      </c>
      <c r="F9781" t="s">
        <v>92</v>
      </c>
      <c r="G9781" s="23" t="s">
        <v>92</v>
      </c>
      <c r="H9781" s="24" t="s">
        <v>92</v>
      </c>
      <c r="I9781" t="s">
        <v>92</v>
      </c>
      <c r="J9781" s="23" t="s">
        <v>92</v>
      </c>
      <c r="K9781" t="s">
        <v>92</v>
      </c>
      <c r="L9781" s="24" t="s">
        <v>92</v>
      </c>
    </row>
    <row r="9782" spans="1:12">
      <c r="A9782" t="s">
        <v>92</v>
      </c>
      <c r="B9782" s="23" t="s">
        <v>92</v>
      </c>
      <c r="C9782" s="24" t="s">
        <v>92</v>
      </c>
      <c r="D9782" t="s">
        <v>92</v>
      </c>
      <c r="E9782" t="s">
        <v>92</v>
      </c>
      <c r="F9782" t="s">
        <v>92</v>
      </c>
      <c r="G9782" s="23" t="s">
        <v>92</v>
      </c>
      <c r="H9782" s="24" t="s">
        <v>92</v>
      </c>
      <c r="I9782" t="s">
        <v>92</v>
      </c>
      <c r="J9782" s="23" t="s">
        <v>92</v>
      </c>
      <c r="K9782" t="s">
        <v>92</v>
      </c>
      <c r="L9782" s="24" t="s">
        <v>92</v>
      </c>
    </row>
    <row r="9783" spans="1:12">
      <c r="A9783" t="s">
        <v>92</v>
      </c>
      <c r="B9783" s="23" t="s">
        <v>92</v>
      </c>
      <c r="C9783" s="24" t="s">
        <v>92</v>
      </c>
      <c r="D9783" t="s">
        <v>92</v>
      </c>
      <c r="E9783" t="s">
        <v>92</v>
      </c>
      <c r="F9783" t="s">
        <v>92</v>
      </c>
      <c r="G9783" s="23" t="s">
        <v>92</v>
      </c>
      <c r="H9783" s="24" t="s">
        <v>92</v>
      </c>
      <c r="I9783" t="s">
        <v>92</v>
      </c>
      <c r="J9783" s="23" t="s">
        <v>92</v>
      </c>
      <c r="K9783" t="s">
        <v>92</v>
      </c>
      <c r="L9783" s="24" t="s">
        <v>92</v>
      </c>
    </row>
    <row r="9784" spans="1:12">
      <c r="A9784" t="s">
        <v>92</v>
      </c>
      <c r="B9784" s="23" t="s">
        <v>92</v>
      </c>
      <c r="C9784" s="24" t="s">
        <v>92</v>
      </c>
      <c r="D9784" t="s">
        <v>92</v>
      </c>
      <c r="E9784" t="s">
        <v>92</v>
      </c>
      <c r="F9784" t="s">
        <v>92</v>
      </c>
      <c r="G9784" s="23" t="s">
        <v>92</v>
      </c>
      <c r="H9784" s="24" t="s">
        <v>92</v>
      </c>
      <c r="I9784" t="s">
        <v>92</v>
      </c>
      <c r="J9784" s="23" t="s">
        <v>92</v>
      </c>
      <c r="K9784" t="s">
        <v>92</v>
      </c>
      <c r="L9784" s="24" t="s">
        <v>92</v>
      </c>
    </row>
    <row r="9785" spans="1:12">
      <c r="A9785" t="s">
        <v>92</v>
      </c>
      <c r="B9785" s="23" t="s">
        <v>92</v>
      </c>
      <c r="C9785" s="24" t="s">
        <v>92</v>
      </c>
      <c r="D9785" t="s">
        <v>92</v>
      </c>
      <c r="E9785" t="s">
        <v>92</v>
      </c>
      <c r="F9785" t="s">
        <v>92</v>
      </c>
      <c r="G9785" s="23" t="s">
        <v>92</v>
      </c>
      <c r="H9785" s="24" t="s">
        <v>92</v>
      </c>
      <c r="I9785" t="s">
        <v>92</v>
      </c>
      <c r="J9785" s="23" t="s">
        <v>92</v>
      </c>
      <c r="K9785" t="s">
        <v>92</v>
      </c>
      <c r="L9785" s="24" t="s">
        <v>92</v>
      </c>
    </row>
    <row r="9786" spans="1:12">
      <c r="A9786" t="s">
        <v>92</v>
      </c>
      <c r="B9786" s="23" t="s">
        <v>92</v>
      </c>
      <c r="C9786" s="24" t="s">
        <v>92</v>
      </c>
      <c r="D9786" t="s">
        <v>92</v>
      </c>
      <c r="E9786" t="s">
        <v>92</v>
      </c>
      <c r="F9786" t="s">
        <v>92</v>
      </c>
      <c r="G9786" s="23" t="s">
        <v>92</v>
      </c>
      <c r="H9786" s="24" t="s">
        <v>92</v>
      </c>
      <c r="I9786" t="s">
        <v>92</v>
      </c>
      <c r="J9786" s="23" t="s">
        <v>92</v>
      </c>
      <c r="K9786" t="s">
        <v>92</v>
      </c>
      <c r="L9786" s="24" t="s">
        <v>92</v>
      </c>
    </row>
    <row r="9787" spans="1:12">
      <c r="A9787" t="s">
        <v>92</v>
      </c>
      <c r="B9787" s="23" t="s">
        <v>92</v>
      </c>
      <c r="C9787" s="24" t="s">
        <v>92</v>
      </c>
      <c r="D9787" t="s">
        <v>92</v>
      </c>
      <c r="E9787" t="s">
        <v>92</v>
      </c>
      <c r="F9787" t="s">
        <v>92</v>
      </c>
      <c r="G9787" s="23" t="s">
        <v>92</v>
      </c>
      <c r="H9787" s="24" t="s">
        <v>92</v>
      </c>
      <c r="I9787" t="s">
        <v>92</v>
      </c>
      <c r="J9787" s="23" t="s">
        <v>92</v>
      </c>
      <c r="K9787" t="s">
        <v>92</v>
      </c>
      <c r="L9787" s="24" t="s">
        <v>92</v>
      </c>
    </row>
    <row r="9788" spans="1:12">
      <c r="A9788" t="s">
        <v>92</v>
      </c>
      <c r="B9788" s="23" t="s">
        <v>92</v>
      </c>
      <c r="C9788" s="24" t="s">
        <v>92</v>
      </c>
      <c r="D9788" t="s">
        <v>92</v>
      </c>
      <c r="E9788" t="s">
        <v>92</v>
      </c>
      <c r="F9788" t="s">
        <v>92</v>
      </c>
      <c r="G9788" s="23" t="s">
        <v>92</v>
      </c>
      <c r="H9788" s="24" t="s">
        <v>92</v>
      </c>
      <c r="I9788" t="s">
        <v>92</v>
      </c>
      <c r="J9788" s="23" t="s">
        <v>92</v>
      </c>
      <c r="K9788" t="s">
        <v>92</v>
      </c>
      <c r="L9788" s="24" t="s">
        <v>92</v>
      </c>
    </row>
    <row r="9789" spans="1:12">
      <c r="A9789" t="s">
        <v>92</v>
      </c>
      <c r="B9789" s="23" t="s">
        <v>92</v>
      </c>
      <c r="C9789" s="24" t="s">
        <v>92</v>
      </c>
      <c r="D9789" t="s">
        <v>92</v>
      </c>
      <c r="E9789" t="s">
        <v>92</v>
      </c>
      <c r="F9789" t="s">
        <v>92</v>
      </c>
      <c r="G9789" s="23" t="s">
        <v>92</v>
      </c>
      <c r="H9789" s="24" t="s">
        <v>92</v>
      </c>
      <c r="I9789" t="s">
        <v>92</v>
      </c>
      <c r="J9789" s="23" t="s">
        <v>92</v>
      </c>
      <c r="K9789" t="s">
        <v>92</v>
      </c>
      <c r="L9789" s="24" t="s">
        <v>92</v>
      </c>
    </row>
    <row r="9790" spans="1:12">
      <c r="A9790" t="s">
        <v>92</v>
      </c>
      <c r="B9790" s="23" t="s">
        <v>92</v>
      </c>
      <c r="C9790" s="24" t="s">
        <v>92</v>
      </c>
      <c r="D9790" t="s">
        <v>92</v>
      </c>
      <c r="E9790" t="s">
        <v>92</v>
      </c>
      <c r="F9790" t="s">
        <v>92</v>
      </c>
      <c r="G9790" s="23" t="s">
        <v>92</v>
      </c>
      <c r="H9790" s="24" t="s">
        <v>92</v>
      </c>
      <c r="I9790" t="s">
        <v>92</v>
      </c>
      <c r="J9790" s="23" t="s">
        <v>92</v>
      </c>
      <c r="K9790" t="s">
        <v>92</v>
      </c>
      <c r="L9790" s="24" t="s">
        <v>92</v>
      </c>
    </row>
    <row r="9791" spans="1:12">
      <c r="A9791" t="s">
        <v>92</v>
      </c>
      <c r="B9791" s="23" t="s">
        <v>92</v>
      </c>
      <c r="C9791" s="24" t="s">
        <v>92</v>
      </c>
      <c r="D9791" t="s">
        <v>92</v>
      </c>
      <c r="E9791" t="s">
        <v>92</v>
      </c>
      <c r="F9791" t="s">
        <v>92</v>
      </c>
      <c r="G9791" s="23" t="s">
        <v>92</v>
      </c>
      <c r="H9791" s="24" t="s">
        <v>92</v>
      </c>
      <c r="I9791" t="s">
        <v>92</v>
      </c>
      <c r="J9791" s="23" t="s">
        <v>92</v>
      </c>
      <c r="K9791" t="s">
        <v>92</v>
      </c>
      <c r="L9791" s="24" t="s">
        <v>92</v>
      </c>
    </row>
    <row r="9792" spans="1:12">
      <c r="A9792" t="s">
        <v>92</v>
      </c>
      <c r="B9792" s="23" t="s">
        <v>92</v>
      </c>
      <c r="C9792" s="24" t="s">
        <v>92</v>
      </c>
      <c r="D9792" t="s">
        <v>92</v>
      </c>
      <c r="E9792" t="s">
        <v>92</v>
      </c>
      <c r="F9792" t="s">
        <v>92</v>
      </c>
      <c r="G9792" s="23" t="s">
        <v>92</v>
      </c>
      <c r="H9792" s="24" t="s">
        <v>92</v>
      </c>
      <c r="I9792" t="s">
        <v>92</v>
      </c>
      <c r="J9792" s="23" t="s">
        <v>92</v>
      </c>
      <c r="K9792" t="s">
        <v>92</v>
      </c>
      <c r="L9792" s="24" t="s">
        <v>92</v>
      </c>
    </row>
    <row r="9793" spans="1:12">
      <c r="A9793" t="s">
        <v>92</v>
      </c>
      <c r="B9793" s="23" t="s">
        <v>92</v>
      </c>
      <c r="C9793" s="24" t="s">
        <v>92</v>
      </c>
      <c r="D9793" t="s">
        <v>92</v>
      </c>
      <c r="E9793" t="s">
        <v>92</v>
      </c>
      <c r="F9793" t="s">
        <v>92</v>
      </c>
      <c r="G9793" s="23" t="s">
        <v>92</v>
      </c>
      <c r="H9793" s="24" t="s">
        <v>92</v>
      </c>
      <c r="I9793" t="s">
        <v>92</v>
      </c>
      <c r="J9793" s="23" t="s">
        <v>92</v>
      </c>
      <c r="K9793" t="s">
        <v>92</v>
      </c>
      <c r="L9793" s="24" t="s">
        <v>92</v>
      </c>
    </row>
    <row r="9794" spans="1:12">
      <c r="A9794" t="s">
        <v>92</v>
      </c>
      <c r="B9794" s="23" t="s">
        <v>92</v>
      </c>
      <c r="C9794" s="24" t="s">
        <v>92</v>
      </c>
      <c r="D9794" t="s">
        <v>92</v>
      </c>
      <c r="E9794" t="s">
        <v>92</v>
      </c>
      <c r="F9794" t="s">
        <v>92</v>
      </c>
      <c r="G9794" s="23" t="s">
        <v>92</v>
      </c>
      <c r="H9794" s="24" t="s">
        <v>92</v>
      </c>
      <c r="I9794" t="s">
        <v>92</v>
      </c>
      <c r="J9794" s="23" t="s">
        <v>92</v>
      </c>
      <c r="K9794" t="s">
        <v>92</v>
      </c>
      <c r="L9794" s="24" t="s">
        <v>92</v>
      </c>
    </row>
    <row r="9795" spans="1:12">
      <c r="A9795" t="s">
        <v>92</v>
      </c>
      <c r="B9795" s="23" t="s">
        <v>92</v>
      </c>
      <c r="C9795" s="24" t="s">
        <v>92</v>
      </c>
      <c r="D9795" t="s">
        <v>92</v>
      </c>
      <c r="E9795" t="s">
        <v>92</v>
      </c>
      <c r="F9795" t="s">
        <v>92</v>
      </c>
      <c r="G9795" s="23" t="s">
        <v>92</v>
      </c>
      <c r="H9795" s="24" t="s">
        <v>92</v>
      </c>
      <c r="I9795" t="s">
        <v>92</v>
      </c>
      <c r="J9795" s="23" t="s">
        <v>92</v>
      </c>
      <c r="K9795" t="s">
        <v>92</v>
      </c>
      <c r="L9795" s="24" t="s">
        <v>92</v>
      </c>
    </row>
    <row r="9796" spans="1:12">
      <c r="A9796" t="s">
        <v>92</v>
      </c>
      <c r="B9796" s="23" t="s">
        <v>92</v>
      </c>
      <c r="C9796" s="24" t="s">
        <v>92</v>
      </c>
      <c r="D9796" t="s">
        <v>92</v>
      </c>
      <c r="E9796" t="s">
        <v>92</v>
      </c>
      <c r="F9796" t="s">
        <v>92</v>
      </c>
      <c r="G9796" s="23" t="s">
        <v>92</v>
      </c>
      <c r="H9796" s="24" t="s">
        <v>92</v>
      </c>
      <c r="I9796" t="s">
        <v>92</v>
      </c>
      <c r="J9796" s="23" t="s">
        <v>92</v>
      </c>
      <c r="K9796" t="s">
        <v>92</v>
      </c>
      <c r="L9796" s="24" t="s">
        <v>92</v>
      </c>
    </row>
    <row r="9797" spans="1:12">
      <c r="A9797" t="s">
        <v>92</v>
      </c>
      <c r="B9797" s="23" t="s">
        <v>92</v>
      </c>
      <c r="C9797" s="24" t="s">
        <v>92</v>
      </c>
      <c r="D9797" t="s">
        <v>92</v>
      </c>
      <c r="E9797" t="s">
        <v>92</v>
      </c>
      <c r="F9797" t="s">
        <v>92</v>
      </c>
      <c r="G9797" s="23" t="s">
        <v>92</v>
      </c>
      <c r="H9797" s="24" t="s">
        <v>92</v>
      </c>
      <c r="I9797" t="s">
        <v>92</v>
      </c>
      <c r="J9797" s="23" t="s">
        <v>92</v>
      </c>
      <c r="K9797" t="s">
        <v>92</v>
      </c>
      <c r="L9797" s="24" t="s">
        <v>92</v>
      </c>
    </row>
    <row r="9798" spans="1:12">
      <c r="A9798" t="s">
        <v>92</v>
      </c>
      <c r="B9798" s="23" t="s">
        <v>92</v>
      </c>
      <c r="C9798" s="24" t="s">
        <v>92</v>
      </c>
      <c r="D9798" t="s">
        <v>92</v>
      </c>
      <c r="E9798" t="s">
        <v>92</v>
      </c>
      <c r="F9798" t="s">
        <v>92</v>
      </c>
      <c r="G9798" s="23" t="s">
        <v>92</v>
      </c>
      <c r="H9798" s="24" t="s">
        <v>92</v>
      </c>
      <c r="I9798" t="s">
        <v>92</v>
      </c>
      <c r="J9798" s="23" t="s">
        <v>92</v>
      </c>
      <c r="K9798" t="s">
        <v>92</v>
      </c>
      <c r="L9798" s="24" t="s">
        <v>92</v>
      </c>
    </row>
    <row r="9799" spans="1:12">
      <c r="A9799" t="s">
        <v>92</v>
      </c>
      <c r="B9799" s="23" t="s">
        <v>92</v>
      </c>
      <c r="C9799" s="24" t="s">
        <v>92</v>
      </c>
      <c r="D9799" t="s">
        <v>92</v>
      </c>
      <c r="E9799" t="s">
        <v>92</v>
      </c>
      <c r="F9799" t="s">
        <v>92</v>
      </c>
      <c r="G9799" s="23" t="s">
        <v>92</v>
      </c>
      <c r="H9799" s="24" t="s">
        <v>92</v>
      </c>
      <c r="I9799" t="s">
        <v>92</v>
      </c>
      <c r="J9799" s="23" t="s">
        <v>92</v>
      </c>
      <c r="K9799" t="s">
        <v>92</v>
      </c>
      <c r="L9799" s="24" t="s">
        <v>92</v>
      </c>
    </row>
    <row r="9800" spans="1:12">
      <c r="A9800" t="s">
        <v>92</v>
      </c>
      <c r="B9800" s="23" t="s">
        <v>92</v>
      </c>
      <c r="C9800" s="24" t="s">
        <v>92</v>
      </c>
      <c r="D9800" t="s">
        <v>92</v>
      </c>
      <c r="E9800" t="s">
        <v>92</v>
      </c>
      <c r="F9800" t="s">
        <v>92</v>
      </c>
      <c r="G9800" s="23" t="s">
        <v>92</v>
      </c>
      <c r="H9800" s="24" t="s">
        <v>92</v>
      </c>
      <c r="I9800" t="s">
        <v>92</v>
      </c>
      <c r="J9800" s="23" t="s">
        <v>92</v>
      </c>
      <c r="K9800" t="s">
        <v>92</v>
      </c>
      <c r="L9800" s="24" t="s">
        <v>92</v>
      </c>
    </row>
    <row r="9801" spans="1:12">
      <c r="A9801" t="s">
        <v>92</v>
      </c>
      <c r="B9801" s="23" t="s">
        <v>92</v>
      </c>
      <c r="C9801" s="24" t="s">
        <v>92</v>
      </c>
      <c r="D9801" t="s">
        <v>92</v>
      </c>
      <c r="E9801" t="s">
        <v>92</v>
      </c>
      <c r="F9801" t="s">
        <v>92</v>
      </c>
      <c r="G9801" s="23" t="s">
        <v>92</v>
      </c>
      <c r="H9801" s="24" t="s">
        <v>92</v>
      </c>
      <c r="I9801" t="s">
        <v>92</v>
      </c>
      <c r="J9801" s="23" t="s">
        <v>92</v>
      </c>
      <c r="K9801" t="s">
        <v>92</v>
      </c>
      <c r="L9801" s="24" t="s">
        <v>92</v>
      </c>
    </row>
    <row r="9802" spans="1:12">
      <c r="A9802" t="s">
        <v>92</v>
      </c>
      <c r="B9802" s="23" t="s">
        <v>92</v>
      </c>
      <c r="C9802" s="24" t="s">
        <v>92</v>
      </c>
      <c r="D9802" t="s">
        <v>92</v>
      </c>
      <c r="E9802" t="s">
        <v>92</v>
      </c>
      <c r="F9802" t="s">
        <v>92</v>
      </c>
      <c r="G9802" s="23" t="s">
        <v>92</v>
      </c>
      <c r="H9802" s="24" t="s">
        <v>92</v>
      </c>
      <c r="I9802" t="s">
        <v>92</v>
      </c>
      <c r="J9802" s="23" t="s">
        <v>92</v>
      </c>
      <c r="K9802" t="s">
        <v>92</v>
      </c>
      <c r="L9802" s="24" t="s">
        <v>92</v>
      </c>
    </row>
    <row r="9803" spans="1:12">
      <c r="A9803" t="s">
        <v>92</v>
      </c>
      <c r="B9803" s="23" t="s">
        <v>92</v>
      </c>
      <c r="C9803" s="24" t="s">
        <v>92</v>
      </c>
      <c r="D9803" t="s">
        <v>92</v>
      </c>
      <c r="E9803" t="s">
        <v>92</v>
      </c>
      <c r="F9803" t="s">
        <v>92</v>
      </c>
      <c r="G9803" s="23" t="s">
        <v>92</v>
      </c>
      <c r="H9803" s="24" t="s">
        <v>92</v>
      </c>
      <c r="I9803" t="s">
        <v>92</v>
      </c>
      <c r="J9803" s="23" t="s">
        <v>92</v>
      </c>
      <c r="K9803" t="s">
        <v>92</v>
      </c>
      <c r="L9803" s="24" t="s">
        <v>92</v>
      </c>
    </row>
    <row r="9804" spans="1:12">
      <c r="A9804" t="s">
        <v>92</v>
      </c>
      <c r="B9804" s="23" t="s">
        <v>92</v>
      </c>
      <c r="C9804" s="24" t="s">
        <v>92</v>
      </c>
      <c r="D9804" t="s">
        <v>92</v>
      </c>
      <c r="E9804" t="s">
        <v>92</v>
      </c>
      <c r="F9804" t="s">
        <v>92</v>
      </c>
      <c r="G9804" s="23" t="s">
        <v>92</v>
      </c>
      <c r="H9804" s="24" t="s">
        <v>92</v>
      </c>
      <c r="I9804" t="s">
        <v>92</v>
      </c>
      <c r="J9804" s="23" t="s">
        <v>92</v>
      </c>
      <c r="K9804" t="s">
        <v>92</v>
      </c>
      <c r="L9804" s="24" t="s">
        <v>92</v>
      </c>
    </row>
    <row r="9805" spans="1:12">
      <c r="A9805" t="s">
        <v>92</v>
      </c>
      <c r="B9805" s="23" t="s">
        <v>92</v>
      </c>
      <c r="C9805" s="24" t="s">
        <v>92</v>
      </c>
      <c r="D9805" t="s">
        <v>92</v>
      </c>
      <c r="E9805" t="s">
        <v>92</v>
      </c>
      <c r="F9805" t="s">
        <v>92</v>
      </c>
      <c r="G9805" s="23" t="s">
        <v>92</v>
      </c>
      <c r="H9805" s="24" t="s">
        <v>92</v>
      </c>
      <c r="I9805" t="s">
        <v>92</v>
      </c>
      <c r="J9805" s="23" t="s">
        <v>92</v>
      </c>
      <c r="K9805" t="s">
        <v>92</v>
      </c>
      <c r="L9805" s="24" t="s">
        <v>92</v>
      </c>
    </row>
    <row r="9806" spans="1:12">
      <c r="A9806" t="s">
        <v>92</v>
      </c>
      <c r="B9806" s="23" t="s">
        <v>92</v>
      </c>
      <c r="C9806" s="24" t="s">
        <v>92</v>
      </c>
      <c r="D9806" t="s">
        <v>92</v>
      </c>
      <c r="E9806" t="s">
        <v>92</v>
      </c>
      <c r="F9806" t="s">
        <v>92</v>
      </c>
      <c r="G9806" s="23" t="s">
        <v>92</v>
      </c>
      <c r="H9806" s="24" t="s">
        <v>92</v>
      </c>
      <c r="I9806" t="s">
        <v>92</v>
      </c>
      <c r="J9806" s="23" t="s">
        <v>92</v>
      </c>
      <c r="K9806" t="s">
        <v>92</v>
      </c>
      <c r="L9806" s="24" t="s">
        <v>92</v>
      </c>
    </row>
    <row r="9807" spans="1:12">
      <c r="A9807" t="s">
        <v>92</v>
      </c>
      <c r="B9807" s="23" t="s">
        <v>92</v>
      </c>
      <c r="C9807" s="24" t="s">
        <v>92</v>
      </c>
      <c r="D9807" t="s">
        <v>92</v>
      </c>
      <c r="E9807" t="s">
        <v>92</v>
      </c>
      <c r="F9807" t="s">
        <v>92</v>
      </c>
      <c r="G9807" s="23" t="s">
        <v>92</v>
      </c>
      <c r="H9807" s="24" t="s">
        <v>92</v>
      </c>
      <c r="I9807" t="s">
        <v>92</v>
      </c>
      <c r="J9807" s="23" t="s">
        <v>92</v>
      </c>
      <c r="K9807" t="s">
        <v>92</v>
      </c>
      <c r="L9807" s="24" t="s">
        <v>92</v>
      </c>
    </row>
    <row r="9808" spans="1:12">
      <c r="A9808" t="s">
        <v>92</v>
      </c>
      <c r="B9808" s="23" t="s">
        <v>92</v>
      </c>
      <c r="C9808" s="24" t="s">
        <v>92</v>
      </c>
      <c r="D9808" t="s">
        <v>92</v>
      </c>
      <c r="E9808" t="s">
        <v>92</v>
      </c>
      <c r="F9808" t="s">
        <v>92</v>
      </c>
      <c r="G9808" s="23" t="s">
        <v>92</v>
      </c>
      <c r="H9808" s="24" t="s">
        <v>92</v>
      </c>
      <c r="I9808" t="s">
        <v>92</v>
      </c>
      <c r="J9808" s="23" t="s">
        <v>92</v>
      </c>
      <c r="K9808" t="s">
        <v>92</v>
      </c>
      <c r="L9808" s="24" t="s">
        <v>92</v>
      </c>
    </row>
    <row r="9809" spans="1:12">
      <c r="A9809" t="s">
        <v>92</v>
      </c>
      <c r="B9809" s="23" t="s">
        <v>92</v>
      </c>
      <c r="C9809" s="24" t="s">
        <v>92</v>
      </c>
      <c r="D9809" t="s">
        <v>92</v>
      </c>
      <c r="E9809" t="s">
        <v>92</v>
      </c>
      <c r="F9809" t="s">
        <v>92</v>
      </c>
      <c r="G9809" s="23" t="s">
        <v>92</v>
      </c>
      <c r="H9809" s="24" t="s">
        <v>92</v>
      </c>
      <c r="I9809" t="s">
        <v>92</v>
      </c>
      <c r="J9809" s="23" t="s">
        <v>92</v>
      </c>
      <c r="K9809" t="s">
        <v>92</v>
      </c>
      <c r="L9809" s="24" t="s">
        <v>92</v>
      </c>
    </row>
    <row r="9810" spans="1:12">
      <c r="A9810" t="s">
        <v>92</v>
      </c>
      <c r="B9810" s="23" t="s">
        <v>92</v>
      </c>
      <c r="C9810" s="24" t="s">
        <v>92</v>
      </c>
      <c r="D9810" t="s">
        <v>92</v>
      </c>
      <c r="E9810" t="s">
        <v>92</v>
      </c>
      <c r="F9810" t="s">
        <v>92</v>
      </c>
      <c r="G9810" s="23" t="s">
        <v>92</v>
      </c>
      <c r="H9810" s="24" t="s">
        <v>92</v>
      </c>
      <c r="I9810" t="s">
        <v>92</v>
      </c>
      <c r="J9810" s="23" t="s">
        <v>92</v>
      </c>
      <c r="K9810" t="s">
        <v>92</v>
      </c>
      <c r="L9810" s="24" t="s">
        <v>92</v>
      </c>
    </row>
    <row r="9811" spans="1:12">
      <c r="A9811" t="s">
        <v>92</v>
      </c>
      <c r="B9811" s="23" t="s">
        <v>92</v>
      </c>
      <c r="C9811" s="24" t="s">
        <v>92</v>
      </c>
      <c r="D9811" t="s">
        <v>92</v>
      </c>
      <c r="E9811" t="s">
        <v>92</v>
      </c>
      <c r="F9811" t="s">
        <v>92</v>
      </c>
      <c r="G9811" s="23" t="s">
        <v>92</v>
      </c>
      <c r="H9811" s="24" t="s">
        <v>92</v>
      </c>
      <c r="I9811" t="s">
        <v>92</v>
      </c>
      <c r="J9811" s="23" t="s">
        <v>92</v>
      </c>
      <c r="K9811" t="s">
        <v>92</v>
      </c>
      <c r="L9811" s="24" t="s">
        <v>92</v>
      </c>
    </row>
    <row r="9812" spans="1:12">
      <c r="A9812" t="s">
        <v>92</v>
      </c>
      <c r="B9812" s="23" t="s">
        <v>92</v>
      </c>
      <c r="C9812" s="24" t="s">
        <v>92</v>
      </c>
      <c r="D9812" t="s">
        <v>92</v>
      </c>
      <c r="E9812" t="s">
        <v>92</v>
      </c>
      <c r="F9812" t="s">
        <v>92</v>
      </c>
      <c r="G9812" s="23" t="s">
        <v>92</v>
      </c>
      <c r="H9812" s="24" t="s">
        <v>92</v>
      </c>
      <c r="I9812" t="s">
        <v>92</v>
      </c>
      <c r="J9812" s="23" t="s">
        <v>92</v>
      </c>
      <c r="K9812" t="s">
        <v>92</v>
      </c>
      <c r="L9812" s="24" t="s">
        <v>92</v>
      </c>
    </row>
    <row r="9813" spans="1:12">
      <c r="A9813" t="s">
        <v>92</v>
      </c>
      <c r="B9813" s="23" t="s">
        <v>92</v>
      </c>
      <c r="C9813" s="24" t="s">
        <v>92</v>
      </c>
      <c r="D9813" t="s">
        <v>92</v>
      </c>
      <c r="E9813" t="s">
        <v>92</v>
      </c>
      <c r="F9813" t="s">
        <v>92</v>
      </c>
      <c r="G9813" s="23" t="s">
        <v>92</v>
      </c>
      <c r="H9813" s="24" t="s">
        <v>92</v>
      </c>
      <c r="I9813" t="s">
        <v>92</v>
      </c>
      <c r="J9813" s="23" t="s">
        <v>92</v>
      </c>
      <c r="K9813" t="s">
        <v>92</v>
      </c>
      <c r="L9813" s="24" t="s">
        <v>92</v>
      </c>
    </row>
    <row r="9814" spans="1:12">
      <c r="A9814" t="s">
        <v>92</v>
      </c>
      <c r="B9814" s="23" t="s">
        <v>92</v>
      </c>
      <c r="C9814" s="24" t="s">
        <v>92</v>
      </c>
      <c r="D9814" t="s">
        <v>92</v>
      </c>
      <c r="E9814" t="s">
        <v>92</v>
      </c>
      <c r="F9814" t="s">
        <v>92</v>
      </c>
      <c r="G9814" s="23" t="s">
        <v>92</v>
      </c>
      <c r="H9814" s="24" t="s">
        <v>92</v>
      </c>
      <c r="I9814" t="s">
        <v>92</v>
      </c>
      <c r="J9814" s="23" t="s">
        <v>92</v>
      </c>
      <c r="K9814" t="s">
        <v>92</v>
      </c>
      <c r="L9814" s="24" t="s">
        <v>92</v>
      </c>
    </row>
    <row r="9815" spans="1:12">
      <c r="A9815" t="s">
        <v>92</v>
      </c>
      <c r="B9815" s="23" t="s">
        <v>92</v>
      </c>
      <c r="C9815" s="24" t="s">
        <v>92</v>
      </c>
      <c r="D9815" t="s">
        <v>92</v>
      </c>
      <c r="E9815" t="s">
        <v>92</v>
      </c>
      <c r="F9815" t="s">
        <v>92</v>
      </c>
      <c r="G9815" s="23" t="s">
        <v>92</v>
      </c>
      <c r="H9815" s="24" t="s">
        <v>92</v>
      </c>
      <c r="I9815" t="s">
        <v>92</v>
      </c>
      <c r="J9815" s="23" t="s">
        <v>92</v>
      </c>
      <c r="K9815" t="s">
        <v>92</v>
      </c>
      <c r="L9815" s="24" t="s">
        <v>92</v>
      </c>
    </row>
    <row r="9816" spans="1:12">
      <c r="A9816" t="s">
        <v>92</v>
      </c>
      <c r="B9816" s="23" t="s">
        <v>92</v>
      </c>
      <c r="C9816" s="24" t="s">
        <v>92</v>
      </c>
      <c r="D9816" t="s">
        <v>92</v>
      </c>
      <c r="E9816" t="s">
        <v>92</v>
      </c>
      <c r="F9816" t="s">
        <v>92</v>
      </c>
      <c r="G9816" s="23" t="s">
        <v>92</v>
      </c>
      <c r="H9816" s="24" t="s">
        <v>92</v>
      </c>
      <c r="I9816" t="s">
        <v>92</v>
      </c>
      <c r="J9816" s="23" t="s">
        <v>92</v>
      </c>
      <c r="K9816" t="s">
        <v>92</v>
      </c>
      <c r="L9816" s="24" t="s">
        <v>92</v>
      </c>
    </row>
    <row r="9817" spans="1:12">
      <c r="A9817" t="s">
        <v>92</v>
      </c>
      <c r="B9817" s="23" t="s">
        <v>92</v>
      </c>
      <c r="C9817" s="24" t="s">
        <v>92</v>
      </c>
      <c r="D9817" t="s">
        <v>92</v>
      </c>
      <c r="E9817" t="s">
        <v>92</v>
      </c>
      <c r="F9817" t="s">
        <v>92</v>
      </c>
      <c r="G9817" s="23" t="s">
        <v>92</v>
      </c>
      <c r="H9817" s="24" t="s">
        <v>92</v>
      </c>
      <c r="I9817" t="s">
        <v>92</v>
      </c>
      <c r="J9817" s="23" t="s">
        <v>92</v>
      </c>
      <c r="K9817" t="s">
        <v>92</v>
      </c>
      <c r="L9817" s="24" t="s">
        <v>92</v>
      </c>
    </row>
    <row r="9818" spans="1:12">
      <c r="A9818" t="s">
        <v>92</v>
      </c>
      <c r="B9818" s="23" t="s">
        <v>92</v>
      </c>
      <c r="C9818" s="24" t="s">
        <v>92</v>
      </c>
      <c r="D9818" t="s">
        <v>92</v>
      </c>
      <c r="E9818" t="s">
        <v>92</v>
      </c>
      <c r="F9818" t="s">
        <v>92</v>
      </c>
      <c r="G9818" s="23" t="s">
        <v>92</v>
      </c>
      <c r="H9818" s="24" t="s">
        <v>92</v>
      </c>
      <c r="I9818" t="s">
        <v>92</v>
      </c>
      <c r="J9818" s="23" t="s">
        <v>92</v>
      </c>
      <c r="K9818" t="s">
        <v>92</v>
      </c>
      <c r="L9818" s="24" t="s">
        <v>92</v>
      </c>
    </row>
    <row r="9819" spans="1:12">
      <c r="A9819" t="s">
        <v>92</v>
      </c>
      <c r="B9819" s="23" t="s">
        <v>92</v>
      </c>
      <c r="C9819" s="24" t="s">
        <v>92</v>
      </c>
      <c r="D9819" t="s">
        <v>92</v>
      </c>
      <c r="E9819" t="s">
        <v>92</v>
      </c>
      <c r="F9819" t="s">
        <v>92</v>
      </c>
      <c r="G9819" s="23" t="s">
        <v>92</v>
      </c>
      <c r="H9819" s="24" t="s">
        <v>92</v>
      </c>
      <c r="I9819" t="s">
        <v>92</v>
      </c>
      <c r="J9819" s="23" t="s">
        <v>92</v>
      </c>
      <c r="K9819" t="s">
        <v>92</v>
      </c>
      <c r="L9819" s="24" t="s">
        <v>92</v>
      </c>
    </row>
    <row r="9820" spans="1:12">
      <c r="A9820" t="s">
        <v>92</v>
      </c>
      <c r="B9820" s="23" t="s">
        <v>92</v>
      </c>
      <c r="C9820" s="24" t="s">
        <v>92</v>
      </c>
      <c r="D9820" t="s">
        <v>92</v>
      </c>
      <c r="E9820" t="s">
        <v>92</v>
      </c>
      <c r="F9820" t="s">
        <v>92</v>
      </c>
      <c r="G9820" s="23" t="s">
        <v>92</v>
      </c>
      <c r="H9820" s="24" t="s">
        <v>92</v>
      </c>
      <c r="I9820" t="s">
        <v>92</v>
      </c>
      <c r="J9820" s="23" t="s">
        <v>92</v>
      </c>
      <c r="K9820" t="s">
        <v>92</v>
      </c>
      <c r="L9820" s="24" t="s">
        <v>92</v>
      </c>
    </row>
    <row r="9821" spans="1:12">
      <c r="A9821" t="s">
        <v>92</v>
      </c>
      <c r="B9821" s="23" t="s">
        <v>92</v>
      </c>
      <c r="C9821" s="24" t="s">
        <v>92</v>
      </c>
      <c r="D9821" t="s">
        <v>92</v>
      </c>
      <c r="E9821" t="s">
        <v>92</v>
      </c>
      <c r="F9821" t="s">
        <v>92</v>
      </c>
      <c r="G9821" s="23" t="s">
        <v>92</v>
      </c>
      <c r="H9821" s="24" t="s">
        <v>92</v>
      </c>
      <c r="I9821" t="s">
        <v>92</v>
      </c>
      <c r="J9821" s="23" t="s">
        <v>92</v>
      </c>
      <c r="K9821" t="s">
        <v>92</v>
      </c>
      <c r="L9821" s="24" t="s">
        <v>92</v>
      </c>
    </row>
    <row r="9822" spans="1:12">
      <c r="A9822" t="s">
        <v>92</v>
      </c>
      <c r="B9822" s="23" t="s">
        <v>92</v>
      </c>
      <c r="C9822" s="24" t="s">
        <v>92</v>
      </c>
      <c r="D9822" t="s">
        <v>92</v>
      </c>
      <c r="E9822" t="s">
        <v>92</v>
      </c>
      <c r="F9822" t="s">
        <v>92</v>
      </c>
      <c r="G9822" s="23" t="s">
        <v>92</v>
      </c>
      <c r="H9822" s="24" t="s">
        <v>92</v>
      </c>
      <c r="I9822" t="s">
        <v>92</v>
      </c>
      <c r="J9822" s="23" t="s">
        <v>92</v>
      </c>
      <c r="K9822" t="s">
        <v>92</v>
      </c>
      <c r="L9822" s="24" t="s">
        <v>92</v>
      </c>
    </row>
    <row r="9823" spans="1:12">
      <c r="A9823" t="s">
        <v>92</v>
      </c>
      <c r="B9823" s="23" t="s">
        <v>92</v>
      </c>
      <c r="C9823" s="24" t="s">
        <v>92</v>
      </c>
      <c r="D9823" t="s">
        <v>92</v>
      </c>
      <c r="E9823" t="s">
        <v>92</v>
      </c>
      <c r="F9823" t="s">
        <v>92</v>
      </c>
      <c r="G9823" s="23" t="s">
        <v>92</v>
      </c>
      <c r="H9823" s="24" t="s">
        <v>92</v>
      </c>
      <c r="I9823" t="s">
        <v>92</v>
      </c>
      <c r="J9823" s="23" t="s">
        <v>92</v>
      </c>
      <c r="K9823" t="s">
        <v>92</v>
      </c>
      <c r="L9823" s="24" t="s">
        <v>92</v>
      </c>
    </row>
    <row r="9824" spans="1:12">
      <c r="A9824" t="s">
        <v>92</v>
      </c>
      <c r="B9824" s="23" t="s">
        <v>92</v>
      </c>
      <c r="C9824" s="24" t="s">
        <v>92</v>
      </c>
      <c r="D9824" t="s">
        <v>92</v>
      </c>
      <c r="E9824" t="s">
        <v>92</v>
      </c>
      <c r="F9824" t="s">
        <v>92</v>
      </c>
      <c r="G9824" s="23" t="s">
        <v>92</v>
      </c>
      <c r="H9824" s="24" t="s">
        <v>92</v>
      </c>
      <c r="I9824" t="s">
        <v>92</v>
      </c>
      <c r="J9824" s="23" t="s">
        <v>92</v>
      </c>
      <c r="K9824" t="s">
        <v>92</v>
      </c>
      <c r="L9824" s="24" t="s">
        <v>92</v>
      </c>
    </row>
    <row r="9825" spans="1:12">
      <c r="A9825" t="s">
        <v>92</v>
      </c>
      <c r="B9825" s="23" t="s">
        <v>92</v>
      </c>
      <c r="C9825" s="24" t="s">
        <v>92</v>
      </c>
      <c r="D9825" t="s">
        <v>92</v>
      </c>
      <c r="E9825" t="s">
        <v>92</v>
      </c>
      <c r="F9825" t="s">
        <v>92</v>
      </c>
      <c r="G9825" s="23" t="s">
        <v>92</v>
      </c>
      <c r="H9825" s="24" t="s">
        <v>92</v>
      </c>
      <c r="I9825" t="s">
        <v>92</v>
      </c>
      <c r="J9825" s="23" t="s">
        <v>92</v>
      </c>
      <c r="K9825" t="s">
        <v>92</v>
      </c>
      <c r="L9825" s="24" t="s">
        <v>92</v>
      </c>
    </row>
    <row r="9826" spans="1:12">
      <c r="A9826" t="s">
        <v>92</v>
      </c>
      <c r="B9826" s="23" t="s">
        <v>92</v>
      </c>
      <c r="C9826" s="24" t="s">
        <v>92</v>
      </c>
      <c r="D9826" t="s">
        <v>92</v>
      </c>
      <c r="E9826" t="s">
        <v>92</v>
      </c>
      <c r="F9826" t="s">
        <v>92</v>
      </c>
      <c r="G9826" s="23" t="s">
        <v>92</v>
      </c>
      <c r="H9826" s="24" t="s">
        <v>92</v>
      </c>
      <c r="I9826" t="s">
        <v>92</v>
      </c>
      <c r="J9826" s="23" t="s">
        <v>92</v>
      </c>
      <c r="K9826" t="s">
        <v>92</v>
      </c>
      <c r="L9826" s="24" t="s">
        <v>92</v>
      </c>
    </row>
    <row r="9827" spans="1:12">
      <c r="A9827" t="s">
        <v>92</v>
      </c>
      <c r="B9827" s="23" t="s">
        <v>92</v>
      </c>
      <c r="C9827" s="24" t="s">
        <v>92</v>
      </c>
      <c r="D9827" t="s">
        <v>92</v>
      </c>
      <c r="E9827" t="s">
        <v>92</v>
      </c>
      <c r="F9827" t="s">
        <v>92</v>
      </c>
      <c r="G9827" s="23" t="s">
        <v>92</v>
      </c>
      <c r="H9827" s="24" t="s">
        <v>92</v>
      </c>
      <c r="I9827" t="s">
        <v>92</v>
      </c>
      <c r="J9827" s="23" t="s">
        <v>92</v>
      </c>
      <c r="K9827" t="s">
        <v>92</v>
      </c>
      <c r="L9827" s="24" t="s">
        <v>92</v>
      </c>
    </row>
    <row r="9828" spans="1:12">
      <c r="A9828" t="s">
        <v>92</v>
      </c>
      <c r="B9828" s="23" t="s">
        <v>92</v>
      </c>
      <c r="C9828" s="24" t="s">
        <v>92</v>
      </c>
      <c r="D9828" t="s">
        <v>92</v>
      </c>
      <c r="E9828" t="s">
        <v>92</v>
      </c>
      <c r="F9828" t="s">
        <v>92</v>
      </c>
      <c r="G9828" s="23" t="s">
        <v>92</v>
      </c>
      <c r="H9828" s="24" t="s">
        <v>92</v>
      </c>
      <c r="I9828" t="s">
        <v>92</v>
      </c>
      <c r="J9828" s="23" t="s">
        <v>92</v>
      </c>
      <c r="K9828" t="s">
        <v>92</v>
      </c>
      <c r="L9828" s="24" t="s">
        <v>92</v>
      </c>
    </row>
    <row r="9829" spans="1:12">
      <c r="A9829" t="s">
        <v>92</v>
      </c>
      <c r="B9829" s="23" t="s">
        <v>92</v>
      </c>
      <c r="C9829" s="24" t="s">
        <v>92</v>
      </c>
      <c r="D9829" t="s">
        <v>92</v>
      </c>
      <c r="E9829" t="s">
        <v>92</v>
      </c>
      <c r="F9829" t="s">
        <v>92</v>
      </c>
      <c r="G9829" s="23" t="s">
        <v>92</v>
      </c>
      <c r="H9829" s="24" t="s">
        <v>92</v>
      </c>
      <c r="I9829" t="s">
        <v>92</v>
      </c>
      <c r="J9829" s="23" t="s">
        <v>92</v>
      </c>
      <c r="K9829" t="s">
        <v>92</v>
      </c>
      <c r="L9829" s="24" t="s">
        <v>92</v>
      </c>
    </row>
    <row r="9830" spans="1:12">
      <c r="A9830" t="s">
        <v>92</v>
      </c>
      <c r="B9830" s="23" t="s">
        <v>92</v>
      </c>
      <c r="C9830" s="24" t="s">
        <v>92</v>
      </c>
      <c r="D9830" t="s">
        <v>92</v>
      </c>
      <c r="E9830" t="s">
        <v>92</v>
      </c>
      <c r="F9830" t="s">
        <v>92</v>
      </c>
      <c r="G9830" s="23" t="s">
        <v>92</v>
      </c>
      <c r="H9830" s="24" t="s">
        <v>92</v>
      </c>
      <c r="I9830" t="s">
        <v>92</v>
      </c>
      <c r="J9830" s="23" t="s">
        <v>92</v>
      </c>
      <c r="K9830" t="s">
        <v>92</v>
      </c>
      <c r="L9830" s="24" t="s">
        <v>92</v>
      </c>
    </row>
    <row r="9831" spans="1:12">
      <c r="A9831" t="s">
        <v>92</v>
      </c>
      <c r="B9831" s="23" t="s">
        <v>92</v>
      </c>
      <c r="C9831" s="24" t="s">
        <v>92</v>
      </c>
      <c r="D9831" t="s">
        <v>92</v>
      </c>
      <c r="E9831" t="s">
        <v>92</v>
      </c>
      <c r="F9831" t="s">
        <v>92</v>
      </c>
      <c r="G9831" s="23" t="s">
        <v>92</v>
      </c>
      <c r="H9831" s="24" t="s">
        <v>92</v>
      </c>
      <c r="I9831" t="s">
        <v>92</v>
      </c>
      <c r="J9831" s="23" t="s">
        <v>92</v>
      </c>
      <c r="K9831" t="s">
        <v>92</v>
      </c>
      <c r="L9831" s="24" t="s">
        <v>92</v>
      </c>
    </row>
    <row r="9832" spans="1:12">
      <c r="A9832" t="s">
        <v>92</v>
      </c>
      <c r="B9832" s="23" t="s">
        <v>92</v>
      </c>
      <c r="C9832" s="24" t="s">
        <v>92</v>
      </c>
      <c r="D9832" t="s">
        <v>92</v>
      </c>
      <c r="E9832" t="s">
        <v>92</v>
      </c>
      <c r="F9832" t="s">
        <v>92</v>
      </c>
      <c r="G9832" s="23" t="s">
        <v>92</v>
      </c>
      <c r="H9832" s="24" t="s">
        <v>92</v>
      </c>
      <c r="I9832" t="s">
        <v>92</v>
      </c>
      <c r="J9832" s="23" t="s">
        <v>92</v>
      </c>
      <c r="K9832" t="s">
        <v>92</v>
      </c>
      <c r="L9832" s="24" t="s">
        <v>92</v>
      </c>
    </row>
    <row r="9833" spans="1:12">
      <c r="A9833" t="s">
        <v>92</v>
      </c>
      <c r="B9833" s="23" t="s">
        <v>92</v>
      </c>
      <c r="C9833" s="24" t="s">
        <v>92</v>
      </c>
      <c r="D9833" t="s">
        <v>92</v>
      </c>
      <c r="E9833" t="s">
        <v>92</v>
      </c>
      <c r="F9833" t="s">
        <v>92</v>
      </c>
      <c r="G9833" s="23" t="s">
        <v>92</v>
      </c>
      <c r="H9833" s="24" t="s">
        <v>92</v>
      </c>
      <c r="I9833" t="s">
        <v>92</v>
      </c>
      <c r="J9833" s="23" t="s">
        <v>92</v>
      </c>
      <c r="K9833" t="s">
        <v>92</v>
      </c>
      <c r="L9833" s="24" t="s">
        <v>92</v>
      </c>
    </row>
    <row r="9834" spans="1:12">
      <c r="A9834" t="s">
        <v>92</v>
      </c>
      <c r="B9834" s="23" t="s">
        <v>92</v>
      </c>
      <c r="C9834" s="24" t="s">
        <v>92</v>
      </c>
      <c r="D9834" t="s">
        <v>92</v>
      </c>
      <c r="E9834" t="s">
        <v>92</v>
      </c>
      <c r="F9834" t="s">
        <v>92</v>
      </c>
      <c r="G9834" s="23" t="s">
        <v>92</v>
      </c>
      <c r="H9834" s="24" t="s">
        <v>92</v>
      </c>
      <c r="I9834" t="s">
        <v>92</v>
      </c>
      <c r="J9834" s="23" t="s">
        <v>92</v>
      </c>
      <c r="K9834" t="s">
        <v>92</v>
      </c>
      <c r="L9834" s="24" t="s">
        <v>92</v>
      </c>
    </row>
    <row r="9835" spans="1:12">
      <c r="A9835" t="s">
        <v>92</v>
      </c>
      <c r="B9835" s="23" t="s">
        <v>92</v>
      </c>
      <c r="C9835" s="24" t="s">
        <v>92</v>
      </c>
      <c r="D9835" t="s">
        <v>92</v>
      </c>
      <c r="E9835" t="s">
        <v>92</v>
      </c>
      <c r="F9835" t="s">
        <v>92</v>
      </c>
      <c r="G9835" s="23" t="s">
        <v>92</v>
      </c>
      <c r="H9835" s="24" t="s">
        <v>92</v>
      </c>
      <c r="I9835" t="s">
        <v>92</v>
      </c>
      <c r="J9835" s="23" t="s">
        <v>92</v>
      </c>
      <c r="K9835" t="s">
        <v>92</v>
      </c>
      <c r="L9835" s="24" t="s">
        <v>92</v>
      </c>
    </row>
    <row r="9836" spans="1:12">
      <c r="A9836" t="s">
        <v>92</v>
      </c>
      <c r="B9836" s="23" t="s">
        <v>92</v>
      </c>
      <c r="C9836" s="24" t="s">
        <v>92</v>
      </c>
      <c r="D9836" t="s">
        <v>92</v>
      </c>
      <c r="E9836" t="s">
        <v>92</v>
      </c>
      <c r="F9836" t="s">
        <v>92</v>
      </c>
      <c r="G9836" s="23" t="s">
        <v>92</v>
      </c>
      <c r="H9836" s="24" t="s">
        <v>92</v>
      </c>
      <c r="I9836" t="s">
        <v>92</v>
      </c>
      <c r="J9836" s="23" t="s">
        <v>92</v>
      </c>
      <c r="K9836" t="s">
        <v>92</v>
      </c>
      <c r="L9836" s="24" t="s">
        <v>92</v>
      </c>
    </row>
    <row r="9837" spans="1:12">
      <c r="A9837" t="s">
        <v>92</v>
      </c>
      <c r="B9837" s="23" t="s">
        <v>92</v>
      </c>
      <c r="C9837" s="24" t="s">
        <v>92</v>
      </c>
      <c r="D9837" t="s">
        <v>92</v>
      </c>
      <c r="E9837" t="s">
        <v>92</v>
      </c>
      <c r="F9837" t="s">
        <v>92</v>
      </c>
      <c r="G9837" s="23" t="s">
        <v>92</v>
      </c>
      <c r="H9837" s="24" t="s">
        <v>92</v>
      </c>
      <c r="I9837" t="s">
        <v>92</v>
      </c>
      <c r="J9837" s="23" t="s">
        <v>92</v>
      </c>
      <c r="K9837" t="s">
        <v>92</v>
      </c>
      <c r="L9837" s="24" t="s">
        <v>92</v>
      </c>
    </row>
    <row r="9838" spans="1:12">
      <c r="A9838" t="s">
        <v>92</v>
      </c>
      <c r="B9838" s="23" t="s">
        <v>92</v>
      </c>
      <c r="C9838" s="24" t="s">
        <v>92</v>
      </c>
      <c r="D9838" t="s">
        <v>92</v>
      </c>
      <c r="E9838" t="s">
        <v>92</v>
      </c>
      <c r="F9838" t="s">
        <v>92</v>
      </c>
      <c r="G9838" s="23" t="s">
        <v>92</v>
      </c>
      <c r="H9838" s="24" t="s">
        <v>92</v>
      </c>
      <c r="I9838" t="s">
        <v>92</v>
      </c>
      <c r="J9838" s="23" t="s">
        <v>92</v>
      </c>
      <c r="K9838" t="s">
        <v>92</v>
      </c>
      <c r="L9838" s="24" t="s">
        <v>92</v>
      </c>
    </row>
    <row r="9839" spans="1:12">
      <c r="A9839" t="s">
        <v>92</v>
      </c>
      <c r="B9839" s="23" t="s">
        <v>92</v>
      </c>
      <c r="C9839" s="24" t="s">
        <v>92</v>
      </c>
      <c r="D9839" t="s">
        <v>92</v>
      </c>
      <c r="E9839" t="s">
        <v>92</v>
      </c>
      <c r="F9839" t="s">
        <v>92</v>
      </c>
      <c r="G9839" s="23" t="s">
        <v>92</v>
      </c>
      <c r="H9839" s="24" t="s">
        <v>92</v>
      </c>
      <c r="I9839" t="s">
        <v>92</v>
      </c>
      <c r="J9839" s="23" t="s">
        <v>92</v>
      </c>
      <c r="K9839" t="s">
        <v>92</v>
      </c>
      <c r="L9839" s="24" t="s">
        <v>92</v>
      </c>
    </row>
    <row r="9840" spans="1:12">
      <c r="A9840" t="s">
        <v>92</v>
      </c>
      <c r="B9840" s="23" t="s">
        <v>92</v>
      </c>
      <c r="C9840" s="24" t="s">
        <v>92</v>
      </c>
      <c r="D9840" t="s">
        <v>92</v>
      </c>
      <c r="E9840" t="s">
        <v>92</v>
      </c>
      <c r="F9840" t="s">
        <v>92</v>
      </c>
      <c r="G9840" s="23" t="s">
        <v>92</v>
      </c>
      <c r="H9840" s="24" t="s">
        <v>92</v>
      </c>
      <c r="I9840" t="s">
        <v>92</v>
      </c>
      <c r="J9840" s="23" t="s">
        <v>92</v>
      </c>
      <c r="K9840" t="s">
        <v>92</v>
      </c>
      <c r="L9840" s="24" t="s">
        <v>92</v>
      </c>
    </row>
    <row r="9841" spans="1:12">
      <c r="A9841" t="s">
        <v>92</v>
      </c>
      <c r="B9841" s="23" t="s">
        <v>92</v>
      </c>
      <c r="C9841" s="24" t="s">
        <v>92</v>
      </c>
      <c r="D9841" t="s">
        <v>92</v>
      </c>
      <c r="E9841" t="s">
        <v>92</v>
      </c>
      <c r="F9841" t="s">
        <v>92</v>
      </c>
      <c r="G9841" s="23" t="s">
        <v>92</v>
      </c>
      <c r="H9841" s="24" t="s">
        <v>92</v>
      </c>
      <c r="I9841" t="s">
        <v>92</v>
      </c>
      <c r="J9841" s="23" t="s">
        <v>92</v>
      </c>
      <c r="K9841" t="s">
        <v>92</v>
      </c>
      <c r="L9841" s="24" t="s">
        <v>92</v>
      </c>
    </row>
    <row r="9842" spans="1:12">
      <c r="A9842" t="s">
        <v>92</v>
      </c>
      <c r="B9842" s="23" t="s">
        <v>92</v>
      </c>
      <c r="C9842" s="24" t="s">
        <v>92</v>
      </c>
      <c r="D9842" t="s">
        <v>92</v>
      </c>
      <c r="E9842" t="s">
        <v>92</v>
      </c>
      <c r="F9842" t="s">
        <v>92</v>
      </c>
      <c r="G9842" s="23" t="s">
        <v>92</v>
      </c>
      <c r="H9842" s="24" t="s">
        <v>92</v>
      </c>
      <c r="I9842" t="s">
        <v>92</v>
      </c>
      <c r="J9842" s="23" t="s">
        <v>92</v>
      </c>
      <c r="K9842" t="s">
        <v>92</v>
      </c>
      <c r="L9842" s="24" t="s">
        <v>92</v>
      </c>
    </row>
    <row r="9843" spans="1:12">
      <c r="A9843" t="s">
        <v>92</v>
      </c>
      <c r="B9843" s="23" t="s">
        <v>92</v>
      </c>
      <c r="C9843" s="24" t="s">
        <v>92</v>
      </c>
      <c r="D9843" t="s">
        <v>92</v>
      </c>
      <c r="E9843" t="s">
        <v>92</v>
      </c>
      <c r="F9843" t="s">
        <v>92</v>
      </c>
      <c r="G9843" s="23" t="s">
        <v>92</v>
      </c>
      <c r="H9843" s="24" t="s">
        <v>92</v>
      </c>
      <c r="I9843" t="s">
        <v>92</v>
      </c>
      <c r="J9843" s="23" t="s">
        <v>92</v>
      </c>
      <c r="K9843" t="s">
        <v>92</v>
      </c>
      <c r="L9843" s="24" t="s">
        <v>92</v>
      </c>
    </row>
    <row r="9844" spans="1:12">
      <c r="A9844" t="s">
        <v>92</v>
      </c>
      <c r="B9844" s="23" t="s">
        <v>92</v>
      </c>
      <c r="C9844" s="24" t="s">
        <v>92</v>
      </c>
      <c r="D9844" t="s">
        <v>92</v>
      </c>
      <c r="E9844" t="s">
        <v>92</v>
      </c>
      <c r="F9844" t="s">
        <v>92</v>
      </c>
      <c r="G9844" s="23" t="s">
        <v>92</v>
      </c>
      <c r="H9844" s="24" t="s">
        <v>92</v>
      </c>
      <c r="I9844" t="s">
        <v>92</v>
      </c>
      <c r="J9844" s="23" t="s">
        <v>92</v>
      </c>
      <c r="K9844" t="s">
        <v>92</v>
      </c>
      <c r="L9844" s="24" t="s">
        <v>92</v>
      </c>
    </row>
    <row r="9845" spans="1:12">
      <c r="A9845" t="s">
        <v>92</v>
      </c>
      <c r="B9845" s="23" t="s">
        <v>92</v>
      </c>
      <c r="C9845" s="24" t="s">
        <v>92</v>
      </c>
      <c r="D9845" t="s">
        <v>92</v>
      </c>
      <c r="E9845" t="s">
        <v>92</v>
      </c>
      <c r="F9845" t="s">
        <v>92</v>
      </c>
      <c r="G9845" s="23" t="s">
        <v>92</v>
      </c>
      <c r="H9845" s="24" t="s">
        <v>92</v>
      </c>
      <c r="I9845" t="s">
        <v>92</v>
      </c>
      <c r="J9845" s="23" t="s">
        <v>92</v>
      </c>
      <c r="K9845" t="s">
        <v>92</v>
      </c>
      <c r="L9845" s="24" t="s">
        <v>92</v>
      </c>
    </row>
    <row r="9846" spans="1:12">
      <c r="A9846" t="s">
        <v>92</v>
      </c>
      <c r="B9846" s="23" t="s">
        <v>92</v>
      </c>
      <c r="C9846" s="24" t="s">
        <v>92</v>
      </c>
      <c r="D9846" t="s">
        <v>92</v>
      </c>
      <c r="E9846" t="s">
        <v>92</v>
      </c>
      <c r="F9846" t="s">
        <v>92</v>
      </c>
      <c r="G9846" s="23" t="s">
        <v>92</v>
      </c>
      <c r="H9846" s="24" t="s">
        <v>92</v>
      </c>
      <c r="I9846" t="s">
        <v>92</v>
      </c>
      <c r="J9846" s="23" t="s">
        <v>92</v>
      </c>
      <c r="K9846" t="s">
        <v>92</v>
      </c>
      <c r="L9846" s="24" t="s">
        <v>92</v>
      </c>
    </row>
    <row r="9847" spans="1:12">
      <c r="A9847" t="s">
        <v>92</v>
      </c>
      <c r="B9847" s="23" t="s">
        <v>92</v>
      </c>
      <c r="C9847" s="24" t="s">
        <v>92</v>
      </c>
      <c r="D9847" t="s">
        <v>92</v>
      </c>
      <c r="E9847" t="s">
        <v>92</v>
      </c>
      <c r="F9847" t="s">
        <v>92</v>
      </c>
      <c r="G9847" s="23" t="s">
        <v>92</v>
      </c>
      <c r="H9847" s="24" t="s">
        <v>92</v>
      </c>
      <c r="I9847" t="s">
        <v>92</v>
      </c>
      <c r="J9847" s="23" t="s">
        <v>92</v>
      </c>
      <c r="K9847" t="s">
        <v>92</v>
      </c>
      <c r="L9847" s="24" t="s">
        <v>92</v>
      </c>
    </row>
    <row r="9848" spans="1:12">
      <c r="A9848" t="s">
        <v>92</v>
      </c>
      <c r="B9848" s="23" t="s">
        <v>92</v>
      </c>
      <c r="C9848" s="24" t="s">
        <v>92</v>
      </c>
      <c r="D9848" t="s">
        <v>92</v>
      </c>
      <c r="E9848" t="s">
        <v>92</v>
      </c>
      <c r="F9848" t="s">
        <v>92</v>
      </c>
      <c r="G9848" s="23" t="s">
        <v>92</v>
      </c>
      <c r="H9848" s="24" t="s">
        <v>92</v>
      </c>
      <c r="I9848" t="s">
        <v>92</v>
      </c>
      <c r="J9848" s="23" t="s">
        <v>92</v>
      </c>
      <c r="K9848" t="s">
        <v>92</v>
      </c>
      <c r="L9848" s="24" t="s">
        <v>92</v>
      </c>
    </row>
    <row r="9849" spans="1:12">
      <c r="A9849" t="s">
        <v>92</v>
      </c>
      <c r="B9849" s="23" t="s">
        <v>92</v>
      </c>
      <c r="C9849" s="24" t="s">
        <v>92</v>
      </c>
      <c r="D9849" t="s">
        <v>92</v>
      </c>
      <c r="E9849" t="s">
        <v>92</v>
      </c>
      <c r="F9849" t="s">
        <v>92</v>
      </c>
      <c r="G9849" s="23" t="s">
        <v>92</v>
      </c>
      <c r="H9849" s="24" t="s">
        <v>92</v>
      </c>
      <c r="I9849" t="s">
        <v>92</v>
      </c>
      <c r="J9849" s="23" t="s">
        <v>92</v>
      </c>
      <c r="K9849" t="s">
        <v>92</v>
      </c>
      <c r="L9849" s="24" t="s">
        <v>92</v>
      </c>
    </row>
    <row r="9850" spans="1:12">
      <c r="A9850" t="s">
        <v>92</v>
      </c>
      <c r="B9850" s="23" t="s">
        <v>92</v>
      </c>
      <c r="C9850" s="24" t="s">
        <v>92</v>
      </c>
      <c r="D9850" t="s">
        <v>92</v>
      </c>
      <c r="E9850" t="s">
        <v>92</v>
      </c>
      <c r="F9850" t="s">
        <v>92</v>
      </c>
      <c r="G9850" s="23" t="s">
        <v>92</v>
      </c>
      <c r="H9850" s="24" t="s">
        <v>92</v>
      </c>
      <c r="I9850" t="s">
        <v>92</v>
      </c>
      <c r="J9850" s="23" t="s">
        <v>92</v>
      </c>
      <c r="K9850" t="s">
        <v>92</v>
      </c>
      <c r="L9850" s="24" t="s">
        <v>92</v>
      </c>
    </row>
    <row r="9851" spans="1:12">
      <c r="A9851" t="s">
        <v>92</v>
      </c>
      <c r="B9851" s="23" t="s">
        <v>92</v>
      </c>
      <c r="C9851" s="24" t="s">
        <v>92</v>
      </c>
      <c r="D9851" t="s">
        <v>92</v>
      </c>
      <c r="E9851" t="s">
        <v>92</v>
      </c>
      <c r="F9851" t="s">
        <v>92</v>
      </c>
      <c r="G9851" s="23" t="s">
        <v>92</v>
      </c>
      <c r="H9851" s="24" t="s">
        <v>92</v>
      </c>
      <c r="I9851" t="s">
        <v>92</v>
      </c>
      <c r="J9851" s="23" t="s">
        <v>92</v>
      </c>
      <c r="K9851" t="s">
        <v>92</v>
      </c>
      <c r="L9851" s="24" t="s">
        <v>92</v>
      </c>
    </row>
    <row r="9852" spans="1:12">
      <c r="A9852" t="s">
        <v>92</v>
      </c>
      <c r="B9852" s="23" t="s">
        <v>92</v>
      </c>
      <c r="C9852" s="24" t="s">
        <v>92</v>
      </c>
      <c r="D9852" t="s">
        <v>92</v>
      </c>
      <c r="E9852" t="s">
        <v>92</v>
      </c>
      <c r="F9852" t="s">
        <v>92</v>
      </c>
      <c r="G9852" s="23" t="s">
        <v>92</v>
      </c>
      <c r="H9852" s="24" t="s">
        <v>92</v>
      </c>
      <c r="I9852" t="s">
        <v>92</v>
      </c>
      <c r="J9852" s="23" t="s">
        <v>92</v>
      </c>
      <c r="K9852" t="s">
        <v>92</v>
      </c>
      <c r="L9852" s="24" t="s">
        <v>92</v>
      </c>
    </row>
    <row r="9853" spans="1:12">
      <c r="A9853" t="s">
        <v>92</v>
      </c>
      <c r="B9853" s="23" t="s">
        <v>92</v>
      </c>
      <c r="C9853" s="24" t="s">
        <v>92</v>
      </c>
      <c r="D9853" t="s">
        <v>92</v>
      </c>
      <c r="E9853" t="s">
        <v>92</v>
      </c>
      <c r="F9853" t="s">
        <v>92</v>
      </c>
      <c r="G9853" s="23" t="s">
        <v>92</v>
      </c>
      <c r="H9853" s="24" t="s">
        <v>92</v>
      </c>
      <c r="I9853" t="s">
        <v>92</v>
      </c>
      <c r="J9853" s="23" t="s">
        <v>92</v>
      </c>
      <c r="K9853" t="s">
        <v>92</v>
      </c>
      <c r="L9853" s="24" t="s">
        <v>92</v>
      </c>
    </row>
    <row r="9854" spans="1:12">
      <c r="A9854" t="s">
        <v>92</v>
      </c>
      <c r="B9854" s="23" t="s">
        <v>92</v>
      </c>
      <c r="C9854" s="24" t="s">
        <v>92</v>
      </c>
      <c r="D9854" t="s">
        <v>92</v>
      </c>
      <c r="E9854" t="s">
        <v>92</v>
      </c>
      <c r="F9854" t="s">
        <v>92</v>
      </c>
      <c r="G9854" s="23" t="s">
        <v>92</v>
      </c>
      <c r="H9854" s="24" t="s">
        <v>92</v>
      </c>
      <c r="I9854" t="s">
        <v>92</v>
      </c>
      <c r="J9854" s="23" t="s">
        <v>92</v>
      </c>
      <c r="K9854" t="s">
        <v>92</v>
      </c>
      <c r="L9854" s="24" t="s">
        <v>92</v>
      </c>
    </row>
    <row r="9855" spans="1:12">
      <c r="A9855" t="s">
        <v>92</v>
      </c>
      <c r="B9855" s="23" t="s">
        <v>92</v>
      </c>
      <c r="C9855" s="24" t="s">
        <v>92</v>
      </c>
      <c r="D9855" t="s">
        <v>92</v>
      </c>
      <c r="E9855" t="s">
        <v>92</v>
      </c>
      <c r="F9855" t="s">
        <v>92</v>
      </c>
      <c r="G9855" s="23" t="s">
        <v>92</v>
      </c>
      <c r="H9855" s="24" t="s">
        <v>92</v>
      </c>
      <c r="I9855" t="s">
        <v>92</v>
      </c>
      <c r="J9855" s="23" t="s">
        <v>92</v>
      </c>
      <c r="K9855" t="s">
        <v>92</v>
      </c>
      <c r="L9855" s="24" t="s">
        <v>92</v>
      </c>
    </row>
    <row r="9856" spans="1:12">
      <c r="A9856" t="s">
        <v>92</v>
      </c>
      <c r="B9856" s="23" t="s">
        <v>92</v>
      </c>
      <c r="C9856" s="24" t="s">
        <v>92</v>
      </c>
      <c r="D9856" t="s">
        <v>92</v>
      </c>
      <c r="E9856" t="s">
        <v>92</v>
      </c>
      <c r="F9856" t="s">
        <v>92</v>
      </c>
      <c r="G9856" s="23" t="s">
        <v>92</v>
      </c>
      <c r="H9856" s="24" t="s">
        <v>92</v>
      </c>
      <c r="I9856" t="s">
        <v>92</v>
      </c>
      <c r="J9856" s="23" t="s">
        <v>92</v>
      </c>
      <c r="K9856" t="s">
        <v>92</v>
      </c>
      <c r="L9856" s="24" t="s">
        <v>92</v>
      </c>
    </row>
    <row r="9857" spans="1:12">
      <c r="A9857" t="s">
        <v>92</v>
      </c>
      <c r="B9857" s="23" t="s">
        <v>92</v>
      </c>
      <c r="C9857" s="24" t="s">
        <v>92</v>
      </c>
      <c r="D9857" t="s">
        <v>92</v>
      </c>
      <c r="E9857" t="s">
        <v>92</v>
      </c>
      <c r="F9857" t="s">
        <v>92</v>
      </c>
      <c r="G9857" s="23" t="s">
        <v>92</v>
      </c>
      <c r="H9857" s="24" t="s">
        <v>92</v>
      </c>
      <c r="I9857" t="s">
        <v>92</v>
      </c>
      <c r="J9857" s="23" t="s">
        <v>92</v>
      </c>
      <c r="K9857" t="s">
        <v>92</v>
      </c>
      <c r="L9857" s="24" t="s">
        <v>92</v>
      </c>
    </row>
    <row r="9858" spans="1:12">
      <c r="A9858" t="s">
        <v>92</v>
      </c>
      <c r="B9858" s="23" t="s">
        <v>92</v>
      </c>
      <c r="C9858" s="24" t="s">
        <v>92</v>
      </c>
      <c r="D9858" t="s">
        <v>92</v>
      </c>
      <c r="E9858" t="s">
        <v>92</v>
      </c>
      <c r="F9858" t="s">
        <v>92</v>
      </c>
      <c r="G9858" s="23" t="s">
        <v>92</v>
      </c>
      <c r="H9858" s="24" t="s">
        <v>92</v>
      </c>
      <c r="I9858" t="s">
        <v>92</v>
      </c>
      <c r="J9858" s="23" t="s">
        <v>92</v>
      </c>
      <c r="K9858" t="s">
        <v>92</v>
      </c>
      <c r="L9858" s="24" t="s">
        <v>92</v>
      </c>
    </row>
    <row r="9859" spans="1:12">
      <c r="A9859" t="s">
        <v>92</v>
      </c>
      <c r="B9859" s="23" t="s">
        <v>92</v>
      </c>
      <c r="C9859" s="24" t="s">
        <v>92</v>
      </c>
      <c r="D9859" t="s">
        <v>92</v>
      </c>
      <c r="E9859" t="s">
        <v>92</v>
      </c>
      <c r="F9859" t="s">
        <v>92</v>
      </c>
      <c r="G9859" s="23" t="s">
        <v>92</v>
      </c>
      <c r="H9859" s="24" t="s">
        <v>92</v>
      </c>
      <c r="I9859" t="s">
        <v>92</v>
      </c>
      <c r="J9859" s="23" t="s">
        <v>92</v>
      </c>
      <c r="K9859" t="s">
        <v>92</v>
      </c>
      <c r="L9859" s="24" t="s">
        <v>92</v>
      </c>
    </row>
    <row r="9860" spans="1:12">
      <c r="A9860" t="s">
        <v>92</v>
      </c>
      <c r="B9860" s="23" t="s">
        <v>92</v>
      </c>
      <c r="C9860" s="24" t="s">
        <v>92</v>
      </c>
      <c r="D9860" t="s">
        <v>92</v>
      </c>
      <c r="E9860" t="s">
        <v>92</v>
      </c>
      <c r="F9860" t="s">
        <v>92</v>
      </c>
      <c r="G9860" s="23" t="s">
        <v>92</v>
      </c>
      <c r="H9860" s="24" t="s">
        <v>92</v>
      </c>
      <c r="I9860" t="s">
        <v>92</v>
      </c>
      <c r="J9860" s="23" t="s">
        <v>92</v>
      </c>
      <c r="K9860" t="s">
        <v>92</v>
      </c>
      <c r="L9860" s="24" t="s">
        <v>92</v>
      </c>
    </row>
    <row r="9861" spans="1:12">
      <c r="A9861" t="s">
        <v>92</v>
      </c>
      <c r="B9861" s="23" t="s">
        <v>92</v>
      </c>
      <c r="C9861" s="24" t="s">
        <v>92</v>
      </c>
      <c r="D9861" t="s">
        <v>92</v>
      </c>
      <c r="E9861" t="s">
        <v>92</v>
      </c>
      <c r="F9861" t="s">
        <v>92</v>
      </c>
      <c r="G9861" s="23" t="s">
        <v>92</v>
      </c>
      <c r="H9861" s="24" t="s">
        <v>92</v>
      </c>
      <c r="I9861" t="s">
        <v>92</v>
      </c>
      <c r="J9861" s="23" t="s">
        <v>92</v>
      </c>
      <c r="K9861" t="s">
        <v>92</v>
      </c>
      <c r="L9861" s="24" t="s">
        <v>92</v>
      </c>
    </row>
    <row r="9862" spans="1:12">
      <c r="A9862" t="s">
        <v>92</v>
      </c>
      <c r="B9862" s="23" t="s">
        <v>92</v>
      </c>
      <c r="C9862" s="24" t="s">
        <v>92</v>
      </c>
      <c r="D9862" t="s">
        <v>92</v>
      </c>
      <c r="E9862" t="s">
        <v>92</v>
      </c>
      <c r="F9862" t="s">
        <v>92</v>
      </c>
      <c r="G9862" s="23" t="s">
        <v>92</v>
      </c>
      <c r="H9862" s="24" t="s">
        <v>92</v>
      </c>
      <c r="I9862" t="s">
        <v>92</v>
      </c>
      <c r="J9862" s="23" t="s">
        <v>92</v>
      </c>
      <c r="K9862" t="s">
        <v>92</v>
      </c>
      <c r="L9862" s="24" t="s">
        <v>92</v>
      </c>
    </row>
    <row r="9863" spans="1:12">
      <c r="A9863" t="s">
        <v>92</v>
      </c>
      <c r="B9863" s="23" t="s">
        <v>92</v>
      </c>
      <c r="C9863" s="24" t="s">
        <v>92</v>
      </c>
      <c r="D9863" t="s">
        <v>92</v>
      </c>
      <c r="E9863" t="s">
        <v>92</v>
      </c>
      <c r="F9863" t="s">
        <v>92</v>
      </c>
      <c r="G9863" s="23" t="s">
        <v>92</v>
      </c>
      <c r="H9863" s="24" t="s">
        <v>92</v>
      </c>
      <c r="I9863" t="s">
        <v>92</v>
      </c>
      <c r="J9863" s="23" t="s">
        <v>92</v>
      </c>
      <c r="K9863" t="s">
        <v>92</v>
      </c>
      <c r="L9863" s="24" t="s">
        <v>92</v>
      </c>
    </row>
    <row r="9864" spans="1:12">
      <c r="A9864" t="s">
        <v>92</v>
      </c>
      <c r="B9864" s="23" t="s">
        <v>92</v>
      </c>
      <c r="C9864" s="24" t="s">
        <v>92</v>
      </c>
      <c r="D9864" t="s">
        <v>92</v>
      </c>
      <c r="E9864" t="s">
        <v>92</v>
      </c>
      <c r="F9864" t="s">
        <v>92</v>
      </c>
      <c r="G9864" s="23" t="s">
        <v>92</v>
      </c>
      <c r="H9864" s="24" t="s">
        <v>92</v>
      </c>
      <c r="I9864" t="s">
        <v>92</v>
      </c>
      <c r="J9864" s="23" t="s">
        <v>92</v>
      </c>
      <c r="K9864" t="s">
        <v>92</v>
      </c>
      <c r="L9864" s="24" t="s">
        <v>92</v>
      </c>
    </row>
    <row r="9865" spans="1:12">
      <c r="A9865" t="s">
        <v>92</v>
      </c>
      <c r="B9865" s="23" t="s">
        <v>92</v>
      </c>
      <c r="C9865" s="24" t="s">
        <v>92</v>
      </c>
      <c r="D9865" t="s">
        <v>92</v>
      </c>
      <c r="E9865" t="s">
        <v>92</v>
      </c>
      <c r="F9865" t="s">
        <v>92</v>
      </c>
      <c r="G9865" s="23" t="s">
        <v>92</v>
      </c>
      <c r="H9865" s="24" t="s">
        <v>92</v>
      </c>
      <c r="I9865" t="s">
        <v>92</v>
      </c>
      <c r="J9865" s="23" t="s">
        <v>92</v>
      </c>
      <c r="K9865" t="s">
        <v>92</v>
      </c>
      <c r="L9865" s="24" t="s">
        <v>92</v>
      </c>
    </row>
    <row r="9866" spans="1:12">
      <c r="A9866" t="s">
        <v>92</v>
      </c>
      <c r="B9866" s="23" t="s">
        <v>92</v>
      </c>
      <c r="C9866" s="24" t="s">
        <v>92</v>
      </c>
      <c r="D9866" t="s">
        <v>92</v>
      </c>
      <c r="E9866" t="s">
        <v>92</v>
      </c>
      <c r="F9866" t="s">
        <v>92</v>
      </c>
      <c r="G9866" s="23" t="s">
        <v>92</v>
      </c>
      <c r="H9866" s="24" t="s">
        <v>92</v>
      </c>
      <c r="I9866" t="s">
        <v>92</v>
      </c>
      <c r="J9866" s="23" t="s">
        <v>92</v>
      </c>
      <c r="K9866" t="s">
        <v>92</v>
      </c>
      <c r="L9866" s="24" t="s">
        <v>92</v>
      </c>
    </row>
    <row r="9867" spans="1:12">
      <c r="A9867" t="s">
        <v>92</v>
      </c>
      <c r="B9867" s="23" t="s">
        <v>92</v>
      </c>
      <c r="C9867" s="24" t="s">
        <v>92</v>
      </c>
      <c r="D9867" t="s">
        <v>92</v>
      </c>
      <c r="E9867" t="s">
        <v>92</v>
      </c>
      <c r="F9867" t="s">
        <v>92</v>
      </c>
      <c r="G9867" s="23" t="s">
        <v>92</v>
      </c>
      <c r="H9867" s="24" t="s">
        <v>92</v>
      </c>
      <c r="I9867" t="s">
        <v>92</v>
      </c>
      <c r="J9867" s="23" t="s">
        <v>92</v>
      </c>
      <c r="K9867" t="s">
        <v>92</v>
      </c>
      <c r="L9867" s="24" t="s">
        <v>92</v>
      </c>
    </row>
    <row r="9868" spans="1:12">
      <c r="A9868" t="s">
        <v>92</v>
      </c>
      <c r="B9868" s="23" t="s">
        <v>92</v>
      </c>
      <c r="C9868" s="24" t="s">
        <v>92</v>
      </c>
      <c r="D9868" t="s">
        <v>92</v>
      </c>
      <c r="E9868" t="s">
        <v>92</v>
      </c>
      <c r="F9868" t="s">
        <v>92</v>
      </c>
      <c r="G9868" s="23" t="s">
        <v>92</v>
      </c>
      <c r="H9868" s="24" t="s">
        <v>92</v>
      </c>
      <c r="I9868" t="s">
        <v>92</v>
      </c>
      <c r="J9868" s="23" t="s">
        <v>92</v>
      </c>
      <c r="K9868" t="s">
        <v>92</v>
      </c>
      <c r="L9868" s="24" t="s">
        <v>92</v>
      </c>
    </row>
    <row r="9869" spans="1:12">
      <c r="A9869" t="s">
        <v>92</v>
      </c>
      <c r="B9869" s="23" t="s">
        <v>92</v>
      </c>
      <c r="C9869" s="24" t="s">
        <v>92</v>
      </c>
      <c r="D9869" t="s">
        <v>92</v>
      </c>
      <c r="E9869" t="s">
        <v>92</v>
      </c>
      <c r="F9869" t="s">
        <v>92</v>
      </c>
      <c r="G9869" s="23" t="s">
        <v>92</v>
      </c>
      <c r="H9869" s="24" t="s">
        <v>92</v>
      </c>
      <c r="I9869" t="s">
        <v>92</v>
      </c>
      <c r="J9869" s="23" t="s">
        <v>92</v>
      </c>
      <c r="K9869" t="s">
        <v>92</v>
      </c>
      <c r="L9869" s="24" t="s">
        <v>92</v>
      </c>
    </row>
    <row r="9870" spans="1:12">
      <c r="A9870" t="s">
        <v>92</v>
      </c>
      <c r="B9870" s="23" t="s">
        <v>92</v>
      </c>
      <c r="C9870" s="24" t="s">
        <v>92</v>
      </c>
      <c r="D9870" t="s">
        <v>92</v>
      </c>
      <c r="E9870" t="s">
        <v>92</v>
      </c>
      <c r="F9870" t="s">
        <v>92</v>
      </c>
      <c r="G9870" s="23" t="s">
        <v>92</v>
      </c>
      <c r="H9870" s="24" t="s">
        <v>92</v>
      </c>
      <c r="I9870" t="s">
        <v>92</v>
      </c>
      <c r="J9870" s="23" t="s">
        <v>92</v>
      </c>
      <c r="K9870" t="s">
        <v>92</v>
      </c>
      <c r="L9870" s="24" t="s">
        <v>92</v>
      </c>
    </row>
    <row r="9871" spans="1:12">
      <c r="A9871" t="s">
        <v>92</v>
      </c>
      <c r="B9871" s="23" t="s">
        <v>92</v>
      </c>
      <c r="C9871" s="24" t="s">
        <v>92</v>
      </c>
      <c r="D9871" t="s">
        <v>92</v>
      </c>
      <c r="E9871" t="s">
        <v>92</v>
      </c>
      <c r="F9871" t="s">
        <v>92</v>
      </c>
      <c r="G9871" s="23" t="s">
        <v>92</v>
      </c>
      <c r="H9871" s="24" t="s">
        <v>92</v>
      </c>
      <c r="I9871" t="s">
        <v>92</v>
      </c>
      <c r="J9871" s="23" t="s">
        <v>92</v>
      </c>
      <c r="K9871" t="s">
        <v>92</v>
      </c>
      <c r="L9871" s="24" t="s">
        <v>92</v>
      </c>
    </row>
    <row r="9872" spans="1:12">
      <c r="A9872" t="s">
        <v>92</v>
      </c>
      <c r="B9872" s="23" t="s">
        <v>92</v>
      </c>
      <c r="C9872" s="24" t="s">
        <v>92</v>
      </c>
      <c r="D9872" t="s">
        <v>92</v>
      </c>
      <c r="E9872" t="s">
        <v>92</v>
      </c>
      <c r="F9872" t="s">
        <v>92</v>
      </c>
      <c r="G9872" s="23" t="s">
        <v>92</v>
      </c>
      <c r="H9872" s="24" t="s">
        <v>92</v>
      </c>
      <c r="I9872" t="s">
        <v>92</v>
      </c>
      <c r="J9872" s="23" t="s">
        <v>92</v>
      </c>
      <c r="K9872" t="s">
        <v>92</v>
      </c>
      <c r="L9872" s="24" t="s">
        <v>92</v>
      </c>
    </row>
    <row r="9873" spans="1:12">
      <c r="A9873" t="s">
        <v>92</v>
      </c>
      <c r="B9873" s="23" t="s">
        <v>92</v>
      </c>
      <c r="C9873" s="24" t="s">
        <v>92</v>
      </c>
      <c r="D9873" t="s">
        <v>92</v>
      </c>
      <c r="E9873" t="s">
        <v>92</v>
      </c>
      <c r="F9873" t="s">
        <v>92</v>
      </c>
      <c r="G9873" s="23" t="s">
        <v>92</v>
      </c>
      <c r="H9873" s="24" t="s">
        <v>92</v>
      </c>
      <c r="I9873" t="s">
        <v>92</v>
      </c>
      <c r="J9873" s="23" t="s">
        <v>92</v>
      </c>
      <c r="K9873" t="s">
        <v>92</v>
      </c>
      <c r="L9873" s="24" t="s">
        <v>92</v>
      </c>
    </row>
    <row r="9874" spans="1:12">
      <c r="A9874" t="s">
        <v>92</v>
      </c>
      <c r="B9874" s="23" t="s">
        <v>92</v>
      </c>
      <c r="C9874" s="24" t="s">
        <v>92</v>
      </c>
      <c r="D9874" t="s">
        <v>92</v>
      </c>
      <c r="E9874" t="s">
        <v>92</v>
      </c>
      <c r="F9874" t="s">
        <v>92</v>
      </c>
      <c r="G9874" s="23" t="s">
        <v>92</v>
      </c>
      <c r="H9874" s="24" t="s">
        <v>92</v>
      </c>
      <c r="I9874" t="s">
        <v>92</v>
      </c>
      <c r="J9874" s="23" t="s">
        <v>92</v>
      </c>
      <c r="K9874" t="s">
        <v>92</v>
      </c>
      <c r="L9874" s="24" t="s">
        <v>92</v>
      </c>
    </row>
    <row r="9875" spans="1:12">
      <c r="A9875" t="s">
        <v>92</v>
      </c>
      <c r="B9875" s="23" t="s">
        <v>92</v>
      </c>
      <c r="C9875" s="24" t="s">
        <v>92</v>
      </c>
      <c r="D9875" t="s">
        <v>92</v>
      </c>
      <c r="E9875" t="s">
        <v>92</v>
      </c>
      <c r="F9875" t="s">
        <v>92</v>
      </c>
      <c r="G9875" s="23" t="s">
        <v>92</v>
      </c>
      <c r="H9875" s="24" t="s">
        <v>92</v>
      </c>
      <c r="I9875" t="s">
        <v>92</v>
      </c>
      <c r="J9875" s="23" t="s">
        <v>92</v>
      </c>
      <c r="K9875" t="s">
        <v>92</v>
      </c>
      <c r="L9875" s="24" t="s">
        <v>92</v>
      </c>
    </row>
    <row r="9876" spans="1:12">
      <c r="A9876" t="s">
        <v>92</v>
      </c>
      <c r="B9876" s="23" t="s">
        <v>92</v>
      </c>
      <c r="C9876" s="24" t="s">
        <v>92</v>
      </c>
      <c r="D9876" t="s">
        <v>92</v>
      </c>
      <c r="E9876" t="s">
        <v>92</v>
      </c>
      <c r="F9876" t="s">
        <v>92</v>
      </c>
      <c r="G9876" s="23" t="s">
        <v>92</v>
      </c>
      <c r="H9876" s="24" t="s">
        <v>92</v>
      </c>
      <c r="I9876" t="s">
        <v>92</v>
      </c>
      <c r="J9876" s="23" t="s">
        <v>92</v>
      </c>
      <c r="K9876" t="s">
        <v>92</v>
      </c>
      <c r="L9876" s="24" t="s">
        <v>92</v>
      </c>
    </row>
    <row r="9877" spans="1:12">
      <c r="A9877" t="s">
        <v>92</v>
      </c>
      <c r="B9877" s="23" t="s">
        <v>92</v>
      </c>
      <c r="C9877" s="24" t="s">
        <v>92</v>
      </c>
      <c r="D9877" t="s">
        <v>92</v>
      </c>
      <c r="E9877" t="s">
        <v>92</v>
      </c>
      <c r="F9877" t="s">
        <v>92</v>
      </c>
      <c r="G9877" s="23" t="s">
        <v>92</v>
      </c>
      <c r="H9877" s="24" t="s">
        <v>92</v>
      </c>
      <c r="I9877" t="s">
        <v>92</v>
      </c>
      <c r="J9877" s="23" t="s">
        <v>92</v>
      </c>
      <c r="K9877" t="s">
        <v>92</v>
      </c>
      <c r="L9877" s="24" t="s">
        <v>92</v>
      </c>
    </row>
    <row r="9878" spans="1:12">
      <c r="A9878" t="s">
        <v>92</v>
      </c>
      <c r="B9878" s="23" t="s">
        <v>92</v>
      </c>
      <c r="C9878" s="24" t="s">
        <v>92</v>
      </c>
      <c r="D9878" t="s">
        <v>92</v>
      </c>
      <c r="E9878" t="s">
        <v>92</v>
      </c>
      <c r="F9878" t="s">
        <v>92</v>
      </c>
      <c r="G9878" s="23" t="s">
        <v>92</v>
      </c>
      <c r="H9878" s="24" t="s">
        <v>92</v>
      </c>
      <c r="I9878" t="s">
        <v>92</v>
      </c>
      <c r="J9878" s="23" t="s">
        <v>92</v>
      </c>
      <c r="K9878" t="s">
        <v>92</v>
      </c>
      <c r="L9878" s="24" t="s">
        <v>92</v>
      </c>
    </row>
    <row r="9879" spans="1:12">
      <c r="A9879" t="s">
        <v>92</v>
      </c>
      <c r="B9879" s="23" t="s">
        <v>92</v>
      </c>
      <c r="C9879" s="24" t="s">
        <v>92</v>
      </c>
      <c r="D9879" t="s">
        <v>92</v>
      </c>
      <c r="E9879" t="s">
        <v>92</v>
      </c>
      <c r="F9879" t="s">
        <v>92</v>
      </c>
      <c r="G9879" s="23" t="s">
        <v>92</v>
      </c>
      <c r="H9879" s="24" t="s">
        <v>92</v>
      </c>
      <c r="I9879" t="s">
        <v>92</v>
      </c>
      <c r="J9879" s="23" t="s">
        <v>92</v>
      </c>
      <c r="K9879" t="s">
        <v>92</v>
      </c>
      <c r="L9879" s="24" t="s">
        <v>92</v>
      </c>
    </row>
    <row r="9880" spans="1:12">
      <c r="A9880" t="s">
        <v>92</v>
      </c>
      <c r="B9880" s="23" t="s">
        <v>92</v>
      </c>
      <c r="C9880" s="24" t="s">
        <v>92</v>
      </c>
      <c r="D9880" t="s">
        <v>92</v>
      </c>
      <c r="E9880" t="s">
        <v>92</v>
      </c>
      <c r="F9880" t="s">
        <v>92</v>
      </c>
      <c r="G9880" s="23" t="s">
        <v>92</v>
      </c>
      <c r="H9880" s="24" t="s">
        <v>92</v>
      </c>
      <c r="I9880" t="s">
        <v>92</v>
      </c>
      <c r="J9880" s="23" t="s">
        <v>92</v>
      </c>
      <c r="K9880" t="s">
        <v>92</v>
      </c>
      <c r="L9880" s="24" t="s">
        <v>92</v>
      </c>
    </row>
    <row r="9881" spans="1:12">
      <c r="A9881" t="s">
        <v>92</v>
      </c>
      <c r="B9881" s="23" t="s">
        <v>92</v>
      </c>
      <c r="C9881" s="24" t="s">
        <v>92</v>
      </c>
      <c r="D9881" t="s">
        <v>92</v>
      </c>
      <c r="E9881" t="s">
        <v>92</v>
      </c>
      <c r="F9881" t="s">
        <v>92</v>
      </c>
      <c r="G9881" s="23" t="s">
        <v>92</v>
      </c>
      <c r="H9881" s="24" t="s">
        <v>92</v>
      </c>
      <c r="I9881" t="s">
        <v>92</v>
      </c>
      <c r="J9881" s="23" t="s">
        <v>92</v>
      </c>
      <c r="K9881" t="s">
        <v>92</v>
      </c>
      <c r="L9881" s="24" t="s">
        <v>92</v>
      </c>
    </row>
    <row r="9882" spans="1:12">
      <c r="A9882" t="s">
        <v>92</v>
      </c>
      <c r="B9882" s="23" t="s">
        <v>92</v>
      </c>
      <c r="C9882" s="24" t="s">
        <v>92</v>
      </c>
      <c r="D9882" t="s">
        <v>92</v>
      </c>
      <c r="E9882" t="s">
        <v>92</v>
      </c>
      <c r="F9882" t="s">
        <v>92</v>
      </c>
      <c r="G9882" s="23" t="s">
        <v>92</v>
      </c>
      <c r="H9882" s="24" t="s">
        <v>92</v>
      </c>
      <c r="I9882" t="s">
        <v>92</v>
      </c>
      <c r="J9882" s="23" t="s">
        <v>92</v>
      </c>
      <c r="K9882" t="s">
        <v>92</v>
      </c>
      <c r="L9882" s="24" t="s">
        <v>92</v>
      </c>
    </row>
    <row r="9883" spans="1:12">
      <c r="A9883" t="s">
        <v>92</v>
      </c>
      <c r="B9883" s="23" t="s">
        <v>92</v>
      </c>
      <c r="C9883" s="24" t="s">
        <v>92</v>
      </c>
      <c r="D9883" t="s">
        <v>92</v>
      </c>
      <c r="E9883" t="s">
        <v>92</v>
      </c>
      <c r="F9883" t="s">
        <v>92</v>
      </c>
      <c r="G9883" s="23" t="s">
        <v>92</v>
      </c>
      <c r="H9883" s="24" t="s">
        <v>92</v>
      </c>
      <c r="I9883" t="s">
        <v>92</v>
      </c>
      <c r="J9883" s="23" t="s">
        <v>92</v>
      </c>
      <c r="K9883" t="s">
        <v>92</v>
      </c>
      <c r="L9883" s="24" t="s">
        <v>92</v>
      </c>
    </row>
    <row r="9884" spans="1:12">
      <c r="A9884" t="s">
        <v>92</v>
      </c>
      <c r="B9884" s="23" t="s">
        <v>92</v>
      </c>
      <c r="C9884" s="24" t="s">
        <v>92</v>
      </c>
      <c r="D9884" t="s">
        <v>92</v>
      </c>
      <c r="E9884" t="s">
        <v>92</v>
      </c>
      <c r="F9884" t="s">
        <v>92</v>
      </c>
      <c r="G9884" s="23" t="s">
        <v>92</v>
      </c>
      <c r="H9884" s="24" t="s">
        <v>92</v>
      </c>
      <c r="I9884" t="s">
        <v>92</v>
      </c>
      <c r="J9884" s="23" t="s">
        <v>92</v>
      </c>
      <c r="K9884" t="s">
        <v>92</v>
      </c>
      <c r="L9884" s="24" t="s">
        <v>92</v>
      </c>
    </row>
    <row r="9885" spans="1:12">
      <c r="A9885" t="s">
        <v>92</v>
      </c>
      <c r="B9885" s="23" t="s">
        <v>92</v>
      </c>
      <c r="C9885" s="24" t="s">
        <v>92</v>
      </c>
      <c r="D9885" t="s">
        <v>92</v>
      </c>
      <c r="E9885" t="s">
        <v>92</v>
      </c>
      <c r="F9885" t="s">
        <v>92</v>
      </c>
      <c r="G9885" s="23" t="s">
        <v>92</v>
      </c>
      <c r="H9885" s="24" t="s">
        <v>92</v>
      </c>
      <c r="I9885" t="s">
        <v>92</v>
      </c>
      <c r="J9885" s="23" t="s">
        <v>92</v>
      </c>
      <c r="K9885" t="s">
        <v>92</v>
      </c>
      <c r="L9885" s="24" t="s">
        <v>92</v>
      </c>
    </row>
    <row r="9886" spans="1:12">
      <c r="A9886" t="s">
        <v>92</v>
      </c>
      <c r="B9886" s="23" t="s">
        <v>92</v>
      </c>
      <c r="C9886" s="24" t="s">
        <v>92</v>
      </c>
      <c r="D9886" t="s">
        <v>92</v>
      </c>
      <c r="E9886" t="s">
        <v>92</v>
      </c>
      <c r="F9886" t="s">
        <v>92</v>
      </c>
      <c r="G9886" s="23" t="s">
        <v>92</v>
      </c>
      <c r="H9886" s="24" t="s">
        <v>92</v>
      </c>
      <c r="I9886" t="s">
        <v>92</v>
      </c>
      <c r="J9886" s="23" t="s">
        <v>92</v>
      </c>
      <c r="K9886" t="s">
        <v>92</v>
      </c>
      <c r="L9886" s="24" t="s">
        <v>92</v>
      </c>
    </row>
    <row r="9887" spans="1:12">
      <c r="A9887" t="s">
        <v>92</v>
      </c>
      <c r="B9887" s="23" t="s">
        <v>92</v>
      </c>
      <c r="C9887" s="24" t="s">
        <v>92</v>
      </c>
      <c r="D9887" t="s">
        <v>92</v>
      </c>
      <c r="E9887" t="s">
        <v>92</v>
      </c>
      <c r="F9887" t="s">
        <v>92</v>
      </c>
      <c r="G9887" s="23" t="s">
        <v>92</v>
      </c>
      <c r="H9887" s="24" t="s">
        <v>92</v>
      </c>
      <c r="I9887" t="s">
        <v>92</v>
      </c>
      <c r="J9887" s="23" t="s">
        <v>92</v>
      </c>
      <c r="K9887" t="s">
        <v>92</v>
      </c>
      <c r="L9887" s="24" t="s">
        <v>92</v>
      </c>
    </row>
    <row r="9888" spans="1:12">
      <c r="A9888" t="s">
        <v>92</v>
      </c>
      <c r="B9888" s="23" t="s">
        <v>92</v>
      </c>
      <c r="C9888" s="24" t="s">
        <v>92</v>
      </c>
      <c r="D9888" t="s">
        <v>92</v>
      </c>
      <c r="E9888" t="s">
        <v>92</v>
      </c>
      <c r="F9888" t="s">
        <v>92</v>
      </c>
      <c r="G9888" s="23" t="s">
        <v>92</v>
      </c>
      <c r="H9888" s="24" t="s">
        <v>92</v>
      </c>
      <c r="I9888" t="s">
        <v>92</v>
      </c>
      <c r="J9888" s="23" t="s">
        <v>92</v>
      </c>
      <c r="K9888" t="s">
        <v>92</v>
      </c>
      <c r="L9888" s="24" t="s">
        <v>92</v>
      </c>
    </row>
    <row r="9889" spans="1:12">
      <c r="A9889" t="s">
        <v>92</v>
      </c>
      <c r="B9889" s="23" t="s">
        <v>92</v>
      </c>
      <c r="C9889" s="24" t="s">
        <v>92</v>
      </c>
      <c r="D9889" t="s">
        <v>92</v>
      </c>
      <c r="E9889" t="s">
        <v>92</v>
      </c>
      <c r="F9889" t="s">
        <v>92</v>
      </c>
      <c r="G9889" s="23" t="s">
        <v>92</v>
      </c>
      <c r="H9889" s="24" t="s">
        <v>92</v>
      </c>
      <c r="I9889" t="s">
        <v>92</v>
      </c>
      <c r="J9889" s="23" t="s">
        <v>92</v>
      </c>
      <c r="K9889" t="s">
        <v>92</v>
      </c>
      <c r="L9889" s="24" t="s">
        <v>92</v>
      </c>
    </row>
    <row r="9890" spans="1:12">
      <c r="A9890" t="s">
        <v>92</v>
      </c>
      <c r="B9890" s="23" t="s">
        <v>92</v>
      </c>
      <c r="C9890" s="24" t="s">
        <v>92</v>
      </c>
      <c r="D9890" t="s">
        <v>92</v>
      </c>
      <c r="E9890" t="s">
        <v>92</v>
      </c>
      <c r="F9890" t="s">
        <v>92</v>
      </c>
      <c r="G9890" s="23" t="s">
        <v>92</v>
      </c>
      <c r="H9890" s="24" t="s">
        <v>92</v>
      </c>
      <c r="I9890" t="s">
        <v>92</v>
      </c>
      <c r="J9890" s="23" t="s">
        <v>92</v>
      </c>
      <c r="K9890" t="s">
        <v>92</v>
      </c>
      <c r="L9890" s="24" t="s">
        <v>92</v>
      </c>
    </row>
    <row r="9891" spans="1:12">
      <c r="A9891" t="s">
        <v>92</v>
      </c>
      <c r="B9891" s="23" t="s">
        <v>92</v>
      </c>
      <c r="C9891" s="24" t="s">
        <v>92</v>
      </c>
      <c r="D9891" t="s">
        <v>92</v>
      </c>
      <c r="E9891" t="s">
        <v>92</v>
      </c>
      <c r="F9891" t="s">
        <v>92</v>
      </c>
      <c r="G9891" s="23" t="s">
        <v>92</v>
      </c>
      <c r="H9891" s="24" t="s">
        <v>92</v>
      </c>
      <c r="I9891" t="s">
        <v>92</v>
      </c>
      <c r="J9891" s="23" t="s">
        <v>92</v>
      </c>
      <c r="K9891" t="s">
        <v>92</v>
      </c>
      <c r="L9891" s="24" t="s">
        <v>92</v>
      </c>
    </row>
    <row r="9892" spans="1:12">
      <c r="A9892" t="s">
        <v>92</v>
      </c>
      <c r="B9892" s="23" t="s">
        <v>92</v>
      </c>
      <c r="C9892" s="24" t="s">
        <v>92</v>
      </c>
      <c r="D9892" t="s">
        <v>92</v>
      </c>
      <c r="E9892" t="s">
        <v>92</v>
      </c>
      <c r="F9892" t="s">
        <v>92</v>
      </c>
      <c r="G9892" s="23" t="s">
        <v>92</v>
      </c>
      <c r="H9892" s="24" t="s">
        <v>92</v>
      </c>
      <c r="I9892" t="s">
        <v>92</v>
      </c>
      <c r="J9892" s="23" t="s">
        <v>92</v>
      </c>
      <c r="K9892" t="s">
        <v>92</v>
      </c>
      <c r="L9892" s="24" t="s">
        <v>92</v>
      </c>
    </row>
    <row r="9893" spans="1:12">
      <c r="A9893" t="s">
        <v>92</v>
      </c>
      <c r="B9893" s="23" t="s">
        <v>92</v>
      </c>
      <c r="C9893" s="24" t="s">
        <v>92</v>
      </c>
      <c r="D9893" t="s">
        <v>92</v>
      </c>
      <c r="E9893" t="s">
        <v>92</v>
      </c>
      <c r="F9893" t="s">
        <v>92</v>
      </c>
      <c r="G9893" s="23" t="s">
        <v>92</v>
      </c>
      <c r="H9893" s="24" t="s">
        <v>92</v>
      </c>
      <c r="I9893" t="s">
        <v>92</v>
      </c>
      <c r="J9893" s="23" t="s">
        <v>92</v>
      </c>
      <c r="K9893" t="s">
        <v>92</v>
      </c>
      <c r="L9893" s="24" t="s">
        <v>92</v>
      </c>
    </row>
    <row r="9894" spans="1:12">
      <c r="A9894" t="s">
        <v>92</v>
      </c>
      <c r="B9894" s="23" t="s">
        <v>92</v>
      </c>
      <c r="C9894" s="24" t="s">
        <v>92</v>
      </c>
      <c r="D9894" t="s">
        <v>92</v>
      </c>
      <c r="E9894" t="s">
        <v>92</v>
      </c>
      <c r="F9894" t="s">
        <v>92</v>
      </c>
      <c r="G9894" s="23" t="s">
        <v>92</v>
      </c>
      <c r="H9894" s="24" t="s">
        <v>92</v>
      </c>
      <c r="I9894" t="s">
        <v>92</v>
      </c>
      <c r="J9894" s="23" t="s">
        <v>92</v>
      </c>
      <c r="K9894" t="s">
        <v>92</v>
      </c>
      <c r="L9894" s="24" t="s">
        <v>92</v>
      </c>
    </row>
    <row r="9895" spans="1:12">
      <c r="A9895" t="s">
        <v>92</v>
      </c>
      <c r="B9895" s="23" t="s">
        <v>92</v>
      </c>
      <c r="C9895" s="24" t="s">
        <v>92</v>
      </c>
      <c r="D9895" t="s">
        <v>92</v>
      </c>
      <c r="E9895" t="s">
        <v>92</v>
      </c>
      <c r="F9895" t="s">
        <v>92</v>
      </c>
      <c r="G9895" s="23" t="s">
        <v>92</v>
      </c>
      <c r="H9895" s="24" t="s">
        <v>92</v>
      </c>
      <c r="I9895" t="s">
        <v>92</v>
      </c>
      <c r="J9895" s="23" t="s">
        <v>92</v>
      </c>
      <c r="K9895" t="s">
        <v>92</v>
      </c>
      <c r="L9895" s="24" t="s">
        <v>92</v>
      </c>
    </row>
    <row r="9896" spans="1:12">
      <c r="A9896" t="s">
        <v>92</v>
      </c>
      <c r="B9896" s="23" t="s">
        <v>92</v>
      </c>
      <c r="C9896" s="24" t="s">
        <v>92</v>
      </c>
      <c r="D9896" t="s">
        <v>92</v>
      </c>
      <c r="E9896" t="s">
        <v>92</v>
      </c>
      <c r="F9896" t="s">
        <v>92</v>
      </c>
      <c r="G9896" s="23" t="s">
        <v>92</v>
      </c>
      <c r="H9896" s="24" t="s">
        <v>92</v>
      </c>
      <c r="I9896" t="s">
        <v>92</v>
      </c>
      <c r="J9896" s="23" t="s">
        <v>92</v>
      </c>
      <c r="K9896" t="s">
        <v>92</v>
      </c>
      <c r="L9896" s="24" t="s">
        <v>92</v>
      </c>
    </row>
    <row r="9897" spans="1:12">
      <c r="A9897" t="s">
        <v>92</v>
      </c>
      <c r="B9897" s="23" t="s">
        <v>92</v>
      </c>
      <c r="C9897" s="24" t="s">
        <v>92</v>
      </c>
      <c r="D9897" t="s">
        <v>92</v>
      </c>
      <c r="E9897" t="s">
        <v>92</v>
      </c>
      <c r="F9897" t="s">
        <v>92</v>
      </c>
      <c r="G9897" s="23" t="s">
        <v>92</v>
      </c>
      <c r="H9897" s="24" t="s">
        <v>92</v>
      </c>
      <c r="I9897" t="s">
        <v>92</v>
      </c>
      <c r="J9897" s="23" t="s">
        <v>92</v>
      </c>
      <c r="K9897" t="s">
        <v>92</v>
      </c>
      <c r="L9897" s="24" t="s">
        <v>92</v>
      </c>
    </row>
    <row r="9898" spans="1:12">
      <c r="A9898" t="s">
        <v>92</v>
      </c>
      <c r="B9898" s="23" t="s">
        <v>92</v>
      </c>
      <c r="C9898" s="24" t="s">
        <v>92</v>
      </c>
      <c r="D9898" t="s">
        <v>92</v>
      </c>
      <c r="E9898" t="s">
        <v>92</v>
      </c>
      <c r="F9898" t="s">
        <v>92</v>
      </c>
      <c r="G9898" s="23" t="s">
        <v>92</v>
      </c>
      <c r="H9898" s="24" t="s">
        <v>92</v>
      </c>
      <c r="I9898" t="s">
        <v>92</v>
      </c>
      <c r="J9898" s="23" t="s">
        <v>92</v>
      </c>
      <c r="K9898" t="s">
        <v>92</v>
      </c>
      <c r="L9898" s="24" t="s">
        <v>92</v>
      </c>
    </row>
    <row r="9899" spans="1:12">
      <c r="A9899" t="s">
        <v>92</v>
      </c>
      <c r="B9899" s="23" t="s">
        <v>92</v>
      </c>
      <c r="C9899" s="24" t="s">
        <v>92</v>
      </c>
      <c r="D9899" t="s">
        <v>92</v>
      </c>
      <c r="E9899" t="s">
        <v>92</v>
      </c>
      <c r="F9899" t="s">
        <v>92</v>
      </c>
      <c r="G9899" s="23" t="s">
        <v>92</v>
      </c>
      <c r="H9899" s="24" t="s">
        <v>92</v>
      </c>
      <c r="I9899" t="s">
        <v>92</v>
      </c>
      <c r="J9899" s="23" t="s">
        <v>92</v>
      </c>
      <c r="K9899" t="s">
        <v>92</v>
      </c>
      <c r="L9899" s="24" t="s">
        <v>92</v>
      </c>
    </row>
    <row r="9900" spans="1:12">
      <c r="A9900" t="s">
        <v>92</v>
      </c>
      <c r="B9900" s="23" t="s">
        <v>92</v>
      </c>
      <c r="C9900" s="24" t="s">
        <v>92</v>
      </c>
      <c r="D9900" t="s">
        <v>92</v>
      </c>
      <c r="E9900" t="s">
        <v>92</v>
      </c>
      <c r="F9900" t="s">
        <v>92</v>
      </c>
      <c r="G9900" s="23" t="s">
        <v>92</v>
      </c>
      <c r="H9900" s="24" t="s">
        <v>92</v>
      </c>
      <c r="I9900" t="s">
        <v>92</v>
      </c>
      <c r="J9900" s="23" t="s">
        <v>92</v>
      </c>
      <c r="K9900" t="s">
        <v>92</v>
      </c>
      <c r="L9900" s="24" t="s">
        <v>92</v>
      </c>
    </row>
    <row r="9901" spans="1:12">
      <c r="A9901" t="s">
        <v>92</v>
      </c>
      <c r="B9901" s="23" t="s">
        <v>92</v>
      </c>
      <c r="C9901" s="24" t="s">
        <v>92</v>
      </c>
      <c r="D9901" t="s">
        <v>92</v>
      </c>
      <c r="E9901" t="s">
        <v>92</v>
      </c>
      <c r="F9901" t="s">
        <v>92</v>
      </c>
      <c r="G9901" s="23" t="s">
        <v>92</v>
      </c>
      <c r="H9901" s="24" t="s">
        <v>92</v>
      </c>
      <c r="I9901" t="s">
        <v>92</v>
      </c>
      <c r="J9901" s="23" t="s">
        <v>92</v>
      </c>
      <c r="K9901" t="s">
        <v>92</v>
      </c>
      <c r="L9901" s="24" t="s">
        <v>92</v>
      </c>
    </row>
    <row r="9902" spans="1:12">
      <c r="A9902" t="s">
        <v>92</v>
      </c>
      <c r="B9902" s="23" t="s">
        <v>92</v>
      </c>
      <c r="C9902" s="24" t="s">
        <v>92</v>
      </c>
      <c r="D9902" t="s">
        <v>92</v>
      </c>
      <c r="E9902" t="s">
        <v>92</v>
      </c>
      <c r="F9902" t="s">
        <v>92</v>
      </c>
      <c r="G9902" s="23" t="s">
        <v>92</v>
      </c>
      <c r="H9902" s="24" t="s">
        <v>92</v>
      </c>
      <c r="I9902" t="s">
        <v>92</v>
      </c>
      <c r="J9902" s="23" t="s">
        <v>92</v>
      </c>
      <c r="K9902" t="s">
        <v>92</v>
      </c>
      <c r="L9902" s="24" t="s">
        <v>92</v>
      </c>
    </row>
    <row r="9903" spans="1:12">
      <c r="A9903" t="s">
        <v>92</v>
      </c>
      <c r="B9903" s="23" t="s">
        <v>92</v>
      </c>
      <c r="C9903" s="24" t="s">
        <v>92</v>
      </c>
      <c r="D9903" t="s">
        <v>92</v>
      </c>
      <c r="E9903" t="s">
        <v>92</v>
      </c>
      <c r="F9903" t="s">
        <v>92</v>
      </c>
      <c r="G9903" s="23" t="s">
        <v>92</v>
      </c>
      <c r="H9903" s="24" t="s">
        <v>92</v>
      </c>
      <c r="I9903" t="s">
        <v>92</v>
      </c>
      <c r="J9903" s="23" t="s">
        <v>92</v>
      </c>
      <c r="K9903" t="s">
        <v>92</v>
      </c>
      <c r="L9903" s="24" t="s">
        <v>92</v>
      </c>
    </row>
    <row r="9904" spans="1:12">
      <c r="A9904" t="s">
        <v>92</v>
      </c>
      <c r="B9904" s="23" t="s">
        <v>92</v>
      </c>
      <c r="C9904" s="24" t="s">
        <v>92</v>
      </c>
      <c r="D9904" t="s">
        <v>92</v>
      </c>
      <c r="E9904" t="s">
        <v>92</v>
      </c>
      <c r="F9904" t="s">
        <v>92</v>
      </c>
      <c r="G9904" s="23" t="s">
        <v>92</v>
      </c>
      <c r="H9904" s="24" t="s">
        <v>92</v>
      </c>
      <c r="I9904" t="s">
        <v>92</v>
      </c>
      <c r="J9904" s="23" t="s">
        <v>92</v>
      </c>
      <c r="K9904" t="s">
        <v>92</v>
      </c>
      <c r="L9904" s="24" t="s">
        <v>92</v>
      </c>
    </row>
    <row r="9905" spans="1:12">
      <c r="A9905" t="s">
        <v>92</v>
      </c>
      <c r="B9905" s="23" t="s">
        <v>92</v>
      </c>
      <c r="C9905" s="24" t="s">
        <v>92</v>
      </c>
      <c r="D9905" t="s">
        <v>92</v>
      </c>
      <c r="E9905" t="s">
        <v>92</v>
      </c>
      <c r="F9905" t="s">
        <v>92</v>
      </c>
      <c r="G9905" s="23" t="s">
        <v>92</v>
      </c>
      <c r="H9905" s="24" t="s">
        <v>92</v>
      </c>
      <c r="I9905" t="s">
        <v>92</v>
      </c>
      <c r="J9905" s="23" t="s">
        <v>92</v>
      </c>
      <c r="K9905" t="s">
        <v>92</v>
      </c>
      <c r="L9905" s="24" t="s">
        <v>92</v>
      </c>
    </row>
    <row r="9906" spans="1:12">
      <c r="A9906" t="s">
        <v>92</v>
      </c>
      <c r="B9906" s="23" t="s">
        <v>92</v>
      </c>
      <c r="C9906" s="24" t="s">
        <v>92</v>
      </c>
      <c r="D9906" t="s">
        <v>92</v>
      </c>
      <c r="E9906" t="s">
        <v>92</v>
      </c>
      <c r="F9906" t="s">
        <v>92</v>
      </c>
      <c r="G9906" s="23" t="s">
        <v>92</v>
      </c>
      <c r="H9906" s="24" t="s">
        <v>92</v>
      </c>
      <c r="I9906" t="s">
        <v>92</v>
      </c>
      <c r="J9906" s="23" t="s">
        <v>92</v>
      </c>
      <c r="K9906" t="s">
        <v>92</v>
      </c>
      <c r="L9906" s="24" t="s">
        <v>92</v>
      </c>
    </row>
    <row r="9907" spans="1:12">
      <c r="A9907" t="s">
        <v>92</v>
      </c>
      <c r="B9907" s="23" t="s">
        <v>92</v>
      </c>
      <c r="C9907" s="24" t="s">
        <v>92</v>
      </c>
      <c r="D9907" t="s">
        <v>92</v>
      </c>
      <c r="E9907" t="s">
        <v>92</v>
      </c>
      <c r="F9907" t="s">
        <v>92</v>
      </c>
      <c r="G9907" s="23" t="s">
        <v>92</v>
      </c>
      <c r="H9907" s="24" t="s">
        <v>92</v>
      </c>
      <c r="I9907" t="s">
        <v>92</v>
      </c>
      <c r="J9907" s="23" t="s">
        <v>92</v>
      </c>
      <c r="K9907" t="s">
        <v>92</v>
      </c>
      <c r="L9907" s="24" t="s">
        <v>92</v>
      </c>
    </row>
    <row r="9908" spans="1:12">
      <c r="A9908" t="s">
        <v>92</v>
      </c>
      <c r="B9908" s="23" t="s">
        <v>92</v>
      </c>
      <c r="C9908" s="24" t="s">
        <v>92</v>
      </c>
      <c r="D9908" t="s">
        <v>92</v>
      </c>
      <c r="E9908" t="s">
        <v>92</v>
      </c>
      <c r="F9908" t="s">
        <v>92</v>
      </c>
      <c r="G9908" s="23" t="s">
        <v>92</v>
      </c>
      <c r="H9908" s="24" t="s">
        <v>92</v>
      </c>
      <c r="I9908" t="s">
        <v>92</v>
      </c>
      <c r="J9908" s="23" t="s">
        <v>92</v>
      </c>
      <c r="K9908" t="s">
        <v>92</v>
      </c>
      <c r="L9908" s="24" t="s">
        <v>92</v>
      </c>
    </row>
    <row r="9909" spans="1:12">
      <c r="A9909" t="s">
        <v>92</v>
      </c>
      <c r="B9909" s="23" t="s">
        <v>92</v>
      </c>
      <c r="C9909" s="24" t="s">
        <v>92</v>
      </c>
      <c r="D9909" t="s">
        <v>92</v>
      </c>
      <c r="E9909" t="s">
        <v>92</v>
      </c>
      <c r="F9909" t="s">
        <v>92</v>
      </c>
      <c r="G9909" s="23" t="s">
        <v>92</v>
      </c>
      <c r="H9909" s="24" t="s">
        <v>92</v>
      </c>
      <c r="I9909" t="s">
        <v>92</v>
      </c>
      <c r="J9909" s="23" t="s">
        <v>92</v>
      </c>
      <c r="K9909" t="s">
        <v>92</v>
      </c>
      <c r="L9909" s="24" t="s">
        <v>92</v>
      </c>
    </row>
    <row r="9910" spans="1:12">
      <c r="A9910" t="s">
        <v>92</v>
      </c>
      <c r="B9910" s="23" t="s">
        <v>92</v>
      </c>
      <c r="C9910" s="24" t="s">
        <v>92</v>
      </c>
      <c r="D9910" t="s">
        <v>92</v>
      </c>
      <c r="E9910" t="s">
        <v>92</v>
      </c>
      <c r="F9910" t="s">
        <v>92</v>
      </c>
      <c r="G9910" s="23" t="s">
        <v>92</v>
      </c>
      <c r="H9910" s="24" t="s">
        <v>92</v>
      </c>
      <c r="I9910" t="s">
        <v>92</v>
      </c>
      <c r="J9910" s="23" t="s">
        <v>92</v>
      </c>
      <c r="K9910" t="s">
        <v>92</v>
      </c>
      <c r="L9910" s="24" t="s">
        <v>92</v>
      </c>
    </row>
    <row r="9911" spans="1:12">
      <c r="A9911" t="s">
        <v>92</v>
      </c>
      <c r="B9911" s="23" t="s">
        <v>92</v>
      </c>
      <c r="C9911" s="24" t="s">
        <v>92</v>
      </c>
      <c r="D9911" t="s">
        <v>92</v>
      </c>
      <c r="E9911" t="s">
        <v>92</v>
      </c>
      <c r="F9911" t="s">
        <v>92</v>
      </c>
      <c r="G9911" s="23" t="s">
        <v>92</v>
      </c>
      <c r="H9911" s="24" t="s">
        <v>92</v>
      </c>
      <c r="I9911" t="s">
        <v>92</v>
      </c>
      <c r="J9911" s="23" t="s">
        <v>92</v>
      </c>
      <c r="K9911" t="s">
        <v>92</v>
      </c>
      <c r="L9911" s="24" t="s">
        <v>92</v>
      </c>
    </row>
    <row r="9912" spans="1:12">
      <c r="A9912" t="s">
        <v>92</v>
      </c>
      <c r="B9912" s="23" t="s">
        <v>92</v>
      </c>
      <c r="C9912" s="24" t="s">
        <v>92</v>
      </c>
      <c r="D9912" t="s">
        <v>92</v>
      </c>
      <c r="E9912" t="s">
        <v>92</v>
      </c>
      <c r="F9912" t="s">
        <v>92</v>
      </c>
      <c r="G9912" s="23" t="s">
        <v>92</v>
      </c>
      <c r="H9912" s="24" t="s">
        <v>92</v>
      </c>
      <c r="I9912" t="s">
        <v>92</v>
      </c>
      <c r="J9912" s="23" t="s">
        <v>92</v>
      </c>
      <c r="K9912" t="s">
        <v>92</v>
      </c>
      <c r="L9912" s="24" t="s">
        <v>92</v>
      </c>
    </row>
    <row r="9913" spans="1:12">
      <c r="A9913" t="s">
        <v>92</v>
      </c>
      <c r="B9913" s="23" t="s">
        <v>92</v>
      </c>
      <c r="C9913" s="24" t="s">
        <v>92</v>
      </c>
      <c r="D9913" t="s">
        <v>92</v>
      </c>
      <c r="E9913" t="s">
        <v>92</v>
      </c>
      <c r="F9913" t="s">
        <v>92</v>
      </c>
      <c r="G9913" s="23" t="s">
        <v>92</v>
      </c>
      <c r="H9913" s="24" t="s">
        <v>92</v>
      </c>
      <c r="I9913" t="s">
        <v>92</v>
      </c>
      <c r="J9913" s="23" t="s">
        <v>92</v>
      </c>
      <c r="K9913" t="s">
        <v>92</v>
      </c>
      <c r="L9913" s="24" t="s">
        <v>92</v>
      </c>
    </row>
    <row r="9914" spans="1:12">
      <c r="A9914" t="s">
        <v>92</v>
      </c>
      <c r="B9914" s="23" t="s">
        <v>92</v>
      </c>
      <c r="C9914" s="24" t="s">
        <v>92</v>
      </c>
      <c r="D9914" t="s">
        <v>92</v>
      </c>
      <c r="E9914" t="s">
        <v>92</v>
      </c>
      <c r="F9914" t="s">
        <v>92</v>
      </c>
      <c r="G9914" s="23" t="s">
        <v>92</v>
      </c>
      <c r="H9914" s="24" t="s">
        <v>92</v>
      </c>
      <c r="I9914" t="s">
        <v>92</v>
      </c>
      <c r="J9914" s="23" t="s">
        <v>92</v>
      </c>
      <c r="K9914" t="s">
        <v>92</v>
      </c>
      <c r="L9914" s="24" t="s">
        <v>92</v>
      </c>
    </row>
    <row r="9915" spans="1:12">
      <c r="A9915" t="s">
        <v>92</v>
      </c>
      <c r="B9915" s="23" t="s">
        <v>92</v>
      </c>
      <c r="C9915" s="24" t="s">
        <v>92</v>
      </c>
      <c r="D9915" t="s">
        <v>92</v>
      </c>
      <c r="E9915" t="s">
        <v>92</v>
      </c>
      <c r="F9915" t="s">
        <v>92</v>
      </c>
      <c r="G9915" s="23" t="s">
        <v>92</v>
      </c>
      <c r="H9915" s="24" t="s">
        <v>92</v>
      </c>
      <c r="I9915" t="s">
        <v>92</v>
      </c>
      <c r="J9915" s="23" t="s">
        <v>92</v>
      </c>
      <c r="K9915" t="s">
        <v>92</v>
      </c>
      <c r="L9915" s="24" t="s">
        <v>92</v>
      </c>
    </row>
    <row r="9916" spans="1:12">
      <c r="A9916" t="s">
        <v>92</v>
      </c>
      <c r="B9916" s="23" t="s">
        <v>92</v>
      </c>
      <c r="C9916" s="24" t="s">
        <v>92</v>
      </c>
      <c r="D9916" t="s">
        <v>92</v>
      </c>
      <c r="E9916" t="s">
        <v>92</v>
      </c>
      <c r="F9916" t="s">
        <v>92</v>
      </c>
      <c r="G9916" s="23" t="s">
        <v>92</v>
      </c>
      <c r="H9916" s="24" t="s">
        <v>92</v>
      </c>
      <c r="I9916" t="s">
        <v>92</v>
      </c>
      <c r="J9916" s="23" t="s">
        <v>92</v>
      </c>
      <c r="K9916" t="s">
        <v>92</v>
      </c>
      <c r="L9916" s="24" t="s">
        <v>92</v>
      </c>
    </row>
    <row r="9917" spans="1:12">
      <c r="A9917" t="s">
        <v>92</v>
      </c>
      <c r="B9917" s="23" t="s">
        <v>92</v>
      </c>
      <c r="C9917" s="24" t="s">
        <v>92</v>
      </c>
      <c r="D9917" t="s">
        <v>92</v>
      </c>
      <c r="E9917" t="s">
        <v>92</v>
      </c>
      <c r="F9917" t="s">
        <v>92</v>
      </c>
      <c r="G9917" s="23" t="s">
        <v>92</v>
      </c>
      <c r="H9917" s="24" t="s">
        <v>92</v>
      </c>
      <c r="I9917" t="s">
        <v>92</v>
      </c>
      <c r="J9917" s="23" t="s">
        <v>92</v>
      </c>
      <c r="K9917" t="s">
        <v>92</v>
      </c>
      <c r="L9917" s="24" t="s">
        <v>92</v>
      </c>
    </row>
    <row r="9918" spans="1:12">
      <c r="A9918" t="s">
        <v>92</v>
      </c>
      <c r="B9918" s="23" t="s">
        <v>92</v>
      </c>
      <c r="C9918" s="24" t="s">
        <v>92</v>
      </c>
      <c r="D9918" t="s">
        <v>92</v>
      </c>
      <c r="E9918" t="s">
        <v>92</v>
      </c>
      <c r="F9918" t="s">
        <v>92</v>
      </c>
      <c r="G9918" s="23" t="s">
        <v>92</v>
      </c>
      <c r="H9918" s="24" t="s">
        <v>92</v>
      </c>
      <c r="I9918" t="s">
        <v>92</v>
      </c>
      <c r="J9918" s="23" t="s">
        <v>92</v>
      </c>
      <c r="K9918" t="s">
        <v>92</v>
      </c>
      <c r="L9918" s="24" t="s">
        <v>92</v>
      </c>
    </row>
    <row r="9919" spans="1:12">
      <c r="A9919" t="s">
        <v>92</v>
      </c>
      <c r="B9919" s="23" t="s">
        <v>92</v>
      </c>
      <c r="C9919" s="24" t="s">
        <v>92</v>
      </c>
      <c r="D9919" t="s">
        <v>92</v>
      </c>
      <c r="E9919" t="s">
        <v>92</v>
      </c>
      <c r="F9919" t="s">
        <v>92</v>
      </c>
      <c r="G9919" s="23" t="s">
        <v>92</v>
      </c>
      <c r="H9919" s="24" t="s">
        <v>92</v>
      </c>
      <c r="I9919" t="s">
        <v>92</v>
      </c>
      <c r="J9919" s="23" t="s">
        <v>92</v>
      </c>
      <c r="K9919" t="s">
        <v>92</v>
      </c>
      <c r="L9919" s="24" t="s">
        <v>92</v>
      </c>
    </row>
    <row r="9920" spans="1:12">
      <c r="A9920" t="s">
        <v>92</v>
      </c>
      <c r="B9920" s="23" t="s">
        <v>92</v>
      </c>
      <c r="C9920" s="24" t="s">
        <v>92</v>
      </c>
      <c r="D9920" t="s">
        <v>92</v>
      </c>
      <c r="E9920" t="s">
        <v>92</v>
      </c>
      <c r="F9920" t="s">
        <v>92</v>
      </c>
      <c r="G9920" s="23" t="s">
        <v>92</v>
      </c>
      <c r="H9920" s="24" t="s">
        <v>92</v>
      </c>
      <c r="I9920" t="s">
        <v>92</v>
      </c>
      <c r="J9920" s="23" t="s">
        <v>92</v>
      </c>
      <c r="K9920" t="s">
        <v>92</v>
      </c>
      <c r="L9920" s="24" t="s">
        <v>92</v>
      </c>
    </row>
    <row r="9921" spans="1:12">
      <c r="A9921" t="s">
        <v>92</v>
      </c>
      <c r="B9921" s="23" t="s">
        <v>92</v>
      </c>
      <c r="C9921" s="24" t="s">
        <v>92</v>
      </c>
      <c r="D9921" t="s">
        <v>92</v>
      </c>
      <c r="E9921" t="s">
        <v>92</v>
      </c>
      <c r="F9921" t="s">
        <v>92</v>
      </c>
      <c r="G9921" s="23" t="s">
        <v>92</v>
      </c>
      <c r="H9921" s="24" t="s">
        <v>92</v>
      </c>
      <c r="I9921" t="s">
        <v>92</v>
      </c>
      <c r="J9921" s="23" t="s">
        <v>92</v>
      </c>
      <c r="K9921" t="s">
        <v>92</v>
      </c>
      <c r="L9921" s="24" t="s">
        <v>92</v>
      </c>
    </row>
    <row r="9922" spans="1:12">
      <c r="A9922" t="s">
        <v>92</v>
      </c>
      <c r="B9922" s="23" t="s">
        <v>92</v>
      </c>
      <c r="C9922" s="24" t="s">
        <v>92</v>
      </c>
      <c r="D9922" t="s">
        <v>92</v>
      </c>
      <c r="E9922" t="s">
        <v>92</v>
      </c>
      <c r="F9922" t="s">
        <v>92</v>
      </c>
      <c r="G9922" s="23" t="s">
        <v>92</v>
      </c>
      <c r="H9922" s="24" t="s">
        <v>92</v>
      </c>
      <c r="I9922" t="s">
        <v>92</v>
      </c>
      <c r="J9922" s="23" t="s">
        <v>92</v>
      </c>
      <c r="K9922" t="s">
        <v>92</v>
      </c>
      <c r="L9922" s="24" t="s">
        <v>92</v>
      </c>
    </row>
    <row r="9923" spans="1:12">
      <c r="A9923" t="s">
        <v>92</v>
      </c>
      <c r="B9923" s="23" t="s">
        <v>92</v>
      </c>
      <c r="C9923" s="24" t="s">
        <v>92</v>
      </c>
      <c r="D9923" t="s">
        <v>92</v>
      </c>
      <c r="E9923" t="s">
        <v>92</v>
      </c>
      <c r="F9923" t="s">
        <v>92</v>
      </c>
      <c r="G9923" s="23" t="s">
        <v>92</v>
      </c>
      <c r="H9923" s="24" t="s">
        <v>92</v>
      </c>
      <c r="I9923" t="s">
        <v>92</v>
      </c>
      <c r="J9923" s="23" t="s">
        <v>92</v>
      </c>
      <c r="K9923" t="s">
        <v>92</v>
      </c>
      <c r="L9923" s="24" t="s">
        <v>92</v>
      </c>
    </row>
    <row r="9924" spans="1:12">
      <c r="A9924" t="s">
        <v>92</v>
      </c>
      <c r="B9924" s="23" t="s">
        <v>92</v>
      </c>
      <c r="C9924" s="24" t="s">
        <v>92</v>
      </c>
      <c r="D9924" t="s">
        <v>92</v>
      </c>
      <c r="E9924" t="s">
        <v>92</v>
      </c>
      <c r="F9924" t="s">
        <v>92</v>
      </c>
      <c r="G9924" s="23" t="s">
        <v>92</v>
      </c>
      <c r="H9924" s="24" t="s">
        <v>92</v>
      </c>
      <c r="I9924" t="s">
        <v>92</v>
      </c>
      <c r="J9924" s="23" t="s">
        <v>92</v>
      </c>
      <c r="K9924" t="s">
        <v>92</v>
      </c>
      <c r="L9924" s="24" t="s">
        <v>92</v>
      </c>
    </row>
    <row r="9925" spans="1:12">
      <c r="A9925" t="s">
        <v>92</v>
      </c>
      <c r="B9925" s="23" t="s">
        <v>92</v>
      </c>
      <c r="C9925" s="24" t="s">
        <v>92</v>
      </c>
      <c r="D9925" t="s">
        <v>92</v>
      </c>
      <c r="E9925" t="s">
        <v>92</v>
      </c>
      <c r="F9925" t="s">
        <v>92</v>
      </c>
      <c r="G9925" s="23" t="s">
        <v>92</v>
      </c>
      <c r="H9925" s="24" t="s">
        <v>92</v>
      </c>
      <c r="I9925" t="s">
        <v>92</v>
      </c>
      <c r="J9925" s="23" t="s">
        <v>92</v>
      </c>
      <c r="K9925" t="s">
        <v>92</v>
      </c>
      <c r="L9925" s="24" t="s">
        <v>92</v>
      </c>
    </row>
    <row r="9926" spans="1:12">
      <c r="A9926" t="s">
        <v>92</v>
      </c>
      <c r="B9926" s="23" t="s">
        <v>92</v>
      </c>
      <c r="C9926" s="24" t="s">
        <v>92</v>
      </c>
      <c r="D9926" t="s">
        <v>92</v>
      </c>
      <c r="E9926" t="s">
        <v>92</v>
      </c>
      <c r="F9926" t="s">
        <v>92</v>
      </c>
      <c r="G9926" s="23" t="s">
        <v>92</v>
      </c>
      <c r="H9926" s="24" t="s">
        <v>92</v>
      </c>
      <c r="I9926" t="s">
        <v>92</v>
      </c>
      <c r="J9926" s="23" t="s">
        <v>92</v>
      </c>
      <c r="K9926" t="s">
        <v>92</v>
      </c>
      <c r="L9926" s="24" t="s">
        <v>92</v>
      </c>
    </row>
    <row r="9927" spans="1:12">
      <c r="A9927" t="s">
        <v>92</v>
      </c>
      <c r="B9927" s="23" t="s">
        <v>92</v>
      </c>
      <c r="C9927" s="24" t="s">
        <v>92</v>
      </c>
      <c r="D9927" t="s">
        <v>92</v>
      </c>
      <c r="E9927" t="s">
        <v>92</v>
      </c>
      <c r="F9927" t="s">
        <v>92</v>
      </c>
      <c r="G9927" s="23" t="s">
        <v>92</v>
      </c>
      <c r="H9927" s="24" t="s">
        <v>92</v>
      </c>
      <c r="I9927" t="s">
        <v>92</v>
      </c>
      <c r="J9927" s="23" t="s">
        <v>92</v>
      </c>
      <c r="K9927" t="s">
        <v>92</v>
      </c>
      <c r="L9927" s="24" t="s">
        <v>92</v>
      </c>
    </row>
    <row r="9928" spans="1:12">
      <c r="A9928" t="s">
        <v>92</v>
      </c>
      <c r="B9928" s="23" t="s">
        <v>92</v>
      </c>
      <c r="C9928" s="24" t="s">
        <v>92</v>
      </c>
      <c r="D9928" t="s">
        <v>92</v>
      </c>
      <c r="E9928" t="s">
        <v>92</v>
      </c>
      <c r="F9928" t="s">
        <v>92</v>
      </c>
      <c r="G9928" s="23" t="s">
        <v>92</v>
      </c>
      <c r="H9928" s="24" t="s">
        <v>92</v>
      </c>
      <c r="I9928" t="s">
        <v>92</v>
      </c>
      <c r="J9928" s="23" t="s">
        <v>92</v>
      </c>
      <c r="K9928" t="s">
        <v>92</v>
      </c>
      <c r="L9928" s="24" t="s">
        <v>92</v>
      </c>
    </row>
    <row r="9929" spans="1:12">
      <c r="A9929" t="s">
        <v>92</v>
      </c>
      <c r="B9929" s="23" t="s">
        <v>92</v>
      </c>
      <c r="C9929" s="24" t="s">
        <v>92</v>
      </c>
      <c r="D9929" t="s">
        <v>92</v>
      </c>
      <c r="E9929" t="s">
        <v>92</v>
      </c>
      <c r="F9929" t="s">
        <v>92</v>
      </c>
      <c r="G9929" s="23" t="s">
        <v>92</v>
      </c>
      <c r="H9929" s="24" t="s">
        <v>92</v>
      </c>
      <c r="I9929" t="s">
        <v>92</v>
      </c>
      <c r="J9929" s="23" t="s">
        <v>92</v>
      </c>
      <c r="K9929" t="s">
        <v>92</v>
      </c>
      <c r="L9929" s="24" t="s">
        <v>92</v>
      </c>
    </row>
    <row r="9930" spans="1:12">
      <c r="A9930" t="s">
        <v>92</v>
      </c>
      <c r="B9930" s="23" t="s">
        <v>92</v>
      </c>
      <c r="C9930" s="24" t="s">
        <v>92</v>
      </c>
      <c r="D9930" t="s">
        <v>92</v>
      </c>
      <c r="E9930" t="s">
        <v>92</v>
      </c>
      <c r="F9930" t="s">
        <v>92</v>
      </c>
      <c r="G9930" s="23" t="s">
        <v>92</v>
      </c>
      <c r="H9930" s="24" t="s">
        <v>92</v>
      </c>
      <c r="I9930" t="s">
        <v>92</v>
      </c>
      <c r="J9930" s="23" t="s">
        <v>92</v>
      </c>
      <c r="K9930" t="s">
        <v>92</v>
      </c>
      <c r="L9930" s="24" t="s">
        <v>92</v>
      </c>
    </row>
    <row r="9931" spans="1:12">
      <c r="A9931" t="s">
        <v>92</v>
      </c>
      <c r="B9931" s="23" t="s">
        <v>92</v>
      </c>
      <c r="C9931" s="24" t="s">
        <v>92</v>
      </c>
      <c r="D9931" t="s">
        <v>92</v>
      </c>
      <c r="E9931" t="s">
        <v>92</v>
      </c>
      <c r="F9931" t="s">
        <v>92</v>
      </c>
      <c r="G9931" s="23" t="s">
        <v>92</v>
      </c>
      <c r="H9931" s="24" t="s">
        <v>92</v>
      </c>
      <c r="I9931" t="s">
        <v>92</v>
      </c>
      <c r="J9931" s="23" t="s">
        <v>92</v>
      </c>
      <c r="K9931" t="s">
        <v>92</v>
      </c>
      <c r="L9931" s="24" t="s">
        <v>92</v>
      </c>
    </row>
    <row r="9932" spans="1:12">
      <c r="A9932" t="s">
        <v>92</v>
      </c>
      <c r="B9932" s="23" t="s">
        <v>92</v>
      </c>
      <c r="C9932" s="24" t="s">
        <v>92</v>
      </c>
      <c r="D9932" t="s">
        <v>92</v>
      </c>
      <c r="E9932" t="s">
        <v>92</v>
      </c>
      <c r="F9932" t="s">
        <v>92</v>
      </c>
      <c r="G9932" s="23" t="s">
        <v>92</v>
      </c>
      <c r="H9932" s="24" t="s">
        <v>92</v>
      </c>
      <c r="I9932" t="s">
        <v>92</v>
      </c>
      <c r="J9932" s="23" t="s">
        <v>92</v>
      </c>
      <c r="K9932" t="s">
        <v>92</v>
      </c>
      <c r="L9932" s="24" t="s">
        <v>92</v>
      </c>
    </row>
    <row r="9933" spans="1:12">
      <c r="A9933" t="s">
        <v>92</v>
      </c>
      <c r="B9933" s="23" t="s">
        <v>92</v>
      </c>
      <c r="C9933" s="24" t="s">
        <v>92</v>
      </c>
      <c r="D9933" t="s">
        <v>92</v>
      </c>
      <c r="E9933" t="s">
        <v>92</v>
      </c>
      <c r="F9933" t="s">
        <v>92</v>
      </c>
      <c r="G9933" s="23" t="s">
        <v>92</v>
      </c>
      <c r="H9933" s="24" t="s">
        <v>92</v>
      </c>
      <c r="I9933" t="s">
        <v>92</v>
      </c>
      <c r="J9933" s="23" t="s">
        <v>92</v>
      </c>
      <c r="K9933" t="s">
        <v>92</v>
      </c>
      <c r="L9933" s="24" t="s">
        <v>92</v>
      </c>
    </row>
    <row r="9934" spans="1:12">
      <c r="A9934" t="s">
        <v>92</v>
      </c>
      <c r="B9934" s="23" t="s">
        <v>92</v>
      </c>
      <c r="C9934" s="24" t="s">
        <v>92</v>
      </c>
      <c r="D9934" t="s">
        <v>92</v>
      </c>
      <c r="E9934" t="s">
        <v>92</v>
      </c>
      <c r="F9934" t="s">
        <v>92</v>
      </c>
      <c r="G9934" s="23" t="s">
        <v>92</v>
      </c>
      <c r="H9934" s="24" t="s">
        <v>92</v>
      </c>
      <c r="I9934" t="s">
        <v>92</v>
      </c>
      <c r="J9934" s="23" t="s">
        <v>92</v>
      </c>
      <c r="K9934" t="s">
        <v>92</v>
      </c>
      <c r="L9934" s="24" t="s">
        <v>92</v>
      </c>
    </row>
    <row r="9935" spans="1:12">
      <c r="A9935" t="s">
        <v>92</v>
      </c>
      <c r="B9935" s="23" t="s">
        <v>92</v>
      </c>
      <c r="C9935" s="24" t="s">
        <v>92</v>
      </c>
      <c r="D9935" t="s">
        <v>92</v>
      </c>
      <c r="E9935" t="s">
        <v>92</v>
      </c>
      <c r="F9935" t="s">
        <v>92</v>
      </c>
      <c r="G9935" s="23" t="s">
        <v>92</v>
      </c>
      <c r="H9935" s="24" t="s">
        <v>92</v>
      </c>
      <c r="I9935" t="s">
        <v>92</v>
      </c>
      <c r="J9935" s="23" t="s">
        <v>92</v>
      </c>
      <c r="K9935" t="s">
        <v>92</v>
      </c>
      <c r="L9935" s="24" t="s">
        <v>92</v>
      </c>
    </row>
    <row r="9936" spans="1:12">
      <c r="A9936" t="s">
        <v>92</v>
      </c>
      <c r="B9936" s="23" t="s">
        <v>92</v>
      </c>
      <c r="C9936" s="24" t="s">
        <v>92</v>
      </c>
      <c r="D9936" t="s">
        <v>92</v>
      </c>
      <c r="E9936" t="s">
        <v>92</v>
      </c>
      <c r="F9936" t="s">
        <v>92</v>
      </c>
      <c r="G9936" s="23" t="s">
        <v>92</v>
      </c>
      <c r="H9936" s="24" t="s">
        <v>92</v>
      </c>
      <c r="I9936" t="s">
        <v>92</v>
      </c>
      <c r="J9936" s="23" t="s">
        <v>92</v>
      </c>
      <c r="K9936" t="s">
        <v>92</v>
      </c>
      <c r="L9936" s="24" t="s">
        <v>92</v>
      </c>
    </row>
    <row r="9937" spans="1:12">
      <c r="A9937" t="s">
        <v>92</v>
      </c>
      <c r="B9937" s="23" t="s">
        <v>92</v>
      </c>
      <c r="C9937" s="24" t="s">
        <v>92</v>
      </c>
      <c r="D9937" t="s">
        <v>92</v>
      </c>
      <c r="E9937" t="s">
        <v>92</v>
      </c>
      <c r="F9937" t="s">
        <v>92</v>
      </c>
      <c r="G9937" s="23" t="s">
        <v>92</v>
      </c>
      <c r="H9937" s="24" t="s">
        <v>92</v>
      </c>
      <c r="I9937" t="s">
        <v>92</v>
      </c>
      <c r="J9937" s="23" t="s">
        <v>92</v>
      </c>
      <c r="K9937" t="s">
        <v>92</v>
      </c>
      <c r="L9937" s="24" t="s">
        <v>92</v>
      </c>
    </row>
    <row r="9938" spans="1:12">
      <c r="A9938" t="s">
        <v>92</v>
      </c>
      <c r="B9938" s="23" t="s">
        <v>92</v>
      </c>
      <c r="C9938" s="24" t="s">
        <v>92</v>
      </c>
      <c r="D9938" t="s">
        <v>92</v>
      </c>
      <c r="E9938" t="s">
        <v>92</v>
      </c>
      <c r="F9938" t="s">
        <v>92</v>
      </c>
      <c r="G9938" s="23" t="s">
        <v>92</v>
      </c>
      <c r="H9938" s="24" t="s">
        <v>92</v>
      </c>
      <c r="I9938" t="s">
        <v>92</v>
      </c>
      <c r="J9938" s="23" t="s">
        <v>92</v>
      </c>
      <c r="K9938" t="s">
        <v>92</v>
      </c>
      <c r="L9938" s="24" t="s">
        <v>92</v>
      </c>
    </row>
    <row r="9939" spans="1:12">
      <c r="A9939" t="s">
        <v>92</v>
      </c>
      <c r="B9939" s="23" t="s">
        <v>92</v>
      </c>
      <c r="C9939" s="24" t="s">
        <v>92</v>
      </c>
      <c r="D9939" t="s">
        <v>92</v>
      </c>
      <c r="E9939" t="s">
        <v>92</v>
      </c>
      <c r="F9939" t="s">
        <v>92</v>
      </c>
      <c r="G9939" s="23" t="s">
        <v>92</v>
      </c>
      <c r="H9939" s="24" t="s">
        <v>92</v>
      </c>
      <c r="I9939" t="s">
        <v>92</v>
      </c>
      <c r="J9939" s="23" t="s">
        <v>92</v>
      </c>
      <c r="K9939" t="s">
        <v>92</v>
      </c>
      <c r="L9939" s="24" t="s">
        <v>92</v>
      </c>
    </row>
    <row r="9940" spans="1:12">
      <c r="A9940" t="s">
        <v>92</v>
      </c>
      <c r="B9940" s="23" t="s">
        <v>92</v>
      </c>
      <c r="C9940" s="24" t="s">
        <v>92</v>
      </c>
      <c r="D9940" t="s">
        <v>92</v>
      </c>
      <c r="E9940" t="s">
        <v>92</v>
      </c>
      <c r="F9940" t="s">
        <v>92</v>
      </c>
      <c r="G9940" s="23" t="s">
        <v>92</v>
      </c>
      <c r="H9940" s="24" t="s">
        <v>92</v>
      </c>
      <c r="I9940" t="s">
        <v>92</v>
      </c>
      <c r="J9940" s="23" t="s">
        <v>92</v>
      </c>
      <c r="K9940" t="s">
        <v>92</v>
      </c>
      <c r="L9940" s="24" t="s">
        <v>92</v>
      </c>
    </row>
    <row r="9941" spans="1:12">
      <c r="A9941" t="s">
        <v>92</v>
      </c>
      <c r="B9941" s="23" t="s">
        <v>92</v>
      </c>
      <c r="C9941" s="24" t="s">
        <v>92</v>
      </c>
      <c r="D9941" t="s">
        <v>92</v>
      </c>
      <c r="E9941" t="s">
        <v>92</v>
      </c>
      <c r="F9941" t="s">
        <v>92</v>
      </c>
      <c r="G9941" s="23" t="s">
        <v>92</v>
      </c>
      <c r="H9941" s="24" t="s">
        <v>92</v>
      </c>
      <c r="I9941" t="s">
        <v>92</v>
      </c>
      <c r="J9941" s="23" t="s">
        <v>92</v>
      </c>
      <c r="K9941" t="s">
        <v>92</v>
      </c>
      <c r="L9941" s="24" t="s">
        <v>92</v>
      </c>
    </row>
    <row r="9942" spans="1:12">
      <c r="A9942" t="s">
        <v>92</v>
      </c>
      <c r="B9942" s="23" t="s">
        <v>92</v>
      </c>
      <c r="C9942" s="24" t="s">
        <v>92</v>
      </c>
      <c r="D9942" t="s">
        <v>92</v>
      </c>
      <c r="E9942" t="s">
        <v>92</v>
      </c>
      <c r="F9942" t="s">
        <v>92</v>
      </c>
      <c r="G9942" s="23" t="s">
        <v>92</v>
      </c>
      <c r="H9942" s="24" t="s">
        <v>92</v>
      </c>
      <c r="I9942" t="s">
        <v>92</v>
      </c>
      <c r="J9942" s="23" t="s">
        <v>92</v>
      </c>
      <c r="K9942" t="s">
        <v>92</v>
      </c>
      <c r="L9942" s="24" t="s">
        <v>92</v>
      </c>
    </row>
    <row r="9943" spans="1:12">
      <c r="A9943" t="s">
        <v>92</v>
      </c>
      <c r="B9943" s="23" t="s">
        <v>92</v>
      </c>
      <c r="C9943" s="24" t="s">
        <v>92</v>
      </c>
      <c r="D9943" t="s">
        <v>92</v>
      </c>
      <c r="E9943" t="s">
        <v>92</v>
      </c>
      <c r="F9943" t="s">
        <v>92</v>
      </c>
      <c r="G9943" s="23" t="s">
        <v>92</v>
      </c>
      <c r="H9943" s="24" t="s">
        <v>92</v>
      </c>
      <c r="I9943" t="s">
        <v>92</v>
      </c>
      <c r="J9943" s="23" t="s">
        <v>92</v>
      </c>
      <c r="K9943" t="s">
        <v>92</v>
      </c>
      <c r="L9943" s="24" t="s">
        <v>92</v>
      </c>
    </row>
    <row r="9944" spans="1:12">
      <c r="A9944" t="s">
        <v>92</v>
      </c>
      <c r="B9944" s="23" t="s">
        <v>92</v>
      </c>
      <c r="C9944" s="24" t="s">
        <v>92</v>
      </c>
      <c r="D9944" t="s">
        <v>92</v>
      </c>
      <c r="E9944" t="s">
        <v>92</v>
      </c>
      <c r="F9944" t="s">
        <v>92</v>
      </c>
      <c r="G9944" s="23" t="s">
        <v>92</v>
      </c>
      <c r="H9944" s="24" t="s">
        <v>92</v>
      </c>
      <c r="I9944" t="s">
        <v>92</v>
      </c>
      <c r="J9944" s="23" t="s">
        <v>92</v>
      </c>
      <c r="K9944" t="s">
        <v>92</v>
      </c>
      <c r="L9944" s="24" t="s">
        <v>92</v>
      </c>
    </row>
    <row r="9945" spans="1:12">
      <c r="A9945" t="s">
        <v>92</v>
      </c>
      <c r="B9945" s="23" t="s">
        <v>92</v>
      </c>
      <c r="C9945" s="24" t="s">
        <v>92</v>
      </c>
      <c r="D9945" t="s">
        <v>92</v>
      </c>
      <c r="E9945" t="s">
        <v>92</v>
      </c>
      <c r="F9945" t="s">
        <v>92</v>
      </c>
      <c r="G9945" s="23" t="s">
        <v>92</v>
      </c>
      <c r="H9945" s="24" t="s">
        <v>92</v>
      </c>
      <c r="I9945" t="s">
        <v>92</v>
      </c>
      <c r="J9945" s="23" t="s">
        <v>92</v>
      </c>
      <c r="K9945" t="s">
        <v>92</v>
      </c>
      <c r="L9945" s="24" t="s">
        <v>92</v>
      </c>
    </row>
    <row r="9946" spans="1:12">
      <c r="A9946" t="s">
        <v>92</v>
      </c>
      <c r="B9946" s="23" t="s">
        <v>92</v>
      </c>
      <c r="C9946" s="24" t="s">
        <v>92</v>
      </c>
      <c r="D9946" t="s">
        <v>92</v>
      </c>
      <c r="E9946" t="s">
        <v>92</v>
      </c>
      <c r="F9946" t="s">
        <v>92</v>
      </c>
      <c r="G9946" s="23" t="s">
        <v>92</v>
      </c>
      <c r="H9946" s="24" t="s">
        <v>92</v>
      </c>
      <c r="I9946" t="s">
        <v>92</v>
      </c>
      <c r="J9946" s="23" t="s">
        <v>92</v>
      </c>
      <c r="K9946" t="s">
        <v>92</v>
      </c>
      <c r="L9946" s="24" t="s">
        <v>92</v>
      </c>
    </row>
    <row r="9947" spans="1:12">
      <c r="A9947" t="s">
        <v>92</v>
      </c>
      <c r="B9947" s="23" t="s">
        <v>92</v>
      </c>
      <c r="C9947" s="24" t="s">
        <v>92</v>
      </c>
      <c r="D9947" t="s">
        <v>92</v>
      </c>
      <c r="E9947" t="s">
        <v>92</v>
      </c>
      <c r="F9947" t="s">
        <v>92</v>
      </c>
      <c r="G9947" s="23" t="s">
        <v>92</v>
      </c>
      <c r="H9947" s="24" t="s">
        <v>92</v>
      </c>
      <c r="I9947" t="s">
        <v>92</v>
      </c>
      <c r="J9947" s="23" t="s">
        <v>92</v>
      </c>
      <c r="K9947" t="s">
        <v>92</v>
      </c>
      <c r="L9947" s="24" t="s">
        <v>92</v>
      </c>
    </row>
    <row r="9948" spans="1:12">
      <c r="A9948" t="s">
        <v>92</v>
      </c>
      <c r="B9948" s="23" t="s">
        <v>92</v>
      </c>
      <c r="C9948" s="24" t="s">
        <v>92</v>
      </c>
      <c r="D9948" t="s">
        <v>92</v>
      </c>
      <c r="E9948" t="s">
        <v>92</v>
      </c>
      <c r="F9948" t="s">
        <v>92</v>
      </c>
      <c r="G9948" s="23" t="s">
        <v>92</v>
      </c>
      <c r="H9948" s="24" t="s">
        <v>92</v>
      </c>
      <c r="I9948" t="s">
        <v>92</v>
      </c>
      <c r="J9948" s="23" t="s">
        <v>92</v>
      </c>
      <c r="K9948" t="s">
        <v>92</v>
      </c>
      <c r="L9948" s="24" t="s">
        <v>92</v>
      </c>
    </row>
    <row r="9949" spans="1:12">
      <c r="A9949" t="s">
        <v>92</v>
      </c>
      <c r="B9949" s="23" t="s">
        <v>92</v>
      </c>
      <c r="C9949" s="24" t="s">
        <v>92</v>
      </c>
      <c r="D9949" t="s">
        <v>92</v>
      </c>
      <c r="E9949" t="s">
        <v>92</v>
      </c>
      <c r="F9949" t="s">
        <v>92</v>
      </c>
      <c r="G9949" s="23" t="s">
        <v>92</v>
      </c>
      <c r="H9949" s="24" t="s">
        <v>92</v>
      </c>
      <c r="I9949" t="s">
        <v>92</v>
      </c>
      <c r="J9949" s="23" t="s">
        <v>92</v>
      </c>
      <c r="K9949" t="s">
        <v>92</v>
      </c>
      <c r="L9949" s="24" t="s">
        <v>92</v>
      </c>
    </row>
    <row r="9950" spans="1:12">
      <c r="A9950" t="s">
        <v>92</v>
      </c>
      <c r="B9950" s="23" t="s">
        <v>92</v>
      </c>
      <c r="C9950" s="24" t="s">
        <v>92</v>
      </c>
      <c r="D9950" t="s">
        <v>92</v>
      </c>
      <c r="E9950" t="s">
        <v>92</v>
      </c>
      <c r="F9950" t="s">
        <v>92</v>
      </c>
      <c r="G9950" s="23" t="s">
        <v>92</v>
      </c>
      <c r="H9950" s="24" t="s">
        <v>92</v>
      </c>
      <c r="I9950" t="s">
        <v>92</v>
      </c>
      <c r="J9950" s="23" t="s">
        <v>92</v>
      </c>
      <c r="K9950" t="s">
        <v>92</v>
      </c>
      <c r="L9950" s="24" t="s">
        <v>92</v>
      </c>
    </row>
    <row r="9951" spans="1:12">
      <c r="A9951" t="s">
        <v>92</v>
      </c>
      <c r="B9951" s="23" t="s">
        <v>92</v>
      </c>
      <c r="C9951" s="24" t="s">
        <v>92</v>
      </c>
      <c r="D9951" t="s">
        <v>92</v>
      </c>
      <c r="E9951" t="s">
        <v>92</v>
      </c>
      <c r="F9951" t="s">
        <v>92</v>
      </c>
      <c r="G9951" s="23" t="s">
        <v>92</v>
      </c>
      <c r="H9951" s="24" t="s">
        <v>92</v>
      </c>
      <c r="I9951" t="s">
        <v>92</v>
      </c>
      <c r="J9951" s="23" t="s">
        <v>92</v>
      </c>
      <c r="K9951" t="s">
        <v>92</v>
      </c>
      <c r="L9951" s="24" t="s">
        <v>92</v>
      </c>
    </row>
    <row r="9952" spans="1:12">
      <c r="A9952" t="s">
        <v>92</v>
      </c>
      <c r="B9952" s="23" t="s">
        <v>92</v>
      </c>
      <c r="C9952" s="24" t="s">
        <v>92</v>
      </c>
      <c r="D9952" t="s">
        <v>92</v>
      </c>
      <c r="E9952" t="s">
        <v>92</v>
      </c>
      <c r="F9952" t="s">
        <v>92</v>
      </c>
      <c r="G9952" s="23" t="s">
        <v>92</v>
      </c>
      <c r="H9952" s="24" t="s">
        <v>92</v>
      </c>
      <c r="I9952" t="s">
        <v>92</v>
      </c>
      <c r="J9952" s="23" t="s">
        <v>92</v>
      </c>
      <c r="K9952" t="s">
        <v>92</v>
      </c>
      <c r="L9952" s="24" t="s">
        <v>92</v>
      </c>
    </row>
    <row r="9953" spans="1:12">
      <c r="A9953" t="s">
        <v>92</v>
      </c>
      <c r="B9953" s="23" t="s">
        <v>92</v>
      </c>
      <c r="C9953" s="24" t="s">
        <v>92</v>
      </c>
      <c r="D9953" t="s">
        <v>92</v>
      </c>
      <c r="E9953" t="s">
        <v>92</v>
      </c>
      <c r="F9953" t="s">
        <v>92</v>
      </c>
      <c r="G9953" s="23" t="s">
        <v>92</v>
      </c>
      <c r="H9953" s="24" t="s">
        <v>92</v>
      </c>
      <c r="I9953" t="s">
        <v>92</v>
      </c>
      <c r="J9953" s="23" t="s">
        <v>92</v>
      </c>
      <c r="K9953" t="s">
        <v>92</v>
      </c>
      <c r="L9953" s="24" t="s">
        <v>92</v>
      </c>
    </row>
    <row r="9954" spans="1:12">
      <c r="A9954" t="s">
        <v>92</v>
      </c>
      <c r="B9954" s="23" t="s">
        <v>92</v>
      </c>
      <c r="C9954" s="24" t="s">
        <v>92</v>
      </c>
      <c r="D9954" t="s">
        <v>92</v>
      </c>
      <c r="E9954" t="s">
        <v>92</v>
      </c>
      <c r="F9954" t="s">
        <v>92</v>
      </c>
      <c r="G9954" s="23" t="s">
        <v>92</v>
      </c>
      <c r="H9954" s="24" t="s">
        <v>92</v>
      </c>
      <c r="I9954" t="s">
        <v>92</v>
      </c>
      <c r="J9954" s="23" t="s">
        <v>92</v>
      </c>
      <c r="K9954" t="s">
        <v>92</v>
      </c>
      <c r="L9954" s="24" t="s">
        <v>92</v>
      </c>
    </row>
    <row r="9955" spans="1:12">
      <c r="A9955" t="s">
        <v>92</v>
      </c>
      <c r="B9955" s="23" t="s">
        <v>92</v>
      </c>
      <c r="C9955" s="24" t="s">
        <v>92</v>
      </c>
      <c r="D9955" t="s">
        <v>92</v>
      </c>
      <c r="E9955" t="s">
        <v>92</v>
      </c>
      <c r="F9955" t="s">
        <v>92</v>
      </c>
      <c r="G9955" s="23" t="s">
        <v>92</v>
      </c>
      <c r="H9955" s="24" t="s">
        <v>92</v>
      </c>
      <c r="I9955" t="s">
        <v>92</v>
      </c>
      <c r="J9955" s="23" t="s">
        <v>92</v>
      </c>
      <c r="K9955" t="s">
        <v>92</v>
      </c>
      <c r="L9955" s="24" t="s">
        <v>92</v>
      </c>
    </row>
    <row r="9956" spans="1:12">
      <c r="A9956" t="s">
        <v>92</v>
      </c>
      <c r="B9956" s="23" t="s">
        <v>92</v>
      </c>
      <c r="C9956" s="24" t="s">
        <v>92</v>
      </c>
      <c r="D9956" t="s">
        <v>92</v>
      </c>
      <c r="E9956" t="s">
        <v>92</v>
      </c>
      <c r="F9956" t="s">
        <v>92</v>
      </c>
      <c r="G9956" s="23" t="s">
        <v>92</v>
      </c>
      <c r="H9956" s="24" t="s">
        <v>92</v>
      </c>
      <c r="I9956" t="s">
        <v>92</v>
      </c>
      <c r="J9956" s="23" t="s">
        <v>92</v>
      </c>
      <c r="K9956" t="s">
        <v>92</v>
      </c>
      <c r="L9956" s="24" t="s">
        <v>92</v>
      </c>
    </row>
    <row r="9957" spans="1:12">
      <c r="A9957" t="s">
        <v>92</v>
      </c>
      <c r="B9957" s="23" t="s">
        <v>92</v>
      </c>
      <c r="C9957" s="24" t="s">
        <v>92</v>
      </c>
      <c r="D9957" t="s">
        <v>92</v>
      </c>
      <c r="E9957" t="s">
        <v>92</v>
      </c>
      <c r="F9957" t="s">
        <v>92</v>
      </c>
      <c r="G9957" s="23" t="s">
        <v>92</v>
      </c>
      <c r="H9957" s="24" t="s">
        <v>92</v>
      </c>
      <c r="I9957" t="s">
        <v>92</v>
      </c>
      <c r="J9957" s="23" t="s">
        <v>92</v>
      </c>
      <c r="K9957" t="s">
        <v>92</v>
      </c>
      <c r="L9957" s="24" t="s">
        <v>92</v>
      </c>
    </row>
    <row r="9958" spans="1:12">
      <c r="A9958" t="s">
        <v>92</v>
      </c>
      <c r="B9958" s="23" t="s">
        <v>92</v>
      </c>
      <c r="C9958" s="24" t="s">
        <v>92</v>
      </c>
      <c r="D9958" t="s">
        <v>92</v>
      </c>
      <c r="E9958" t="s">
        <v>92</v>
      </c>
      <c r="F9958" t="s">
        <v>92</v>
      </c>
      <c r="G9958" s="23" t="s">
        <v>92</v>
      </c>
      <c r="H9958" s="24" t="s">
        <v>92</v>
      </c>
      <c r="I9958" t="s">
        <v>92</v>
      </c>
      <c r="J9958" s="23" t="s">
        <v>92</v>
      </c>
      <c r="K9958" t="s">
        <v>92</v>
      </c>
      <c r="L9958" s="24" t="s">
        <v>92</v>
      </c>
    </row>
    <row r="9959" spans="1:12">
      <c r="A9959" t="s">
        <v>92</v>
      </c>
      <c r="B9959" s="23" t="s">
        <v>92</v>
      </c>
      <c r="C9959" s="24" t="s">
        <v>92</v>
      </c>
      <c r="D9959" t="s">
        <v>92</v>
      </c>
      <c r="E9959" t="s">
        <v>92</v>
      </c>
      <c r="F9959" t="s">
        <v>92</v>
      </c>
      <c r="G9959" s="23" t="s">
        <v>92</v>
      </c>
      <c r="H9959" s="24" t="s">
        <v>92</v>
      </c>
      <c r="I9959" t="s">
        <v>92</v>
      </c>
      <c r="J9959" s="23" t="s">
        <v>92</v>
      </c>
      <c r="K9959" t="s">
        <v>92</v>
      </c>
      <c r="L9959" s="24" t="s">
        <v>92</v>
      </c>
    </row>
    <row r="9960" spans="1:12">
      <c r="A9960" t="s">
        <v>92</v>
      </c>
      <c r="B9960" s="23" t="s">
        <v>92</v>
      </c>
      <c r="C9960" s="24" t="s">
        <v>92</v>
      </c>
      <c r="D9960" t="s">
        <v>92</v>
      </c>
      <c r="E9960" t="s">
        <v>92</v>
      </c>
      <c r="F9960" t="s">
        <v>92</v>
      </c>
      <c r="G9960" s="23" t="s">
        <v>92</v>
      </c>
      <c r="H9960" s="24" t="s">
        <v>92</v>
      </c>
      <c r="I9960" t="s">
        <v>92</v>
      </c>
      <c r="J9960" s="23" t="s">
        <v>92</v>
      </c>
      <c r="K9960" t="s">
        <v>92</v>
      </c>
      <c r="L9960" s="24" t="s">
        <v>92</v>
      </c>
    </row>
    <row r="9961" spans="1:12">
      <c r="A9961" t="s">
        <v>92</v>
      </c>
      <c r="B9961" s="23" t="s">
        <v>92</v>
      </c>
      <c r="C9961" s="24" t="s">
        <v>92</v>
      </c>
      <c r="D9961" t="s">
        <v>92</v>
      </c>
      <c r="E9961" t="s">
        <v>92</v>
      </c>
      <c r="F9961" t="s">
        <v>92</v>
      </c>
      <c r="G9961" s="23" t="s">
        <v>92</v>
      </c>
      <c r="H9961" s="24" t="s">
        <v>92</v>
      </c>
      <c r="I9961" t="s">
        <v>92</v>
      </c>
      <c r="J9961" s="23" t="s">
        <v>92</v>
      </c>
      <c r="K9961" t="s">
        <v>92</v>
      </c>
      <c r="L9961" s="24" t="s">
        <v>92</v>
      </c>
    </row>
    <row r="9962" spans="1:12">
      <c r="A9962" t="s">
        <v>92</v>
      </c>
      <c r="B9962" s="23" t="s">
        <v>92</v>
      </c>
      <c r="C9962" s="24" t="s">
        <v>92</v>
      </c>
      <c r="D9962" t="s">
        <v>92</v>
      </c>
      <c r="E9962" t="s">
        <v>92</v>
      </c>
      <c r="F9962" t="s">
        <v>92</v>
      </c>
      <c r="G9962" s="23" t="s">
        <v>92</v>
      </c>
      <c r="H9962" s="24" t="s">
        <v>92</v>
      </c>
      <c r="I9962" t="s">
        <v>92</v>
      </c>
      <c r="J9962" s="23" t="s">
        <v>92</v>
      </c>
      <c r="K9962" t="s">
        <v>92</v>
      </c>
      <c r="L9962" s="24" t="s">
        <v>92</v>
      </c>
    </row>
    <row r="9963" spans="1:12">
      <c r="A9963" t="s">
        <v>92</v>
      </c>
      <c r="B9963" s="23" t="s">
        <v>92</v>
      </c>
      <c r="C9963" s="24" t="s">
        <v>92</v>
      </c>
      <c r="D9963" t="s">
        <v>92</v>
      </c>
      <c r="E9963" t="s">
        <v>92</v>
      </c>
      <c r="F9963" t="s">
        <v>92</v>
      </c>
      <c r="G9963" s="23" t="s">
        <v>92</v>
      </c>
      <c r="H9963" s="24" t="s">
        <v>92</v>
      </c>
      <c r="I9963" t="s">
        <v>92</v>
      </c>
      <c r="J9963" s="23" t="s">
        <v>92</v>
      </c>
      <c r="K9963" t="s">
        <v>92</v>
      </c>
      <c r="L9963" s="24" t="s">
        <v>92</v>
      </c>
    </row>
    <row r="9964" spans="1:12">
      <c r="A9964" t="s">
        <v>92</v>
      </c>
      <c r="B9964" s="23" t="s">
        <v>92</v>
      </c>
      <c r="C9964" s="24" t="s">
        <v>92</v>
      </c>
      <c r="D9964" t="s">
        <v>92</v>
      </c>
      <c r="E9964" t="s">
        <v>92</v>
      </c>
      <c r="F9964" t="s">
        <v>92</v>
      </c>
      <c r="G9964" s="23" t="s">
        <v>92</v>
      </c>
      <c r="H9964" s="24" t="s">
        <v>92</v>
      </c>
      <c r="I9964" t="s">
        <v>92</v>
      </c>
      <c r="J9964" s="23" t="s">
        <v>92</v>
      </c>
      <c r="K9964" t="s">
        <v>92</v>
      </c>
      <c r="L9964" s="24" t="s">
        <v>92</v>
      </c>
    </row>
    <row r="9965" spans="1:12">
      <c r="A9965" t="s">
        <v>92</v>
      </c>
      <c r="B9965" s="23" t="s">
        <v>92</v>
      </c>
      <c r="C9965" s="24" t="s">
        <v>92</v>
      </c>
      <c r="D9965" t="s">
        <v>92</v>
      </c>
      <c r="E9965" t="s">
        <v>92</v>
      </c>
      <c r="F9965" t="s">
        <v>92</v>
      </c>
      <c r="G9965" s="23" t="s">
        <v>92</v>
      </c>
      <c r="H9965" s="24" t="s">
        <v>92</v>
      </c>
      <c r="I9965" t="s">
        <v>92</v>
      </c>
      <c r="J9965" s="23" t="s">
        <v>92</v>
      </c>
      <c r="K9965" t="s">
        <v>92</v>
      </c>
      <c r="L9965" s="24" t="s">
        <v>92</v>
      </c>
    </row>
    <row r="9966" spans="1:12">
      <c r="A9966" t="s">
        <v>92</v>
      </c>
      <c r="B9966" s="23" t="s">
        <v>92</v>
      </c>
      <c r="C9966" s="24" t="s">
        <v>92</v>
      </c>
      <c r="D9966" t="s">
        <v>92</v>
      </c>
      <c r="E9966" t="s">
        <v>92</v>
      </c>
      <c r="F9966" t="s">
        <v>92</v>
      </c>
      <c r="G9966" s="23" t="s">
        <v>92</v>
      </c>
      <c r="H9966" s="24" t="s">
        <v>92</v>
      </c>
      <c r="I9966" t="s">
        <v>92</v>
      </c>
      <c r="J9966" s="23" t="s">
        <v>92</v>
      </c>
      <c r="K9966" t="s">
        <v>92</v>
      </c>
      <c r="L9966" s="24" t="s">
        <v>92</v>
      </c>
    </row>
    <row r="9967" spans="1:12">
      <c r="A9967" t="s">
        <v>92</v>
      </c>
      <c r="B9967" s="23" t="s">
        <v>92</v>
      </c>
      <c r="C9967" s="24" t="s">
        <v>92</v>
      </c>
      <c r="D9967" t="s">
        <v>92</v>
      </c>
      <c r="E9967" t="s">
        <v>92</v>
      </c>
      <c r="F9967" t="s">
        <v>92</v>
      </c>
      <c r="G9967" s="23" t="s">
        <v>92</v>
      </c>
      <c r="H9967" s="24" t="s">
        <v>92</v>
      </c>
      <c r="I9967" t="s">
        <v>92</v>
      </c>
      <c r="J9967" s="23" t="s">
        <v>92</v>
      </c>
      <c r="K9967" t="s">
        <v>92</v>
      </c>
      <c r="L9967" s="24" t="s">
        <v>92</v>
      </c>
    </row>
    <row r="9968" spans="1:12">
      <c r="A9968" t="s">
        <v>92</v>
      </c>
      <c r="B9968" s="23" t="s">
        <v>92</v>
      </c>
      <c r="C9968" s="24" t="s">
        <v>92</v>
      </c>
      <c r="D9968" t="s">
        <v>92</v>
      </c>
      <c r="E9968" t="s">
        <v>92</v>
      </c>
      <c r="F9968" t="s">
        <v>92</v>
      </c>
      <c r="G9968" s="23" t="s">
        <v>92</v>
      </c>
      <c r="H9968" s="24" t="s">
        <v>92</v>
      </c>
      <c r="I9968" t="s">
        <v>92</v>
      </c>
      <c r="J9968" s="23" t="s">
        <v>92</v>
      </c>
      <c r="K9968" t="s">
        <v>92</v>
      </c>
      <c r="L9968" s="24" t="s">
        <v>92</v>
      </c>
    </row>
    <row r="9969" spans="1:12">
      <c r="A9969" t="s">
        <v>92</v>
      </c>
      <c r="B9969" s="23" t="s">
        <v>92</v>
      </c>
      <c r="C9969" s="24" t="s">
        <v>92</v>
      </c>
      <c r="D9969" t="s">
        <v>92</v>
      </c>
      <c r="E9969" t="s">
        <v>92</v>
      </c>
      <c r="F9969" t="s">
        <v>92</v>
      </c>
      <c r="G9969" s="23" t="s">
        <v>92</v>
      </c>
      <c r="H9969" s="24" t="s">
        <v>92</v>
      </c>
      <c r="I9969" t="s">
        <v>92</v>
      </c>
      <c r="J9969" s="23" t="s">
        <v>92</v>
      </c>
      <c r="K9969" t="s">
        <v>92</v>
      </c>
      <c r="L9969" s="24" t="s">
        <v>92</v>
      </c>
    </row>
    <row r="9970" spans="1:12">
      <c r="A9970" t="s">
        <v>92</v>
      </c>
      <c r="B9970" s="23" t="s">
        <v>92</v>
      </c>
      <c r="C9970" s="24" t="s">
        <v>92</v>
      </c>
      <c r="D9970" t="s">
        <v>92</v>
      </c>
      <c r="E9970" t="s">
        <v>92</v>
      </c>
      <c r="F9970" t="s">
        <v>92</v>
      </c>
      <c r="G9970" s="23" t="s">
        <v>92</v>
      </c>
      <c r="H9970" s="24" t="s">
        <v>92</v>
      </c>
      <c r="I9970" t="s">
        <v>92</v>
      </c>
      <c r="J9970" s="23" t="s">
        <v>92</v>
      </c>
      <c r="K9970" t="s">
        <v>92</v>
      </c>
      <c r="L9970" s="24" t="s">
        <v>92</v>
      </c>
    </row>
    <row r="9971" spans="1:12">
      <c r="A9971" t="s">
        <v>92</v>
      </c>
      <c r="B9971" s="23" t="s">
        <v>92</v>
      </c>
      <c r="C9971" s="24" t="s">
        <v>92</v>
      </c>
      <c r="D9971" t="s">
        <v>92</v>
      </c>
      <c r="E9971" t="s">
        <v>92</v>
      </c>
      <c r="F9971" t="s">
        <v>92</v>
      </c>
      <c r="G9971" s="23" t="s">
        <v>92</v>
      </c>
      <c r="H9971" s="24" t="s">
        <v>92</v>
      </c>
      <c r="I9971" t="s">
        <v>92</v>
      </c>
      <c r="J9971" s="23" t="s">
        <v>92</v>
      </c>
      <c r="K9971" t="s">
        <v>92</v>
      </c>
      <c r="L9971" s="24" t="s">
        <v>92</v>
      </c>
    </row>
    <row r="9972" spans="1:12">
      <c r="A9972" t="s">
        <v>92</v>
      </c>
      <c r="B9972" s="23" t="s">
        <v>92</v>
      </c>
      <c r="C9972" s="24" t="s">
        <v>92</v>
      </c>
      <c r="D9972" t="s">
        <v>92</v>
      </c>
      <c r="E9972" t="s">
        <v>92</v>
      </c>
      <c r="F9972" t="s">
        <v>92</v>
      </c>
      <c r="G9972" s="23" t="s">
        <v>92</v>
      </c>
      <c r="H9972" s="24" t="s">
        <v>92</v>
      </c>
      <c r="I9972" t="s">
        <v>92</v>
      </c>
      <c r="J9972" s="23" t="s">
        <v>92</v>
      </c>
      <c r="K9972" t="s">
        <v>92</v>
      </c>
      <c r="L9972" s="24" t="s">
        <v>92</v>
      </c>
    </row>
    <row r="9973" spans="1:12">
      <c r="A9973" t="s">
        <v>92</v>
      </c>
      <c r="B9973" s="23" t="s">
        <v>92</v>
      </c>
      <c r="C9973" s="24" t="s">
        <v>92</v>
      </c>
      <c r="D9973" t="s">
        <v>92</v>
      </c>
      <c r="E9973" t="s">
        <v>92</v>
      </c>
      <c r="F9973" t="s">
        <v>92</v>
      </c>
      <c r="G9973" s="23" t="s">
        <v>92</v>
      </c>
      <c r="H9973" s="24" t="s">
        <v>92</v>
      </c>
      <c r="I9973" t="s">
        <v>92</v>
      </c>
      <c r="J9973" s="23" t="s">
        <v>92</v>
      </c>
      <c r="K9973" t="s">
        <v>92</v>
      </c>
      <c r="L9973" s="24" t="s">
        <v>92</v>
      </c>
    </row>
    <row r="9974" spans="1:12">
      <c r="A9974" t="s">
        <v>92</v>
      </c>
      <c r="B9974" s="23" t="s">
        <v>92</v>
      </c>
      <c r="C9974" s="24" t="s">
        <v>92</v>
      </c>
      <c r="D9974" t="s">
        <v>92</v>
      </c>
      <c r="E9974" t="s">
        <v>92</v>
      </c>
      <c r="F9974" t="s">
        <v>92</v>
      </c>
      <c r="G9974" s="23" t="s">
        <v>92</v>
      </c>
      <c r="H9974" s="24" t="s">
        <v>92</v>
      </c>
      <c r="I9974" t="s">
        <v>92</v>
      </c>
      <c r="J9974" s="23" t="s">
        <v>92</v>
      </c>
      <c r="K9974" t="s">
        <v>92</v>
      </c>
      <c r="L9974" s="24" t="s">
        <v>92</v>
      </c>
    </row>
    <row r="9975" spans="1:12">
      <c r="A9975" t="s">
        <v>92</v>
      </c>
      <c r="B9975" s="23" t="s">
        <v>92</v>
      </c>
      <c r="C9975" s="24" t="s">
        <v>92</v>
      </c>
      <c r="D9975" t="s">
        <v>92</v>
      </c>
      <c r="E9975" t="s">
        <v>92</v>
      </c>
      <c r="F9975" t="s">
        <v>92</v>
      </c>
      <c r="G9975" s="23" t="s">
        <v>92</v>
      </c>
      <c r="H9975" s="24" t="s">
        <v>92</v>
      </c>
      <c r="I9975" t="s">
        <v>92</v>
      </c>
      <c r="J9975" s="23" t="s">
        <v>92</v>
      </c>
      <c r="K9975" t="s">
        <v>92</v>
      </c>
      <c r="L9975" s="24" t="s">
        <v>92</v>
      </c>
    </row>
    <row r="9976" spans="1:12">
      <c r="A9976" t="s">
        <v>92</v>
      </c>
      <c r="B9976" s="23" t="s">
        <v>92</v>
      </c>
      <c r="C9976" s="24" t="s">
        <v>92</v>
      </c>
      <c r="D9976" t="s">
        <v>92</v>
      </c>
      <c r="E9976" t="s">
        <v>92</v>
      </c>
      <c r="F9976" t="s">
        <v>92</v>
      </c>
      <c r="G9976" s="23" t="s">
        <v>92</v>
      </c>
      <c r="H9976" s="24" t="s">
        <v>92</v>
      </c>
      <c r="I9976" t="s">
        <v>92</v>
      </c>
      <c r="J9976" s="23" t="s">
        <v>92</v>
      </c>
      <c r="K9976" t="s">
        <v>92</v>
      </c>
      <c r="L9976" s="24" t="s">
        <v>92</v>
      </c>
    </row>
    <row r="9977" spans="1:12">
      <c r="A9977" t="s">
        <v>92</v>
      </c>
      <c r="B9977" s="23" t="s">
        <v>92</v>
      </c>
      <c r="C9977" s="24" t="s">
        <v>92</v>
      </c>
      <c r="D9977" t="s">
        <v>92</v>
      </c>
      <c r="E9977" t="s">
        <v>92</v>
      </c>
      <c r="F9977" t="s">
        <v>92</v>
      </c>
      <c r="G9977" s="23" t="s">
        <v>92</v>
      </c>
      <c r="H9977" s="24" t="s">
        <v>92</v>
      </c>
      <c r="I9977" t="s">
        <v>92</v>
      </c>
      <c r="J9977" s="23" t="s">
        <v>92</v>
      </c>
      <c r="K9977" t="s">
        <v>92</v>
      </c>
      <c r="L9977" s="24" t="s">
        <v>92</v>
      </c>
    </row>
    <row r="9978" spans="1:12">
      <c r="A9978" t="s">
        <v>92</v>
      </c>
      <c r="B9978" s="23" t="s">
        <v>92</v>
      </c>
      <c r="C9978" s="24" t="s">
        <v>92</v>
      </c>
      <c r="D9978" t="s">
        <v>92</v>
      </c>
      <c r="E9978" t="s">
        <v>92</v>
      </c>
      <c r="F9978" t="s">
        <v>92</v>
      </c>
      <c r="G9978" s="23" t="s">
        <v>92</v>
      </c>
      <c r="H9978" s="24" t="s">
        <v>92</v>
      </c>
      <c r="I9978" t="s">
        <v>92</v>
      </c>
      <c r="J9978" s="23" t="s">
        <v>92</v>
      </c>
      <c r="K9978" t="s">
        <v>92</v>
      </c>
      <c r="L9978" s="24" t="s">
        <v>92</v>
      </c>
    </row>
    <row r="9979" spans="1:12">
      <c r="A9979" t="s">
        <v>92</v>
      </c>
      <c r="B9979" s="23" t="s">
        <v>92</v>
      </c>
      <c r="C9979" s="24" t="s">
        <v>92</v>
      </c>
      <c r="D9979" t="s">
        <v>92</v>
      </c>
      <c r="E9979" t="s">
        <v>92</v>
      </c>
      <c r="F9979" t="s">
        <v>92</v>
      </c>
      <c r="G9979" s="23" t="s">
        <v>92</v>
      </c>
      <c r="H9979" s="24" t="s">
        <v>92</v>
      </c>
      <c r="I9979" t="s">
        <v>92</v>
      </c>
      <c r="J9979" s="23" t="s">
        <v>92</v>
      </c>
      <c r="K9979" t="s">
        <v>92</v>
      </c>
      <c r="L9979" s="24" t="s">
        <v>92</v>
      </c>
    </row>
    <row r="9980" spans="1:12">
      <c r="A9980" t="s">
        <v>92</v>
      </c>
      <c r="B9980" s="23" t="s">
        <v>92</v>
      </c>
      <c r="C9980" s="24" t="s">
        <v>92</v>
      </c>
      <c r="D9980" t="s">
        <v>92</v>
      </c>
      <c r="E9980" t="s">
        <v>92</v>
      </c>
      <c r="F9980" t="s">
        <v>92</v>
      </c>
      <c r="G9980" s="23" t="s">
        <v>92</v>
      </c>
      <c r="H9980" s="24" t="s">
        <v>92</v>
      </c>
      <c r="I9980" t="s">
        <v>92</v>
      </c>
      <c r="J9980" s="23" t="s">
        <v>92</v>
      </c>
      <c r="K9980" t="s">
        <v>92</v>
      </c>
      <c r="L9980" s="24" t="s">
        <v>92</v>
      </c>
    </row>
    <row r="9981" spans="1:12">
      <c r="A9981" t="s">
        <v>92</v>
      </c>
      <c r="B9981" s="23" t="s">
        <v>92</v>
      </c>
      <c r="C9981" s="24" t="s">
        <v>92</v>
      </c>
      <c r="D9981" t="s">
        <v>92</v>
      </c>
      <c r="E9981" t="s">
        <v>92</v>
      </c>
      <c r="F9981" t="s">
        <v>92</v>
      </c>
      <c r="G9981" s="23" t="s">
        <v>92</v>
      </c>
      <c r="H9981" s="24" t="s">
        <v>92</v>
      </c>
      <c r="I9981" t="s">
        <v>92</v>
      </c>
      <c r="J9981" s="23" t="s">
        <v>92</v>
      </c>
      <c r="K9981" t="s">
        <v>92</v>
      </c>
      <c r="L9981" s="24" t="s">
        <v>92</v>
      </c>
    </row>
    <row r="9982" spans="1:12">
      <c r="A9982" t="s">
        <v>92</v>
      </c>
      <c r="B9982" s="23" t="s">
        <v>92</v>
      </c>
      <c r="C9982" s="24" t="s">
        <v>92</v>
      </c>
      <c r="D9982" t="s">
        <v>92</v>
      </c>
      <c r="E9982" t="s">
        <v>92</v>
      </c>
      <c r="F9982" t="s">
        <v>92</v>
      </c>
      <c r="G9982" s="23" t="s">
        <v>92</v>
      </c>
      <c r="H9982" s="24" t="s">
        <v>92</v>
      </c>
      <c r="I9982" t="s">
        <v>92</v>
      </c>
      <c r="J9982" s="23" t="s">
        <v>92</v>
      </c>
      <c r="K9982" t="s">
        <v>92</v>
      </c>
      <c r="L9982" s="24" t="s">
        <v>92</v>
      </c>
    </row>
    <row r="9983" spans="1:12">
      <c r="A9983" t="s">
        <v>92</v>
      </c>
      <c r="B9983" s="23" t="s">
        <v>92</v>
      </c>
      <c r="C9983" s="24" t="s">
        <v>92</v>
      </c>
      <c r="D9983" t="s">
        <v>92</v>
      </c>
      <c r="E9983" t="s">
        <v>92</v>
      </c>
      <c r="F9983" t="s">
        <v>92</v>
      </c>
      <c r="G9983" s="23" t="s">
        <v>92</v>
      </c>
      <c r="H9983" s="24" t="s">
        <v>92</v>
      </c>
      <c r="I9983" t="s">
        <v>92</v>
      </c>
      <c r="J9983" s="23" t="s">
        <v>92</v>
      </c>
      <c r="K9983" t="s">
        <v>92</v>
      </c>
      <c r="L9983" s="24" t="s">
        <v>92</v>
      </c>
    </row>
    <row r="9984" spans="1:12">
      <c r="A9984" t="s">
        <v>92</v>
      </c>
      <c r="B9984" s="23" t="s">
        <v>92</v>
      </c>
      <c r="C9984" s="24" t="s">
        <v>92</v>
      </c>
      <c r="D9984" t="s">
        <v>92</v>
      </c>
      <c r="E9984" t="s">
        <v>92</v>
      </c>
      <c r="F9984" t="s">
        <v>92</v>
      </c>
      <c r="G9984" s="23" t="s">
        <v>92</v>
      </c>
      <c r="H9984" s="24" t="s">
        <v>92</v>
      </c>
      <c r="I9984" t="s">
        <v>92</v>
      </c>
      <c r="J9984" s="23" t="s">
        <v>92</v>
      </c>
      <c r="K9984" t="s">
        <v>92</v>
      </c>
      <c r="L9984" s="24" t="s">
        <v>92</v>
      </c>
    </row>
    <row r="9985" spans="1:12">
      <c r="A9985" t="s">
        <v>92</v>
      </c>
      <c r="B9985" s="23" t="s">
        <v>92</v>
      </c>
      <c r="C9985" s="24" t="s">
        <v>92</v>
      </c>
      <c r="D9985" t="s">
        <v>92</v>
      </c>
      <c r="E9985" t="s">
        <v>92</v>
      </c>
      <c r="F9985" t="s">
        <v>92</v>
      </c>
      <c r="G9985" s="23" t="s">
        <v>92</v>
      </c>
      <c r="H9985" s="24" t="s">
        <v>92</v>
      </c>
      <c r="I9985" t="s">
        <v>92</v>
      </c>
      <c r="J9985" s="23" t="s">
        <v>92</v>
      </c>
      <c r="K9985" t="s">
        <v>92</v>
      </c>
      <c r="L9985" s="24" t="s">
        <v>92</v>
      </c>
    </row>
    <row r="9986" spans="1:12">
      <c r="A9986" t="s">
        <v>92</v>
      </c>
      <c r="B9986" s="23" t="s">
        <v>92</v>
      </c>
      <c r="C9986" s="24" t="s">
        <v>92</v>
      </c>
      <c r="D9986" t="s">
        <v>92</v>
      </c>
      <c r="E9986" t="s">
        <v>92</v>
      </c>
      <c r="F9986" t="s">
        <v>92</v>
      </c>
      <c r="G9986" s="23" t="s">
        <v>92</v>
      </c>
      <c r="H9986" s="24" t="s">
        <v>92</v>
      </c>
      <c r="I9986" t="s">
        <v>92</v>
      </c>
      <c r="J9986" s="23" t="s">
        <v>92</v>
      </c>
      <c r="K9986" t="s">
        <v>92</v>
      </c>
      <c r="L9986" s="24" t="s">
        <v>92</v>
      </c>
    </row>
    <row r="9987" spans="1:12">
      <c r="A9987" t="s">
        <v>92</v>
      </c>
      <c r="B9987" s="23" t="s">
        <v>92</v>
      </c>
      <c r="C9987" s="24" t="s">
        <v>92</v>
      </c>
      <c r="D9987" t="s">
        <v>92</v>
      </c>
      <c r="E9987" t="s">
        <v>92</v>
      </c>
      <c r="F9987" t="s">
        <v>92</v>
      </c>
      <c r="G9987" s="23" t="s">
        <v>92</v>
      </c>
      <c r="H9987" s="24" t="s">
        <v>92</v>
      </c>
      <c r="I9987" t="s">
        <v>92</v>
      </c>
      <c r="J9987" s="23" t="s">
        <v>92</v>
      </c>
      <c r="K9987" t="s">
        <v>92</v>
      </c>
      <c r="L9987" s="24" t="s">
        <v>92</v>
      </c>
    </row>
    <row r="9988" spans="1:12">
      <c r="A9988" t="s">
        <v>92</v>
      </c>
      <c r="B9988" s="23" t="s">
        <v>92</v>
      </c>
      <c r="C9988" s="24" t="s">
        <v>92</v>
      </c>
      <c r="D9988" t="s">
        <v>92</v>
      </c>
      <c r="E9988" t="s">
        <v>92</v>
      </c>
      <c r="F9988" t="s">
        <v>92</v>
      </c>
      <c r="G9988" s="23" t="s">
        <v>92</v>
      </c>
      <c r="H9988" s="24" t="s">
        <v>92</v>
      </c>
      <c r="I9988" t="s">
        <v>92</v>
      </c>
      <c r="J9988" s="23" t="s">
        <v>92</v>
      </c>
      <c r="K9988" t="s">
        <v>92</v>
      </c>
      <c r="L9988" s="24" t="s">
        <v>92</v>
      </c>
    </row>
    <row r="9989" spans="1:12">
      <c r="A9989" t="s">
        <v>92</v>
      </c>
      <c r="B9989" s="23" t="s">
        <v>92</v>
      </c>
      <c r="C9989" s="24" t="s">
        <v>92</v>
      </c>
      <c r="D9989" t="s">
        <v>92</v>
      </c>
      <c r="E9989" t="s">
        <v>92</v>
      </c>
      <c r="F9989" t="s">
        <v>92</v>
      </c>
      <c r="G9989" s="23" t="s">
        <v>92</v>
      </c>
      <c r="H9989" s="24" t="s">
        <v>92</v>
      </c>
      <c r="I9989" t="s">
        <v>92</v>
      </c>
      <c r="J9989" s="23" t="s">
        <v>92</v>
      </c>
      <c r="K9989" t="s">
        <v>92</v>
      </c>
      <c r="L9989" s="24" t="s">
        <v>92</v>
      </c>
    </row>
    <row r="9990" spans="1:12">
      <c r="A9990" t="s">
        <v>92</v>
      </c>
      <c r="B9990" s="23" t="s">
        <v>92</v>
      </c>
      <c r="C9990" s="24" t="s">
        <v>92</v>
      </c>
      <c r="D9990" t="s">
        <v>92</v>
      </c>
      <c r="E9990" t="s">
        <v>92</v>
      </c>
      <c r="F9990" t="s">
        <v>92</v>
      </c>
      <c r="G9990" s="23" t="s">
        <v>92</v>
      </c>
      <c r="H9990" s="24" t="s">
        <v>92</v>
      </c>
      <c r="I9990" t="s">
        <v>92</v>
      </c>
      <c r="J9990" s="23" t="s">
        <v>92</v>
      </c>
      <c r="K9990" t="s">
        <v>92</v>
      </c>
      <c r="L9990" s="24" t="s">
        <v>92</v>
      </c>
    </row>
    <row r="9991" spans="1:12">
      <c r="A9991" t="s">
        <v>92</v>
      </c>
      <c r="B9991" s="23" t="s">
        <v>92</v>
      </c>
      <c r="C9991" s="24" t="s">
        <v>92</v>
      </c>
      <c r="D9991" t="s">
        <v>92</v>
      </c>
      <c r="E9991" t="s">
        <v>92</v>
      </c>
      <c r="F9991" t="s">
        <v>92</v>
      </c>
      <c r="G9991" s="23" t="s">
        <v>92</v>
      </c>
      <c r="H9991" s="24" t="s">
        <v>92</v>
      </c>
      <c r="I9991" t="s">
        <v>92</v>
      </c>
      <c r="J9991" s="23" t="s">
        <v>92</v>
      </c>
      <c r="K9991" t="s">
        <v>92</v>
      </c>
      <c r="L9991" s="24" t="s">
        <v>92</v>
      </c>
    </row>
    <row r="9992" spans="1:12">
      <c r="A9992" t="s">
        <v>92</v>
      </c>
      <c r="B9992" s="23" t="s">
        <v>92</v>
      </c>
      <c r="C9992" s="24" t="s">
        <v>92</v>
      </c>
      <c r="D9992" t="s">
        <v>92</v>
      </c>
      <c r="E9992" t="s">
        <v>92</v>
      </c>
      <c r="F9992" t="s">
        <v>92</v>
      </c>
      <c r="G9992" s="23" t="s">
        <v>92</v>
      </c>
      <c r="H9992" s="24" t="s">
        <v>92</v>
      </c>
      <c r="I9992" t="s">
        <v>92</v>
      </c>
      <c r="J9992" s="23" t="s">
        <v>92</v>
      </c>
      <c r="K9992" t="s">
        <v>92</v>
      </c>
      <c r="L9992" s="24" t="s">
        <v>92</v>
      </c>
    </row>
    <row r="9993" spans="1:12">
      <c r="A9993" t="s">
        <v>92</v>
      </c>
      <c r="B9993" s="23" t="s">
        <v>92</v>
      </c>
      <c r="C9993" s="24" t="s">
        <v>92</v>
      </c>
      <c r="D9993" t="s">
        <v>92</v>
      </c>
      <c r="E9993" t="s">
        <v>92</v>
      </c>
      <c r="F9993" t="s">
        <v>92</v>
      </c>
      <c r="G9993" s="23" t="s">
        <v>92</v>
      </c>
      <c r="H9993" s="24" t="s">
        <v>92</v>
      </c>
      <c r="I9993" t="s">
        <v>92</v>
      </c>
      <c r="J9993" s="23" t="s">
        <v>92</v>
      </c>
      <c r="K9993" t="s">
        <v>92</v>
      </c>
      <c r="L9993" s="24" t="s">
        <v>92</v>
      </c>
    </row>
    <row r="9994" spans="1:12">
      <c r="A9994" t="s">
        <v>92</v>
      </c>
      <c r="B9994" s="23" t="s">
        <v>92</v>
      </c>
      <c r="C9994" s="24" t="s">
        <v>92</v>
      </c>
      <c r="D9994" t="s">
        <v>92</v>
      </c>
      <c r="E9994" t="s">
        <v>92</v>
      </c>
      <c r="F9994" t="s">
        <v>92</v>
      </c>
      <c r="G9994" s="23" t="s">
        <v>92</v>
      </c>
      <c r="H9994" s="24" t="s">
        <v>92</v>
      </c>
      <c r="I9994" t="s">
        <v>92</v>
      </c>
      <c r="J9994" s="23" t="s">
        <v>92</v>
      </c>
      <c r="K9994" t="s">
        <v>92</v>
      </c>
      <c r="L9994" s="24" t="s">
        <v>92</v>
      </c>
    </row>
    <row r="9995" spans="1:12">
      <c r="A9995" t="s">
        <v>92</v>
      </c>
      <c r="B9995" s="23" t="s">
        <v>92</v>
      </c>
      <c r="C9995" s="24" t="s">
        <v>92</v>
      </c>
      <c r="D9995" t="s">
        <v>92</v>
      </c>
      <c r="E9995" t="s">
        <v>92</v>
      </c>
      <c r="F9995" t="s">
        <v>92</v>
      </c>
      <c r="G9995" s="23" t="s">
        <v>92</v>
      </c>
      <c r="H9995" s="24" t="s">
        <v>92</v>
      </c>
      <c r="I9995" t="s">
        <v>92</v>
      </c>
      <c r="J9995" s="23" t="s">
        <v>92</v>
      </c>
      <c r="K9995" t="s">
        <v>92</v>
      </c>
      <c r="L9995" s="24" t="s">
        <v>92</v>
      </c>
    </row>
    <row r="9996" spans="1:12">
      <c r="A9996" t="s">
        <v>92</v>
      </c>
      <c r="B9996" s="23" t="s">
        <v>92</v>
      </c>
      <c r="C9996" s="24" t="s">
        <v>92</v>
      </c>
      <c r="D9996" t="s">
        <v>92</v>
      </c>
      <c r="E9996" t="s">
        <v>92</v>
      </c>
      <c r="F9996" t="s">
        <v>92</v>
      </c>
      <c r="G9996" s="23" t="s">
        <v>92</v>
      </c>
      <c r="H9996" s="24" t="s">
        <v>92</v>
      </c>
      <c r="I9996" t="s">
        <v>92</v>
      </c>
      <c r="J9996" s="23" t="s">
        <v>92</v>
      </c>
      <c r="K9996" t="s">
        <v>92</v>
      </c>
      <c r="L9996" s="24" t="s">
        <v>92</v>
      </c>
    </row>
    <row r="9997" spans="1:12">
      <c r="A9997" t="s">
        <v>92</v>
      </c>
      <c r="B9997" s="23" t="s">
        <v>92</v>
      </c>
      <c r="C9997" s="24" t="s">
        <v>92</v>
      </c>
      <c r="D9997" t="s">
        <v>92</v>
      </c>
      <c r="E9997" t="s">
        <v>92</v>
      </c>
      <c r="F9997" t="s">
        <v>92</v>
      </c>
      <c r="G9997" s="23" t="s">
        <v>92</v>
      </c>
      <c r="H9997" s="24" t="s">
        <v>92</v>
      </c>
      <c r="I9997" t="s">
        <v>92</v>
      </c>
      <c r="J9997" s="23" t="s">
        <v>92</v>
      </c>
      <c r="K9997" t="s">
        <v>92</v>
      </c>
      <c r="L9997" s="24" t="s">
        <v>92</v>
      </c>
    </row>
    <row r="9998" spans="1:12">
      <c r="A9998" t="s">
        <v>92</v>
      </c>
      <c r="B9998" s="23" t="s">
        <v>92</v>
      </c>
      <c r="C9998" s="24" t="s">
        <v>92</v>
      </c>
      <c r="D9998" t="s">
        <v>92</v>
      </c>
      <c r="E9998" t="s">
        <v>92</v>
      </c>
      <c r="F9998" t="s">
        <v>92</v>
      </c>
      <c r="G9998" s="23" t="s">
        <v>92</v>
      </c>
      <c r="H9998" s="24" t="s">
        <v>92</v>
      </c>
      <c r="I9998" t="s">
        <v>92</v>
      </c>
      <c r="J9998" s="23" t="s">
        <v>92</v>
      </c>
      <c r="K9998" t="s">
        <v>92</v>
      </c>
      <c r="L9998" s="24" t="s">
        <v>92</v>
      </c>
    </row>
    <row r="9999" spans="1:12">
      <c r="A9999" t="s">
        <v>92</v>
      </c>
      <c r="B9999" s="23" t="s">
        <v>92</v>
      </c>
      <c r="C9999" s="24" t="s">
        <v>92</v>
      </c>
      <c r="D9999" t="s">
        <v>92</v>
      </c>
      <c r="E9999" t="s">
        <v>92</v>
      </c>
      <c r="F9999" t="s">
        <v>92</v>
      </c>
      <c r="G9999" s="23" t="s">
        <v>92</v>
      </c>
      <c r="H9999" s="24" t="s">
        <v>92</v>
      </c>
      <c r="I9999" t="s">
        <v>92</v>
      </c>
      <c r="J9999" s="23" t="s">
        <v>92</v>
      </c>
      <c r="K9999" t="s">
        <v>92</v>
      </c>
      <c r="L9999" s="24" t="s">
        <v>92</v>
      </c>
    </row>
    <row r="10000" spans="1:12">
      <c r="A10000" t="s">
        <v>92</v>
      </c>
      <c r="B10000" s="23" t="s">
        <v>92</v>
      </c>
      <c r="C10000" s="24" t="s">
        <v>92</v>
      </c>
      <c r="D10000" t="s">
        <v>92</v>
      </c>
      <c r="E10000" t="s">
        <v>92</v>
      </c>
      <c r="F10000" t="s">
        <v>92</v>
      </c>
      <c r="G10000" s="23" t="s">
        <v>92</v>
      </c>
      <c r="H10000" s="24" t="s">
        <v>92</v>
      </c>
      <c r="I10000" t="s">
        <v>92</v>
      </c>
      <c r="J10000" s="23" t="s">
        <v>92</v>
      </c>
      <c r="K10000" t="s">
        <v>92</v>
      </c>
      <c r="L10000" s="24" t="s">
        <v>92</v>
      </c>
    </row>
  </sheetData>
  <dataConsolidate/>
  <mergeCells count="1">
    <mergeCell ref="A2:B3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7</xdr:col>
                <xdr:colOff>571500</xdr:colOff>
                <xdr:row>1</xdr:row>
                <xdr:rowOff>114300</xdr:rowOff>
              </from>
              <to>
                <xdr:col>9</xdr:col>
                <xdr:colOff>412750</xdr:colOff>
                <xdr:row>3</xdr:row>
                <xdr:rowOff>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6</xdr:col>
                <xdr:colOff>469900</xdr:colOff>
                <xdr:row>1</xdr:row>
                <xdr:rowOff>127000</xdr:rowOff>
              </from>
              <to>
                <xdr:col>7</xdr:col>
                <xdr:colOff>431800</xdr:colOff>
                <xdr:row>3</xdr:row>
                <xdr:rowOff>12700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8" r:id="rId8" name="CommandButton1">
          <controlPr defaultSize="0" autoLine="0" r:id="rId9">
            <anchor moveWithCells="1">
              <from>
                <xdr:col>5</xdr:col>
                <xdr:colOff>12700</xdr:colOff>
                <xdr:row>1</xdr:row>
                <xdr:rowOff>146050</xdr:rowOff>
              </from>
              <to>
                <xdr:col>6</xdr:col>
                <xdr:colOff>342900</xdr:colOff>
                <xdr:row>3</xdr:row>
                <xdr:rowOff>31750</xdr:rowOff>
              </to>
            </anchor>
          </controlPr>
        </control>
      </mc:Choice>
      <mc:Fallback>
        <control shapeId="1028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/>
  <dimension ref="A2:C22"/>
  <sheetViews>
    <sheetView zoomScale="90" zoomScaleNormal="90" workbookViewId="0">
      <selection activeCell="E25" sqref="E25"/>
    </sheetView>
  </sheetViews>
  <sheetFormatPr baseColWidth="10" defaultColWidth="10.81640625" defaultRowHeight="14.5"/>
  <cols>
    <col min="3" max="3" width="21.453125" bestFit="1" customWidth="1"/>
  </cols>
  <sheetData>
    <row r="2" spans="1:3">
      <c r="A2" t="s">
        <v>166</v>
      </c>
    </row>
    <row r="4" spans="1:3">
      <c r="A4" s="1">
        <v>11</v>
      </c>
      <c r="B4" s="1" t="s">
        <v>167</v>
      </c>
      <c r="C4" s="1"/>
    </row>
    <row r="5" spans="1:3">
      <c r="A5" s="1"/>
      <c r="B5" s="1">
        <v>1101</v>
      </c>
      <c r="C5" s="1" t="s">
        <v>168</v>
      </c>
    </row>
    <row r="6" spans="1:3">
      <c r="A6" s="1"/>
      <c r="B6" s="1"/>
      <c r="C6" s="1"/>
    </row>
    <row r="7" spans="1:3">
      <c r="A7" s="1">
        <v>12</v>
      </c>
      <c r="B7" s="1" t="s">
        <v>0</v>
      </c>
      <c r="C7" s="1"/>
    </row>
    <row r="8" spans="1:3">
      <c r="A8" s="1"/>
      <c r="B8" s="1">
        <v>1201</v>
      </c>
      <c r="C8" s="1" t="s">
        <v>163</v>
      </c>
    </row>
    <row r="9" spans="1:3">
      <c r="A9" s="1"/>
      <c r="B9" s="1">
        <v>1202</v>
      </c>
      <c r="C9" s="1" t="s">
        <v>164</v>
      </c>
    </row>
    <row r="10" spans="1:3">
      <c r="A10" s="1"/>
      <c r="B10" s="1">
        <v>1203</v>
      </c>
      <c r="C10" s="1" t="s">
        <v>165</v>
      </c>
    </row>
    <row r="11" spans="1:3">
      <c r="A11" s="1"/>
      <c r="B11" s="1">
        <v>1204</v>
      </c>
      <c r="C11" s="1" t="s">
        <v>175</v>
      </c>
    </row>
    <row r="12" spans="1:3">
      <c r="A12" s="1"/>
      <c r="B12" s="1"/>
      <c r="C12" s="1"/>
    </row>
    <row r="13" spans="1:3">
      <c r="A13" s="1">
        <v>13</v>
      </c>
      <c r="B13" s="1" t="s">
        <v>155</v>
      </c>
      <c r="C13" s="1"/>
    </row>
    <row r="14" spans="1:3">
      <c r="A14" s="1"/>
      <c r="B14" s="1">
        <v>1301</v>
      </c>
      <c r="C14" s="1" t="s">
        <v>169</v>
      </c>
    </row>
    <row r="15" spans="1:3">
      <c r="A15" s="1"/>
      <c r="B15" s="1"/>
      <c r="C15" s="1"/>
    </row>
    <row r="16" spans="1:3">
      <c r="A16" s="1">
        <v>14</v>
      </c>
      <c r="B16" s="1" t="s">
        <v>170</v>
      </c>
      <c r="C16" s="1"/>
    </row>
    <row r="17" spans="1:3">
      <c r="A17" s="1"/>
      <c r="B17" s="1">
        <v>1401</v>
      </c>
      <c r="C17" s="1" t="s">
        <v>171</v>
      </c>
    </row>
    <row r="18" spans="1:3">
      <c r="A18" s="1"/>
      <c r="B18" s="1"/>
      <c r="C18" s="1"/>
    </row>
    <row r="19" spans="1:3">
      <c r="A19" s="1">
        <v>15</v>
      </c>
      <c r="B19" s="1" t="s">
        <v>172</v>
      </c>
      <c r="C19" s="1"/>
    </row>
    <row r="20" spans="1:3">
      <c r="A20" s="1"/>
      <c r="B20" s="1">
        <v>1501</v>
      </c>
      <c r="C20" s="1" t="s">
        <v>1</v>
      </c>
    </row>
    <row r="21" spans="1:3">
      <c r="A21" s="1"/>
      <c r="B21" s="1">
        <v>1502</v>
      </c>
      <c r="C21" s="1" t="s">
        <v>173</v>
      </c>
    </row>
    <row r="22" spans="1:3">
      <c r="A22" s="1"/>
      <c r="B22" s="1">
        <v>1503</v>
      </c>
      <c r="C22" s="1" t="s">
        <v>174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29</vt:i4>
      </vt:variant>
    </vt:vector>
  </HeadingPairs>
  <TitlesOfParts>
    <vt:vector size="39" baseType="lpstr">
      <vt:lpstr>Listas</vt:lpstr>
      <vt:lpstr>Mensual</vt:lpstr>
      <vt:lpstr>ManodeObra</vt:lpstr>
      <vt:lpstr>Insumos_Servicios</vt:lpstr>
      <vt:lpstr>Caja_Menor</vt:lpstr>
      <vt:lpstr>EstructuraCostos</vt:lpstr>
      <vt:lpstr>PPTO_2019</vt:lpstr>
      <vt:lpstr>FuentesUsos.4.2.19</vt:lpstr>
      <vt:lpstr>Necesidad_Pptal</vt:lpstr>
      <vt:lpstr>Cod_Ingresos</vt:lpstr>
      <vt:lpstr>Administrativos</vt:lpstr>
      <vt:lpstr>Alimentacion</vt:lpstr>
      <vt:lpstr>Alimentacion1</vt:lpstr>
      <vt:lpstr>Alimentacion2</vt:lpstr>
      <vt:lpstr>EstructuraCostos!Área_de_impresión</vt:lpstr>
      <vt:lpstr>PPTO_2019!Área_de_impresión</vt:lpstr>
      <vt:lpstr>Aseo2</vt:lpstr>
      <vt:lpstr>Caballos</vt:lpstr>
      <vt:lpstr>controlpagos</vt:lpstr>
      <vt:lpstr>FuentePago</vt:lpstr>
      <vt:lpstr>Generales</vt:lpstr>
      <vt:lpstr>Guadua</vt:lpstr>
      <vt:lpstr>Hacienda</vt:lpstr>
      <vt:lpstr>Inversion</vt:lpstr>
      <vt:lpstr>Laborales</vt:lpstr>
      <vt:lpstr>Lecheria</vt:lpstr>
      <vt:lpstr>Levante_y_Ceba</vt:lpstr>
      <vt:lpstr>LevanteyCeba</vt:lpstr>
      <vt:lpstr>Manejo_de_Suelos_y_Praderas1</vt:lpstr>
      <vt:lpstr>Manejo_de_Suelos_y_Praderas2</vt:lpstr>
      <vt:lpstr>Manejo_Sanitario</vt:lpstr>
      <vt:lpstr>Manejo_Sanitario1</vt:lpstr>
      <vt:lpstr>Manejo_Sanitario2</vt:lpstr>
      <vt:lpstr>ManejodeSuelosyPraderas</vt:lpstr>
      <vt:lpstr>ManejoSanitario</vt:lpstr>
      <vt:lpstr>Movimiento_Bebederos_Saladeros2</vt:lpstr>
      <vt:lpstr>Movimiento_Bebederos_y_Saladeros1</vt:lpstr>
      <vt:lpstr>Movimiento_de_Ganado1</vt:lpstr>
      <vt:lpstr>Movimiento_de_Ganado2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CALDERON</dc:creator>
  <cp:lastModifiedBy>ANDRES CALDERON</cp:lastModifiedBy>
  <cp:lastPrinted>2019-09-26T21:27:01Z</cp:lastPrinted>
  <dcterms:created xsi:type="dcterms:W3CDTF">2018-01-03T16:52:41Z</dcterms:created>
  <dcterms:modified xsi:type="dcterms:W3CDTF">2020-01-02T16:38:58Z</dcterms:modified>
</cp:coreProperties>
</file>